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800" windowWidth="14955" windowHeight="7950"/>
  </bookViews>
  <sheets>
    <sheet name="KU and LGE Summary Rev Req " sheetId="32" r:id="rId1"/>
    <sheet name="KU Summary Rev Req Adjustments" sheetId="9" r:id="rId2"/>
    <sheet name="Capitalization - COC" sheetId="23" r:id="rId3"/>
    <sheet name="Revenue Gross-Up Factor" sheetId="3" r:id="rId4"/>
    <sheet name="SCH J-3 - Adjusted" sheetId="85" r:id="rId5"/>
    <sheet name="Capitalization-CWIP Slippage" sheetId="33" r:id="rId6"/>
    <sheet name="Capitalization-Trans Investment" sheetId="60" r:id="rId7"/>
    <sheet name="Capitalization-Distr Invest" sheetId="75" r:id="rId8"/>
    <sheet name="Capitalization-Ash Pond Depr" sheetId="79" r:id="rId9"/>
    <sheet name="Table - Cap Spend Since 2014" sheetId="78" r:id="rId10"/>
    <sheet name="Generation Outage Exp Normal" sheetId="39" r:id="rId11"/>
    <sheet name="Brown Payroll and Contr. O&amp;MExp" sheetId="80" r:id="rId12"/>
    <sheet name="Table PR KIUC 2-5a" sheetId="81" r:id="rId13"/>
    <sheet name="Table Contr. KIUC 2-5b" sheetId="82" r:id="rId14"/>
    <sheet name="Prop Tax KIUC 1-54" sheetId="77" r:id="rId15"/>
    <sheet name="Depr -SUMMARY" sheetId="34" r:id="rId16"/>
    <sheet name="As Filed Depr Rates-Steam-2017" sheetId="63" r:id="rId17"/>
    <sheet name="Dupli Depr Rates w Formulas" sheetId="64" r:id="rId18"/>
    <sheet name="KIUC Adj 1 - Extend Coal to 65" sheetId="73" r:id="rId19"/>
    <sheet name="KIUC Adj 2 - Ash Ponds Life " sheetId="74" r:id="rId20"/>
    <sheet name="KU-As Filed w ECR and DSM Calc" sheetId="66" r:id="rId21"/>
    <sheet name="KU Depr Exp-KIUC Adj 1" sheetId="67" r:id="rId22"/>
    <sheet name="KU Depr Exp-KIUC Adj 2" sheetId="70" r:id="rId23"/>
    <sheet name="KU Depr Exp-KIUC Adj 3" sheetId="71" r:id="rId24"/>
    <sheet name="McKenzie As Filed Exh 5 (3)" sheetId="83" r:id="rId25"/>
    <sheet name="McKenzie As Adj Exh 5 (3)" sheetId="84" r:id="rId26"/>
    <sheet name="OSS Sums" sheetId="86" r:id="rId27"/>
  </sheets>
  <externalReferences>
    <externalReference r:id="rId28"/>
    <externalReference r:id="rId29"/>
    <externalReference r:id="rId30"/>
    <externalReference r:id="rId31"/>
    <externalReference r:id="rId32"/>
  </externalReferences>
  <definedNames>
    <definedName name="\\" localSheetId="11" hidden="1">#REF!</definedName>
    <definedName name="\\" localSheetId="8" hidden="1">#REF!</definedName>
    <definedName name="\\" localSheetId="7" hidden="1">#REF!</definedName>
    <definedName name="\\" localSheetId="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5" hidden="1">#REF!</definedName>
    <definedName name="\\" localSheetId="4" hidden="1">#REF!</definedName>
    <definedName name="\\" localSheetId="9" hidden="1">#REF!</definedName>
    <definedName name="\\" hidden="1">#REF!</definedName>
    <definedName name="\\\" localSheetId="11" hidden="1">#REF!</definedName>
    <definedName name="\\\" localSheetId="8" hidden="1">#REF!</definedName>
    <definedName name="\\\" localSheetId="7" hidden="1">#REF!</definedName>
    <definedName name="\\\" localSheetId="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5" hidden="1">#REF!</definedName>
    <definedName name="\\\" localSheetId="4" hidden="1">#REF!</definedName>
    <definedName name="\\\" localSheetId="9" hidden="1">#REF!</definedName>
    <definedName name="\\\" hidden="1">#REF!</definedName>
    <definedName name="\\\\" localSheetId="11" hidden="1">#REF!</definedName>
    <definedName name="\\\\" localSheetId="8" hidden="1">#REF!</definedName>
    <definedName name="\\\\" localSheetId="5" hidden="1">#REF!</definedName>
    <definedName name="\\\\" localSheetId="7" hidden="1">#REF!</definedName>
    <definedName name="\\\\" localSheetId="6" hidden="1">#REF!</definedName>
    <definedName name="\\\\" localSheetId="15" hidden="1">#REF!</definedName>
    <definedName name="\\\\" localSheetId="17" hidden="1">#REF!</definedName>
    <definedName name="\\\\" localSheetId="10" hidden="1">#REF!</definedName>
    <definedName name="\\\\" localSheetId="18" hidden="1">#REF!</definedName>
    <definedName name="\\\\" localSheetId="19" hidden="1">#REF!</definedName>
    <definedName name="\\\\" localSheetId="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5" hidden="1">#REF!</definedName>
    <definedName name="\\\\" localSheetId="4" hidden="1">#REF!</definedName>
    <definedName name="\\\\" localSheetId="9" hidden="1">#REF!</definedName>
    <definedName name="\\\\" hidden="1">#REF!</definedName>
    <definedName name="__123Graph_1" hidden="1">#REF!</definedName>
    <definedName name="__123Graph_2" hidden="1">#REF!</definedName>
    <definedName name="__123Graph_3" hidden="1">#REF!</definedName>
    <definedName name="__123Graph_4" hidden="1">#REF!</definedName>
    <definedName name="__123Graph_5" hidden="1">#REF!</definedName>
    <definedName name="__123Graph_6" hidden="1">#REF!</definedName>
    <definedName name="__123Graph_8" hidden="1">#REF!</definedName>
    <definedName name="__123Graph_A" localSheetId="11" hidden="1">#REF!</definedName>
    <definedName name="__123Graph_A" localSheetId="8" hidden="1">#REF!</definedName>
    <definedName name="__123Graph_A" localSheetId="7" hidden="1">#REF!</definedName>
    <definedName name="__123Graph_A" localSheetId="6" hidden="1">#REF!</definedName>
    <definedName name="__123Graph_A" localSheetId="17" hidden="1">#REF!</definedName>
    <definedName name="__123Graph_A" localSheetId="18" hidden="1">#REF!</definedName>
    <definedName name="__123Graph_A" localSheetId="19" hidden="1">#REF!</definedName>
    <definedName name="__123Graph_A" localSheetId="21" hidden="1">#REF!</definedName>
    <definedName name="__123Graph_A" localSheetId="22" hidden="1">#REF!</definedName>
    <definedName name="__123Graph_A" localSheetId="23" hidden="1">#REF!</definedName>
    <definedName name="__123Graph_A" localSheetId="25" hidden="1">#REF!</definedName>
    <definedName name="__123Graph_A" localSheetId="4" hidden="1">#REF!</definedName>
    <definedName name="__123Graph_A" localSheetId="9" hidden="1">#REF!</definedName>
    <definedName name="__123Graph_A" hidden="1">#REF!</definedName>
    <definedName name="__123Graph_B" localSheetId="11" hidden="1">#REF!</definedName>
    <definedName name="__123Graph_B" localSheetId="8" hidden="1">#REF!</definedName>
    <definedName name="__123Graph_B" localSheetId="7" hidden="1">#REF!</definedName>
    <definedName name="__123Graph_B" localSheetId="6" hidden="1">#REF!</definedName>
    <definedName name="__123Graph_B" localSheetId="17" hidden="1">#REF!</definedName>
    <definedName name="__123Graph_B" localSheetId="18" hidden="1">#REF!</definedName>
    <definedName name="__123Graph_B" localSheetId="19" hidden="1">#REF!</definedName>
    <definedName name="__123Graph_B" localSheetId="21" hidden="1">#REF!</definedName>
    <definedName name="__123Graph_B" localSheetId="22" hidden="1">#REF!</definedName>
    <definedName name="__123Graph_B" localSheetId="23" hidden="1">#REF!</definedName>
    <definedName name="__123Graph_B" localSheetId="25" hidden="1">#REF!</definedName>
    <definedName name="__123Graph_B" localSheetId="4" hidden="1">#REF!</definedName>
    <definedName name="__123Graph_B" localSheetId="9" hidden="1">#REF!</definedName>
    <definedName name="__123Graph_B" hidden="1">#REF!</definedName>
    <definedName name="__123Graph_C" localSheetId="11" hidden="1">#REF!</definedName>
    <definedName name="__123Graph_C" localSheetId="8" hidden="1">#REF!</definedName>
    <definedName name="__123Graph_C" localSheetId="5" hidden="1">#REF!</definedName>
    <definedName name="__123Graph_C" localSheetId="7" hidden="1">#REF!</definedName>
    <definedName name="__123Graph_C" localSheetId="6" hidden="1">#REF!</definedName>
    <definedName name="__123Graph_C" localSheetId="15" hidden="1">#REF!</definedName>
    <definedName name="__123Graph_C" localSheetId="17" hidden="1">#REF!</definedName>
    <definedName name="__123Graph_C" localSheetId="10" hidden="1">#REF!</definedName>
    <definedName name="__123Graph_C" localSheetId="18" hidden="1">#REF!</definedName>
    <definedName name="__123Graph_C" localSheetId="19" hidden="1">#REF!</definedName>
    <definedName name="__123Graph_C" localSheetId="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5" hidden="1">#REF!</definedName>
    <definedName name="__123Graph_C" localSheetId="4" hidden="1">#REF!</definedName>
    <definedName name="__123Graph_C" localSheetId="9" hidden="1">#REF!</definedName>
    <definedName name="__123Graph_C" hidden="1">#REF!</definedName>
    <definedName name="__123Graph_D" localSheetId="11" hidden="1">#REF!</definedName>
    <definedName name="__123Graph_D" localSheetId="8" hidden="1">#REF!</definedName>
    <definedName name="__123Graph_D" localSheetId="7" hidden="1">#REF!</definedName>
    <definedName name="__123Graph_D" localSheetId="6" hidden="1">#REF!</definedName>
    <definedName name="__123Graph_D" localSheetId="17" hidden="1">#REF!</definedName>
    <definedName name="__123Graph_D" localSheetId="18" hidden="1">#REF!</definedName>
    <definedName name="__123Graph_D" localSheetId="19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5" hidden="1">#REF!</definedName>
    <definedName name="__123Graph_D" localSheetId="4" hidden="1">#REF!</definedName>
    <definedName name="__123Graph_D" localSheetId="9" hidden="1">#REF!</definedName>
    <definedName name="__123Graph_D" hidden="1">#REF!</definedName>
    <definedName name="__123Graph_E" localSheetId="11" hidden="1">#REF!</definedName>
    <definedName name="__123Graph_E" localSheetId="8" hidden="1">#REF!</definedName>
    <definedName name="__123Graph_E" localSheetId="5" hidden="1">#REF!</definedName>
    <definedName name="__123Graph_E" localSheetId="7" hidden="1">#REF!</definedName>
    <definedName name="__123Graph_E" localSheetId="6" hidden="1">#REF!</definedName>
    <definedName name="__123Graph_E" localSheetId="15" hidden="1">#REF!</definedName>
    <definedName name="__123Graph_E" localSheetId="17" hidden="1">#REF!</definedName>
    <definedName name="__123Graph_E" localSheetId="10" hidden="1">#REF!</definedName>
    <definedName name="__123Graph_E" localSheetId="18" hidden="1">#REF!</definedName>
    <definedName name="__123Graph_E" localSheetId="19" hidden="1">#REF!</definedName>
    <definedName name="__123Graph_E" localSheetId="0" hidden="1">#REF!</definedName>
    <definedName name="__123Graph_E" localSheetId="21" hidden="1">#REF!</definedName>
    <definedName name="__123Graph_E" localSheetId="22" hidden="1">#REF!</definedName>
    <definedName name="__123Graph_E" localSheetId="23" hidden="1">#REF!</definedName>
    <definedName name="__123Graph_E" localSheetId="25" hidden="1">#REF!</definedName>
    <definedName name="__123Graph_E" localSheetId="4" hidden="1">#REF!</definedName>
    <definedName name="__123Graph_E" localSheetId="9" hidden="1">#REF!</definedName>
    <definedName name="__123Graph_E" hidden="1">#REF!</definedName>
    <definedName name="__123Graph_F" localSheetId="11" hidden="1">#REF!</definedName>
    <definedName name="__123Graph_F" localSheetId="8" hidden="1">#REF!</definedName>
    <definedName name="__123Graph_F" localSheetId="7" hidden="1">#REF!</definedName>
    <definedName name="__123Graph_F" localSheetId="6" hidden="1">#REF!</definedName>
    <definedName name="__123Graph_F" localSheetId="17" hidden="1">#REF!</definedName>
    <definedName name="__123Graph_F" localSheetId="18" hidden="1">#REF!</definedName>
    <definedName name="__123Graph_F" localSheetId="19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5" hidden="1">#REF!</definedName>
    <definedName name="__123Graph_F" localSheetId="4" hidden="1">#REF!</definedName>
    <definedName name="__123Graph_F" localSheetId="9" hidden="1">#REF!</definedName>
    <definedName name="__123Graph_F" hidden="1">#REF!</definedName>
    <definedName name="__123Graph_X" localSheetId="11" hidden="1">#REF!</definedName>
    <definedName name="__123Graph_X" localSheetId="8" hidden="1">#REF!</definedName>
    <definedName name="__123Graph_X" localSheetId="7" hidden="1">#REF!</definedName>
    <definedName name="__123Graph_X" localSheetId="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5" hidden="1">#REF!</definedName>
    <definedName name="__123Graph_X" localSheetId="4" hidden="1">#REF!</definedName>
    <definedName name="__123Graph_X" localSheetId="9" hidden="1">#REF!</definedName>
    <definedName name="__123Graph_X" hidden="1">#REF!</definedName>
    <definedName name="_Fill" localSheetId="4" hidden="1">#REF!</definedName>
    <definedName name="_Fill" hidden="1">#REF!</definedName>
    <definedName name="_xlnm._FilterDatabase" localSheetId="21" hidden="1">'KU Depr Exp-KIUC Adj 1'!$A$4:$BL$511</definedName>
    <definedName name="_xlnm._FilterDatabase" localSheetId="22" hidden="1">'KU Depr Exp-KIUC Adj 2'!$A$4:$BL$511</definedName>
    <definedName name="_xlnm._FilterDatabase" localSheetId="23" hidden="1">'KU Depr Exp-KIUC Adj 3'!$A$4:$BL$511</definedName>
    <definedName name="_xlnm._FilterDatabase" localSheetId="20" hidden="1">'KU-As Filed w ECR and DSM Calc'!$A$4:$BL$511</definedName>
    <definedName name="_xlnm._FilterDatabase" localSheetId="4" hidden="1">'SCH J-3 - Adjusted'!$A$16:$P$38</definedName>
    <definedName name="_Key1" localSheetId="11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17" hidden="1">#REF!</definedName>
    <definedName name="_Key1" localSheetId="18" hidden="1">#REF!</definedName>
    <definedName name="_Key1" localSheetId="19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25" hidden="1">#REF!</definedName>
    <definedName name="_Key1" localSheetId="9" hidden="1">#REF!</definedName>
    <definedName name="_Key1" hidden="1">#REF!</definedName>
    <definedName name="_Order1" localSheetId="2" hidden="1">255</definedName>
    <definedName name="_Order1" hidden="1">0</definedName>
    <definedName name="_Order2" hidden="1">0</definedName>
    <definedName name="_Sort" localSheetId="11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25" hidden="1">#REF!</definedName>
    <definedName name="_Sort" localSheetId="9" hidden="1">#REF!</definedName>
    <definedName name="_Sort" hidden="1">#REF!</definedName>
    <definedName name="ahahahahaha" hidden="1">{"'Server Configuration'!$A$1:$DB$281"}</definedName>
    <definedName name="blip" hidden="1">{"'Server Configuration'!$A$1:$DB$281"}</definedName>
    <definedName name="capitalization">'[1]CS Data'!$B$10:$G$52</definedName>
    <definedName name="HTML_CodePage" hidden="1">1252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hidden="1">"Server Configuration"</definedName>
    <definedName name="HTML_LastUpdate" hidden="1">"2/9/01"</definedName>
    <definedName name="HTML_LineAfter" hidden="1">FALSE</definedName>
    <definedName name="HTML_LineBefore" hidden="1">FALSE</definedName>
    <definedName name="HTML_Name" hidden="1">"Corporate Network Services"</definedName>
    <definedName name="HTML_OBDlg2" hidden="1">TRUE</definedName>
    <definedName name="HTML_OBDlg4" hidden="1">TRUE</definedName>
    <definedName name="HTML_OS" hidden="1">0</definedName>
    <definedName name="HTML_PathFile" hidden="1">"C:\WINNT\Profiles\E003999\Desktop\MyHTML.htm"</definedName>
    <definedName name="HTML_Title" hidden="1">"Asset Tracking 2_9_01"</definedName>
    <definedName name="_xlnm.Print_Area" localSheetId="16">'As Filed Depr Rates-Steam-2017'!$A$1:$S$126</definedName>
    <definedName name="_xlnm.Print_Area" localSheetId="17">'Dupli Depr Rates w Formulas'!$A$1:$S$126</definedName>
    <definedName name="_xlnm.Print_Area" localSheetId="10">'Generation Outage Exp Normal'!$A$1:$M$35</definedName>
    <definedName name="_xlnm.Print_Area" localSheetId="18">'KIUC Adj 1 - Extend Coal to 65'!$A$1:$S$126</definedName>
    <definedName name="_xlnm.Print_Area" localSheetId="19">'KIUC Adj 2 - Ash Ponds Life '!$A$1:$S$126</definedName>
    <definedName name="_xlnm.Print_Area" localSheetId="0">'KU and LGE Summary Rev Req '!$A$1:$M$50</definedName>
    <definedName name="_xlnm.Print_Area" localSheetId="25">'McKenzie As Adj Exh 5 (3)'!$A$1:$R$38</definedName>
    <definedName name="_xlnm.Print_Area" localSheetId="24">'McKenzie As Filed Exh 5 (3)'!$A$1:$R$38</definedName>
    <definedName name="_xlnm.Print_Area" localSheetId="14">'Prop Tax KIUC 1-54'!$A$1:$E$181</definedName>
    <definedName name="_xlnm.Print_Area" localSheetId="4">'SCH J-3 - Adjusted'!$A$1:$P$129</definedName>
    <definedName name="_xlnm.Print_Titles" localSheetId="16">'As Filed Depr Rates-Steam-2017'!$1:$11</definedName>
    <definedName name="_xlnm.Print_Titles" localSheetId="17">'Dupli Depr Rates w Formulas'!$1:$11</definedName>
    <definedName name="_xlnm.Print_Titles" localSheetId="18">'KIUC Adj 1 - Extend Coal to 65'!$1:$11</definedName>
    <definedName name="_xlnm.Print_Titles" localSheetId="19">'KIUC Adj 2 - Ash Ponds Life '!$1:$11</definedName>
    <definedName name="_xlnm.Print_Titles" localSheetId="21">'KU Depr Exp-KIUC Adj 1'!$A:$C,'KU Depr Exp-KIUC Adj 1'!$1:$4</definedName>
    <definedName name="_xlnm.Print_Titles" localSheetId="22">'KU Depr Exp-KIUC Adj 2'!$A:$C,'KU Depr Exp-KIUC Adj 2'!$1:$4</definedName>
    <definedName name="_xlnm.Print_Titles" localSheetId="23">'KU Depr Exp-KIUC Adj 3'!$A:$C,'KU Depr Exp-KIUC Adj 3'!$1:$4</definedName>
    <definedName name="_xlnm.Print_Titles" localSheetId="20">'KU-As Filed w ECR and DSM Calc'!$A:$C,'KU-As Filed w ECR and DSM Calc'!$1:$4</definedName>
    <definedName name="RawData1">'[2]Raw Data'!$C$7:$I$147</definedName>
    <definedName name="recap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stockprice">'[1]Stock Price (Utility)'!$C$3:$W$35</definedName>
    <definedName name="TableName">"Dummy"</definedName>
    <definedName name="vldatabase">'[1]Electric Utility Data'!$B$8:$AI$49</definedName>
    <definedName name="wrn.Cashflow.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Operating_Graphs_Stats." hidden="1">{#N/A,#N/A,TRUE,"Operating Graphs";#N/A,#N/A,TRUE,"Stats"}</definedName>
    <definedName name="wrn.Print._.All." hidden="1">{#N/A,#N/A,FALSE,"Summary";#N/A,#N/A,FALSE,"City Gate";#N/A,#N/A,FALSE,"Ind Trans";#N/A,#N/A,FALSE,"Electric Gen"}</definedName>
    <definedName name="wrn.printb1." hidden="1">{#N/A,#N/A,FALSE,"B-1";#N/A,#N/A,FALSE,"B-1(P2)";#N/A,#N/A,FALSE,"B-1(P3)";#N/A,#N/A,FALSE,"B-1(P4)"}</definedName>
    <definedName name="wrn.printb1.4." hidden="1">{"page1",#N/A,FALSE,"B-1_4";"page2",#N/A,FALSE,"B-1_4";"page3",#N/A,FALSE,"B-1_4";"page4",#N/A,FALSE,"B-1_4";"page5",#N/A,FALSE,"B-1_4";"page6",#N/A,FALSE,"B-1_4";"page7",#N/A,FALSE,"B-1_4";"page8",#N/A,FALSE,"B-1_4"}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hidden="1">{"Wkp ComEquity",#N/A,FALSE,"Cap Struct WPs"}</definedName>
    <definedName name="wrn.Wkp._.JDITC." hidden="1">{"Wkp JDITC",#N/A,FALSE,"Cap Struct WPs"}</definedName>
    <definedName name="wrn.Wkp._.LTerm._.Debt." hidden="1">{"Wkp LTerm Debt",#N/A,FALSE,"Cap Struct WPs"}</definedName>
    <definedName name="wrn.Wkp._.LTerm._.Debt._.13Mo._.Avg." hidden="1">{"Wkp LTerm Debt 13MoAvg",#N/A,FALSE,"Cap Struct WPs"}</definedName>
    <definedName name="wrn.Wkp._.LTerm._.Debt._.Amort." hidden="1">{"Wkp Lterm Debt Amort",#N/A,FALSE,"Cap Struct WPs"}</definedName>
    <definedName name="wrn.Wkp._.LTerm._.Debt._.Int." hidden="1">{"Wkp LTerm Debt Int",#N/A,FALSE,"Cap Struct WPs"}</definedName>
    <definedName name="wrn.Wkp._.PreStock." hidden="1">{"Wkp PreStock",#N/A,FALSE,"Cap Struct WPs"}</definedName>
    <definedName name="wrn.Wkp._.PreStock._.13MoAvg." hidden="1">{"Wkp PreStock 13MoAvg",#N/A,FALSE,"Cap Struct WPs"}</definedName>
    <definedName name="wrn.Wkp._.PreStock._.Amort." hidden="1">{"Wkp PreStock Amort",#N/A,FALSE,"Cap Struct WPs"}</definedName>
    <definedName name="wrn.Wkp._.PreStock._.Dividend." hidden="1">{"Wkp PreStock Dividend",#N/A,FALSE,"Cap Struct WPs"}</definedName>
    <definedName name="wrn.Wkp._.STerm._.Debt." hidden="1">{"Wkp STerm Debt",#N/A,FALSE,"Cap Struct WPs"}</definedName>
    <definedName name="wrn.Wkp._.Unamort._.Debt._.Exp." hidden="1">{"Wkp Unamort Debt Exp",#N/A,FALSE,"Cap Struct WPs"}</definedName>
    <definedName name="wrn.Wkp._.Unamort._.PreStock._.Exp." hidden="1">{"Wkp Unamort PreStock Exp",#N/A,FALSE,"Cap Struct WPs"}</definedName>
    <definedName name="yikes" hidden="1">{#N/A,#N/A,FALSE,"Summary";#N/A,#N/A,FALSE,"City Gate";#N/A,#N/A,FALSE,"Ind Trans";#N/A,#N/A,FALSE,"Electric Gen"}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</definedNames>
  <calcPr calcId="145621" iterate="1"/>
</workbook>
</file>

<file path=xl/calcChain.xml><?xml version="1.0" encoding="utf-8"?>
<calcChain xmlns="http://schemas.openxmlformats.org/spreadsheetml/2006/main">
  <c r="L48" i="32" l="1"/>
  <c r="J48" i="32"/>
  <c r="L13" i="32"/>
  <c r="J13" i="32"/>
  <c r="O15" i="86" l="1"/>
  <c r="M15" i="86"/>
  <c r="K15" i="86"/>
  <c r="I15" i="86"/>
  <c r="G15" i="86"/>
  <c r="E15" i="86"/>
  <c r="C15" i="86"/>
  <c r="A15" i="86"/>
  <c r="U22" i="32"/>
  <c r="T22" i="32"/>
  <c r="S27" i="32"/>
  <c r="S31" i="32"/>
  <c r="S29" i="32"/>
  <c r="S28" i="32"/>
  <c r="R26" i="32"/>
  <c r="R28" i="32"/>
  <c r="R31" i="32"/>
  <c r="R29" i="32"/>
  <c r="U20" i="32"/>
  <c r="U19" i="32"/>
  <c r="T20" i="32"/>
  <c r="T19" i="32"/>
  <c r="B38" i="32"/>
  <c r="B37" i="32"/>
  <c r="B36" i="32"/>
  <c r="B35" i="32"/>
  <c r="B34" i="32"/>
  <c r="B33" i="32"/>
  <c r="B32" i="32"/>
  <c r="B31" i="32"/>
  <c r="B30" i="32"/>
  <c r="B29" i="32"/>
  <c r="B28" i="32"/>
  <c r="B27" i="32"/>
  <c r="B26" i="32"/>
  <c r="B25" i="32"/>
  <c r="K29" i="9"/>
  <c r="M29" i="9"/>
  <c r="I26" i="9"/>
  <c r="D12" i="80"/>
  <c r="D14" i="80"/>
  <c r="D16" i="80"/>
  <c r="D18" i="80"/>
  <c r="D22" i="80"/>
  <c r="D24" i="80"/>
  <c r="D26" i="80"/>
  <c r="D28" i="80"/>
  <c r="D32" i="80"/>
  <c r="D36" i="80"/>
  <c r="D34" i="80"/>
  <c r="F13" i="81"/>
  <c r="H13" i="81"/>
  <c r="J13" i="81"/>
  <c r="L13" i="81"/>
  <c r="F14" i="81"/>
  <c r="H14" i="81"/>
  <c r="J14" i="81"/>
  <c r="L14" i="81"/>
  <c r="K24" i="9"/>
  <c r="M24" i="9"/>
  <c r="I33" i="9"/>
  <c r="I32" i="9"/>
  <c r="I31" i="9"/>
  <c r="I30" i="9"/>
  <c r="K33" i="9"/>
  <c r="M33" i="9"/>
  <c r="K32" i="9"/>
  <c r="M32" i="9"/>
  <c r="K31" i="9"/>
  <c r="M31" i="9"/>
  <c r="K30" i="9"/>
  <c r="M30" i="9"/>
  <c r="I23" i="9"/>
  <c r="K23" i="9"/>
  <c r="M23" i="9"/>
  <c r="M39" i="9"/>
  <c r="B41" i="32"/>
  <c r="X115" i="23"/>
  <c r="Z115" i="23"/>
  <c r="AB115" i="23"/>
  <c r="AD115" i="23"/>
  <c r="AD114" i="23"/>
  <c r="AD113" i="23"/>
  <c r="N28" i="23"/>
  <c r="N29" i="23"/>
  <c r="N30" i="23"/>
  <c r="N32" i="23"/>
  <c r="L115" i="23"/>
  <c r="L114" i="23"/>
  <c r="L113" i="23"/>
  <c r="L117" i="23"/>
  <c r="N113" i="23"/>
  <c r="X113" i="23"/>
  <c r="Z113" i="23"/>
  <c r="AB113" i="23"/>
  <c r="N114" i="23"/>
  <c r="X114" i="23"/>
  <c r="Z114" i="23"/>
  <c r="AB114" i="23"/>
  <c r="N115" i="23"/>
  <c r="AD117" i="23"/>
  <c r="V113" i="23"/>
  <c r="V114" i="23"/>
  <c r="V100" i="23"/>
  <c r="H16" i="23"/>
  <c r="L16" i="23"/>
  <c r="R16" i="23"/>
  <c r="D30" i="23"/>
  <c r="H14" i="23"/>
  <c r="L14" i="23"/>
  <c r="R14" i="23"/>
  <c r="H15" i="23"/>
  <c r="L15" i="23"/>
  <c r="R15" i="23"/>
  <c r="R18" i="23"/>
  <c r="T16" i="23"/>
  <c r="F30" i="23"/>
  <c r="L30" i="23"/>
  <c r="D44" i="23"/>
  <c r="G14" i="60"/>
  <c r="G15" i="60"/>
  <c r="G16" i="60"/>
  <c r="G17" i="60"/>
  <c r="I18" i="60"/>
  <c r="I22" i="60"/>
  <c r="I24" i="60"/>
  <c r="I28" i="60"/>
  <c r="C38" i="60"/>
  <c r="I40" i="60"/>
  <c r="I31" i="60"/>
  <c r="I35" i="60"/>
  <c r="F44" i="23"/>
  <c r="L44" i="23"/>
  <c r="D58" i="23"/>
  <c r="G14" i="75"/>
  <c r="G15" i="75"/>
  <c r="G16" i="75"/>
  <c r="G17" i="75"/>
  <c r="I18" i="75"/>
  <c r="I22" i="75"/>
  <c r="I24" i="75"/>
  <c r="I28" i="75"/>
  <c r="C38" i="75"/>
  <c r="I40" i="75"/>
  <c r="I31" i="75"/>
  <c r="I35" i="75"/>
  <c r="F58" i="23"/>
  <c r="L58" i="23"/>
  <c r="D73" i="23"/>
  <c r="F73" i="23"/>
  <c r="H73" i="23"/>
  <c r="L73" i="23"/>
  <c r="D29" i="23"/>
  <c r="T15" i="23"/>
  <c r="F29" i="23"/>
  <c r="L29" i="23"/>
  <c r="D43" i="23"/>
  <c r="F43" i="23"/>
  <c r="L43" i="23"/>
  <c r="D57" i="23"/>
  <c r="F57" i="23"/>
  <c r="L57" i="23"/>
  <c r="D72" i="23"/>
  <c r="H72" i="23"/>
  <c r="L72" i="23"/>
  <c r="D28" i="23"/>
  <c r="T14" i="23"/>
  <c r="F28" i="23"/>
  <c r="L28" i="23"/>
  <c r="D42" i="23"/>
  <c r="F42" i="23"/>
  <c r="L42" i="23"/>
  <c r="D56" i="23"/>
  <c r="F56" i="23"/>
  <c r="L56" i="23"/>
  <c r="D71" i="23"/>
  <c r="H71" i="23"/>
  <c r="L71" i="23"/>
  <c r="E28" i="79"/>
  <c r="H75" i="23"/>
  <c r="C16" i="79"/>
  <c r="E16" i="79"/>
  <c r="E17" i="79"/>
  <c r="E18" i="79"/>
  <c r="E23" i="79"/>
  <c r="C12" i="79"/>
  <c r="C13" i="79"/>
  <c r="C18" i="79"/>
  <c r="C17" i="79"/>
  <c r="E26" i="79"/>
  <c r="F53" i="3"/>
  <c r="D48" i="3"/>
  <c r="D50" i="3"/>
  <c r="D38" i="3"/>
  <c r="D31" i="3"/>
  <c r="D22" i="3"/>
  <c r="D20" i="3"/>
  <c r="D24" i="3"/>
  <c r="D26" i="3"/>
  <c r="D29" i="3"/>
  <c r="D33" i="3"/>
  <c r="D35" i="3"/>
  <c r="V29" i="23"/>
  <c r="V43" i="23"/>
  <c r="V57" i="23"/>
  <c r="V72" i="23"/>
  <c r="V86" i="23"/>
  <c r="D87" i="23"/>
  <c r="L87" i="23"/>
  <c r="L101" i="23"/>
  <c r="D86" i="23"/>
  <c r="AK84" i="23"/>
  <c r="AK85" i="23"/>
  <c r="AK86" i="23"/>
  <c r="F86" i="23"/>
  <c r="L86" i="23"/>
  <c r="L100" i="23"/>
  <c r="D85" i="23"/>
  <c r="L85" i="23"/>
  <c r="L99" i="23"/>
  <c r="L103" i="23"/>
  <c r="N99" i="23"/>
  <c r="V28" i="23"/>
  <c r="V42" i="23"/>
  <c r="V56" i="23"/>
  <c r="V71" i="23"/>
  <c r="V85" i="23"/>
  <c r="V99" i="23"/>
  <c r="X99" i="23"/>
  <c r="Z99" i="23"/>
  <c r="AB99" i="23"/>
  <c r="L89" i="23"/>
  <c r="N85" i="23"/>
  <c r="X85" i="23"/>
  <c r="Z85" i="23"/>
  <c r="AB85" i="23"/>
  <c r="AD99" i="23"/>
  <c r="N100" i="23"/>
  <c r="X100" i="23"/>
  <c r="Z100" i="23"/>
  <c r="AB100" i="23"/>
  <c r="N86" i="23"/>
  <c r="X86" i="23"/>
  <c r="Z86" i="23"/>
  <c r="AB86" i="23"/>
  <c r="AD100" i="23"/>
  <c r="N101" i="23"/>
  <c r="V30" i="23"/>
  <c r="V44" i="23"/>
  <c r="V58" i="23"/>
  <c r="V73" i="23"/>
  <c r="V87" i="23"/>
  <c r="V101" i="23"/>
  <c r="X101" i="23"/>
  <c r="Z101" i="23"/>
  <c r="AB101" i="23"/>
  <c r="N87" i="23"/>
  <c r="X87" i="23"/>
  <c r="Z87" i="23"/>
  <c r="AB87" i="23"/>
  <c r="AD101" i="23"/>
  <c r="AD103" i="23"/>
  <c r="AB103" i="23"/>
  <c r="Z103" i="23"/>
  <c r="X103" i="23"/>
  <c r="O99" i="23"/>
  <c r="O100" i="23"/>
  <c r="O101" i="23"/>
  <c r="O103" i="23"/>
  <c r="N103" i="23"/>
  <c r="K102" i="85"/>
  <c r="P102" i="85"/>
  <c r="K103" i="85"/>
  <c r="P103" i="85"/>
  <c r="K104" i="85"/>
  <c r="P104" i="85"/>
  <c r="K105" i="85"/>
  <c r="P105" i="85"/>
  <c r="K106" i="85"/>
  <c r="P106" i="85"/>
  <c r="K107" i="85"/>
  <c r="P107" i="85"/>
  <c r="K108" i="85"/>
  <c r="P108" i="85"/>
  <c r="K109" i="85"/>
  <c r="P109" i="85"/>
  <c r="K110" i="85"/>
  <c r="P110" i="85"/>
  <c r="K111" i="85"/>
  <c r="P111" i="85"/>
  <c r="K112" i="85"/>
  <c r="P112" i="85"/>
  <c r="K113" i="85"/>
  <c r="P113" i="85"/>
  <c r="K114" i="85"/>
  <c r="P114" i="85"/>
  <c r="K115" i="85"/>
  <c r="P115" i="85"/>
  <c r="K116" i="85"/>
  <c r="P116" i="85"/>
  <c r="K117" i="85"/>
  <c r="P117" i="85"/>
  <c r="K118" i="85"/>
  <c r="P118" i="85"/>
  <c r="K119" i="85"/>
  <c r="P119" i="85"/>
  <c r="K120" i="85"/>
  <c r="P120" i="85"/>
  <c r="P121" i="85"/>
  <c r="P122" i="85"/>
  <c r="P123" i="85"/>
  <c r="P124" i="85"/>
  <c r="P126" i="85"/>
  <c r="J102" i="85"/>
  <c r="J103" i="85"/>
  <c r="J104" i="85"/>
  <c r="J105" i="85"/>
  <c r="J106" i="85"/>
  <c r="J107" i="85"/>
  <c r="J108" i="85"/>
  <c r="J109" i="85"/>
  <c r="J110" i="85"/>
  <c r="J111" i="85"/>
  <c r="J112" i="85"/>
  <c r="J113" i="85"/>
  <c r="J114" i="85"/>
  <c r="J115" i="85"/>
  <c r="J116" i="85"/>
  <c r="J117" i="85"/>
  <c r="J118" i="85"/>
  <c r="J119" i="85"/>
  <c r="J120" i="85"/>
  <c r="J126" i="85"/>
  <c r="P128" i="85"/>
  <c r="A103" i="85"/>
  <c r="A104" i="85"/>
  <c r="A105" i="85"/>
  <c r="A106" i="85"/>
  <c r="A107" i="85"/>
  <c r="A108" i="85"/>
  <c r="A109" i="85"/>
  <c r="A110" i="85"/>
  <c r="A111" i="85"/>
  <c r="A112" i="85"/>
  <c r="A113" i="85"/>
  <c r="A114" i="85"/>
  <c r="A115" i="85"/>
  <c r="A116" i="85"/>
  <c r="A117" i="85"/>
  <c r="A118" i="85"/>
  <c r="A119" i="85"/>
  <c r="A120" i="85"/>
  <c r="A121" i="85"/>
  <c r="A122" i="85"/>
  <c r="A123" i="85"/>
  <c r="A124" i="85"/>
  <c r="A125" i="85"/>
  <c r="A126" i="85"/>
  <c r="A127" i="85"/>
  <c r="A128" i="85"/>
  <c r="O126" i="85"/>
  <c r="N126" i="85"/>
  <c r="M126" i="85"/>
  <c r="L126" i="85"/>
  <c r="K126" i="85"/>
  <c r="I126" i="85"/>
  <c r="H126" i="85"/>
  <c r="G126" i="85"/>
  <c r="F126" i="85"/>
  <c r="P9" i="85"/>
  <c r="P95" i="85"/>
  <c r="A94" i="85"/>
  <c r="A90" i="85"/>
  <c r="A87" i="85"/>
  <c r="A86" i="85"/>
  <c r="K58" i="85"/>
  <c r="P58" i="85"/>
  <c r="K59" i="85"/>
  <c r="P59" i="85"/>
  <c r="K60" i="85"/>
  <c r="P60" i="85"/>
  <c r="K61" i="85"/>
  <c r="P61" i="85"/>
  <c r="K62" i="85"/>
  <c r="P62" i="85"/>
  <c r="K63" i="85"/>
  <c r="P63" i="85"/>
  <c r="K64" i="85"/>
  <c r="P64" i="85"/>
  <c r="K65" i="85"/>
  <c r="P65" i="85"/>
  <c r="K66" i="85"/>
  <c r="P66" i="85"/>
  <c r="K67" i="85"/>
  <c r="P67" i="85"/>
  <c r="K68" i="85"/>
  <c r="P68" i="85"/>
  <c r="K69" i="85"/>
  <c r="P69" i="85"/>
  <c r="K70" i="85"/>
  <c r="P70" i="85"/>
  <c r="K71" i="85"/>
  <c r="P71" i="85"/>
  <c r="K72" i="85"/>
  <c r="P72" i="85"/>
  <c r="K73" i="85"/>
  <c r="P73" i="85"/>
  <c r="P74" i="85"/>
  <c r="P75" i="85"/>
  <c r="P76" i="85"/>
  <c r="P77" i="85"/>
  <c r="P78" i="85"/>
  <c r="P79" i="85"/>
  <c r="P80" i="85"/>
  <c r="P82" i="85"/>
  <c r="J58" i="85"/>
  <c r="J59" i="85"/>
  <c r="J60" i="85"/>
  <c r="J61" i="85"/>
  <c r="J62" i="85"/>
  <c r="J63" i="85"/>
  <c r="J64" i="85"/>
  <c r="J65" i="85"/>
  <c r="J66" i="85"/>
  <c r="J67" i="85"/>
  <c r="J68" i="85"/>
  <c r="J69" i="85"/>
  <c r="J70" i="85"/>
  <c r="J71" i="85"/>
  <c r="J72" i="85"/>
  <c r="J73" i="85"/>
  <c r="J74" i="85"/>
  <c r="J75" i="85"/>
  <c r="J76" i="85"/>
  <c r="J82" i="85"/>
  <c r="P84" i="85"/>
  <c r="A59" i="85"/>
  <c r="A60" i="85"/>
  <c r="A61" i="85"/>
  <c r="A62" i="85"/>
  <c r="A63" i="85"/>
  <c r="A64" i="85"/>
  <c r="A65" i="85"/>
  <c r="A66" i="85"/>
  <c r="A67" i="85"/>
  <c r="A68" i="85"/>
  <c r="A69" i="85"/>
  <c r="A70" i="85"/>
  <c r="A71" i="85"/>
  <c r="A72" i="85"/>
  <c r="A73" i="85"/>
  <c r="A74" i="85"/>
  <c r="A75" i="85"/>
  <c r="A76" i="85"/>
  <c r="A77" i="85"/>
  <c r="A78" i="85"/>
  <c r="A79" i="85"/>
  <c r="A80" i="85"/>
  <c r="A81" i="85"/>
  <c r="A82" i="85"/>
  <c r="A83" i="85"/>
  <c r="A84" i="85"/>
  <c r="O82" i="85"/>
  <c r="N82" i="85"/>
  <c r="M82" i="85"/>
  <c r="L82" i="85"/>
  <c r="K82" i="85"/>
  <c r="I82" i="85"/>
  <c r="H82" i="85"/>
  <c r="G82" i="85"/>
  <c r="F82" i="85"/>
  <c r="P51" i="85"/>
  <c r="A50" i="85"/>
  <c r="A46" i="85"/>
  <c r="A44" i="85"/>
  <c r="A43" i="85"/>
  <c r="K16" i="85"/>
  <c r="P16" i="85"/>
  <c r="K17" i="85"/>
  <c r="P17" i="85"/>
  <c r="K18" i="85"/>
  <c r="P18" i="85"/>
  <c r="K19" i="85"/>
  <c r="P19" i="85"/>
  <c r="K20" i="85"/>
  <c r="P20" i="85"/>
  <c r="K21" i="85"/>
  <c r="P21" i="85"/>
  <c r="K22" i="85"/>
  <c r="P22" i="85"/>
  <c r="K23" i="85"/>
  <c r="P23" i="85"/>
  <c r="K24" i="85"/>
  <c r="P24" i="85"/>
  <c r="K25" i="85"/>
  <c r="P25" i="85"/>
  <c r="K26" i="85"/>
  <c r="P26" i="85"/>
  <c r="K27" i="85"/>
  <c r="P27" i="85"/>
  <c r="K28" i="85"/>
  <c r="P28" i="85"/>
  <c r="K29" i="85"/>
  <c r="P29" i="85"/>
  <c r="K30" i="85"/>
  <c r="P30" i="85"/>
  <c r="P31" i="85"/>
  <c r="P32" i="85"/>
  <c r="P33" i="85"/>
  <c r="P34" i="85"/>
  <c r="P35" i="85"/>
  <c r="P36" i="85"/>
  <c r="P37" i="85"/>
  <c r="P39" i="85"/>
  <c r="J16" i="85"/>
  <c r="J17" i="85"/>
  <c r="J18" i="85"/>
  <c r="J19" i="85"/>
  <c r="J20" i="85"/>
  <c r="J21" i="85"/>
  <c r="J22" i="85"/>
  <c r="J23" i="85"/>
  <c r="J24" i="85"/>
  <c r="J25" i="85"/>
  <c r="J26" i="85"/>
  <c r="J27" i="85"/>
  <c r="J28" i="85"/>
  <c r="J29" i="85"/>
  <c r="J30" i="85"/>
  <c r="J31" i="85"/>
  <c r="J32" i="85"/>
  <c r="J33" i="85"/>
  <c r="J39" i="85"/>
  <c r="P41" i="85"/>
  <c r="A17" i="85"/>
  <c r="A18" i="85"/>
  <c r="A19" i="85"/>
  <c r="A20" i="85"/>
  <c r="A21" i="85"/>
  <c r="A22" i="85"/>
  <c r="A23" i="85"/>
  <c r="A24" i="85"/>
  <c r="A25" i="85"/>
  <c r="A26" i="85"/>
  <c r="A27" i="85"/>
  <c r="A28" i="85"/>
  <c r="A29" i="85"/>
  <c r="A30" i="85"/>
  <c r="A31" i="85"/>
  <c r="A32" i="85"/>
  <c r="A33" i="85"/>
  <c r="A34" i="85"/>
  <c r="A35" i="85"/>
  <c r="A36" i="85"/>
  <c r="A37" i="85"/>
  <c r="A38" i="85"/>
  <c r="A39" i="85"/>
  <c r="A40" i="85"/>
  <c r="A41" i="85"/>
  <c r="O39" i="85"/>
  <c r="N39" i="85"/>
  <c r="M39" i="85"/>
  <c r="L39" i="85"/>
  <c r="K39" i="85"/>
  <c r="I39" i="85"/>
  <c r="H39" i="85"/>
  <c r="G39" i="85"/>
  <c r="F39" i="85"/>
  <c r="A8" i="85"/>
  <c r="A4" i="85"/>
  <c r="A2" i="85"/>
  <c r="A1" i="85"/>
  <c r="L32" i="23"/>
  <c r="X28" i="23"/>
  <c r="Z28" i="23"/>
  <c r="AB28" i="23"/>
  <c r="L18" i="23"/>
  <c r="N14" i="23"/>
  <c r="X14" i="23"/>
  <c r="Z14" i="23"/>
  <c r="AB14" i="23"/>
  <c r="AD28" i="23"/>
  <c r="X29" i="23"/>
  <c r="Z29" i="23"/>
  <c r="AB29" i="23"/>
  <c r="N15" i="23"/>
  <c r="X15" i="23"/>
  <c r="Z15" i="23"/>
  <c r="AB15" i="23"/>
  <c r="AD29" i="23"/>
  <c r="X30" i="23"/>
  <c r="Z30" i="23"/>
  <c r="AB30" i="23"/>
  <c r="N16" i="23"/>
  <c r="X16" i="23"/>
  <c r="Z16" i="23"/>
  <c r="AB16" i="23"/>
  <c r="AD30" i="23"/>
  <c r="AD32" i="23"/>
  <c r="M16" i="9"/>
  <c r="L46" i="23"/>
  <c r="N42" i="23"/>
  <c r="X42" i="23"/>
  <c r="Z42" i="23"/>
  <c r="AB42" i="23"/>
  <c r="AD42" i="23"/>
  <c r="N43" i="23"/>
  <c r="X43" i="23"/>
  <c r="Z43" i="23"/>
  <c r="AB43" i="23"/>
  <c r="AD43" i="23"/>
  <c r="N44" i="23"/>
  <c r="X44" i="23"/>
  <c r="Z44" i="23"/>
  <c r="AB44" i="23"/>
  <c r="AD44" i="23"/>
  <c r="AD46" i="23"/>
  <c r="M17" i="9"/>
  <c r="L60" i="23"/>
  <c r="N56" i="23"/>
  <c r="X56" i="23"/>
  <c r="Z56" i="23"/>
  <c r="AB56" i="23"/>
  <c r="AD56" i="23"/>
  <c r="N57" i="23"/>
  <c r="X57" i="23"/>
  <c r="Z57" i="23"/>
  <c r="AB57" i="23"/>
  <c r="AD57" i="23"/>
  <c r="N58" i="23"/>
  <c r="X58" i="23"/>
  <c r="Z58" i="23"/>
  <c r="AB58" i="23"/>
  <c r="AD58" i="23"/>
  <c r="AD60" i="23"/>
  <c r="M18" i="9"/>
  <c r="L75" i="23"/>
  <c r="N71" i="23"/>
  <c r="X71" i="23"/>
  <c r="Z71" i="23"/>
  <c r="AB71" i="23"/>
  <c r="AD71" i="23"/>
  <c r="N72" i="23"/>
  <c r="X72" i="23"/>
  <c r="Z72" i="23"/>
  <c r="AB72" i="23"/>
  <c r="AD72" i="23"/>
  <c r="N73" i="23"/>
  <c r="X73" i="23"/>
  <c r="Z73" i="23"/>
  <c r="AB73" i="23"/>
  <c r="AD73" i="23"/>
  <c r="AD75" i="23"/>
  <c r="M19" i="9"/>
  <c r="AD85" i="23"/>
  <c r="AD86" i="23"/>
  <c r="AD87" i="23"/>
  <c r="AD89" i="23"/>
  <c r="M20" i="9"/>
  <c r="M40" i="9"/>
  <c r="C42" i="75"/>
  <c r="C43" i="75"/>
  <c r="I45" i="75"/>
  <c r="C42" i="60"/>
  <c r="C43" i="60"/>
  <c r="I45" i="60"/>
  <c r="K25" i="9"/>
  <c r="M25" i="9"/>
  <c r="K26" i="9"/>
  <c r="M26" i="9"/>
  <c r="I27" i="9"/>
  <c r="K27" i="9"/>
  <c r="M27" i="9"/>
  <c r="K28" i="9"/>
  <c r="M28" i="9"/>
  <c r="I34" i="9"/>
  <c r="K34" i="9"/>
  <c r="M34" i="9"/>
  <c r="I35" i="9"/>
  <c r="K35" i="9"/>
  <c r="M35" i="9"/>
  <c r="I36" i="9"/>
  <c r="K36" i="9"/>
  <c r="M36" i="9"/>
  <c r="J44" i="32"/>
  <c r="J46" i="32"/>
  <c r="M42" i="9"/>
  <c r="M11" i="9"/>
  <c r="M44" i="9"/>
  <c r="J52" i="32"/>
  <c r="B22" i="32"/>
  <c r="AZ135" i="70"/>
  <c r="BA135" i="70"/>
  <c r="BB135" i="70"/>
  <c r="BC135" i="70"/>
  <c r="BD135" i="70"/>
  <c r="BE135" i="70"/>
  <c r="BF135" i="70"/>
  <c r="BG135" i="70"/>
  <c r="BH135" i="70"/>
  <c r="BI135" i="70"/>
  <c r="BJ135" i="70"/>
  <c r="BK135" i="70"/>
  <c r="BL135" i="70"/>
  <c r="BL511" i="70"/>
  <c r="BL514" i="71"/>
  <c r="AZ138" i="71"/>
  <c r="BA138" i="71"/>
  <c r="BB138" i="71"/>
  <c r="BC138" i="71"/>
  <c r="BD138" i="71"/>
  <c r="BE138" i="71"/>
  <c r="BF138" i="71"/>
  <c r="BG138" i="71"/>
  <c r="BH138" i="71"/>
  <c r="BI138" i="71"/>
  <c r="BJ138" i="71"/>
  <c r="BK138" i="71"/>
  <c r="BL138" i="71"/>
  <c r="BL511" i="71"/>
  <c r="BL516" i="71"/>
  <c r="BN138" i="71"/>
  <c r="BN511" i="71"/>
  <c r="BN516" i="71"/>
  <c r="BL518" i="71"/>
  <c r="C29" i="34"/>
  <c r="C34" i="34"/>
  <c r="C66" i="70"/>
  <c r="C66" i="71"/>
  <c r="BR66" i="71"/>
  <c r="BR67" i="71"/>
  <c r="BR68" i="71"/>
  <c r="BR69" i="71"/>
  <c r="BP68" i="71"/>
  <c r="BR70" i="71"/>
  <c r="BQ68" i="71"/>
  <c r="BR72" i="70"/>
  <c r="BP68" i="70"/>
  <c r="BR73" i="70"/>
  <c r="BR66" i="70"/>
  <c r="BR67" i="70"/>
  <c r="BR68" i="70"/>
  <c r="BR69" i="70"/>
  <c r="BR70" i="70"/>
  <c r="BS68" i="70"/>
  <c r="BQ68" i="70"/>
  <c r="BS68" i="67"/>
  <c r="BR70" i="67"/>
  <c r="S69" i="74"/>
  <c r="S68" i="74"/>
  <c r="S67" i="74"/>
  <c r="S66" i="74"/>
  <c r="S65" i="74"/>
  <c r="S63" i="74"/>
  <c r="X69" i="74"/>
  <c r="X68" i="74"/>
  <c r="X67" i="74"/>
  <c r="X66" i="74"/>
  <c r="X65" i="74"/>
  <c r="X63" i="74"/>
  <c r="D10" i="84"/>
  <c r="U10" i="84"/>
  <c r="D11" i="84"/>
  <c r="U11" i="84"/>
  <c r="D12" i="84"/>
  <c r="U12" i="84"/>
  <c r="D13" i="84"/>
  <c r="U13" i="84"/>
  <c r="D14" i="84"/>
  <c r="U14" i="84"/>
  <c r="D15" i="84"/>
  <c r="U15" i="84"/>
  <c r="D16" i="84"/>
  <c r="U16" i="84"/>
  <c r="D17" i="84"/>
  <c r="U17" i="84"/>
  <c r="D18" i="84"/>
  <c r="U18" i="84"/>
  <c r="D19" i="84"/>
  <c r="U19" i="84"/>
  <c r="D20" i="84"/>
  <c r="U20" i="84"/>
  <c r="D21" i="84"/>
  <c r="U21" i="84"/>
  <c r="D22" i="84"/>
  <c r="U22" i="84"/>
  <c r="D23" i="84"/>
  <c r="U23" i="84"/>
  <c r="D24" i="84"/>
  <c r="U24" i="84"/>
  <c r="D25" i="84"/>
  <c r="U25" i="84"/>
  <c r="D26" i="84"/>
  <c r="U26" i="84"/>
  <c r="D27" i="84"/>
  <c r="U27" i="84"/>
  <c r="D28" i="84"/>
  <c r="U28" i="84"/>
  <c r="D29" i="84"/>
  <c r="U29" i="84"/>
  <c r="D30" i="84"/>
  <c r="U30" i="84"/>
  <c r="U34" i="84"/>
  <c r="D32" i="84"/>
  <c r="F10" i="84"/>
  <c r="V10" i="84"/>
  <c r="F11" i="84"/>
  <c r="V11" i="84"/>
  <c r="F12" i="84"/>
  <c r="V12" i="84"/>
  <c r="F13" i="84"/>
  <c r="V13" i="84"/>
  <c r="F14" i="84"/>
  <c r="V14" i="84"/>
  <c r="F15" i="84"/>
  <c r="V15" i="84"/>
  <c r="F16" i="84"/>
  <c r="V16" i="84"/>
  <c r="F17" i="84"/>
  <c r="V17" i="84"/>
  <c r="F18" i="84"/>
  <c r="V18" i="84"/>
  <c r="F19" i="84"/>
  <c r="V19" i="84"/>
  <c r="F20" i="84"/>
  <c r="V20" i="84"/>
  <c r="F21" i="84"/>
  <c r="V21" i="84"/>
  <c r="F22" i="84"/>
  <c r="V22" i="84"/>
  <c r="F23" i="84"/>
  <c r="V23" i="84"/>
  <c r="F24" i="84"/>
  <c r="V24" i="84"/>
  <c r="F25" i="84"/>
  <c r="V25" i="84"/>
  <c r="F26" i="84"/>
  <c r="V26" i="84"/>
  <c r="F27" i="84"/>
  <c r="V27" i="84"/>
  <c r="F28" i="84"/>
  <c r="V28" i="84"/>
  <c r="F29" i="84"/>
  <c r="V29" i="84"/>
  <c r="F30" i="84"/>
  <c r="V30" i="84"/>
  <c r="V34" i="84"/>
  <c r="F32" i="84"/>
  <c r="H10" i="84"/>
  <c r="W10" i="84"/>
  <c r="H11" i="84"/>
  <c r="W11" i="84"/>
  <c r="H12" i="84"/>
  <c r="W12" i="84"/>
  <c r="H13" i="84"/>
  <c r="W13" i="84"/>
  <c r="H14" i="84"/>
  <c r="W14" i="84"/>
  <c r="H15" i="84"/>
  <c r="W15" i="84"/>
  <c r="H16" i="84"/>
  <c r="W16" i="84"/>
  <c r="H17" i="84"/>
  <c r="W17" i="84"/>
  <c r="H18" i="84"/>
  <c r="W18" i="84"/>
  <c r="H19" i="84"/>
  <c r="W19" i="84"/>
  <c r="H20" i="84"/>
  <c r="W20" i="84"/>
  <c r="H21" i="84"/>
  <c r="W21" i="84"/>
  <c r="H22" i="84"/>
  <c r="W22" i="84"/>
  <c r="H23" i="84"/>
  <c r="W23" i="84"/>
  <c r="H24" i="84"/>
  <c r="W24" i="84"/>
  <c r="H25" i="84"/>
  <c r="W25" i="84"/>
  <c r="H26" i="84"/>
  <c r="W26" i="84"/>
  <c r="H27" i="84"/>
  <c r="W27" i="84"/>
  <c r="H28" i="84"/>
  <c r="W28" i="84"/>
  <c r="H29" i="84"/>
  <c r="W29" i="84"/>
  <c r="H30" i="84"/>
  <c r="W30" i="84"/>
  <c r="W34" i="84"/>
  <c r="H32" i="84"/>
  <c r="J10" i="84"/>
  <c r="X10" i="84"/>
  <c r="J11" i="84"/>
  <c r="X11" i="84"/>
  <c r="J12" i="84"/>
  <c r="X12" i="84"/>
  <c r="J13" i="84"/>
  <c r="X13" i="84"/>
  <c r="J14" i="84"/>
  <c r="X14" i="84"/>
  <c r="J15" i="84"/>
  <c r="X15" i="84"/>
  <c r="J16" i="84"/>
  <c r="X16" i="84"/>
  <c r="J17" i="84"/>
  <c r="X17" i="84"/>
  <c r="J18" i="84"/>
  <c r="X18" i="84"/>
  <c r="J19" i="84"/>
  <c r="X19" i="84"/>
  <c r="J20" i="84"/>
  <c r="X20" i="84"/>
  <c r="J21" i="84"/>
  <c r="X21" i="84"/>
  <c r="J22" i="84"/>
  <c r="X22" i="84"/>
  <c r="J23" i="84"/>
  <c r="X23" i="84"/>
  <c r="J24" i="84"/>
  <c r="X24" i="84"/>
  <c r="J25" i="84"/>
  <c r="X25" i="84"/>
  <c r="J26" i="84"/>
  <c r="X26" i="84"/>
  <c r="J27" i="84"/>
  <c r="X27" i="84"/>
  <c r="J28" i="84"/>
  <c r="X28" i="84"/>
  <c r="J29" i="84"/>
  <c r="X29" i="84"/>
  <c r="J30" i="84"/>
  <c r="X30" i="84"/>
  <c r="X34" i="84"/>
  <c r="J32" i="84"/>
  <c r="L10" i="84"/>
  <c r="Y10" i="84"/>
  <c r="L11" i="84"/>
  <c r="Y11" i="84"/>
  <c r="L12" i="84"/>
  <c r="Y12" i="84"/>
  <c r="L13" i="84"/>
  <c r="Y13" i="84"/>
  <c r="L14" i="84"/>
  <c r="Y14" i="84"/>
  <c r="L15" i="84"/>
  <c r="Y15" i="84"/>
  <c r="L16" i="84"/>
  <c r="Y16" i="84"/>
  <c r="L17" i="84"/>
  <c r="Y17" i="84"/>
  <c r="L18" i="84"/>
  <c r="Y18" i="84"/>
  <c r="L19" i="84"/>
  <c r="Y19" i="84"/>
  <c r="L20" i="84"/>
  <c r="Y20" i="84"/>
  <c r="L21" i="84"/>
  <c r="Y21" i="84"/>
  <c r="L22" i="84"/>
  <c r="Y22" i="84"/>
  <c r="L23" i="84"/>
  <c r="Y23" i="84"/>
  <c r="L24" i="84"/>
  <c r="Y24" i="84"/>
  <c r="L25" i="84"/>
  <c r="Y25" i="84"/>
  <c r="L26" i="84"/>
  <c r="Y26" i="84"/>
  <c r="L27" i="84"/>
  <c r="Y27" i="84"/>
  <c r="L28" i="84"/>
  <c r="Y28" i="84"/>
  <c r="L29" i="84"/>
  <c r="Y29" i="84"/>
  <c r="L30" i="84"/>
  <c r="Y30" i="84"/>
  <c r="Y34" i="84"/>
  <c r="L32" i="84"/>
  <c r="N10" i="84"/>
  <c r="Z10" i="84"/>
  <c r="N11" i="84"/>
  <c r="Z11" i="84"/>
  <c r="N12" i="84"/>
  <c r="Z12" i="84"/>
  <c r="N13" i="84"/>
  <c r="Z13" i="84"/>
  <c r="N14" i="84"/>
  <c r="Z14" i="84"/>
  <c r="N15" i="84"/>
  <c r="Z15" i="84"/>
  <c r="N16" i="84"/>
  <c r="Z16" i="84"/>
  <c r="N17" i="84"/>
  <c r="Z17" i="84"/>
  <c r="N18" i="84"/>
  <c r="Z18" i="84"/>
  <c r="N19" i="84"/>
  <c r="Z19" i="84"/>
  <c r="N20" i="84"/>
  <c r="Z20" i="84"/>
  <c r="N21" i="84"/>
  <c r="Z21" i="84"/>
  <c r="N22" i="84"/>
  <c r="Z22" i="84"/>
  <c r="N23" i="84"/>
  <c r="Z23" i="84"/>
  <c r="N24" i="84"/>
  <c r="Z24" i="84"/>
  <c r="N25" i="84"/>
  <c r="Z25" i="84"/>
  <c r="N26" i="84"/>
  <c r="Z26" i="84"/>
  <c r="N27" i="84"/>
  <c r="Z27" i="84"/>
  <c r="N28" i="84"/>
  <c r="Z28" i="84"/>
  <c r="N29" i="84"/>
  <c r="Z29" i="84"/>
  <c r="N30" i="84"/>
  <c r="Z30" i="84"/>
  <c r="Z34" i="84"/>
  <c r="N32" i="84"/>
  <c r="Q10" i="84"/>
  <c r="AB10" i="84"/>
  <c r="Q11" i="84"/>
  <c r="AB11" i="84"/>
  <c r="Q12" i="84"/>
  <c r="AB12" i="84"/>
  <c r="Q13" i="84"/>
  <c r="AB13" i="84"/>
  <c r="Q14" i="84"/>
  <c r="AB14" i="84"/>
  <c r="Q15" i="84"/>
  <c r="AB15" i="84"/>
  <c r="Q16" i="84"/>
  <c r="AB16" i="84"/>
  <c r="Q17" i="84"/>
  <c r="AB17" i="84"/>
  <c r="Q18" i="84"/>
  <c r="AB18" i="84"/>
  <c r="Q19" i="84"/>
  <c r="AB19" i="84"/>
  <c r="Q20" i="84"/>
  <c r="AB20" i="84"/>
  <c r="Q21" i="84"/>
  <c r="AB21" i="84"/>
  <c r="Q22" i="84"/>
  <c r="AB22" i="84"/>
  <c r="Q23" i="84"/>
  <c r="AB23" i="84"/>
  <c r="Q24" i="84"/>
  <c r="AB24" i="84"/>
  <c r="Q25" i="84"/>
  <c r="AB25" i="84"/>
  <c r="Q26" i="84"/>
  <c r="AB26" i="84"/>
  <c r="Q27" i="84"/>
  <c r="AB27" i="84"/>
  <c r="Q28" i="84"/>
  <c r="AB28" i="84"/>
  <c r="Q29" i="84"/>
  <c r="AB29" i="84"/>
  <c r="Q30" i="84"/>
  <c r="AB30" i="84"/>
  <c r="AB34" i="84"/>
  <c r="Q32" i="84"/>
  <c r="O45" i="84"/>
  <c r="R1" i="84"/>
  <c r="B36" i="84"/>
  <c r="AB33" i="84"/>
  <c r="Z33" i="84"/>
  <c r="Y33" i="84"/>
  <c r="X33" i="84"/>
  <c r="W33" i="84"/>
  <c r="V33" i="84"/>
  <c r="U33" i="84"/>
  <c r="AB32" i="84"/>
  <c r="Q33" i="84"/>
  <c r="Z32" i="84"/>
  <c r="N33" i="84"/>
  <c r="Y32" i="84"/>
  <c r="L33" i="84"/>
  <c r="X32" i="84"/>
  <c r="J33" i="84"/>
  <c r="W32" i="84"/>
  <c r="H33" i="84"/>
  <c r="V32" i="84"/>
  <c r="F33" i="84"/>
  <c r="U32" i="84"/>
  <c r="D33" i="84"/>
  <c r="B30" i="84"/>
  <c r="A10" i="84"/>
  <c r="A11" i="84"/>
  <c r="A12" i="84"/>
  <c r="A13" i="84"/>
  <c r="A14" i="84"/>
  <c r="A15" i="84"/>
  <c r="A16" i="84"/>
  <c r="A17" i="84"/>
  <c r="A18" i="84"/>
  <c r="A19" i="84"/>
  <c r="A20" i="84"/>
  <c r="A21" i="84"/>
  <c r="A22" i="84"/>
  <c r="A23" i="84"/>
  <c r="A24" i="84"/>
  <c r="A25" i="84"/>
  <c r="A26" i="84"/>
  <c r="A27" i="84"/>
  <c r="A28" i="84"/>
  <c r="A29" i="84"/>
  <c r="A30" i="84"/>
  <c r="B29" i="84"/>
  <c r="B28" i="84"/>
  <c r="B27" i="84"/>
  <c r="B26" i="84"/>
  <c r="B25" i="84"/>
  <c r="B24" i="84"/>
  <c r="B23" i="84"/>
  <c r="B22" i="84"/>
  <c r="B21" i="84"/>
  <c r="B20" i="84"/>
  <c r="B19" i="84"/>
  <c r="B18" i="84"/>
  <c r="B17" i="84"/>
  <c r="B16" i="84"/>
  <c r="B15" i="84"/>
  <c r="B14" i="84"/>
  <c r="B13" i="84"/>
  <c r="B12" i="84"/>
  <c r="B11" i="84"/>
  <c r="B10" i="84"/>
  <c r="A3" i="84"/>
  <c r="A1" i="84"/>
  <c r="D10" i="83"/>
  <c r="U10" i="83"/>
  <c r="D11" i="83"/>
  <c r="U11" i="83"/>
  <c r="D12" i="83"/>
  <c r="U12" i="83"/>
  <c r="D13" i="83"/>
  <c r="U13" i="83"/>
  <c r="D14" i="83"/>
  <c r="U14" i="83"/>
  <c r="D15" i="83"/>
  <c r="U15" i="83"/>
  <c r="D16" i="83"/>
  <c r="U16" i="83"/>
  <c r="D17" i="83"/>
  <c r="U17" i="83"/>
  <c r="D18" i="83"/>
  <c r="U18" i="83"/>
  <c r="D19" i="83"/>
  <c r="U19" i="83"/>
  <c r="D20" i="83"/>
  <c r="U20" i="83"/>
  <c r="D21" i="83"/>
  <c r="U21" i="83"/>
  <c r="D22" i="83"/>
  <c r="U22" i="83"/>
  <c r="D23" i="83"/>
  <c r="U23" i="83"/>
  <c r="D24" i="83"/>
  <c r="U24" i="83"/>
  <c r="D25" i="83"/>
  <c r="U25" i="83"/>
  <c r="D26" i="83"/>
  <c r="U26" i="83"/>
  <c r="D27" i="83"/>
  <c r="U27" i="83"/>
  <c r="D28" i="83"/>
  <c r="U28" i="83"/>
  <c r="D29" i="83"/>
  <c r="U29" i="83"/>
  <c r="D30" i="83"/>
  <c r="U30" i="83"/>
  <c r="U34" i="83"/>
  <c r="D32" i="83"/>
  <c r="F10" i="83"/>
  <c r="V10" i="83"/>
  <c r="F11" i="83"/>
  <c r="V11" i="83"/>
  <c r="F12" i="83"/>
  <c r="V12" i="83"/>
  <c r="F13" i="83"/>
  <c r="V13" i="83"/>
  <c r="F14" i="83"/>
  <c r="V14" i="83"/>
  <c r="F15" i="83"/>
  <c r="V15" i="83"/>
  <c r="F16" i="83"/>
  <c r="V16" i="83"/>
  <c r="F17" i="83"/>
  <c r="V17" i="83"/>
  <c r="F18" i="83"/>
  <c r="V18" i="83"/>
  <c r="F19" i="83"/>
  <c r="V19" i="83"/>
  <c r="F20" i="83"/>
  <c r="V20" i="83"/>
  <c r="F21" i="83"/>
  <c r="V21" i="83"/>
  <c r="F22" i="83"/>
  <c r="V22" i="83"/>
  <c r="F23" i="83"/>
  <c r="V23" i="83"/>
  <c r="F24" i="83"/>
  <c r="V24" i="83"/>
  <c r="F25" i="83"/>
  <c r="V25" i="83"/>
  <c r="F26" i="83"/>
  <c r="V26" i="83"/>
  <c r="F27" i="83"/>
  <c r="V27" i="83"/>
  <c r="F28" i="83"/>
  <c r="V28" i="83"/>
  <c r="F29" i="83"/>
  <c r="V29" i="83"/>
  <c r="F30" i="83"/>
  <c r="V30" i="83"/>
  <c r="V34" i="83"/>
  <c r="F32" i="83"/>
  <c r="H10" i="83"/>
  <c r="W10" i="83"/>
  <c r="H11" i="83"/>
  <c r="W11" i="83"/>
  <c r="H12" i="83"/>
  <c r="W12" i="83"/>
  <c r="H13" i="83"/>
  <c r="W13" i="83"/>
  <c r="H14" i="83"/>
  <c r="W14" i="83"/>
  <c r="H15" i="83"/>
  <c r="W15" i="83"/>
  <c r="H16" i="83"/>
  <c r="W16" i="83"/>
  <c r="H17" i="83"/>
  <c r="W17" i="83"/>
  <c r="H18" i="83"/>
  <c r="W18" i="83"/>
  <c r="H19" i="83"/>
  <c r="W19" i="83"/>
  <c r="H20" i="83"/>
  <c r="W20" i="83"/>
  <c r="H21" i="83"/>
  <c r="W21" i="83"/>
  <c r="H22" i="83"/>
  <c r="W22" i="83"/>
  <c r="H23" i="83"/>
  <c r="W23" i="83"/>
  <c r="H24" i="83"/>
  <c r="W24" i="83"/>
  <c r="H25" i="83"/>
  <c r="W25" i="83"/>
  <c r="H26" i="83"/>
  <c r="W26" i="83"/>
  <c r="H27" i="83"/>
  <c r="W27" i="83"/>
  <c r="H28" i="83"/>
  <c r="W28" i="83"/>
  <c r="H29" i="83"/>
  <c r="W29" i="83"/>
  <c r="H30" i="83"/>
  <c r="W30" i="83"/>
  <c r="W34" i="83"/>
  <c r="H32" i="83"/>
  <c r="J10" i="83"/>
  <c r="X10" i="83"/>
  <c r="J11" i="83"/>
  <c r="X11" i="83"/>
  <c r="J12" i="83"/>
  <c r="X12" i="83"/>
  <c r="J13" i="83"/>
  <c r="X13" i="83"/>
  <c r="J14" i="83"/>
  <c r="X14" i="83"/>
  <c r="J15" i="83"/>
  <c r="X15" i="83"/>
  <c r="J16" i="83"/>
  <c r="X16" i="83"/>
  <c r="J17" i="83"/>
  <c r="X17" i="83"/>
  <c r="J18" i="83"/>
  <c r="X18" i="83"/>
  <c r="J19" i="83"/>
  <c r="X19" i="83"/>
  <c r="J20" i="83"/>
  <c r="X20" i="83"/>
  <c r="J21" i="83"/>
  <c r="X21" i="83"/>
  <c r="J22" i="83"/>
  <c r="X22" i="83"/>
  <c r="J23" i="83"/>
  <c r="X23" i="83"/>
  <c r="J24" i="83"/>
  <c r="X24" i="83"/>
  <c r="J25" i="83"/>
  <c r="X25" i="83"/>
  <c r="J26" i="83"/>
  <c r="X26" i="83"/>
  <c r="J27" i="83"/>
  <c r="X27" i="83"/>
  <c r="J28" i="83"/>
  <c r="X28" i="83"/>
  <c r="J29" i="83"/>
  <c r="X29" i="83"/>
  <c r="J30" i="83"/>
  <c r="X30" i="83"/>
  <c r="X34" i="83"/>
  <c r="J32" i="83"/>
  <c r="L10" i="83"/>
  <c r="Y10" i="83"/>
  <c r="L11" i="83"/>
  <c r="Y11" i="83"/>
  <c r="L12" i="83"/>
  <c r="Y12" i="83"/>
  <c r="L13" i="83"/>
  <c r="Y13" i="83"/>
  <c r="L14" i="83"/>
  <c r="Y14" i="83"/>
  <c r="L15" i="83"/>
  <c r="Y15" i="83"/>
  <c r="L16" i="83"/>
  <c r="Y16" i="83"/>
  <c r="L17" i="83"/>
  <c r="Y17" i="83"/>
  <c r="L18" i="83"/>
  <c r="Y18" i="83"/>
  <c r="L19" i="83"/>
  <c r="Y19" i="83"/>
  <c r="L20" i="83"/>
  <c r="Y20" i="83"/>
  <c r="L21" i="83"/>
  <c r="Y21" i="83"/>
  <c r="L22" i="83"/>
  <c r="Y22" i="83"/>
  <c r="L23" i="83"/>
  <c r="Y23" i="83"/>
  <c r="L24" i="83"/>
  <c r="Y24" i="83"/>
  <c r="L25" i="83"/>
  <c r="Y25" i="83"/>
  <c r="L26" i="83"/>
  <c r="Y26" i="83"/>
  <c r="L27" i="83"/>
  <c r="Y27" i="83"/>
  <c r="L28" i="83"/>
  <c r="Y28" i="83"/>
  <c r="L29" i="83"/>
  <c r="Y29" i="83"/>
  <c r="L30" i="83"/>
  <c r="Y30" i="83"/>
  <c r="Y34" i="83"/>
  <c r="L32" i="83"/>
  <c r="N10" i="83"/>
  <c r="Z10" i="83"/>
  <c r="N11" i="83"/>
  <c r="Z11" i="83"/>
  <c r="N12" i="83"/>
  <c r="Z12" i="83"/>
  <c r="N13" i="83"/>
  <c r="Z13" i="83"/>
  <c r="N14" i="83"/>
  <c r="Z14" i="83"/>
  <c r="N15" i="83"/>
  <c r="Z15" i="83"/>
  <c r="N16" i="83"/>
  <c r="Z16" i="83"/>
  <c r="N17" i="83"/>
  <c r="Z17" i="83"/>
  <c r="N18" i="83"/>
  <c r="Z18" i="83"/>
  <c r="N19" i="83"/>
  <c r="Z19" i="83"/>
  <c r="N20" i="83"/>
  <c r="Z20" i="83"/>
  <c r="N21" i="83"/>
  <c r="Z21" i="83"/>
  <c r="N22" i="83"/>
  <c r="Z22" i="83"/>
  <c r="N23" i="83"/>
  <c r="Z23" i="83"/>
  <c r="N24" i="83"/>
  <c r="Z24" i="83"/>
  <c r="N25" i="83"/>
  <c r="Z25" i="83"/>
  <c r="N26" i="83"/>
  <c r="Z26" i="83"/>
  <c r="N27" i="83"/>
  <c r="Z27" i="83"/>
  <c r="N28" i="83"/>
  <c r="Z28" i="83"/>
  <c r="N29" i="83"/>
  <c r="Z29" i="83"/>
  <c r="N30" i="83"/>
  <c r="Z30" i="83"/>
  <c r="Z34" i="83"/>
  <c r="N32" i="83"/>
  <c r="Q10" i="83"/>
  <c r="AB10" i="83"/>
  <c r="Q11" i="83"/>
  <c r="AB11" i="83"/>
  <c r="Q12" i="83"/>
  <c r="AB12" i="83"/>
  <c r="Q13" i="83"/>
  <c r="AB13" i="83"/>
  <c r="Q14" i="83"/>
  <c r="AB14" i="83"/>
  <c r="Q15" i="83"/>
  <c r="AB15" i="83"/>
  <c r="Q16" i="83"/>
  <c r="AB16" i="83"/>
  <c r="Q17" i="83"/>
  <c r="AB17" i="83"/>
  <c r="Q18" i="83"/>
  <c r="AB18" i="83"/>
  <c r="Q19" i="83"/>
  <c r="AB19" i="83"/>
  <c r="Q20" i="83"/>
  <c r="AB20" i="83"/>
  <c r="Q21" i="83"/>
  <c r="AB21" i="83"/>
  <c r="Q22" i="83"/>
  <c r="AB22" i="83"/>
  <c r="Q23" i="83"/>
  <c r="AB23" i="83"/>
  <c r="Q24" i="83"/>
  <c r="AB24" i="83"/>
  <c r="Q25" i="83"/>
  <c r="AB25" i="83"/>
  <c r="Q26" i="83"/>
  <c r="AB26" i="83"/>
  <c r="Q27" i="83"/>
  <c r="AB27" i="83"/>
  <c r="Q28" i="83"/>
  <c r="AB28" i="83"/>
  <c r="Q29" i="83"/>
  <c r="AB29" i="83"/>
  <c r="Q30" i="83"/>
  <c r="AB30" i="83"/>
  <c r="AB34" i="83"/>
  <c r="Q32" i="83"/>
  <c r="O45" i="83"/>
  <c r="R1" i="83"/>
  <c r="B36" i="83"/>
  <c r="AB33" i="83"/>
  <c r="Z33" i="83"/>
  <c r="Y33" i="83"/>
  <c r="X33" i="83"/>
  <c r="W33" i="83"/>
  <c r="V33" i="83"/>
  <c r="U33" i="83"/>
  <c r="AB32" i="83"/>
  <c r="Q33" i="83"/>
  <c r="Z32" i="83"/>
  <c r="N33" i="83"/>
  <c r="Y32" i="83"/>
  <c r="L33" i="83"/>
  <c r="X32" i="83"/>
  <c r="J33" i="83"/>
  <c r="W32" i="83"/>
  <c r="H33" i="83"/>
  <c r="V32" i="83"/>
  <c r="F33" i="83"/>
  <c r="U32" i="83"/>
  <c r="D33" i="83"/>
  <c r="B30" i="83"/>
  <c r="A10" i="83"/>
  <c r="A11" i="83"/>
  <c r="A12" i="83"/>
  <c r="A13" i="83"/>
  <c r="A14" i="83"/>
  <c r="A15" i="83"/>
  <c r="A16" i="83"/>
  <c r="A17" i="83"/>
  <c r="A18" i="83"/>
  <c r="A19" i="83"/>
  <c r="A20" i="83"/>
  <c r="A21" i="83"/>
  <c r="A22" i="83"/>
  <c r="A23" i="83"/>
  <c r="A24" i="83"/>
  <c r="A25" i="83"/>
  <c r="A26" i="83"/>
  <c r="A27" i="83"/>
  <c r="A28" i="83"/>
  <c r="A29" i="83"/>
  <c r="A30" i="83"/>
  <c r="B29" i="83"/>
  <c r="B28" i="83"/>
  <c r="B27" i="83"/>
  <c r="B26" i="83"/>
  <c r="B25" i="83"/>
  <c r="B24" i="83"/>
  <c r="B23" i="83"/>
  <c r="B22" i="83"/>
  <c r="B21" i="83"/>
  <c r="B20" i="83"/>
  <c r="B19" i="83"/>
  <c r="B18" i="83"/>
  <c r="B17" i="83"/>
  <c r="B16" i="83"/>
  <c r="B15" i="83"/>
  <c r="B14" i="83"/>
  <c r="B13" i="83"/>
  <c r="B12" i="83"/>
  <c r="B11" i="83"/>
  <c r="B10" i="83"/>
  <c r="A3" i="83"/>
  <c r="A1" i="83"/>
  <c r="F89" i="23"/>
  <c r="F14" i="82"/>
  <c r="H14" i="82"/>
  <c r="J14" i="82"/>
  <c r="L14" i="82"/>
  <c r="F13" i="82"/>
  <c r="H13" i="82"/>
  <c r="J13" i="82"/>
  <c r="L13" i="82"/>
  <c r="P13" i="82"/>
  <c r="F12" i="82"/>
  <c r="H12" i="82"/>
  <c r="J12" i="82"/>
  <c r="L12" i="82"/>
  <c r="P12" i="82"/>
  <c r="F11" i="82"/>
  <c r="H11" i="82"/>
  <c r="J11" i="82"/>
  <c r="L11" i="82"/>
  <c r="F10" i="82"/>
  <c r="H10" i="82"/>
  <c r="J10" i="82"/>
  <c r="L10" i="82"/>
  <c r="P14" i="81"/>
  <c r="P13" i="81"/>
  <c r="F12" i="81"/>
  <c r="H12" i="81"/>
  <c r="J12" i="81"/>
  <c r="L12" i="81"/>
  <c r="F11" i="81"/>
  <c r="H11" i="81"/>
  <c r="J11" i="81"/>
  <c r="L11" i="81"/>
  <c r="F10" i="81"/>
  <c r="H10" i="81"/>
  <c r="J10" i="81"/>
  <c r="L10" i="81"/>
  <c r="P10" i="81"/>
  <c r="D14" i="82"/>
  <c r="D13" i="82"/>
  <c r="D12" i="82"/>
  <c r="D11" i="82"/>
  <c r="D10" i="82"/>
  <c r="D14" i="81"/>
  <c r="D13" i="81"/>
  <c r="D12" i="81"/>
  <c r="D11" i="81"/>
  <c r="D10" i="81"/>
  <c r="L44" i="32"/>
  <c r="AZ66" i="70"/>
  <c r="BA66" i="70"/>
  <c r="BB66" i="70"/>
  <c r="BC66" i="70"/>
  <c r="BD66" i="70"/>
  <c r="BE66" i="70"/>
  <c r="BF66" i="70"/>
  <c r="BG66" i="70"/>
  <c r="BH66" i="70"/>
  <c r="BI66" i="70"/>
  <c r="BJ66" i="70"/>
  <c r="BK66" i="70"/>
  <c r="BL66" i="70"/>
  <c r="AZ74" i="70"/>
  <c r="BA74" i="70"/>
  <c r="BB74" i="70"/>
  <c r="BC74" i="70"/>
  <c r="BD74" i="70"/>
  <c r="BE74" i="70"/>
  <c r="BF74" i="70"/>
  <c r="BG74" i="70"/>
  <c r="BH74" i="70"/>
  <c r="BI74" i="70"/>
  <c r="BJ74" i="70"/>
  <c r="BK74" i="70"/>
  <c r="BL74" i="70"/>
  <c r="AZ85" i="70"/>
  <c r="BA85" i="70"/>
  <c r="BB85" i="70"/>
  <c r="BC85" i="70"/>
  <c r="BD85" i="70"/>
  <c r="BE85" i="70"/>
  <c r="BF85" i="70"/>
  <c r="BG85" i="70"/>
  <c r="BH85" i="70"/>
  <c r="BI85" i="70"/>
  <c r="BJ85" i="70"/>
  <c r="BK85" i="70"/>
  <c r="BL85" i="70"/>
  <c r="AZ90" i="70"/>
  <c r="BA90" i="70"/>
  <c r="BB90" i="70"/>
  <c r="BC90" i="70"/>
  <c r="BD90" i="70"/>
  <c r="BE90" i="70"/>
  <c r="BF90" i="70"/>
  <c r="BG90" i="70"/>
  <c r="BH90" i="70"/>
  <c r="BI90" i="70"/>
  <c r="BJ90" i="70"/>
  <c r="BK90" i="70"/>
  <c r="BL90" i="70"/>
  <c r="AZ107" i="70"/>
  <c r="BA107" i="70"/>
  <c r="BB107" i="70"/>
  <c r="BC107" i="70"/>
  <c r="BD107" i="70"/>
  <c r="BE107" i="70"/>
  <c r="BF107" i="70"/>
  <c r="BG107" i="70"/>
  <c r="BH107" i="70"/>
  <c r="BI107" i="70"/>
  <c r="BJ107" i="70"/>
  <c r="BK107" i="70"/>
  <c r="BL107" i="70"/>
  <c r="BL516" i="70"/>
  <c r="BL518" i="70"/>
  <c r="C19" i="34"/>
  <c r="C24" i="34"/>
  <c r="B17" i="32"/>
  <c r="B42" i="32"/>
  <c r="B40" i="32"/>
  <c r="B24" i="32"/>
  <c r="B21" i="32"/>
  <c r="B20" i="32"/>
  <c r="B19" i="32"/>
  <c r="B18" i="32"/>
  <c r="R36" i="39"/>
  <c r="R19" i="39"/>
  <c r="N17" i="78"/>
  <c r="N9" i="78"/>
  <c r="C21" i="33"/>
  <c r="AZ5" i="70"/>
  <c r="BA5" i="70"/>
  <c r="BB5" i="70"/>
  <c r="BC5" i="70"/>
  <c r="BD5" i="70"/>
  <c r="BE5" i="70"/>
  <c r="BF5" i="70"/>
  <c r="BG5" i="70"/>
  <c r="BH5" i="70"/>
  <c r="BI5" i="70"/>
  <c r="BJ5" i="70"/>
  <c r="BK5" i="70"/>
  <c r="BL5" i="70"/>
  <c r="AZ6" i="70"/>
  <c r="BA6" i="70"/>
  <c r="BB6" i="70"/>
  <c r="BC6" i="70"/>
  <c r="BD6" i="70"/>
  <c r="BE6" i="70"/>
  <c r="BF6" i="70"/>
  <c r="BG6" i="70"/>
  <c r="BH6" i="70"/>
  <c r="BI6" i="70"/>
  <c r="BJ6" i="70"/>
  <c r="BK6" i="70"/>
  <c r="BL6" i="70"/>
  <c r="AZ7" i="70"/>
  <c r="BA7" i="70"/>
  <c r="BB7" i="70"/>
  <c r="BC7" i="70"/>
  <c r="BD7" i="70"/>
  <c r="BE7" i="70"/>
  <c r="BF7" i="70"/>
  <c r="BG7" i="70"/>
  <c r="BH7" i="70"/>
  <c r="BI7" i="70"/>
  <c r="BJ7" i="70"/>
  <c r="BK7" i="70"/>
  <c r="BL7" i="70"/>
  <c r="AZ8" i="70"/>
  <c r="BA8" i="70"/>
  <c r="BB8" i="70"/>
  <c r="BC8" i="70"/>
  <c r="BD8" i="70"/>
  <c r="BE8" i="70"/>
  <c r="BF8" i="70"/>
  <c r="BG8" i="70"/>
  <c r="BH8" i="70"/>
  <c r="BI8" i="70"/>
  <c r="BJ8" i="70"/>
  <c r="BK8" i="70"/>
  <c r="BL8" i="70"/>
  <c r="AZ9" i="70"/>
  <c r="BA9" i="70"/>
  <c r="BB9" i="70"/>
  <c r="BC9" i="70"/>
  <c r="BD9" i="70"/>
  <c r="BE9" i="70"/>
  <c r="BF9" i="70"/>
  <c r="BG9" i="70"/>
  <c r="BH9" i="70"/>
  <c r="BI9" i="70"/>
  <c r="BJ9" i="70"/>
  <c r="BK9" i="70"/>
  <c r="BL9" i="70"/>
  <c r="AZ10" i="70"/>
  <c r="BA10" i="70"/>
  <c r="BB10" i="70"/>
  <c r="BC10" i="70"/>
  <c r="BD10" i="70"/>
  <c r="BE10" i="70"/>
  <c r="BF10" i="70"/>
  <c r="BG10" i="70"/>
  <c r="BH10" i="70"/>
  <c r="BI10" i="70"/>
  <c r="BJ10" i="70"/>
  <c r="BK10" i="70"/>
  <c r="BL10" i="70"/>
  <c r="AZ11" i="70"/>
  <c r="BA11" i="70"/>
  <c r="BB11" i="70"/>
  <c r="BC11" i="70"/>
  <c r="BD11" i="70"/>
  <c r="BE11" i="70"/>
  <c r="BF11" i="70"/>
  <c r="BG11" i="70"/>
  <c r="BH11" i="70"/>
  <c r="BI11" i="70"/>
  <c r="BJ11" i="70"/>
  <c r="BK11" i="70"/>
  <c r="BL11" i="70"/>
  <c r="AZ12" i="70"/>
  <c r="BA12" i="70"/>
  <c r="BB12" i="70"/>
  <c r="BC12" i="70"/>
  <c r="BD12" i="70"/>
  <c r="BE12" i="70"/>
  <c r="BF12" i="70"/>
  <c r="BG12" i="70"/>
  <c r="BH12" i="70"/>
  <c r="BI12" i="70"/>
  <c r="BJ12" i="70"/>
  <c r="BK12" i="70"/>
  <c r="BL12" i="70"/>
  <c r="AZ13" i="70"/>
  <c r="BA13" i="70"/>
  <c r="BB13" i="70"/>
  <c r="BC13" i="70"/>
  <c r="BD13" i="70"/>
  <c r="BE13" i="70"/>
  <c r="BF13" i="70"/>
  <c r="BG13" i="70"/>
  <c r="BH13" i="70"/>
  <c r="BI13" i="70"/>
  <c r="BJ13" i="70"/>
  <c r="BK13" i="70"/>
  <c r="BL13" i="70"/>
  <c r="AZ14" i="70"/>
  <c r="BA14" i="70"/>
  <c r="BB14" i="70"/>
  <c r="BC14" i="70"/>
  <c r="BD14" i="70"/>
  <c r="BE14" i="70"/>
  <c r="BF14" i="70"/>
  <c r="BG14" i="70"/>
  <c r="BH14" i="70"/>
  <c r="BI14" i="70"/>
  <c r="BJ14" i="70"/>
  <c r="BK14" i="70"/>
  <c r="BL14" i="70"/>
  <c r="AZ15" i="70"/>
  <c r="BA15" i="70"/>
  <c r="BB15" i="70"/>
  <c r="BC15" i="70"/>
  <c r="BD15" i="70"/>
  <c r="BE15" i="70"/>
  <c r="BF15" i="70"/>
  <c r="BG15" i="70"/>
  <c r="BH15" i="70"/>
  <c r="BI15" i="70"/>
  <c r="BJ15" i="70"/>
  <c r="BK15" i="70"/>
  <c r="BL15" i="70"/>
  <c r="AZ16" i="70"/>
  <c r="BA16" i="70"/>
  <c r="BB16" i="70"/>
  <c r="BC16" i="70"/>
  <c r="BD16" i="70"/>
  <c r="BE16" i="70"/>
  <c r="BF16" i="70"/>
  <c r="BG16" i="70"/>
  <c r="BH16" i="70"/>
  <c r="BI16" i="70"/>
  <c r="BJ16" i="70"/>
  <c r="BK16" i="70"/>
  <c r="BL16" i="70"/>
  <c r="AZ17" i="70"/>
  <c r="BA17" i="70"/>
  <c r="BB17" i="70"/>
  <c r="BC17" i="70"/>
  <c r="BD17" i="70"/>
  <c r="BE17" i="70"/>
  <c r="BF17" i="70"/>
  <c r="BG17" i="70"/>
  <c r="BH17" i="70"/>
  <c r="BI17" i="70"/>
  <c r="BJ17" i="70"/>
  <c r="BK17" i="70"/>
  <c r="BL17" i="70"/>
  <c r="AZ18" i="70"/>
  <c r="BA18" i="70"/>
  <c r="BB18" i="70"/>
  <c r="BC18" i="70"/>
  <c r="BD18" i="70"/>
  <c r="BE18" i="70"/>
  <c r="BF18" i="70"/>
  <c r="BG18" i="70"/>
  <c r="BH18" i="70"/>
  <c r="BI18" i="70"/>
  <c r="BJ18" i="70"/>
  <c r="BK18" i="70"/>
  <c r="BL18" i="70"/>
  <c r="AZ19" i="70"/>
  <c r="BA19" i="70"/>
  <c r="BB19" i="70"/>
  <c r="BC19" i="70"/>
  <c r="BD19" i="70"/>
  <c r="BE19" i="70"/>
  <c r="BF19" i="70"/>
  <c r="BG19" i="70"/>
  <c r="BH19" i="70"/>
  <c r="BI19" i="70"/>
  <c r="BJ19" i="70"/>
  <c r="BK19" i="70"/>
  <c r="BL19" i="70"/>
  <c r="AZ20" i="70"/>
  <c r="BA20" i="70"/>
  <c r="BB20" i="70"/>
  <c r="BC20" i="70"/>
  <c r="BD20" i="70"/>
  <c r="BE20" i="70"/>
  <c r="BF20" i="70"/>
  <c r="BG20" i="70"/>
  <c r="BH20" i="70"/>
  <c r="BI20" i="70"/>
  <c r="BJ20" i="70"/>
  <c r="BK20" i="70"/>
  <c r="BL20" i="70"/>
  <c r="AZ21" i="70"/>
  <c r="BA21" i="70"/>
  <c r="BB21" i="70"/>
  <c r="BC21" i="70"/>
  <c r="BD21" i="70"/>
  <c r="BE21" i="70"/>
  <c r="BF21" i="70"/>
  <c r="BG21" i="70"/>
  <c r="BH21" i="70"/>
  <c r="BI21" i="70"/>
  <c r="BJ21" i="70"/>
  <c r="BK21" i="70"/>
  <c r="BL21" i="70"/>
  <c r="AZ22" i="70"/>
  <c r="BA22" i="70"/>
  <c r="BB22" i="70"/>
  <c r="BC22" i="70"/>
  <c r="BD22" i="70"/>
  <c r="BE22" i="70"/>
  <c r="BF22" i="70"/>
  <c r="BG22" i="70"/>
  <c r="BH22" i="70"/>
  <c r="BI22" i="70"/>
  <c r="BJ22" i="70"/>
  <c r="BK22" i="70"/>
  <c r="BL22" i="70"/>
  <c r="AZ23" i="70"/>
  <c r="BA23" i="70"/>
  <c r="BB23" i="70"/>
  <c r="BC23" i="70"/>
  <c r="BD23" i="70"/>
  <c r="BE23" i="70"/>
  <c r="BF23" i="70"/>
  <c r="BG23" i="70"/>
  <c r="BH23" i="70"/>
  <c r="BI23" i="70"/>
  <c r="BJ23" i="70"/>
  <c r="BK23" i="70"/>
  <c r="BL23" i="70"/>
  <c r="AZ24" i="70"/>
  <c r="BA24" i="70"/>
  <c r="BB24" i="70"/>
  <c r="BC24" i="70"/>
  <c r="BD24" i="70"/>
  <c r="BE24" i="70"/>
  <c r="BF24" i="70"/>
  <c r="BG24" i="70"/>
  <c r="BH24" i="70"/>
  <c r="BI24" i="70"/>
  <c r="BJ24" i="70"/>
  <c r="BK24" i="70"/>
  <c r="BL24" i="70"/>
  <c r="AZ25" i="70"/>
  <c r="BA25" i="70"/>
  <c r="BB25" i="70"/>
  <c r="BC25" i="70"/>
  <c r="BD25" i="70"/>
  <c r="BE25" i="70"/>
  <c r="BF25" i="70"/>
  <c r="BG25" i="70"/>
  <c r="BH25" i="70"/>
  <c r="BI25" i="70"/>
  <c r="BJ25" i="70"/>
  <c r="BK25" i="70"/>
  <c r="BL25" i="70"/>
  <c r="AZ26" i="70"/>
  <c r="BA26" i="70"/>
  <c r="BB26" i="70"/>
  <c r="BC26" i="70"/>
  <c r="BD26" i="70"/>
  <c r="BE26" i="70"/>
  <c r="BF26" i="70"/>
  <c r="BG26" i="70"/>
  <c r="BH26" i="70"/>
  <c r="BI26" i="70"/>
  <c r="BJ26" i="70"/>
  <c r="BK26" i="70"/>
  <c r="BL26" i="70"/>
  <c r="AZ27" i="70"/>
  <c r="BA27" i="70"/>
  <c r="BB27" i="70"/>
  <c r="BC27" i="70"/>
  <c r="BD27" i="70"/>
  <c r="BE27" i="70"/>
  <c r="BF27" i="70"/>
  <c r="BG27" i="70"/>
  <c r="BH27" i="70"/>
  <c r="BI27" i="70"/>
  <c r="BJ27" i="70"/>
  <c r="BK27" i="70"/>
  <c r="BL27" i="70"/>
  <c r="AZ28" i="70"/>
  <c r="BA28" i="70"/>
  <c r="BB28" i="70"/>
  <c r="BC28" i="70"/>
  <c r="BD28" i="70"/>
  <c r="BE28" i="70"/>
  <c r="BF28" i="70"/>
  <c r="BG28" i="70"/>
  <c r="BH28" i="70"/>
  <c r="BI28" i="70"/>
  <c r="BJ28" i="70"/>
  <c r="BK28" i="70"/>
  <c r="BL28" i="70"/>
  <c r="AZ29" i="70"/>
  <c r="BA29" i="70"/>
  <c r="BB29" i="70"/>
  <c r="BC29" i="70"/>
  <c r="BD29" i="70"/>
  <c r="BE29" i="70"/>
  <c r="BF29" i="70"/>
  <c r="BG29" i="70"/>
  <c r="BH29" i="70"/>
  <c r="BI29" i="70"/>
  <c r="BJ29" i="70"/>
  <c r="BK29" i="70"/>
  <c r="BL29" i="70"/>
  <c r="AZ30" i="70"/>
  <c r="BA30" i="70"/>
  <c r="BB30" i="70"/>
  <c r="BC30" i="70"/>
  <c r="BD30" i="70"/>
  <c r="BE30" i="70"/>
  <c r="BF30" i="70"/>
  <c r="BG30" i="70"/>
  <c r="BH30" i="70"/>
  <c r="BI30" i="70"/>
  <c r="BJ30" i="70"/>
  <c r="BK30" i="70"/>
  <c r="BL30" i="70"/>
  <c r="AZ31" i="70"/>
  <c r="BA31" i="70"/>
  <c r="BB31" i="70"/>
  <c r="BC31" i="70"/>
  <c r="BD31" i="70"/>
  <c r="BE31" i="70"/>
  <c r="BF31" i="70"/>
  <c r="BG31" i="70"/>
  <c r="BH31" i="70"/>
  <c r="BI31" i="70"/>
  <c r="BJ31" i="70"/>
  <c r="BK31" i="70"/>
  <c r="BL31" i="70"/>
  <c r="AZ32" i="70"/>
  <c r="BA32" i="70"/>
  <c r="BB32" i="70"/>
  <c r="BC32" i="70"/>
  <c r="BD32" i="70"/>
  <c r="BE32" i="70"/>
  <c r="BF32" i="70"/>
  <c r="BG32" i="70"/>
  <c r="BH32" i="70"/>
  <c r="BI32" i="70"/>
  <c r="BJ32" i="70"/>
  <c r="BK32" i="70"/>
  <c r="BL32" i="70"/>
  <c r="AZ33" i="70"/>
  <c r="BA33" i="70"/>
  <c r="BB33" i="70"/>
  <c r="BC33" i="70"/>
  <c r="BD33" i="70"/>
  <c r="BE33" i="70"/>
  <c r="BF33" i="70"/>
  <c r="BG33" i="70"/>
  <c r="BH33" i="70"/>
  <c r="BI33" i="70"/>
  <c r="BJ33" i="70"/>
  <c r="BK33" i="70"/>
  <c r="BL33" i="70"/>
  <c r="AZ34" i="70"/>
  <c r="BA34" i="70"/>
  <c r="BB34" i="70"/>
  <c r="BC34" i="70"/>
  <c r="BD34" i="70"/>
  <c r="BE34" i="70"/>
  <c r="BF34" i="70"/>
  <c r="BG34" i="70"/>
  <c r="BH34" i="70"/>
  <c r="BI34" i="70"/>
  <c r="BJ34" i="70"/>
  <c r="BK34" i="70"/>
  <c r="BL34" i="70"/>
  <c r="AZ35" i="70"/>
  <c r="BA35" i="70"/>
  <c r="BB35" i="70"/>
  <c r="BC35" i="70"/>
  <c r="BD35" i="70"/>
  <c r="BE35" i="70"/>
  <c r="BF35" i="70"/>
  <c r="BG35" i="70"/>
  <c r="BH35" i="70"/>
  <c r="BI35" i="70"/>
  <c r="BJ35" i="70"/>
  <c r="BK35" i="70"/>
  <c r="BL35" i="70"/>
  <c r="AZ36" i="70"/>
  <c r="BA36" i="70"/>
  <c r="BB36" i="70"/>
  <c r="BC36" i="70"/>
  <c r="BD36" i="70"/>
  <c r="BE36" i="70"/>
  <c r="BF36" i="70"/>
  <c r="BG36" i="70"/>
  <c r="BH36" i="70"/>
  <c r="BI36" i="70"/>
  <c r="BJ36" i="70"/>
  <c r="BK36" i="70"/>
  <c r="BL36" i="70"/>
  <c r="AZ37" i="70"/>
  <c r="BA37" i="70"/>
  <c r="BB37" i="70"/>
  <c r="BC37" i="70"/>
  <c r="BD37" i="70"/>
  <c r="BE37" i="70"/>
  <c r="BF37" i="70"/>
  <c r="BG37" i="70"/>
  <c r="BH37" i="70"/>
  <c r="BI37" i="70"/>
  <c r="BJ37" i="70"/>
  <c r="BK37" i="70"/>
  <c r="BL37" i="70"/>
  <c r="AZ38" i="70"/>
  <c r="BA38" i="70"/>
  <c r="BB38" i="70"/>
  <c r="BC38" i="70"/>
  <c r="BD38" i="70"/>
  <c r="BE38" i="70"/>
  <c r="BF38" i="70"/>
  <c r="BG38" i="70"/>
  <c r="BH38" i="70"/>
  <c r="BI38" i="70"/>
  <c r="BJ38" i="70"/>
  <c r="BK38" i="70"/>
  <c r="BL38" i="70"/>
  <c r="AZ39" i="70"/>
  <c r="BA39" i="70"/>
  <c r="BB39" i="70"/>
  <c r="BC39" i="70"/>
  <c r="BD39" i="70"/>
  <c r="BE39" i="70"/>
  <c r="BF39" i="70"/>
  <c r="BG39" i="70"/>
  <c r="BH39" i="70"/>
  <c r="BI39" i="70"/>
  <c r="BJ39" i="70"/>
  <c r="BK39" i="70"/>
  <c r="BL39" i="70"/>
  <c r="AZ40" i="70"/>
  <c r="BA40" i="70"/>
  <c r="BB40" i="70"/>
  <c r="BC40" i="70"/>
  <c r="BD40" i="70"/>
  <c r="BE40" i="70"/>
  <c r="BF40" i="70"/>
  <c r="BG40" i="70"/>
  <c r="BH40" i="70"/>
  <c r="BI40" i="70"/>
  <c r="BJ40" i="70"/>
  <c r="BK40" i="70"/>
  <c r="BL40" i="70"/>
  <c r="AZ41" i="70"/>
  <c r="BA41" i="70"/>
  <c r="BB41" i="70"/>
  <c r="BC41" i="70"/>
  <c r="BD41" i="70"/>
  <c r="BE41" i="70"/>
  <c r="BF41" i="70"/>
  <c r="BG41" i="70"/>
  <c r="BH41" i="70"/>
  <c r="BI41" i="70"/>
  <c r="BJ41" i="70"/>
  <c r="BK41" i="70"/>
  <c r="BL41" i="70"/>
  <c r="AZ42" i="70"/>
  <c r="BA42" i="70"/>
  <c r="BB42" i="70"/>
  <c r="BC42" i="70"/>
  <c r="BD42" i="70"/>
  <c r="BE42" i="70"/>
  <c r="BF42" i="70"/>
  <c r="BG42" i="70"/>
  <c r="BH42" i="70"/>
  <c r="BI42" i="70"/>
  <c r="BJ42" i="70"/>
  <c r="BK42" i="70"/>
  <c r="BL42" i="70"/>
  <c r="AZ43" i="70"/>
  <c r="BA43" i="70"/>
  <c r="BB43" i="70"/>
  <c r="BC43" i="70"/>
  <c r="BD43" i="70"/>
  <c r="BE43" i="70"/>
  <c r="BF43" i="70"/>
  <c r="BG43" i="70"/>
  <c r="BH43" i="70"/>
  <c r="BI43" i="70"/>
  <c r="BJ43" i="70"/>
  <c r="BK43" i="70"/>
  <c r="BL43" i="70"/>
  <c r="AZ44" i="70"/>
  <c r="BA44" i="70"/>
  <c r="BB44" i="70"/>
  <c r="BC44" i="70"/>
  <c r="BD44" i="70"/>
  <c r="BE44" i="70"/>
  <c r="BF44" i="70"/>
  <c r="BG44" i="70"/>
  <c r="BH44" i="70"/>
  <c r="BI44" i="70"/>
  <c r="BJ44" i="70"/>
  <c r="BK44" i="70"/>
  <c r="BL44" i="70"/>
  <c r="AZ45" i="70"/>
  <c r="BA45" i="70"/>
  <c r="BB45" i="70"/>
  <c r="BC45" i="70"/>
  <c r="BD45" i="70"/>
  <c r="BE45" i="70"/>
  <c r="BF45" i="70"/>
  <c r="BG45" i="70"/>
  <c r="BH45" i="70"/>
  <c r="BI45" i="70"/>
  <c r="BJ45" i="70"/>
  <c r="BK45" i="70"/>
  <c r="BL45" i="70"/>
  <c r="AZ46" i="70"/>
  <c r="BA46" i="70"/>
  <c r="BB46" i="70"/>
  <c r="BC46" i="70"/>
  <c r="BD46" i="70"/>
  <c r="BE46" i="70"/>
  <c r="BF46" i="70"/>
  <c r="BG46" i="70"/>
  <c r="BH46" i="70"/>
  <c r="BI46" i="70"/>
  <c r="BJ46" i="70"/>
  <c r="BK46" i="70"/>
  <c r="BL46" i="70"/>
  <c r="AZ47" i="70"/>
  <c r="BA47" i="70"/>
  <c r="BB47" i="70"/>
  <c r="BC47" i="70"/>
  <c r="BD47" i="70"/>
  <c r="BE47" i="70"/>
  <c r="BF47" i="70"/>
  <c r="BG47" i="70"/>
  <c r="BH47" i="70"/>
  <c r="BI47" i="70"/>
  <c r="BJ47" i="70"/>
  <c r="BK47" i="70"/>
  <c r="BL47" i="70"/>
  <c r="AZ48" i="70"/>
  <c r="BA48" i="70"/>
  <c r="BB48" i="70"/>
  <c r="BC48" i="70"/>
  <c r="BD48" i="70"/>
  <c r="BE48" i="70"/>
  <c r="BF48" i="70"/>
  <c r="BG48" i="70"/>
  <c r="BH48" i="70"/>
  <c r="BI48" i="70"/>
  <c r="BJ48" i="70"/>
  <c r="BK48" i="70"/>
  <c r="BL48" i="70"/>
  <c r="AZ49" i="70"/>
  <c r="BA49" i="70"/>
  <c r="BB49" i="70"/>
  <c r="BC49" i="70"/>
  <c r="BD49" i="70"/>
  <c r="BE49" i="70"/>
  <c r="BF49" i="70"/>
  <c r="BG49" i="70"/>
  <c r="BH49" i="70"/>
  <c r="BI49" i="70"/>
  <c r="BJ49" i="70"/>
  <c r="BK49" i="70"/>
  <c r="BL49" i="70"/>
  <c r="AZ50" i="70"/>
  <c r="BA50" i="70"/>
  <c r="BB50" i="70"/>
  <c r="BC50" i="70"/>
  <c r="BD50" i="70"/>
  <c r="BE50" i="70"/>
  <c r="BF50" i="70"/>
  <c r="BG50" i="70"/>
  <c r="BH50" i="70"/>
  <c r="BI50" i="70"/>
  <c r="BJ50" i="70"/>
  <c r="BK50" i="70"/>
  <c r="BL50" i="70"/>
  <c r="AZ51" i="70"/>
  <c r="BA51" i="70"/>
  <c r="BB51" i="70"/>
  <c r="BC51" i="70"/>
  <c r="BD51" i="70"/>
  <c r="BE51" i="70"/>
  <c r="BF51" i="70"/>
  <c r="BG51" i="70"/>
  <c r="BH51" i="70"/>
  <c r="BI51" i="70"/>
  <c r="BJ51" i="70"/>
  <c r="BK51" i="70"/>
  <c r="BL51" i="70"/>
  <c r="AZ52" i="70"/>
  <c r="BA52" i="70"/>
  <c r="BB52" i="70"/>
  <c r="BC52" i="70"/>
  <c r="BD52" i="70"/>
  <c r="BE52" i="70"/>
  <c r="BF52" i="70"/>
  <c r="BG52" i="70"/>
  <c r="BH52" i="70"/>
  <c r="BI52" i="70"/>
  <c r="BJ52" i="70"/>
  <c r="BK52" i="70"/>
  <c r="BL52" i="70"/>
  <c r="AZ53" i="70"/>
  <c r="BA53" i="70"/>
  <c r="BB53" i="70"/>
  <c r="BC53" i="70"/>
  <c r="BD53" i="70"/>
  <c r="BE53" i="70"/>
  <c r="BF53" i="70"/>
  <c r="BG53" i="70"/>
  <c r="BH53" i="70"/>
  <c r="BI53" i="70"/>
  <c r="BJ53" i="70"/>
  <c r="BK53" i="70"/>
  <c r="BL53" i="70"/>
  <c r="AZ54" i="70"/>
  <c r="BA54" i="70"/>
  <c r="BB54" i="70"/>
  <c r="BC54" i="70"/>
  <c r="BD54" i="70"/>
  <c r="BE54" i="70"/>
  <c r="BF54" i="70"/>
  <c r="BG54" i="70"/>
  <c r="BH54" i="70"/>
  <c r="BI54" i="70"/>
  <c r="BJ54" i="70"/>
  <c r="BK54" i="70"/>
  <c r="BL54" i="70"/>
  <c r="AZ55" i="70"/>
  <c r="BA55" i="70"/>
  <c r="BB55" i="70"/>
  <c r="BC55" i="70"/>
  <c r="BD55" i="70"/>
  <c r="BE55" i="70"/>
  <c r="BF55" i="70"/>
  <c r="BG55" i="70"/>
  <c r="BH55" i="70"/>
  <c r="BI55" i="70"/>
  <c r="BJ55" i="70"/>
  <c r="BK55" i="70"/>
  <c r="BL55" i="70"/>
  <c r="AZ56" i="70"/>
  <c r="BA56" i="70"/>
  <c r="BB56" i="70"/>
  <c r="BC56" i="70"/>
  <c r="BD56" i="70"/>
  <c r="BE56" i="70"/>
  <c r="BF56" i="70"/>
  <c r="BG56" i="70"/>
  <c r="BH56" i="70"/>
  <c r="BI56" i="70"/>
  <c r="BJ56" i="70"/>
  <c r="BK56" i="70"/>
  <c r="BL56" i="70"/>
  <c r="AZ57" i="70"/>
  <c r="BA57" i="70"/>
  <c r="BB57" i="70"/>
  <c r="BC57" i="70"/>
  <c r="BD57" i="70"/>
  <c r="BE57" i="70"/>
  <c r="BF57" i="70"/>
  <c r="BG57" i="70"/>
  <c r="BH57" i="70"/>
  <c r="BI57" i="70"/>
  <c r="BJ57" i="70"/>
  <c r="BK57" i="70"/>
  <c r="BL57" i="70"/>
  <c r="AZ58" i="70"/>
  <c r="BA58" i="70"/>
  <c r="BB58" i="70"/>
  <c r="BC58" i="70"/>
  <c r="BD58" i="70"/>
  <c r="BE58" i="70"/>
  <c r="BF58" i="70"/>
  <c r="BG58" i="70"/>
  <c r="BH58" i="70"/>
  <c r="BI58" i="70"/>
  <c r="BJ58" i="70"/>
  <c r="BK58" i="70"/>
  <c r="BL58" i="70"/>
  <c r="AZ59" i="70"/>
  <c r="BA59" i="70"/>
  <c r="BB59" i="70"/>
  <c r="BC59" i="70"/>
  <c r="BD59" i="70"/>
  <c r="BE59" i="70"/>
  <c r="BF59" i="70"/>
  <c r="BG59" i="70"/>
  <c r="BH59" i="70"/>
  <c r="BI59" i="70"/>
  <c r="BJ59" i="70"/>
  <c r="BK59" i="70"/>
  <c r="BL59" i="70"/>
  <c r="AZ60" i="70"/>
  <c r="BA60" i="70"/>
  <c r="BB60" i="70"/>
  <c r="BC60" i="70"/>
  <c r="BD60" i="70"/>
  <c r="BE60" i="70"/>
  <c r="BF60" i="70"/>
  <c r="BG60" i="70"/>
  <c r="BH60" i="70"/>
  <c r="BI60" i="70"/>
  <c r="BJ60" i="70"/>
  <c r="BK60" i="70"/>
  <c r="BL60" i="70"/>
  <c r="AZ61" i="70"/>
  <c r="BA61" i="70"/>
  <c r="BB61" i="70"/>
  <c r="BC61" i="70"/>
  <c r="BD61" i="70"/>
  <c r="BE61" i="70"/>
  <c r="BF61" i="70"/>
  <c r="BG61" i="70"/>
  <c r="BH61" i="70"/>
  <c r="BI61" i="70"/>
  <c r="BJ61" i="70"/>
  <c r="BK61" i="70"/>
  <c r="BL61" i="70"/>
  <c r="AZ62" i="70"/>
  <c r="BA62" i="70"/>
  <c r="BB62" i="70"/>
  <c r="BC62" i="70"/>
  <c r="BD62" i="70"/>
  <c r="BE62" i="70"/>
  <c r="BF62" i="70"/>
  <c r="BG62" i="70"/>
  <c r="BH62" i="70"/>
  <c r="BI62" i="70"/>
  <c r="BJ62" i="70"/>
  <c r="BK62" i="70"/>
  <c r="BL62" i="70"/>
  <c r="AZ63" i="70"/>
  <c r="BA63" i="70"/>
  <c r="BB63" i="70"/>
  <c r="BC63" i="70"/>
  <c r="BD63" i="70"/>
  <c r="BE63" i="70"/>
  <c r="BF63" i="70"/>
  <c r="BG63" i="70"/>
  <c r="BH63" i="70"/>
  <c r="BI63" i="70"/>
  <c r="BJ63" i="70"/>
  <c r="BK63" i="70"/>
  <c r="BL63" i="70"/>
  <c r="AZ64" i="70"/>
  <c r="BA64" i="70"/>
  <c r="BB64" i="70"/>
  <c r="BC64" i="70"/>
  <c r="BD64" i="70"/>
  <c r="BE64" i="70"/>
  <c r="BF64" i="70"/>
  <c r="BG64" i="70"/>
  <c r="BH64" i="70"/>
  <c r="BI64" i="70"/>
  <c r="BJ64" i="70"/>
  <c r="BK64" i="70"/>
  <c r="BL64" i="70"/>
  <c r="AZ65" i="70"/>
  <c r="BA65" i="70"/>
  <c r="BB65" i="70"/>
  <c r="BC65" i="70"/>
  <c r="BD65" i="70"/>
  <c r="BE65" i="70"/>
  <c r="BF65" i="70"/>
  <c r="BG65" i="70"/>
  <c r="BH65" i="70"/>
  <c r="BI65" i="70"/>
  <c r="BJ65" i="70"/>
  <c r="BK65" i="70"/>
  <c r="BL65" i="70"/>
  <c r="BR72" i="67"/>
  <c r="BP68" i="67"/>
  <c r="BR73" i="67"/>
  <c r="C66" i="67"/>
  <c r="AZ67" i="70"/>
  <c r="BA67" i="70"/>
  <c r="BB67" i="70"/>
  <c r="BC67" i="70"/>
  <c r="BD67" i="70"/>
  <c r="BE67" i="70"/>
  <c r="BF67" i="70"/>
  <c r="BG67" i="70"/>
  <c r="BH67" i="70"/>
  <c r="BI67" i="70"/>
  <c r="BJ67" i="70"/>
  <c r="BK67" i="70"/>
  <c r="BL67" i="70"/>
  <c r="AZ68" i="70"/>
  <c r="BA68" i="70"/>
  <c r="BB68" i="70"/>
  <c r="BC68" i="70"/>
  <c r="BD68" i="70"/>
  <c r="BE68" i="70"/>
  <c r="BF68" i="70"/>
  <c r="BG68" i="70"/>
  <c r="BH68" i="70"/>
  <c r="BI68" i="70"/>
  <c r="BJ68" i="70"/>
  <c r="BK68" i="70"/>
  <c r="BL68" i="70"/>
  <c r="AZ69" i="70"/>
  <c r="BA69" i="70"/>
  <c r="BB69" i="70"/>
  <c r="BC69" i="70"/>
  <c r="BD69" i="70"/>
  <c r="BE69" i="70"/>
  <c r="BF69" i="70"/>
  <c r="BG69" i="70"/>
  <c r="BH69" i="70"/>
  <c r="BI69" i="70"/>
  <c r="BJ69" i="70"/>
  <c r="BK69" i="70"/>
  <c r="BL69" i="70"/>
  <c r="AZ70" i="70"/>
  <c r="BA70" i="70"/>
  <c r="BB70" i="70"/>
  <c r="BC70" i="70"/>
  <c r="BD70" i="70"/>
  <c r="BE70" i="70"/>
  <c r="BF70" i="70"/>
  <c r="BG70" i="70"/>
  <c r="BH70" i="70"/>
  <c r="BI70" i="70"/>
  <c r="BJ70" i="70"/>
  <c r="BK70" i="70"/>
  <c r="BL70" i="70"/>
  <c r="AZ71" i="70"/>
  <c r="BA71" i="70"/>
  <c r="BB71" i="70"/>
  <c r="BC71" i="70"/>
  <c r="BD71" i="70"/>
  <c r="BE71" i="70"/>
  <c r="BF71" i="70"/>
  <c r="BG71" i="70"/>
  <c r="BH71" i="70"/>
  <c r="BI71" i="70"/>
  <c r="BJ71" i="70"/>
  <c r="BK71" i="70"/>
  <c r="BL71" i="70"/>
  <c r="AZ72" i="70"/>
  <c r="BA72" i="70"/>
  <c r="BB72" i="70"/>
  <c r="BC72" i="70"/>
  <c r="BD72" i="70"/>
  <c r="BE72" i="70"/>
  <c r="BF72" i="70"/>
  <c r="BG72" i="70"/>
  <c r="BH72" i="70"/>
  <c r="BI72" i="70"/>
  <c r="BJ72" i="70"/>
  <c r="BK72" i="70"/>
  <c r="BL72" i="70"/>
  <c r="AZ73" i="70"/>
  <c r="BA73" i="70"/>
  <c r="BB73" i="70"/>
  <c r="BC73" i="70"/>
  <c r="BD73" i="70"/>
  <c r="BE73" i="70"/>
  <c r="BF73" i="70"/>
  <c r="BG73" i="70"/>
  <c r="BH73" i="70"/>
  <c r="BI73" i="70"/>
  <c r="BJ73" i="70"/>
  <c r="BK73" i="70"/>
  <c r="BL73" i="70"/>
  <c r="AZ75" i="70"/>
  <c r="BA75" i="70"/>
  <c r="BB75" i="70"/>
  <c r="BC75" i="70"/>
  <c r="BD75" i="70"/>
  <c r="BE75" i="70"/>
  <c r="BF75" i="70"/>
  <c r="BG75" i="70"/>
  <c r="BH75" i="70"/>
  <c r="BI75" i="70"/>
  <c r="BJ75" i="70"/>
  <c r="BK75" i="70"/>
  <c r="BL75" i="70"/>
  <c r="AZ76" i="70"/>
  <c r="BA76" i="70"/>
  <c r="BB76" i="70"/>
  <c r="BC76" i="70"/>
  <c r="BD76" i="70"/>
  <c r="BE76" i="70"/>
  <c r="BF76" i="70"/>
  <c r="BG76" i="70"/>
  <c r="BH76" i="70"/>
  <c r="BI76" i="70"/>
  <c r="BJ76" i="70"/>
  <c r="BK76" i="70"/>
  <c r="BL76" i="70"/>
  <c r="AZ77" i="70"/>
  <c r="BA77" i="70"/>
  <c r="BB77" i="70"/>
  <c r="BC77" i="70"/>
  <c r="BD77" i="70"/>
  <c r="BE77" i="70"/>
  <c r="BF77" i="70"/>
  <c r="BG77" i="70"/>
  <c r="BH77" i="70"/>
  <c r="BI77" i="70"/>
  <c r="BJ77" i="70"/>
  <c r="BK77" i="70"/>
  <c r="BL77" i="70"/>
  <c r="AZ78" i="70"/>
  <c r="BA78" i="70"/>
  <c r="BB78" i="70"/>
  <c r="BC78" i="70"/>
  <c r="BD78" i="70"/>
  <c r="BE78" i="70"/>
  <c r="BF78" i="70"/>
  <c r="BG78" i="70"/>
  <c r="BH78" i="70"/>
  <c r="BI78" i="70"/>
  <c r="BJ78" i="70"/>
  <c r="BK78" i="70"/>
  <c r="BL78" i="70"/>
  <c r="AZ79" i="70"/>
  <c r="BA79" i="70"/>
  <c r="BB79" i="70"/>
  <c r="BC79" i="70"/>
  <c r="BD79" i="70"/>
  <c r="BE79" i="70"/>
  <c r="BF79" i="70"/>
  <c r="BG79" i="70"/>
  <c r="BH79" i="70"/>
  <c r="BI79" i="70"/>
  <c r="BJ79" i="70"/>
  <c r="BK79" i="70"/>
  <c r="BL79" i="70"/>
  <c r="AZ80" i="70"/>
  <c r="BA80" i="70"/>
  <c r="BB80" i="70"/>
  <c r="BC80" i="70"/>
  <c r="BD80" i="70"/>
  <c r="BE80" i="70"/>
  <c r="BF80" i="70"/>
  <c r="BG80" i="70"/>
  <c r="BH80" i="70"/>
  <c r="BI80" i="70"/>
  <c r="BJ80" i="70"/>
  <c r="BK80" i="70"/>
  <c r="BL80" i="70"/>
  <c r="AZ81" i="70"/>
  <c r="BA81" i="70"/>
  <c r="BB81" i="70"/>
  <c r="BC81" i="70"/>
  <c r="BD81" i="70"/>
  <c r="BE81" i="70"/>
  <c r="BF81" i="70"/>
  <c r="BG81" i="70"/>
  <c r="BH81" i="70"/>
  <c r="BI81" i="70"/>
  <c r="BJ81" i="70"/>
  <c r="BK81" i="70"/>
  <c r="BL81" i="70"/>
  <c r="AZ82" i="70"/>
  <c r="BA82" i="70"/>
  <c r="BB82" i="70"/>
  <c r="BC82" i="70"/>
  <c r="BD82" i="70"/>
  <c r="BE82" i="70"/>
  <c r="BF82" i="70"/>
  <c r="BG82" i="70"/>
  <c r="BH82" i="70"/>
  <c r="BI82" i="70"/>
  <c r="BJ82" i="70"/>
  <c r="BK82" i="70"/>
  <c r="BL82" i="70"/>
  <c r="AZ83" i="70"/>
  <c r="BA83" i="70"/>
  <c r="BB83" i="70"/>
  <c r="BC83" i="70"/>
  <c r="BD83" i="70"/>
  <c r="BE83" i="70"/>
  <c r="BF83" i="70"/>
  <c r="BG83" i="70"/>
  <c r="BH83" i="70"/>
  <c r="BI83" i="70"/>
  <c r="BJ83" i="70"/>
  <c r="BK83" i="70"/>
  <c r="BL83" i="70"/>
  <c r="AZ84" i="70"/>
  <c r="BA84" i="70"/>
  <c r="BB84" i="70"/>
  <c r="BC84" i="70"/>
  <c r="BD84" i="70"/>
  <c r="BE84" i="70"/>
  <c r="BF84" i="70"/>
  <c r="BG84" i="70"/>
  <c r="BH84" i="70"/>
  <c r="BI84" i="70"/>
  <c r="BJ84" i="70"/>
  <c r="BK84" i="70"/>
  <c r="BL84" i="70"/>
  <c r="AZ86" i="70"/>
  <c r="BA86" i="70"/>
  <c r="BB86" i="70"/>
  <c r="BC86" i="70"/>
  <c r="BD86" i="70"/>
  <c r="BE86" i="70"/>
  <c r="BF86" i="70"/>
  <c r="BG86" i="70"/>
  <c r="BH86" i="70"/>
  <c r="BI86" i="70"/>
  <c r="BJ86" i="70"/>
  <c r="BK86" i="70"/>
  <c r="BL86" i="70"/>
  <c r="AZ87" i="70"/>
  <c r="BA87" i="70"/>
  <c r="BB87" i="70"/>
  <c r="BC87" i="70"/>
  <c r="BD87" i="70"/>
  <c r="BE87" i="70"/>
  <c r="BF87" i="70"/>
  <c r="BG87" i="70"/>
  <c r="BH87" i="70"/>
  <c r="BI87" i="70"/>
  <c r="BJ87" i="70"/>
  <c r="BK87" i="70"/>
  <c r="BL87" i="70"/>
  <c r="AZ88" i="70"/>
  <c r="BA88" i="70"/>
  <c r="BB88" i="70"/>
  <c r="BC88" i="70"/>
  <c r="BD88" i="70"/>
  <c r="BE88" i="70"/>
  <c r="BF88" i="70"/>
  <c r="BG88" i="70"/>
  <c r="BH88" i="70"/>
  <c r="BI88" i="70"/>
  <c r="BJ88" i="70"/>
  <c r="BK88" i="70"/>
  <c r="BL88" i="70"/>
  <c r="AZ89" i="70"/>
  <c r="BA89" i="70"/>
  <c r="BB89" i="70"/>
  <c r="BC89" i="70"/>
  <c r="BD89" i="70"/>
  <c r="BE89" i="70"/>
  <c r="BF89" i="70"/>
  <c r="BG89" i="70"/>
  <c r="BH89" i="70"/>
  <c r="BI89" i="70"/>
  <c r="BJ89" i="70"/>
  <c r="BK89" i="70"/>
  <c r="BL89" i="70"/>
  <c r="AZ91" i="70"/>
  <c r="BA91" i="70"/>
  <c r="BB91" i="70"/>
  <c r="BC91" i="70"/>
  <c r="BD91" i="70"/>
  <c r="BE91" i="70"/>
  <c r="BF91" i="70"/>
  <c r="BG91" i="70"/>
  <c r="BH91" i="70"/>
  <c r="BI91" i="70"/>
  <c r="BJ91" i="70"/>
  <c r="BK91" i="70"/>
  <c r="BL91" i="70"/>
  <c r="AZ92" i="70"/>
  <c r="BA92" i="70"/>
  <c r="BB92" i="70"/>
  <c r="BC92" i="70"/>
  <c r="BD92" i="70"/>
  <c r="BE92" i="70"/>
  <c r="BF92" i="70"/>
  <c r="BG92" i="70"/>
  <c r="BH92" i="70"/>
  <c r="BI92" i="70"/>
  <c r="BJ92" i="70"/>
  <c r="BK92" i="70"/>
  <c r="BL92" i="70"/>
  <c r="AZ93" i="70"/>
  <c r="BA93" i="70"/>
  <c r="BB93" i="70"/>
  <c r="BC93" i="70"/>
  <c r="BD93" i="70"/>
  <c r="BE93" i="70"/>
  <c r="BF93" i="70"/>
  <c r="BG93" i="70"/>
  <c r="BH93" i="70"/>
  <c r="BI93" i="70"/>
  <c r="BJ93" i="70"/>
  <c r="BK93" i="70"/>
  <c r="BL93" i="70"/>
  <c r="AZ94" i="70"/>
  <c r="BA94" i="70"/>
  <c r="BB94" i="70"/>
  <c r="BC94" i="70"/>
  <c r="BD94" i="70"/>
  <c r="BE94" i="70"/>
  <c r="BF94" i="70"/>
  <c r="BG94" i="70"/>
  <c r="BH94" i="70"/>
  <c r="BI94" i="70"/>
  <c r="BJ94" i="70"/>
  <c r="BK94" i="70"/>
  <c r="BL94" i="70"/>
  <c r="AZ95" i="70"/>
  <c r="BA95" i="70"/>
  <c r="BB95" i="70"/>
  <c r="BC95" i="70"/>
  <c r="BD95" i="70"/>
  <c r="BE95" i="70"/>
  <c r="BF95" i="70"/>
  <c r="BG95" i="70"/>
  <c r="BH95" i="70"/>
  <c r="BI95" i="70"/>
  <c r="BJ95" i="70"/>
  <c r="BK95" i="70"/>
  <c r="BL95" i="70"/>
  <c r="AZ96" i="70"/>
  <c r="BA96" i="70"/>
  <c r="BB96" i="70"/>
  <c r="BC96" i="70"/>
  <c r="BD96" i="70"/>
  <c r="BE96" i="70"/>
  <c r="BF96" i="70"/>
  <c r="BG96" i="70"/>
  <c r="BH96" i="70"/>
  <c r="BI96" i="70"/>
  <c r="BJ96" i="70"/>
  <c r="BK96" i="70"/>
  <c r="BL96" i="70"/>
  <c r="AZ97" i="70"/>
  <c r="BA97" i="70"/>
  <c r="BB97" i="70"/>
  <c r="BC97" i="70"/>
  <c r="BD97" i="70"/>
  <c r="BE97" i="70"/>
  <c r="BF97" i="70"/>
  <c r="BG97" i="70"/>
  <c r="BH97" i="70"/>
  <c r="BI97" i="70"/>
  <c r="BJ97" i="70"/>
  <c r="BK97" i="70"/>
  <c r="BL97" i="70"/>
  <c r="AZ98" i="70"/>
  <c r="BA98" i="70"/>
  <c r="BB98" i="70"/>
  <c r="BC98" i="70"/>
  <c r="BD98" i="70"/>
  <c r="BE98" i="70"/>
  <c r="BF98" i="70"/>
  <c r="BG98" i="70"/>
  <c r="BH98" i="70"/>
  <c r="BI98" i="70"/>
  <c r="BJ98" i="70"/>
  <c r="BK98" i="70"/>
  <c r="BL98" i="70"/>
  <c r="AZ99" i="70"/>
  <c r="BA99" i="70"/>
  <c r="BB99" i="70"/>
  <c r="BC99" i="70"/>
  <c r="BD99" i="70"/>
  <c r="BE99" i="70"/>
  <c r="BF99" i="70"/>
  <c r="BG99" i="70"/>
  <c r="BH99" i="70"/>
  <c r="BI99" i="70"/>
  <c r="BJ99" i="70"/>
  <c r="BK99" i="70"/>
  <c r="BL99" i="70"/>
  <c r="AZ100" i="70"/>
  <c r="BA100" i="70"/>
  <c r="BB100" i="70"/>
  <c r="BC100" i="70"/>
  <c r="BD100" i="70"/>
  <c r="BE100" i="70"/>
  <c r="BF100" i="70"/>
  <c r="BG100" i="70"/>
  <c r="BH100" i="70"/>
  <c r="BI100" i="70"/>
  <c r="BJ100" i="70"/>
  <c r="BK100" i="70"/>
  <c r="BL100" i="70"/>
  <c r="AZ101" i="70"/>
  <c r="BA101" i="70"/>
  <c r="BB101" i="70"/>
  <c r="BC101" i="70"/>
  <c r="BD101" i="70"/>
  <c r="BE101" i="70"/>
  <c r="BF101" i="70"/>
  <c r="BG101" i="70"/>
  <c r="BH101" i="70"/>
  <c r="BI101" i="70"/>
  <c r="BJ101" i="70"/>
  <c r="BK101" i="70"/>
  <c r="BL101" i="70"/>
  <c r="AZ102" i="70"/>
  <c r="BA102" i="70"/>
  <c r="BB102" i="70"/>
  <c r="BC102" i="70"/>
  <c r="BD102" i="70"/>
  <c r="BE102" i="70"/>
  <c r="BF102" i="70"/>
  <c r="BG102" i="70"/>
  <c r="BH102" i="70"/>
  <c r="BI102" i="70"/>
  <c r="BJ102" i="70"/>
  <c r="BK102" i="70"/>
  <c r="BL102" i="70"/>
  <c r="AZ103" i="70"/>
  <c r="BA103" i="70"/>
  <c r="BB103" i="70"/>
  <c r="BC103" i="70"/>
  <c r="BD103" i="70"/>
  <c r="BE103" i="70"/>
  <c r="BF103" i="70"/>
  <c r="BG103" i="70"/>
  <c r="BH103" i="70"/>
  <c r="BI103" i="70"/>
  <c r="BJ103" i="70"/>
  <c r="BK103" i="70"/>
  <c r="BL103" i="70"/>
  <c r="AZ104" i="70"/>
  <c r="BA104" i="70"/>
  <c r="BB104" i="70"/>
  <c r="BC104" i="70"/>
  <c r="BD104" i="70"/>
  <c r="BE104" i="70"/>
  <c r="BF104" i="70"/>
  <c r="BG104" i="70"/>
  <c r="BH104" i="70"/>
  <c r="BI104" i="70"/>
  <c r="BJ104" i="70"/>
  <c r="BK104" i="70"/>
  <c r="BL104" i="70"/>
  <c r="AZ105" i="70"/>
  <c r="BA105" i="70"/>
  <c r="BB105" i="70"/>
  <c r="BC105" i="70"/>
  <c r="BD105" i="70"/>
  <c r="BE105" i="70"/>
  <c r="BF105" i="70"/>
  <c r="BG105" i="70"/>
  <c r="BH105" i="70"/>
  <c r="BI105" i="70"/>
  <c r="BJ105" i="70"/>
  <c r="BK105" i="70"/>
  <c r="BL105" i="70"/>
  <c r="AZ106" i="70"/>
  <c r="BA106" i="70"/>
  <c r="BB106" i="70"/>
  <c r="BC106" i="70"/>
  <c r="BD106" i="70"/>
  <c r="BE106" i="70"/>
  <c r="BF106" i="70"/>
  <c r="BG106" i="70"/>
  <c r="BH106" i="70"/>
  <c r="BI106" i="70"/>
  <c r="BJ106" i="70"/>
  <c r="BK106" i="70"/>
  <c r="BL106" i="70"/>
  <c r="AZ108" i="70"/>
  <c r="BA108" i="70"/>
  <c r="BB108" i="70"/>
  <c r="BC108" i="70"/>
  <c r="BD108" i="70"/>
  <c r="BE108" i="70"/>
  <c r="BF108" i="70"/>
  <c r="BG108" i="70"/>
  <c r="BH108" i="70"/>
  <c r="BI108" i="70"/>
  <c r="BJ108" i="70"/>
  <c r="BK108" i="70"/>
  <c r="BL108" i="70"/>
  <c r="AZ109" i="70"/>
  <c r="BA109" i="70"/>
  <c r="BB109" i="70"/>
  <c r="BC109" i="70"/>
  <c r="BD109" i="70"/>
  <c r="BE109" i="70"/>
  <c r="BF109" i="70"/>
  <c r="BG109" i="70"/>
  <c r="BH109" i="70"/>
  <c r="BI109" i="70"/>
  <c r="BJ109" i="70"/>
  <c r="BK109" i="70"/>
  <c r="BL109" i="70"/>
  <c r="AZ110" i="70"/>
  <c r="BA110" i="70"/>
  <c r="BB110" i="70"/>
  <c r="BC110" i="70"/>
  <c r="BD110" i="70"/>
  <c r="BE110" i="70"/>
  <c r="BF110" i="70"/>
  <c r="BG110" i="70"/>
  <c r="BH110" i="70"/>
  <c r="BI110" i="70"/>
  <c r="BJ110" i="70"/>
  <c r="BK110" i="70"/>
  <c r="BL110" i="70"/>
  <c r="AZ111" i="70"/>
  <c r="BA111" i="70"/>
  <c r="BB111" i="70"/>
  <c r="BC111" i="70"/>
  <c r="BD111" i="70"/>
  <c r="BE111" i="70"/>
  <c r="BF111" i="70"/>
  <c r="BG111" i="70"/>
  <c r="BH111" i="70"/>
  <c r="BI111" i="70"/>
  <c r="BJ111" i="70"/>
  <c r="BK111" i="70"/>
  <c r="BL111" i="70"/>
  <c r="AZ112" i="70"/>
  <c r="BA112" i="70"/>
  <c r="BB112" i="70"/>
  <c r="BC112" i="70"/>
  <c r="BD112" i="70"/>
  <c r="BE112" i="70"/>
  <c r="BF112" i="70"/>
  <c r="BG112" i="70"/>
  <c r="BH112" i="70"/>
  <c r="BI112" i="70"/>
  <c r="BJ112" i="70"/>
  <c r="BK112" i="70"/>
  <c r="BL112" i="70"/>
  <c r="AZ113" i="70"/>
  <c r="BA113" i="70"/>
  <c r="BB113" i="70"/>
  <c r="BC113" i="70"/>
  <c r="BD113" i="70"/>
  <c r="BE113" i="70"/>
  <c r="BF113" i="70"/>
  <c r="BG113" i="70"/>
  <c r="BH113" i="70"/>
  <c r="BI113" i="70"/>
  <c r="BJ113" i="70"/>
  <c r="BK113" i="70"/>
  <c r="BL113" i="70"/>
  <c r="AZ114" i="70"/>
  <c r="BA114" i="70"/>
  <c r="BB114" i="70"/>
  <c r="BC114" i="70"/>
  <c r="BD114" i="70"/>
  <c r="BE114" i="70"/>
  <c r="BF114" i="70"/>
  <c r="BG114" i="70"/>
  <c r="BH114" i="70"/>
  <c r="BI114" i="70"/>
  <c r="BJ114" i="70"/>
  <c r="BK114" i="70"/>
  <c r="BL114" i="70"/>
  <c r="AZ115" i="70"/>
  <c r="BA115" i="70"/>
  <c r="BB115" i="70"/>
  <c r="BC115" i="70"/>
  <c r="BD115" i="70"/>
  <c r="BE115" i="70"/>
  <c r="BF115" i="70"/>
  <c r="BG115" i="70"/>
  <c r="BH115" i="70"/>
  <c r="BI115" i="70"/>
  <c r="BJ115" i="70"/>
  <c r="BK115" i="70"/>
  <c r="BL115" i="70"/>
  <c r="AZ116" i="70"/>
  <c r="BA116" i="70"/>
  <c r="BB116" i="70"/>
  <c r="BC116" i="70"/>
  <c r="BD116" i="70"/>
  <c r="BE116" i="70"/>
  <c r="BF116" i="70"/>
  <c r="BG116" i="70"/>
  <c r="BH116" i="70"/>
  <c r="BI116" i="70"/>
  <c r="BJ116" i="70"/>
  <c r="BK116" i="70"/>
  <c r="BL116" i="70"/>
  <c r="AZ117" i="70"/>
  <c r="BA117" i="70"/>
  <c r="BB117" i="70"/>
  <c r="BC117" i="70"/>
  <c r="BD117" i="70"/>
  <c r="BE117" i="70"/>
  <c r="BF117" i="70"/>
  <c r="BG117" i="70"/>
  <c r="BH117" i="70"/>
  <c r="BI117" i="70"/>
  <c r="BJ117" i="70"/>
  <c r="BK117" i="70"/>
  <c r="BL117" i="70"/>
  <c r="AZ118" i="70"/>
  <c r="BA118" i="70"/>
  <c r="BB118" i="70"/>
  <c r="BC118" i="70"/>
  <c r="BD118" i="70"/>
  <c r="BE118" i="70"/>
  <c r="BF118" i="70"/>
  <c r="BG118" i="70"/>
  <c r="BH118" i="70"/>
  <c r="BI118" i="70"/>
  <c r="BJ118" i="70"/>
  <c r="BK118" i="70"/>
  <c r="BL118" i="70"/>
  <c r="AZ119" i="70"/>
  <c r="BA119" i="70"/>
  <c r="BB119" i="70"/>
  <c r="BC119" i="70"/>
  <c r="BD119" i="70"/>
  <c r="BE119" i="70"/>
  <c r="BF119" i="70"/>
  <c r="BG119" i="70"/>
  <c r="BH119" i="70"/>
  <c r="BI119" i="70"/>
  <c r="BJ119" i="70"/>
  <c r="BK119" i="70"/>
  <c r="BL119" i="70"/>
  <c r="AZ120" i="70"/>
  <c r="BA120" i="70"/>
  <c r="BB120" i="70"/>
  <c r="BC120" i="70"/>
  <c r="BD120" i="70"/>
  <c r="BE120" i="70"/>
  <c r="BF120" i="70"/>
  <c r="BG120" i="70"/>
  <c r="BH120" i="70"/>
  <c r="BI120" i="70"/>
  <c r="BJ120" i="70"/>
  <c r="BK120" i="70"/>
  <c r="BL120" i="70"/>
  <c r="AZ121" i="70"/>
  <c r="BA121" i="70"/>
  <c r="BB121" i="70"/>
  <c r="BC121" i="70"/>
  <c r="BD121" i="70"/>
  <c r="BE121" i="70"/>
  <c r="BF121" i="70"/>
  <c r="BG121" i="70"/>
  <c r="BH121" i="70"/>
  <c r="BI121" i="70"/>
  <c r="BJ121" i="70"/>
  <c r="BK121" i="70"/>
  <c r="BL121" i="70"/>
  <c r="AZ122" i="70"/>
  <c r="BA122" i="70"/>
  <c r="BB122" i="70"/>
  <c r="BC122" i="70"/>
  <c r="BD122" i="70"/>
  <c r="BE122" i="70"/>
  <c r="BF122" i="70"/>
  <c r="BG122" i="70"/>
  <c r="BH122" i="70"/>
  <c r="BI122" i="70"/>
  <c r="BJ122" i="70"/>
  <c r="BK122" i="70"/>
  <c r="BL122" i="70"/>
  <c r="AZ123" i="70"/>
  <c r="BA123" i="70"/>
  <c r="BB123" i="70"/>
  <c r="BC123" i="70"/>
  <c r="BD123" i="70"/>
  <c r="BE123" i="70"/>
  <c r="BF123" i="70"/>
  <c r="BG123" i="70"/>
  <c r="BH123" i="70"/>
  <c r="BI123" i="70"/>
  <c r="BJ123" i="70"/>
  <c r="BK123" i="70"/>
  <c r="BL123" i="70"/>
  <c r="AZ124" i="70"/>
  <c r="BA124" i="70"/>
  <c r="BB124" i="70"/>
  <c r="BC124" i="70"/>
  <c r="BD124" i="70"/>
  <c r="BE124" i="70"/>
  <c r="BF124" i="70"/>
  <c r="BG124" i="70"/>
  <c r="BH124" i="70"/>
  <c r="BI124" i="70"/>
  <c r="BJ124" i="70"/>
  <c r="BK124" i="70"/>
  <c r="BL124" i="70"/>
  <c r="AZ125" i="70"/>
  <c r="BA125" i="70"/>
  <c r="BB125" i="70"/>
  <c r="BC125" i="70"/>
  <c r="BD125" i="70"/>
  <c r="BE125" i="70"/>
  <c r="BF125" i="70"/>
  <c r="BG125" i="70"/>
  <c r="BH125" i="70"/>
  <c r="BI125" i="70"/>
  <c r="BJ125" i="70"/>
  <c r="BK125" i="70"/>
  <c r="BL125" i="70"/>
  <c r="AZ126" i="70"/>
  <c r="BA126" i="70"/>
  <c r="BB126" i="70"/>
  <c r="BC126" i="70"/>
  <c r="BD126" i="70"/>
  <c r="BE126" i="70"/>
  <c r="BF126" i="70"/>
  <c r="BG126" i="70"/>
  <c r="BH126" i="70"/>
  <c r="BI126" i="70"/>
  <c r="BJ126" i="70"/>
  <c r="BK126" i="70"/>
  <c r="BL126" i="70"/>
  <c r="AZ127" i="70"/>
  <c r="BA127" i="70"/>
  <c r="BB127" i="70"/>
  <c r="BC127" i="70"/>
  <c r="BD127" i="70"/>
  <c r="BE127" i="70"/>
  <c r="BF127" i="70"/>
  <c r="BG127" i="70"/>
  <c r="BH127" i="70"/>
  <c r="BI127" i="70"/>
  <c r="BJ127" i="70"/>
  <c r="BK127" i="70"/>
  <c r="BL127" i="70"/>
  <c r="AZ128" i="70"/>
  <c r="BA128" i="70"/>
  <c r="BB128" i="70"/>
  <c r="BC128" i="70"/>
  <c r="BD128" i="70"/>
  <c r="BE128" i="70"/>
  <c r="BF128" i="70"/>
  <c r="BG128" i="70"/>
  <c r="BH128" i="70"/>
  <c r="BI128" i="70"/>
  <c r="BJ128" i="70"/>
  <c r="BK128" i="70"/>
  <c r="BL128" i="70"/>
  <c r="AZ129" i="70"/>
  <c r="BA129" i="70"/>
  <c r="BB129" i="70"/>
  <c r="BC129" i="70"/>
  <c r="BD129" i="70"/>
  <c r="BE129" i="70"/>
  <c r="BF129" i="70"/>
  <c r="BG129" i="70"/>
  <c r="BH129" i="70"/>
  <c r="BI129" i="70"/>
  <c r="BJ129" i="70"/>
  <c r="BK129" i="70"/>
  <c r="BL129" i="70"/>
  <c r="AZ130" i="70"/>
  <c r="BA130" i="70"/>
  <c r="BB130" i="70"/>
  <c r="BC130" i="70"/>
  <c r="BD130" i="70"/>
  <c r="BE130" i="70"/>
  <c r="BF130" i="70"/>
  <c r="BG130" i="70"/>
  <c r="BH130" i="70"/>
  <c r="BI130" i="70"/>
  <c r="BJ130" i="70"/>
  <c r="BK130" i="70"/>
  <c r="BL130" i="70"/>
  <c r="AZ131" i="70"/>
  <c r="BA131" i="70"/>
  <c r="BB131" i="70"/>
  <c r="BC131" i="70"/>
  <c r="BD131" i="70"/>
  <c r="BE131" i="70"/>
  <c r="BF131" i="70"/>
  <c r="BG131" i="70"/>
  <c r="BH131" i="70"/>
  <c r="BI131" i="70"/>
  <c r="BJ131" i="70"/>
  <c r="BK131" i="70"/>
  <c r="BL131" i="70"/>
  <c r="AZ132" i="70"/>
  <c r="BA132" i="70"/>
  <c r="BB132" i="70"/>
  <c r="BC132" i="70"/>
  <c r="BD132" i="70"/>
  <c r="BE132" i="70"/>
  <c r="BF132" i="70"/>
  <c r="BG132" i="70"/>
  <c r="BH132" i="70"/>
  <c r="BI132" i="70"/>
  <c r="BJ132" i="70"/>
  <c r="BK132" i="70"/>
  <c r="BL132" i="70"/>
  <c r="AZ133" i="70"/>
  <c r="BA133" i="70"/>
  <c r="BB133" i="70"/>
  <c r="BC133" i="70"/>
  <c r="BD133" i="70"/>
  <c r="BE133" i="70"/>
  <c r="BF133" i="70"/>
  <c r="BG133" i="70"/>
  <c r="BH133" i="70"/>
  <c r="BI133" i="70"/>
  <c r="BJ133" i="70"/>
  <c r="BK133" i="70"/>
  <c r="BL133" i="70"/>
  <c r="AZ134" i="70"/>
  <c r="BA134" i="70"/>
  <c r="BB134" i="70"/>
  <c r="BC134" i="70"/>
  <c r="BD134" i="70"/>
  <c r="BE134" i="70"/>
  <c r="BF134" i="70"/>
  <c r="BG134" i="70"/>
  <c r="BH134" i="70"/>
  <c r="BI134" i="70"/>
  <c r="BJ134" i="70"/>
  <c r="BK134" i="70"/>
  <c r="BL134" i="70"/>
  <c r="AZ136" i="70"/>
  <c r="BA136" i="70"/>
  <c r="BB136" i="70"/>
  <c r="BC136" i="70"/>
  <c r="BD136" i="70"/>
  <c r="BE136" i="70"/>
  <c r="BF136" i="70"/>
  <c r="BG136" i="70"/>
  <c r="BH136" i="70"/>
  <c r="BI136" i="70"/>
  <c r="BJ136" i="70"/>
  <c r="BK136" i="70"/>
  <c r="BL136" i="70"/>
  <c r="AZ137" i="70"/>
  <c r="BA137" i="70"/>
  <c r="BB137" i="70"/>
  <c r="BC137" i="70"/>
  <c r="BD137" i="70"/>
  <c r="BE137" i="70"/>
  <c r="BF137" i="70"/>
  <c r="BG137" i="70"/>
  <c r="BH137" i="70"/>
  <c r="BI137" i="70"/>
  <c r="BJ137" i="70"/>
  <c r="BK137" i="70"/>
  <c r="BL137" i="70"/>
  <c r="AZ138" i="70"/>
  <c r="BA138" i="70"/>
  <c r="BB138" i="70"/>
  <c r="BC138" i="70"/>
  <c r="BD138" i="70"/>
  <c r="BE138" i="70"/>
  <c r="BF138" i="70"/>
  <c r="BG138" i="70"/>
  <c r="BH138" i="70"/>
  <c r="BI138" i="70"/>
  <c r="BJ138" i="70"/>
  <c r="BK138" i="70"/>
  <c r="BL138" i="70"/>
  <c r="AZ139" i="70"/>
  <c r="BA139" i="70"/>
  <c r="BB139" i="70"/>
  <c r="BC139" i="70"/>
  <c r="BD139" i="70"/>
  <c r="BE139" i="70"/>
  <c r="BF139" i="70"/>
  <c r="BG139" i="70"/>
  <c r="BH139" i="70"/>
  <c r="BI139" i="70"/>
  <c r="BJ139" i="70"/>
  <c r="BK139" i="70"/>
  <c r="BL139" i="70"/>
  <c r="AZ140" i="70"/>
  <c r="BA140" i="70"/>
  <c r="BB140" i="70"/>
  <c r="BC140" i="70"/>
  <c r="BD140" i="70"/>
  <c r="BE140" i="70"/>
  <c r="BF140" i="70"/>
  <c r="BG140" i="70"/>
  <c r="BH140" i="70"/>
  <c r="BI140" i="70"/>
  <c r="BJ140" i="70"/>
  <c r="BK140" i="70"/>
  <c r="BL140" i="70"/>
  <c r="AZ141" i="70"/>
  <c r="BA141" i="70"/>
  <c r="BB141" i="70"/>
  <c r="BC141" i="70"/>
  <c r="BD141" i="70"/>
  <c r="BE141" i="70"/>
  <c r="BF141" i="70"/>
  <c r="BG141" i="70"/>
  <c r="BH141" i="70"/>
  <c r="BI141" i="70"/>
  <c r="BJ141" i="70"/>
  <c r="BK141" i="70"/>
  <c r="BL141" i="70"/>
  <c r="AZ142" i="70"/>
  <c r="BA142" i="70"/>
  <c r="BB142" i="70"/>
  <c r="BC142" i="70"/>
  <c r="BD142" i="70"/>
  <c r="BE142" i="70"/>
  <c r="BF142" i="70"/>
  <c r="BG142" i="70"/>
  <c r="BH142" i="70"/>
  <c r="BI142" i="70"/>
  <c r="BJ142" i="70"/>
  <c r="BK142" i="70"/>
  <c r="BL142" i="70"/>
  <c r="AZ143" i="70"/>
  <c r="BA143" i="70"/>
  <c r="BB143" i="70"/>
  <c r="BC143" i="70"/>
  <c r="BD143" i="70"/>
  <c r="BE143" i="70"/>
  <c r="BF143" i="70"/>
  <c r="BG143" i="70"/>
  <c r="BH143" i="70"/>
  <c r="BI143" i="70"/>
  <c r="BJ143" i="70"/>
  <c r="BK143" i="70"/>
  <c r="BL143" i="70"/>
  <c r="AZ144" i="70"/>
  <c r="BA144" i="70"/>
  <c r="BB144" i="70"/>
  <c r="BC144" i="70"/>
  <c r="BD144" i="70"/>
  <c r="BE144" i="70"/>
  <c r="BF144" i="70"/>
  <c r="BG144" i="70"/>
  <c r="BH144" i="70"/>
  <c r="BI144" i="70"/>
  <c r="BJ144" i="70"/>
  <c r="BK144" i="70"/>
  <c r="BL144" i="70"/>
  <c r="AZ145" i="70"/>
  <c r="BA145" i="70"/>
  <c r="BB145" i="70"/>
  <c r="BC145" i="70"/>
  <c r="BD145" i="70"/>
  <c r="BE145" i="70"/>
  <c r="BF145" i="70"/>
  <c r="BG145" i="70"/>
  <c r="BH145" i="70"/>
  <c r="BI145" i="70"/>
  <c r="BJ145" i="70"/>
  <c r="BK145" i="70"/>
  <c r="BL145" i="70"/>
  <c r="AZ146" i="70"/>
  <c r="BA146" i="70"/>
  <c r="BB146" i="70"/>
  <c r="BC146" i="70"/>
  <c r="BD146" i="70"/>
  <c r="BE146" i="70"/>
  <c r="BF146" i="70"/>
  <c r="BG146" i="70"/>
  <c r="BH146" i="70"/>
  <c r="BI146" i="70"/>
  <c r="BJ146" i="70"/>
  <c r="BK146" i="70"/>
  <c r="BL146" i="70"/>
  <c r="AZ147" i="70"/>
  <c r="BA147" i="70"/>
  <c r="BB147" i="70"/>
  <c r="BC147" i="70"/>
  <c r="BD147" i="70"/>
  <c r="BE147" i="70"/>
  <c r="BF147" i="70"/>
  <c r="BG147" i="70"/>
  <c r="BH147" i="70"/>
  <c r="BI147" i="70"/>
  <c r="BJ147" i="70"/>
  <c r="BK147" i="70"/>
  <c r="BL147" i="70"/>
  <c r="AZ148" i="70"/>
  <c r="BA148" i="70"/>
  <c r="BB148" i="70"/>
  <c r="BC148" i="70"/>
  <c r="BD148" i="70"/>
  <c r="BE148" i="70"/>
  <c r="BF148" i="70"/>
  <c r="BG148" i="70"/>
  <c r="BH148" i="70"/>
  <c r="BI148" i="70"/>
  <c r="BJ148" i="70"/>
  <c r="BK148" i="70"/>
  <c r="BL148" i="70"/>
  <c r="AZ149" i="70"/>
  <c r="BA149" i="70"/>
  <c r="BB149" i="70"/>
  <c r="BC149" i="70"/>
  <c r="BD149" i="70"/>
  <c r="BE149" i="70"/>
  <c r="BF149" i="70"/>
  <c r="BG149" i="70"/>
  <c r="BH149" i="70"/>
  <c r="BI149" i="70"/>
  <c r="BJ149" i="70"/>
  <c r="BK149" i="70"/>
  <c r="BL149" i="70"/>
  <c r="AZ150" i="70"/>
  <c r="BA150" i="70"/>
  <c r="BB150" i="70"/>
  <c r="BC150" i="70"/>
  <c r="BD150" i="70"/>
  <c r="BE150" i="70"/>
  <c r="BF150" i="70"/>
  <c r="BG150" i="70"/>
  <c r="BH150" i="70"/>
  <c r="BI150" i="70"/>
  <c r="BJ150" i="70"/>
  <c r="BK150" i="70"/>
  <c r="BL150" i="70"/>
  <c r="AZ151" i="70"/>
  <c r="BA151" i="70"/>
  <c r="BB151" i="70"/>
  <c r="BC151" i="70"/>
  <c r="BD151" i="70"/>
  <c r="BE151" i="70"/>
  <c r="BF151" i="70"/>
  <c r="BG151" i="70"/>
  <c r="BH151" i="70"/>
  <c r="BI151" i="70"/>
  <c r="BJ151" i="70"/>
  <c r="BK151" i="70"/>
  <c r="BL151" i="70"/>
  <c r="AZ152" i="70"/>
  <c r="BA152" i="70"/>
  <c r="BB152" i="70"/>
  <c r="BC152" i="70"/>
  <c r="BD152" i="70"/>
  <c r="BE152" i="70"/>
  <c r="BF152" i="70"/>
  <c r="BG152" i="70"/>
  <c r="BH152" i="70"/>
  <c r="BI152" i="70"/>
  <c r="BJ152" i="70"/>
  <c r="BK152" i="70"/>
  <c r="BL152" i="70"/>
  <c r="AZ153" i="70"/>
  <c r="BA153" i="70"/>
  <c r="BB153" i="70"/>
  <c r="BC153" i="70"/>
  <c r="BD153" i="70"/>
  <c r="BE153" i="70"/>
  <c r="BF153" i="70"/>
  <c r="BG153" i="70"/>
  <c r="BH153" i="70"/>
  <c r="BI153" i="70"/>
  <c r="BJ153" i="70"/>
  <c r="BK153" i="70"/>
  <c r="BL153" i="70"/>
  <c r="AZ154" i="70"/>
  <c r="BA154" i="70"/>
  <c r="BB154" i="70"/>
  <c r="BC154" i="70"/>
  <c r="BD154" i="70"/>
  <c r="BE154" i="70"/>
  <c r="BF154" i="70"/>
  <c r="BG154" i="70"/>
  <c r="BH154" i="70"/>
  <c r="BI154" i="70"/>
  <c r="BJ154" i="70"/>
  <c r="BK154" i="70"/>
  <c r="BL154" i="70"/>
  <c r="AZ155" i="70"/>
  <c r="BA155" i="70"/>
  <c r="BB155" i="70"/>
  <c r="BC155" i="70"/>
  <c r="BD155" i="70"/>
  <c r="BE155" i="70"/>
  <c r="BF155" i="70"/>
  <c r="BG155" i="70"/>
  <c r="BH155" i="70"/>
  <c r="BI155" i="70"/>
  <c r="BJ155" i="70"/>
  <c r="BK155" i="70"/>
  <c r="BL155" i="70"/>
  <c r="AZ156" i="70"/>
  <c r="BA156" i="70"/>
  <c r="BB156" i="70"/>
  <c r="BC156" i="70"/>
  <c r="BD156" i="70"/>
  <c r="BE156" i="70"/>
  <c r="BF156" i="70"/>
  <c r="BG156" i="70"/>
  <c r="BH156" i="70"/>
  <c r="BI156" i="70"/>
  <c r="BJ156" i="70"/>
  <c r="BK156" i="70"/>
  <c r="BL156" i="70"/>
  <c r="AZ157" i="70"/>
  <c r="BA157" i="70"/>
  <c r="BB157" i="70"/>
  <c r="BC157" i="70"/>
  <c r="BD157" i="70"/>
  <c r="BE157" i="70"/>
  <c r="BF157" i="70"/>
  <c r="BG157" i="70"/>
  <c r="BH157" i="70"/>
  <c r="BI157" i="70"/>
  <c r="BJ157" i="70"/>
  <c r="BK157" i="70"/>
  <c r="BL157" i="70"/>
  <c r="AZ158" i="70"/>
  <c r="BA158" i="70"/>
  <c r="BB158" i="70"/>
  <c r="BC158" i="70"/>
  <c r="BD158" i="70"/>
  <c r="BE158" i="70"/>
  <c r="BF158" i="70"/>
  <c r="BG158" i="70"/>
  <c r="BH158" i="70"/>
  <c r="BI158" i="70"/>
  <c r="BJ158" i="70"/>
  <c r="BK158" i="70"/>
  <c r="BL158" i="70"/>
  <c r="AZ159" i="70"/>
  <c r="BA159" i="70"/>
  <c r="BB159" i="70"/>
  <c r="BC159" i="70"/>
  <c r="BD159" i="70"/>
  <c r="BE159" i="70"/>
  <c r="BF159" i="70"/>
  <c r="BG159" i="70"/>
  <c r="BH159" i="70"/>
  <c r="BI159" i="70"/>
  <c r="BJ159" i="70"/>
  <c r="BK159" i="70"/>
  <c r="BL159" i="70"/>
  <c r="AZ160" i="70"/>
  <c r="BA160" i="70"/>
  <c r="BB160" i="70"/>
  <c r="BC160" i="70"/>
  <c r="BD160" i="70"/>
  <c r="BE160" i="70"/>
  <c r="BF160" i="70"/>
  <c r="BG160" i="70"/>
  <c r="BH160" i="70"/>
  <c r="BI160" i="70"/>
  <c r="BJ160" i="70"/>
  <c r="BK160" i="70"/>
  <c r="BL160" i="70"/>
  <c r="AZ161" i="70"/>
  <c r="BA161" i="70"/>
  <c r="BB161" i="70"/>
  <c r="BC161" i="70"/>
  <c r="BD161" i="70"/>
  <c r="BE161" i="70"/>
  <c r="BF161" i="70"/>
  <c r="BG161" i="70"/>
  <c r="BH161" i="70"/>
  <c r="BI161" i="70"/>
  <c r="BJ161" i="70"/>
  <c r="BK161" i="70"/>
  <c r="BL161" i="70"/>
  <c r="AZ162" i="70"/>
  <c r="BA162" i="70"/>
  <c r="BB162" i="70"/>
  <c r="BC162" i="70"/>
  <c r="BD162" i="70"/>
  <c r="BE162" i="70"/>
  <c r="BF162" i="70"/>
  <c r="BG162" i="70"/>
  <c r="BH162" i="70"/>
  <c r="BI162" i="70"/>
  <c r="BJ162" i="70"/>
  <c r="BK162" i="70"/>
  <c r="BL162" i="70"/>
  <c r="AZ163" i="70"/>
  <c r="BA163" i="70"/>
  <c r="BB163" i="70"/>
  <c r="BC163" i="70"/>
  <c r="BD163" i="70"/>
  <c r="BE163" i="70"/>
  <c r="BF163" i="70"/>
  <c r="BG163" i="70"/>
  <c r="BH163" i="70"/>
  <c r="BI163" i="70"/>
  <c r="BJ163" i="70"/>
  <c r="BK163" i="70"/>
  <c r="BL163" i="70"/>
  <c r="AZ164" i="70"/>
  <c r="BA164" i="70"/>
  <c r="BB164" i="70"/>
  <c r="BC164" i="70"/>
  <c r="BD164" i="70"/>
  <c r="BE164" i="70"/>
  <c r="BF164" i="70"/>
  <c r="BG164" i="70"/>
  <c r="BH164" i="70"/>
  <c r="BI164" i="70"/>
  <c r="BJ164" i="70"/>
  <c r="BK164" i="70"/>
  <c r="BL164" i="70"/>
  <c r="AZ165" i="70"/>
  <c r="BA165" i="70"/>
  <c r="BB165" i="70"/>
  <c r="BC165" i="70"/>
  <c r="BD165" i="70"/>
  <c r="BE165" i="70"/>
  <c r="BF165" i="70"/>
  <c r="BG165" i="70"/>
  <c r="BH165" i="70"/>
  <c r="BI165" i="70"/>
  <c r="BJ165" i="70"/>
  <c r="BK165" i="70"/>
  <c r="BL165" i="70"/>
  <c r="AZ166" i="70"/>
  <c r="BA166" i="70"/>
  <c r="BB166" i="70"/>
  <c r="BC166" i="70"/>
  <c r="BD166" i="70"/>
  <c r="BE166" i="70"/>
  <c r="BF166" i="70"/>
  <c r="BG166" i="70"/>
  <c r="BH166" i="70"/>
  <c r="BI166" i="70"/>
  <c r="BJ166" i="70"/>
  <c r="BK166" i="70"/>
  <c r="BL166" i="70"/>
  <c r="AZ167" i="70"/>
  <c r="BA167" i="70"/>
  <c r="BB167" i="70"/>
  <c r="BC167" i="70"/>
  <c r="BD167" i="70"/>
  <c r="BE167" i="70"/>
  <c r="BF167" i="70"/>
  <c r="BG167" i="70"/>
  <c r="BH167" i="70"/>
  <c r="BI167" i="70"/>
  <c r="BJ167" i="70"/>
  <c r="BK167" i="70"/>
  <c r="BL167" i="70"/>
  <c r="AZ168" i="70"/>
  <c r="BA168" i="70"/>
  <c r="BB168" i="70"/>
  <c r="BC168" i="70"/>
  <c r="BD168" i="70"/>
  <c r="BE168" i="70"/>
  <c r="BF168" i="70"/>
  <c r="BG168" i="70"/>
  <c r="BH168" i="70"/>
  <c r="BI168" i="70"/>
  <c r="BJ168" i="70"/>
  <c r="BK168" i="70"/>
  <c r="BL168" i="70"/>
  <c r="AZ169" i="70"/>
  <c r="BA169" i="70"/>
  <c r="BB169" i="70"/>
  <c r="BC169" i="70"/>
  <c r="BD169" i="70"/>
  <c r="BE169" i="70"/>
  <c r="BF169" i="70"/>
  <c r="BG169" i="70"/>
  <c r="BH169" i="70"/>
  <c r="BI169" i="70"/>
  <c r="BJ169" i="70"/>
  <c r="BK169" i="70"/>
  <c r="BL169" i="70"/>
  <c r="AZ170" i="70"/>
  <c r="BA170" i="70"/>
  <c r="BB170" i="70"/>
  <c r="BC170" i="70"/>
  <c r="BD170" i="70"/>
  <c r="BE170" i="70"/>
  <c r="BF170" i="70"/>
  <c r="BG170" i="70"/>
  <c r="BH170" i="70"/>
  <c r="BI170" i="70"/>
  <c r="BJ170" i="70"/>
  <c r="BK170" i="70"/>
  <c r="BL170" i="70"/>
  <c r="AZ171" i="70"/>
  <c r="BA171" i="70"/>
  <c r="BB171" i="70"/>
  <c r="BC171" i="70"/>
  <c r="BD171" i="70"/>
  <c r="BE171" i="70"/>
  <c r="BF171" i="70"/>
  <c r="BG171" i="70"/>
  <c r="BH171" i="70"/>
  <c r="BI171" i="70"/>
  <c r="BJ171" i="70"/>
  <c r="BK171" i="70"/>
  <c r="BL171" i="70"/>
  <c r="AZ172" i="70"/>
  <c r="BA172" i="70"/>
  <c r="BB172" i="70"/>
  <c r="BC172" i="70"/>
  <c r="BD172" i="70"/>
  <c r="BE172" i="70"/>
  <c r="BF172" i="70"/>
  <c r="BG172" i="70"/>
  <c r="BH172" i="70"/>
  <c r="BI172" i="70"/>
  <c r="BJ172" i="70"/>
  <c r="BK172" i="70"/>
  <c r="BL172" i="70"/>
  <c r="AZ173" i="70"/>
  <c r="BA173" i="70"/>
  <c r="BB173" i="70"/>
  <c r="BC173" i="70"/>
  <c r="BD173" i="70"/>
  <c r="BE173" i="70"/>
  <c r="BF173" i="70"/>
  <c r="BG173" i="70"/>
  <c r="BH173" i="70"/>
  <c r="BI173" i="70"/>
  <c r="BJ173" i="70"/>
  <c r="BK173" i="70"/>
  <c r="BL173" i="70"/>
  <c r="AZ174" i="70"/>
  <c r="BA174" i="70"/>
  <c r="BB174" i="70"/>
  <c r="BC174" i="70"/>
  <c r="BD174" i="70"/>
  <c r="BE174" i="70"/>
  <c r="BF174" i="70"/>
  <c r="BG174" i="70"/>
  <c r="BH174" i="70"/>
  <c r="BI174" i="70"/>
  <c r="BJ174" i="70"/>
  <c r="BK174" i="70"/>
  <c r="BL174" i="70"/>
  <c r="AZ175" i="70"/>
  <c r="BA175" i="70"/>
  <c r="BB175" i="70"/>
  <c r="BC175" i="70"/>
  <c r="BD175" i="70"/>
  <c r="BE175" i="70"/>
  <c r="BF175" i="70"/>
  <c r="BG175" i="70"/>
  <c r="BH175" i="70"/>
  <c r="BI175" i="70"/>
  <c r="BJ175" i="70"/>
  <c r="BK175" i="70"/>
  <c r="BL175" i="70"/>
  <c r="AZ176" i="70"/>
  <c r="BA176" i="70"/>
  <c r="BB176" i="70"/>
  <c r="BC176" i="70"/>
  <c r="BD176" i="70"/>
  <c r="BE176" i="70"/>
  <c r="BF176" i="70"/>
  <c r="BG176" i="70"/>
  <c r="BH176" i="70"/>
  <c r="BI176" i="70"/>
  <c r="BJ176" i="70"/>
  <c r="BK176" i="70"/>
  <c r="BL176" i="70"/>
  <c r="AZ177" i="70"/>
  <c r="BA177" i="70"/>
  <c r="BB177" i="70"/>
  <c r="BC177" i="70"/>
  <c r="BD177" i="70"/>
  <c r="BE177" i="70"/>
  <c r="BF177" i="70"/>
  <c r="BG177" i="70"/>
  <c r="BH177" i="70"/>
  <c r="BI177" i="70"/>
  <c r="BJ177" i="70"/>
  <c r="BK177" i="70"/>
  <c r="BL177" i="70"/>
  <c r="AZ178" i="70"/>
  <c r="BA178" i="70"/>
  <c r="BB178" i="70"/>
  <c r="BC178" i="70"/>
  <c r="BD178" i="70"/>
  <c r="BE178" i="70"/>
  <c r="BF178" i="70"/>
  <c r="BG178" i="70"/>
  <c r="BH178" i="70"/>
  <c r="BI178" i="70"/>
  <c r="BJ178" i="70"/>
  <c r="BK178" i="70"/>
  <c r="BL178" i="70"/>
  <c r="AZ179" i="70"/>
  <c r="BA179" i="70"/>
  <c r="BB179" i="70"/>
  <c r="BC179" i="70"/>
  <c r="BD179" i="70"/>
  <c r="BE179" i="70"/>
  <c r="BF179" i="70"/>
  <c r="BG179" i="70"/>
  <c r="BH179" i="70"/>
  <c r="BI179" i="70"/>
  <c r="BJ179" i="70"/>
  <c r="BK179" i="70"/>
  <c r="BL179" i="70"/>
  <c r="AZ180" i="70"/>
  <c r="BA180" i="70"/>
  <c r="BB180" i="70"/>
  <c r="BC180" i="70"/>
  <c r="BD180" i="70"/>
  <c r="BE180" i="70"/>
  <c r="BF180" i="70"/>
  <c r="BG180" i="70"/>
  <c r="BH180" i="70"/>
  <c r="BI180" i="70"/>
  <c r="BJ180" i="70"/>
  <c r="BK180" i="70"/>
  <c r="BL180" i="70"/>
  <c r="AZ181" i="70"/>
  <c r="BA181" i="70"/>
  <c r="BB181" i="70"/>
  <c r="BC181" i="70"/>
  <c r="BD181" i="70"/>
  <c r="BE181" i="70"/>
  <c r="BF181" i="70"/>
  <c r="BG181" i="70"/>
  <c r="BH181" i="70"/>
  <c r="BI181" i="70"/>
  <c r="BJ181" i="70"/>
  <c r="BK181" i="70"/>
  <c r="BL181" i="70"/>
  <c r="AZ182" i="70"/>
  <c r="BA182" i="70"/>
  <c r="BB182" i="70"/>
  <c r="BC182" i="70"/>
  <c r="BD182" i="70"/>
  <c r="BE182" i="70"/>
  <c r="BF182" i="70"/>
  <c r="BG182" i="70"/>
  <c r="BH182" i="70"/>
  <c r="BI182" i="70"/>
  <c r="BJ182" i="70"/>
  <c r="BK182" i="70"/>
  <c r="BL182" i="70"/>
  <c r="AZ183" i="70"/>
  <c r="BA183" i="70"/>
  <c r="BB183" i="70"/>
  <c r="BC183" i="70"/>
  <c r="BD183" i="70"/>
  <c r="BE183" i="70"/>
  <c r="BF183" i="70"/>
  <c r="BG183" i="70"/>
  <c r="BH183" i="70"/>
  <c r="BI183" i="70"/>
  <c r="BJ183" i="70"/>
  <c r="BK183" i="70"/>
  <c r="BL183" i="70"/>
  <c r="AZ184" i="70"/>
  <c r="BA184" i="70"/>
  <c r="BB184" i="70"/>
  <c r="BC184" i="70"/>
  <c r="BD184" i="70"/>
  <c r="BE184" i="70"/>
  <c r="BF184" i="70"/>
  <c r="BG184" i="70"/>
  <c r="BH184" i="70"/>
  <c r="BI184" i="70"/>
  <c r="BJ184" i="70"/>
  <c r="BK184" i="70"/>
  <c r="BL184" i="70"/>
  <c r="AZ185" i="70"/>
  <c r="BA185" i="70"/>
  <c r="BB185" i="70"/>
  <c r="BC185" i="70"/>
  <c r="BD185" i="70"/>
  <c r="BE185" i="70"/>
  <c r="BF185" i="70"/>
  <c r="BG185" i="70"/>
  <c r="BH185" i="70"/>
  <c r="BI185" i="70"/>
  <c r="BJ185" i="70"/>
  <c r="BK185" i="70"/>
  <c r="BL185" i="70"/>
  <c r="AZ186" i="70"/>
  <c r="BA186" i="70"/>
  <c r="BB186" i="70"/>
  <c r="BC186" i="70"/>
  <c r="BD186" i="70"/>
  <c r="BE186" i="70"/>
  <c r="BF186" i="70"/>
  <c r="BG186" i="70"/>
  <c r="BH186" i="70"/>
  <c r="BI186" i="70"/>
  <c r="BJ186" i="70"/>
  <c r="BK186" i="70"/>
  <c r="BL186" i="70"/>
  <c r="AZ187" i="70"/>
  <c r="BA187" i="70"/>
  <c r="BB187" i="70"/>
  <c r="BC187" i="70"/>
  <c r="BD187" i="70"/>
  <c r="BE187" i="70"/>
  <c r="BF187" i="70"/>
  <c r="BG187" i="70"/>
  <c r="BH187" i="70"/>
  <c r="BI187" i="70"/>
  <c r="BJ187" i="70"/>
  <c r="BK187" i="70"/>
  <c r="BL187" i="70"/>
  <c r="AZ188" i="70"/>
  <c r="BA188" i="70"/>
  <c r="BB188" i="70"/>
  <c r="BC188" i="70"/>
  <c r="BD188" i="70"/>
  <c r="BE188" i="70"/>
  <c r="BF188" i="70"/>
  <c r="BG188" i="70"/>
  <c r="BH188" i="70"/>
  <c r="BI188" i="70"/>
  <c r="BJ188" i="70"/>
  <c r="BK188" i="70"/>
  <c r="BL188" i="70"/>
  <c r="AZ189" i="70"/>
  <c r="BA189" i="70"/>
  <c r="BB189" i="70"/>
  <c r="BC189" i="70"/>
  <c r="BD189" i="70"/>
  <c r="BE189" i="70"/>
  <c r="BF189" i="70"/>
  <c r="BG189" i="70"/>
  <c r="BH189" i="70"/>
  <c r="BI189" i="70"/>
  <c r="BJ189" i="70"/>
  <c r="BK189" i="70"/>
  <c r="BL189" i="70"/>
  <c r="AZ190" i="70"/>
  <c r="BA190" i="70"/>
  <c r="BB190" i="70"/>
  <c r="BC190" i="70"/>
  <c r="BD190" i="70"/>
  <c r="BE190" i="70"/>
  <c r="BF190" i="70"/>
  <c r="BG190" i="70"/>
  <c r="BH190" i="70"/>
  <c r="BI190" i="70"/>
  <c r="BJ190" i="70"/>
  <c r="BK190" i="70"/>
  <c r="BL190" i="70"/>
  <c r="AZ191" i="70"/>
  <c r="BA191" i="70"/>
  <c r="BB191" i="70"/>
  <c r="BC191" i="70"/>
  <c r="BD191" i="70"/>
  <c r="BE191" i="70"/>
  <c r="BF191" i="70"/>
  <c r="BG191" i="70"/>
  <c r="BH191" i="70"/>
  <c r="BI191" i="70"/>
  <c r="BJ191" i="70"/>
  <c r="BK191" i="70"/>
  <c r="BL191" i="70"/>
  <c r="AZ192" i="70"/>
  <c r="BA192" i="70"/>
  <c r="BB192" i="70"/>
  <c r="BC192" i="70"/>
  <c r="BD192" i="70"/>
  <c r="BE192" i="70"/>
  <c r="BF192" i="70"/>
  <c r="BG192" i="70"/>
  <c r="BH192" i="70"/>
  <c r="BI192" i="70"/>
  <c r="BJ192" i="70"/>
  <c r="BK192" i="70"/>
  <c r="BL192" i="70"/>
  <c r="AZ193" i="70"/>
  <c r="BA193" i="70"/>
  <c r="BB193" i="70"/>
  <c r="BC193" i="70"/>
  <c r="BD193" i="70"/>
  <c r="BE193" i="70"/>
  <c r="BF193" i="70"/>
  <c r="BG193" i="70"/>
  <c r="BH193" i="70"/>
  <c r="BI193" i="70"/>
  <c r="BJ193" i="70"/>
  <c r="BK193" i="70"/>
  <c r="BL193" i="70"/>
  <c r="AZ194" i="70"/>
  <c r="BA194" i="70"/>
  <c r="BB194" i="70"/>
  <c r="BC194" i="70"/>
  <c r="BD194" i="70"/>
  <c r="BE194" i="70"/>
  <c r="BF194" i="70"/>
  <c r="BG194" i="70"/>
  <c r="BH194" i="70"/>
  <c r="BI194" i="70"/>
  <c r="BJ194" i="70"/>
  <c r="BK194" i="70"/>
  <c r="BL194" i="70"/>
  <c r="AZ195" i="70"/>
  <c r="BA195" i="70"/>
  <c r="BB195" i="70"/>
  <c r="BC195" i="70"/>
  <c r="BD195" i="70"/>
  <c r="BE195" i="70"/>
  <c r="BF195" i="70"/>
  <c r="BG195" i="70"/>
  <c r="BH195" i="70"/>
  <c r="BI195" i="70"/>
  <c r="BJ195" i="70"/>
  <c r="BK195" i="70"/>
  <c r="BL195" i="70"/>
  <c r="AZ196" i="70"/>
  <c r="BA196" i="70"/>
  <c r="BB196" i="70"/>
  <c r="BC196" i="70"/>
  <c r="BD196" i="70"/>
  <c r="BE196" i="70"/>
  <c r="BF196" i="70"/>
  <c r="BG196" i="70"/>
  <c r="BH196" i="70"/>
  <c r="BI196" i="70"/>
  <c r="BJ196" i="70"/>
  <c r="BK196" i="70"/>
  <c r="BL196" i="70"/>
  <c r="AZ197" i="70"/>
  <c r="BA197" i="70"/>
  <c r="BB197" i="70"/>
  <c r="BC197" i="70"/>
  <c r="BD197" i="70"/>
  <c r="BE197" i="70"/>
  <c r="BF197" i="70"/>
  <c r="BG197" i="70"/>
  <c r="BH197" i="70"/>
  <c r="BI197" i="70"/>
  <c r="BJ197" i="70"/>
  <c r="BK197" i="70"/>
  <c r="BL197" i="70"/>
  <c r="AZ198" i="70"/>
  <c r="BA198" i="70"/>
  <c r="BB198" i="70"/>
  <c r="BC198" i="70"/>
  <c r="BD198" i="70"/>
  <c r="BE198" i="70"/>
  <c r="BF198" i="70"/>
  <c r="BG198" i="70"/>
  <c r="BH198" i="70"/>
  <c r="BI198" i="70"/>
  <c r="BJ198" i="70"/>
  <c r="BK198" i="70"/>
  <c r="BL198" i="70"/>
  <c r="AZ199" i="70"/>
  <c r="BA199" i="70"/>
  <c r="BB199" i="70"/>
  <c r="BC199" i="70"/>
  <c r="BD199" i="70"/>
  <c r="BE199" i="70"/>
  <c r="BF199" i="70"/>
  <c r="BG199" i="70"/>
  <c r="BH199" i="70"/>
  <c r="BI199" i="70"/>
  <c r="BJ199" i="70"/>
  <c r="BK199" i="70"/>
  <c r="BL199" i="70"/>
  <c r="AZ200" i="70"/>
  <c r="BA200" i="70"/>
  <c r="BB200" i="70"/>
  <c r="BC200" i="70"/>
  <c r="BD200" i="70"/>
  <c r="BE200" i="70"/>
  <c r="BF200" i="70"/>
  <c r="BG200" i="70"/>
  <c r="BH200" i="70"/>
  <c r="BI200" i="70"/>
  <c r="BJ200" i="70"/>
  <c r="BK200" i="70"/>
  <c r="BL200" i="70"/>
  <c r="AZ201" i="70"/>
  <c r="BA201" i="70"/>
  <c r="BB201" i="70"/>
  <c r="BC201" i="70"/>
  <c r="BD201" i="70"/>
  <c r="BE201" i="70"/>
  <c r="BF201" i="70"/>
  <c r="BG201" i="70"/>
  <c r="BH201" i="70"/>
  <c r="BI201" i="70"/>
  <c r="BJ201" i="70"/>
  <c r="BK201" i="70"/>
  <c r="BL201" i="70"/>
  <c r="AZ202" i="70"/>
  <c r="BA202" i="70"/>
  <c r="BB202" i="70"/>
  <c r="BC202" i="70"/>
  <c r="BD202" i="70"/>
  <c r="BE202" i="70"/>
  <c r="BF202" i="70"/>
  <c r="BG202" i="70"/>
  <c r="BH202" i="70"/>
  <c r="BI202" i="70"/>
  <c r="BJ202" i="70"/>
  <c r="BK202" i="70"/>
  <c r="BL202" i="70"/>
  <c r="AZ203" i="70"/>
  <c r="BA203" i="70"/>
  <c r="BB203" i="70"/>
  <c r="BC203" i="70"/>
  <c r="BD203" i="70"/>
  <c r="BE203" i="70"/>
  <c r="BF203" i="70"/>
  <c r="BG203" i="70"/>
  <c r="BH203" i="70"/>
  <c r="BI203" i="70"/>
  <c r="BJ203" i="70"/>
  <c r="BK203" i="70"/>
  <c r="BL203" i="70"/>
  <c r="AZ204" i="70"/>
  <c r="BA204" i="70"/>
  <c r="BB204" i="70"/>
  <c r="BC204" i="70"/>
  <c r="BD204" i="70"/>
  <c r="BE204" i="70"/>
  <c r="BF204" i="70"/>
  <c r="BG204" i="70"/>
  <c r="BH204" i="70"/>
  <c r="BI204" i="70"/>
  <c r="BJ204" i="70"/>
  <c r="BK204" i="70"/>
  <c r="BL204" i="70"/>
  <c r="AZ205" i="70"/>
  <c r="BA205" i="70"/>
  <c r="BB205" i="70"/>
  <c r="BC205" i="70"/>
  <c r="BD205" i="70"/>
  <c r="BE205" i="70"/>
  <c r="BF205" i="70"/>
  <c r="BG205" i="70"/>
  <c r="BH205" i="70"/>
  <c r="BI205" i="70"/>
  <c r="BJ205" i="70"/>
  <c r="BK205" i="70"/>
  <c r="BL205" i="70"/>
  <c r="AZ206" i="70"/>
  <c r="BA206" i="70"/>
  <c r="BB206" i="70"/>
  <c r="BC206" i="70"/>
  <c r="BD206" i="70"/>
  <c r="BE206" i="70"/>
  <c r="BF206" i="70"/>
  <c r="BG206" i="70"/>
  <c r="BH206" i="70"/>
  <c r="BI206" i="70"/>
  <c r="BJ206" i="70"/>
  <c r="BK206" i="70"/>
  <c r="BL206" i="70"/>
  <c r="AZ207" i="70"/>
  <c r="BA207" i="70"/>
  <c r="BB207" i="70"/>
  <c r="BC207" i="70"/>
  <c r="BD207" i="70"/>
  <c r="BE207" i="70"/>
  <c r="BF207" i="70"/>
  <c r="BG207" i="70"/>
  <c r="BH207" i="70"/>
  <c r="BI207" i="70"/>
  <c r="BJ207" i="70"/>
  <c r="BK207" i="70"/>
  <c r="BL207" i="70"/>
  <c r="AZ208" i="70"/>
  <c r="BA208" i="70"/>
  <c r="BB208" i="70"/>
  <c r="BC208" i="70"/>
  <c r="BD208" i="70"/>
  <c r="BE208" i="70"/>
  <c r="BF208" i="70"/>
  <c r="BG208" i="70"/>
  <c r="BH208" i="70"/>
  <c r="BI208" i="70"/>
  <c r="BJ208" i="70"/>
  <c r="BK208" i="70"/>
  <c r="BL208" i="70"/>
  <c r="AZ209" i="70"/>
  <c r="BA209" i="70"/>
  <c r="BB209" i="70"/>
  <c r="BC209" i="70"/>
  <c r="BD209" i="70"/>
  <c r="BE209" i="70"/>
  <c r="BF209" i="70"/>
  <c r="BG209" i="70"/>
  <c r="BH209" i="70"/>
  <c r="BI209" i="70"/>
  <c r="BJ209" i="70"/>
  <c r="BK209" i="70"/>
  <c r="BL209" i="70"/>
  <c r="AZ210" i="70"/>
  <c r="BA210" i="70"/>
  <c r="BB210" i="70"/>
  <c r="BC210" i="70"/>
  <c r="BD210" i="70"/>
  <c r="BE210" i="70"/>
  <c r="BF210" i="70"/>
  <c r="BG210" i="70"/>
  <c r="BH210" i="70"/>
  <c r="BI210" i="70"/>
  <c r="BJ210" i="70"/>
  <c r="BK210" i="70"/>
  <c r="BL210" i="70"/>
  <c r="AZ211" i="70"/>
  <c r="BA211" i="70"/>
  <c r="BB211" i="70"/>
  <c r="BC211" i="70"/>
  <c r="BD211" i="70"/>
  <c r="BE211" i="70"/>
  <c r="BF211" i="70"/>
  <c r="BG211" i="70"/>
  <c r="BH211" i="70"/>
  <c r="BI211" i="70"/>
  <c r="BJ211" i="70"/>
  <c r="BK211" i="70"/>
  <c r="BL211" i="70"/>
  <c r="AZ212" i="70"/>
  <c r="BA212" i="70"/>
  <c r="BB212" i="70"/>
  <c r="BC212" i="70"/>
  <c r="BD212" i="70"/>
  <c r="BE212" i="70"/>
  <c r="BF212" i="70"/>
  <c r="BG212" i="70"/>
  <c r="BH212" i="70"/>
  <c r="BI212" i="70"/>
  <c r="BJ212" i="70"/>
  <c r="BK212" i="70"/>
  <c r="BL212" i="70"/>
  <c r="AZ213" i="70"/>
  <c r="BA213" i="70"/>
  <c r="BB213" i="70"/>
  <c r="BC213" i="70"/>
  <c r="BD213" i="70"/>
  <c r="BE213" i="70"/>
  <c r="BF213" i="70"/>
  <c r="BG213" i="70"/>
  <c r="BH213" i="70"/>
  <c r="BI213" i="70"/>
  <c r="BJ213" i="70"/>
  <c r="BK213" i="70"/>
  <c r="BL213" i="70"/>
  <c r="AZ214" i="70"/>
  <c r="BA214" i="70"/>
  <c r="BB214" i="70"/>
  <c r="BC214" i="70"/>
  <c r="BD214" i="70"/>
  <c r="BE214" i="70"/>
  <c r="BF214" i="70"/>
  <c r="BG214" i="70"/>
  <c r="BH214" i="70"/>
  <c r="BI214" i="70"/>
  <c r="BJ214" i="70"/>
  <c r="BK214" i="70"/>
  <c r="BL214" i="70"/>
  <c r="AZ215" i="70"/>
  <c r="BA215" i="70"/>
  <c r="BB215" i="70"/>
  <c r="BC215" i="70"/>
  <c r="BD215" i="70"/>
  <c r="BE215" i="70"/>
  <c r="BF215" i="70"/>
  <c r="BG215" i="70"/>
  <c r="BH215" i="70"/>
  <c r="BI215" i="70"/>
  <c r="BJ215" i="70"/>
  <c r="BK215" i="70"/>
  <c r="BL215" i="70"/>
  <c r="AZ216" i="70"/>
  <c r="BA216" i="70"/>
  <c r="BB216" i="70"/>
  <c r="BC216" i="70"/>
  <c r="BD216" i="70"/>
  <c r="BE216" i="70"/>
  <c r="BF216" i="70"/>
  <c r="BG216" i="70"/>
  <c r="BH216" i="70"/>
  <c r="BI216" i="70"/>
  <c r="BJ216" i="70"/>
  <c r="BK216" i="70"/>
  <c r="BL216" i="70"/>
  <c r="AZ217" i="70"/>
  <c r="BA217" i="70"/>
  <c r="BB217" i="70"/>
  <c r="BC217" i="70"/>
  <c r="BD217" i="70"/>
  <c r="BE217" i="70"/>
  <c r="BF217" i="70"/>
  <c r="BG217" i="70"/>
  <c r="BH217" i="70"/>
  <c r="BI217" i="70"/>
  <c r="BJ217" i="70"/>
  <c r="BK217" i="70"/>
  <c r="BL217" i="70"/>
  <c r="AZ218" i="70"/>
  <c r="BA218" i="70"/>
  <c r="BB218" i="70"/>
  <c r="BC218" i="70"/>
  <c r="BD218" i="70"/>
  <c r="BE218" i="70"/>
  <c r="BF218" i="70"/>
  <c r="BG218" i="70"/>
  <c r="BH218" i="70"/>
  <c r="BI218" i="70"/>
  <c r="BJ218" i="70"/>
  <c r="BK218" i="70"/>
  <c r="BL218" i="70"/>
  <c r="AZ219" i="70"/>
  <c r="BA219" i="70"/>
  <c r="BB219" i="70"/>
  <c r="BC219" i="70"/>
  <c r="BD219" i="70"/>
  <c r="BE219" i="70"/>
  <c r="BF219" i="70"/>
  <c r="BG219" i="70"/>
  <c r="BH219" i="70"/>
  <c r="BI219" i="70"/>
  <c r="BJ219" i="70"/>
  <c r="BK219" i="70"/>
  <c r="BL219" i="70"/>
  <c r="AZ220" i="70"/>
  <c r="BA220" i="70"/>
  <c r="BB220" i="70"/>
  <c r="BC220" i="70"/>
  <c r="BD220" i="70"/>
  <c r="BE220" i="70"/>
  <c r="BF220" i="70"/>
  <c r="BG220" i="70"/>
  <c r="BH220" i="70"/>
  <c r="BI220" i="70"/>
  <c r="BJ220" i="70"/>
  <c r="BK220" i="70"/>
  <c r="BL220" i="70"/>
  <c r="AZ221" i="70"/>
  <c r="BA221" i="70"/>
  <c r="BB221" i="70"/>
  <c r="BC221" i="70"/>
  <c r="BD221" i="70"/>
  <c r="BE221" i="70"/>
  <c r="BF221" i="70"/>
  <c r="BG221" i="70"/>
  <c r="BH221" i="70"/>
  <c r="BI221" i="70"/>
  <c r="BJ221" i="70"/>
  <c r="BK221" i="70"/>
  <c r="BL221" i="70"/>
  <c r="AZ222" i="70"/>
  <c r="BA222" i="70"/>
  <c r="BB222" i="70"/>
  <c r="BC222" i="70"/>
  <c r="BD222" i="70"/>
  <c r="BE222" i="70"/>
  <c r="BF222" i="70"/>
  <c r="BG222" i="70"/>
  <c r="BH222" i="70"/>
  <c r="BI222" i="70"/>
  <c r="BJ222" i="70"/>
  <c r="BK222" i="70"/>
  <c r="BL222" i="70"/>
  <c r="AZ223" i="70"/>
  <c r="BA223" i="70"/>
  <c r="BB223" i="70"/>
  <c r="BC223" i="70"/>
  <c r="BD223" i="70"/>
  <c r="BE223" i="70"/>
  <c r="BF223" i="70"/>
  <c r="BG223" i="70"/>
  <c r="BH223" i="70"/>
  <c r="BI223" i="70"/>
  <c r="BJ223" i="70"/>
  <c r="BK223" i="70"/>
  <c r="BL223" i="70"/>
  <c r="AZ224" i="70"/>
  <c r="BA224" i="70"/>
  <c r="BB224" i="70"/>
  <c r="BC224" i="70"/>
  <c r="BD224" i="70"/>
  <c r="BE224" i="70"/>
  <c r="BF224" i="70"/>
  <c r="BG224" i="70"/>
  <c r="BH224" i="70"/>
  <c r="BI224" i="70"/>
  <c r="BJ224" i="70"/>
  <c r="BK224" i="70"/>
  <c r="BL224" i="70"/>
  <c r="AZ225" i="70"/>
  <c r="BA225" i="70"/>
  <c r="BB225" i="70"/>
  <c r="BC225" i="70"/>
  <c r="BD225" i="70"/>
  <c r="BE225" i="70"/>
  <c r="BF225" i="70"/>
  <c r="BG225" i="70"/>
  <c r="BH225" i="70"/>
  <c r="BI225" i="70"/>
  <c r="BJ225" i="70"/>
  <c r="BK225" i="70"/>
  <c r="BL225" i="70"/>
  <c r="AZ226" i="70"/>
  <c r="BA226" i="70"/>
  <c r="BB226" i="70"/>
  <c r="BC226" i="70"/>
  <c r="BD226" i="70"/>
  <c r="BE226" i="70"/>
  <c r="BF226" i="70"/>
  <c r="BG226" i="70"/>
  <c r="BH226" i="70"/>
  <c r="BI226" i="70"/>
  <c r="BJ226" i="70"/>
  <c r="BK226" i="70"/>
  <c r="BL226" i="70"/>
  <c r="AZ227" i="70"/>
  <c r="BA227" i="70"/>
  <c r="BB227" i="70"/>
  <c r="BC227" i="70"/>
  <c r="BD227" i="70"/>
  <c r="BE227" i="70"/>
  <c r="BF227" i="70"/>
  <c r="BG227" i="70"/>
  <c r="BH227" i="70"/>
  <c r="BI227" i="70"/>
  <c r="BJ227" i="70"/>
  <c r="BK227" i="70"/>
  <c r="BL227" i="70"/>
  <c r="AZ228" i="70"/>
  <c r="BA228" i="70"/>
  <c r="BB228" i="70"/>
  <c r="BC228" i="70"/>
  <c r="BD228" i="70"/>
  <c r="BE228" i="70"/>
  <c r="BF228" i="70"/>
  <c r="BG228" i="70"/>
  <c r="BH228" i="70"/>
  <c r="BI228" i="70"/>
  <c r="BJ228" i="70"/>
  <c r="BK228" i="70"/>
  <c r="BL228" i="70"/>
  <c r="AZ229" i="70"/>
  <c r="BA229" i="70"/>
  <c r="BB229" i="70"/>
  <c r="BC229" i="70"/>
  <c r="BD229" i="70"/>
  <c r="BE229" i="70"/>
  <c r="BF229" i="70"/>
  <c r="BG229" i="70"/>
  <c r="BH229" i="70"/>
  <c r="BI229" i="70"/>
  <c r="BJ229" i="70"/>
  <c r="BK229" i="70"/>
  <c r="BL229" i="70"/>
  <c r="AZ230" i="70"/>
  <c r="BA230" i="70"/>
  <c r="BB230" i="70"/>
  <c r="BC230" i="70"/>
  <c r="BD230" i="70"/>
  <c r="BE230" i="70"/>
  <c r="BF230" i="70"/>
  <c r="BG230" i="70"/>
  <c r="BH230" i="70"/>
  <c r="BI230" i="70"/>
  <c r="BJ230" i="70"/>
  <c r="BK230" i="70"/>
  <c r="BL230" i="70"/>
  <c r="AZ231" i="70"/>
  <c r="BA231" i="70"/>
  <c r="BB231" i="70"/>
  <c r="BC231" i="70"/>
  <c r="BD231" i="70"/>
  <c r="BE231" i="70"/>
  <c r="BF231" i="70"/>
  <c r="BG231" i="70"/>
  <c r="BH231" i="70"/>
  <c r="BI231" i="70"/>
  <c r="BJ231" i="70"/>
  <c r="BK231" i="70"/>
  <c r="BL231" i="70"/>
  <c r="AZ232" i="70"/>
  <c r="BA232" i="70"/>
  <c r="BB232" i="70"/>
  <c r="BC232" i="70"/>
  <c r="BD232" i="70"/>
  <c r="BE232" i="70"/>
  <c r="BF232" i="70"/>
  <c r="BG232" i="70"/>
  <c r="BH232" i="70"/>
  <c r="BI232" i="70"/>
  <c r="BJ232" i="70"/>
  <c r="BK232" i="70"/>
  <c r="BL232" i="70"/>
  <c r="AZ233" i="70"/>
  <c r="BA233" i="70"/>
  <c r="BB233" i="70"/>
  <c r="BC233" i="70"/>
  <c r="BD233" i="70"/>
  <c r="BE233" i="70"/>
  <c r="BF233" i="70"/>
  <c r="BG233" i="70"/>
  <c r="BH233" i="70"/>
  <c r="BI233" i="70"/>
  <c r="BJ233" i="70"/>
  <c r="BK233" i="70"/>
  <c r="BL233" i="70"/>
  <c r="AZ234" i="70"/>
  <c r="BA234" i="70"/>
  <c r="BB234" i="70"/>
  <c r="BC234" i="70"/>
  <c r="BD234" i="70"/>
  <c r="BE234" i="70"/>
  <c r="BF234" i="70"/>
  <c r="BG234" i="70"/>
  <c r="BH234" i="70"/>
  <c r="BI234" i="70"/>
  <c r="BJ234" i="70"/>
  <c r="BK234" i="70"/>
  <c r="BL234" i="70"/>
  <c r="AZ235" i="70"/>
  <c r="BA235" i="70"/>
  <c r="BB235" i="70"/>
  <c r="BC235" i="70"/>
  <c r="BD235" i="70"/>
  <c r="BE235" i="70"/>
  <c r="BF235" i="70"/>
  <c r="BG235" i="70"/>
  <c r="BH235" i="70"/>
  <c r="BI235" i="70"/>
  <c r="BJ235" i="70"/>
  <c r="BK235" i="70"/>
  <c r="BL235" i="70"/>
  <c r="AZ236" i="70"/>
  <c r="BA236" i="70"/>
  <c r="BB236" i="70"/>
  <c r="BC236" i="70"/>
  <c r="BD236" i="70"/>
  <c r="BE236" i="70"/>
  <c r="BF236" i="70"/>
  <c r="BG236" i="70"/>
  <c r="BH236" i="70"/>
  <c r="BI236" i="70"/>
  <c r="BJ236" i="70"/>
  <c r="BK236" i="70"/>
  <c r="BL236" i="70"/>
  <c r="AZ237" i="70"/>
  <c r="BA237" i="70"/>
  <c r="BB237" i="70"/>
  <c r="BC237" i="70"/>
  <c r="BD237" i="70"/>
  <c r="BE237" i="70"/>
  <c r="BF237" i="70"/>
  <c r="BG237" i="70"/>
  <c r="BH237" i="70"/>
  <c r="BI237" i="70"/>
  <c r="BJ237" i="70"/>
  <c r="BK237" i="70"/>
  <c r="BL237" i="70"/>
  <c r="AZ238" i="70"/>
  <c r="BA238" i="70"/>
  <c r="BB238" i="70"/>
  <c r="BC238" i="70"/>
  <c r="BD238" i="70"/>
  <c r="BE238" i="70"/>
  <c r="BF238" i="70"/>
  <c r="BG238" i="70"/>
  <c r="BH238" i="70"/>
  <c r="BI238" i="70"/>
  <c r="BJ238" i="70"/>
  <c r="BK238" i="70"/>
  <c r="BL238" i="70"/>
  <c r="AZ239" i="70"/>
  <c r="BA239" i="70"/>
  <c r="BB239" i="70"/>
  <c r="BC239" i="70"/>
  <c r="BD239" i="70"/>
  <c r="BE239" i="70"/>
  <c r="BF239" i="70"/>
  <c r="BG239" i="70"/>
  <c r="BH239" i="70"/>
  <c r="BI239" i="70"/>
  <c r="BJ239" i="70"/>
  <c r="BK239" i="70"/>
  <c r="BL239" i="70"/>
  <c r="AZ240" i="70"/>
  <c r="BA240" i="70"/>
  <c r="BB240" i="70"/>
  <c r="BC240" i="70"/>
  <c r="BD240" i="70"/>
  <c r="BE240" i="70"/>
  <c r="BF240" i="70"/>
  <c r="BG240" i="70"/>
  <c r="BH240" i="70"/>
  <c r="BI240" i="70"/>
  <c r="BJ240" i="70"/>
  <c r="BK240" i="70"/>
  <c r="BL240" i="70"/>
  <c r="AZ241" i="70"/>
  <c r="BA241" i="70"/>
  <c r="BB241" i="70"/>
  <c r="BC241" i="70"/>
  <c r="BD241" i="70"/>
  <c r="BE241" i="70"/>
  <c r="BF241" i="70"/>
  <c r="BG241" i="70"/>
  <c r="BH241" i="70"/>
  <c r="BI241" i="70"/>
  <c r="BJ241" i="70"/>
  <c r="BK241" i="70"/>
  <c r="BL241" i="70"/>
  <c r="AZ242" i="70"/>
  <c r="BA242" i="70"/>
  <c r="BB242" i="70"/>
  <c r="BC242" i="70"/>
  <c r="BD242" i="70"/>
  <c r="BE242" i="70"/>
  <c r="BF242" i="70"/>
  <c r="BG242" i="70"/>
  <c r="BH242" i="70"/>
  <c r="BI242" i="70"/>
  <c r="BJ242" i="70"/>
  <c r="BK242" i="70"/>
  <c r="BL242" i="70"/>
  <c r="AZ243" i="70"/>
  <c r="BA243" i="70"/>
  <c r="BB243" i="70"/>
  <c r="BC243" i="70"/>
  <c r="BD243" i="70"/>
  <c r="BE243" i="70"/>
  <c r="BF243" i="70"/>
  <c r="BG243" i="70"/>
  <c r="BH243" i="70"/>
  <c r="BI243" i="70"/>
  <c r="BJ243" i="70"/>
  <c r="BK243" i="70"/>
  <c r="BL243" i="70"/>
  <c r="AZ244" i="70"/>
  <c r="BA244" i="70"/>
  <c r="BB244" i="70"/>
  <c r="BC244" i="70"/>
  <c r="BD244" i="70"/>
  <c r="BE244" i="70"/>
  <c r="BF244" i="70"/>
  <c r="BG244" i="70"/>
  <c r="BH244" i="70"/>
  <c r="BI244" i="70"/>
  <c r="BJ244" i="70"/>
  <c r="BK244" i="70"/>
  <c r="BL244" i="70"/>
  <c r="AZ245" i="70"/>
  <c r="BA245" i="70"/>
  <c r="BB245" i="70"/>
  <c r="BC245" i="70"/>
  <c r="BD245" i="70"/>
  <c r="BE245" i="70"/>
  <c r="BF245" i="70"/>
  <c r="BG245" i="70"/>
  <c r="BH245" i="70"/>
  <c r="BI245" i="70"/>
  <c r="BJ245" i="70"/>
  <c r="BK245" i="70"/>
  <c r="BL245" i="70"/>
  <c r="AZ246" i="70"/>
  <c r="BA246" i="70"/>
  <c r="BB246" i="70"/>
  <c r="BC246" i="70"/>
  <c r="BD246" i="70"/>
  <c r="BE246" i="70"/>
  <c r="BF246" i="70"/>
  <c r="BG246" i="70"/>
  <c r="BH246" i="70"/>
  <c r="BI246" i="70"/>
  <c r="BJ246" i="70"/>
  <c r="BK246" i="70"/>
  <c r="BL246" i="70"/>
  <c r="AZ247" i="70"/>
  <c r="BA247" i="70"/>
  <c r="BB247" i="70"/>
  <c r="BC247" i="70"/>
  <c r="BD247" i="70"/>
  <c r="BE247" i="70"/>
  <c r="BF247" i="70"/>
  <c r="BG247" i="70"/>
  <c r="BH247" i="70"/>
  <c r="BI247" i="70"/>
  <c r="BJ247" i="70"/>
  <c r="BK247" i="70"/>
  <c r="BL247" i="70"/>
  <c r="AZ248" i="70"/>
  <c r="BA248" i="70"/>
  <c r="BB248" i="70"/>
  <c r="BC248" i="70"/>
  <c r="BD248" i="70"/>
  <c r="BE248" i="70"/>
  <c r="BF248" i="70"/>
  <c r="BG248" i="70"/>
  <c r="BH248" i="70"/>
  <c r="BI248" i="70"/>
  <c r="BJ248" i="70"/>
  <c r="BK248" i="70"/>
  <c r="BL248" i="70"/>
  <c r="AZ249" i="70"/>
  <c r="BA249" i="70"/>
  <c r="BB249" i="70"/>
  <c r="BC249" i="70"/>
  <c r="BD249" i="70"/>
  <c r="BE249" i="70"/>
  <c r="BF249" i="70"/>
  <c r="BG249" i="70"/>
  <c r="BH249" i="70"/>
  <c r="BI249" i="70"/>
  <c r="BJ249" i="70"/>
  <c r="BK249" i="70"/>
  <c r="BL249" i="70"/>
  <c r="AZ250" i="70"/>
  <c r="BA250" i="70"/>
  <c r="BB250" i="70"/>
  <c r="BC250" i="70"/>
  <c r="BD250" i="70"/>
  <c r="BE250" i="70"/>
  <c r="BF250" i="70"/>
  <c r="BG250" i="70"/>
  <c r="BH250" i="70"/>
  <c r="BI250" i="70"/>
  <c r="BJ250" i="70"/>
  <c r="BK250" i="70"/>
  <c r="BL250" i="70"/>
  <c r="AZ251" i="70"/>
  <c r="BA251" i="70"/>
  <c r="BB251" i="70"/>
  <c r="BC251" i="70"/>
  <c r="BD251" i="70"/>
  <c r="BE251" i="70"/>
  <c r="BF251" i="70"/>
  <c r="BG251" i="70"/>
  <c r="BH251" i="70"/>
  <c r="BI251" i="70"/>
  <c r="BJ251" i="70"/>
  <c r="BK251" i="70"/>
  <c r="BL251" i="70"/>
  <c r="AZ252" i="70"/>
  <c r="BA252" i="70"/>
  <c r="BB252" i="70"/>
  <c r="BC252" i="70"/>
  <c r="BD252" i="70"/>
  <c r="BE252" i="70"/>
  <c r="BF252" i="70"/>
  <c r="BG252" i="70"/>
  <c r="BH252" i="70"/>
  <c r="BI252" i="70"/>
  <c r="BJ252" i="70"/>
  <c r="BK252" i="70"/>
  <c r="BL252" i="70"/>
  <c r="AZ253" i="70"/>
  <c r="BA253" i="70"/>
  <c r="BB253" i="70"/>
  <c r="BC253" i="70"/>
  <c r="BD253" i="70"/>
  <c r="BE253" i="70"/>
  <c r="BF253" i="70"/>
  <c r="BG253" i="70"/>
  <c r="BH253" i="70"/>
  <c r="BI253" i="70"/>
  <c r="BJ253" i="70"/>
  <c r="BK253" i="70"/>
  <c r="BL253" i="70"/>
  <c r="AZ254" i="70"/>
  <c r="BA254" i="70"/>
  <c r="BB254" i="70"/>
  <c r="BC254" i="70"/>
  <c r="BD254" i="70"/>
  <c r="BE254" i="70"/>
  <c r="BF254" i="70"/>
  <c r="BG254" i="70"/>
  <c r="BH254" i="70"/>
  <c r="BI254" i="70"/>
  <c r="BJ254" i="70"/>
  <c r="BK254" i="70"/>
  <c r="BL254" i="70"/>
  <c r="AZ255" i="70"/>
  <c r="BA255" i="70"/>
  <c r="BB255" i="70"/>
  <c r="BC255" i="70"/>
  <c r="BD255" i="70"/>
  <c r="BE255" i="70"/>
  <c r="BF255" i="70"/>
  <c r="BG255" i="70"/>
  <c r="BH255" i="70"/>
  <c r="BI255" i="70"/>
  <c r="BJ255" i="70"/>
  <c r="BK255" i="70"/>
  <c r="BL255" i="70"/>
  <c r="AZ256" i="70"/>
  <c r="BA256" i="70"/>
  <c r="BB256" i="70"/>
  <c r="BC256" i="70"/>
  <c r="BD256" i="70"/>
  <c r="BE256" i="70"/>
  <c r="BF256" i="70"/>
  <c r="BG256" i="70"/>
  <c r="BH256" i="70"/>
  <c r="BI256" i="70"/>
  <c r="BJ256" i="70"/>
  <c r="BK256" i="70"/>
  <c r="BL256" i="70"/>
  <c r="AZ257" i="70"/>
  <c r="BA257" i="70"/>
  <c r="BB257" i="70"/>
  <c r="BC257" i="70"/>
  <c r="BD257" i="70"/>
  <c r="BE257" i="70"/>
  <c r="BF257" i="70"/>
  <c r="BG257" i="70"/>
  <c r="BH257" i="70"/>
  <c r="BI257" i="70"/>
  <c r="BJ257" i="70"/>
  <c r="BK257" i="70"/>
  <c r="BL257" i="70"/>
  <c r="AZ258" i="70"/>
  <c r="BA258" i="70"/>
  <c r="BB258" i="70"/>
  <c r="BC258" i="70"/>
  <c r="BD258" i="70"/>
  <c r="BE258" i="70"/>
  <c r="BF258" i="70"/>
  <c r="BG258" i="70"/>
  <c r="BH258" i="70"/>
  <c r="BI258" i="70"/>
  <c r="BJ258" i="70"/>
  <c r="BK258" i="70"/>
  <c r="BL258" i="70"/>
  <c r="AZ259" i="70"/>
  <c r="BA259" i="70"/>
  <c r="BB259" i="70"/>
  <c r="BC259" i="70"/>
  <c r="BD259" i="70"/>
  <c r="BE259" i="70"/>
  <c r="BF259" i="70"/>
  <c r="BG259" i="70"/>
  <c r="BH259" i="70"/>
  <c r="BI259" i="70"/>
  <c r="BJ259" i="70"/>
  <c r="BK259" i="70"/>
  <c r="BL259" i="70"/>
  <c r="AZ260" i="70"/>
  <c r="BA260" i="70"/>
  <c r="BB260" i="70"/>
  <c r="BC260" i="70"/>
  <c r="BD260" i="70"/>
  <c r="BE260" i="70"/>
  <c r="BF260" i="70"/>
  <c r="BG260" i="70"/>
  <c r="BH260" i="70"/>
  <c r="BI260" i="70"/>
  <c r="BJ260" i="70"/>
  <c r="BK260" i="70"/>
  <c r="BL260" i="70"/>
  <c r="AZ261" i="70"/>
  <c r="BA261" i="70"/>
  <c r="BB261" i="70"/>
  <c r="BC261" i="70"/>
  <c r="BD261" i="70"/>
  <c r="BE261" i="70"/>
  <c r="BF261" i="70"/>
  <c r="BG261" i="70"/>
  <c r="BH261" i="70"/>
  <c r="BI261" i="70"/>
  <c r="BJ261" i="70"/>
  <c r="BK261" i="70"/>
  <c r="BL261" i="70"/>
  <c r="AZ262" i="70"/>
  <c r="BA262" i="70"/>
  <c r="BB262" i="70"/>
  <c r="BC262" i="70"/>
  <c r="BD262" i="70"/>
  <c r="BE262" i="70"/>
  <c r="BF262" i="70"/>
  <c r="BG262" i="70"/>
  <c r="BH262" i="70"/>
  <c r="BI262" i="70"/>
  <c r="BJ262" i="70"/>
  <c r="BK262" i="70"/>
  <c r="BL262" i="70"/>
  <c r="AZ263" i="70"/>
  <c r="BA263" i="70"/>
  <c r="BB263" i="70"/>
  <c r="BC263" i="70"/>
  <c r="BD263" i="70"/>
  <c r="BE263" i="70"/>
  <c r="BF263" i="70"/>
  <c r="BG263" i="70"/>
  <c r="BH263" i="70"/>
  <c r="BI263" i="70"/>
  <c r="BJ263" i="70"/>
  <c r="BK263" i="70"/>
  <c r="BL263" i="70"/>
  <c r="AZ264" i="70"/>
  <c r="BA264" i="70"/>
  <c r="BB264" i="70"/>
  <c r="BC264" i="70"/>
  <c r="BD264" i="70"/>
  <c r="BE264" i="70"/>
  <c r="BF264" i="70"/>
  <c r="BG264" i="70"/>
  <c r="BH264" i="70"/>
  <c r="BI264" i="70"/>
  <c r="BJ264" i="70"/>
  <c r="BK264" i="70"/>
  <c r="BL264" i="70"/>
  <c r="AZ265" i="70"/>
  <c r="BA265" i="70"/>
  <c r="BB265" i="70"/>
  <c r="BC265" i="70"/>
  <c r="BD265" i="70"/>
  <c r="BE265" i="70"/>
  <c r="BF265" i="70"/>
  <c r="BG265" i="70"/>
  <c r="BH265" i="70"/>
  <c r="BI265" i="70"/>
  <c r="BJ265" i="70"/>
  <c r="BK265" i="70"/>
  <c r="BL265" i="70"/>
  <c r="AZ266" i="70"/>
  <c r="BA266" i="70"/>
  <c r="BB266" i="70"/>
  <c r="BC266" i="70"/>
  <c r="BD266" i="70"/>
  <c r="BE266" i="70"/>
  <c r="BF266" i="70"/>
  <c r="BG266" i="70"/>
  <c r="BH266" i="70"/>
  <c r="BI266" i="70"/>
  <c r="BJ266" i="70"/>
  <c r="BK266" i="70"/>
  <c r="BL266" i="70"/>
  <c r="AZ267" i="70"/>
  <c r="BA267" i="70"/>
  <c r="BB267" i="70"/>
  <c r="BC267" i="70"/>
  <c r="BD267" i="70"/>
  <c r="BE267" i="70"/>
  <c r="BF267" i="70"/>
  <c r="BG267" i="70"/>
  <c r="BH267" i="70"/>
  <c r="BI267" i="70"/>
  <c r="BJ267" i="70"/>
  <c r="BK267" i="70"/>
  <c r="BL267" i="70"/>
  <c r="AZ268" i="70"/>
  <c r="BA268" i="70"/>
  <c r="BB268" i="70"/>
  <c r="BC268" i="70"/>
  <c r="BD268" i="70"/>
  <c r="BE268" i="70"/>
  <c r="BF268" i="70"/>
  <c r="BG268" i="70"/>
  <c r="BH268" i="70"/>
  <c r="BI268" i="70"/>
  <c r="BJ268" i="70"/>
  <c r="BK268" i="70"/>
  <c r="BL268" i="70"/>
  <c r="AZ269" i="70"/>
  <c r="BA269" i="70"/>
  <c r="BB269" i="70"/>
  <c r="BC269" i="70"/>
  <c r="BD269" i="70"/>
  <c r="BE269" i="70"/>
  <c r="BF269" i="70"/>
  <c r="BG269" i="70"/>
  <c r="BH269" i="70"/>
  <c r="BI269" i="70"/>
  <c r="BJ269" i="70"/>
  <c r="BK269" i="70"/>
  <c r="BL269" i="70"/>
  <c r="AZ270" i="70"/>
  <c r="BA270" i="70"/>
  <c r="BB270" i="70"/>
  <c r="BC270" i="70"/>
  <c r="BD270" i="70"/>
  <c r="BE270" i="70"/>
  <c r="BF270" i="70"/>
  <c r="BG270" i="70"/>
  <c r="BH270" i="70"/>
  <c r="BI270" i="70"/>
  <c r="BJ270" i="70"/>
  <c r="BK270" i="70"/>
  <c r="BL270" i="70"/>
  <c r="AZ271" i="70"/>
  <c r="BA271" i="70"/>
  <c r="BB271" i="70"/>
  <c r="BC271" i="70"/>
  <c r="BD271" i="70"/>
  <c r="BE271" i="70"/>
  <c r="BF271" i="70"/>
  <c r="BG271" i="70"/>
  <c r="BH271" i="70"/>
  <c r="BI271" i="70"/>
  <c r="BJ271" i="70"/>
  <c r="BK271" i="70"/>
  <c r="BL271" i="70"/>
  <c r="AZ272" i="70"/>
  <c r="BA272" i="70"/>
  <c r="BB272" i="70"/>
  <c r="BC272" i="70"/>
  <c r="BD272" i="70"/>
  <c r="BE272" i="70"/>
  <c r="BF272" i="70"/>
  <c r="BG272" i="70"/>
  <c r="BH272" i="70"/>
  <c r="BI272" i="70"/>
  <c r="BJ272" i="70"/>
  <c r="BK272" i="70"/>
  <c r="BL272" i="70"/>
  <c r="AZ273" i="70"/>
  <c r="BA273" i="70"/>
  <c r="BB273" i="70"/>
  <c r="BC273" i="70"/>
  <c r="BD273" i="70"/>
  <c r="BE273" i="70"/>
  <c r="BF273" i="70"/>
  <c r="BG273" i="70"/>
  <c r="BH273" i="70"/>
  <c r="BI273" i="70"/>
  <c r="BJ273" i="70"/>
  <c r="BK273" i="70"/>
  <c r="BL273" i="70"/>
  <c r="AZ274" i="70"/>
  <c r="BA274" i="70"/>
  <c r="BB274" i="70"/>
  <c r="BC274" i="70"/>
  <c r="BD274" i="70"/>
  <c r="BE274" i="70"/>
  <c r="BF274" i="70"/>
  <c r="BG274" i="70"/>
  <c r="BH274" i="70"/>
  <c r="BI274" i="70"/>
  <c r="BJ274" i="70"/>
  <c r="BK274" i="70"/>
  <c r="BL274" i="70"/>
  <c r="AZ275" i="70"/>
  <c r="BA275" i="70"/>
  <c r="BB275" i="70"/>
  <c r="BC275" i="70"/>
  <c r="BD275" i="70"/>
  <c r="BE275" i="70"/>
  <c r="BF275" i="70"/>
  <c r="BG275" i="70"/>
  <c r="BH275" i="70"/>
  <c r="BI275" i="70"/>
  <c r="BJ275" i="70"/>
  <c r="BK275" i="70"/>
  <c r="BL275" i="70"/>
  <c r="AZ276" i="70"/>
  <c r="BA276" i="70"/>
  <c r="BB276" i="70"/>
  <c r="BC276" i="70"/>
  <c r="BD276" i="70"/>
  <c r="BE276" i="70"/>
  <c r="BF276" i="70"/>
  <c r="BG276" i="70"/>
  <c r="BH276" i="70"/>
  <c r="BI276" i="70"/>
  <c r="BJ276" i="70"/>
  <c r="BK276" i="70"/>
  <c r="BL276" i="70"/>
  <c r="AZ277" i="70"/>
  <c r="BA277" i="70"/>
  <c r="BB277" i="70"/>
  <c r="BC277" i="70"/>
  <c r="BD277" i="70"/>
  <c r="BE277" i="70"/>
  <c r="BF277" i="70"/>
  <c r="BG277" i="70"/>
  <c r="BH277" i="70"/>
  <c r="BI277" i="70"/>
  <c r="BJ277" i="70"/>
  <c r="BK277" i="70"/>
  <c r="BL277" i="70"/>
  <c r="AZ278" i="70"/>
  <c r="BA278" i="70"/>
  <c r="BB278" i="70"/>
  <c r="BC278" i="70"/>
  <c r="BD278" i="70"/>
  <c r="BE278" i="70"/>
  <c r="BF278" i="70"/>
  <c r="BG278" i="70"/>
  <c r="BH278" i="70"/>
  <c r="BI278" i="70"/>
  <c r="BJ278" i="70"/>
  <c r="BK278" i="70"/>
  <c r="BL278" i="70"/>
  <c r="AZ279" i="70"/>
  <c r="BA279" i="70"/>
  <c r="BB279" i="70"/>
  <c r="BC279" i="70"/>
  <c r="BD279" i="70"/>
  <c r="BE279" i="70"/>
  <c r="BF279" i="70"/>
  <c r="BG279" i="70"/>
  <c r="BH279" i="70"/>
  <c r="BI279" i="70"/>
  <c r="BJ279" i="70"/>
  <c r="BK279" i="70"/>
  <c r="BL279" i="70"/>
  <c r="AZ280" i="70"/>
  <c r="BA280" i="70"/>
  <c r="BB280" i="70"/>
  <c r="BC280" i="70"/>
  <c r="BD280" i="70"/>
  <c r="BE280" i="70"/>
  <c r="BF280" i="70"/>
  <c r="BG280" i="70"/>
  <c r="BH280" i="70"/>
  <c r="BI280" i="70"/>
  <c r="BJ280" i="70"/>
  <c r="BK280" i="70"/>
  <c r="BL280" i="70"/>
  <c r="AZ281" i="70"/>
  <c r="BA281" i="70"/>
  <c r="BB281" i="70"/>
  <c r="BC281" i="70"/>
  <c r="BD281" i="70"/>
  <c r="BE281" i="70"/>
  <c r="BF281" i="70"/>
  <c r="BG281" i="70"/>
  <c r="BH281" i="70"/>
  <c r="BI281" i="70"/>
  <c r="BJ281" i="70"/>
  <c r="BK281" i="70"/>
  <c r="BL281" i="70"/>
  <c r="AZ282" i="70"/>
  <c r="BA282" i="70"/>
  <c r="BB282" i="70"/>
  <c r="BC282" i="70"/>
  <c r="BD282" i="70"/>
  <c r="BE282" i="70"/>
  <c r="BF282" i="70"/>
  <c r="BG282" i="70"/>
  <c r="BH282" i="70"/>
  <c r="BI282" i="70"/>
  <c r="BJ282" i="70"/>
  <c r="BK282" i="70"/>
  <c r="BL282" i="70"/>
  <c r="AZ283" i="70"/>
  <c r="BA283" i="70"/>
  <c r="BB283" i="70"/>
  <c r="BC283" i="70"/>
  <c r="BD283" i="70"/>
  <c r="BE283" i="70"/>
  <c r="BF283" i="70"/>
  <c r="BG283" i="70"/>
  <c r="BH283" i="70"/>
  <c r="BI283" i="70"/>
  <c r="BJ283" i="70"/>
  <c r="BK283" i="70"/>
  <c r="BL283" i="70"/>
  <c r="AZ284" i="70"/>
  <c r="BA284" i="70"/>
  <c r="BB284" i="70"/>
  <c r="BC284" i="70"/>
  <c r="BD284" i="70"/>
  <c r="BE284" i="70"/>
  <c r="BF284" i="70"/>
  <c r="BG284" i="70"/>
  <c r="BH284" i="70"/>
  <c r="BI284" i="70"/>
  <c r="BJ284" i="70"/>
  <c r="BK284" i="70"/>
  <c r="BL284" i="70"/>
  <c r="AZ285" i="70"/>
  <c r="BA285" i="70"/>
  <c r="BB285" i="70"/>
  <c r="BC285" i="70"/>
  <c r="BD285" i="70"/>
  <c r="BE285" i="70"/>
  <c r="BF285" i="70"/>
  <c r="BG285" i="70"/>
  <c r="BH285" i="70"/>
  <c r="BI285" i="70"/>
  <c r="BJ285" i="70"/>
  <c r="BK285" i="70"/>
  <c r="BL285" i="70"/>
  <c r="AZ286" i="70"/>
  <c r="BA286" i="70"/>
  <c r="BB286" i="70"/>
  <c r="BC286" i="70"/>
  <c r="BD286" i="70"/>
  <c r="BE286" i="70"/>
  <c r="BF286" i="70"/>
  <c r="BG286" i="70"/>
  <c r="BH286" i="70"/>
  <c r="BI286" i="70"/>
  <c r="BJ286" i="70"/>
  <c r="BK286" i="70"/>
  <c r="BL286" i="70"/>
  <c r="AZ287" i="70"/>
  <c r="BA287" i="70"/>
  <c r="BB287" i="70"/>
  <c r="BC287" i="70"/>
  <c r="BD287" i="70"/>
  <c r="BE287" i="70"/>
  <c r="BF287" i="70"/>
  <c r="BG287" i="70"/>
  <c r="BH287" i="70"/>
  <c r="BI287" i="70"/>
  <c r="BJ287" i="70"/>
  <c r="BK287" i="70"/>
  <c r="BL287" i="70"/>
  <c r="AZ288" i="70"/>
  <c r="BA288" i="70"/>
  <c r="BB288" i="70"/>
  <c r="BC288" i="70"/>
  <c r="BD288" i="70"/>
  <c r="BE288" i="70"/>
  <c r="BF288" i="70"/>
  <c r="BG288" i="70"/>
  <c r="BH288" i="70"/>
  <c r="BI288" i="70"/>
  <c r="BJ288" i="70"/>
  <c r="BK288" i="70"/>
  <c r="BL288" i="70"/>
  <c r="AZ289" i="70"/>
  <c r="BA289" i="70"/>
  <c r="BB289" i="70"/>
  <c r="BC289" i="70"/>
  <c r="BD289" i="70"/>
  <c r="BE289" i="70"/>
  <c r="BF289" i="70"/>
  <c r="BG289" i="70"/>
  <c r="BH289" i="70"/>
  <c r="BI289" i="70"/>
  <c r="BJ289" i="70"/>
  <c r="BK289" i="70"/>
  <c r="BL289" i="70"/>
  <c r="AZ290" i="70"/>
  <c r="BA290" i="70"/>
  <c r="BB290" i="70"/>
  <c r="BC290" i="70"/>
  <c r="BD290" i="70"/>
  <c r="BE290" i="70"/>
  <c r="BF290" i="70"/>
  <c r="BG290" i="70"/>
  <c r="BH290" i="70"/>
  <c r="BI290" i="70"/>
  <c r="BJ290" i="70"/>
  <c r="BK290" i="70"/>
  <c r="BL290" i="70"/>
  <c r="AZ291" i="70"/>
  <c r="BA291" i="70"/>
  <c r="BB291" i="70"/>
  <c r="BC291" i="70"/>
  <c r="BD291" i="70"/>
  <c r="BE291" i="70"/>
  <c r="BF291" i="70"/>
  <c r="BG291" i="70"/>
  <c r="BH291" i="70"/>
  <c r="BI291" i="70"/>
  <c r="BJ291" i="70"/>
  <c r="BK291" i="70"/>
  <c r="BL291" i="70"/>
  <c r="AZ292" i="70"/>
  <c r="BA292" i="70"/>
  <c r="BB292" i="70"/>
  <c r="BC292" i="70"/>
  <c r="BD292" i="70"/>
  <c r="BE292" i="70"/>
  <c r="BF292" i="70"/>
  <c r="BG292" i="70"/>
  <c r="BH292" i="70"/>
  <c r="BI292" i="70"/>
  <c r="BJ292" i="70"/>
  <c r="BK292" i="70"/>
  <c r="BL292" i="70"/>
  <c r="AZ293" i="70"/>
  <c r="BA293" i="70"/>
  <c r="BB293" i="70"/>
  <c r="BC293" i="70"/>
  <c r="BD293" i="70"/>
  <c r="BE293" i="70"/>
  <c r="BF293" i="70"/>
  <c r="BG293" i="70"/>
  <c r="BH293" i="70"/>
  <c r="BI293" i="70"/>
  <c r="BJ293" i="70"/>
  <c r="BK293" i="70"/>
  <c r="BL293" i="70"/>
  <c r="AZ294" i="70"/>
  <c r="BA294" i="70"/>
  <c r="BB294" i="70"/>
  <c r="BC294" i="70"/>
  <c r="BD294" i="70"/>
  <c r="BE294" i="70"/>
  <c r="BF294" i="70"/>
  <c r="BG294" i="70"/>
  <c r="BH294" i="70"/>
  <c r="BI294" i="70"/>
  <c r="BJ294" i="70"/>
  <c r="BK294" i="70"/>
  <c r="BL294" i="70"/>
  <c r="AZ295" i="70"/>
  <c r="BA295" i="70"/>
  <c r="BB295" i="70"/>
  <c r="BC295" i="70"/>
  <c r="BD295" i="70"/>
  <c r="BE295" i="70"/>
  <c r="BF295" i="70"/>
  <c r="BG295" i="70"/>
  <c r="BH295" i="70"/>
  <c r="BI295" i="70"/>
  <c r="BJ295" i="70"/>
  <c r="BK295" i="70"/>
  <c r="BL295" i="70"/>
  <c r="AZ296" i="70"/>
  <c r="BA296" i="70"/>
  <c r="BB296" i="70"/>
  <c r="BC296" i="70"/>
  <c r="BD296" i="70"/>
  <c r="BE296" i="70"/>
  <c r="BF296" i="70"/>
  <c r="BG296" i="70"/>
  <c r="BH296" i="70"/>
  <c r="BI296" i="70"/>
  <c r="BJ296" i="70"/>
  <c r="BK296" i="70"/>
  <c r="BL296" i="70"/>
  <c r="AZ297" i="70"/>
  <c r="BA297" i="70"/>
  <c r="BB297" i="70"/>
  <c r="BC297" i="70"/>
  <c r="BD297" i="70"/>
  <c r="BE297" i="70"/>
  <c r="BF297" i="70"/>
  <c r="BG297" i="70"/>
  <c r="BH297" i="70"/>
  <c r="BI297" i="70"/>
  <c r="BJ297" i="70"/>
  <c r="BK297" i="70"/>
  <c r="BL297" i="70"/>
  <c r="AZ298" i="70"/>
  <c r="BA298" i="70"/>
  <c r="BB298" i="70"/>
  <c r="BC298" i="70"/>
  <c r="BD298" i="70"/>
  <c r="BE298" i="70"/>
  <c r="BF298" i="70"/>
  <c r="BG298" i="70"/>
  <c r="BH298" i="70"/>
  <c r="BI298" i="70"/>
  <c r="BJ298" i="70"/>
  <c r="BK298" i="70"/>
  <c r="BL298" i="70"/>
  <c r="AZ299" i="70"/>
  <c r="BA299" i="70"/>
  <c r="BB299" i="70"/>
  <c r="BC299" i="70"/>
  <c r="BD299" i="70"/>
  <c r="BE299" i="70"/>
  <c r="BF299" i="70"/>
  <c r="BG299" i="70"/>
  <c r="BH299" i="70"/>
  <c r="BI299" i="70"/>
  <c r="BJ299" i="70"/>
  <c r="BK299" i="70"/>
  <c r="BL299" i="70"/>
  <c r="AZ300" i="70"/>
  <c r="BA300" i="70"/>
  <c r="BB300" i="70"/>
  <c r="BC300" i="70"/>
  <c r="BD300" i="70"/>
  <c r="BE300" i="70"/>
  <c r="BF300" i="70"/>
  <c r="BG300" i="70"/>
  <c r="BH300" i="70"/>
  <c r="BI300" i="70"/>
  <c r="BJ300" i="70"/>
  <c r="BK300" i="70"/>
  <c r="BL300" i="70"/>
  <c r="AZ301" i="70"/>
  <c r="BA301" i="70"/>
  <c r="BB301" i="70"/>
  <c r="BC301" i="70"/>
  <c r="BD301" i="70"/>
  <c r="BE301" i="70"/>
  <c r="BF301" i="70"/>
  <c r="BG301" i="70"/>
  <c r="BH301" i="70"/>
  <c r="BI301" i="70"/>
  <c r="BJ301" i="70"/>
  <c r="BK301" i="70"/>
  <c r="BL301" i="70"/>
  <c r="AZ302" i="70"/>
  <c r="BA302" i="70"/>
  <c r="BB302" i="70"/>
  <c r="BC302" i="70"/>
  <c r="BD302" i="70"/>
  <c r="BE302" i="70"/>
  <c r="BF302" i="70"/>
  <c r="BG302" i="70"/>
  <c r="BH302" i="70"/>
  <c r="BI302" i="70"/>
  <c r="BJ302" i="70"/>
  <c r="BK302" i="70"/>
  <c r="BL302" i="70"/>
  <c r="AZ303" i="70"/>
  <c r="BA303" i="70"/>
  <c r="BB303" i="70"/>
  <c r="BC303" i="70"/>
  <c r="BD303" i="70"/>
  <c r="BE303" i="70"/>
  <c r="BF303" i="70"/>
  <c r="BG303" i="70"/>
  <c r="BH303" i="70"/>
  <c r="BI303" i="70"/>
  <c r="BJ303" i="70"/>
  <c r="BK303" i="70"/>
  <c r="BL303" i="70"/>
  <c r="AZ304" i="70"/>
  <c r="BA304" i="70"/>
  <c r="BB304" i="70"/>
  <c r="BC304" i="70"/>
  <c r="BD304" i="70"/>
  <c r="BE304" i="70"/>
  <c r="BF304" i="70"/>
  <c r="BG304" i="70"/>
  <c r="BH304" i="70"/>
  <c r="BI304" i="70"/>
  <c r="BJ304" i="70"/>
  <c r="BK304" i="70"/>
  <c r="BL304" i="70"/>
  <c r="AZ305" i="70"/>
  <c r="BA305" i="70"/>
  <c r="BB305" i="70"/>
  <c r="BC305" i="70"/>
  <c r="BD305" i="70"/>
  <c r="BE305" i="70"/>
  <c r="BF305" i="70"/>
  <c r="BG305" i="70"/>
  <c r="BH305" i="70"/>
  <c r="BI305" i="70"/>
  <c r="BJ305" i="70"/>
  <c r="BK305" i="70"/>
  <c r="BL305" i="70"/>
  <c r="AZ306" i="70"/>
  <c r="BA306" i="70"/>
  <c r="BB306" i="70"/>
  <c r="BC306" i="70"/>
  <c r="BD306" i="70"/>
  <c r="BE306" i="70"/>
  <c r="BF306" i="70"/>
  <c r="BG306" i="70"/>
  <c r="BH306" i="70"/>
  <c r="BI306" i="70"/>
  <c r="BJ306" i="70"/>
  <c r="BK306" i="70"/>
  <c r="BL306" i="70"/>
  <c r="AZ307" i="70"/>
  <c r="BA307" i="70"/>
  <c r="BB307" i="70"/>
  <c r="BC307" i="70"/>
  <c r="BD307" i="70"/>
  <c r="BE307" i="70"/>
  <c r="BF307" i="70"/>
  <c r="BG307" i="70"/>
  <c r="BH307" i="70"/>
  <c r="BI307" i="70"/>
  <c r="BJ307" i="70"/>
  <c r="BK307" i="70"/>
  <c r="BL307" i="70"/>
  <c r="AZ308" i="70"/>
  <c r="BA308" i="70"/>
  <c r="BB308" i="70"/>
  <c r="BC308" i="70"/>
  <c r="BD308" i="70"/>
  <c r="BE308" i="70"/>
  <c r="BF308" i="70"/>
  <c r="BG308" i="70"/>
  <c r="BH308" i="70"/>
  <c r="BI308" i="70"/>
  <c r="BJ308" i="70"/>
  <c r="BK308" i="70"/>
  <c r="BL308" i="70"/>
  <c r="AZ309" i="70"/>
  <c r="BA309" i="70"/>
  <c r="BB309" i="70"/>
  <c r="BC309" i="70"/>
  <c r="BD309" i="70"/>
  <c r="BE309" i="70"/>
  <c r="BF309" i="70"/>
  <c r="BG309" i="70"/>
  <c r="BH309" i="70"/>
  <c r="BI309" i="70"/>
  <c r="BJ309" i="70"/>
  <c r="BK309" i="70"/>
  <c r="BL309" i="70"/>
  <c r="AZ310" i="70"/>
  <c r="BA310" i="70"/>
  <c r="BB310" i="70"/>
  <c r="BC310" i="70"/>
  <c r="BD310" i="70"/>
  <c r="BE310" i="70"/>
  <c r="BF310" i="70"/>
  <c r="BG310" i="70"/>
  <c r="BH310" i="70"/>
  <c r="BI310" i="70"/>
  <c r="BJ310" i="70"/>
  <c r="BK310" i="70"/>
  <c r="BL310" i="70"/>
  <c r="AZ311" i="70"/>
  <c r="BA311" i="70"/>
  <c r="BB311" i="70"/>
  <c r="BC311" i="70"/>
  <c r="BD311" i="70"/>
  <c r="BE311" i="70"/>
  <c r="BF311" i="70"/>
  <c r="BG311" i="70"/>
  <c r="BH311" i="70"/>
  <c r="BI311" i="70"/>
  <c r="BJ311" i="70"/>
  <c r="BK311" i="70"/>
  <c r="BL311" i="70"/>
  <c r="AZ312" i="70"/>
  <c r="BA312" i="70"/>
  <c r="BB312" i="70"/>
  <c r="BC312" i="70"/>
  <c r="BD312" i="70"/>
  <c r="BE312" i="70"/>
  <c r="BF312" i="70"/>
  <c r="BG312" i="70"/>
  <c r="BH312" i="70"/>
  <c r="BI312" i="70"/>
  <c r="BJ312" i="70"/>
  <c r="BK312" i="70"/>
  <c r="BL312" i="70"/>
  <c r="AZ313" i="70"/>
  <c r="BA313" i="70"/>
  <c r="BB313" i="70"/>
  <c r="BC313" i="70"/>
  <c r="BD313" i="70"/>
  <c r="BE313" i="70"/>
  <c r="BF313" i="70"/>
  <c r="BG313" i="70"/>
  <c r="BH313" i="70"/>
  <c r="BI313" i="70"/>
  <c r="BJ313" i="70"/>
  <c r="BK313" i="70"/>
  <c r="BL313" i="70"/>
  <c r="AZ314" i="70"/>
  <c r="BA314" i="70"/>
  <c r="BB314" i="70"/>
  <c r="BC314" i="70"/>
  <c r="BD314" i="70"/>
  <c r="BE314" i="70"/>
  <c r="BF314" i="70"/>
  <c r="BG314" i="70"/>
  <c r="BH314" i="70"/>
  <c r="BI314" i="70"/>
  <c r="BJ314" i="70"/>
  <c r="BK314" i="70"/>
  <c r="BL314" i="70"/>
  <c r="AZ315" i="70"/>
  <c r="BA315" i="70"/>
  <c r="BB315" i="70"/>
  <c r="BC315" i="70"/>
  <c r="BD315" i="70"/>
  <c r="BE315" i="70"/>
  <c r="BF315" i="70"/>
  <c r="BG315" i="70"/>
  <c r="BH315" i="70"/>
  <c r="BI315" i="70"/>
  <c r="BJ315" i="70"/>
  <c r="BK315" i="70"/>
  <c r="BL315" i="70"/>
  <c r="AZ316" i="70"/>
  <c r="BA316" i="70"/>
  <c r="BB316" i="70"/>
  <c r="BC316" i="70"/>
  <c r="BD316" i="70"/>
  <c r="BE316" i="70"/>
  <c r="BF316" i="70"/>
  <c r="BG316" i="70"/>
  <c r="BH316" i="70"/>
  <c r="BI316" i="70"/>
  <c r="BJ316" i="70"/>
  <c r="BK316" i="70"/>
  <c r="BL316" i="70"/>
  <c r="AZ317" i="70"/>
  <c r="BA317" i="70"/>
  <c r="BB317" i="70"/>
  <c r="BC317" i="70"/>
  <c r="BD317" i="70"/>
  <c r="BE317" i="70"/>
  <c r="BF317" i="70"/>
  <c r="BG317" i="70"/>
  <c r="BH317" i="70"/>
  <c r="BI317" i="70"/>
  <c r="BJ317" i="70"/>
  <c r="BK317" i="70"/>
  <c r="BL317" i="70"/>
  <c r="AZ318" i="70"/>
  <c r="BA318" i="70"/>
  <c r="BB318" i="70"/>
  <c r="BC318" i="70"/>
  <c r="BD318" i="70"/>
  <c r="BE318" i="70"/>
  <c r="BF318" i="70"/>
  <c r="BG318" i="70"/>
  <c r="BH318" i="70"/>
  <c r="BI318" i="70"/>
  <c r="BJ318" i="70"/>
  <c r="BK318" i="70"/>
  <c r="BL318" i="70"/>
  <c r="AZ319" i="70"/>
  <c r="BA319" i="70"/>
  <c r="BB319" i="70"/>
  <c r="BC319" i="70"/>
  <c r="BD319" i="70"/>
  <c r="BE319" i="70"/>
  <c r="BF319" i="70"/>
  <c r="BG319" i="70"/>
  <c r="BH319" i="70"/>
  <c r="BI319" i="70"/>
  <c r="BJ319" i="70"/>
  <c r="BK319" i="70"/>
  <c r="BL319" i="70"/>
  <c r="AZ320" i="70"/>
  <c r="BA320" i="70"/>
  <c r="BB320" i="70"/>
  <c r="BC320" i="70"/>
  <c r="BD320" i="70"/>
  <c r="BE320" i="70"/>
  <c r="BF320" i="70"/>
  <c r="BG320" i="70"/>
  <c r="BH320" i="70"/>
  <c r="BI320" i="70"/>
  <c r="BJ320" i="70"/>
  <c r="BK320" i="70"/>
  <c r="BL320" i="70"/>
  <c r="AZ321" i="70"/>
  <c r="BA321" i="70"/>
  <c r="BB321" i="70"/>
  <c r="BC321" i="70"/>
  <c r="BD321" i="70"/>
  <c r="BE321" i="70"/>
  <c r="BF321" i="70"/>
  <c r="BG321" i="70"/>
  <c r="BH321" i="70"/>
  <c r="BI321" i="70"/>
  <c r="BJ321" i="70"/>
  <c r="BK321" i="70"/>
  <c r="BL321" i="70"/>
  <c r="AZ322" i="70"/>
  <c r="BA322" i="70"/>
  <c r="BB322" i="70"/>
  <c r="BC322" i="70"/>
  <c r="BD322" i="70"/>
  <c r="BE322" i="70"/>
  <c r="BF322" i="70"/>
  <c r="BG322" i="70"/>
  <c r="BH322" i="70"/>
  <c r="BI322" i="70"/>
  <c r="BJ322" i="70"/>
  <c r="BK322" i="70"/>
  <c r="BL322" i="70"/>
  <c r="AZ323" i="70"/>
  <c r="BA323" i="70"/>
  <c r="BB323" i="70"/>
  <c r="BC323" i="70"/>
  <c r="BD323" i="70"/>
  <c r="BE323" i="70"/>
  <c r="BF323" i="70"/>
  <c r="BG323" i="70"/>
  <c r="BH323" i="70"/>
  <c r="BI323" i="70"/>
  <c r="BJ323" i="70"/>
  <c r="BK323" i="70"/>
  <c r="BL323" i="70"/>
  <c r="AZ324" i="70"/>
  <c r="BA324" i="70"/>
  <c r="BB324" i="70"/>
  <c r="BC324" i="70"/>
  <c r="BD324" i="70"/>
  <c r="BE324" i="70"/>
  <c r="BF324" i="70"/>
  <c r="BG324" i="70"/>
  <c r="BH324" i="70"/>
  <c r="BI324" i="70"/>
  <c r="BJ324" i="70"/>
  <c r="BK324" i="70"/>
  <c r="BL324" i="70"/>
  <c r="AZ325" i="70"/>
  <c r="BA325" i="70"/>
  <c r="BB325" i="70"/>
  <c r="BC325" i="70"/>
  <c r="BD325" i="70"/>
  <c r="BE325" i="70"/>
  <c r="BF325" i="70"/>
  <c r="BG325" i="70"/>
  <c r="BH325" i="70"/>
  <c r="BI325" i="70"/>
  <c r="BJ325" i="70"/>
  <c r="BK325" i="70"/>
  <c r="BL325" i="70"/>
  <c r="AZ326" i="70"/>
  <c r="BA326" i="70"/>
  <c r="BB326" i="70"/>
  <c r="BC326" i="70"/>
  <c r="BD326" i="70"/>
  <c r="BE326" i="70"/>
  <c r="BF326" i="70"/>
  <c r="BG326" i="70"/>
  <c r="BH326" i="70"/>
  <c r="BI326" i="70"/>
  <c r="BJ326" i="70"/>
  <c r="BK326" i="70"/>
  <c r="BL326" i="70"/>
  <c r="AZ327" i="70"/>
  <c r="BA327" i="70"/>
  <c r="BB327" i="70"/>
  <c r="BC327" i="70"/>
  <c r="BD327" i="70"/>
  <c r="BE327" i="70"/>
  <c r="BF327" i="70"/>
  <c r="BG327" i="70"/>
  <c r="BH327" i="70"/>
  <c r="BI327" i="70"/>
  <c r="BJ327" i="70"/>
  <c r="BK327" i="70"/>
  <c r="BL327" i="70"/>
  <c r="AZ328" i="70"/>
  <c r="BA328" i="70"/>
  <c r="BB328" i="70"/>
  <c r="BC328" i="70"/>
  <c r="BD328" i="70"/>
  <c r="BE328" i="70"/>
  <c r="BF328" i="70"/>
  <c r="BG328" i="70"/>
  <c r="BH328" i="70"/>
  <c r="BI328" i="70"/>
  <c r="BJ328" i="70"/>
  <c r="BK328" i="70"/>
  <c r="BL328" i="70"/>
  <c r="AZ329" i="70"/>
  <c r="BA329" i="70"/>
  <c r="BB329" i="70"/>
  <c r="BC329" i="70"/>
  <c r="BD329" i="70"/>
  <c r="BE329" i="70"/>
  <c r="BF329" i="70"/>
  <c r="BG329" i="70"/>
  <c r="BH329" i="70"/>
  <c r="BI329" i="70"/>
  <c r="BJ329" i="70"/>
  <c r="BK329" i="70"/>
  <c r="BL329" i="70"/>
  <c r="AZ330" i="70"/>
  <c r="BA330" i="70"/>
  <c r="BB330" i="70"/>
  <c r="BC330" i="70"/>
  <c r="BD330" i="70"/>
  <c r="BE330" i="70"/>
  <c r="BF330" i="70"/>
  <c r="BG330" i="70"/>
  <c r="BH330" i="70"/>
  <c r="BI330" i="70"/>
  <c r="BJ330" i="70"/>
  <c r="BK330" i="70"/>
  <c r="BL330" i="70"/>
  <c r="AZ331" i="70"/>
  <c r="BA331" i="70"/>
  <c r="BB331" i="70"/>
  <c r="BC331" i="70"/>
  <c r="BD331" i="70"/>
  <c r="BE331" i="70"/>
  <c r="BF331" i="70"/>
  <c r="BG331" i="70"/>
  <c r="BH331" i="70"/>
  <c r="BI331" i="70"/>
  <c r="BJ331" i="70"/>
  <c r="BK331" i="70"/>
  <c r="BL331" i="70"/>
  <c r="AZ332" i="70"/>
  <c r="BA332" i="70"/>
  <c r="BB332" i="70"/>
  <c r="BC332" i="70"/>
  <c r="BD332" i="70"/>
  <c r="BE332" i="70"/>
  <c r="BF332" i="70"/>
  <c r="BG332" i="70"/>
  <c r="BH332" i="70"/>
  <c r="BI332" i="70"/>
  <c r="BJ332" i="70"/>
  <c r="BK332" i="70"/>
  <c r="BL332" i="70"/>
  <c r="AZ333" i="70"/>
  <c r="BA333" i="70"/>
  <c r="BB333" i="70"/>
  <c r="BC333" i="70"/>
  <c r="BD333" i="70"/>
  <c r="BE333" i="70"/>
  <c r="BF333" i="70"/>
  <c r="BG333" i="70"/>
  <c r="BH333" i="70"/>
  <c r="BI333" i="70"/>
  <c r="BJ333" i="70"/>
  <c r="BK333" i="70"/>
  <c r="BL333" i="70"/>
  <c r="AZ334" i="70"/>
  <c r="BA334" i="70"/>
  <c r="BB334" i="70"/>
  <c r="BC334" i="70"/>
  <c r="BD334" i="70"/>
  <c r="BE334" i="70"/>
  <c r="BF334" i="70"/>
  <c r="BG334" i="70"/>
  <c r="BH334" i="70"/>
  <c r="BI334" i="70"/>
  <c r="BJ334" i="70"/>
  <c r="BK334" i="70"/>
  <c r="BL334" i="70"/>
  <c r="AZ335" i="70"/>
  <c r="BA335" i="70"/>
  <c r="BB335" i="70"/>
  <c r="BC335" i="70"/>
  <c r="BD335" i="70"/>
  <c r="BE335" i="70"/>
  <c r="BF335" i="70"/>
  <c r="BG335" i="70"/>
  <c r="BH335" i="70"/>
  <c r="BI335" i="70"/>
  <c r="BJ335" i="70"/>
  <c r="BK335" i="70"/>
  <c r="BL335" i="70"/>
  <c r="AZ336" i="70"/>
  <c r="BA336" i="70"/>
  <c r="BB336" i="70"/>
  <c r="BC336" i="70"/>
  <c r="BD336" i="70"/>
  <c r="BE336" i="70"/>
  <c r="BF336" i="70"/>
  <c r="BG336" i="70"/>
  <c r="BH336" i="70"/>
  <c r="BI336" i="70"/>
  <c r="BJ336" i="70"/>
  <c r="BK336" i="70"/>
  <c r="BL336" i="70"/>
  <c r="AZ337" i="70"/>
  <c r="BA337" i="70"/>
  <c r="BB337" i="70"/>
  <c r="BC337" i="70"/>
  <c r="BD337" i="70"/>
  <c r="BE337" i="70"/>
  <c r="BF337" i="70"/>
  <c r="BG337" i="70"/>
  <c r="BH337" i="70"/>
  <c r="BI337" i="70"/>
  <c r="BJ337" i="70"/>
  <c r="BK337" i="70"/>
  <c r="BL337" i="70"/>
  <c r="AZ338" i="70"/>
  <c r="BA338" i="70"/>
  <c r="BB338" i="70"/>
  <c r="BC338" i="70"/>
  <c r="BD338" i="70"/>
  <c r="BE338" i="70"/>
  <c r="BF338" i="70"/>
  <c r="BG338" i="70"/>
  <c r="BH338" i="70"/>
  <c r="BI338" i="70"/>
  <c r="BJ338" i="70"/>
  <c r="BK338" i="70"/>
  <c r="BL338" i="70"/>
  <c r="AZ339" i="70"/>
  <c r="BA339" i="70"/>
  <c r="BB339" i="70"/>
  <c r="BC339" i="70"/>
  <c r="BD339" i="70"/>
  <c r="BE339" i="70"/>
  <c r="BF339" i="70"/>
  <c r="BG339" i="70"/>
  <c r="BH339" i="70"/>
  <c r="BI339" i="70"/>
  <c r="BJ339" i="70"/>
  <c r="BK339" i="70"/>
  <c r="BL339" i="70"/>
  <c r="AZ340" i="70"/>
  <c r="BA340" i="70"/>
  <c r="BB340" i="70"/>
  <c r="BC340" i="70"/>
  <c r="BD340" i="70"/>
  <c r="BE340" i="70"/>
  <c r="BF340" i="70"/>
  <c r="BG340" i="70"/>
  <c r="BH340" i="70"/>
  <c r="BI340" i="70"/>
  <c r="BJ340" i="70"/>
  <c r="BK340" i="70"/>
  <c r="BL340" i="70"/>
  <c r="AZ341" i="70"/>
  <c r="BA341" i="70"/>
  <c r="BB341" i="70"/>
  <c r="BC341" i="70"/>
  <c r="BD341" i="70"/>
  <c r="BE341" i="70"/>
  <c r="BF341" i="70"/>
  <c r="BG341" i="70"/>
  <c r="BH341" i="70"/>
  <c r="BI341" i="70"/>
  <c r="BJ341" i="70"/>
  <c r="BK341" i="70"/>
  <c r="BL341" i="70"/>
  <c r="AZ342" i="70"/>
  <c r="BA342" i="70"/>
  <c r="BB342" i="70"/>
  <c r="BC342" i="70"/>
  <c r="BD342" i="70"/>
  <c r="BE342" i="70"/>
  <c r="BF342" i="70"/>
  <c r="BG342" i="70"/>
  <c r="BH342" i="70"/>
  <c r="BI342" i="70"/>
  <c r="BJ342" i="70"/>
  <c r="BK342" i="70"/>
  <c r="BL342" i="70"/>
  <c r="AZ343" i="70"/>
  <c r="BA343" i="70"/>
  <c r="BB343" i="70"/>
  <c r="BC343" i="70"/>
  <c r="BD343" i="70"/>
  <c r="BE343" i="70"/>
  <c r="BF343" i="70"/>
  <c r="BG343" i="70"/>
  <c r="BH343" i="70"/>
  <c r="BI343" i="70"/>
  <c r="BJ343" i="70"/>
  <c r="BK343" i="70"/>
  <c r="BL343" i="70"/>
  <c r="AZ344" i="70"/>
  <c r="BA344" i="70"/>
  <c r="BB344" i="70"/>
  <c r="BC344" i="70"/>
  <c r="BD344" i="70"/>
  <c r="BE344" i="70"/>
  <c r="BF344" i="70"/>
  <c r="BG344" i="70"/>
  <c r="BH344" i="70"/>
  <c r="BI344" i="70"/>
  <c r="BJ344" i="70"/>
  <c r="BK344" i="70"/>
  <c r="BL344" i="70"/>
  <c r="AZ345" i="70"/>
  <c r="BA345" i="70"/>
  <c r="BB345" i="70"/>
  <c r="BC345" i="70"/>
  <c r="BD345" i="70"/>
  <c r="BE345" i="70"/>
  <c r="BF345" i="70"/>
  <c r="BG345" i="70"/>
  <c r="BH345" i="70"/>
  <c r="BI345" i="70"/>
  <c r="BJ345" i="70"/>
  <c r="BK345" i="70"/>
  <c r="BL345" i="70"/>
  <c r="AZ346" i="70"/>
  <c r="BA346" i="70"/>
  <c r="BB346" i="70"/>
  <c r="BC346" i="70"/>
  <c r="BD346" i="70"/>
  <c r="BE346" i="70"/>
  <c r="BF346" i="70"/>
  <c r="BG346" i="70"/>
  <c r="BH346" i="70"/>
  <c r="BI346" i="70"/>
  <c r="BJ346" i="70"/>
  <c r="BK346" i="70"/>
  <c r="BL346" i="70"/>
  <c r="AZ347" i="70"/>
  <c r="BA347" i="70"/>
  <c r="BB347" i="70"/>
  <c r="BC347" i="70"/>
  <c r="BD347" i="70"/>
  <c r="BE347" i="70"/>
  <c r="BF347" i="70"/>
  <c r="BG347" i="70"/>
  <c r="BH347" i="70"/>
  <c r="BI347" i="70"/>
  <c r="BJ347" i="70"/>
  <c r="BK347" i="70"/>
  <c r="BL347" i="70"/>
  <c r="AZ348" i="70"/>
  <c r="BA348" i="70"/>
  <c r="BB348" i="70"/>
  <c r="BC348" i="70"/>
  <c r="BD348" i="70"/>
  <c r="BE348" i="70"/>
  <c r="BF348" i="70"/>
  <c r="BG348" i="70"/>
  <c r="BH348" i="70"/>
  <c r="BI348" i="70"/>
  <c r="BJ348" i="70"/>
  <c r="BK348" i="70"/>
  <c r="BL348" i="70"/>
  <c r="AZ349" i="70"/>
  <c r="BA349" i="70"/>
  <c r="BB349" i="70"/>
  <c r="BC349" i="70"/>
  <c r="BD349" i="70"/>
  <c r="BE349" i="70"/>
  <c r="BF349" i="70"/>
  <c r="BG349" i="70"/>
  <c r="BH349" i="70"/>
  <c r="BI349" i="70"/>
  <c r="BJ349" i="70"/>
  <c r="BK349" i="70"/>
  <c r="BL349" i="70"/>
  <c r="AZ350" i="70"/>
  <c r="BA350" i="70"/>
  <c r="BB350" i="70"/>
  <c r="BC350" i="70"/>
  <c r="BD350" i="70"/>
  <c r="BE350" i="70"/>
  <c r="BF350" i="70"/>
  <c r="BG350" i="70"/>
  <c r="BH350" i="70"/>
  <c r="BI350" i="70"/>
  <c r="BJ350" i="70"/>
  <c r="BK350" i="70"/>
  <c r="BL350" i="70"/>
  <c r="AZ351" i="70"/>
  <c r="BA351" i="70"/>
  <c r="BB351" i="70"/>
  <c r="BC351" i="70"/>
  <c r="BD351" i="70"/>
  <c r="BE351" i="70"/>
  <c r="BF351" i="70"/>
  <c r="BG351" i="70"/>
  <c r="BH351" i="70"/>
  <c r="BI351" i="70"/>
  <c r="BJ351" i="70"/>
  <c r="BK351" i="70"/>
  <c r="BL351" i="70"/>
  <c r="AZ352" i="70"/>
  <c r="BA352" i="70"/>
  <c r="BB352" i="70"/>
  <c r="BC352" i="70"/>
  <c r="BD352" i="70"/>
  <c r="BE352" i="70"/>
  <c r="BF352" i="70"/>
  <c r="BG352" i="70"/>
  <c r="BH352" i="70"/>
  <c r="BI352" i="70"/>
  <c r="BJ352" i="70"/>
  <c r="BK352" i="70"/>
  <c r="BL352" i="70"/>
  <c r="AZ353" i="70"/>
  <c r="BA353" i="70"/>
  <c r="BB353" i="70"/>
  <c r="BC353" i="70"/>
  <c r="BD353" i="70"/>
  <c r="BE353" i="70"/>
  <c r="BF353" i="70"/>
  <c r="BG353" i="70"/>
  <c r="BH353" i="70"/>
  <c r="BI353" i="70"/>
  <c r="BJ353" i="70"/>
  <c r="BK353" i="70"/>
  <c r="BL353" i="70"/>
  <c r="AZ354" i="70"/>
  <c r="BA354" i="70"/>
  <c r="BB354" i="70"/>
  <c r="BC354" i="70"/>
  <c r="BD354" i="70"/>
  <c r="BE354" i="70"/>
  <c r="BF354" i="70"/>
  <c r="BG354" i="70"/>
  <c r="BH354" i="70"/>
  <c r="BI354" i="70"/>
  <c r="BJ354" i="70"/>
  <c r="BK354" i="70"/>
  <c r="BL354" i="70"/>
  <c r="AZ355" i="70"/>
  <c r="BA355" i="70"/>
  <c r="BB355" i="70"/>
  <c r="BC355" i="70"/>
  <c r="BD355" i="70"/>
  <c r="BE355" i="70"/>
  <c r="BF355" i="70"/>
  <c r="BG355" i="70"/>
  <c r="BH355" i="70"/>
  <c r="BI355" i="70"/>
  <c r="BJ355" i="70"/>
  <c r="BK355" i="70"/>
  <c r="BL355" i="70"/>
  <c r="AZ356" i="70"/>
  <c r="BA356" i="70"/>
  <c r="BB356" i="70"/>
  <c r="BC356" i="70"/>
  <c r="BD356" i="70"/>
  <c r="BE356" i="70"/>
  <c r="BF356" i="70"/>
  <c r="BG356" i="70"/>
  <c r="BH356" i="70"/>
  <c r="BI356" i="70"/>
  <c r="BJ356" i="70"/>
  <c r="BK356" i="70"/>
  <c r="BL356" i="70"/>
  <c r="AZ357" i="70"/>
  <c r="BA357" i="70"/>
  <c r="BB357" i="70"/>
  <c r="BC357" i="70"/>
  <c r="BD357" i="70"/>
  <c r="BE357" i="70"/>
  <c r="BF357" i="70"/>
  <c r="BG357" i="70"/>
  <c r="BH357" i="70"/>
  <c r="BI357" i="70"/>
  <c r="BJ357" i="70"/>
  <c r="BK357" i="70"/>
  <c r="BL357" i="70"/>
  <c r="AZ358" i="70"/>
  <c r="BA358" i="70"/>
  <c r="BB358" i="70"/>
  <c r="BC358" i="70"/>
  <c r="BD358" i="70"/>
  <c r="BE358" i="70"/>
  <c r="BF358" i="70"/>
  <c r="BG358" i="70"/>
  <c r="BH358" i="70"/>
  <c r="BI358" i="70"/>
  <c r="BJ358" i="70"/>
  <c r="BK358" i="70"/>
  <c r="BL358" i="70"/>
  <c r="AZ359" i="70"/>
  <c r="BA359" i="70"/>
  <c r="BB359" i="70"/>
  <c r="BC359" i="70"/>
  <c r="BD359" i="70"/>
  <c r="BE359" i="70"/>
  <c r="BF359" i="70"/>
  <c r="BG359" i="70"/>
  <c r="BH359" i="70"/>
  <c r="BI359" i="70"/>
  <c r="BJ359" i="70"/>
  <c r="BK359" i="70"/>
  <c r="BL359" i="70"/>
  <c r="AZ360" i="70"/>
  <c r="BA360" i="70"/>
  <c r="BB360" i="70"/>
  <c r="BC360" i="70"/>
  <c r="BD360" i="70"/>
  <c r="BE360" i="70"/>
  <c r="BF360" i="70"/>
  <c r="BG360" i="70"/>
  <c r="BH360" i="70"/>
  <c r="BI360" i="70"/>
  <c r="BJ360" i="70"/>
  <c r="BK360" i="70"/>
  <c r="BL360" i="70"/>
  <c r="AZ361" i="70"/>
  <c r="BA361" i="70"/>
  <c r="BB361" i="70"/>
  <c r="BC361" i="70"/>
  <c r="BD361" i="70"/>
  <c r="BE361" i="70"/>
  <c r="BF361" i="70"/>
  <c r="BG361" i="70"/>
  <c r="BH361" i="70"/>
  <c r="BI361" i="70"/>
  <c r="BJ361" i="70"/>
  <c r="BK361" i="70"/>
  <c r="BL361" i="70"/>
  <c r="AZ362" i="70"/>
  <c r="BA362" i="70"/>
  <c r="BB362" i="70"/>
  <c r="BC362" i="70"/>
  <c r="BD362" i="70"/>
  <c r="BE362" i="70"/>
  <c r="BF362" i="70"/>
  <c r="BG362" i="70"/>
  <c r="BH362" i="70"/>
  <c r="BI362" i="70"/>
  <c r="BJ362" i="70"/>
  <c r="BK362" i="70"/>
  <c r="BL362" i="70"/>
  <c r="AZ363" i="70"/>
  <c r="BA363" i="70"/>
  <c r="BB363" i="70"/>
  <c r="BC363" i="70"/>
  <c r="BD363" i="70"/>
  <c r="BE363" i="70"/>
  <c r="BF363" i="70"/>
  <c r="BG363" i="70"/>
  <c r="BH363" i="70"/>
  <c r="BI363" i="70"/>
  <c r="BJ363" i="70"/>
  <c r="BK363" i="70"/>
  <c r="BL363" i="70"/>
  <c r="AZ364" i="70"/>
  <c r="BA364" i="70"/>
  <c r="BB364" i="70"/>
  <c r="BC364" i="70"/>
  <c r="BD364" i="70"/>
  <c r="BE364" i="70"/>
  <c r="BF364" i="70"/>
  <c r="BG364" i="70"/>
  <c r="BH364" i="70"/>
  <c r="BI364" i="70"/>
  <c r="BJ364" i="70"/>
  <c r="BK364" i="70"/>
  <c r="BL364" i="70"/>
  <c r="AZ365" i="70"/>
  <c r="BA365" i="70"/>
  <c r="BB365" i="70"/>
  <c r="BC365" i="70"/>
  <c r="BD365" i="70"/>
  <c r="BE365" i="70"/>
  <c r="BF365" i="70"/>
  <c r="BG365" i="70"/>
  <c r="BH365" i="70"/>
  <c r="BI365" i="70"/>
  <c r="BJ365" i="70"/>
  <c r="BK365" i="70"/>
  <c r="BL365" i="70"/>
  <c r="AZ366" i="70"/>
  <c r="BA366" i="70"/>
  <c r="BB366" i="70"/>
  <c r="BC366" i="70"/>
  <c r="BD366" i="70"/>
  <c r="BE366" i="70"/>
  <c r="BF366" i="70"/>
  <c r="BG366" i="70"/>
  <c r="BH366" i="70"/>
  <c r="BI366" i="70"/>
  <c r="BJ366" i="70"/>
  <c r="BK366" i="70"/>
  <c r="BL366" i="70"/>
  <c r="AZ367" i="70"/>
  <c r="BA367" i="70"/>
  <c r="BB367" i="70"/>
  <c r="BC367" i="70"/>
  <c r="BD367" i="70"/>
  <c r="BE367" i="70"/>
  <c r="BF367" i="70"/>
  <c r="BG367" i="70"/>
  <c r="BH367" i="70"/>
  <c r="BI367" i="70"/>
  <c r="BJ367" i="70"/>
  <c r="BK367" i="70"/>
  <c r="BL367" i="70"/>
  <c r="AZ368" i="70"/>
  <c r="BA368" i="70"/>
  <c r="BB368" i="70"/>
  <c r="BC368" i="70"/>
  <c r="BD368" i="70"/>
  <c r="BE368" i="70"/>
  <c r="BF368" i="70"/>
  <c r="BG368" i="70"/>
  <c r="BH368" i="70"/>
  <c r="BI368" i="70"/>
  <c r="BJ368" i="70"/>
  <c r="BK368" i="70"/>
  <c r="BL368" i="70"/>
  <c r="AZ369" i="70"/>
  <c r="BA369" i="70"/>
  <c r="BB369" i="70"/>
  <c r="BC369" i="70"/>
  <c r="BD369" i="70"/>
  <c r="BE369" i="70"/>
  <c r="BF369" i="70"/>
  <c r="BG369" i="70"/>
  <c r="BH369" i="70"/>
  <c r="BI369" i="70"/>
  <c r="BJ369" i="70"/>
  <c r="BK369" i="70"/>
  <c r="BL369" i="70"/>
  <c r="AZ370" i="70"/>
  <c r="BA370" i="70"/>
  <c r="BB370" i="70"/>
  <c r="BC370" i="70"/>
  <c r="BD370" i="70"/>
  <c r="BE370" i="70"/>
  <c r="BF370" i="70"/>
  <c r="BG370" i="70"/>
  <c r="BH370" i="70"/>
  <c r="BI370" i="70"/>
  <c r="BJ370" i="70"/>
  <c r="BK370" i="70"/>
  <c r="BL370" i="70"/>
  <c r="AZ371" i="70"/>
  <c r="BA371" i="70"/>
  <c r="BB371" i="70"/>
  <c r="BC371" i="70"/>
  <c r="BD371" i="70"/>
  <c r="BE371" i="70"/>
  <c r="BF371" i="70"/>
  <c r="BG371" i="70"/>
  <c r="BH371" i="70"/>
  <c r="BI371" i="70"/>
  <c r="BJ371" i="70"/>
  <c r="BK371" i="70"/>
  <c r="BL371" i="70"/>
  <c r="AZ372" i="70"/>
  <c r="BA372" i="70"/>
  <c r="BB372" i="70"/>
  <c r="BC372" i="70"/>
  <c r="BD372" i="70"/>
  <c r="BE372" i="70"/>
  <c r="BF372" i="70"/>
  <c r="BG372" i="70"/>
  <c r="BH372" i="70"/>
  <c r="BI372" i="70"/>
  <c r="BJ372" i="70"/>
  <c r="BK372" i="70"/>
  <c r="BL372" i="70"/>
  <c r="AZ373" i="70"/>
  <c r="BA373" i="70"/>
  <c r="BB373" i="70"/>
  <c r="BC373" i="70"/>
  <c r="BD373" i="70"/>
  <c r="BE373" i="70"/>
  <c r="BF373" i="70"/>
  <c r="BG373" i="70"/>
  <c r="BH373" i="70"/>
  <c r="BI373" i="70"/>
  <c r="BJ373" i="70"/>
  <c r="BK373" i="70"/>
  <c r="BL373" i="70"/>
  <c r="AZ374" i="70"/>
  <c r="BA374" i="70"/>
  <c r="BB374" i="70"/>
  <c r="BC374" i="70"/>
  <c r="BD374" i="70"/>
  <c r="BE374" i="70"/>
  <c r="BF374" i="70"/>
  <c r="BG374" i="70"/>
  <c r="BH374" i="70"/>
  <c r="BI374" i="70"/>
  <c r="BJ374" i="70"/>
  <c r="BK374" i="70"/>
  <c r="BL374" i="70"/>
  <c r="AZ375" i="70"/>
  <c r="BA375" i="70"/>
  <c r="BB375" i="70"/>
  <c r="BC375" i="70"/>
  <c r="BD375" i="70"/>
  <c r="BE375" i="70"/>
  <c r="BF375" i="70"/>
  <c r="BG375" i="70"/>
  <c r="BH375" i="70"/>
  <c r="BI375" i="70"/>
  <c r="BJ375" i="70"/>
  <c r="BK375" i="70"/>
  <c r="BL375" i="70"/>
  <c r="AZ376" i="70"/>
  <c r="BA376" i="70"/>
  <c r="BB376" i="70"/>
  <c r="BC376" i="70"/>
  <c r="BD376" i="70"/>
  <c r="BE376" i="70"/>
  <c r="BF376" i="70"/>
  <c r="BG376" i="70"/>
  <c r="BH376" i="70"/>
  <c r="BI376" i="70"/>
  <c r="BJ376" i="70"/>
  <c r="BK376" i="70"/>
  <c r="BL376" i="70"/>
  <c r="AZ377" i="70"/>
  <c r="BA377" i="70"/>
  <c r="BB377" i="70"/>
  <c r="BC377" i="70"/>
  <c r="BD377" i="70"/>
  <c r="BE377" i="70"/>
  <c r="BF377" i="70"/>
  <c r="BG377" i="70"/>
  <c r="BH377" i="70"/>
  <c r="BI377" i="70"/>
  <c r="BJ377" i="70"/>
  <c r="BK377" i="70"/>
  <c r="BL377" i="70"/>
  <c r="AZ378" i="70"/>
  <c r="BA378" i="70"/>
  <c r="BB378" i="70"/>
  <c r="BC378" i="70"/>
  <c r="BD378" i="70"/>
  <c r="BE378" i="70"/>
  <c r="BF378" i="70"/>
  <c r="BG378" i="70"/>
  <c r="BH378" i="70"/>
  <c r="BI378" i="70"/>
  <c r="BJ378" i="70"/>
  <c r="BK378" i="70"/>
  <c r="BL378" i="70"/>
  <c r="AZ379" i="70"/>
  <c r="BA379" i="70"/>
  <c r="BB379" i="70"/>
  <c r="BC379" i="70"/>
  <c r="BD379" i="70"/>
  <c r="BE379" i="70"/>
  <c r="BF379" i="70"/>
  <c r="BG379" i="70"/>
  <c r="BH379" i="70"/>
  <c r="BI379" i="70"/>
  <c r="BJ379" i="70"/>
  <c r="BK379" i="70"/>
  <c r="BL379" i="70"/>
  <c r="AZ380" i="70"/>
  <c r="BA380" i="70"/>
  <c r="BB380" i="70"/>
  <c r="BC380" i="70"/>
  <c r="BD380" i="70"/>
  <c r="BE380" i="70"/>
  <c r="BF380" i="70"/>
  <c r="BG380" i="70"/>
  <c r="BH380" i="70"/>
  <c r="BI380" i="70"/>
  <c r="BJ380" i="70"/>
  <c r="BK380" i="70"/>
  <c r="BL380" i="70"/>
  <c r="AZ381" i="70"/>
  <c r="BA381" i="70"/>
  <c r="BB381" i="70"/>
  <c r="BC381" i="70"/>
  <c r="BD381" i="70"/>
  <c r="BE381" i="70"/>
  <c r="BF381" i="70"/>
  <c r="BG381" i="70"/>
  <c r="BH381" i="70"/>
  <c r="BI381" i="70"/>
  <c r="BJ381" i="70"/>
  <c r="BK381" i="70"/>
  <c r="BL381" i="70"/>
  <c r="AZ382" i="70"/>
  <c r="BA382" i="70"/>
  <c r="BB382" i="70"/>
  <c r="BC382" i="70"/>
  <c r="BD382" i="70"/>
  <c r="BE382" i="70"/>
  <c r="BF382" i="70"/>
  <c r="BG382" i="70"/>
  <c r="BH382" i="70"/>
  <c r="BI382" i="70"/>
  <c r="BJ382" i="70"/>
  <c r="BK382" i="70"/>
  <c r="BL382" i="70"/>
  <c r="AZ383" i="70"/>
  <c r="BA383" i="70"/>
  <c r="BB383" i="70"/>
  <c r="BC383" i="70"/>
  <c r="BD383" i="70"/>
  <c r="BE383" i="70"/>
  <c r="BF383" i="70"/>
  <c r="BG383" i="70"/>
  <c r="BH383" i="70"/>
  <c r="BI383" i="70"/>
  <c r="BJ383" i="70"/>
  <c r="BK383" i="70"/>
  <c r="BL383" i="70"/>
  <c r="AZ384" i="70"/>
  <c r="BA384" i="70"/>
  <c r="BB384" i="70"/>
  <c r="BC384" i="70"/>
  <c r="BD384" i="70"/>
  <c r="BE384" i="70"/>
  <c r="BF384" i="70"/>
  <c r="BG384" i="70"/>
  <c r="BH384" i="70"/>
  <c r="BI384" i="70"/>
  <c r="BJ384" i="70"/>
  <c r="BK384" i="70"/>
  <c r="BL384" i="70"/>
  <c r="AZ385" i="70"/>
  <c r="BA385" i="70"/>
  <c r="BB385" i="70"/>
  <c r="BC385" i="70"/>
  <c r="BD385" i="70"/>
  <c r="BE385" i="70"/>
  <c r="BF385" i="70"/>
  <c r="BG385" i="70"/>
  <c r="BH385" i="70"/>
  <c r="BI385" i="70"/>
  <c r="BJ385" i="70"/>
  <c r="BK385" i="70"/>
  <c r="BL385" i="70"/>
  <c r="AZ386" i="70"/>
  <c r="BA386" i="70"/>
  <c r="BB386" i="70"/>
  <c r="BC386" i="70"/>
  <c r="BD386" i="70"/>
  <c r="BE386" i="70"/>
  <c r="BF386" i="70"/>
  <c r="BG386" i="70"/>
  <c r="BH386" i="70"/>
  <c r="BI386" i="70"/>
  <c r="BJ386" i="70"/>
  <c r="BK386" i="70"/>
  <c r="BL386" i="70"/>
  <c r="AZ387" i="70"/>
  <c r="BA387" i="70"/>
  <c r="BB387" i="70"/>
  <c r="BC387" i="70"/>
  <c r="BD387" i="70"/>
  <c r="BE387" i="70"/>
  <c r="BF387" i="70"/>
  <c r="BG387" i="70"/>
  <c r="BH387" i="70"/>
  <c r="BI387" i="70"/>
  <c r="BJ387" i="70"/>
  <c r="BK387" i="70"/>
  <c r="BL387" i="70"/>
  <c r="AZ388" i="70"/>
  <c r="BA388" i="70"/>
  <c r="BB388" i="70"/>
  <c r="BC388" i="70"/>
  <c r="BD388" i="70"/>
  <c r="BE388" i="70"/>
  <c r="BF388" i="70"/>
  <c r="BG388" i="70"/>
  <c r="BH388" i="70"/>
  <c r="BI388" i="70"/>
  <c r="BJ388" i="70"/>
  <c r="BK388" i="70"/>
  <c r="BL388" i="70"/>
  <c r="AZ389" i="70"/>
  <c r="BA389" i="70"/>
  <c r="BB389" i="70"/>
  <c r="BC389" i="70"/>
  <c r="BD389" i="70"/>
  <c r="BE389" i="70"/>
  <c r="BF389" i="70"/>
  <c r="BG389" i="70"/>
  <c r="BH389" i="70"/>
  <c r="BI389" i="70"/>
  <c r="BJ389" i="70"/>
  <c r="BK389" i="70"/>
  <c r="BL389" i="70"/>
  <c r="AZ390" i="70"/>
  <c r="BA390" i="70"/>
  <c r="BB390" i="70"/>
  <c r="BC390" i="70"/>
  <c r="BD390" i="70"/>
  <c r="BE390" i="70"/>
  <c r="BF390" i="70"/>
  <c r="BG390" i="70"/>
  <c r="BH390" i="70"/>
  <c r="BI390" i="70"/>
  <c r="BJ390" i="70"/>
  <c r="BK390" i="70"/>
  <c r="BL390" i="70"/>
  <c r="AZ391" i="70"/>
  <c r="BA391" i="70"/>
  <c r="BB391" i="70"/>
  <c r="BC391" i="70"/>
  <c r="BD391" i="70"/>
  <c r="BE391" i="70"/>
  <c r="BF391" i="70"/>
  <c r="BG391" i="70"/>
  <c r="BH391" i="70"/>
  <c r="BI391" i="70"/>
  <c r="BJ391" i="70"/>
  <c r="BK391" i="70"/>
  <c r="BL391" i="70"/>
  <c r="AZ392" i="70"/>
  <c r="BA392" i="70"/>
  <c r="BB392" i="70"/>
  <c r="BC392" i="70"/>
  <c r="BD392" i="70"/>
  <c r="BE392" i="70"/>
  <c r="BF392" i="70"/>
  <c r="BG392" i="70"/>
  <c r="BH392" i="70"/>
  <c r="BI392" i="70"/>
  <c r="BJ392" i="70"/>
  <c r="BK392" i="70"/>
  <c r="BL392" i="70"/>
  <c r="AZ393" i="70"/>
  <c r="BA393" i="70"/>
  <c r="BB393" i="70"/>
  <c r="BC393" i="70"/>
  <c r="BD393" i="70"/>
  <c r="BE393" i="70"/>
  <c r="BF393" i="70"/>
  <c r="BG393" i="70"/>
  <c r="BH393" i="70"/>
  <c r="BI393" i="70"/>
  <c r="BJ393" i="70"/>
  <c r="BK393" i="70"/>
  <c r="BL393" i="70"/>
  <c r="AZ394" i="70"/>
  <c r="BA394" i="70"/>
  <c r="BB394" i="70"/>
  <c r="BC394" i="70"/>
  <c r="BD394" i="70"/>
  <c r="BE394" i="70"/>
  <c r="BF394" i="70"/>
  <c r="BG394" i="70"/>
  <c r="BH394" i="70"/>
  <c r="BI394" i="70"/>
  <c r="BJ394" i="70"/>
  <c r="BK394" i="70"/>
  <c r="BL394" i="70"/>
  <c r="AZ395" i="70"/>
  <c r="BA395" i="70"/>
  <c r="BB395" i="70"/>
  <c r="BC395" i="70"/>
  <c r="BD395" i="70"/>
  <c r="BE395" i="70"/>
  <c r="BF395" i="70"/>
  <c r="BG395" i="70"/>
  <c r="BH395" i="70"/>
  <c r="BI395" i="70"/>
  <c r="BJ395" i="70"/>
  <c r="BK395" i="70"/>
  <c r="BL395" i="70"/>
  <c r="AZ396" i="70"/>
  <c r="BA396" i="70"/>
  <c r="BB396" i="70"/>
  <c r="BC396" i="70"/>
  <c r="BD396" i="70"/>
  <c r="BE396" i="70"/>
  <c r="BF396" i="70"/>
  <c r="BG396" i="70"/>
  <c r="BH396" i="70"/>
  <c r="BI396" i="70"/>
  <c r="BJ396" i="70"/>
  <c r="BK396" i="70"/>
  <c r="BL396" i="70"/>
  <c r="AZ397" i="70"/>
  <c r="BA397" i="70"/>
  <c r="BB397" i="70"/>
  <c r="BC397" i="70"/>
  <c r="BD397" i="70"/>
  <c r="BE397" i="70"/>
  <c r="BF397" i="70"/>
  <c r="BG397" i="70"/>
  <c r="BH397" i="70"/>
  <c r="BI397" i="70"/>
  <c r="BJ397" i="70"/>
  <c r="BK397" i="70"/>
  <c r="BL397" i="70"/>
  <c r="AZ398" i="70"/>
  <c r="BA398" i="70"/>
  <c r="BB398" i="70"/>
  <c r="BC398" i="70"/>
  <c r="BD398" i="70"/>
  <c r="BE398" i="70"/>
  <c r="BF398" i="70"/>
  <c r="BG398" i="70"/>
  <c r="BH398" i="70"/>
  <c r="BI398" i="70"/>
  <c r="BJ398" i="70"/>
  <c r="BK398" i="70"/>
  <c r="BL398" i="70"/>
  <c r="AZ399" i="70"/>
  <c r="BA399" i="70"/>
  <c r="BB399" i="70"/>
  <c r="BC399" i="70"/>
  <c r="BD399" i="70"/>
  <c r="BE399" i="70"/>
  <c r="BF399" i="70"/>
  <c r="BG399" i="70"/>
  <c r="BH399" i="70"/>
  <c r="BI399" i="70"/>
  <c r="BJ399" i="70"/>
  <c r="BK399" i="70"/>
  <c r="BL399" i="70"/>
  <c r="AZ400" i="70"/>
  <c r="BA400" i="70"/>
  <c r="BB400" i="70"/>
  <c r="BC400" i="70"/>
  <c r="BD400" i="70"/>
  <c r="BE400" i="70"/>
  <c r="BF400" i="70"/>
  <c r="BG400" i="70"/>
  <c r="BH400" i="70"/>
  <c r="BI400" i="70"/>
  <c r="BJ400" i="70"/>
  <c r="BK400" i="70"/>
  <c r="BL400" i="70"/>
  <c r="AZ401" i="70"/>
  <c r="BA401" i="70"/>
  <c r="BB401" i="70"/>
  <c r="BC401" i="70"/>
  <c r="BD401" i="70"/>
  <c r="BE401" i="70"/>
  <c r="BF401" i="70"/>
  <c r="BG401" i="70"/>
  <c r="BH401" i="70"/>
  <c r="BI401" i="70"/>
  <c r="BJ401" i="70"/>
  <c r="BK401" i="70"/>
  <c r="BL401" i="70"/>
  <c r="AZ402" i="70"/>
  <c r="BA402" i="70"/>
  <c r="BB402" i="70"/>
  <c r="BC402" i="70"/>
  <c r="BD402" i="70"/>
  <c r="BE402" i="70"/>
  <c r="BF402" i="70"/>
  <c r="BG402" i="70"/>
  <c r="BH402" i="70"/>
  <c r="BI402" i="70"/>
  <c r="BJ402" i="70"/>
  <c r="BK402" i="70"/>
  <c r="BL402" i="70"/>
  <c r="AZ403" i="70"/>
  <c r="BA403" i="70"/>
  <c r="BB403" i="70"/>
  <c r="BC403" i="70"/>
  <c r="BD403" i="70"/>
  <c r="BE403" i="70"/>
  <c r="BF403" i="70"/>
  <c r="BG403" i="70"/>
  <c r="BH403" i="70"/>
  <c r="BI403" i="70"/>
  <c r="BJ403" i="70"/>
  <c r="BK403" i="70"/>
  <c r="BL403" i="70"/>
  <c r="AZ404" i="70"/>
  <c r="BA404" i="70"/>
  <c r="BB404" i="70"/>
  <c r="BC404" i="70"/>
  <c r="BD404" i="70"/>
  <c r="BE404" i="70"/>
  <c r="BF404" i="70"/>
  <c r="BG404" i="70"/>
  <c r="BH404" i="70"/>
  <c r="BI404" i="70"/>
  <c r="BJ404" i="70"/>
  <c r="BK404" i="70"/>
  <c r="BL404" i="70"/>
  <c r="AZ405" i="70"/>
  <c r="BA405" i="70"/>
  <c r="BB405" i="70"/>
  <c r="BC405" i="70"/>
  <c r="BD405" i="70"/>
  <c r="BE405" i="70"/>
  <c r="BF405" i="70"/>
  <c r="BG405" i="70"/>
  <c r="BH405" i="70"/>
  <c r="BI405" i="70"/>
  <c r="BJ405" i="70"/>
  <c r="BK405" i="70"/>
  <c r="BL405" i="70"/>
  <c r="AZ406" i="70"/>
  <c r="BA406" i="70"/>
  <c r="BB406" i="70"/>
  <c r="BC406" i="70"/>
  <c r="BD406" i="70"/>
  <c r="BE406" i="70"/>
  <c r="BF406" i="70"/>
  <c r="BG406" i="70"/>
  <c r="BH406" i="70"/>
  <c r="BI406" i="70"/>
  <c r="BJ406" i="70"/>
  <c r="BK406" i="70"/>
  <c r="BL406" i="70"/>
  <c r="AZ407" i="70"/>
  <c r="BA407" i="70"/>
  <c r="BB407" i="70"/>
  <c r="BC407" i="70"/>
  <c r="BD407" i="70"/>
  <c r="BE407" i="70"/>
  <c r="BF407" i="70"/>
  <c r="BG407" i="70"/>
  <c r="BH407" i="70"/>
  <c r="BI407" i="70"/>
  <c r="BJ407" i="70"/>
  <c r="BK407" i="70"/>
  <c r="BL407" i="70"/>
  <c r="AZ408" i="70"/>
  <c r="BA408" i="70"/>
  <c r="BB408" i="70"/>
  <c r="BC408" i="70"/>
  <c r="BD408" i="70"/>
  <c r="BE408" i="70"/>
  <c r="BF408" i="70"/>
  <c r="BG408" i="70"/>
  <c r="BH408" i="70"/>
  <c r="BI408" i="70"/>
  <c r="BJ408" i="70"/>
  <c r="BK408" i="70"/>
  <c r="BL408" i="70"/>
  <c r="AZ409" i="70"/>
  <c r="BA409" i="70"/>
  <c r="BB409" i="70"/>
  <c r="BC409" i="70"/>
  <c r="BD409" i="70"/>
  <c r="BE409" i="70"/>
  <c r="BF409" i="70"/>
  <c r="BG409" i="70"/>
  <c r="BH409" i="70"/>
  <c r="BI409" i="70"/>
  <c r="BJ409" i="70"/>
  <c r="BK409" i="70"/>
  <c r="BL409" i="70"/>
  <c r="AZ410" i="70"/>
  <c r="BA410" i="70"/>
  <c r="BB410" i="70"/>
  <c r="BC410" i="70"/>
  <c r="BD410" i="70"/>
  <c r="BE410" i="70"/>
  <c r="BF410" i="70"/>
  <c r="BG410" i="70"/>
  <c r="BH410" i="70"/>
  <c r="BI410" i="70"/>
  <c r="BJ410" i="70"/>
  <c r="BK410" i="70"/>
  <c r="BL410" i="70"/>
  <c r="AZ411" i="70"/>
  <c r="BA411" i="70"/>
  <c r="BB411" i="70"/>
  <c r="BC411" i="70"/>
  <c r="BD411" i="70"/>
  <c r="BE411" i="70"/>
  <c r="BF411" i="70"/>
  <c r="BG411" i="70"/>
  <c r="BH411" i="70"/>
  <c r="BI411" i="70"/>
  <c r="BJ411" i="70"/>
  <c r="BK411" i="70"/>
  <c r="BL411" i="70"/>
  <c r="AZ412" i="70"/>
  <c r="BA412" i="70"/>
  <c r="BB412" i="70"/>
  <c r="BC412" i="70"/>
  <c r="BD412" i="70"/>
  <c r="BE412" i="70"/>
  <c r="BF412" i="70"/>
  <c r="BG412" i="70"/>
  <c r="BH412" i="70"/>
  <c r="BI412" i="70"/>
  <c r="BJ412" i="70"/>
  <c r="BK412" i="70"/>
  <c r="BL412" i="70"/>
  <c r="AZ413" i="70"/>
  <c r="BA413" i="70"/>
  <c r="BB413" i="70"/>
  <c r="BC413" i="70"/>
  <c r="BD413" i="70"/>
  <c r="BE413" i="70"/>
  <c r="BF413" i="70"/>
  <c r="BG413" i="70"/>
  <c r="BH413" i="70"/>
  <c r="BI413" i="70"/>
  <c r="BJ413" i="70"/>
  <c r="BK413" i="70"/>
  <c r="BL413" i="70"/>
  <c r="AZ414" i="70"/>
  <c r="BA414" i="70"/>
  <c r="BB414" i="70"/>
  <c r="BC414" i="70"/>
  <c r="BD414" i="70"/>
  <c r="BE414" i="70"/>
  <c r="BF414" i="70"/>
  <c r="BG414" i="70"/>
  <c r="BH414" i="70"/>
  <c r="BI414" i="70"/>
  <c r="BJ414" i="70"/>
  <c r="BK414" i="70"/>
  <c r="BL414" i="70"/>
  <c r="AZ415" i="70"/>
  <c r="BA415" i="70"/>
  <c r="BB415" i="70"/>
  <c r="BC415" i="70"/>
  <c r="BD415" i="70"/>
  <c r="BE415" i="70"/>
  <c r="BF415" i="70"/>
  <c r="BG415" i="70"/>
  <c r="BH415" i="70"/>
  <c r="BI415" i="70"/>
  <c r="BJ415" i="70"/>
  <c r="BK415" i="70"/>
  <c r="BL415" i="70"/>
  <c r="AZ416" i="70"/>
  <c r="BA416" i="70"/>
  <c r="BB416" i="70"/>
  <c r="BC416" i="70"/>
  <c r="BD416" i="70"/>
  <c r="BE416" i="70"/>
  <c r="BF416" i="70"/>
  <c r="BG416" i="70"/>
  <c r="BH416" i="70"/>
  <c r="BI416" i="70"/>
  <c r="BJ416" i="70"/>
  <c r="BK416" i="70"/>
  <c r="BL416" i="70"/>
  <c r="AZ417" i="70"/>
  <c r="BA417" i="70"/>
  <c r="BB417" i="70"/>
  <c r="BC417" i="70"/>
  <c r="BD417" i="70"/>
  <c r="BE417" i="70"/>
  <c r="BF417" i="70"/>
  <c r="BG417" i="70"/>
  <c r="BH417" i="70"/>
  <c r="BI417" i="70"/>
  <c r="BJ417" i="70"/>
  <c r="BK417" i="70"/>
  <c r="BL417" i="70"/>
  <c r="AZ418" i="70"/>
  <c r="BA418" i="70"/>
  <c r="BB418" i="70"/>
  <c r="BC418" i="70"/>
  <c r="BD418" i="70"/>
  <c r="BE418" i="70"/>
  <c r="BF418" i="70"/>
  <c r="BG418" i="70"/>
  <c r="BH418" i="70"/>
  <c r="BI418" i="70"/>
  <c r="BJ418" i="70"/>
  <c r="BK418" i="70"/>
  <c r="BL418" i="70"/>
  <c r="AZ419" i="70"/>
  <c r="BA419" i="70"/>
  <c r="BB419" i="70"/>
  <c r="BC419" i="70"/>
  <c r="BD419" i="70"/>
  <c r="BE419" i="70"/>
  <c r="BF419" i="70"/>
  <c r="BG419" i="70"/>
  <c r="BH419" i="70"/>
  <c r="BI419" i="70"/>
  <c r="BJ419" i="70"/>
  <c r="BK419" i="70"/>
  <c r="BL419" i="70"/>
  <c r="AZ420" i="70"/>
  <c r="BA420" i="70"/>
  <c r="BB420" i="70"/>
  <c r="BC420" i="70"/>
  <c r="BD420" i="70"/>
  <c r="BE420" i="70"/>
  <c r="BF420" i="70"/>
  <c r="BG420" i="70"/>
  <c r="BH420" i="70"/>
  <c r="BI420" i="70"/>
  <c r="BJ420" i="70"/>
  <c r="BK420" i="70"/>
  <c r="BL420" i="70"/>
  <c r="AZ421" i="70"/>
  <c r="BA421" i="70"/>
  <c r="BB421" i="70"/>
  <c r="BC421" i="70"/>
  <c r="BD421" i="70"/>
  <c r="BE421" i="70"/>
  <c r="BF421" i="70"/>
  <c r="BG421" i="70"/>
  <c r="BH421" i="70"/>
  <c r="BI421" i="70"/>
  <c r="BJ421" i="70"/>
  <c r="BK421" i="70"/>
  <c r="BL421" i="70"/>
  <c r="AZ422" i="70"/>
  <c r="BA422" i="70"/>
  <c r="BB422" i="70"/>
  <c r="BC422" i="70"/>
  <c r="BD422" i="70"/>
  <c r="BE422" i="70"/>
  <c r="BF422" i="70"/>
  <c r="BG422" i="70"/>
  <c r="BH422" i="70"/>
  <c r="BI422" i="70"/>
  <c r="BJ422" i="70"/>
  <c r="BK422" i="70"/>
  <c r="BL422" i="70"/>
  <c r="AZ423" i="70"/>
  <c r="BA423" i="70"/>
  <c r="BB423" i="70"/>
  <c r="BC423" i="70"/>
  <c r="BD423" i="70"/>
  <c r="BE423" i="70"/>
  <c r="BF423" i="70"/>
  <c r="BG423" i="70"/>
  <c r="BH423" i="70"/>
  <c r="BI423" i="70"/>
  <c r="BJ423" i="70"/>
  <c r="BK423" i="70"/>
  <c r="BL423" i="70"/>
  <c r="AZ424" i="70"/>
  <c r="BA424" i="70"/>
  <c r="BB424" i="70"/>
  <c r="BC424" i="70"/>
  <c r="BD424" i="70"/>
  <c r="BE424" i="70"/>
  <c r="BF424" i="70"/>
  <c r="BG424" i="70"/>
  <c r="BH424" i="70"/>
  <c r="BI424" i="70"/>
  <c r="BJ424" i="70"/>
  <c r="BK424" i="70"/>
  <c r="BL424" i="70"/>
  <c r="AZ425" i="70"/>
  <c r="BA425" i="70"/>
  <c r="BB425" i="70"/>
  <c r="BC425" i="70"/>
  <c r="BD425" i="70"/>
  <c r="BE425" i="70"/>
  <c r="BF425" i="70"/>
  <c r="BG425" i="70"/>
  <c r="BH425" i="70"/>
  <c r="BI425" i="70"/>
  <c r="BJ425" i="70"/>
  <c r="BK425" i="70"/>
  <c r="BL425" i="70"/>
  <c r="AZ426" i="70"/>
  <c r="BA426" i="70"/>
  <c r="BB426" i="70"/>
  <c r="BC426" i="70"/>
  <c r="BD426" i="70"/>
  <c r="BE426" i="70"/>
  <c r="BF426" i="70"/>
  <c r="BG426" i="70"/>
  <c r="BH426" i="70"/>
  <c r="BI426" i="70"/>
  <c r="BJ426" i="70"/>
  <c r="BK426" i="70"/>
  <c r="BL426" i="70"/>
  <c r="AZ427" i="70"/>
  <c r="BA427" i="70"/>
  <c r="BB427" i="70"/>
  <c r="BC427" i="70"/>
  <c r="BD427" i="70"/>
  <c r="BE427" i="70"/>
  <c r="BF427" i="70"/>
  <c r="BG427" i="70"/>
  <c r="BH427" i="70"/>
  <c r="BI427" i="70"/>
  <c r="BJ427" i="70"/>
  <c r="BK427" i="70"/>
  <c r="BL427" i="70"/>
  <c r="AZ428" i="70"/>
  <c r="BA428" i="70"/>
  <c r="BB428" i="70"/>
  <c r="BC428" i="70"/>
  <c r="BD428" i="70"/>
  <c r="BE428" i="70"/>
  <c r="BF428" i="70"/>
  <c r="BG428" i="70"/>
  <c r="BH428" i="70"/>
  <c r="BI428" i="70"/>
  <c r="BJ428" i="70"/>
  <c r="BK428" i="70"/>
  <c r="BL428" i="70"/>
  <c r="AZ429" i="70"/>
  <c r="BA429" i="70"/>
  <c r="BB429" i="70"/>
  <c r="BC429" i="70"/>
  <c r="BD429" i="70"/>
  <c r="BE429" i="70"/>
  <c r="BF429" i="70"/>
  <c r="BG429" i="70"/>
  <c r="BH429" i="70"/>
  <c r="BI429" i="70"/>
  <c r="BJ429" i="70"/>
  <c r="BK429" i="70"/>
  <c r="BL429" i="70"/>
  <c r="AZ430" i="70"/>
  <c r="BA430" i="70"/>
  <c r="BB430" i="70"/>
  <c r="BC430" i="70"/>
  <c r="BD430" i="70"/>
  <c r="BE430" i="70"/>
  <c r="BF430" i="70"/>
  <c r="BG430" i="70"/>
  <c r="BH430" i="70"/>
  <c r="BI430" i="70"/>
  <c r="BJ430" i="70"/>
  <c r="BK430" i="70"/>
  <c r="BL430" i="70"/>
  <c r="AZ431" i="70"/>
  <c r="BA431" i="70"/>
  <c r="BB431" i="70"/>
  <c r="BC431" i="70"/>
  <c r="BD431" i="70"/>
  <c r="BE431" i="70"/>
  <c r="BF431" i="70"/>
  <c r="BG431" i="70"/>
  <c r="BH431" i="70"/>
  <c r="BI431" i="70"/>
  <c r="BJ431" i="70"/>
  <c r="BK431" i="70"/>
  <c r="BL431" i="70"/>
  <c r="AZ432" i="70"/>
  <c r="BA432" i="70"/>
  <c r="BB432" i="70"/>
  <c r="BC432" i="70"/>
  <c r="BD432" i="70"/>
  <c r="BE432" i="70"/>
  <c r="BF432" i="70"/>
  <c r="BG432" i="70"/>
  <c r="BH432" i="70"/>
  <c r="BI432" i="70"/>
  <c r="BJ432" i="70"/>
  <c r="BK432" i="70"/>
  <c r="BL432" i="70"/>
  <c r="AZ433" i="70"/>
  <c r="BA433" i="70"/>
  <c r="BB433" i="70"/>
  <c r="BC433" i="70"/>
  <c r="BD433" i="70"/>
  <c r="BE433" i="70"/>
  <c r="BF433" i="70"/>
  <c r="BG433" i="70"/>
  <c r="BH433" i="70"/>
  <c r="BI433" i="70"/>
  <c r="BJ433" i="70"/>
  <c r="BK433" i="70"/>
  <c r="BL433" i="70"/>
  <c r="AZ434" i="70"/>
  <c r="BA434" i="70"/>
  <c r="BB434" i="70"/>
  <c r="BC434" i="70"/>
  <c r="BD434" i="70"/>
  <c r="BE434" i="70"/>
  <c r="BF434" i="70"/>
  <c r="BG434" i="70"/>
  <c r="BH434" i="70"/>
  <c r="BI434" i="70"/>
  <c r="BJ434" i="70"/>
  <c r="BK434" i="70"/>
  <c r="BL434" i="70"/>
  <c r="AZ435" i="70"/>
  <c r="BA435" i="70"/>
  <c r="BB435" i="70"/>
  <c r="BC435" i="70"/>
  <c r="BD435" i="70"/>
  <c r="BE435" i="70"/>
  <c r="BF435" i="70"/>
  <c r="BG435" i="70"/>
  <c r="BH435" i="70"/>
  <c r="BI435" i="70"/>
  <c r="BJ435" i="70"/>
  <c r="BK435" i="70"/>
  <c r="BL435" i="70"/>
  <c r="AZ436" i="70"/>
  <c r="BA436" i="70"/>
  <c r="BB436" i="70"/>
  <c r="BC436" i="70"/>
  <c r="BD436" i="70"/>
  <c r="BE436" i="70"/>
  <c r="BF436" i="70"/>
  <c r="BG436" i="70"/>
  <c r="BH436" i="70"/>
  <c r="BI436" i="70"/>
  <c r="BJ436" i="70"/>
  <c r="BK436" i="70"/>
  <c r="BL436" i="70"/>
  <c r="AZ437" i="70"/>
  <c r="BA437" i="70"/>
  <c r="BB437" i="70"/>
  <c r="BC437" i="70"/>
  <c r="BD437" i="70"/>
  <c r="BE437" i="70"/>
  <c r="BF437" i="70"/>
  <c r="BG437" i="70"/>
  <c r="BH437" i="70"/>
  <c r="BI437" i="70"/>
  <c r="BJ437" i="70"/>
  <c r="BK437" i="70"/>
  <c r="BL437" i="70"/>
  <c r="AZ438" i="70"/>
  <c r="BA438" i="70"/>
  <c r="BB438" i="70"/>
  <c r="BC438" i="70"/>
  <c r="BD438" i="70"/>
  <c r="BE438" i="70"/>
  <c r="BF438" i="70"/>
  <c r="BG438" i="70"/>
  <c r="BH438" i="70"/>
  <c r="BI438" i="70"/>
  <c r="BJ438" i="70"/>
  <c r="BK438" i="70"/>
  <c r="BL438" i="70"/>
  <c r="AZ439" i="70"/>
  <c r="BA439" i="70"/>
  <c r="BB439" i="70"/>
  <c r="BC439" i="70"/>
  <c r="BD439" i="70"/>
  <c r="BE439" i="70"/>
  <c r="BF439" i="70"/>
  <c r="BG439" i="70"/>
  <c r="BH439" i="70"/>
  <c r="BI439" i="70"/>
  <c r="BJ439" i="70"/>
  <c r="BK439" i="70"/>
  <c r="BL439" i="70"/>
  <c r="AZ440" i="70"/>
  <c r="BA440" i="70"/>
  <c r="BB440" i="70"/>
  <c r="BC440" i="70"/>
  <c r="BD440" i="70"/>
  <c r="BE440" i="70"/>
  <c r="BF440" i="70"/>
  <c r="BG440" i="70"/>
  <c r="BH440" i="70"/>
  <c r="BI440" i="70"/>
  <c r="BJ440" i="70"/>
  <c r="BK440" i="70"/>
  <c r="BL440" i="70"/>
  <c r="AZ441" i="70"/>
  <c r="BA441" i="70"/>
  <c r="BB441" i="70"/>
  <c r="BC441" i="70"/>
  <c r="BD441" i="70"/>
  <c r="BE441" i="70"/>
  <c r="BF441" i="70"/>
  <c r="BG441" i="70"/>
  <c r="BH441" i="70"/>
  <c r="BI441" i="70"/>
  <c r="BJ441" i="70"/>
  <c r="BK441" i="70"/>
  <c r="BL441" i="70"/>
  <c r="AZ442" i="70"/>
  <c r="BA442" i="70"/>
  <c r="BB442" i="70"/>
  <c r="BC442" i="70"/>
  <c r="BD442" i="70"/>
  <c r="BE442" i="70"/>
  <c r="BF442" i="70"/>
  <c r="BG442" i="70"/>
  <c r="BH442" i="70"/>
  <c r="BI442" i="70"/>
  <c r="BJ442" i="70"/>
  <c r="BK442" i="70"/>
  <c r="BL442" i="70"/>
  <c r="AZ443" i="70"/>
  <c r="BA443" i="70"/>
  <c r="BB443" i="70"/>
  <c r="BC443" i="70"/>
  <c r="BD443" i="70"/>
  <c r="BE443" i="70"/>
  <c r="BF443" i="70"/>
  <c r="BG443" i="70"/>
  <c r="BH443" i="70"/>
  <c r="BI443" i="70"/>
  <c r="BJ443" i="70"/>
  <c r="BK443" i="70"/>
  <c r="BL443" i="70"/>
  <c r="AZ444" i="70"/>
  <c r="BA444" i="70"/>
  <c r="BB444" i="70"/>
  <c r="BC444" i="70"/>
  <c r="BD444" i="70"/>
  <c r="BE444" i="70"/>
  <c r="BF444" i="70"/>
  <c r="BG444" i="70"/>
  <c r="BH444" i="70"/>
  <c r="BI444" i="70"/>
  <c r="BJ444" i="70"/>
  <c r="BK444" i="70"/>
  <c r="BL444" i="70"/>
  <c r="AZ445" i="70"/>
  <c r="BA445" i="70"/>
  <c r="BB445" i="70"/>
  <c r="BC445" i="70"/>
  <c r="BD445" i="70"/>
  <c r="BE445" i="70"/>
  <c r="BF445" i="70"/>
  <c r="BG445" i="70"/>
  <c r="BH445" i="70"/>
  <c r="BI445" i="70"/>
  <c r="BJ445" i="70"/>
  <c r="BK445" i="70"/>
  <c r="BL445" i="70"/>
  <c r="AZ446" i="70"/>
  <c r="BA446" i="70"/>
  <c r="BB446" i="70"/>
  <c r="BC446" i="70"/>
  <c r="BD446" i="70"/>
  <c r="BE446" i="70"/>
  <c r="BF446" i="70"/>
  <c r="BG446" i="70"/>
  <c r="BH446" i="70"/>
  <c r="BI446" i="70"/>
  <c r="BJ446" i="70"/>
  <c r="BK446" i="70"/>
  <c r="BL446" i="70"/>
  <c r="AZ447" i="70"/>
  <c r="BA447" i="70"/>
  <c r="BB447" i="70"/>
  <c r="BC447" i="70"/>
  <c r="BD447" i="70"/>
  <c r="BE447" i="70"/>
  <c r="BF447" i="70"/>
  <c r="BG447" i="70"/>
  <c r="BH447" i="70"/>
  <c r="BI447" i="70"/>
  <c r="BJ447" i="70"/>
  <c r="BK447" i="70"/>
  <c r="BL447" i="70"/>
  <c r="AZ448" i="70"/>
  <c r="BA448" i="70"/>
  <c r="BB448" i="70"/>
  <c r="BC448" i="70"/>
  <c r="BD448" i="70"/>
  <c r="BE448" i="70"/>
  <c r="BF448" i="70"/>
  <c r="BG448" i="70"/>
  <c r="BH448" i="70"/>
  <c r="BI448" i="70"/>
  <c r="BJ448" i="70"/>
  <c r="BK448" i="70"/>
  <c r="BL448" i="70"/>
  <c r="AZ449" i="70"/>
  <c r="BA449" i="70"/>
  <c r="BB449" i="70"/>
  <c r="BC449" i="70"/>
  <c r="BD449" i="70"/>
  <c r="BE449" i="70"/>
  <c r="BF449" i="70"/>
  <c r="BG449" i="70"/>
  <c r="BH449" i="70"/>
  <c r="BI449" i="70"/>
  <c r="BJ449" i="70"/>
  <c r="BK449" i="70"/>
  <c r="BL449" i="70"/>
  <c r="AZ450" i="70"/>
  <c r="BA450" i="70"/>
  <c r="BB450" i="70"/>
  <c r="BC450" i="70"/>
  <c r="BD450" i="70"/>
  <c r="BE450" i="70"/>
  <c r="BF450" i="70"/>
  <c r="BG450" i="70"/>
  <c r="BH450" i="70"/>
  <c r="BI450" i="70"/>
  <c r="BJ450" i="70"/>
  <c r="BK450" i="70"/>
  <c r="BL450" i="70"/>
  <c r="AZ451" i="70"/>
  <c r="BA451" i="70"/>
  <c r="BB451" i="70"/>
  <c r="BC451" i="70"/>
  <c r="BD451" i="70"/>
  <c r="BE451" i="70"/>
  <c r="BF451" i="70"/>
  <c r="BG451" i="70"/>
  <c r="BH451" i="70"/>
  <c r="BI451" i="70"/>
  <c r="BJ451" i="70"/>
  <c r="BK451" i="70"/>
  <c r="BL451" i="70"/>
  <c r="AZ452" i="70"/>
  <c r="BA452" i="70"/>
  <c r="BB452" i="70"/>
  <c r="BC452" i="70"/>
  <c r="BD452" i="70"/>
  <c r="BE452" i="70"/>
  <c r="BF452" i="70"/>
  <c r="BG452" i="70"/>
  <c r="BH452" i="70"/>
  <c r="BI452" i="70"/>
  <c r="BJ452" i="70"/>
  <c r="BK452" i="70"/>
  <c r="BL452" i="70"/>
  <c r="AZ453" i="70"/>
  <c r="BA453" i="70"/>
  <c r="BB453" i="70"/>
  <c r="BC453" i="70"/>
  <c r="BD453" i="70"/>
  <c r="BE453" i="70"/>
  <c r="BF453" i="70"/>
  <c r="BG453" i="70"/>
  <c r="BH453" i="70"/>
  <c r="BI453" i="70"/>
  <c r="BJ453" i="70"/>
  <c r="BK453" i="70"/>
  <c r="BL453" i="70"/>
  <c r="AZ454" i="70"/>
  <c r="BA454" i="70"/>
  <c r="BB454" i="70"/>
  <c r="BC454" i="70"/>
  <c r="BD454" i="70"/>
  <c r="BE454" i="70"/>
  <c r="BF454" i="70"/>
  <c r="BG454" i="70"/>
  <c r="BH454" i="70"/>
  <c r="BI454" i="70"/>
  <c r="BJ454" i="70"/>
  <c r="BK454" i="70"/>
  <c r="BL454" i="70"/>
  <c r="AZ455" i="70"/>
  <c r="BA455" i="70"/>
  <c r="BB455" i="70"/>
  <c r="BC455" i="70"/>
  <c r="BD455" i="70"/>
  <c r="BE455" i="70"/>
  <c r="BF455" i="70"/>
  <c r="BG455" i="70"/>
  <c r="BH455" i="70"/>
  <c r="BI455" i="70"/>
  <c r="BJ455" i="70"/>
  <c r="BK455" i="70"/>
  <c r="BL455" i="70"/>
  <c r="AZ456" i="70"/>
  <c r="BA456" i="70"/>
  <c r="BB456" i="70"/>
  <c r="BC456" i="70"/>
  <c r="BD456" i="70"/>
  <c r="BE456" i="70"/>
  <c r="BF456" i="70"/>
  <c r="BG456" i="70"/>
  <c r="BH456" i="70"/>
  <c r="BI456" i="70"/>
  <c r="BJ456" i="70"/>
  <c r="BK456" i="70"/>
  <c r="BL456" i="70"/>
  <c r="AZ457" i="70"/>
  <c r="BA457" i="70"/>
  <c r="BB457" i="70"/>
  <c r="BC457" i="70"/>
  <c r="BD457" i="70"/>
  <c r="BE457" i="70"/>
  <c r="BF457" i="70"/>
  <c r="BG457" i="70"/>
  <c r="BH457" i="70"/>
  <c r="BI457" i="70"/>
  <c r="BJ457" i="70"/>
  <c r="BK457" i="70"/>
  <c r="BL457" i="70"/>
  <c r="AZ458" i="70"/>
  <c r="BA458" i="70"/>
  <c r="BB458" i="70"/>
  <c r="BC458" i="70"/>
  <c r="BD458" i="70"/>
  <c r="BE458" i="70"/>
  <c r="BF458" i="70"/>
  <c r="BG458" i="70"/>
  <c r="BH458" i="70"/>
  <c r="BI458" i="70"/>
  <c r="BJ458" i="70"/>
  <c r="BK458" i="70"/>
  <c r="BL458" i="70"/>
  <c r="AZ459" i="70"/>
  <c r="BA459" i="70"/>
  <c r="BB459" i="70"/>
  <c r="BC459" i="70"/>
  <c r="BD459" i="70"/>
  <c r="BE459" i="70"/>
  <c r="BF459" i="70"/>
  <c r="BG459" i="70"/>
  <c r="BH459" i="70"/>
  <c r="BI459" i="70"/>
  <c r="BJ459" i="70"/>
  <c r="BK459" i="70"/>
  <c r="BL459" i="70"/>
  <c r="AZ460" i="70"/>
  <c r="BA460" i="70"/>
  <c r="BB460" i="70"/>
  <c r="BC460" i="70"/>
  <c r="BD460" i="70"/>
  <c r="BE460" i="70"/>
  <c r="BF460" i="70"/>
  <c r="BG460" i="70"/>
  <c r="BH460" i="70"/>
  <c r="BI460" i="70"/>
  <c r="BJ460" i="70"/>
  <c r="BK460" i="70"/>
  <c r="BL460" i="70"/>
  <c r="AZ461" i="70"/>
  <c r="BA461" i="70"/>
  <c r="BB461" i="70"/>
  <c r="BC461" i="70"/>
  <c r="BD461" i="70"/>
  <c r="BE461" i="70"/>
  <c r="BF461" i="70"/>
  <c r="BG461" i="70"/>
  <c r="BH461" i="70"/>
  <c r="BI461" i="70"/>
  <c r="BJ461" i="70"/>
  <c r="BK461" i="70"/>
  <c r="BL461" i="70"/>
  <c r="AZ462" i="70"/>
  <c r="BA462" i="70"/>
  <c r="BB462" i="70"/>
  <c r="BC462" i="70"/>
  <c r="BD462" i="70"/>
  <c r="BE462" i="70"/>
  <c r="BF462" i="70"/>
  <c r="BG462" i="70"/>
  <c r="BH462" i="70"/>
  <c r="BI462" i="70"/>
  <c r="BJ462" i="70"/>
  <c r="BK462" i="70"/>
  <c r="BL462" i="70"/>
  <c r="AZ463" i="70"/>
  <c r="BA463" i="70"/>
  <c r="BB463" i="70"/>
  <c r="BC463" i="70"/>
  <c r="BD463" i="70"/>
  <c r="BE463" i="70"/>
  <c r="BF463" i="70"/>
  <c r="BG463" i="70"/>
  <c r="BH463" i="70"/>
  <c r="BI463" i="70"/>
  <c r="BJ463" i="70"/>
  <c r="BK463" i="70"/>
  <c r="BL463" i="70"/>
  <c r="AZ464" i="70"/>
  <c r="BA464" i="70"/>
  <c r="BB464" i="70"/>
  <c r="BC464" i="70"/>
  <c r="BD464" i="70"/>
  <c r="BE464" i="70"/>
  <c r="BF464" i="70"/>
  <c r="BG464" i="70"/>
  <c r="BH464" i="70"/>
  <c r="BI464" i="70"/>
  <c r="BJ464" i="70"/>
  <c r="BK464" i="70"/>
  <c r="BL464" i="70"/>
  <c r="AZ465" i="70"/>
  <c r="BA465" i="70"/>
  <c r="BB465" i="70"/>
  <c r="BC465" i="70"/>
  <c r="BD465" i="70"/>
  <c r="BE465" i="70"/>
  <c r="BF465" i="70"/>
  <c r="BG465" i="70"/>
  <c r="BH465" i="70"/>
  <c r="BI465" i="70"/>
  <c r="BJ465" i="70"/>
  <c r="BK465" i="70"/>
  <c r="BL465" i="70"/>
  <c r="AZ466" i="70"/>
  <c r="BA466" i="70"/>
  <c r="BB466" i="70"/>
  <c r="BC466" i="70"/>
  <c r="BD466" i="70"/>
  <c r="BE466" i="70"/>
  <c r="BF466" i="70"/>
  <c r="BG466" i="70"/>
  <c r="BH466" i="70"/>
  <c r="BI466" i="70"/>
  <c r="BJ466" i="70"/>
  <c r="BK466" i="70"/>
  <c r="BL466" i="70"/>
  <c r="AZ467" i="70"/>
  <c r="BA467" i="70"/>
  <c r="BB467" i="70"/>
  <c r="BC467" i="70"/>
  <c r="BD467" i="70"/>
  <c r="BE467" i="70"/>
  <c r="BF467" i="70"/>
  <c r="BG467" i="70"/>
  <c r="BH467" i="70"/>
  <c r="BI467" i="70"/>
  <c r="BJ467" i="70"/>
  <c r="BK467" i="70"/>
  <c r="BL467" i="70"/>
  <c r="AZ468" i="70"/>
  <c r="BA468" i="70"/>
  <c r="BB468" i="70"/>
  <c r="BC468" i="70"/>
  <c r="BD468" i="70"/>
  <c r="BE468" i="70"/>
  <c r="BF468" i="70"/>
  <c r="BG468" i="70"/>
  <c r="BH468" i="70"/>
  <c r="BI468" i="70"/>
  <c r="BJ468" i="70"/>
  <c r="BK468" i="70"/>
  <c r="BL468" i="70"/>
  <c r="AZ469" i="70"/>
  <c r="BA469" i="70"/>
  <c r="BB469" i="70"/>
  <c r="BC469" i="70"/>
  <c r="BD469" i="70"/>
  <c r="BE469" i="70"/>
  <c r="BF469" i="70"/>
  <c r="BG469" i="70"/>
  <c r="BH469" i="70"/>
  <c r="BI469" i="70"/>
  <c r="BJ469" i="70"/>
  <c r="BK469" i="70"/>
  <c r="BL469" i="70"/>
  <c r="AZ470" i="70"/>
  <c r="BA470" i="70"/>
  <c r="BB470" i="70"/>
  <c r="BC470" i="70"/>
  <c r="BD470" i="70"/>
  <c r="BE470" i="70"/>
  <c r="BF470" i="70"/>
  <c r="BG470" i="70"/>
  <c r="BH470" i="70"/>
  <c r="BI470" i="70"/>
  <c r="BJ470" i="70"/>
  <c r="BK470" i="70"/>
  <c r="BL470" i="70"/>
  <c r="AZ471" i="70"/>
  <c r="BA471" i="70"/>
  <c r="BB471" i="70"/>
  <c r="BC471" i="70"/>
  <c r="BD471" i="70"/>
  <c r="BE471" i="70"/>
  <c r="BF471" i="70"/>
  <c r="BG471" i="70"/>
  <c r="BH471" i="70"/>
  <c r="BI471" i="70"/>
  <c r="BJ471" i="70"/>
  <c r="BK471" i="70"/>
  <c r="BL471" i="70"/>
  <c r="AZ472" i="70"/>
  <c r="BA472" i="70"/>
  <c r="BB472" i="70"/>
  <c r="BC472" i="70"/>
  <c r="BD472" i="70"/>
  <c r="BE472" i="70"/>
  <c r="BF472" i="70"/>
  <c r="BG472" i="70"/>
  <c r="BH472" i="70"/>
  <c r="BI472" i="70"/>
  <c r="BJ472" i="70"/>
  <c r="BK472" i="70"/>
  <c r="BL472" i="70"/>
  <c r="AZ473" i="70"/>
  <c r="BA473" i="70"/>
  <c r="BB473" i="70"/>
  <c r="BC473" i="70"/>
  <c r="BD473" i="70"/>
  <c r="BE473" i="70"/>
  <c r="BF473" i="70"/>
  <c r="BG473" i="70"/>
  <c r="BH473" i="70"/>
  <c r="BI473" i="70"/>
  <c r="BJ473" i="70"/>
  <c r="BK473" i="70"/>
  <c r="BL473" i="70"/>
  <c r="AZ474" i="70"/>
  <c r="BA474" i="70"/>
  <c r="BB474" i="70"/>
  <c r="BC474" i="70"/>
  <c r="BD474" i="70"/>
  <c r="BE474" i="70"/>
  <c r="BF474" i="70"/>
  <c r="BG474" i="70"/>
  <c r="BH474" i="70"/>
  <c r="BI474" i="70"/>
  <c r="BJ474" i="70"/>
  <c r="BK474" i="70"/>
  <c r="BL474" i="70"/>
  <c r="AZ475" i="70"/>
  <c r="BA475" i="70"/>
  <c r="BB475" i="70"/>
  <c r="BC475" i="70"/>
  <c r="BD475" i="70"/>
  <c r="BE475" i="70"/>
  <c r="BF475" i="70"/>
  <c r="BG475" i="70"/>
  <c r="BH475" i="70"/>
  <c r="BI475" i="70"/>
  <c r="BJ475" i="70"/>
  <c r="BK475" i="70"/>
  <c r="BL475" i="70"/>
  <c r="AZ476" i="70"/>
  <c r="BA476" i="70"/>
  <c r="BB476" i="70"/>
  <c r="BC476" i="70"/>
  <c r="BD476" i="70"/>
  <c r="BE476" i="70"/>
  <c r="BF476" i="70"/>
  <c r="BG476" i="70"/>
  <c r="BH476" i="70"/>
  <c r="BI476" i="70"/>
  <c r="BJ476" i="70"/>
  <c r="BK476" i="70"/>
  <c r="BL476" i="70"/>
  <c r="AZ477" i="70"/>
  <c r="BA477" i="70"/>
  <c r="BB477" i="70"/>
  <c r="BC477" i="70"/>
  <c r="BD477" i="70"/>
  <c r="BE477" i="70"/>
  <c r="BF477" i="70"/>
  <c r="BG477" i="70"/>
  <c r="BH477" i="70"/>
  <c r="BI477" i="70"/>
  <c r="BJ477" i="70"/>
  <c r="BK477" i="70"/>
  <c r="BL477" i="70"/>
  <c r="AZ478" i="70"/>
  <c r="BA478" i="70"/>
  <c r="BB478" i="70"/>
  <c r="BC478" i="70"/>
  <c r="BD478" i="70"/>
  <c r="BE478" i="70"/>
  <c r="BF478" i="70"/>
  <c r="BG478" i="70"/>
  <c r="BH478" i="70"/>
  <c r="BI478" i="70"/>
  <c r="BJ478" i="70"/>
  <c r="BK478" i="70"/>
  <c r="BL478" i="70"/>
  <c r="AZ479" i="70"/>
  <c r="BA479" i="70"/>
  <c r="BB479" i="70"/>
  <c r="BC479" i="70"/>
  <c r="BD479" i="70"/>
  <c r="BE479" i="70"/>
  <c r="BF479" i="70"/>
  <c r="BG479" i="70"/>
  <c r="BH479" i="70"/>
  <c r="BI479" i="70"/>
  <c r="BJ479" i="70"/>
  <c r="BK479" i="70"/>
  <c r="BL479" i="70"/>
  <c r="AZ480" i="70"/>
  <c r="BA480" i="70"/>
  <c r="BB480" i="70"/>
  <c r="BC480" i="70"/>
  <c r="BD480" i="70"/>
  <c r="BE480" i="70"/>
  <c r="BF480" i="70"/>
  <c r="BG480" i="70"/>
  <c r="BH480" i="70"/>
  <c r="BI480" i="70"/>
  <c r="BJ480" i="70"/>
  <c r="BK480" i="70"/>
  <c r="BL480" i="70"/>
  <c r="AZ481" i="70"/>
  <c r="BA481" i="70"/>
  <c r="BB481" i="70"/>
  <c r="BC481" i="70"/>
  <c r="BD481" i="70"/>
  <c r="BE481" i="70"/>
  <c r="BF481" i="70"/>
  <c r="BG481" i="70"/>
  <c r="BH481" i="70"/>
  <c r="BI481" i="70"/>
  <c r="BJ481" i="70"/>
  <c r="BK481" i="70"/>
  <c r="BL481" i="70"/>
  <c r="AZ482" i="70"/>
  <c r="BA482" i="70"/>
  <c r="BB482" i="70"/>
  <c r="BC482" i="70"/>
  <c r="BD482" i="70"/>
  <c r="BE482" i="70"/>
  <c r="BF482" i="70"/>
  <c r="BG482" i="70"/>
  <c r="BH482" i="70"/>
  <c r="BI482" i="70"/>
  <c r="BJ482" i="70"/>
  <c r="BK482" i="70"/>
  <c r="BL482" i="70"/>
  <c r="AZ483" i="70"/>
  <c r="BA483" i="70"/>
  <c r="BB483" i="70"/>
  <c r="BC483" i="70"/>
  <c r="BD483" i="70"/>
  <c r="BE483" i="70"/>
  <c r="BF483" i="70"/>
  <c r="BG483" i="70"/>
  <c r="BH483" i="70"/>
  <c r="BI483" i="70"/>
  <c r="BJ483" i="70"/>
  <c r="BK483" i="70"/>
  <c r="BL483" i="70"/>
  <c r="AZ484" i="70"/>
  <c r="BA484" i="70"/>
  <c r="BB484" i="70"/>
  <c r="BC484" i="70"/>
  <c r="BD484" i="70"/>
  <c r="BE484" i="70"/>
  <c r="BF484" i="70"/>
  <c r="BG484" i="70"/>
  <c r="BH484" i="70"/>
  <c r="BI484" i="70"/>
  <c r="BJ484" i="70"/>
  <c r="BK484" i="70"/>
  <c r="BL484" i="70"/>
  <c r="AZ485" i="70"/>
  <c r="BA485" i="70"/>
  <c r="BB485" i="70"/>
  <c r="BC485" i="70"/>
  <c r="BD485" i="70"/>
  <c r="BE485" i="70"/>
  <c r="BF485" i="70"/>
  <c r="BG485" i="70"/>
  <c r="BH485" i="70"/>
  <c r="BI485" i="70"/>
  <c r="BJ485" i="70"/>
  <c r="BK485" i="70"/>
  <c r="BL485" i="70"/>
  <c r="AZ486" i="70"/>
  <c r="BA486" i="70"/>
  <c r="BB486" i="70"/>
  <c r="BC486" i="70"/>
  <c r="BD486" i="70"/>
  <c r="BE486" i="70"/>
  <c r="BF486" i="70"/>
  <c r="BG486" i="70"/>
  <c r="BH486" i="70"/>
  <c r="BI486" i="70"/>
  <c r="BJ486" i="70"/>
  <c r="BK486" i="70"/>
  <c r="BL486" i="70"/>
  <c r="AZ487" i="70"/>
  <c r="BA487" i="70"/>
  <c r="BB487" i="70"/>
  <c r="BC487" i="70"/>
  <c r="BD487" i="70"/>
  <c r="BE487" i="70"/>
  <c r="BF487" i="70"/>
  <c r="BG487" i="70"/>
  <c r="BH487" i="70"/>
  <c r="BI487" i="70"/>
  <c r="BJ487" i="70"/>
  <c r="BK487" i="70"/>
  <c r="BL487" i="70"/>
  <c r="AZ488" i="70"/>
  <c r="BA488" i="70"/>
  <c r="BB488" i="70"/>
  <c r="BC488" i="70"/>
  <c r="BD488" i="70"/>
  <c r="BE488" i="70"/>
  <c r="BF488" i="70"/>
  <c r="BG488" i="70"/>
  <c r="BH488" i="70"/>
  <c r="BI488" i="70"/>
  <c r="BJ488" i="70"/>
  <c r="BK488" i="70"/>
  <c r="BL488" i="70"/>
  <c r="AZ489" i="70"/>
  <c r="BA489" i="70"/>
  <c r="BB489" i="70"/>
  <c r="BC489" i="70"/>
  <c r="BD489" i="70"/>
  <c r="BE489" i="70"/>
  <c r="BF489" i="70"/>
  <c r="BG489" i="70"/>
  <c r="BH489" i="70"/>
  <c r="BI489" i="70"/>
  <c r="BJ489" i="70"/>
  <c r="BK489" i="70"/>
  <c r="BL489" i="70"/>
  <c r="AZ490" i="70"/>
  <c r="BA490" i="70"/>
  <c r="BB490" i="70"/>
  <c r="BC490" i="70"/>
  <c r="BD490" i="70"/>
  <c r="BE490" i="70"/>
  <c r="BF490" i="70"/>
  <c r="BG490" i="70"/>
  <c r="BH490" i="70"/>
  <c r="BI490" i="70"/>
  <c r="BJ490" i="70"/>
  <c r="BK490" i="70"/>
  <c r="BL490" i="70"/>
  <c r="AZ491" i="70"/>
  <c r="BA491" i="70"/>
  <c r="BB491" i="70"/>
  <c r="BC491" i="70"/>
  <c r="BD491" i="70"/>
  <c r="BE491" i="70"/>
  <c r="BF491" i="70"/>
  <c r="BG491" i="70"/>
  <c r="BH491" i="70"/>
  <c r="BI491" i="70"/>
  <c r="BJ491" i="70"/>
  <c r="BK491" i="70"/>
  <c r="BL491" i="70"/>
  <c r="AZ492" i="70"/>
  <c r="BA492" i="70"/>
  <c r="BB492" i="70"/>
  <c r="BC492" i="70"/>
  <c r="BD492" i="70"/>
  <c r="BE492" i="70"/>
  <c r="BF492" i="70"/>
  <c r="BG492" i="70"/>
  <c r="BH492" i="70"/>
  <c r="BI492" i="70"/>
  <c r="BJ492" i="70"/>
  <c r="BK492" i="70"/>
  <c r="BL492" i="70"/>
  <c r="AZ493" i="70"/>
  <c r="BA493" i="70"/>
  <c r="BB493" i="70"/>
  <c r="BC493" i="70"/>
  <c r="BD493" i="70"/>
  <c r="BE493" i="70"/>
  <c r="BF493" i="70"/>
  <c r="BG493" i="70"/>
  <c r="BH493" i="70"/>
  <c r="BI493" i="70"/>
  <c r="BJ493" i="70"/>
  <c r="BK493" i="70"/>
  <c r="BL493" i="70"/>
  <c r="AZ494" i="70"/>
  <c r="BA494" i="70"/>
  <c r="BB494" i="70"/>
  <c r="BC494" i="70"/>
  <c r="BD494" i="70"/>
  <c r="BE494" i="70"/>
  <c r="BF494" i="70"/>
  <c r="BG494" i="70"/>
  <c r="BH494" i="70"/>
  <c r="BI494" i="70"/>
  <c r="BJ494" i="70"/>
  <c r="BK494" i="70"/>
  <c r="BL494" i="70"/>
  <c r="AZ495" i="70"/>
  <c r="BA495" i="70"/>
  <c r="BB495" i="70"/>
  <c r="BC495" i="70"/>
  <c r="BD495" i="70"/>
  <c r="BE495" i="70"/>
  <c r="BF495" i="70"/>
  <c r="BG495" i="70"/>
  <c r="BH495" i="70"/>
  <c r="BI495" i="70"/>
  <c r="BJ495" i="70"/>
  <c r="BK495" i="70"/>
  <c r="BL495" i="70"/>
  <c r="AZ496" i="70"/>
  <c r="BA496" i="70"/>
  <c r="BB496" i="70"/>
  <c r="BC496" i="70"/>
  <c r="BD496" i="70"/>
  <c r="BE496" i="70"/>
  <c r="BF496" i="70"/>
  <c r="BG496" i="70"/>
  <c r="BH496" i="70"/>
  <c r="BI496" i="70"/>
  <c r="BJ496" i="70"/>
  <c r="BK496" i="70"/>
  <c r="BL496" i="70"/>
  <c r="AZ497" i="70"/>
  <c r="BA497" i="70"/>
  <c r="BB497" i="70"/>
  <c r="BC497" i="70"/>
  <c r="BD497" i="70"/>
  <c r="BE497" i="70"/>
  <c r="BF497" i="70"/>
  <c r="BG497" i="70"/>
  <c r="BH497" i="70"/>
  <c r="BI497" i="70"/>
  <c r="BJ497" i="70"/>
  <c r="BK497" i="70"/>
  <c r="BL497" i="70"/>
  <c r="AZ498" i="70"/>
  <c r="BA498" i="70"/>
  <c r="BB498" i="70"/>
  <c r="BC498" i="70"/>
  <c r="BD498" i="70"/>
  <c r="BE498" i="70"/>
  <c r="BF498" i="70"/>
  <c r="BG498" i="70"/>
  <c r="BH498" i="70"/>
  <c r="BI498" i="70"/>
  <c r="BJ498" i="70"/>
  <c r="BK498" i="70"/>
  <c r="BL498" i="70"/>
  <c r="AZ499" i="70"/>
  <c r="BA499" i="70"/>
  <c r="BB499" i="70"/>
  <c r="BC499" i="70"/>
  <c r="BD499" i="70"/>
  <c r="BE499" i="70"/>
  <c r="BF499" i="70"/>
  <c r="BG499" i="70"/>
  <c r="BH499" i="70"/>
  <c r="BI499" i="70"/>
  <c r="BJ499" i="70"/>
  <c r="BK499" i="70"/>
  <c r="BL499" i="70"/>
  <c r="AZ500" i="70"/>
  <c r="BA500" i="70"/>
  <c r="BB500" i="70"/>
  <c r="BC500" i="70"/>
  <c r="BD500" i="70"/>
  <c r="BE500" i="70"/>
  <c r="BF500" i="70"/>
  <c r="BG500" i="70"/>
  <c r="BH500" i="70"/>
  <c r="BI500" i="70"/>
  <c r="BJ500" i="70"/>
  <c r="BK500" i="70"/>
  <c r="BL500" i="70"/>
  <c r="AZ501" i="70"/>
  <c r="BA501" i="70"/>
  <c r="BB501" i="70"/>
  <c r="BC501" i="70"/>
  <c r="BD501" i="70"/>
  <c r="BE501" i="70"/>
  <c r="BF501" i="70"/>
  <c r="BG501" i="70"/>
  <c r="BH501" i="70"/>
  <c r="BI501" i="70"/>
  <c r="BJ501" i="70"/>
  <c r="BK501" i="70"/>
  <c r="BL501" i="70"/>
  <c r="AZ502" i="70"/>
  <c r="BA502" i="70"/>
  <c r="BB502" i="70"/>
  <c r="BC502" i="70"/>
  <c r="BD502" i="70"/>
  <c r="BE502" i="70"/>
  <c r="BF502" i="70"/>
  <c r="BG502" i="70"/>
  <c r="BH502" i="70"/>
  <c r="BI502" i="70"/>
  <c r="BJ502" i="70"/>
  <c r="BK502" i="70"/>
  <c r="BL502" i="70"/>
  <c r="AZ503" i="70"/>
  <c r="BA503" i="70"/>
  <c r="BB503" i="70"/>
  <c r="BC503" i="70"/>
  <c r="BD503" i="70"/>
  <c r="BE503" i="70"/>
  <c r="BF503" i="70"/>
  <c r="BG503" i="70"/>
  <c r="BH503" i="70"/>
  <c r="BI503" i="70"/>
  <c r="BJ503" i="70"/>
  <c r="BK503" i="70"/>
  <c r="BL503" i="70"/>
  <c r="AZ504" i="70"/>
  <c r="BA504" i="70"/>
  <c r="BB504" i="70"/>
  <c r="BC504" i="70"/>
  <c r="BD504" i="70"/>
  <c r="BE504" i="70"/>
  <c r="BF504" i="70"/>
  <c r="BG504" i="70"/>
  <c r="BH504" i="70"/>
  <c r="BI504" i="70"/>
  <c r="BJ504" i="70"/>
  <c r="BK504" i="70"/>
  <c r="BL504" i="70"/>
  <c r="AZ505" i="70"/>
  <c r="BA505" i="70"/>
  <c r="BB505" i="70"/>
  <c r="BC505" i="70"/>
  <c r="BD505" i="70"/>
  <c r="BE505" i="70"/>
  <c r="BF505" i="70"/>
  <c r="BG505" i="70"/>
  <c r="BH505" i="70"/>
  <c r="BI505" i="70"/>
  <c r="BJ505" i="70"/>
  <c r="BK505" i="70"/>
  <c r="BL505" i="70"/>
  <c r="AZ506" i="70"/>
  <c r="BA506" i="70"/>
  <c r="BB506" i="70"/>
  <c r="BC506" i="70"/>
  <c r="BD506" i="70"/>
  <c r="BE506" i="70"/>
  <c r="BF506" i="70"/>
  <c r="BG506" i="70"/>
  <c r="BH506" i="70"/>
  <c r="BI506" i="70"/>
  <c r="BJ506" i="70"/>
  <c r="BK506" i="70"/>
  <c r="BL506" i="70"/>
  <c r="AZ507" i="70"/>
  <c r="BA507" i="70"/>
  <c r="BB507" i="70"/>
  <c r="BC507" i="70"/>
  <c r="BD507" i="70"/>
  <c r="BE507" i="70"/>
  <c r="BF507" i="70"/>
  <c r="BG507" i="70"/>
  <c r="BH507" i="70"/>
  <c r="BI507" i="70"/>
  <c r="BJ507" i="70"/>
  <c r="BK507" i="70"/>
  <c r="BL507" i="70"/>
  <c r="AZ508" i="70"/>
  <c r="BA508" i="70"/>
  <c r="BB508" i="70"/>
  <c r="BC508" i="70"/>
  <c r="BD508" i="70"/>
  <c r="BE508" i="70"/>
  <c r="BF508" i="70"/>
  <c r="BG508" i="70"/>
  <c r="BH508" i="70"/>
  <c r="BI508" i="70"/>
  <c r="BJ508" i="70"/>
  <c r="BK508" i="70"/>
  <c r="BL508" i="70"/>
  <c r="AZ509" i="70"/>
  <c r="BA509" i="70"/>
  <c r="BB509" i="70"/>
  <c r="BC509" i="70"/>
  <c r="BD509" i="70"/>
  <c r="BE509" i="70"/>
  <c r="BF509" i="70"/>
  <c r="BG509" i="70"/>
  <c r="BH509" i="70"/>
  <c r="BI509" i="70"/>
  <c r="BJ509" i="70"/>
  <c r="BK509" i="70"/>
  <c r="BL509" i="70"/>
  <c r="AZ510" i="70"/>
  <c r="BA510" i="70"/>
  <c r="BB510" i="70"/>
  <c r="BC510" i="70"/>
  <c r="BD510" i="70"/>
  <c r="BE510" i="70"/>
  <c r="BF510" i="70"/>
  <c r="BG510" i="70"/>
  <c r="BH510" i="70"/>
  <c r="BI510" i="70"/>
  <c r="BJ510" i="70"/>
  <c r="BK510" i="70"/>
  <c r="BL510" i="70"/>
  <c r="AZ5" i="67"/>
  <c r="BA5" i="67"/>
  <c r="BB5" i="67"/>
  <c r="BC5" i="67"/>
  <c r="BD5" i="67"/>
  <c r="BE5" i="67"/>
  <c r="BF5" i="67"/>
  <c r="BG5" i="67"/>
  <c r="BH5" i="67"/>
  <c r="BI5" i="67"/>
  <c r="BJ5" i="67"/>
  <c r="BK5" i="67"/>
  <c r="BL5" i="67"/>
  <c r="AZ6" i="67"/>
  <c r="BA6" i="67"/>
  <c r="BB6" i="67"/>
  <c r="BC6" i="67"/>
  <c r="BD6" i="67"/>
  <c r="BE6" i="67"/>
  <c r="BF6" i="67"/>
  <c r="BG6" i="67"/>
  <c r="BH6" i="67"/>
  <c r="BI6" i="67"/>
  <c r="BJ6" i="67"/>
  <c r="BK6" i="67"/>
  <c r="BL6" i="67"/>
  <c r="AZ7" i="67"/>
  <c r="BA7" i="67"/>
  <c r="BB7" i="67"/>
  <c r="BC7" i="67"/>
  <c r="BD7" i="67"/>
  <c r="BE7" i="67"/>
  <c r="BF7" i="67"/>
  <c r="BG7" i="67"/>
  <c r="BH7" i="67"/>
  <c r="BI7" i="67"/>
  <c r="BJ7" i="67"/>
  <c r="BK7" i="67"/>
  <c r="BL7" i="67"/>
  <c r="AZ8" i="67"/>
  <c r="BA8" i="67"/>
  <c r="BB8" i="67"/>
  <c r="BC8" i="67"/>
  <c r="BD8" i="67"/>
  <c r="BE8" i="67"/>
  <c r="BF8" i="67"/>
  <c r="BG8" i="67"/>
  <c r="BH8" i="67"/>
  <c r="BI8" i="67"/>
  <c r="BJ8" i="67"/>
  <c r="BK8" i="67"/>
  <c r="BL8" i="67"/>
  <c r="AZ9" i="67"/>
  <c r="BA9" i="67"/>
  <c r="BB9" i="67"/>
  <c r="BC9" i="67"/>
  <c r="BD9" i="67"/>
  <c r="BE9" i="67"/>
  <c r="BF9" i="67"/>
  <c r="BG9" i="67"/>
  <c r="BH9" i="67"/>
  <c r="BI9" i="67"/>
  <c r="BJ9" i="67"/>
  <c r="BK9" i="67"/>
  <c r="BL9" i="67"/>
  <c r="AZ10" i="67"/>
  <c r="BA10" i="67"/>
  <c r="BB10" i="67"/>
  <c r="BC10" i="67"/>
  <c r="BD10" i="67"/>
  <c r="BE10" i="67"/>
  <c r="BF10" i="67"/>
  <c r="BG10" i="67"/>
  <c r="BH10" i="67"/>
  <c r="BI10" i="67"/>
  <c r="BJ10" i="67"/>
  <c r="BK10" i="67"/>
  <c r="BL10" i="67"/>
  <c r="AZ11" i="67"/>
  <c r="BA11" i="67"/>
  <c r="BB11" i="67"/>
  <c r="BC11" i="67"/>
  <c r="BD11" i="67"/>
  <c r="BE11" i="67"/>
  <c r="BF11" i="67"/>
  <c r="BG11" i="67"/>
  <c r="BH11" i="67"/>
  <c r="BI11" i="67"/>
  <c r="BJ11" i="67"/>
  <c r="BK11" i="67"/>
  <c r="BL11" i="67"/>
  <c r="AZ12" i="67"/>
  <c r="BA12" i="67"/>
  <c r="BB12" i="67"/>
  <c r="BC12" i="67"/>
  <c r="BD12" i="67"/>
  <c r="BE12" i="67"/>
  <c r="BF12" i="67"/>
  <c r="BG12" i="67"/>
  <c r="BH12" i="67"/>
  <c r="BI12" i="67"/>
  <c r="BJ12" i="67"/>
  <c r="BK12" i="67"/>
  <c r="BL12" i="67"/>
  <c r="AZ13" i="67"/>
  <c r="BA13" i="67"/>
  <c r="BB13" i="67"/>
  <c r="BC13" i="67"/>
  <c r="BD13" i="67"/>
  <c r="BE13" i="67"/>
  <c r="BF13" i="67"/>
  <c r="BG13" i="67"/>
  <c r="BH13" i="67"/>
  <c r="BI13" i="67"/>
  <c r="BJ13" i="67"/>
  <c r="BK13" i="67"/>
  <c r="BL13" i="67"/>
  <c r="AZ14" i="67"/>
  <c r="BA14" i="67"/>
  <c r="BB14" i="67"/>
  <c r="BC14" i="67"/>
  <c r="BD14" i="67"/>
  <c r="BE14" i="67"/>
  <c r="BF14" i="67"/>
  <c r="BG14" i="67"/>
  <c r="BH14" i="67"/>
  <c r="BI14" i="67"/>
  <c r="BJ14" i="67"/>
  <c r="BK14" i="67"/>
  <c r="BL14" i="67"/>
  <c r="AZ15" i="67"/>
  <c r="BA15" i="67"/>
  <c r="BB15" i="67"/>
  <c r="BC15" i="67"/>
  <c r="BD15" i="67"/>
  <c r="BE15" i="67"/>
  <c r="BF15" i="67"/>
  <c r="BG15" i="67"/>
  <c r="BH15" i="67"/>
  <c r="BI15" i="67"/>
  <c r="BJ15" i="67"/>
  <c r="BK15" i="67"/>
  <c r="BL15" i="67"/>
  <c r="AZ16" i="67"/>
  <c r="BA16" i="67"/>
  <c r="BB16" i="67"/>
  <c r="BC16" i="67"/>
  <c r="BD16" i="67"/>
  <c r="BE16" i="67"/>
  <c r="BF16" i="67"/>
  <c r="BG16" i="67"/>
  <c r="BH16" i="67"/>
  <c r="BI16" i="67"/>
  <c r="BJ16" i="67"/>
  <c r="BK16" i="67"/>
  <c r="BL16" i="67"/>
  <c r="AZ17" i="67"/>
  <c r="BA17" i="67"/>
  <c r="BB17" i="67"/>
  <c r="BC17" i="67"/>
  <c r="BD17" i="67"/>
  <c r="BE17" i="67"/>
  <c r="BF17" i="67"/>
  <c r="BG17" i="67"/>
  <c r="BH17" i="67"/>
  <c r="BI17" i="67"/>
  <c r="BJ17" i="67"/>
  <c r="BK17" i="67"/>
  <c r="BL17" i="67"/>
  <c r="AZ18" i="67"/>
  <c r="BA18" i="67"/>
  <c r="BB18" i="67"/>
  <c r="BC18" i="67"/>
  <c r="BD18" i="67"/>
  <c r="BE18" i="67"/>
  <c r="BF18" i="67"/>
  <c r="BG18" i="67"/>
  <c r="BH18" i="67"/>
  <c r="BI18" i="67"/>
  <c r="BJ18" i="67"/>
  <c r="BK18" i="67"/>
  <c r="BL18" i="67"/>
  <c r="AZ19" i="67"/>
  <c r="BA19" i="67"/>
  <c r="BB19" i="67"/>
  <c r="BC19" i="67"/>
  <c r="BD19" i="67"/>
  <c r="BE19" i="67"/>
  <c r="BF19" i="67"/>
  <c r="BG19" i="67"/>
  <c r="BH19" i="67"/>
  <c r="BI19" i="67"/>
  <c r="BJ19" i="67"/>
  <c r="BK19" i="67"/>
  <c r="BL19" i="67"/>
  <c r="AZ20" i="67"/>
  <c r="BA20" i="67"/>
  <c r="BB20" i="67"/>
  <c r="BC20" i="67"/>
  <c r="BD20" i="67"/>
  <c r="BE20" i="67"/>
  <c r="BF20" i="67"/>
  <c r="BG20" i="67"/>
  <c r="BH20" i="67"/>
  <c r="BI20" i="67"/>
  <c r="BJ20" i="67"/>
  <c r="BK20" i="67"/>
  <c r="BL20" i="67"/>
  <c r="AZ21" i="67"/>
  <c r="BA21" i="67"/>
  <c r="BB21" i="67"/>
  <c r="BC21" i="67"/>
  <c r="BD21" i="67"/>
  <c r="BE21" i="67"/>
  <c r="BF21" i="67"/>
  <c r="BG21" i="67"/>
  <c r="BH21" i="67"/>
  <c r="BI21" i="67"/>
  <c r="BJ21" i="67"/>
  <c r="BK21" i="67"/>
  <c r="BL21" i="67"/>
  <c r="AZ22" i="67"/>
  <c r="BA22" i="67"/>
  <c r="BB22" i="67"/>
  <c r="BC22" i="67"/>
  <c r="BD22" i="67"/>
  <c r="BE22" i="67"/>
  <c r="BF22" i="67"/>
  <c r="BG22" i="67"/>
  <c r="BH22" i="67"/>
  <c r="BI22" i="67"/>
  <c r="BJ22" i="67"/>
  <c r="BK22" i="67"/>
  <c r="BL22" i="67"/>
  <c r="AZ23" i="67"/>
  <c r="BA23" i="67"/>
  <c r="BB23" i="67"/>
  <c r="BC23" i="67"/>
  <c r="BD23" i="67"/>
  <c r="BE23" i="67"/>
  <c r="BF23" i="67"/>
  <c r="BG23" i="67"/>
  <c r="BH23" i="67"/>
  <c r="BI23" i="67"/>
  <c r="BJ23" i="67"/>
  <c r="BK23" i="67"/>
  <c r="BL23" i="67"/>
  <c r="AZ24" i="67"/>
  <c r="BA24" i="67"/>
  <c r="BB24" i="67"/>
  <c r="BC24" i="67"/>
  <c r="BD24" i="67"/>
  <c r="BE24" i="67"/>
  <c r="BF24" i="67"/>
  <c r="BG24" i="67"/>
  <c r="BH24" i="67"/>
  <c r="BI24" i="67"/>
  <c r="BJ24" i="67"/>
  <c r="BK24" i="67"/>
  <c r="BL24" i="67"/>
  <c r="AZ25" i="67"/>
  <c r="BA25" i="67"/>
  <c r="BB25" i="67"/>
  <c r="BC25" i="67"/>
  <c r="BD25" i="67"/>
  <c r="BE25" i="67"/>
  <c r="BF25" i="67"/>
  <c r="BG25" i="67"/>
  <c r="BH25" i="67"/>
  <c r="BI25" i="67"/>
  <c r="BJ25" i="67"/>
  <c r="BK25" i="67"/>
  <c r="BL25" i="67"/>
  <c r="AZ26" i="67"/>
  <c r="BA26" i="67"/>
  <c r="BB26" i="67"/>
  <c r="BC26" i="67"/>
  <c r="BD26" i="67"/>
  <c r="BE26" i="67"/>
  <c r="BF26" i="67"/>
  <c r="BG26" i="67"/>
  <c r="BH26" i="67"/>
  <c r="BI26" i="67"/>
  <c r="BJ26" i="67"/>
  <c r="BK26" i="67"/>
  <c r="BL26" i="67"/>
  <c r="AZ27" i="67"/>
  <c r="BA27" i="67"/>
  <c r="BB27" i="67"/>
  <c r="BC27" i="67"/>
  <c r="BD27" i="67"/>
  <c r="BE27" i="67"/>
  <c r="BF27" i="67"/>
  <c r="BG27" i="67"/>
  <c r="BH27" i="67"/>
  <c r="BI27" i="67"/>
  <c r="BJ27" i="67"/>
  <c r="BK27" i="67"/>
  <c r="BL27" i="67"/>
  <c r="AZ28" i="67"/>
  <c r="BA28" i="67"/>
  <c r="BB28" i="67"/>
  <c r="BC28" i="67"/>
  <c r="BD28" i="67"/>
  <c r="BE28" i="67"/>
  <c r="BF28" i="67"/>
  <c r="BG28" i="67"/>
  <c r="BH28" i="67"/>
  <c r="BI28" i="67"/>
  <c r="BJ28" i="67"/>
  <c r="BK28" i="67"/>
  <c r="BL28" i="67"/>
  <c r="AZ29" i="67"/>
  <c r="BA29" i="67"/>
  <c r="BB29" i="67"/>
  <c r="BC29" i="67"/>
  <c r="BD29" i="67"/>
  <c r="BE29" i="67"/>
  <c r="BF29" i="67"/>
  <c r="BG29" i="67"/>
  <c r="BH29" i="67"/>
  <c r="BI29" i="67"/>
  <c r="BJ29" i="67"/>
  <c r="BK29" i="67"/>
  <c r="BL29" i="67"/>
  <c r="AZ30" i="67"/>
  <c r="BA30" i="67"/>
  <c r="BB30" i="67"/>
  <c r="BC30" i="67"/>
  <c r="BD30" i="67"/>
  <c r="BE30" i="67"/>
  <c r="BF30" i="67"/>
  <c r="BG30" i="67"/>
  <c r="BH30" i="67"/>
  <c r="BI30" i="67"/>
  <c r="BJ30" i="67"/>
  <c r="BK30" i="67"/>
  <c r="BL30" i="67"/>
  <c r="AZ31" i="67"/>
  <c r="BA31" i="67"/>
  <c r="BB31" i="67"/>
  <c r="BC31" i="67"/>
  <c r="BD31" i="67"/>
  <c r="BE31" i="67"/>
  <c r="BF31" i="67"/>
  <c r="BG31" i="67"/>
  <c r="BH31" i="67"/>
  <c r="BI31" i="67"/>
  <c r="BJ31" i="67"/>
  <c r="BK31" i="67"/>
  <c r="BL31" i="67"/>
  <c r="AZ32" i="67"/>
  <c r="BA32" i="67"/>
  <c r="BB32" i="67"/>
  <c r="BC32" i="67"/>
  <c r="BD32" i="67"/>
  <c r="BE32" i="67"/>
  <c r="BF32" i="67"/>
  <c r="BG32" i="67"/>
  <c r="BH32" i="67"/>
  <c r="BI32" i="67"/>
  <c r="BJ32" i="67"/>
  <c r="BK32" i="67"/>
  <c r="BL32" i="67"/>
  <c r="AZ33" i="67"/>
  <c r="BA33" i="67"/>
  <c r="BB33" i="67"/>
  <c r="BC33" i="67"/>
  <c r="BD33" i="67"/>
  <c r="BE33" i="67"/>
  <c r="BF33" i="67"/>
  <c r="BG33" i="67"/>
  <c r="BH33" i="67"/>
  <c r="BI33" i="67"/>
  <c r="BJ33" i="67"/>
  <c r="BK33" i="67"/>
  <c r="BL33" i="67"/>
  <c r="AZ34" i="67"/>
  <c r="BA34" i="67"/>
  <c r="BB34" i="67"/>
  <c r="BC34" i="67"/>
  <c r="BD34" i="67"/>
  <c r="BE34" i="67"/>
  <c r="BF34" i="67"/>
  <c r="BG34" i="67"/>
  <c r="BH34" i="67"/>
  <c r="BI34" i="67"/>
  <c r="BJ34" i="67"/>
  <c r="BK34" i="67"/>
  <c r="BL34" i="67"/>
  <c r="AZ35" i="67"/>
  <c r="BA35" i="67"/>
  <c r="BB35" i="67"/>
  <c r="BC35" i="67"/>
  <c r="BD35" i="67"/>
  <c r="BE35" i="67"/>
  <c r="BF35" i="67"/>
  <c r="BG35" i="67"/>
  <c r="BH35" i="67"/>
  <c r="BI35" i="67"/>
  <c r="BJ35" i="67"/>
  <c r="BK35" i="67"/>
  <c r="BL35" i="67"/>
  <c r="AZ36" i="67"/>
  <c r="BA36" i="67"/>
  <c r="BB36" i="67"/>
  <c r="BC36" i="67"/>
  <c r="BD36" i="67"/>
  <c r="BE36" i="67"/>
  <c r="BF36" i="67"/>
  <c r="BG36" i="67"/>
  <c r="BH36" i="67"/>
  <c r="BI36" i="67"/>
  <c r="BJ36" i="67"/>
  <c r="BK36" i="67"/>
  <c r="BL36" i="67"/>
  <c r="AZ37" i="67"/>
  <c r="BA37" i="67"/>
  <c r="BB37" i="67"/>
  <c r="BC37" i="67"/>
  <c r="BD37" i="67"/>
  <c r="BE37" i="67"/>
  <c r="BF37" i="67"/>
  <c r="BG37" i="67"/>
  <c r="BH37" i="67"/>
  <c r="BI37" i="67"/>
  <c r="BJ37" i="67"/>
  <c r="BK37" i="67"/>
  <c r="BL37" i="67"/>
  <c r="AZ38" i="67"/>
  <c r="BA38" i="67"/>
  <c r="BB38" i="67"/>
  <c r="BC38" i="67"/>
  <c r="BD38" i="67"/>
  <c r="BE38" i="67"/>
  <c r="BF38" i="67"/>
  <c r="BG38" i="67"/>
  <c r="BH38" i="67"/>
  <c r="BI38" i="67"/>
  <c r="BJ38" i="67"/>
  <c r="BK38" i="67"/>
  <c r="BL38" i="67"/>
  <c r="AZ39" i="67"/>
  <c r="BA39" i="67"/>
  <c r="BB39" i="67"/>
  <c r="BC39" i="67"/>
  <c r="BD39" i="67"/>
  <c r="BE39" i="67"/>
  <c r="BF39" i="67"/>
  <c r="BG39" i="67"/>
  <c r="BH39" i="67"/>
  <c r="BI39" i="67"/>
  <c r="BJ39" i="67"/>
  <c r="BK39" i="67"/>
  <c r="BL39" i="67"/>
  <c r="AZ40" i="67"/>
  <c r="BA40" i="67"/>
  <c r="BB40" i="67"/>
  <c r="BC40" i="67"/>
  <c r="BD40" i="67"/>
  <c r="BE40" i="67"/>
  <c r="BF40" i="67"/>
  <c r="BG40" i="67"/>
  <c r="BH40" i="67"/>
  <c r="BI40" i="67"/>
  <c r="BJ40" i="67"/>
  <c r="BK40" i="67"/>
  <c r="BL40" i="67"/>
  <c r="AZ41" i="67"/>
  <c r="BA41" i="67"/>
  <c r="BB41" i="67"/>
  <c r="BC41" i="67"/>
  <c r="BD41" i="67"/>
  <c r="BE41" i="67"/>
  <c r="BF41" i="67"/>
  <c r="BG41" i="67"/>
  <c r="BH41" i="67"/>
  <c r="BI41" i="67"/>
  <c r="BJ41" i="67"/>
  <c r="BK41" i="67"/>
  <c r="BL41" i="67"/>
  <c r="AZ42" i="67"/>
  <c r="BA42" i="67"/>
  <c r="BB42" i="67"/>
  <c r="BC42" i="67"/>
  <c r="BD42" i="67"/>
  <c r="BE42" i="67"/>
  <c r="BF42" i="67"/>
  <c r="BG42" i="67"/>
  <c r="BH42" i="67"/>
  <c r="BI42" i="67"/>
  <c r="BJ42" i="67"/>
  <c r="BK42" i="67"/>
  <c r="BL42" i="67"/>
  <c r="AZ43" i="67"/>
  <c r="BA43" i="67"/>
  <c r="BB43" i="67"/>
  <c r="BC43" i="67"/>
  <c r="BD43" i="67"/>
  <c r="BE43" i="67"/>
  <c r="BF43" i="67"/>
  <c r="BG43" i="67"/>
  <c r="BH43" i="67"/>
  <c r="BI43" i="67"/>
  <c r="BJ43" i="67"/>
  <c r="BK43" i="67"/>
  <c r="BL43" i="67"/>
  <c r="AZ44" i="67"/>
  <c r="BA44" i="67"/>
  <c r="BB44" i="67"/>
  <c r="BC44" i="67"/>
  <c r="BD44" i="67"/>
  <c r="BE44" i="67"/>
  <c r="BF44" i="67"/>
  <c r="BG44" i="67"/>
  <c r="BH44" i="67"/>
  <c r="BI44" i="67"/>
  <c r="BJ44" i="67"/>
  <c r="BK44" i="67"/>
  <c r="BL44" i="67"/>
  <c r="AZ45" i="67"/>
  <c r="BA45" i="67"/>
  <c r="BB45" i="67"/>
  <c r="BC45" i="67"/>
  <c r="BD45" i="67"/>
  <c r="BE45" i="67"/>
  <c r="BF45" i="67"/>
  <c r="BG45" i="67"/>
  <c r="BH45" i="67"/>
  <c r="BI45" i="67"/>
  <c r="BJ45" i="67"/>
  <c r="BK45" i="67"/>
  <c r="BL45" i="67"/>
  <c r="AZ46" i="67"/>
  <c r="BA46" i="67"/>
  <c r="BB46" i="67"/>
  <c r="BC46" i="67"/>
  <c r="BD46" i="67"/>
  <c r="BE46" i="67"/>
  <c r="BF46" i="67"/>
  <c r="BG46" i="67"/>
  <c r="BH46" i="67"/>
  <c r="BI46" i="67"/>
  <c r="BJ46" i="67"/>
  <c r="BK46" i="67"/>
  <c r="BL46" i="67"/>
  <c r="AZ47" i="67"/>
  <c r="BA47" i="67"/>
  <c r="BB47" i="67"/>
  <c r="BC47" i="67"/>
  <c r="BD47" i="67"/>
  <c r="BE47" i="67"/>
  <c r="BF47" i="67"/>
  <c r="BG47" i="67"/>
  <c r="BH47" i="67"/>
  <c r="BI47" i="67"/>
  <c r="BJ47" i="67"/>
  <c r="BK47" i="67"/>
  <c r="BL47" i="67"/>
  <c r="AZ48" i="67"/>
  <c r="BA48" i="67"/>
  <c r="BB48" i="67"/>
  <c r="BC48" i="67"/>
  <c r="BD48" i="67"/>
  <c r="BE48" i="67"/>
  <c r="BF48" i="67"/>
  <c r="BG48" i="67"/>
  <c r="BH48" i="67"/>
  <c r="BI48" i="67"/>
  <c r="BJ48" i="67"/>
  <c r="BK48" i="67"/>
  <c r="BL48" i="67"/>
  <c r="AZ49" i="67"/>
  <c r="BA49" i="67"/>
  <c r="BB49" i="67"/>
  <c r="BC49" i="67"/>
  <c r="BD49" i="67"/>
  <c r="BE49" i="67"/>
  <c r="BF49" i="67"/>
  <c r="BG49" i="67"/>
  <c r="BH49" i="67"/>
  <c r="BI49" i="67"/>
  <c r="BJ49" i="67"/>
  <c r="BK49" i="67"/>
  <c r="BL49" i="67"/>
  <c r="AZ50" i="67"/>
  <c r="BA50" i="67"/>
  <c r="BB50" i="67"/>
  <c r="BC50" i="67"/>
  <c r="BD50" i="67"/>
  <c r="BE50" i="67"/>
  <c r="BF50" i="67"/>
  <c r="BG50" i="67"/>
  <c r="BH50" i="67"/>
  <c r="BI50" i="67"/>
  <c r="BJ50" i="67"/>
  <c r="BK50" i="67"/>
  <c r="BL50" i="67"/>
  <c r="AZ51" i="67"/>
  <c r="BA51" i="67"/>
  <c r="BB51" i="67"/>
  <c r="BC51" i="67"/>
  <c r="BD51" i="67"/>
  <c r="BE51" i="67"/>
  <c r="BF51" i="67"/>
  <c r="BG51" i="67"/>
  <c r="BH51" i="67"/>
  <c r="BI51" i="67"/>
  <c r="BJ51" i="67"/>
  <c r="BK51" i="67"/>
  <c r="BL51" i="67"/>
  <c r="AZ52" i="67"/>
  <c r="BA52" i="67"/>
  <c r="BB52" i="67"/>
  <c r="BC52" i="67"/>
  <c r="BD52" i="67"/>
  <c r="BE52" i="67"/>
  <c r="BF52" i="67"/>
  <c r="BG52" i="67"/>
  <c r="BH52" i="67"/>
  <c r="BI52" i="67"/>
  <c r="BJ52" i="67"/>
  <c r="BK52" i="67"/>
  <c r="BL52" i="67"/>
  <c r="AZ53" i="67"/>
  <c r="BA53" i="67"/>
  <c r="BB53" i="67"/>
  <c r="BC53" i="67"/>
  <c r="BD53" i="67"/>
  <c r="BE53" i="67"/>
  <c r="BF53" i="67"/>
  <c r="BG53" i="67"/>
  <c r="BH53" i="67"/>
  <c r="BI53" i="67"/>
  <c r="BJ53" i="67"/>
  <c r="BK53" i="67"/>
  <c r="BL53" i="67"/>
  <c r="AZ54" i="67"/>
  <c r="BA54" i="67"/>
  <c r="BB54" i="67"/>
  <c r="BC54" i="67"/>
  <c r="BD54" i="67"/>
  <c r="BE54" i="67"/>
  <c r="BF54" i="67"/>
  <c r="BG54" i="67"/>
  <c r="BH54" i="67"/>
  <c r="BI54" i="67"/>
  <c r="BJ54" i="67"/>
  <c r="BK54" i="67"/>
  <c r="BL54" i="67"/>
  <c r="AZ55" i="67"/>
  <c r="BA55" i="67"/>
  <c r="BB55" i="67"/>
  <c r="BC55" i="67"/>
  <c r="BD55" i="67"/>
  <c r="BE55" i="67"/>
  <c r="BF55" i="67"/>
  <c r="BG55" i="67"/>
  <c r="BH55" i="67"/>
  <c r="BI55" i="67"/>
  <c r="BJ55" i="67"/>
  <c r="BK55" i="67"/>
  <c r="BL55" i="67"/>
  <c r="AZ56" i="67"/>
  <c r="BA56" i="67"/>
  <c r="BB56" i="67"/>
  <c r="BC56" i="67"/>
  <c r="BD56" i="67"/>
  <c r="BE56" i="67"/>
  <c r="BF56" i="67"/>
  <c r="BG56" i="67"/>
  <c r="BH56" i="67"/>
  <c r="BI56" i="67"/>
  <c r="BJ56" i="67"/>
  <c r="BK56" i="67"/>
  <c r="BL56" i="67"/>
  <c r="AZ57" i="67"/>
  <c r="BA57" i="67"/>
  <c r="BB57" i="67"/>
  <c r="BC57" i="67"/>
  <c r="BD57" i="67"/>
  <c r="BE57" i="67"/>
  <c r="BF57" i="67"/>
  <c r="BG57" i="67"/>
  <c r="BH57" i="67"/>
  <c r="BI57" i="67"/>
  <c r="BJ57" i="67"/>
  <c r="BK57" i="67"/>
  <c r="BL57" i="67"/>
  <c r="AZ58" i="67"/>
  <c r="BA58" i="67"/>
  <c r="BB58" i="67"/>
  <c r="BC58" i="67"/>
  <c r="BD58" i="67"/>
  <c r="BE58" i="67"/>
  <c r="BF58" i="67"/>
  <c r="BG58" i="67"/>
  <c r="BH58" i="67"/>
  <c r="BI58" i="67"/>
  <c r="BJ58" i="67"/>
  <c r="BK58" i="67"/>
  <c r="BL58" i="67"/>
  <c r="AZ59" i="67"/>
  <c r="BA59" i="67"/>
  <c r="BB59" i="67"/>
  <c r="BC59" i="67"/>
  <c r="BD59" i="67"/>
  <c r="BE59" i="67"/>
  <c r="BF59" i="67"/>
  <c r="BG59" i="67"/>
  <c r="BH59" i="67"/>
  <c r="BI59" i="67"/>
  <c r="BJ59" i="67"/>
  <c r="BK59" i="67"/>
  <c r="BL59" i="67"/>
  <c r="AZ60" i="67"/>
  <c r="BA60" i="67"/>
  <c r="BB60" i="67"/>
  <c r="BC60" i="67"/>
  <c r="BD60" i="67"/>
  <c r="BE60" i="67"/>
  <c r="BF60" i="67"/>
  <c r="BG60" i="67"/>
  <c r="BH60" i="67"/>
  <c r="BI60" i="67"/>
  <c r="BJ60" i="67"/>
  <c r="BK60" i="67"/>
  <c r="BL60" i="67"/>
  <c r="AZ61" i="67"/>
  <c r="BA61" i="67"/>
  <c r="BB61" i="67"/>
  <c r="BC61" i="67"/>
  <c r="BD61" i="67"/>
  <c r="BE61" i="67"/>
  <c r="BF61" i="67"/>
  <c r="BG61" i="67"/>
  <c r="BH61" i="67"/>
  <c r="BI61" i="67"/>
  <c r="BJ61" i="67"/>
  <c r="BK61" i="67"/>
  <c r="BL61" i="67"/>
  <c r="AZ62" i="67"/>
  <c r="BA62" i="67"/>
  <c r="BB62" i="67"/>
  <c r="BC62" i="67"/>
  <c r="BD62" i="67"/>
  <c r="BE62" i="67"/>
  <c r="BF62" i="67"/>
  <c r="BG62" i="67"/>
  <c r="BH62" i="67"/>
  <c r="BI62" i="67"/>
  <c r="BJ62" i="67"/>
  <c r="BK62" i="67"/>
  <c r="BL62" i="67"/>
  <c r="AZ63" i="67"/>
  <c r="BA63" i="67"/>
  <c r="BB63" i="67"/>
  <c r="BC63" i="67"/>
  <c r="BD63" i="67"/>
  <c r="BE63" i="67"/>
  <c r="BF63" i="67"/>
  <c r="BG63" i="67"/>
  <c r="BH63" i="67"/>
  <c r="BI63" i="67"/>
  <c r="BJ63" i="67"/>
  <c r="BK63" i="67"/>
  <c r="BL63" i="67"/>
  <c r="AZ64" i="67"/>
  <c r="BA64" i="67"/>
  <c r="BB64" i="67"/>
  <c r="BC64" i="67"/>
  <c r="BD64" i="67"/>
  <c r="BE64" i="67"/>
  <c r="BF64" i="67"/>
  <c r="BG64" i="67"/>
  <c r="BH64" i="67"/>
  <c r="BI64" i="67"/>
  <c r="BJ64" i="67"/>
  <c r="BK64" i="67"/>
  <c r="BL64" i="67"/>
  <c r="AZ65" i="67"/>
  <c r="BA65" i="67"/>
  <c r="BB65" i="67"/>
  <c r="BC65" i="67"/>
  <c r="BD65" i="67"/>
  <c r="BE65" i="67"/>
  <c r="BF65" i="67"/>
  <c r="BG65" i="67"/>
  <c r="BH65" i="67"/>
  <c r="BI65" i="67"/>
  <c r="BJ65" i="67"/>
  <c r="BK65" i="67"/>
  <c r="BL65" i="67"/>
  <c r="AZ66" i="67"/>
  <c r="BA66" i="67"/>
  <c r="BB66" i="67"/>
  <c r="BC66" i="67"/>
  <c r="BD66" i="67"/>
  <c r="BE66" i="67"/>
  <c r="BF66" i="67"/>
  <c r="BG66" i="67"/>
  <c r="BH66" i="67"/>
  <c r="BI66" i="67"/>
  <c r="BJ66" i="67"/>
  <c r="BK66" i="67"/>
  <c r="BL66" i="67"/>
  <c r="AZ67" i="67"/>
  <c r="BA67" i="67"/>
  <c r="BB67" i="67"/>
  <c r="BC67" i="67"/>
  <c r="BD67" i="67"/>
  <c r="BE67" i="67"/>
  <c r="BF67" i="67"/>
  <c r="BG67" i="67"/>
  <c r="BH67" i="67"/>
  <c r="BI67" i="67"/>
  <c r="BJ67" i="67"/>
  <c r="BK67" i="67"/>
  <c r="BL67" i="67"/>
  <c r="AZ68" i="67"/>
  <c r="BA68" i="67"/>
  <c r="BB68" i="67"/>
  <c r="BC68" i="67"/>
  <c r="BD68" i="67"/>
  <c r="BE68" i="67"/>
  <c r="BF68" i="67"/>
  <c r="BG68" i="67"/>
  <c r="BH68" i="67"/>
  <c r="BI68" i="67"/>
  <c r="BJ68" i="67"/>
  <c r="BK68" i="67"/>
  <c r="BL68" i="67"/>
  <c r="AZ69" i="67"/>
  <c r="BA69" i="67"/>
  <c r="BB69" i="67"/>
  <c r="BC69" i="67"/>
  <c r="BD69" i="67"/>
  <c r="BE69" i="67"/>
  <c r="BF69" i="67"/>
  <c r="BG69" i="67"/>
  <c r="BH69" i="67"/>
  <c r="BI69" i="67"/>
  <c r="BJ69" i="67"/>
  <c r="BK69" i="67"/>
  <c r="BL69" i="67"/>
  <c r="AZ70" i="67"/>
  <c r="BA70" i="67"/>
  <c r="BB70" i="67"/>
  <c r="BC70" i="67"/>
  <c r="BD70" i="67"/>
  <c r="BE70" i="67"/>
  <c r="BF70" i="67"/>
  <c r="BG70" i="67"/>
  <c r="BH70" i="67"/>
  <c r="BI70" i="67"/>
  <c r="BJ70" i="67"/>
  <c r="BK70" i="67"/>
  <c r="BL70" i="67"/>
  <c r="AZ71" i="67"/>
  <c r="BA71" i="67"/>
  <c r="BB71" i="67"/>
  <c r="BC71" i="67"/>
  <c r="BD71" i="67"/>
  <c r="BE71" i="67"/>
  <c r="BF71" i="67"/>
  <c r="BG71" i="67"/>
  <c r="BH71" i="67"/>
  <c r="BI71" i="67"/>
  <c r="BJ71" i="67"/>
  <c r="BK71" i="67"/>
  <c r="BL71" i="67"/>
  <c r="AZ72" i="67"/>
  <c r="BA72" i="67"/>
  <c r="BB72" i="67"/>
  <c r="BC72" i="67"/>
  <c r="BD72" i="67"/>
  <c r="BE72" i="67"/>
  <c r="BF72" i="67"/>
  <c r="BG72" i="67"/>
  <c r="BH72" i="67"/>
  <c r="BI72" i="67"/>
  <c r="BJ72" i="67"/>
  <c r="BK72" i="67"/>
  <c r="BL72" i="67"/>
  <c r="AZ73" i="67"/>
  <c r="BA73" i="67"/>
  <c r="BB73" i="67"/>
  <c r="BC73" i="67"/>
  <c r="BD73" i="67"/>
  <c r="BE73" i="67"/>
  <c r="BF73" i="67"/>
  <c r="BG73" i="67"/>
  <c r="BH73" i="67"/>
  <c r="BI73" i="67"/>
  <c r="BJ73" i="67"/>
  <c r="BK73" i="67"/>
  <c r="BL73" i="67"/>
  <c r="AZ74" i="67"/>
  <c r="BA74" i="67"/>
  <c r="BB74" i="67"/>
  <c r="BC74" i="67"/>
  <c r="BD74" i="67"/>
  <c r="BE74" i="67"/>
  <c r="BF74" i="67"/>
  <c r="BG74" i="67"/>
  <c r="BH74" i="67"/>
  <c r="BI74" i="67"/>
  <c r="BJ74" i="67"/>
  <c r="BK74" i="67"/>
  <c r="BL74" i="67"/>
  <c r="AZ75" i="67"/>
  <c r="BA75" i="67"/>
  <c r="BB75" i="67"/>
  <c r="BC75" i="67"/>
  <c r="BD75" i="67"/>
  <c r="BE75" i="67"/>
  <c r="BF75" i="67"/>
  <c r="BG75" i="67"/>
  <c r="BH75" i="67"/>
  <c r="BI75" i="67"/>
  <c r="BJ75" i="67"/>
  <c r="BK75" i="67"/>
  <c r="BL75" i="67"/>
  <c r="AZ76" i="67"/>
  <c r="BA76" i="67"/>
  <c r="BB76" i="67"/>
  <c r="BC76" i="67"/>
  <c r="BD76" i="67"/>
  <c r="BE76" i="67"/>
  <c r="BF76" i="67"/>
  <c r="BG76" i="67"/>
  <c r="BH76" i="67"/>
  <c r="BI76" i="67"/>
  <c r="BJ76" i="67"/>
  <c r="BK76" i="67"/>
  <c r="BL76" i="67"/>
  <c r="AZ77" i="67"/>
  <c r="BA77" i="67"/>
  <c r="BB77" i="67"/>
  <c r="BC77" i="67"/>
  <c r="BD77" i="67"/>
  <c r="BE77" i="67"/>
  <c r="BF77" i="67"/>
  <c r="BG77" i="67"/>
  <c r="BH77" i="67"/>
  <c r="BI77" i="67"/>
  <c r="BJ77" i="67"/>
  <c r="BK77" i="67"/>
  <c r="BL77" i="67"/>
  <c r="AZ78" i="67"/>
  <c r="BA78" i="67"/>
  <c r="BB78" i="67"/>
  <c r="BC78" i="67"/>
  <c r="BD78" i="67"/>
  <c r="BE78" i="67"/>
  <c r="BF78" i="67"/>
  <c r="BG78" i="67"/>
  <c r="BH78" i="67"/>
  <c r="BI78" i="67"/>
  <c r="BJ78" i="67"/>
  <c r="BK78" i="67"/>
  <c r="BL78" i="67"/>
  <c r="AZ79" i="67"/>
  <c r="BA79" i="67"/>
  <c r="BB79" i="67"/>
  <c r="BC79" i="67"/>
  <c r="BD79" i="67"/>
  <c r="BE79" i="67"/>
  <c r="BF79" i="67"/>
  <c r="BG79" i="67"/>
  <c r="BH79" i="67"/>
  <c r="BI79" i="67"/>
  <c r="BJ79" i="67"/>
  <c r="BK79" i="67"/>
  <c r="BL79" i="67"/>
  <c r="AZ80" i="67"/>
  <c r="BA80" i="67"/>
  <c r="BB80" i="67"/>
  <c r="BC80" i="67"/>
  <c r="BD80" i="67"/>
  <c r="BE80" i="67"/>
  <c r="BF80" i="67"/>
  <c r="BG80" i="67"/>
  <c r="BH80" i="67"/>
  <c r="BI80" i="67"/>
  <c r="BJ80" i="67"/>
  <c r="BK80" i="67"/>
  <c r="BL80" i="67"/>
  <c r="AZ81" i="67"/>
  <c r="BA81" i="67"/>
  <c r="BB81" i="67"/>
  <c r="BC81" i="67"/>
  <c r="BD81" i="67"/>
  <c r="BE81" i="67"/>
  <c r="BF81" i="67"/>
  <c r="BG81" i="67"/>
  <c r="BH81" i="67"/>
  <c r="BI81" i="67"/>
  <c r="BJ81" i="67"/>
  <c r="BK81" i="67"/>
  <c r="BL81" i="67"/>
  <c r="AZ82" i="67"/>
  <c r="BA82" i="67"/>
  <c r="BB82" i="67"/>
  <c r="BC82" i="67"/>
  <c r="BD82" i="67"/>
  <c r="BE82" i="67"/>
  <c r="BF82" i="67"/>
  <c r="BG82" i="67"/>
  <c r="BH82" i="67"/>
  <c r="BI82" i="67"/>
  <c r="BJ82" i="67"/>
  <c r="BK82" i="67"/>
  <c r="BL82" i="67"/>
  <c r="AZ83" i="67"/>
  <c r="BA83" i="67"/>
  <c r="BB83" i="67"/>
  <c r="BC83" i="67"/>
  <c r="BD83" i="67"/>
  <c r="BE83" i="67"/>
  <c r="BF83" i="67"/>
  <c r="BG83" i="67"/>
  <c r="BH83" i="67"/>
  <c r="BI83" i="67"/>
  <c r="BJ83" i="67"/>
  <c r="BK83" i="67"/>
  <c r="BL83" i="67"/>
  <c r="AZ84" i="67"/>
  <c r="BA84" i="67"/>
  <c r="BB84" i="67"/>
  <c r="BC84" i="67"/>
  <c r="BD84" i="67"/>
  <c r="BE84" i="67"/>
  <c r="BF84" i="67"/>
  <c r="BG84" i="67"/>
  <c r="BH84" i="67"/>
  <c r="BI84" i="67"/>
  <c r="BJ84" i="67"/>
  <c r="BK84" i="67"/>
  <c r="BL84" i="67"/>
  <c r="AZ85" i="67"/>
  <c r="BA85" i="67"/>
  <c r="BB85" i="67"/>
  <c r="BC85" i="67"/>
  <c r="BD85" i="67"/>
  <c r="BE85" i="67"/>
  <c r="BF85" i="67"/>
  <c r="BG85" i="67"/>
  <c r="BH85" i="67"/>
  <c r="BI85" i="67"/>
  <c r="BJ85" i="67"/>
  <c r="BK85" i="67"/>
  <c r="BL85" i="67"/>
  <c r="AZ86" i="67"/>
  <c r="BA86" i="67"/>
  <c r="BB86" i="67"/>
  <c r="BC86" i="67"/>
  <c r="BD86" i="67"/>
  <c r="BE86" i="67"/>
  <c r="BF86" i="67"/>
  <c r="BG86" i="67"/>
  <c r="BH86" i="67"/>
  <c r="BI86" i="67"/>
  <c r="BJ86" i="67"/>
  <c r="BK86" i="67"/>
  <c r="BL86" i="67"/>
  <c r="AZ87" i="67"/>
  <c r="BA87" i="67"/>
  <c r="BB87" i="67"/>
  <c r="BC87" i="67"/>
  <c r="BD87" i="67"/>
  <c r="BE87" i="67"/>
  <c r="BF87" i="67"/>
  <c r="BG87" i="67"/>
  <c r="BH87" i="67"/>
  <c r="BI87" i="67"/>
  <c r="BJ87" i="67"/>
  <c r="BK87" i="67"/>
  <c r="BL87" i="67"/>
  <c r="AZ88" i="67"/>
  <c r="BA88" i="67"/>
  <c r="BB88" i="67"/>
  <c r="BC88" i="67"/>
  <c r="BD88" i="67"/>
  <c r="BE88" i="67"/>
  <c r="BF88" i="67"/>
  <c r="BG88" i="67"/>
  <c r="BH88" i="67"/>
  <c r="BI88" i="67"/>
  <c r="BJ88" i="67"/>
  <c r="BK88" i="67"/>
  <c r="BL88" i="67"/>
  <c r="AZ89" i="67"/>
  <c r="BA89" i="67"/>
  <c r="BB89" i="67"/>
  <c r="BC89" i="67"/>
  <c r="BD89" i="67"/>
  <c r="BE89" i="67"/>
  <c r="BF89" i="67"/>
  <c r="BG89" i="67"/>
  <c r="BH89" i="67"/>
  <c r="BI89" i="67"/>
  <c r="BJ89" i="67"/>
  <c r="BK89" i="67"/>
  <c r="BL89" i="67"/>
  <c r="AZ90" i="67"/>
  <c r="BA90" i="67"/>
  <c r="BB90" i="67"/>
  <c r="BC90" i="67"/>
  <c r="BD90" i="67"/>
  <c r="BE90" i="67"/>
  <c r="BF90" i="67"/>
  <c r="BG90" i="67"/>
  <c r="BH90" i="67"/>
  <c r="BI90" i="67"/>
  <c r="BJ90" i="67"/>
  <c r="BK90" i="67"/>
  <c r="BL90" i="67"/>
  <c r="AZ91" i="67"/>
  <c r="BA91" i="67"/>
  <c r="BB91" i="67"/>
  <c r="BC91" i="67"/>
  <c r="BD91" i="67"/>
  <c r="BE91" i="67"/>
  <c r="BF91" i="67"/>
  <c r="BG91" i="67"/>
  <c r="BH91" i="67"/>
  <c r="BI91" i="67"/>
  <c r="BJ91" i="67"/>
  <c r="BK91" i="67"/>
  <c r="BL91" i="67"/>
  <c r="AZ92" i="67"/>
  <c r="BA92" i="67"/>
  <c r="BB92" i="67"/>
  <c r="BC92" i="67"/>
  <c r="BD92" i="67"/>
  <c r="BE92" i="67"/>
  <c r="BF92" i="67"/>
  <c r="BG92" i="67"/>
  <c r="BH92" i="67"/>
  <c r="BI92" i="67"/>
  <c r="BJ92" i="67"/>
  <c r="BK92" i="67"/>
  <c r="BL92" i="67"/>
  <c r="AZ93" i="67"/>
  <c r="BA93" i="67"/>
  <c r="BB93" i="67"/>
  <c r="BC93" i="67"/>
  <c r="BD93" i="67"/>
  <c r="BE93" i="67"/>
  <c r="BF93" i="67"/>
  <c r="BG93" i="67"/>
  <c r="BH93" i="67"/>
  <c r="BI93" i="67"/>
  <c r="BJ93" i="67"/>
  <c r="BK93" i="67"/>
  <c r="BL93" i="67"/>
  <c r="AZ94" i="67"/>
  <c r="BA94" i="67"/>
  <c r="BB94" i="67"/>
  <c r="BC94" i="67"/>
  <c r="BD94" i="67"/>
  <c r="BE94" i="67"/>
  <c r="BF94" i="67"/>
  <c r="BG94" i="67"/>
  <c r="BH94" i="67"/>
  <c r="BI94" i="67"/>
  <c r="BJ94" i="67"/>
  <c r="BK94" i="67"/>
  <c r="BL94" i="67"/>
  <c r="AZ95" i="67"/>
  <c r="BA95" i="67"/>
  <c r="BB95" i="67"/>
  <c r="BC95" i="67"/>
  <c r="BD95" i="67"/>
  <c r="BE95" i="67"/>
  <c r="BF95" i="67"/>
  <c r="BG95" i="67"/>
  <c r="BH95" i="67"/>
  <c r="BI95" i="67"/>
  <c r="BJ95" i="67"/>
  <c r="BK95" i="67"/>
  <c r="BL95" i="67"/>
  <c r="AZ96" i="67"/>
  <c r="BA96" i="67"/>
  <c r="BB96" i="67"/>
  <c r="BC96" i="67"/>
  <c r="BD96" i="67"/>
  <c r="BE96" i="67"/>
  <c r="BF96" i="67"/>
  <c r="BG96" i="67"/>
  <c r="BH96" i="67"/>
  <c r="BI96" i="67"/>
  <c r="BJ96" i="67"/>
  <c r="BK96" i="67"/>
  <c r="BL96" i="67"/>
  <c r="AZ97" i="67"/>
  <c r="BA97" i="67"/>
  <c r="BB97" i="67"/>
  <c r="BC97" i="67"/>
  <c r="BD97" i="67"/>
  <c r="BE97" i="67"/>
  <c r="BF97" i="67"/>
  <c r="BG97" i="67"/>
  <c r="BH97" i="67"/>
  <c r="BI97" i="67"/>
  <c r="BJ97" i="67"/>
  <c r="BK97" i="67"/>
  <c r="BL97" i="67"/>
  <c r="AZ98" i="67"/>
  <c r="BA98" i="67"/>
  <c r="BB98" i="67"/>
  <c r="BC98" i="67"/>
  <c r="BD98" i="67"/>
  <c r="BE98" i="67"/>
  <c r="BF98" i="67"/>
  <c r="BG98" i="67"/>
  <c r="BH98" i="67"/>
  <c r="BI98" i="67"/>
  <c r="BJ98" i="67"/>
  <c r="BK98" i="67"/>
  <c r="BL98" i="67"/>
  <c r="AZ99" i="67"/>
  <c r="BA99" i="67"/>
  <c r="BB99" i="67"/>
  <c r="BC99" i="67"/>
  <c r="BD99" i="67"/>
  <c r="BE99" i="67"/>
  <c r="BF99" i="67"/>
  <c r="BG99" i="67"/>
  <c r="BH99" i="67"/>
  <c r="BI99" i="67"/>
  <c r="BJ99" i="67"/>
  <c r="BK99" i="67"/>
  <c r="BL99" i="67"/>
  <c r="AZ100" i="67"/>
  <c r="BA100" i="67"/>
  <c r="BB100" i="67"/>
  <c r="BC100" i="67"/>
  <c r="BD100" i="67"/>
  <c r="BE100" i="67"/>
  <c r="BF100" i="67"/>
  <c r="BG100" i="67"/>
  <c r="BH100" i="67"/>
  <c r="BI100" i="67"/>
  <c r="BJ100" i="67"/>
  <c r="BK100" i="67"/>
  <c r="BL100" i="67"/>
  <c r="AZ101" i="67"/>
  <c r="BA101" i="67"/>
  <c r="BB101" i="67"/>
  <c r="BC101" i="67"/>
  <c r="BD101" i="67"/>
  <c r="BE101" i="67"/>
  <c r="BF101" i="67"/>
  <c r="BG101" i="67"/>
  <c r="BH101" i="67"/>
  <c r="BI101" i="67"/>
  <c r="BJ101" i="67"/>
  <c r="BK101" i="67"/>
  <c r="BL101" i="67"/>
  <c r="AZ102" i="67"/>
  <c r="BA102" i="67"/>
  <c r="BB102" i="67"/>
  <c r="BC102" i="67"/>
  <c r="BD102" i="67"/>
  <c r="BE102" i="67"/>
  <c r="BF102" i="67"/>
  <c r="BG102" i="67"/>
  <c r="BH102" i="67"/>
  <c r="BI102" i="67"/>
  <c r="BJ102" i="67"/>
  <c r="BK102" i="67"/>
  <c r="BL102" i="67"/>
  <c r="AZ103" i="67"/>
  <c r="BA103" i="67"/>
  <c r="BB103" i="67"/>
  <c r="BC103" i="67"/>
  <c r="BD103" i="67"/>
  <c r="BE103" i="67"/>
  <c r="BF103" i="67"/>
  <c r="BG103" i="67"/>
  <c r="BH103" i="67"/>
  <c r="BI103" i="67"/>
  <c r="BJ103" i="67"/>
  <c r="BK103" i="67"/>
  <c r="BL103" i="67"/>
  <c r="AZ104" i="67"/>
  <c r="BA104" i="67"/>
  <c r="BB104" i="67"/>
  <c r="BC104" i="67"/>
  <c r="BD104" i="67"/>
  <c r="BE104" i="67"/>
  <c r="BF104" i="67"/>
  <c r="BG104" i="67"/>
  <c r="BH104" i="67"/>
  <c r="BI104" i="67"/>
  <c r="BJ104" i="67"/>
  <c r="BK104" i="67"/>
  <c r="BL104" i="67"/>
  <c r="AZ105" i="67"/>
  <c r="BA105" i="67"/>
  <c r="BB105" i="67"/>
  <c r="BC105" i="67"/>
  <c r="BD105" i="67"/>
  <c r="BE105" i="67"/>
  <c r="BF105" i="67"/>
  <c r="BG105" i="67"/>
  <c r="BH105" i="67"/>
  <c r="BI105" i="67"/>
  <c r="BJ105" i="67"/>
  <c r="BK105" i="67"/>
  <c r="BL105" i="67"/>
  <c r="AZ106" i="67"/>
  <c r="BA106" i="67"/>
  <c r="BB106" i="67"/>
  <c r="BC106" i="67"/>
  <c r="BD106" i="67"/>
  <c r="BE106" i="67"/>
  <c r="BF106" i="67"/>
  <c r="BG106" i="67"/>
  <c r="BH106" i="67"/>
  <c r="BI106" i="67"/>
  <c r="BJ106" i="67"/>
  <c r="BK106" i="67"/>
  <c r="BL106" i="67"/>
  <c r="AZ107" i="67"/>
  <c r="BA107" i="67"/>
  <c r="BB107" i="67"/>
  <c r="BC107" i="67"/>
  <c r="BD107" i="67"/>
  <c r="BE107" i="67"/>
  <c r="BF107" i="67"/>
  <c r="BG107" i="67"/>
  <c r="BH107" i="67"/>
  <c r="BI107" i="67"/>
  <c r="BJ107" i="67"/>
  <c r="BK107" i="67"/>
  <c r="BL107" i="67"/>
  <c r="AZ108" i="67"/>
  <c r="BA108" i="67"/>
  <c r="BB108" i="67"/>
  <c r="BC108" i="67"/>
  <c r="BD108" i="67"/>
  <c r="BE108" i="67"/>
  <c r="BF108" i="67"/>
  <c r="BG108" i="67"/>
  <c r="BH108" i="67"/>
  <c r="BI108" i="67"/>
  <c r="BJ108" i="67"/>
  <c r="BK108" i="67"/>
  <c r="BL108" i="67"/>
  <c r="AZ109" i="67"/>
  <c r="BA109" i="67"/>
  <c r="BB109" i="67"/>
  <c r="BC109" i="67"/>
  <c r="BD109" i="67"/>
  <c r="BE109" i="67"/>
  <c r="BF109" i="67"/>
  <c r="BG109" i="67"/>
  <c r="BH109" i="67"/>
  <c r="BI109" i="67"/>
  <c r="BJ109" i="67"/>
  <c r="BK109" i="67"/>
  <c r="BL109" i="67"/>
  <c r="AZ110" i="67"/>
  <c r="BA110" i="67"/>
  <c r="BB110" i="67"/>
  <c r="BC110" i="67"/>
  <c r="BD110" i="67"/>
  <c r="BE110" i="67"/>
  <c r="BF110" i="67"/>
  <c r="BG110" i="67"/>
  <c r="BH110" i="67"/>
  <c r="BI110" i="67"/>
  <c r="BJ110" i="67"/>
  <c r="BK110" i="67"/>
  <c r="BL110" i="67"/>
  <c r="AZ111" i="67"/>
  <c r="BA111" i="67"/>
  <c r="BB111" i="67"/>
  <c r="BC111" i="67"/>
  <c r="BD111" i="67"/>
  <c r="BE111" i="67"/>
  <c r="BF111" i="67"/>
  <c r="BG111" i="67"/>
  <c r="BH111" i="67"/>
  <c r="BI111" i="67"/>
  <c r="BJ111" i="67"/>
  <c r="BK111" i="67"/>
  <c r="BL111" i="67"/>
  <c r="AZ112" i="67"/>
  <c r="BA112" i="67"/>
  <c r="BB112" i="67"/>
  <c r="BC112" i="67"/>
  <c r="BD112" i="67"/>
  <c r="BE112" i="67"/>
  <c r="BF112" i="67"/>
  <c r="BG112" i="67"/>
  <c r="BH112" i="67"/>
  <c r="BI112" i="67"/>
  <c r="BJ112" i="67"/>
  <c r="BK112" i="67"/>
  <c r="BL112" i="67"/>
  <c r="AZ113" i="67"/>
  <c r="BA113" i="67"/>
  <c r="BB113" i="67"/>
  <c r="BC113" i="67"/>
  <c r="BD113" i="67"/>
  <c r="BE113" i="67"/>
  <c r="BF113" i="67"/>
  <c r="BG113" i="67"/>
  <c r="BH113" i="67"/>
  <c r="BI113" i="67"/>
  <c r="BJ113" i="67"/>
  <c r="BK113" i="67"/>
  <c r="BL113" i="67"/>
  <c r="AZ114" i="67"/>
  <c r="BA114" i="67"/>
  <c r="BB114" i="67"/>
  <c r="BC114" i="67"/>
  <c r="BD114" i="67"/>
  <c r="BE114" i="67"/>
  <c r="BF114" i="67"/>
  <c r="BG114" i="67"/>
  <c r="BH114" i="67"/>
  <c r="BI114" i="67"/>
  <c r="BJ114" i="67"/>
  <c r="BK114" i="67"/>
  <c r="BL114" i="67"/>
  <c r="AZ115" i="67"/>
  <c r="BA115" i="67"/>
  <c r="BB115" i="67"/>
  <c r="BC115" i="67"/>
  <c r="BD115" i="67"/>
  <c r="BE115" i="67"/>
  <c r="BF115" i="67"/>
  <c r="BG115" i="67"/>
  <c r="BH115" i="67"/>
  <c r="BI115" i="67"/>
  <c r="BJ115" i="67"/>
  <c r="BK115" i="67"/>
  <c r="BL115" i="67"/>
  <c r="AZ116" i="67"/>
  <c r="BA116" i="67"/>
  <c r="BB116" i="67"/>
  <c r="BC116" i="67"/>
  <c r="BD116" i="67"/>
  <c r="BE116" i="67"/>
  <c r="BF116" i="67"/>
  <c r="BG116" i="67"/>
  <c r="BH116" i="67"/>
  <c r="BI116" i="67"/>
  <c r="BJ116" i="67"/>
  <c r="BK116" i="67"/>
  <c r="BL116" i="67"/>
  <c r="AZ117" i="67"/>
  <c r="BA117" i="67"/>
  <c r="BB117" i="67"/>
  <c r="BC117" i="67"/>
  <c r="BD117" i="67"/>
  <c r="BE117" i="67"/>
  <c r="BF117" i="67"/>
  <c r="BG117" i="67"/>
  <c r="BH117" i="67"/>
  <c r="BI117" i="67"/>
  <c r="BJ117" i="67"/>
  <c r="BK117" i="67"/>
  <c r="BL117" i="67"/>
  <c r="AZ118" i="67"/>
  <c r="BA118" i="67"/>
  <c r="BB118" i="67"/>
  <c r="BC118" i="67"/>
  <c r="BD118" i="67"/>
  <c r="BE118" i="67"/>
  <c r="BF118" i="67"/>
  <c r="BG118" i="67"/>
  <c r="BH118" i="67"/>
  <c r="BI118" i="67"/>
  <c r="BJ118" i="67"/>
  <c r="BK118" i="67"/>
  <c r="BL118" i="67"/>
  <c r="AZ119" i="67"/>
  <c r="BA119" i="67"/>
  <c r="BB119" i="67"/>
  <c r="BC119" i="67"/>
  <c r="BD119" i="67"/>
  <c r="BE119" i="67"/>
  <c r="BF119" i="67"/>
  <c r="BG119" i="67"/>
  <c r="BH119" i="67"/>
  <c r="BI119" i="67"/>
  <c r="BJ119" i="67"/>
  <c r="BK119" i="67"/>
  <c r="BL119" i="67"/>
  <c r="AZ120" i="67"/>
  <c r="BA120" i="67"/>
  <c r="BB120" i="67"/>
  <c r="BC120" i="67"/>
  <c r="BD120" i="67"/>
  <c r="BE120" i="67"/>
  <c r="BF120" i="67"/>
  <c r="BG120" i="67"/>
  <c r="BH120" i="67"/>
  <c r="BI120" i="67"/>
  <c r="BJ120" i="67"/>
  <c r="BK120" i="67"/>
  <c r="BL120" i="67"/>
  <c r="AZ121" i="67"/>
  <c r="BA121" i="67"/>
  <c r="BB121" i="67"/>
  <c r="BC121" i="67"/>
  <c r="BD121" i="67"/>
  <c r="BE121" i="67"/>
  <c r="BF121" i="67"/>
  <c r="BG121" i="67"/>
  <c r="BH121" i="67"/>
  <c r="BI121" i="67"/>
  <c r="BJ121" i="67"/>
  <c r="BK121" i="67"/>
  <c r="BL121" i="67"/>
  <c r="AZ122" i="67"/>
  <c r="BA122" i="67"/>
  <c r="BB122" i="67"/>
  <c r="BC122" i="67"/>
  <c r="BD122" i="67"/>
  <c r="BE122" i="67"/>
  <c r="BF122" i="67"/>
  <c r="BG122" i="67"/>
  <c r="BH122" i="67"/>
  <c r="BI122" i="67"/>
  <c r="BJ122" i="67"/>
  <c r="BK122" i="67"/>
  <c r="BL122" i="67"/>
  <c r="AZ123" i="67"/>
  <c r="BA123" i="67"/>
  <c r="BB123" i="67"/>
  <c r="BC123" i="67"/>
  <c r="BD123" i="67"/>
  <c r="BE123" i="67"/>
  <c r="BF123" i="67"/>
  <c r="BG123" i="67"/>
  <c r="BH123" i="67"/>
  <c r="BI123" i="67"/>
  <c r="BJ123" i="67"/>
  <c r="BK123" i="67"/>
  <c r="BL123" i="67"/>
  <c r="AZ124" i="67"/>
  <c r="BA124" i="67"/>
  <c r="BB124" i="67"/>
  <c r="BC124" i="67"/>
  <c r="BD124" i="67"/>
  <c r="BE124" i="67"/>
  <c r="BF124" i="67"/>
  <c r="BG124" i="67"/>
  <c r="BH124" i="67"/>
  <c r="BI124" i="67"/>
  <c r="BJ124" i="67"/>
  <c r="BK124" i="67"/>
  <c r="BL124" i="67"/>
  <c r="AZ125" i="67"/>
  <c r="BA125" i="67"/>
  <c r="BB125" i="67"/>
  <c r="BC125" i="67"/>
  <c r="BD125" i="67"/>
  <c r="BE125" i="67"/>
  <c r="BF125" i="67"/>
  <c r="BG125" i="67"/>
  <c r="BH125" i="67"/>
  <c r="BI125" i="67"/>
  <c r="BJ125" i="67"/>
  <c r="BK125" i="67"/>
  <c r="BL125" i="67"/>
  <c r="AZ126" i="67"/>
  <c r="BA126" i="67"/>
  <c r="BB126" i="67"/>
  <c r="BC126" i="67"/>
  <c r="BD126" i="67"/>
  <c r="BE126" i="67"/>
  <c r="BF126" i="67"/>
  <c r="BG126" i="67"/>
  <c r="BH126" i="67"/>
  <c r="BI126" i="67"/>
  <c r="BJ126" i="67"/>
  <c r="BK126" i="67"/>
  <c r="BL126" i="67"/>
  <c r="AZ127" i="67"/>
  <c r="BA127" i="67"/>
  <c r="BB127" i="67"/>
  <c r="BC127" i="67"/>
  <c r="BD127" i="67"/>
  <c r="BE127" i="67"/>
  <c r="BF127" i="67"/>
  <c r="BG127" i="67"/>
  <c r="BH127" i="67"/>
  <c r="BI127" i="67"/>
  <c r="BJ127" i="67"/>
  <c r="BK127" i="67"/>
  <c r="BL127" i="67"/>
  <c r="AZ128" i="67"/>
  <c r="BA128" i="67"/>
  <c r="BB128" i="67"/>
  <c r="BC128" i="67"/>
  <c r="BD128" i="67"/>
  <c r="BE128" i="67"/>
  <c r="BF128" i="67"/>
  <c r="BG128" i="67"/>
  <c r="BH128" i="67"/>
  <c r="BI128" i="67"/>
  <c r="BJ128" i="67"/>
  <c r="BK128" i="67"/>
  <c r="BL128" i="67"/>
  <c r="AZ129" i="67"/>
  <c r="BA129" i="67"/>
  <c r="BB129" i="67"/>
  <c r="BC129" i="67"/>
  <c r="BD129" i="67"/>
  <c r="BE129" i="67"/>
  <c r="BF129" i="67"/>
  <c r="BG129" i="67"/>
  <c r="BH129" i="67"/>
  <c r="BI129" i="67"/>
  <c r="BJ129" i="67"/>
  <c r="BK129" i="67"/>
  <c r="BL129" i="67"/>
  <c r="AZ130" i="67"/>
  <c r="BA130" i="67"/>
  <c r="BB130" i="67"/>
  <c r="BC130" i="67"/>
  <c r="BD130" i="67"/>
  <c r="BE130" i="67"/>
  <c r="BF130" i="67"/>
  <c r="BG130" i="67"/>
  <c r="BH130" i="67"/>
  <c r="BI130" i="67"/>
  <c r="BJ130" i="67"/>
  <c r="BK130" i="67"/>
  <c r="BL130" i="67"/>
  <c r="AZ131" i="67"/>
  <c r="BA131" i="67"/>
  <c r="BB131" i="67"/>
  <c r="BC131" i="67"/>
  <c r="BD131" i="67"/>
  <c r="BE131" i="67"/>
  <c r="BF131" i="67"/>
  <c r="BG131" i="67"/>
  <c r="BH131" i="67"/>
  <c r="BI131" i="67"/>
  <c r="BJ131" i="67"/>
  <c r="BK131" i="67"/>
  <c r="BL131" i="67"/>
  <c r="AZ132" i="67"/>
  <c r="BA132" i="67"/>
  <c r="BB132" i="67"/>
  <c r="BC132" i="67"/>
  <c r="BD132" i="67"/>
  <c r="BE132" i="67"/>
  <c r="BF132" i="67"/>
  <c r="BG132" i="67"/>
  <c r="BH132" i="67"/>
  <c r="BI132" i="67"/>
  <c r="BJ132" i="67"/>
  <c r="BK132" i="67"/>
  <c r="BL132" i="67"/>
  <c r="AZ133" i="67"/>
  <c r="BA133" i="67"/>
  <c r="BB133" i="67"/>
  <c r="BC133" i="67"/>
  <c r="BD133" i="67"/>
  <c r="BE133" i="67"/>
  <c r="BF133" i="67"/>
  <c r="BG133" i="67"/>
  <c r="BH133" i="67"/>
  <c r="BI133" i="67"/>
  <c r="BJ133" i="67"/>
  <c r="BK133" i="67"/>
  <c r="BL133" i="67"/>
  <c r="AZ134" i="67"/>
  <c r="BA134" i="67"/>
  <c r="BB134" i="67"/>
  <c r="BC134" i="67"/>
  <c r="BD134" i="67"/>
  <c r="BE134" i="67"/>
  <c r="BF134" i="67"/>
  <c r="BG134" i="67"/>
  <c r="BH134" i="67"/>
  <c r="BI134" i="67"/>
  <c r="BJ134" i="67"/>
  <c r="BK134" i="67"/>
  <c r="BL134" i="67"/>
  <c r="AZ135" i="67"/>
  <c r="BA135" i="67"/>
  <c r="BB135" i="67"/>
  <c r="BC135" i="67"/>
  <c r="BD135" i="67"/>
  <c r="BE135" i="67"/>
  <c r="BF135" i="67"/>
  <c r="BG135" i="67"/>
  <c r="BH135" i="67"/>
  <c r="BI135" i="67"/>
  <c r="BJ135" i="67"/>
  <c r="BK135" i="67"/>
  <c r="BL135" i="67"/>
  <c r="AZ136" i="67"/>
  <c r="BA136" i="67"/>
  <c r="BB136" i="67"/>
  <c r="BC136" i="67"/>
  <c r="BD136" i="67"/>
  <c r="BE136" i="67"/>
  <c r="BF136" i="67"/>
  <c r="BG136" i="67"/>
  <c r="BH136" i="67"/>
  <c r="BI136" i="67"/>
  <c r="BJ136" i="67"/>
  <c r="BK136" i="67"/>
  <c r="BL136" i="67"/>
  <c r="AZ137" i="67"/>
  <c r="BA137" i="67"/>
  <c r="BB137" i="67"/>
  <c r="BC137" i="67"/>
  <c r="BD137" i="67"/>
  <c r="BE137" i="67"/>
  <c r="BF137" i="67"/>
  <c r="BG137" i="67"/>
  <c r="BH137" i="67"/>
  <c r="BI137" i="67"/>
  <c r="BJ137" i="67"/>
  <c r="BK137" i="67"/>
  <c r="BL137" i="67"/>
  <c r="AZ138" i="67"/>
  <c r="BA138" i="67"/>
  <c r="BB138" i="67"/>
  <c r="BC138" i="67"/>
  <c r="BD138" i="67"/>
  <c r="BE138" i="67"/>
  <c r="BF138" i="67"/>
  <c r="BG138" i="67"/>
  <c r="BH138" i="67"/>
  <c r="BI138" i="67"/>
  <c r="BJ138" i="67"/>
  <c r="BK138" i="67"/>
  <c r="BL138" i="67"/>
  <c r="AZ139" i="67"/>
  <c r="BA139" i="67"/>
  <c r="BB139" i="67"/>
  <c r="BC139" i="67"/>
  <c r="BD139" i="67"/>
  <c r="BE139" i="67"/>
  <c r="BF139" i="67"/>
  <c r="BG139" i="67"/>
  <c r="BH139" i="67"/>
  <c r="BI139" i="67"/>
  <c r="BJ139" i="67"/>
  <c r="BK139" i="67"/>
  <c r="BL139" i="67"/>
  <c r="AZ140" i="67"/>
  <c r="BA140" i="67"/>
  <c r="BB140" i="67"/>
  <c r="BC140" i="67"/>
  <c r="BD140" i="67"/>
  <c r="BE140" i="67"/>
  <c r="BF140" i="67"/>
  <c r="BG140" i="67"/>
  <c r="BH140" i="67"/>
  <c r="BI140" i="67"/>
  <c r="BJ140" i="67"/>
  <c r="BK140" i="67"/>
  <c r="BL140" i="67"/>
  <c r="AZ141" i="67"/>
  <c r="BA141" i="67"/>
  <c r="BB141" i="67"/>
  <c r="BC141" i="67"/>
  <c r="BD141" i="67"/>
  <c r="BE141" i="67"/>
  <c r="BF141" i="67"/>
  <c r="BG141" i="67"/>
  <c r="BH141" i="67"/>
  <c r="BI141" i="67"/>
  <c r="BJ141" i="67"/>
  <c r="BK141" i="67"/>
  <c r="BL141" i="67"/>
  <c r="AZ142" i="67"/>
  <c r="BA142" i="67"/>
  <c r="BB142" i="67"/>
  <c r="BC142" i="67"/>
  <c r="BD142" i="67"/>
  <c r="BE142" i="67"/>
  <c r="BF142" i="67"/>
  <c r="BG142" i="67"/>
  <c r="BH142" i="67"/>
  <c r="BI142" i="67"/>
  <c r="BJ142" i="67"/>
  <c r="BK142" i="67"/>
  <c r="BL142" i="67"/>
  <c r="AZ143" i="67"/>
  <c r="BA143" i="67"/>
  <c r="BB143" i="67"/>
  <c r="BC143" i="67"/>
  <c r="BD143" i="67"/>
  <c r="BE143" i="67"/>
  <c r="BF143" i="67"/>
  <c r="BG143" i="67"/>
  <c r="BH143" i="67"/>
  <c r="BI143" i="67"/>
  <c r="BJ143" i="67"/>
  <c r="BK143" i="67"/>
  <c r="BL143" i="67"/>
  <c r="AZ144" i="67"/>
  <c r="BA144" i="67"/>
  <c r="BB144" i="67"/>
  <c r="BC144" i="67"/>
  <c r="BD144" i="67"/>
  <c r="BE144" i="67"/>
  <c r="BF144" i="67"/>
  <c r="BG144" i="67"/>
  <c r="BH144" i="67"/>
  <c r="BI144" i="67"/>
  <c r="BJ144" i="67"/>
  <c r="BK144" i="67"/>
  <c r="BL144" i="67"/>
  <c r="AZ145" i="67"/>
  <c r="BA145" i="67"/>
  <c r="BB145" i="67"/>
  <c r="BC145" i="67"/>
  <c r="BD145" i="67"/>
  <c r="BE145" i="67"/>
  <c r="BF145" i="67"/>
  <c r="BG145" i="67"/>
  <c r="BH145" i="67"/>
  <c r="BI145" i="67"/>
  <c r="BJ145" i="67"/>
  <c r="BK145" i="67"/>
  <c r="BL145" i="67"/>
  <c r="AZ146" i="67"/>
  <c r="BA146" i="67"/>
  <c r="BB146" i="67"/>
  <c r="BC146" i="67"/>
  <c r="BD146" i="67"/>
  <c r="BE146" i="67"/>
  <c r="BF146" i="67"/>
  <c r="BG146" i="67"/>
  <c r="BH146" i="67"/>
  <c r="BI146" i="67"/>
  <c r="BJ146" i="67"/>
  <c r="BK146" i="67"/>
  <c r="BL146" i="67"/>
  <c r="AZ147" i="67"/>
  <c r="BA147" i="67"/>
  <c r="BB147" i="67"/>
  <c r="BC147" i="67"/>
  <c r="BD147" i="67"/>
  <c r="BE147" i="67"/>
  <c r="BF147" i="67"/>
  <c r="BG147" i="67"/>
  <c r="BH147" i="67"/>
  <c r="BI147" i="67"/>
  <c r="BJ147" i="67"/>
  <c r="BK147" i="67"/>
  <c r="BL147" i="67"/>
  <c r="AZ148" i="67"/>
  <c r="BA148" i="67"/>
  <c r="BB148" i="67"/>
  <c r="BC148" i="67"/>
  <c r="BD148" i="67"/>
  <c r="BE148" i="67"/>
  <c r="BF148" i="67"/>
  <c r="BG148" i="67"/>
  <c r="BH148" i="67"/>
  <c r="BI148" i="67"/>
  <c r="BJ148" i="67"/>
  <c r="BK148" i="67"/>
  <c r="BL148" i="67"/>
  <c r="AZ149" i="67"/>
  <c r="BA149" i="67"/>
  <c r="BB149" i="67"/>
  <c r="BC149" i="67"/>
  <c r="BD149" i="67"/>
  <c r="BE149" i="67"/>
  <c r="BF149" i="67"/>
  <c r="BG149" i="67"/>
  <c r="BH149" i="67"/>
  <c r="BI149" i="67"/>
  <c r="BJ149" i="67"/>
  <c r="BK149" i="67"/>
  <c r="BL149" i="67"/>
  <c r="AZ150" i="67"/>
  <c r="BA150" i="67"/>
  <c r="BB150" i="67"/>
  <c r="BC150" i="67"/>
  <c r="BD150" i="67"/>
  <c r="BE150" i="67"/>
  <c r="BF150" i="67"/>
  <c r="BG150" i="67"/>
  <c r="BH150" i="67"/>
  <c r="BI150" i="67"/>
  <c r="BJ150" i="67"/>
  <c r="BK150" i="67"/>
  <c r="BL150" i="67"/>
  <c r="AZ151" i="67"/>
  <c r="BA151" i="67"/>
  <c r="BB151" i="67"/>
  <c r="BC151" i="67"/>
  <c r="BD151" i="67"/>
  <c r="BE151" i="67"/>
  <c r="BF151" i="67"/>
  <c r="BG151" i="67"/>
  <c r="BH151" i="67"/>
  <c r="BI151" i="67"/>
  <c r="BJ151" i="67"/>
  <c r="BK151" i="67"/>
  <c r="BL151" i="67"/>
  <c r="AZ152" i="67"/>
  <c r="BA152" i="67"/>
  <c r="BB152" i="67"/>
  <c r="BC152" i="67"/>
  <c r="BD152" i="67"/>
  <c r="BE152" i="67"/>
  <c r="BF152" i="67"/>
  <c r="BG152" i="67"/>
  <c r="BH152" i="67"/>
  <c r="BI152" i="67"/>
  <c r="BJ152" i="67"/>
  <c r="BK152" i="67"/>
  <c r="BL152" i="67"/>
  <c r="AZ153" i="67"/>
  <c r="BA153" i="67"/>
  <c r="BB153" i="67"/>
  <c r="BC153" i="67"/>
  <c r="BD153" i="67"/>
  <c r="BE153" i="67"/>
  <c r="BF153" i="67"/>
  <c r="BG153" i="67"/>
  <c r="BH153" i="67"/>
  <c r="BI153" i="67"/>
  <c r="BJ153" i="67"/>
  <c r="BK153" i="67"/>
  <c r="BL153" i="67"/>
  <c r="AZ154" i="67"/>
  <c r="BA154" i="67"/>
  <c r="BB154" i="67"/>
  <c r="BC154" i="67"/>
  <c r="BD154" i="67"/>
  <c r="BE154" i="67"/>
  <c r="BF154" i="67"/>
  <c r="BG154" i="67"/>
  <c r="BH154" i="67"/>
  <c r="BI154" i="67"/>
  <c r="BJ154" i="67"/>
  <c r="BK154" i="67"/>
  <c r="BL154" i="67"/>
  <c r="AZ155" i="67"/>
  <c r="BA155" i="67"/>
  <c r="BB155" i="67"/>
  <c r="BC155" i="67"/>
  <c r="BD155" i="67"/>
  <c r="BE155" i="67"/>
  <c r="BF155" i="67"/>
  <c r="BG155" i="67"/>
  <c r="BH155" i="67"/>
  <c r="BI155" i="67"/>
  <c r="BJ155" i="67"/>
  <c r="BK155" i="67"/>
  <c r="BL155" i="67"/>
  <c r="AZ156" i="67"/>
  <c r="BA156" i="67"/>
  <c r="BB156" i="67"/>
  <c r="BC156" i="67"/>
  <c r="BD156" i="67"/>
  <c r="BE156" i="67"/>
  <c r="BF156" i="67"/>
  <c r="BG156" i="67"/>
  <c r="BH156" i="67"/>
  <c r="BI156" i="67"/>
  <c r="BJ156" i="67"/>
  <c r="BK156" i="67"/>
  <c r="BL156" i="67"/>
  <c r="AZ157" i="67"/>
  <c r="BA157" i="67"/>
  <c r="BB157" i="67"/>
  <c r="BC157" i="67"/>
  <c r="BD157" i="67"/>
  <c r="BE157" i="67"/>
  <c r="BF157" i="67"/>
  <c r="BG157" i="67"/>
  <c r="BH157" i="67"/>
  <c r="BI157" i="67"/>
  <c r="BJ157" i="67"/>
  <c r="BK157" i="67"/>
  <c r="BL157" i="67"/>
  <c r="AZ158" i="67"/>
  <c r="BA158" i="67"/>
  <c r="BB158" i="67"/>
  <c r="BC158" i="67"/>
  <c r="BD158" i="67"/>
  <c r="BE158" i="67"/>
  <c r="BF158" i="67"/>
  <c r="BG158" i="67"/>
  <c r="BH158" i="67"/>
  <c r="BI158" i="67"/>
  <c r="BJ158" i="67"/>
  <c r="BK158" i="67"/>
  <c r="BL158" i="67"/>
  <c r="AZ159" i="67"/>
  <c r="BA159" i="67"/>
  <c r="BB159" i="67"/>
  <c r="BC159" i="67"/>
  <c r="BD159" i="67"/>
  <c r="BE159" i="67"/>
  <c r="BF159" i="67"/>
  <c r="BG159" i="67"/>
  <c r="BH159" i="67"/>
  <c r="BI159" i="67"/>
  <c r="BJ159" i="67"/>
  <c r="BK159" i="67"/>
  <c r="BL159" i="67"/>
  <c r="AZ160" i="67"/>
  <c r="BA160" i="67"/>
  <c r="BB160" i="67"/>
  <c r="BC160" i="67"/>
  <c r="BD160" i="67"/>
  <c r="BE160" i="67"/>
  <c r="BF160" i="67"/>
  <c r="BG160" i="67"/>
  <c r="BH160" i="67"/>
  <c r="BI160" i="67"/>
  <c r="BJ160" i="67"/>
  <c r="BK160" i="67"/>
  <c r="BL160" i="67"/>
  <c r="AZ161" i="67"/>
  <c r="BA161" i="67"/>
  <c r="BB161" i="67"/>
  <c r="BC161" i="67"/>
  <c r="BD161" i="67"/>
  <c r="BE161" i="67"/>
  <c r="BF161" i="67"/>
  <c r="BG161" i="67"/>
  <c r="BH161" i="67"/>
  <c r="BI161" i="67"/>
  <c r="BJ161" i="67"/>
  <c r="BK161" i="67"/>
  <c r="BL161" i="67"/>
  <c r="AZ162" i="67"/>
  <c r="BA162" i="67"/>
  <c r="BB162" i="67"/>
  <c r="BC162" i="67"/>
  <c r="BD162" i="67"/>
  <c r="BE162" i="67"/>
  <c r="BF162" i="67"/>
  <c r="BG162" i="67"/>
  <c r="BH162" i="67"/>
  <c r="BI162" i="67"/>
  <c r="BJ162" i="67"/>
  <c r="BK162" i="67"/>
  <c r="BL162" i="67"/>
  <c r="AZ163" i="67"/>
  <c r="BA163" i="67"/>
  <c r="BB163" i="67"/>
  <c r="BC163" i="67"/>
  <c r="BD163" i="67"/>
  <c r="BE163" i="67"/>
  <c r="BF163" i="67"/>
  <c r="BG163" i="67"/>
  <c r="BH163" i="67"/>
  <c r="BI163" i="67"/>
  <c r="BJ163" i="67"/>
  <c r="BK163" i="67"/>
  <c r="BL163" i="67"/>
  <c r="AZ164" i="67"/>
  <c r="BA164" i="67"/>
  <c r="BB164" i="67"/>
  <c r="BC164" i="67"/>
  <c r="BD164" i="67"/>
  <c r="BE164" i="67"/>
  <c r="BF164" i="67"/>
  <c r="BG164" i="67"/>
  <c r="BH164" i="67"/>
  <c r="BI164" i="67"/>
  <c r="BJ164" i="67"/>
  <c r="BK164" i="67"/>
  <c r="BL164" i="67"/>
  <c r="AZ165" i="67"/>
  <c r="BA165" i="67"/>
  <c r="BB165" i="67"/>
  <c r="BC165" i="67"/>
  <c r="BD165" i="67"/>
  <c r="BE165" i="67"/>
  <c r="BF165" i="67"/>
  <c r="BG165" i="67"/>
  <c r="BH165" i="67"/>
  <c r="BI165" i="67"/>
  <c r="BJ165" i="67"/>
  <c r="BK165" i="67"/>
  <c r="BL165" i="67"/>
  <c r="AZ166" i="67"/>
  <c r="BA166" i="67"/>
  <c r="BB166" i="67"/>
  <c r="BC166" i="67"/>
  <c r="BD166" i="67"/>
  <c r="BE166" i="67"/>
  <c r="BF166" i="67"/>
  <c r="BG166" i="67"/>
  <c r="BH166" i="67"/>
  <c r="BI166" i="67"/>
  <c r="BJ166" i="67"/>
  <c r="BK166" i="67"/>
  <c r="BL166" i="67"/>
  <c r="AZ167" i="67"/>
  <c r="BA167" i="67"/>
  <c r="BB167" i="67"/>
  <c r="BC167" i="67"/>
  <c r="BD167" i="67"/>
  <c r="BE167" i="67"/>
  <c r="BF167" i="67"/>
  <c r="BG167" i="67"/>
  <c r="BH167" i="67"/>
  <c r="BI167" i="67"/>
  <c r="BJ167" i="67"/>
  <c r="BK167" i="67"/>
  <c r="BL167" i="67"/>
  <c r="AZ168" i="67"/>
  <c r="BA168" i="67"/>
  <c r="BB168" i="67"/>
  <c r="BC168" i="67"/>
  <c r="BD168" i="67"/>
  <c r="BE168" i="67"/>
  <c r="BF168" i="67"/>
  <c r="BG168" i="67"/>
  <c r="BH168" i="67"/>
  <c r="BI168" i="67"/>
  <c r="BJ168" i="67"/>
  <c r="BK168" i="67"/>
  <c r="BL168" i="67"/>
  <c r="AZ169" i="67"/>
  <c r="BA169" i="67"/>
  <c r="BB169" i="67"/>
  <c r="BC169" i="67"/>
  <c r="BD169" i="67"/>
  <c r="BE169" i="67"/>
  <c r="BF169" i="67"/>
  <c r="BG169" i="67"/>
  <c r="BH169" i="67"/>
  <c r="BI169" i="67"/>
  <c r="BJ169" i="67"/>
  <c r="BK169" i="67"/>
  <c r="BL169" i="67"/>
  <c r="AZ170" i="67"/>
  <c r="BA170" i="67"/>
  <c r="BB170" i="67"/>
  <c r="BC170" i="67"/>
  <c r="BD170" i="67"/>
  <c r="BE170" i="67"/>
  <c r="BF170" i="67"/>
  <c r="BG170" i="67"/>
  <c r="BH170" i="67"/>
  <c r="BI170" i="67"/>
  <c r="BJ170" i="67"/>
  <c r="BK170" i="67"/>
  <c r="BL170" i="67"/>
  <c r="AZ171" i="67"/>
  <c r="BA171" i="67"/>
  <c r="BB171" i="67"/>
  <c r="BC171" i="67"/>
  <c r="BD171" i="67"/>
  <c r="BE171" i="67"/>
  <c r="BF171" i="67"/>
  <c r="BG171" i="67"/>
  <c r="BH171" i="67"/>
  <c r="BI171" i="67"/>
  <c r="BJ171" i="67"/>
  <c r="BK171" i="67"/>
  <c r="BL171" i="67"/>
  <c r="AZ172" i="67"/>
  <c r="BA172" i="67"/>
  <c r="BB172" i="67"/>
  <c r="BC172" i="67"/>
  <c r="BD172" i="67"/>
  <c r="BE172" i="67"/>
  <c r="BF172" i="67"/>
  <c r="BG172" i="67"/>
  <c r="BH172" i="67"/>
  <c r="BI172" i="67"/>
  <c r="BJ172" i="67"/>
  <c r="BK172" i="67"/>
  <c r="BL172" i="67"/>
  <c r="AZ173" i="67"/>
  <c r="BA173" i="67"/>
  <c r="BB173" i="67"/>
  <c r="BC173" i="67"/>
  <c r="BD173" i="67"/>
  <c r="BE173" i="67"/>
  <c r="BF173" i="67"/>
  <c r="BG173" i="67"/>
  <c r="BH173" i="67"/>
  <c r="BI173" i="67"/>
  <c r="BJ173" i="67"/>
  <c r="BK173" i="67"/>
  <c r="BL173" i="67"/>
  <c r="AZ174" i="67"/>
  <c r="BA174" i="67"/>
  <c r="BB174" i="67"/>
  <c r="BC174" i="67"/>
  <c r="BD174" i="67"/>
  <c r="BE174" i="67"/>
  <c r="BF174" i="67"/>
  <c r="BG174" i="67"/>
  <c r="BH174" i="67"/>
  <c r="BI174" i="67"/>
  <c r="BJ174" i="67"/>
  <c r="BK174" i="67"/>
  <c r="BL174" i="67"/>
  <c r="AZ175" i="67"/>
  <c r="BA175" i="67"/>
  <c r="BB175" i="67"/>
  <c r="BC175" i="67"/>
  <c r="BD175" i="67"/>
  <c r="BE175" i="67"/>
  <c r="BF175" i="67"/>
  <c r="BG175" i="67"/>
  <c r="BH175" i="67"/>
  <c r="BI175" i="67"/>
  <c r="BJ175" i="67"/>
  <c r="BK175" i="67"/>
  <c r="BL175" i="67"/>
  <c r="AZ176" i="67"/>
  <c r="BA176" i="67"/>
  <c r="BB176" i="67"/>
  <c r="BC176" i="67"/>
  <c r="BD176" i="67"/>
  <c r="BE176" i="67"/>
  <c r="BF176" i="67"/>
  <c r="BG176" i="67"/>
  <c r="BH176" i="67"/>
  <c r="BI176" i="67"/>
  <c r="BJ176" i="67"/>
  <c r="BK176" i="67"/>
  <c r="BL176" i="67"/>
  <c r="AZ177" i="67"/>
  <c r="BA177" i="67"/>
  <c r="BB177" i="67"/>
  <c r="BC177" i="67"/>
  <c r="BD177" i="67"/>
  <c r="BE177" i="67"/>
  <c r="BF177" i="67"/>
  <c r="BG177" i="67"/>
  <c r="BH177" i="67"/>
  <c r="BI177" i="67"/>
  <c r="BJ177" i="67"/>
  <c r="BK177" i="67"/>
  <c r="BL177" i="67"/>
  <c r="AZ178" i="67"/>
  <c r="BA178" i="67"/>
  <c r="BB178" i="67"/>
  <c r="BC178" i="67"/>
  <c r="BD178" i="67"/>
  <c r="BE178" i="67"/>
  <c r="BF178" i="67"/>
  <c r="BG178" i="67"/>
  <c r="BH178" i="67"/>
  <c r="BI178" i="67"/>
  <c r="BJ178" i="67"/>
  <c r="BK178" i="67"/>
  <c r="BL178" i="67"/>
  <c r="AZ179" i="67"/>
  <c r="BA179" i="67"/>
  <c r="BB179" i="67"/>
  <c r="BC179" i="67"/>
  <c r="BD179" i="67"/>
  <c r="BE179" i="67"/>
  <c r="BF179" i="67"/>
  <c r="BG179" i="67"/>
  <c r="BH179" i="67"/>
  <c r="BI179" i="67"/>
  <c r="BJ179" i="67"/>
  <c r="BK179" i="67"/>
  <c r="BL179" i="67"/>
  <c r="AZ180" i="67"/>
  <c r="BA180" i="67"/>
  <c r="BB180" i="67"/>
  <c r="BC180" i="67"/>
  <c r="BD180" i="67"/>
  <c r="BE180" i="67"/>
  <c r="BF180" i="67"/>
  <c r="BG180" i="67"/>
  <c r="BH180" i="67"/>
  <c r="BI180" i="67"/>
  <c r="BJ180" i="67"/>
  <c r="BK180" i="67"/>
  <c r="BL180" i="67"/>
  <c r="AZ181" i="67"/>
  <c r="BA181" i="67"/>
  <c r="BB181" i="67"/>
  <c r="BC181" i="67"/>
  <c r="BD181" i="67"/>
  <c r="BE181" i="67"/>
  <c r="BF181" i="67"/>
  <c r="BG181" i="67"/>
  <c r="BH181" i="67"/>
  <c r="BI181" i="67"/>
  <c r="BJ181" i="67"/>
  <c r="BK181" i="67"/>
  <c r="BL181" i="67"/>
  <c r="AZ182" i="67"/>
  <c r="BA182" i="67"/>
  <c r="BB182" i="67"/>
  <c r="BC182" i="67"/>
  <c r="BD182" i="67"/>
  <c r="BE182" i="67"/>
  <c r="BF182" i="67"/>
  <c r="BG182" i="67"/>
  <c r="BH182" i="67"/>
  <c r="BI182" i="67"/>
  <c r="BJ182" i="67"/>
  <c r="BK182" i="67"/>
  <c r="BL182" i="67"/>
  <c r="AZ183" i="67"/>
  <c r="BA183" i="67"/>
  <c r="BB183" i="67"/>
  <c r="BC183" i="67"/>
  <c r="BD183" i="67"/>
  <c r="BE183" i="67"/>
  <c r="BF183" i="67"/>
  <c r="BG183" i="67"/>
  <c r="BH183" i="67"/>
  <c r="BI183" i="67"/>
  <c r="BJ183" i="67"/>
  <c r="BK183" i="67"/>
  <c r="BL183" i="67"/>
  <c r="AZ184" i="67"/>
  <c r="BA184" i="67"/>
  <c r="BB184" i="67"/>
  <c r="BC184" i="67"/>
  <c r="BD184" i="67"/>
  <c r="BE184" i="67"/>
  <c r="BF184" i="67"/>
  <c r="BG184" i="67"/>
  <c r="BH184" i="67"/>
  <c r="BI184" i="67"/>
  <c r="BJ184" i="67"/>
  <c r="BK184" i="67"/>
  <c r="BL184" i="67"/>
  <c r="AZ185" i="67"/>
  <c r="BA185" i="67"/>
  <c r="BB185" i="67"/>
  <c r="BC185" i="67"/>
  <c r="BD185" i="67"/>
  <c r="BE185" i="67"/>
  <c r="BF185" i="67"/>
  <c r="BG185" i="67"/>
  <c r="BH185" i="67"/>
  <c r="BI185" i="67"/>
  <c r="BJ185" i="67"/>
  <c r="BK185" i="67"/>
  <c r="BL185" i="67"/>
  <c r="AZ186" i="67"/>
  <c r="BA186" i="67"/>
  <c r="BB186" i="67"/>
  <c r="BC186" i="67"/>
  <c r="BD186" i="67"/>
  <c r="BE186" i="67"/>
  <c r="BF186" i="67"/>
  <c r="BG186" i="67"/>
  <c r="BH186" i="67"/>
  <c r="BI186" i="67"/>
  <c r="BJ186" i="67"/>
  <c r="BK186" i="67"/>
  <c r="BL186" i="67"/>
  <c r="AZ187" i="67"/>
  <c r="BA187" i="67"/>
  <c r="BB187" i="67"/>
  <c r="BC187" i="67"/>
  <c r="BD187" i="67"/>
  <c r="BE187" i="67"/>
  <c r="BF187" i="67"/>
  <c r="BG187" i="67"/>
  <c r="BH187" i="67"/>
  <c r="BI187" i="67"/>
  <c r="BJ187" i="67"/>
  <c r="BK187" i="67"/>
  <c r="BL187" i="67"/>
  <c r="AZ188" i="67"/>
  <c r="BA188" i="67"/>
  <c r="BB188" i="67"/>
  <c r="BC188" i="67"/>
  <c r="BD188" i="67"/>
  <c r="BE188" i="67"/>
  <c r="BF188" i="67"/>
  <c r="BG188" i="67"/>
  <c r="BH188" i="67"/>
  <c r="BI188" i="67"/>
  <c r="BJ188" i="67"/>
  <c r="BK188" i="67"/>
  <c r="BL188" i="67"/>
  <c r="AZ189" i="67"/>
  <c r="BA189" i="67"/>
  <c r="BB189" i="67"/>
  <c r="BC189" i="67"/>
  <c r="BD189" i="67"/>
  <c r="BE189" i="67"/>
  <c r="BF189" i="67"/>
  <c r="BG189" i="67"/>
  <c r="BH189" i="67"/>
  <c r="BI189" i="67"/>
  <c r="BJ189" i="67"/>
  <c r="BK189" i="67"/>
  <c r="BL189" i="67"/>
  <c r="AZ190" i="67"/>
  <c r="BA190" i="67"/>
  <c r="BB190" i="67"/>
  <c r="BC190" i="67"/>
  <c r="BD190" i="67"/>
  <c r="BE190" i="67"/>
  <c r="BF190" i="67"/>
  <c r="BG190" i="67"/>
  <c r="BH190" i="67"/>
  <c r="BI190" i="67"/>
  <c r="BJ190" i="67"/>
  <c r="BK190" i="67"/>
  <c r="BL190" i="67"/>
  <c r="AZ191" i="67"/>
  <c r="BA191" i="67"/>
  <c r="BB191" i="67"/>
  <c r="BC191" i="67"/>
  <c r="BD191" i="67"/>
  <c r="BE191" i="67"/>
  <c r="BF191" i="67"/>
  <c r="BG191" i="67"/>
  <c r="BH191" i="67"/>
  <c r="BI191" i="67"/>
  <c r="BJ191" i="67"/>
  <c r="BK191" i="67"/>
  <c r="BL191" i="67"/>
  <c r="AZ192" i="67"/>
  <c r="BA192" i="67"/>
  <c r="BB192" i="67"/>
  <c r="BC192" i="67"/>
  <c r="BD192" i="67"/>
  <c r="BE192" i="67"/>
  <c r="BF192" i="67"/>
  <c r="BG192" i="67"/>
  <c r="BH192" i="67"/>
  <c r="BI192" i="67"/>
  <c r="BJ192" i="67"/>
  <c r="BK192" i="67"/>
  <c r="BL192" i="67"/>
  <c r="AZ193" i="67"/>
  <c r="BA193" i="67"/>
  <c r="BB193" i="67"/>
  <c r="BC193" i="67"/>
  <c r="BD193" i="67"/>
  <c r="BE193" i="67"/>
  <c r="BF193" i="67"/>
  <c r="BG193" i="67"/>
  <c r="BH193" i="67"/>
  <c r="BI193" i="67"/>
  <c r="BJ193" i="67"/>
  <c r="BK193" i="67"/>
  <c r="BL193" i="67"/>
  <c r="AZ194" i="67"/>
  <c r="BA194" i="67"/>
  <c r="BB194" i="67"/>
  <c r="BC194" i="67"/>
  <c r="BD194" i="67"/>
  <c r="BE194" i="67"/>
  <c r="BF194" i="67"/>
  <c r="BG194" i="67"/>
  <c r="BH194" i="67"/>
  <c r="BI194" i="67"/>
  <c r="BJ194" i="67"/>
  <c r="BK194" i="67"/>
  <c r="BL194" i="67"/>
  <c r="AZ195" i="67"/>
  <c r="BA195" i="67"/>
  <c r="BB195" i="67"/>
  <c r="BC195" i="67"/>
  <c r="BD195" i="67"/>
  <c r="BE195" i="67"/>
  <c r="BF195" i="67"/>
  <c r="BG195" i="67"/>
  <c r="BH195" i="67"/>
  <c r="BI195" i="67"/>
  <c r="BJ195" i="67"/>
  <c r="BK195" i="67"/>
  <c r="BL195" i="67"/>
  <c r="AZ196" i="67"/>
  <c r="BA196" i="67"/>
  <c r="BB196" i="67"/>
  <c r="BC196" i="67"/>
  <c r="BD196" i="67"/>
  <c r="BE196" i="67"/>
  <c r="BF196" i="67"/>
  <c r="BG196" i="67"/>
  <c r="BH196" i="67"/>
  <c r="BI196" i="67"/>
  <c r="BJ196" i="67"/>
  <c r="BK196" i="67"/>
  <c r="BL196" i="67"/>
  <c r="AZ197" i="67"/>
  <c r="BA197" i="67"/>
  <c r="BB197" i="67"/>
  <c r="BC197" i="67"/>
  <c r="BD197" i="67"/>
  <c r="BE197" i="67"/>
  <c r="BF197" i="67"/>
  <c r="BG197" i="67"/>
  <c r="BH197" i="67"/>
  <c r="BI197" i="67"/>
  <c r="BJ197" i="67"/>
  <c r="BK197" i="67"/>
  <c r="BL197" i="67"/>
  <c r="AZ198" i="67"/>
  <c r="BA198" i="67"/>
  <c r="BB198" i="67"/>
  <c r="BC198" i="67"/>
  <c r="BD198" i="67"/>
  <c r="BE198" i="67"/>
  <c r="BF198" i="67"/>
  <c r="BG198" i="67"/>
  <c r="BH198" i="67"/>
  <c r="BI198" i="67"/>
  <c r="BJ198" i="67"/>
  <c r="BK198" i="67"/>
  <c r="BL198" i="67"/>
  <c r="AZ199" i="67"/>
  <c r="BA199" i="67"/>
  <c r="BB199" i="67"/>
  <c r="BC199" i="67"/>
  <c r="BD199" i="67"/>
  <c r="BE199" i="67"/>
  <c r="BF199" i="67"/>
  <c r="BG199" i="67"/>
  <c r="BH199" i="67"/>
  <c r="BI199" i="67"/>
  <c r="BJ199" i="67"/>
  <c r="BK199" i="67"/>
  <c r="BL199" i="67"/>
  <c r="AZ200" i="67"/>
  <c r="BA200" i="67"/>
  <c r="BB200" i="67"/>
  <c r="BC200" i="67"/>
  <c r="BD200" i="67"/>
  <c r="BE200" i="67"/>
  <c r="BF200" i="67"/>
  <c r="BG200" i="67"/>
  <c r="BH200" i="67"/>
  <c r="BI200" i="67"/>
  <c r="BJ200" i="67"/>
  <c r="BK200" i="67"/>
  <c r="BL200" i="67"/>
  <c r="AZ201" i="67"/>
  <c r="BA201" i="67"/>
  <c r="BB201" i="67"/>
  <c r="BC201" i="67"/>
  <c r="BD201" i="67"/>
  <c r="BE201" i="67"/>
  <c r="BF201" i="67"/>
  <c r="BG201" i="67"/>
  <c r="BH201" i="67"/>
  <c r="BI201" i="67"/>
  <c r="BJ201" i="67"/>
  <c r="BK201" i="67"/>
  <c r="BL201" i="67"/>
  <c r="AZ202" i="67"/>
  <c r="BA202" i="67"/>
  <c r="BB202" i="67"/>
  <c r="BC202" i="67"/>
  <c r="BD202" i="67"/>
  <c r="BE202" i="67"/>
  <c r="BF202" i="67"/>
  <c r="BG202" i="67"/>
  <c r="BH202" i="67"/>
  <c r="BI202" i="67"/>
  <c r="BJ202" i="67"/>
  <c r="BK202" i="67"/>
  <c r="BL202" i="67"/>
  <c r="AZ203" i="67"/>
  <c r="BA203" i="67"/>
  <c r="BB203" i="67"/>
  <c r="BC203" i="67"/>
  <c r="BD203" i="67"/>
  <c r="BE203" i="67"/>
  <c r="BF203" i="67"/>
  <c r="BG203" i="67"/>
  <c r="BH203" i="67"/>
  <c r="BI203" i="67"/>
  <c r="BJ203" i="67"/>
  <c r="BK203" i="67"/>
  <c r="BL203" i="67"/>
  <c r="AZ204" i="67"/>
  <c r="BA204" i="67"/>
  <c r="BB204" i="67"/>
  <c r="BC204" i="67"/>
  <c r="BD204" i="67"/>
  <c r="BE204" i="67"/>
  <c r="BF204" i="67"/>
  <c r="BG204" i="67"/>
  <c r="BH204" i="67"/>
  <c r="BI204" i="67"/>
  <c r="BJ204" i="67"/>
  <c r="BK204" i="67"/>
  <c r="BL204" i="67"/>
  <c r="AZ205" i="67"/>
  <c r="BA205" i="67"/>
  <c r="BB205" i="67"/>
  <c r="BC205" i="67"/>
  <c r="BD205" i="67"/>
  <c r="BE205" i="67"/>
  <c r="BF205" i="67"/>
  <c r="BG205" i="67"/>
  <c r="BH205" i="67"/>
  <c r="BI205" i="67"/>
  <c r="BJ205" i="67"/>
  <c r="BK205" i="67"/>
  <c r="BL205" i="67"/>
  <c r="AZ206" i="67"/>
  <c r="BA206" i="67"/>
  <c r="BB206" i="67"/>
  <c r="BC206" i="67"/>
  <c r="BD206" i="67"/>
  <c r="BE206" i="67"/>
  <c r="BF206" i="67"/>
  <c r="BG206" i="67"/>
  <c r="BH206" i="67"/>
  <c r="BI206" i="67"/>
  <c r="BJ206" i="67"/>
  <c r="BK206" i="67"/>
  <c r="BL206" i="67"/>
  <c r="AZ207" i="67"/>
  <c r="BA207" i="67"/>
  <c r="BB207" i="67"/>
  <c r="BC207" i="67"/>
  <c r="BD207" i="67"/>
  <c r="BE207" i="67"/>
  <c r="BF207" i="67"/>
  <c r="BG207" i="67"/>
  <c r="BH207" i="67"/>
  <c r="BI207" i="67"/>
  <c r="BJ207" i="67"/>
  <c r="BK207" i="67"/>
  <c r="BL207" i="67"/>
  <c r="AZ208" i="67"/>
  <c r="BA208" i="67"/>
  <c r="BB208" i="67"/>
  <c r="BC208" i="67"/>
  <c r="BD208" i="67"/>
  <c r="BE208" i="67"/>
  <c r="BF208" i="67"/>
  <c r="BG208" i="67"/>
  <c r="BH208" i="67"/>
  <c r="BI208" i="67"/>
  <c r="BJ208" i="67"/>
  <c r="BK208" i="67"/>
  <c r="BL208" i="67"/>
  <c r="AZ209" i="67"/>
  <c r="BA209" i="67"/>
  <c r="BB209" i="67"/>
  <c r="BC209" i="67"/>
  <c r="BD209" i="67"/>
  <c r="BE209" i="67"/>
  <c r="BF209" i="67"/>
  <c r="BG209" i="67"/>
  <c r="BH209" i="67"/>
  <c r="BI209" i="67"/>
  <c r="BJ209" i="67"/>
  <c r="BK209" i="67"/>
  <c r="BL209" i="67"/>
  <c r="AZ210" i="67"/>
  <c r="BA210" i="67"/>
  <c r="BB210" i="67"/>
  <c r="BC210" i="67"/>
  <c r="BD210" i="67"/>
  <c r="BE210" i="67"/>
  <c r="BF210" i="67"/>
  <c r="BG210" i="67"/>
  <c r="BH210" i="67"/>
  <c r="BI210" i="67"/>
  <c r="BJ210" i="67"/>
  <c r="BK210" i="67"/>
  <c r="BL210" i="67"/>
  <c r="AZ211" i="67"/>
  <c r="BA211" i="67"/>
  <c r="BB211" i="67"/>
  <c r="BC211" i="67"/>
  <c r="BD211" i="67"/>
  <c r="BE211" i="67"/>
  <c r="BF211" i="67"/>
  <c r="BG211" i="67"/>
  <c r="BH211" i="67"/>
  <c r="BI211" i="67"/>
  <c r="BJ211" i="67"/>
  <c r="BK211" i="67"/>
  <c r="BL211" i="67"/>
  <c r="AZ212" i="67"/>
  <c r="BA212" i="67"/>
  <c r="BB212" i="67"/>
  <c r="BC212" i="67"/>
  <c r="BD212" i="67"/>
  <c r="BE212" i="67"/>
  <c r="BF212" i="67"/>
  <c r="BG212" i="67"/>
  <c r="BH212" i="67"/>
  <c r="BI212" i="67"/>
  <c r="BJ212" i="67"/>
  <c r="BK212" i="67"/>
  <c r="BL212" i="67"/>
  <c r="AZ213" i="67"/>
  <c r="BA213" i="67"/>
  <c r="BB213" i="67"/>
  <c r="BC213" i="67"/>
  <c r="BD213" i="67"/>
  <c r="BE213" i="67"/>
  <c r="BF213" i="67"/>
  <c r="BG213" i="67"/>
  <c r="BH213" i="67"/>
  <c r="BI213" i="67"/>
  <c r="BJ213" i="67"/>
  <c r="BK213" i="67"/>
  <c r="BL213" i="67"/>
  <c r="AZ214" i="67"/>
  <c r="BA214" i="67"/>
  <c r="BB214" i="67"/>
  <c r="BC214" i="67"/>
  <c r="BD214" i="67"/>
  <c r="BE214" i="67"/>
  <c r="BF214" i="67"/>
  <c r="BG214" i="67"/>
  <c r="BH214" i="67"/>
  <c r="BI214" i="67"/>
  <c r="BJ214" i="67"/>
  <c r="BK214" i="67"/>
  <c r="BL214" i="67"/>
  <c r="AZ215" i="67"/>
  <c r="BA215" i="67"/>
  <c r="BB215" i="67"/>
  <c r="BC215" i="67"/>
  <c r="BD215" i="67"/>
  <c r="BE215" i="67"/>
  <c r="BF215" i="67"/>
  <c r="BG215" i="67"/>
  <c r="BH215" i="67"/>
  <c r="BI215" i="67"/>
  <c r="BJ215" i="67"/>
  <c r="BK215" i="67"/>
  <c r="BL215" i="67"/>
  <c r="AZ216" i="67"/>
  <c r="BA216" i="67"/>
  <c r="BB216" i="67"/>
  <c r="BC216" i="67"/>
  <c r="BD216" i="67"/>
  <c r="BE216" i="67"/>
  <c r="BF216" i="67"/>
  <c r="BG216" i="67"/>
  <c r="BH216" i="67"/>
  <c r="BI216" i="67"/>
  <c r="BJ216" i="67"/>
  <c r="BK216" i="67"/>
  <c r="BL216" i="67"/>
  <c r="AZ217" i="67"/>
  <c r="BA217" i="67"/>
  <c r="BB217" i="67"/>
  <c r="BC217" i="67"/>
  <c r="BD217" i="67"/>
  <c r="BE217" i="67"/>
  <c r="BF217" i="67"/>
  <c r="BG217" i="67"/>
  <c r="BH217" i="67"/>
  <c r="BI217" i="67"/>
  <c r="BJ217" i="67"/>
  <c r="BK217" i="67"/>
  <c r="BL217" i="67"/>
  <c r="AZ218" i="67"/>
  <c r="BA218" i="67"/>
  <c r="BB218" i="67"/>
  <c r="BC218" i="67"/>
  <c r="BD218" i="67"/>
  <c r="BE218" i="67"/>
  <c r="BF218" i="67"/>
  <c r="BG218" i="67"/>
  <c r="BH218" i="67"/>
  <c r="BI218" i="67"/>
  <c r="BJ218" i="67"/>
  <c r="BK218" i="67"/>
  <c r="BL218" i="67"/>
  <c r="AZ219" i="67"/>
  <c r="BA219" i="67"/>
  <c r="BB219" i="67"/>
  <c r="BC219" i="67"/>
  <c r="BD219" i="67"/>
  <c r="BE219" i="67"/>
  <c r="BF219" i="67"/>
  <c r="BG219" i="67"/>
  <c r="BH219" i="67"/>
  <c r="BI219" i="67"/>
  <c r="BJ219" i="67"/>
  <c r="BK219" i="67"/>
  <c r="BL219" i="67"/>
  <c r="AZ220" i="67"/>
  <c r="BA220" i="67"/>
  <c r="BB220" i="67"/>
  <c r="BC220" i="67"/>
  <c r="BD220" i="67"/>
  <c r="BE220" i="67"/>
  <c r="BF220" i="67"/>
  <c r="BG220" i="67"/>
  <c r="BH220" i="67"/>
  <c r="BI220" i="67"/>
  <c r="BJ220" i="67"/>
  <c r="BK220" i="67"/>
  <c r="BL220" i="67"/>
  <c r="AZ221" i="67"/>
  <c r="BA221" i="67"/>
  <c r="BB221" i="67"/>
  <c r="BC221" i="67"/>
  <c r="BD221" i="67"/>
  <c r="BE221" i="67"/>
  <c r="BF221" i="67"/>
  <c r="BG221" i="67"/>
  <c r="BH221" i="67"/>
  <c r="BI221" i="67"/>
  <c r="BJ221" i="67"/>
  <c r="BK221" i="67"/>
  <c r="BL221" i="67"/>
  <c r="AZ222" i="67"/>
  <c r="BA222" i="67"/>
  <c r="BB222" i="67"/>
  <c r="BC222" i="67"/>
  <c r="BD222" i="67"/>
  <c r="BE222" i="67"/>
  <c r="BF222" i="67"/>
  <c r="BG222" i="67"/>
  <c r="BH222" i="67"/>
  <c r="BI222" i="67"/>
  <c r="BJ222" i="67"/>
  <c r="BK222" i="67"/>
  <c r="BL222" i="67"/>
  <c r="AZ223" i="67"/>
  <c r="BA223" i="67"/>
  <c r="BB223" i="67"/>
  <c r="BC223" i="67"/>
  <c r="BD223" i="67"/>
  <c r="BE223" i="67"/>
  <c r="BF223" i="67"/>
  <c r="BG223" i="67"/>
  <c r="BH223" i="67"/>
  <c r="BI223" i="67"/>
  <c r="BJ223" i="67"/>
  <c r="BK223" i="67"/>
  <c r="BL223" i="67"/>
  <c r="AZ224" i="67"/>
  <c r="BA224" i="67"/>
  <c r="BB224" i="67"/>
  <c r="BC224" i="67"/>
  <c r="BD224" i="67"/>
  <c r="BE224" i="67"/>
  <c r="BF224" i="67"/>
  <c r="BG224" i="67"/>
  <c r="BH224" i="67"/>
  <c r="BI224" i="67"/>
  <c r="BJ224" i="67"/>
  <c r="BK224" i="67"/>
  <c r="BL224" i="67"/>
  <c r="AZ225" i="67"/>
  <c r="BA225" i="67"/>
  <c r="BB225" i="67"/>
  <c r="BC225" i="67"/>
  <c r="BD225" i="67"/>
  <c r="BE225" i="67"/>
  <c r="BF225" i="67"/>
  <c r="BG225" i="67"/>
  <c r="BH225" i="67"/>
  <c r="BI225" i="67"/>
  <c r="BJ225" i="67"/>
  <c r="BK225" i="67"/>
  <c r="BL225" i="67"/>
  <c r="AZ226" i="67"/>
  <c r="BA226" i="67"/>
  <c r="BB226" i="67"/>
  <c r="BC226" i="67"/>
  <c r="BD226" i="67"/>
  <c r="BE226" i="67"/>
  <c r="BF226" i="67"/>
  <c r="BG226" i="67"/>
  <c r="BH226" i="67"/>
  <c r="BI226" i="67"/>
  <c r="BJ226" i="67"/>
  <c r="BK226" i="67"/>
  <c r="BL226" i="67"/>
  <c r="AZ227" i="67"/>
  <c r="BA227" i="67"/>
  <c r="BB227" i="67"/>
  <c r="BC227" i="67"/>
  <c r="BD227" i="67"/>
  <c r="BE227" i="67"/>
  <c r="BF227" i="67"/>
  <c r="BG227" i="67"/>
  <c r="BH227" i="67"/>
  <c r="BI227" i="67"/>
  <c r="BJ227" i="67"/>
  <c r="BK227" i="67"/>
  <c r="BL227" i="67"/>
  <c r="AZ228" i="67"/>
  <c r="BA228" i="67"/>
  <c r="BB228" i="67"/>
  <c r="BC228" i="67"/>
  <c r="BD228" i="67"/>
  <c r="BE228" i="67"/>
  <c r="BF228" i="67"/>
  <c r="BG228" i="67"/>
  <c r="BH228" i="67"/>
  <c r="BI228" i="67"/>
  <c r="BJ228" i="67"/>
  <c r="BK228" i="67"/>
  <c r="BL228" i="67"/>
  <c r="AZ229" i="67"/>
  <c r="BA229" i="67"/>
  <c r="BB229" i="67"/>
  <c r="BC229" i="67"/>
  <c r="BD229" i="67"/>
  <c r="BE229" i="67"/>
  <c r="BF229" i="67"/>
  <c r="BG229" i="67"/>
  <c r="BH229" i="67"/>
  <c r="BI229" i="67"/>
  <c r="BJ229" i="67"/>
  <c r="BK229" i="67"/>
  <c r="BL229" i="67"/>
  <c r="AZ230" i="67"/>
  <c r="BA230" i="67"/>
  <c r="BB230" i="67"/>
  <c r="BC230" i="67"/>
  <c r="BD230" i="67"/>
  <c r="BE230" i="67"/>
  <c r="BF230" i="67"/>
  <c r="BG230" i="67"/>
  <c r="BH230" i="67"/>
  <c r="BI230" i="67"/>
  <c r="BJ230" i="67"/>
  <c r="BK230" i="67"/>
  <c r="BL230" i="67"/>
  <c r="AZ231" i="67"/>
  <c r="BA231" i="67"/>
  <c r="BB231" i="67"/>
  <c r="BC231" i="67"/>
  <c r="BD231" i="67"/>
  <c r="BE231" i="67"/>
  <c r="BF231" i="67"/>
  <c r="BG231" i="67"/>
  <c r="BH231" i="67"/>
  <c r="BI231" i="67"/>
  <c r="BJ231" i="67"/>
  <c r="BK231" i="67"/>
  <c r="BL231" i="67"/>
  <c r="AZ232" i="67"/>
  <c r="BA232" i="67"/>
  <c r="BB232" i="67"/>
  <c r="BC232" i="67"/>
  <c r="BD232" i="67"/>
  <c r="BE232" i="67"/>
  <c r="BF232" i="67"/>
  <c r="BG232" i="67"/>
  <c r="BH232" i="67"/>
  <c r="BI232" i="67"/>
  <c r="BJ232" i="67"/>
  <c r="BK232" i="67"/>
  <c r="BL232" i="67"/>
  <c r="AZ233" i="67"/>
  <c r="BA233" i="67"/>
  <c r="BB233" i="67"/>
  <c r="BC233" i="67"/>
  <c r="BD233" i="67"/>
  <c r="BE233" i="67"/>
  <c r="BF233" i="67"/>
  <c r="BG233" i="67"/>
  <c r="BH233" i="67"/>
  <c r="BI233" i="67"/>
  <c r="BJ233" i="67"/>
  <c r="BK233" i="67"/>
  <c r="BL233" i="67"/>
  <c r="AZ234" i="67"/>
  <c r="BA234" i="67"/>
  <c r="BB234" i="67"/>
  <c r="BC234" i="67"/>
  <c r="BD234" i="67"/>
  <c r="BE234" i="67"/>
  <c r="BF234" i="67"/>
  <c r="BG234" i="67"/>
  <c r="BH234" i="67"/>
  <c r="BI234" i="67"/>
  <c r="BJ234" i="67"/>
  <c r="BK234" i="67"/>
  <c r="BL234" i="67"/>
  <c r="AZ235" i="67"/>
  <c r="BA235" i="67"/>
  <c r="BB235" i="67"/>
  <c r="BC235" i="67"/>
  <c r="BD235" i="67"/>
  <c r="BE235" i="67"/>
  <c r="BF235" i="67"/>
  <c r="BG235" i="67"/>
  <c r="BH235" i="67"/>
  <c r="BI235" i="67"/>
  <c r="BJ235" i="67"/>
  <c r="BK235" i="67"/>
  <c r="BL235" i="67"/>
  <c r="AZ236" i="67"/>
  <c r="BA236" i="67"/>
  <c r="BB236" i="67"/>
  <c r="BC236" i="67"/>
  <c r="BD236" i="67"/>
  <c r="BE236" i="67"/>
  <c r="BF236" i="67"/>
  <c r="BG236" i="67"/>
  <c r="BH236" i="67"/>
  <c r="BI236" i="67"/>
  <c r="BJ236" i="67"/>
  <c r="BK236" i="67"/>
  <c r="BL236" i="67"/>
  <c r="AZ237" i="67"/>
  <c r="BA237" i="67"/>
  <c r="BB237" i="67"/>
  <c r="BC237" i="67"/>
  <c r="BD237" i="67"/>
  <c r="BE237" i="67"/>
  <c r="BF237" i="67"/>
  <c r="BG237" i="67"/>
  <c r="BH237" i="67"/>
  <c r="BI237" i="67"/>
  <c r="BJ237" i="67"/>
  <c r="BK237" i="67"/>
  <c r="BL237" i="67"/>
  <c r="AZ238" i="67"/>
  <c r="BA238" i="67"/>
  <c r="BB238" i="67"/>
  <c r="BC238" i="67"/>
  <c r="BD238" i="67"/>
  <c r="BE238" i="67"/>
  <c r="BF238" i="67"/>
  <c r="BG238" i="67"/>
  <c r="BH238" i="67"/>
  <c r="BI238" i="67"/>
  <c r="BJ238" i="67"/>
  <c r="BK238" i="67"/>
  <c r="BL238" i="67"/>
  <c r="AZ239" i="67"/>
  <c r="BA239" i="67"/>
  <c r="BB239" i="67"/>
  <c r="BC239" i="67"/>
  <c r="BD239" i="67"/>
  <c r="BE239" i="67"/>
  <c r="BF239" i="67"/>
  <c r="BG239" i="67"/>
  <c r="BH239" i="67"/>
  <c r="BI239" i="67"/>
  <c r="BJ239" i="67"/>
  <c r="BK239" i="67"/>
  <c r="BL239" i="67"/>
  <c r="AZ240" i="67"/>
  <c r="BA240" i="67"/>
  <c r="BB240" i="67"/>
  <c r="BC240" i="67"/>
  <c r="BD240" i="67"/>
  <c r="BE240" i="67"/>
  <c r="BF240" i="67"/>
  <c r="BG240" i="67"/>
  <c r="BH240" i="67"/>
  <c r="BI240" i="67"/>
  <c r="BJ240" i="67"/>
  <c r="BK240" i="67"/>
  <c r="BL240" i="67"/>
  <c r="AZ241" i="67"/>
  <c r="BA241" i="67"/>
  <c r="BB241" i="67"/>
  <c r="BC241" i="67"/>
  <c r="BD241" i="67"/>
  <c r="BE241" i="67"/>
  <c r="BF241" i="67"/>
  <c r="BG241" i="67"/>
  <c r="BH241" i="67"/>
  <c r="BI241" i="67"/>
  <c r="BJ241" i="67"/>
  <c r="BK241" i="67"/>
  <c r="BL241" i="67"/>
  <c r="AZ242" i="67"/>
  <c r="BA242" i="67"/>
  <c r="BB242" i="67"/>
  <c r="BC242" i="67"/>
  <c r="BD242" i="67"/>
  <c r="BE242" i="67"/>
  <c r="BF242" i="67"/>
  <c r="BG242" i="67"/>
  <c r="BH242" i="67"/>
  <c r="BI242" i="67"/>
  <c r="BJ242" i="67"/>
  <c r="BK242" i="67"/>
  <c r="BL242" i="67"/>
  <c r="AZ243" i="67"/>
  <c r="BA243" i="67"/>
  <c r="BB243" i="67"/>
  <c r="BC243" i="67"/>
  <c r="BD243" i="67"/>
  <c r="BE243" i="67"/>
  <c r="BF243" i="67"/>
  <c r="BG243" i="67"/>
  <c r="BH243" i="67"/>
  <c r="BI243" i="67"/>
  <c r="BJ243" i="67"/>
  <c r="BK243" i="67"/>
  <c r="BL243" i="67"/>
  <c r="AZ244" i="67"/>
  <c r="BA244" i="67"/>
  <c r="BB244" i="67"/>
  <c r="BC244" i="67"/>
  <c r="BD244" i="67"/>
  <c r="BE244" i="67"/>
  <c r="BF244" i="67"/>
  <c r="BG244" i="67"/>
  <c r="BH244" i="67"/>
  <c r="BI244" i="67"/>
  <c r="BJ244" i="67"/>
  <c r="BK244" i="67"/>
  <c r="BL244" i="67"/>
  <c r="AZ245" i="67"/>
  <c r="BA245" i="67"/>
  <c r="BB245" i="67"/>
  <c r="BC245" i="67"/>
  <c r="BD245" i="67"/>
  <c r="BE245" i="67"/>
  <c r="BF245" i="67"/>
  <c r="BG245" i="67"/>
  <c r="BH245" i="67"/>
  <c r="BI245" i="67"/>
  <c r="BJ245" i="67"/>
  <c r="BK245" i="67"/>
  <c r="BL245" i="67"/>
  <c r="AZ246" i="67"/>
  <c r="BA246" i="67"/>
  <c r="BB246" i="67"/>
  <c r="BC246" i="67"/>
  <c r="BD246" i="67"/>
  <c r="BE246" i="67"/>
  <c r="BF246" i="67"/>
  <c r="BG246" i="67"/>
  <c r="BH246" i="67"/>
  <c r="BI246" i="67"/>
  <c r="BJ246" i="67"/>
  <c r="BK246" i="67"/>
  <c r="BL246" i="67"/>
  <c r="AZ247" i="67"/>
  <c r="BA247" i="67"/>
  <c r="BB247" i="67"/>
  <c r="BC247" i="67"/>
  <c r="BD247" i="67"/>
  <c r="BE247" i="67"/>
  <c r="BF247" i="67"/>
  <c r="BG247" i="67"/>
  <c r="BH247" i="67"/>
  <c r="BI247" i="67"/>
  <c r="BJ247" i="67"/>
  <c r="BK247" i="67"/>
  <c r="BL247" i="67"/>
  <c r="AZ248" i="67"/>
  <c r="BA248" i="67"/>
  <c r="BB248" i="67"/>
  <c r="BC248" i="67"/>
  <c r="BD248" i="67"/>
  <c r="BE248" i="67"/>
  <c r="BF248" i="67"/>
  <c r="BG248" i="67"/>
  <c r="BH248" i="67"/>
  <c r="BI248" i="67"/>
  <c r="BJ248" i="67"/>
  <c r="BK248" i="67"/>
  <c r="BL248" i="67"/>
  <c r="AZ249" i="67"/>
  <c r="BA249" i="67"/>
  <c r="BB249" i="67"/>
  <c r="BC249" i="67"/>
  <c r="BD249" i="67"/>
  <c r="BE249" i="67"/>
  <c r="BF249" i="67"/>
  <c r="BG249" i="67"/>
  <c r="BH249" i="67"/>
  <c r="BI249" i="67"/>
  <c r="BJ249" i="67"/>
  <c r="BK249" i="67"/>
  <c r="BL249" i="67"/>
  <c r="AZ250" i="67"/>
  <c r="BA250" i="67"/>
  <c r="BB250" i="67"/>
  <c r="BC250" i="67"/>
  <c r="BD250" i="67"/>
  <c r="BE250" i="67"/>
  <c r="BF250" i="67"/>
  <c r="BG250" i="67"/>
  <c r="BH250" i="67"/>
  <c r="BI250" i="67"/>
  <c r="BJ250" i="67"/>
  <c r="BK250" i="67"/>
  <c r="BL250" i="67"/>
  <c r="AZ251" i="67"/>
  <c r="BA251" i="67"/>
  <c r="BB251" i="67"/>
  <c r="BC251" i="67"/>
  <c r="BD251" i="67"/>
  <c r="BE251" i="67"/>
  <c r="BF251" i="67"/>
  <c r="BG251" i="67"/>
  <c r="BH251" i="67"/>
  <c r="BI251" i="67"/>
  <c r="BJ251" i="67"/>
  <c r="BK251" i="67"/>
  <c r="BL251" i="67"/>
  <c r="AZ252" i="67"/>
  <c r="BA252" i="67"/>
  <c r="BB252" i="67"/>
  <c r="BC252" i="67"/>
  <c r="BD252" i="67"/>
  <c r="BE252" i="67"/>
  <c r="BF252" i="67"/>
  <c r="BG252" i="67"/>
  <c r="BH252" i="67"/>
  <c r="BI252" i="67"/>
  <c r="BJ252" i="67"/>
  <c r="BK252" i="67"/>
  <c r="BL252" i="67"/>
  <c r="AZ253" i="67"/>
  <c r="BA253" i="67"/>
  <c r="BB253" i="67"/>
  <c r="BC253" i="67"/>
  <c r="BD253" i="67"/>
  <c r="BE253" i="67"/>
  <c r="BF253" i="67"/>
  <c r="BG253" i="67"/>
  <c r="BH253" i="67"/>
  <c r="BI253" i="67"/>
  <c r="BJ253" i="67"/>
  <c r="BK253" i="67"/>
  <c r="BL253" i="67"/>
  <c r="AZ254" i="67"/>
  <c r="BA254" i="67"/>
  <c r="BB254" i="67"/>
  <c r="BC254" i="67"/>
  <c r="BD254" i="67"/>
  <c r="BE254" i="67"/>
  <c r="BF254" i="67"/>
  <c r="BG254" i="67"/>
  <c r="BH254" i="67"/>
  <c r="BI254" i="67"/>
  <c r="BJ254" i="67"/>
  <c r="BK254" i="67"/>
  <c r="BL254" i="67"/>
  <c r="AZ255" i="67"/>
  <c r="BA255" i="67"/>
  <c r="BB255" i="67"/>
  <c r="BC255" i="67"/>
  <c r="BD255" i="67"/>
  <c r="BE255" i="67"/>
  <c r="BF255" i="67"/>
  <c r="BG255" i="67"/>
  <c r="BH255" i="67"/>
  <c r="BI255" i="67"/>
  <c r="BJ255" i="67"/>
  <c r="BK255" i="67"/>
  <c r="BL255" i="67"/>
  <c r="AZ256" i="67"/>
  <c r="BA256" i="67"/>
  <c r="BB256" i="67"/>
  <c r="BC256" i="67"/>
  <c r="BD256" i="67"/>
  <c r="BE256" i="67"/>
  <c r="BF256" i="67"/>
  <c r="BG256" i="67"/>
  <c r="BH256" i="67"/>
  <c r="BI256" i="67"/>
  <c r="BJ256" i="67"/>
  <c r="BK256" i="67"/>
  <c r="BL256" i="67"/>
  <c r="AZ257" i="67"/>
  <c r="BA257" i="67"/>
  <c r="BB257" i="67"/>
  <c r="BC257" i="67"/>
  <c r="BD257" i="67"/>
  <c r="BE257" i="67"/>
  <c r="BF257" i="67"/>
  <c r="BG257" i="67"/>
  <c r="BH257" i="67"/>
  <c r="BI257" i="67"/>
  <c r="BJ257" i="67"/>
  <c r="BK257" i="67"/>
  <c r="BL257" i="67"/>
  <c r="AZ258" i="67"/>
  <c r="BA258" i="67"/>
  <c r="BB258" i="67"/>
  <c r="BC258" i="67"/>
  <c r="BD258" i="67"/>
  <c r="BE258" i="67"/>
  <c r="BF258" i="67"/>
  <c r="BG258" i="67"/>
  <c r="BH258" i="67"/>
  <c r="BI258" i="67"/>
  <c r="BJ258" i="67"/>
  <c r="BK258" i="67"/>
  <c r="BL258" i="67"/>
  <c r="AZ259" i="67"/>
  <c r="BA259" i="67"/>
  <c r="BB259" i="67"/>
  <c r="BC259" i="67"/>
  <c r="BD259" i="67"/>
  <c r="BE259" i="67"/>
  <c r="BF259" i="67"/>
  <c r="BG259" i="67"/>
  <c r="BH259" i="67"/>
  <c r="BI259" i="67"/>
  <c r="BJ259" i="67"/>
  <c r="BK259" i="67"/>
  <c r="BL259" i="67"/>
  <c r="AZ260" i="67"/>
  <c r="BA260" i="67"/>
  <c r="BB260" i="67"/>
  <c r="BC260" i="67"/>
  <c r="BD260" i="67"/>
  <c r="BE260" i="67"/>
  <c r="BF260" i="67"/>
  <c r="BG260" i="67"/>
  <c r="BH260" i="67"/>
  <c r="BI260" i="67"/>
  <c r="BJ260" i="67"/>
  <c r="BK260" i="67"/>
  <c r="BL260" i="67"/>
  <c r="AZ261" i="67"/>
  <c r="BA261" i="67"/>
  <c r="BB261" i="67"/>
  <c r="BC261" i="67"/>
  <c r="BD261" i="67"/>
  <c r="BE261" i="67"/>
  <c r="BF261" i="67"/>
  <c r="BG261" i="67"/>
  <c r="BH261" i="67"/>
  <c r="BI261" i="67"/>
  <c r="BJ261" i="67"/>
  <c r="BK261" i="67"/>
  <c r="BL261" i="67"/>
  <c r="AZ262" i="67"/>
  <c r="BA262" i="67"/>
  <c r="BB262" i="67"/>
  <c r="BC262" i="67"/>
  <c r="BD262" i="67"/>
  <c r="BE262" i="67"/>
  <c r="BF262" i="67"/>
  <c r="BG262" i="67"/>
  <c r="BH262" i="67"/>
  <c r="BI262" i="67"/>
  <c r="BJ262" i="67"/>
  <c r="BK262" i="67"/>
  <c r="BL262" i="67"/>
  <c r="AZ263" i="67"/>
  <c r="BA263" i="67"/>
  <c r="BB263" i="67"/>
  <c r="BC263" i="67"/>
  <c r="BD263" i="67"/>
  <c r="BE263" i="67"/>
  <c r="BF263" i="67"/>
  <c r="BG263" i="67"/>
  <c r="BH263" i="67"/>
  <c r="BI263" i="67"/>
  <c r="BJ263" i="67"/>
  <c r="BK263" i="67"/>
  <c r="BL263" i="67"/>
  <c r="AZ264" i="67"/>
  <c r="BA264" i="67"/>
  <c r="BB264" i="67"/>
  <c r="BC264" i="67"/>
  <c r="BD264" i="67"/>
  <c r="BE264" i="67"/>
  <c r="BF264" i="67"/>
  <c r="BG264" i="67"/>
  <c r="BH264" i="67"/>
  <c r="BI264" i="67"/>
  <c r="BJ264" i="67"/>
  <c r="BK264" i="67"/>
  <c r="BL264" i="67"/>
  <c r="AZ265" i="67"/>
  <c r="BA265" i="67"/>
  <c r="BB265" i="67"/>
  <c r="BC265" i="67"/>
  <c r="BD265" i="67"/>
  <c r="BE265" i="67"/>
  <c r="BF265" i="67"/>
  <c r="BG265" i="67"/>
  <c r="BH265" i="67"/>
  <c r="BI265" i="67"/>
  <c r="BJ265" i="67"/>
  <c r="BK265" i="67"/>
  <c r="BL265" i="67"/>
  <c r="AZ266" i="67"/>
  <c r="BA266" i="67"/>
  <c r="BB266" i="67"/>
  <c r="BC266" i="67"/>
  <c r="BD266" i="67"/>
  <c r="BE266" i="67"/>
  <c r="BF266" i="67"/>
  <c r="BG266" i="67"/>
  <c r="BH266" i="67"/>
  <c r="BI266" i="67"/>
  <c r="BJ266" i="67"/>
  <c r="BK266" i="67"/>
  <c r="BL266" i="67"/>
  <c r="AZ267" i="67"/>
  <c r="BA267" i="67"/>
  <c r="BB267" i="67"/>
  <c r="BC267" i="67"/>
  <c r="BD267" i="67"/>
  <c r="BE267" i="67"/>
  <c r="BF267" i="67"/>
  <c r="BG267" i="67"/>
  <c r="BH267" i="67"/>
  <c r="BI267" i="67"/>
  <c r="BJ267" i="67"/>
  <c r="BK267" i="67"/>
  <c r="BL267" i="67"/>
  <c r="AZ268" i="67"/>
  <c r="BA268" i="67"/>
  <c r="BB268" i="67"/>
  <c r="BC268" i="67"/>
  <c r="BD268" i="67"/>
  <c r="BE268" i="67"/>
  <c r="BF268" i="67"/>
  <c r="BG268" i="67"/>
  <c r="BH268" i="67"/>
  <c r="BI268" i="67"/>
  <c r="BJ268" i="67"/>
  <c r="BK268" i="67"/>
  <c r="BL268" i="67"/>
  <c r="AZ269" i="67"/>
  <c r="BA269" i="67"/>
  <c r="BB269" i="67"/>
  <c r="BC269" i="67"/>
  <c r="BD269" i="67"/>
  <c r="BE269" i="67"/>
  <c r="BF269" i="67"/>
  <c r="BG269" i="67"/>
  <c r="BH269" i="67"/>
  <c r="BI269" i="67"/>
  <c r="BJ269" i="67"/>
  <c r="BK269" i="67"/>
  <c r="BL269" i="67"/>
  <c r="AZ270" i="67"/>
  <c r="BA270" i="67"/>
  <c r="BB270" i="67"/>
  <c r="BC270" i="67"/>
  <c r="BD270" i="67"/>
  <c r="BE270" i="67"/>
  <c r="BF270" i="67"/>
  <c r="BG270" i="67"/>
  <c r="BH270" i="67"/>
  <c r="BI270" i="67"/>
  <c r="BJ270" i="67"/>
  <c r="BK270" i="67"/>
  <c r="BL270" i="67"/>
  <c r="AZ271" i="67"/>
  <c r="BA271" i="67"/>
  <c r="BB271" i="67"/>
  <c r="BC271" i="67"/>
  <c r="BD271" i="67"/>
  <c r="BE271" i="67"/>
  <c r="BF271" i="67"/>
  <c r="BG271" i="67"/>
  <c r="BH271" i="67"/>
  <c r="BI271" i="67"/>
  <c r="BJ271" i="67"/>
  <c r="BK271" i="67"/>
  <c r="BL271" i="67"/>
  <c r="AZ272" i="67"/>
  <c r="BA272" i="67"/>
  <c r="BB272" i="67"/>
  <c r="BC272" i="67"/>
  <c r="BD272" i="67"/>
  <c r="BE272" i="67"/>
  <c r="BF272" i="67"/>
  <c r="BG272" i="67"/>
  <c r="BH272" i="67"/>
  <c r="BI272" i="67"/>
  <c r="BJ272" i="67"/>
  <c r="BK272" i="67"/>
  <c r="BL272" i="67"/>
  <c r="AZ273" i="67"/>
  <c r="BA273" i="67"/>
  <c r="BB273" i="67"/>
  <c r="BC273" i="67"/>
  <c r="BD273" i="67"/>
  <c r="BE273" i="67"/>
  <c r="BF273" i="67"/>
  <c r="BG273" i="67"/>
  <c r="BH273" i="67"/>
  <c r="BI273" i="67"/>
  <c r="BJ273" i="67"/>
  <c r="BK273" i="67"/>
  <c r="BL273" i="67"/>
  <c r="AZ274" i="67"/>
  <c r="BA274" i="67"/>
  <c r="BB274" i="67"/>
  <c r="BC274" i="67"/>
  <c r="BD274" i="67"/>
  <c r="BE274" i="67"/>
  <c r="BF274" i="67"/>
  <c r="BG274" i="67"/>
  <c r="BH274" i="67"/>
  <c r="BI274" i="67"/>
  <c r="BJ274" i="67"/>
  <c r="BK274" i="67"/>
  <c r="BL274" i="67"/>
  <c r="AZ275" i="67"/>
  <c r="BA275" i="67"/>
  <c r="BB275" i="67"/>
  <c r="BC275" i="67"/>
  <c r="BD275" i="67"/>
  <c r="BE275" i="67"/>
  <c r="BF275" i="67"/>
  <c r="BG275" i="67"/>
  <c r="BH275" i="67"/>
  <c r="BI275" i="67"/>
  <c r="BJ275" i="67"/>
  <c r="BK275" i="67"/>
  <c r="BL275" i="67"/>
  <c r="AZ276" i="67"/>
  <c r="BA276" i="67"/>
  <c r="BB276" i="67"/>
  <c r="BC276" i="67"/>
  <c r="BD276" i="67"/>
  <c r="BE276" i="67"/>
  <c r="BF276" i="67"/>
  <c r="BG276" i="67"/>
  <c r="BH276" i="67"/>
  <c r="BI276" i="67"/>
  <c r="BJ276" i="67"/>
  <c r="BK276" i="67"/>
  <c r="BL276" i="67"/>
  <c r="AZ277" i="67"/>
  <c r="BA277" i="67"/>
  <c r="BB277" i="67"/>
  <c r="BC277" i="67"/>
  <c r="BD277" i="67"/>
  <c r="BE277" i="67"/>
  <c r="BF277" i="67"/>
  <c r="BG277" i="67"/>
  <c r="BH277" i="67"/>
  <c r="BI277" i="67"/>
  <c r="BJ277" i="67"/>
  <c r="BK277" i="67"/>
  <c r="BL277" i="67"/>
  <c r="AZ278" i="67"/>
  <c r="BA278" i="67"/>
  <c r="BB278" i="67"/>
  <c r="BC278" i="67"/>
  <c r="BD278" i="67"/>
  <c r="BE278" i="67"/>
  <c r="BF278" i="67"/>
  <c r="BG278" i="67"/>
  <c r="BH278" i="67"/>
  <c r="BI278" i="67"/>
  <c r="BJ278" i="67"/>
  <c r="BK278" i="67"/>
  <c r="BL278" i="67"/>
  <c r="AZ279" i="67"/>
  <c r="BA279" i="67"/>
  <c r="BB279" i="67"/>
  <c r="BC279" i="67"/>
  <c r="BD279" i="67"/>
  <c r="BE279" i="67"/>
  <c r="BF279" i="67"/>
  <c r="BG279" i="67"/>
  <c r="BH279" i="67"/>
  <c r="BI279" i="67"/>
  <c r="BJ279" i="67"/>
  <c r="BK279" i="67"/>
  <c r="BL279" i="67"/>
  <c r="AZ280" i="67"/>
  <c r="BA280" i="67"/>
  <c r="BB280" i="67"/>
  <c r="BC280" i="67"/>
  <c r="BD280" i="67"/>
  <c r="BE280" i="67"/>
  <c r="BF280" i="67"/>
  <c r="BG280" i="67"/>
  <c r="BH280" i="67"/>
  <c r="BI280" i="67"/>
  <c r="BJ280" i="67"/>
  <c r="BK280" i="67"/>
  <c r="BL280" i="67"/>
  <c r="AZ281" i="67"/>
  <c r="BA281" i="67"/>
  <c r="BB281" i="67"/>
  <c r="BC281" i="67"/>
  <c r="BD281" i="67"/>
  <c r="BE281" i="67"/>
  <c r="BF281" i="67"/>
  <c r="BG281" i="67"/>
  <c r="BH281" i="67"/>
  <c r="BI281" i="67"/>
  <c r="BJ281" i="67"/>
  <c r="BK281" i="67"/>
  <c r="BL281" i="67"/>
  <c r="AZ282" i="67"/>
  <c r="BA282" i="67"/>
  <c r="BB282" i="67"/>
  <c r="BC282" i="67"/>
  <c r="BD282" i="67"/>
  <c r="BE282" i="67"/>
  <c r="BF282" i="67"/>
  <c r="BG282" i="67"/>
  <c r="BH282" i="67"/>
  <c r="BI282" i="67"/>
  <c r="BJ282" i="67"/>
  <c r="BK282" i="67"/>
  <c r="BL282" i="67"/>
  <c r="AZ283" i="67"/>
  <c r="BA283" i="67"/>
  <c r="BB283" i="67"/>
  <c r="BC283" i="67"/>
  <c r="BD283" i="67"/>
  <c r="BE283" i="67"/>
  <c r="BF283" i="67"/>
  <c r="BG283" i="67"/>
  <c r="BH283" i="67"/>
  <c r="BI283" i="67"/>
  <c r="BJ283" i="67"/>
  <c r="BK283" i="67"/>
  <c r="BL283" i="67"/>
  <c r="AZ284" i="67"/>
  <c r="BA284" i="67"/>
  <c r="BB284" i="67"/>
  <c r="BC284" i="67"/>
  <c r="BD284" i="67"/>
  <c r="BE284" i="67"/>
  <c r="BF284" i="67"/>
  <c r="BG284" i="67"/>
  <c r="BH284" i="67"/>
  <c r="BI284" i="67"/>
  <c r="BJ284" i="67"/>
  <c r="BK284" i="67"/>
  <c r="BL284" i="67"/>
  <c r="AZ285" i="67"/>
  <c r="BA285" i="67"/>
  <c r="BB285" i="67"/>
  <c r="BC285" i="67"/>
  <c r="BD285" i="67"/>
  <c r="BE285" i="67"/>
  <c r="BF285" i="67"/>
  <c r="BG285" i="67"/>
  <c r="BH285" i="67"/>
  <c r="BI285" i="67"/>
  <c r="BJ285" i="67"/>
  <c r="BK285" i="67"/>
  <c r="BL285" i="67"/>
  <c r="AZ286" i="67"/>
  <c r="BA286" i="67"/>
  <c r="BB286" i="67"/>
  <c r="BC286" i="67"/>
  <c r="BD286" i="67"/>
  <c r="BE286" i="67"/>
  <c r="BF286" i="67"/>
  <c r="BG286" i="67"/>
  <c r="BH286" i="67"/>
  <c r="BI286" i="67"/>
  <c r="BJ286" i="67"/>
  <c r="BK286" i="67"/>
  <c r="BL286" i="67"/>
  <c r="AZ287" i="67"/>
  <c r="BA287" i="67"/>
  <c r="BB287" i="67"/>
  <c r="BC287" i="67"/>
  <c r="BD287" i="67"/>
  <c r="BE287" i="67"/>
  <c r="BF287" i="67"/>
  <c r="BG287" i="67"/>
  <c r="BH287" i="67"/>
  <c r="BI287" i="67"/>
  <c r="BJ287" i="67"/>
  <c r="BK287" i="67"/>
  <c r="BL287" i="67"/>
  <c r="AZ288" i="67"/>
  <c r="BA288" i="67"/>
  <c r="BB288" i="67"/>
  <c r="BC288" i="67"/>
  <c r="BD288" i="67"/>
  <c r="BE288" i="67"/>
  <c r="BF288" i="67"/>
  <c r="BG288" i="67"/>
  <c r="BH288" i="67"/>
  <c r="BI288" i="67"/>
  <c r="BJ288" i="67"/>
  <c r="BK288" i="67"/>
  <c r="BL288" i="67"/>
  <c r="AZ289" i="67"/>
  <c r="BA289" i="67"/>
  <c r="BB289" i="67"/>
  <c r="BC289" i="67"/>
  <c r="BD289" i="67"/>
  <c r="BE289" i="67"/>
  <c r="BF289" i="67"/>
  <c r="BG289" i="67"/>
  <c r="BH289" i="67"/>
  <c r="BI289" i="67"/>
  <c r="BJ289" i="67"/>
  <c r="BK289" i="67"/>
  <c r="BL289" i="67"/>
  <c r="AZ290" i="67"/>
  <c r="BA290" i="67"/>
  <c r="BB290" i="67"/>
  <c r="BC290" i="67"/>
  <c r="BD290" i="67"/>
  <c r="BE290" i="67"/>
  <c r="BF290" i="67"/>
  <c r="BG290" i="67"/>
  <c r="BH290" i="67"/>
  <c r="BI290" i="67"/>
  <c r="BJ290" i="67"/>
  <c r="BK290" i="67"/>
  <c r="BL290" i="67"/>
  <c r="AZ291" i="67"/>
  <c r="BA291" i="67"/>
  <c r="BB291" i="67"/>
  <c r="BC291" i="67"/>
  <c r="BD291" i="67"/>
  <c r="BE291" i="67"/>
  <c r="BF291" i="67"/>
  <c r="BG291" i="67"/>
  <c r="BH291" i="67"/>
  <c r="BI291" i="67"/>
  <c r="BJ291" i="67"/>
  <c r="BK291" i="67"/>
  <c r="BL291" i="67"/>
  <c r="AZ292" i="67"/>
  <c r="BA292" i="67"/>
  <c r="BB292" i="67"/>
  <c r="BC292" i="67"/>
  <c r="BD292" i="67"/>
  <c r="BE292" i="67"/>
  <c r="BF292" i="67"/>
  <c r="BG292" i="67"/>
  <c r="BH292" i="67"/>
  <c r="BI292" i="67"/>
  <c r="BJ292" i="67"/>
  <c r="BK292" i="67"/>
  <c r="BL292" i="67"/>
  <c r="AZ293" i="67"/>
  <c r="BA293" i="67"/>
  <c r="BB293" i="67"/>
  <c r="BC293" i="67"/>
  <c r="BD293" i="67"/>
  <c r="BE293" i="67"/>
  <c r="BF293" i="67"/>
  <c r="BG293" i="67"/>
  <c r="BH293" i="67"/>
  <c r="BI293" i="67"/>
  <c r="BJ293" i="67"/>
  <c r="BK293" i="67"/>
  <c r="BL293" i="67"/>
  <c r="AZ294" i="67"/>
  <c r="BA294" i="67"/>
  <c r="BB294" i="67"/>
  <c r="BC294" i="67"/>
  <c r="BD294" i="67"/>
  <c r="BE294" i="67"/>
  <c r="BF294" i="67"/>
  <c r="BG294" i="67"/>
  <c r="BH294" i="67"/>
  <c r="BI294" i="67"/>
  <c r="BJ294" i="67"/>
  <c r="BK294" i="67"/>
  <c r="BL294" i="67"/>
  <c r="AZ295" i="67"/>
  <c r="BA295" i="67"/>
  <c r="BB295" i="67"/>
  <c r="BC295" i="67"/>
  <c r="BD295" i="67"/>
  <c r="BE295" i="67"/>
  <c r="BF295" i="67"/>
  <c r="BG295" i="67"/>
  <c r="BH295" i="67"/>
  <c r="BI295" i="67"/>
  <c r="BJ295" i="67"/>
  <c r="BK295" i="67"/>
  <c r="BL295" i="67"/>
  <c r="AZ296" i="67"/>
  <c r="BA296" i="67"/>
  <c r="BB296" i="67"/>
  <c r="BC296" i="67"/>
  <c r="BD296" i="67"/>
  <c r="BE296" i="67"/>
  <c r="BF296" i="67"/>
  <c r="BG296" i="67"/>
  <c r="BH296" i="67"/>
  <c r="BI296" i="67"/>
  <c r="BJ296" i="67"/>
  <c r="BK296" i="67"/>
  <c r="BL296" i="67"/>
  <c r="AZ297" i="67"/>
  <c r="BA297" i="67"/>
  <c r="BB297" i="67"/>
  <c r="BC297" i="67"/>
  <c r="BD297" i="67"/>
  <c r="BE297" i="67"/>
  <c r="BF297" i="67"/>
  <c r="BG297" i="67"/>
  <c r="BH297" i="67"/>
  <c r="BI297" i="67"/>
  <c r="BJ297" i="67"/>
  <c r="BK297" i="67"/>
  <c r="BL297" i="67"/>
  <c r="AZ298" i="67"/>
  <c r="BA298" i="67"/>
  <c r="BB298" i="67"/>
  <c r="BC298" i="67"/>
  <c r="BD298" i="67"/>
  <c r="BE298" i="67"/>
  <c r="BF298" i="67"/>
  <c r="BG298" i="67"/>
  <c r="BH298" i="67"/>
  <c r="BI298" i="67"/>
  <c r="BJ298" i="67"/>
  <c r="BK298" i="67"/>
  <c r="BL298" i="67"/>
  <c r="AZ299" i="67"/>
  <c r="BA299" i="67"/>
  <c r="BB299" i="67"/>
  <c r="BC299" i="67"/>
  <c r="BD299" i="67"/>
  <c r="BE299" i="67"/>
  <c r="BF299" i="67"/>
  <c r="BG299" i="67"/>
  <c r="BH299" i="67"/>
  <c r="BI299" i="67"/>
  <c r="BJ299" i="67"/>
  <c r="BK299" i="67"/>
  <c r="BL299" i="67"/>
  <c r="AZ300" i="67"/>
  <c r="BA300" i="67"/>
  <c r="BB300" i="67"/>
  <c r="BC300" i="67"/>
  <c r="BD300" i="67"/>
  <c r="BE300" i="67"/>
  <c r="BF300" i="67"/>
  <c r="BG300" i="67"/>
  <c r="BH300" i="67"/>
  <c r="BI300" i="67"/>
  <c r="BJ300" i="67"/>
  <c r="BK300" i="67"/>
  <c r="BL300" i="67"/>
  <c r="AZ301" i="67"/>
  <c r="BA301" i="67"/>
  <c r="BB301" i="67"/>
  <c r="BC301" i="67"/>
  <c r="BD301" i="67"/>
  <c r="BE301" i="67"/>
  <c r="BF301" i="67"/>
  <c r="BG301" i="67"/>
  <c r="BH301" i="67"/>
  <c r="BI301" i="67"/>
  <c r="BJ301" i="67"/>
  <c r="BK301" i="67"/>
  <c r="BL301" i="67"/>
  <c r="AZ302" i="67"/>
  <c r="BA302" i="67"/>
  <c r="BB302" i="67"/>
  <c r="BC302" i="67"/>
  <c r="BD302" i="67"/>
  <c r="BE302" i="67"/>
  <c r="BF302" i="67"/>
  <c r="BG302" i="67"/>
  <c r="BH302" i="67"/>
  <c r="BI302" i="67"/>
  <c r="BJ302" i="67"/>
  <c r="BK302" i="67"/>
  <c r="BL302" i="67"/>
  <c r="AZ303" i="67"/>
  <c r="BA303" i="67"/>
  <c r="BB303" i="67"/>
  <c r="BC303" i="67"/>
  <c r="BD303" i="67"/>
  <c r="BE303" i="67"/>
  <c r="BF303" i="67"/>
  <c r="BG303" i="67"/>
  <c r="BH303" i="67"/>
  <c r="BI303" i="67"/>
  <c r="BJ303" i="67"/>
  <c r="BK303" i="67"/>
  <c r="BL303" i="67"/>
  <c r="AZ304" i="67"/>
  <c r="BA304" i="67"/>
  <c r="BB304" i="67"/>
  <c r="BC304" i="67"/>
  <c r="BD304" i="67"/>
  <c r="BE304" i="67"/>
  <c r="BF304" i="67"/>
  <c r="BG304" i="67"/>
  <c r="BH304" i="67"/>
  <c r="BI304" i="67"/>
  <c r="BJ304" i="67"/>
  <c r="BK304" i="67"/>
  <c r="BL304" i="67"/>
  <c r="AZ305" i="67"/>
  <c r="BA305" i="67"/>
  <c r="BB305" i="67"/>
  <c r="BC305" i="67"/>
  <c r="BD305" i="67"/>
  <c r="BE305" i="67"/>
  <c r="BF305" i="67"/>
  <c r="BG305" i="67"/>
  <c r="BH305" i="67"/>
  <c r="BI305" i="67"/>
  <c r="BJ305" i="67"/>
  <c r="BK305" i="67"/>
  <c r="BL305" i="67"/>
  <c r="AZ306" i="67"/>
  <c r="BA306" i="67"/>
  <c r="BB306" i="67"/>
  <c r="BC306" i="67"/>
  <c r="BD306" i="67"/>
  <c r="BE306" i="67"/>
  <c r="BF306" i="67"/>
  <c r="BG306" i="67"/>
  <c r="BH306" i="67"/>
  <c r="BI306" i="67"/>
  <c r="BJ306" i="67"/>
  <c r="BK306" i="67"/>
  <c r="BL306" i="67"/>
  <c r="AZ307" i="67"/>
  <c r="BA307" i="67"/>
  <c r="BB307" i="67"/>
  <c r="BC307" i="67"/>
  <c r="BD307" i="67"/>
  <c r="BE307" i="67"/>
  <c r="BF307" i="67"/>
  <c r="BG307" i="67"/>
  <c r="BH307" i="67"/>
  <c r="BI307" i="67"/>
  <c r="BJ307" i="67"/>
  <c r="BK307" i="67"/>
  <c r="BL307" i="67"/>
  <c r="AZ308" i="67"/>
  <c r="BA308" i="67"/>
  <c r="BB308" i="67"/>
  <c r="BC308" i="67"/>
  <c r="BD308" i="67"/>
  <c r="BE308" i="67"/>
  <c r="BF308" i="67"/>
  <c r="BG308" i="67"/>
  <c r="BH308" i="67"/>
  <c r="BI308" i="67"/>
  <c r="BJ308" i="67"/>
  <c r="BK308" i="67"/>
  <c r="BL308" i="67"/>
  <c r="AZ309" i="67"/>
  <c r="BA309" i="67"/>
  <c r="BB309" i="67"/>
  <c r="BC309" i="67"/>
  <c r="BD309" i="67"/>
  <c r="BE309" i="67"/>
  <c r="BF309" i="67"/>
  <c r="BG309" i="67"/>
  <c r="BH309" i="67"/>
  <c r="BI309" i="67"/>
  <c r="BJ309" i="67"/>
  <c r="BK309" i="67"/>
  <c r="BL309" i="67"/>
  <c r="AZ310" i="67"/>
  <c r="BA310" i="67"/>
  <c r="BB310" i="67"/>
  <c r="BC310" i="67"/>
  <c r="BD310" i="67"/>
  <c r="BE310" i="67"/>
  <c r="BF310" i="67"/>
  <c r="BG310" i="67"/>
  <c r="BH310" i="67"/>
  <c r="BI310" i="67"/>
  <c r="BJ310" i="67"/>
  <c r="BK310" i="67"/>
  <c r="BL310" i="67"/>
  <c r="AZ311" i="67"/>
  <c r="BA311" i="67"/>
  <c r="BB311" i="67"/>
  <c r="BC311" i="67"/>
  <c r="BD311" i="67"/>
  <c r="BE311" i="67"/>
  <c r="BF311" i="67"/>
  <c r="BG311" i="67"/>
  <c r="BH311" i="67"/>
  <c r="BI311" i="67"/>
  <c r="BJ311" i="67"/>
  <c r="BK311" i="67"/>
  <c r="BL311" i="67"/>
  <c r="AZ312" i="67"/>
  <c r="BA312" i="67"/>
  <c r="BB312" i="67"/>
  <c r="BC312" i="67"/>
  <c r="BD312" i="67"/>
  <c r="BE312" i="67"/>
  <c r="BF312" i="67"/>
  <c r="BG312" i="67"/>
  <c r="BH312" i="67"/>
  <c r="BI312" i="67"/>
  <c r="BJ312" i="67"/>
  <c r="BK312" i="67"/>
  <c r="BL312" i="67"/>
  <c r="AZ313" i="67"/>
  <c r="BA313" i="67"/>
  <c r="BB313" i="67"/>
  <c r="BC313" i="67"/>
  <c r="BD313" i="67"/>
  <c r="BE313" i="67"/>
  <c r="BF313" i="67"/>
  <c r="BG313" i="67"/>
  <c r="BH313" i="67"/>
  <c r="BI313" i="67"/>
  <c r="BJ313" i="67"/>
  <c r="BK313" i="67"/>
  <c r="BL313" i="67"/>
  <c r="AZ314" i="67"/>
  <c r="BA314" i="67"/>
  <c r="BB314" i="67"/>
  <c r="BC314" i="67"/>
  <c r="BD314" i="67"/>
  <c r="BE314" i="67"/>
  <c r="BF314" i="67"/>
  <c r="BG314" i="67"/>
  <c r="BH314" i="67"/>
  <c r="BI314" i="67"/>
  <c r="BJ314" i="67"/>
  <c r="BK314" i="67"/>
  <c r="BL314" i="67"/>
  <c r="AZ315" i="67"/>
  <c r="BA315" i="67"/>
  <c r="BB315" i="67"/>
  <c r="BC315" i="67"/>
  <c r="BD315" i="67"/>
  <c r="BE315" i="67"/>
  <c r="BF315" i="67"/>
  <c r="BG315" i="67"/>
  <c r="BH315" i="67"/>
  <c r="BI315" i="67"/>
  <c r="BJ315" i="67"/>
  <c r="BK315" i="67"/>
  <c r="BL315" i="67"/>
  <c r="AZ316" i="67"/>
  <c r="BA316" i="67"/>
  <c r="BB316" i="67"/>
  <c r="BC316" i="67"/>
  <c r="BD316" i="67"/>
  <c r="BE316" i="67"/>
  <c r="BF316" i="67"/>
  <c r="BG316" i="67"/>
  <c r="BH316" i="67"/>
  <c r="BI316" i="67"/>
  <c r="BJ316" i="67"/>
  <c r="BK316" i="67"/>
  <c r="BL316" i="67"/>
  <c r="AZ317" i="67"/>
  <c r="BA317" i="67"/>
  <c r="BB317" i="67"/>
  <c r="BC317" i="67"/>
  <c r="BD317" i="67"/>
  <c r="BE317" i="67"/>
  <c r="BF317" i="67"/>
  <c r="BG317" i="67"/>
  <c r="BH317" i="67"/>
  <c r="BI317" i="67"/>
  <c r="BJ317" i="67"/>
  <c r="BK317" i="67"/>
  <c r="BL317" i="67"/>
  <c r="AZ318" i="67"/>
  <c r="BA318" i="67"/>
  <c r="BB318" i="67"/>
  <c r="BC318" i="67"/>
  <c r="BD318" i="67"/>
  <c r="BE318" i="67"/>
  <c r="BF318" i="67"/>
  <c r="BG318" i="67"/>
  <c r="BH318" i="67"/>
  <c r="BI318" i="67"/>
  <c r="BJ318" i="67"/>
  <c r="BK318" i="67"/>
  <c r="BL318" i="67"/>
  <c r="AZ319" i="67"/>
  <c r="BA319" i="67"/>
  <c r="BB319" i="67"/>
  <c r="BC319" i="67"/>
  <c r="BD319" i="67"/>
  <c r="BE319" i="67"/>
  <c r="BF319" i="67"/>
  <c r="BG319" i="67"/>
  <c r="BH319" i="67"/>
  <c r="BI319" i="67"/>
  <c r="BJ319" i="67"/>
  <c r="BK319" i="67"/>
  <c r="BL319" i="67"/>
  <c r="AZ320" i="67"/>
  <c r="BA320" i="67"/>
  <c r="BB320" i="67"/>
  <c r="BC320" i="67"/>
  <c r="BD320" i="67"/>
  <c r="BE320" i="67"/>
  <c r="BF320" i="67"/>
  <c r="BG320" i="67"/>
  <c r="BH320" i="67"/>
  <c r="BI320" i="67"/>
  <c r="BJ320" i="67"/>
  <c r="BK320" i="67"/>
  <c r="BL320" i="67"/>
  <c r="AZ321" i="67"/>
  <c r="BA321" i="67"/>
  <c r="BB321" i="67"/>
  <c r="BC321" i="67"/>
  <c r="BD321" i="67"/>
  <c r="BE321" i="67"/>
  <c r="BF321" i="67"/>
  <c r="BG321" i="67"/>
  <c r="BH321" i="67"/>
  <c r="BI321" i="67"/>
  <c r="BJ321" i="67"/>
  <c r="BK321" i="67"/>
  <c r="BL321" i="67"/>
  <c r="AZ322" i="67"/>
  <c r="BA322" i="67"/>
  <c r="BB322" i="67"/>
  <c r="BC322" i="67"/>
  <c r="BD322" i="67"/>
  <c r="BE322" i="67"/>
  <c r="BF322" i="67"/>
  <c r="BG322" i="67"/>
  <c r="BH322" i="67"/>
  <c r="BI322" i="67"/>
  <c r="BJ322" i="67"/>
  <c r="BK322" i="67"/>
  <c r="BL322" i="67"/>
  <c r="AZ323" i="67"/>
  <c r="BA323" i="67"/>
  <c r="BB323" i="67"/>
  <c r="BC323" i="67"/>
  <c r="BD323" i="67"/>
  <c r="BE323" i="67"/>
  <c r="BF323" i="67"/>
  <c r="BG323" i="67"/>
  <c r="BH323" i="67"/>
  <c r="BI323" i="67"/>
  <c r="BJ323" i="67"/>
  <c r="BK323" i="67"/>
  <c r="BL323" i="67"/>
  <c r="AZ324" i="67"/>
  <c r="BA324" i="67"/>
  <c r="BB324" i="67"/>
  <c r="BC324" i="67"/>
  <c r="BD324" i="67"/>
  <c r="BE324" i="67"/>
  <c r="BF324" i="67"/>
  <c r="BG324" i="67"/>
  <c r="BH324" i="67"/>
  <c r="BI324" i="67"/>
  <c r="BJ324" i="67"/>
  <c r="BK324" i="67"/>
  <c r="BL324" i="67"/>
  <c r="AZ325" i="67"/>
  <c r="BA325" i="67"/>
  <c r="BB325" i="67"/>
  <c r="BC325" i="67"/>
  <c r="BD325" i="67"/>
  <c r="BE325" i="67"/>
  <c r="BF325" i="67"/>
  <c r="BG325" i="67"/>
  <c r="BH325" i="67"/>
  <c r="BI325" i="67"/>
  <c r="BJ325" i="67"/>
  <c r="BK325" i="67"/>
  <c r="BL325" i="67"/>
  <c r="AZ326" i="67"/>
  <c r="BA326" i="67"/>
  <c r="BB326" i="67"/>
  <c r="BC326" i="67"/>
  <c r="BD326" i="67"/>
  <c r="BE326" i="67"/>
  <c r="BF326" i="67"/>
  <c r="BG326" i="67"/>
  <c r="BH326" i="67"/>
  <c r="BI326" i="67"/>
  <c r="BJ326" i="67"/>
  <c r="BK326" i="67"/>
  <c r="BL326" i="67"/>
  <c r="AZ327" i="67"/>
  <c r="BA327" i="67"/>
  <c r="BB327" i="67"/>
  <c r="BC327" i="67"/>
  <c r="BD327" i="67"/>
  <c r="BE327" i="67"/>
  <c r="BF327" i="67"/>
  <c r="BG327" i="67"/>
  <c r="BH327" i="67"/>
  <c r="BI327" i="67"/>
  <c r="BJ327" i="67"/>
  <c r="BK327" i="67"/>
  <c r="BL327" i="67"/>
  <c r="AZ328" i="67"/>
  <c r="BA328" i="67"/>
  <c r="BB328" i="67"/>
  <c r="BC328" i="67"/>
  <c r="BD328" i="67"/>
  <c r="BE328" i="67"/>
  <c r="BF328" i="67"/>
  <c r="BG328" i="67"/>
  <c r="BH328" i="67"/>
  <c r="BI328" i="67"/>
  <c r="BJ328" i="67"/>
  <c r="BK328" i="67"/>
  <c r="BL328" i="67"/>
  <c r="AZ329" i="67"/>
  <c r="BA329" i="67"/>
  <c r="BB329" i="67"/>
  <c r="BC329" i="67"/>
  <c r="BD329" i="67"/>
  <c r="BE329" i="67"/>
  <c r="BF329" i="67"/>
  <c r="BG329" i="67"/>
  <c r="BH329" i="67"/>
  <c r="BI329" i="67"/>
  <c r="BJ329" i="67"/>
  <c r="BK329" i="67"/>
  <c r="BL329" i="67"/>
  <c r="AZ330" i="67"/>
  <c r="BA330" i="67"/>
  <c r="BB330" i="67"/>
  <c r="BC330" i="67"/>
  <c r="BD330" i="67"/>
  <c r="BE330" i="67"/>
  <c r="BF330" i="67"/>
  <c r="BG330" i="67"/>
  <c r="BH330" i="67"/>
  <c r="BI330" i="67"/>
  <c r="BJ330" i="67"/>
  <c r="BK330" i="67"/>
  <c r="BL330" i="67"/>
  <c r="AZ331" i="67"/>
  <c r="BA331" i="67"/>
  <c r="BB331" i="67"/>
  <c r="BC331" i="67"/>
  <c r="BD331" i="67"/>
  <c r="BE331" i="67"/>
  <c r="BF331" i="67"/>
  <c r="BG331" i="67"/>
  <c r="BH331" i="67"/>
  <c r="BI331" i="67"/>
  <c r="BJ331" i="67"/>
  <c r="BK331" i="67"/>
  <c r="BL331" i="67"/>
  <c r="AZ332" i="67"/>
  <c r="BA332" i="67"/>
  <c r="BB332" i="67"/>
  <c r="BC332" i="67"/>
  <c r="BD332" i="67"/>
  <c r="BE332" i="67"/>
  <c r="BF332" i="67"/>
  <c r="BG332" i="67"/>
  <c r="BH332" i="67"/>
  <c r="BI332" i="67"/>
  <c r="BJ332" i="67"/>
  <c r="BK332" i="67"/>
  <c r="BL332" i="67"/>
  <c r="AZ333" i="67"/>
  <c r="BA333" i="67"/>
  <c r="BB333" i="67"/>
  <c r="BC333" i="67"/>
  <c r="BD333" i="67"/>
  <c r="BE333" i="67"/>
  <c r="BF333" i="67"/>
  <c r="BG333" i="67"/>
  <c r="BH333" i="67"/>
  <c r="BI333" i="67"/>
  <c r="BJ333" i="67"/>
  <c r="BK333" i="67"/>
  <c r="BL333" i="67"/>
  <c r="AZ334" i="67"/>
  <c r="BA334" i="67"/>
  <c r="BB334" i="67"/>
  <c r="BC334" i="67"/>
  <c r="BD334" i="67"/>
  <c r="BE334" i="67"/>
  <c r="BF334" i="67"/>
  <c r="BG334" i="67"/>
  <c r="BH334" i="67"/>
  <c r="BI334" i="67"/>
  <c r="BJ334" i="67"/>
  <c r="BK334" i="67"/>
  <c r="BL334" i="67"/>
  <c r="AZ335" i="67"/>
  <c r="BA335" i="67"/>
  <c r="BB335" i="67"/>
  <c r="BC335" i="67"/>
  <c r="BD335" i="67"/>
  <c r="BE335" i="67"/>
  <c r="BF335" i="67"/>
  <c r="BG335" i="67"/>
  <c r="BH335" i="67"/>
  <c r="BI335" i="67"/>
  <c r="BJ335" i="67"/>
  <c r="BK335" i="67"/>
  <c r="BL335" i="67"/>
  <c r="AZ336" i="67"/>
  <c r="BA336" i="67"/>
  <c r="BB336" i="67"/>
  <c r="BC336" i="67"/>
  <c r="BD336" i="67"/>
  <c r="BE336" i="67"/>
  <c r="BF336" i="67"/>
  <c r="BG336" i="67"/>
  <c r="BH336" i="67"/>
  <c r="BI336" i="67"/>
  <c r="BJ336" i="67"/>
  <c r="BK336" i="67"/>
  <c r="BL336" i="67"/>
  <c r="AZ337" i="67"/>
  <c r="BA337" i="67"/>
  <c r="BB337" i="67"/>
  <c r="BC337" i="67"/>
  <c r="BD337" i="67"/>
  <c r="BE337" i="67"/>
  <c r="BF337" i="67"/>
  <c r="BG337" i="67"/>
  <c r="BH337" i="67"/>
  <c r="BI337" i="67"/>
  <c r="BJ337" i="67"/>
  <c r="BK337" i="67"/>
  <c r="BL337" i="67"/>
  <c r="AZ338" i="67"/>
  <c r="BA338" i="67"/>
  <c r="BB338" i="67"/>
  <c r="BC338" i="67"/>
  <c r="BD338" i="67"/>
  <c r="BE338" i="67"/>
  <c r="BF338" i="67"/>
  <c r="BG338" i="67"/>
  <c r="BH338" i="67"/>
  <c r="BI338" i="67"/>
  <c r="BJ338" i="67"/>
  <c r="BK338" i="67"/>
  <c r="BL338" i="67"/>
  <c r="AZ339" i="67"/>
  <c r="BA339" i="67"/>
  <c r="BB339" i="67"/>
  <c r="BC339" i="67"/>
  <c r="BD339" i="67"/>
  <c r="BE339" i="67"/>
  <c r="BF339" i="67"/>
  <c r="BG339" i="67"/>
  <c r="BH339" i="67"/>
  <c r="BI339" i="67"/>
  <c r="BJ339" i="67"/>
  <c r="BK339" i="67"/>
  <c r="BL339" i="67"/>
  <c r="AZ340" i="67"/>
  <c r="BA340" i="67"/>
  <c r="BB340" i="67"/>
  <c r="BC340" i="67"/>
  <c r="BD340" i="67"/>
  <c r="BE340" i="67"/>
  <c r="BF340" i="67"/>
  <c r="BG340" i="67"/>
  <c r="BH340" i="67"/>
  <c r="BI340" i="67"/>
  <c r="BJ340" i="67"/>
  <c r="BK340" i="67"/>
  <c r="BL340" i="67"/>
  <c r="AZ341" i="67"/>
  <c r="BA341" i="67"/>
  <c r="BB341" i="67"/>
  <c r="BC341" i="67"/>
  <c r="BD341" i="67"/>
  <c r="BE341" i="67"/>
  <c r="BF341" i="67"/>
  <c r="BG341" i="67"/>
  <c r="BH341" i="67"/>
  <c r="BI341" i="67"/>
  <c r="BJ341" i="67"/>
  <c r="BK341" i="67"/>
  <c r="BL341" i="67"/>
  <c r="AZ342" i="67"/>
  <c r="BA342" i="67"/>
  <c r="BB342" i="67"/>
  <c r="BC342" i="67"/>
  <c r="BD342" i="67"/>
  <c r="BE342" i="67"/>
  <c r="BF342" i="67"/>
  <c r="BG342" i="67"/>
  <c r="BH342" i="67"/>
  <c r="BI342" i="67"/>
  <c r="BJ342" i="67"/>
  <c r="BK342" i="67"/>
  <c r="BL342" i="67"/>
  <c r="AZ343" i="67"/>
  <c r="BA343" i="67"/>
  <c r="BB343" i="67"/>
  <c r="BC343" i="67"/>
  <c r="BD343" i="67"/>
  <c r="BE343" i="67"/>
  <c r="BF343" i="67"/>
  <c r="BG343" i="67"/>
  <c r="BH343" i="67"/>
  <c r="BI343" i="67"/>
  <c r="BJ343" i="67"/>
  <c r="BK343" i="67"/>
  <c r="BL343" i="67"/>
  <c r="AZ344" i="67"/>
  <c r="BA344" i="67"/>
  <c r="BB344" i="67"/>
  <c r="BC344" i="67"/>
  <c r="BD344" i="67"/>
  <c r="BE344" i="67"/>
  <c r="BF344" i="67"/>
  <c r="BG344" i="67"/>
  <c r="BH344" i="67"/>
  <c r="BI344" i="67"/>
  <c r="BJ344" i="67"/>
  <c r="BK344" i="67"/>
  <c r="BL344" i="67"/>
  <c r="AZ345" i="67"/>
  <c r="BA345" i="67"/>
  <c r="BB345" i="67"/>
  <c r="BC345" i="67"/>
  <c r="BD345" i="67"/>
  <c r="BE345" i="67"/>
  <c r="BF345" i="67"/>
  <c r="BG345" i="67"/>
  <c r="BH345" i="67"/>
  <c r="BI345" i="67"/>
  <c r="BJ345" i="67"/>
  <c r="BK345" i="67"/>
  <c r="BL345" i="67"/>
  <c r="AZ346" i="67"/>
  <c r="BA346" i="67"/>
  <c r="BB346" i="67"/>
  <c r="BC346" i="67"/>
  <c r="BD346" i="67"/>
  <c r="BE346" i="67"/>
  <c r="BF346" i="67"/>
  <c r="BG346" i="67"/>
  <c r="BH346" i="67"/>
  <c r="BI346" i="67"/>
  <c r="BJ346" i="67"/>
  <c r="BK346" i="67"/>
  <c r="BL346" i="67"/>
  <c r="AZ347" i="67"/>
  <c r="BA347" i="67"/>
  <c r="BB347" i="67"/>
  <c r="BC347" i="67"/>
  <c r="BD347" i="67"/>
  <c r="BE347" i="67"/>
  <c r="BF347" i="67"/>
  <c r="BG347" i="67"/>
  <c r="BH347" i="67"/>
  <c r="BI347" i="67"/>
  <c r="BJ347" i="67"/>
  <c r="BK347" i="67"/>
  <c r="BL347" i="67"/>
  <c r="AZ348" i="67"/>
  <c r="BA348" i="67"/>
  <c r="BB348" i="67"/>
  <c r="BC348" i="67"/>
  <c r="BD348" i="67"/>
  <c r="BE348" i="67"/>
  <c r="BF348" i="67"/>
  <c r="BG348" i="67"/>
  <c r="BH348" i="67"/>
  <c r="BI348" i="67"/>
  <c r="BJ348" i="67"/>
  <c r="BK348" i="67"/>
  <c r="BL348" i="67"/>
  <c r="AZ349" i="67"/>
  <c r="BA349" i="67"/>
  <c r="BB349" i="67"/>
  <c r="BC349" i="67"/>
  <c r="BD349" i="67"/>
  <c r="BE349" i="67"/>
  <c r="BF349" i="67"/>
  <c r="BG349" i="67"/>
  <c r="BH349" i="67"/>
  <c r="BI349" i="67"/>
  <c r="BJ349" i="67"/>
  <c r="BK349" i="67"/>
  <c r="BL349" i="67"/>
  <c r="AZ350" i="67"/>
  <c r="BA350" i="67"/>
  <c r="BB350" i="67"/>
  <c r="BC350" i="67"/>
  <c r="BD350" i="67"/>
  <c r="BE350" i="67"/>
  <c r="BF350" i="67"/>
  <c r="BG350" i="67"/>
  <c r="BH350" i="67"/>
  <c r="BI350" i="67"/>
  <c r="BJ350" i="67"/>
  <c r="BK350" i="67"/>
  <c r="BL350" i="67"/>
  <c r="AZ351" i="67"/>
  <c r="BA351" i="67"/>
  <c r="BB351" i="67"/>
  <c r="BC351" i="67"/>
  <c r="BD351" i="67"/>
  <c r="BE351" i="67"/>
  <c r="BF351" i="67"/>
  <c r="BG351" i="67"/>
  <c r="BH351" i="67"/>
  <c r="BI351" i="67"/>
  <c r="BJ351" i="67"/>
  <c r="BK351" i="67"/>
  <c r="BL351" i="67"/>
  <c r="AZ352" i="67"/>
  <c r="BA352" i="67"/>
  <c r="BB352" i="67"/>
  <c r="BC352" i="67"/>
  <c r="BD352" i="67"/>
  <c r="BE352" i="67"/>
  <c r="BF352" i="67"/>
  <c r="BG352" i="67"/>
  <c r="BH352" i="67"/>
  <c r="BI352" i="67"/>
  <c r="BJ352" i="67"/>
  <c r="BK352" i="67"/>
  <c r="BL352" i="67"/>
  <c r="AZ353" i="67"/>
  <c r="BA353" i="67"/>
  <c r="BB353" i="67"/>
  <c r="BC353" i="67"/>
  <c r="BD353" i="67"/>
  <c r="BE353" i="67"/>
  <c r="BF353" i="67"/>
  <c r="BG353" i="67"/>
  <c r="BH353" i="67"/>
  <c r="BI353" i="67"/>
  <c r="BJ353" i="67"/>
  <c r="BK353" i="67"/>
  <c r="BL353" i="67"/>
  <c r="AZ354" i="67"/>
  <c r="BA354" i="67"/>
  <c r="BB354" i="67"/>
  <c r="BC354" i="67"/>
  <c r="BD354" i="67"/>
  <c r="BE354" i="67"/>
  <c r="BF354" i="67"/>
  <c r="BG354" i="67"/>
  <c r="BH354" i="67"/>
  <c r="BI354" i="67"/>
  <c r="BJ354" i="67"/>
  <c r="BK354" i="67"/>
  <c r="BL354" i="67"/>
  <c r="AZ355" i="67"/>
  <c r="BA355" i="67"/>
  <c r="BB355" i="67"/>
  <c r="BC355" i="67"/>
  <c r="BD355" i="67"/>
  <c r="BE355" i="67"/>
  <c r="BF355" i="67"/>
  <c r="BG355" i="67"/>
  <c r="BH355" i="67"/>
  <c r="BI355" i="67"/>
  <c r="BJ355" i="67"/>
  <c r="BK355" i="67"/>
  <c r="BL355" i="67"/>
  <c r="AZ356" i="67"/>
  <c r="BA356" i="67"/>
  <c r="BB356" i="67"/>
  <c r="BC356" i="67"/>
  <c r="BD356" i="67"/>
  <c r="BE356" i="67"/>
  <c r="BF356" i="67"/>
  <c r="BG356" i="67"/>
  <c r="BH356" i="67"/>
  <c r="BI356" i="67"/>
  <c r="BJ356" i="67"/>
  <c r="BK356" i="67"/>
  <c r="BL356" i="67"/>
  <c r="AZ357" i="67"/>
  <c r="BA357" i="67"/>
  <c r="BB357" i="67"/>
  <c r="BC357" i="67"/>
  <c r="BD357" i="67"/>
  <c r="BE357" i="67"/>
  <c r="BF357" i="67"/>
  <c r="BG357" i="67"/>
  <c r="BH357" i="67"/>
  <c r="BI357" i="67"/>
  <c r="BJ357" i="67"/>
  <c r="BK357" i="67"/>
  <c r="BL357" i="67"/>
  <c r="AZ358" i="67"/>
  <c r="BA358" i="67"/>
  <c r="BB358" i="67"/>
  <c r="BC358" i="67"/>
  <c r="BD358" i="67"/>
  <c r="BE358" i="67"/>
  <c r="BF358" i="67"/>
  <c r="BG358" i="67"/>
  <c r="BH358" i="67"/>
  <c r="BI358" i="67"/>
  <c r="BJ358" i="67"/>
  <c r="BK358" i="67"/>
  <c r="BL358" i="67"/>
  <c r="AZ359" i="67"/>
  <c r="BA359" i="67"/>
  <c r="BB359" i="67"/>
  <c r="BC359" i="67"/>
  <c r="BD359" i="67"/>
  <c r="BE359" i="67"/>
  <c r="BF359" i="67"/>
  <c r="BG359" i="67"/>
  <c r="BH359" i="67"/>
  <c r="BI359" i="67"/>
  <c r="BJ359" i="67"/>
  <c r="BK359" i="67"/>
  <c r="BL359" i="67"/>
  <c r="AZ360" i="67"/>
  <c r="BA360" i="67"/>
  <c r="BB360" i="67"/>
  <c r="BC360" i="67"/>
  <c r="BD360" i="67"/>
  <c r="BE360" i="67"/>
  <c r="BF360" i="67"/>
  <c r="BG360" i="67"/>
  <c r="BH360" i="67"/>
  <c r="BI360" i="67"/>
  <c r="BJ360" i="67"/>
  <c r="BK360" i="67"/>
  <c r="BL360" i="67"/>
  <c r="AZ361" i="67"/>
  <c r="BA361" i="67"/>
  <c r="BB361" i="67"/>
  <c r="BC361" i="67"/>
  <c r="BD361" i="67"/>
  <c r="BE361" i="67"/>
  <c r="BF361" i="67"/>
  <c r="BG361" i="67"/>
  <c r="BH361" i="67"/>
  <c r="BI361" i="67"/>
  <c r="BJ361" i="67"/>
  <c r="BK361" i="67"/>
  <c r="BL361" i="67"/>
  <c r="AZ362" i="67"/>
  <c r="BA362" i="67"/>
  <c r="BB362" i="67"/>
  <c r="BC362" i="67"/>
  <c r="BD362" i="67"/>
  <c r="BE362" i="67"/>
  <c r="BF362" i="67"/>
  <c r="BG362" i="67"/>
  <c r="BH362" i="67"/>
  <c r="BI362" i="67"/>
  <c r="BJ362" i="67"/>
  <c r="BK362" i="67"/>
  <c r="BL362" i="67"/>
  <c r="AZ363" i="67"/>
  <c r="BA363" i="67"/>
  <c r="BB363" i="67"/>
  <c r="BC363" i="67"/>
  <c r="BD363" i="67"/>
  <c r="BE363" i="67"/>
  <c r="BF363" i="67"/>
  <c r="BG363" i="67"/>
  <c r="BH363" i="67"/>
  <c r="BI363" i="67"/>
  <c r="BJ363" i="67"/>
  <c r="BK363" i="67"/>
  <c r="BL363" i="67"/>
  <c r="AZ364" i="67"/>
  <c r="BA364" i="67"/>
  <c r="BB364" i="67"/>
  <c r="BC364" i="67"/>
  <c r="BD364" i="67"/>
  <c r="BE364" i="67"/>
  <c r="BF364" i="67"/>
  <c r="BG364" i="67"/>
  <c r="BH364" i="67"/>
  <c r="BI364" i="67"/>
  <c r="BJ364" i="67"/>
  <c r="BK364" i="67"/>
  <c r="BL364" i="67"/>
  <c r="AZ365" i="67"/>
  <c r="BA365" i="67"/>
  <c r="BB365" i="67"/>
  <c r="BC365" i="67"/>
  <c r="BD365" i="67"/>
  <c r="BE365" i="67"/>
  <c r="BF365" i="67"/>
  <c r="BG365" i="67"/>
  <c r="BH365" i="67"/>
  <c r="BI365" i="67"/>
  <c r="BJ365" i="67"/>
  <c r="BK365" i="67"/>
  <c r="BL365" i="67"/>
  <c r="AZ366" i="67"/>
  <c r="BA366" i="67"/>
  <c r="BB366" i="67"/>
  <c r="BC366" i="67"/>
  <c r="BD366" i="67"/>
  <c r="BE366" i="67"/>
  <c r="BF366" i="67"/>
  <c r="BG366" i="67"/>
  <c r="BH366" i="67"/>
  <c r="BI366" i="67"/>
  <c r="BJ366" i="67"/>
  <c r="BK366" i="67"/>
  <c r="BL366" i="67"/>
  <c r="AZ367" i="67"/>
  <c r="BA367" i="67"/>
  <c r="BB367" i="67"/>
  <c r="BC367" i="67"/>
  <c r="BD367" i="67"/>
  <c r="BE367" i="67"/>
  <c r="BF367" i="67"/>
  <c r="BG367" i="67"/>
  <c r="BH367" i="67"/>
  <c r="BI367" i="67"/>
  <c r="BJ367" i="67"/>
  <c r="BK367" i="67"/>
  <c r="BL367" i="67"/>
  <c r="AZ368" i="67"/>
  <c r="BA368" i="67"/>
  <c r="BB368" i="67"/>
  <c r="BC368" i="67"/>
  <c r="BD368" i="67"/>
  <c r="BE368" i="67"/>
  <c r="BF368" i="67"/>
  <c r="BG368" i="67"/>
  <c r="BH368" i="67"/>
  <c r="BI368" i="67"/>
  <c r="BJ368" i="67"/>
  <c r="BK368" i="67"/>
  <c r="BL368" i="67"/>
  <c r="AZ369" i="67"/>
  <c r="BA369" i="67"/>
  <c r="BB369" i="67"/>
  <c r="BC369" i="67"/>
  <c r="BD369" i="67"/>
  <c r="BE369" i="67"/>
  <c r="BF369" i="67"/>
  <c r="BG369" i="67"/>
  <c r="BH369" i="67"/>
  <c r="BI369" i="67"/>
  <c r="BJ369" i="67"/>
  <c r="BK369" i="67"/>
  <c r="BL369" i="67"/>
  <c r="AZ370" i="67"/>
  <c r="BA370" i="67"/>
  <c r="BB370" i="67"/>
  <c r="BC370" i="67"/>
  <c r="BD370" i="67"/>
  <c r="BE370" i="67"/>
  <c r="BF370" i="67"/>
  <c r="BG370" i="67"/>
  <c r="BH370" i="67"/>
  <c r="BI370" i="67"/>
  <c r="BJ370" i="67"/>
  <c r="BK370" i="67"/>
  <c r="BL370" i="67"/>
  <c r="AZ371" i="67"/>
  <c r="BA371" i="67"/>
  <c r="BB371" i="67"/>
  <c r="BC371" i="67"/>
  <c r="BD371" i="67"/>
  <c r="BE371" i="67"/>
  <c r="BF371" i="67"/>
  <c r="BG371" i="67"/>
  <c r="BH371" i="67"/>
  <c r="BI371" i="67"/>
  <c r="BJ371" i="67"/>
  <c r="BK371" i="67"/>
  <c r="BL371" i="67"/>
  <c r="AZ372" i="67"/>
  <c r="BA372" i="67"/>
  <c r="BB372" i="67"/>
  <c r="BC372" i="67"/>
  <c r="BD372" i="67"/>
  <c r="BE372" i="67"/>
  <c r="BF372" i="67"/>
  <c r="BG372" i="67"/>
  <c r="BH372" i="67"/>
  <c r="BI372" i="67"/>
  <c r="BJ372" i="67"/>
  <c r="BK372" i="67"/>
  <c r="BL372" i="67"/>
  <c r="AZ373" i="67"/>
  <c r="BA373" i="67"/>
  <c r="BB373" i="67"/>
  <c r="BC373" i="67"/>
  <c r="BD373" i="67"/>
  <c r="BE373" i="67"/>
  <c r="BF373" i="67"/>
  <c r="BG373" i="67"/>
  <c r="BH373" i="67"/>
  <c r="BI373" i="67"/>
  <c r="BJ373" i="67"/>
  <c r="BK373" i="67"/>
  <c r="BL373" i="67"/>
  <c r="AZ374" i="67"/>
  <c r="BA374" i="67"/>
  <c r="BB374" i="67"/>
  <c r="BC374" i="67"/>
  <c r="BD374" i="67"/>
  <c r="BE374" i="67"/>
  <c r="BF374" i="67"/>
  <c r="BG374" i="67"/>
  <c r="BH374" i="67"/>
  <c r="BI374" i="67"/>
  <c r="BJ374" i="67"/>
  <c r="BK374" i="67"/>
  <c r="BL374" i="67"/>
  <c r="AZ375" i="67"/>
  <c r="BA375" i="67"/>
  <c r="BB375" i="67"/>
  <c r="BC375" i="67"/>
  <c r="BD375" i="67"/>
  <c r="BE375" i="67"/>
  <c r="BF375" i="67"/>
  <c r="BG375" i="67"/>
  <c r="BH375" i="67"/>
  <c r="BI375" i="67"/>
  <c r="BJ375" i="67"/>
  <c r="BK375" i="67"/>
  <c r="BL375" i="67"/>
  <c r="AZ376" i="67"/>
  <c r="BA376" i="67"/>
  <c r="BB376" i="67"/>
  <c r="BC376" i="67"/>
  <c r="BD376" i="67"/>
  <c r="BE376" i="67"/>
  <c r="BF376" i="67"/>
  <c r="BG376" i="67"/>
  <c r="BH376" i="67"/>
  <c r="BI376" i="67"/>
  <c r="BJ376" i="67"/>
  <c r="BK376" i="67"/>
  <c r="BL376" i="67"/>
  <c r="AZ377" i="67"/>
  <c r="BA377" i="67"/>
  <c r="BB377" i="67"/>
  <c r="BC377" i="67"/>
  <c r="BD377" i="67"/>
  <c r="BE377" i="67"/>
  <c r="BF377" i="67"/>
  <c r="BG377" i="67"/>
  <c r="BH377" i="67"/>
  <c r="BI377" i="67"/>
  <c r="BJ377" i="67"/>
  <c r="BK377" i="67"/>
  <c r="BL377" i="67"/>
  <c r="AZ378" i="67"/>
  <c r="BA378" i="67"/>
  <c r="BB378" i="67"/>
  <c r="BC378" i="67"/>
  <c r="BD378" i="67"/>
  <c r="BE378" i="67"/>
  <c r="BF378" i="67"/>
  <c r="BG378" i="67"/>
  <c r="BH378" i="67"/>
  <c r="BI378" i="67"/>
  <c r="BJ378" i="67"/>
  <c r="BK378" i="67"/>
  <c r="BL378" i="67"/>
  <c r="AZ379" i="67"/>
  <c r="BA379" i="67"/>
  <c r="BB379" i="67"/>
  <c r="BC379" i="67"/>
  <c r="BD379" i="67"/>
  <c r="BE379" i="67"/>
  <c r="BF379" i="67"/>
  <c r="BG379" i="67"/>
  <c r="BH379" i="67"/>
  <c r="BI379" i="67"/>
  <c r="BJ379" i="67"/>
  <c r="BK379" i="67"/>
  <c r="BL379" i="67"/>
  <c r="AZ380" i="67"/>
  <c r="BA380" i="67"/>
  <c r="BB380" i="67"/>
  <c r="BC380" i="67"/>
  <c r="BD380" i="67"/>
  <c r="BE380" i="67"/>
  <c r="BF380" i="67"/>
  <c r="BG380" i="67"/>
  <c r="BH380" i="67"/>
  <c r="BI380" i="67"/>
  <c r="BJ380" i="67"/>
  <c r="BK380" i="67"/>
  <c r="BL380" i="67"/>
  <c r="AZ381" i="67"/>
  <c r="BA381" i="67"/>
  <c r="BB381" i="67"/>
  <c r="BC381" i="67"/>
  <c r="BD381" i="67"/>
  <c r="BE381" i="67"/>
  <c r="BF381" i="67"/>
  <c r="BG381" i="67"/>
  <c r="BH381" i="67"/>
  <c r="BI381" i="67"/>
  <c r="BJ381" i="67"/>
  <c r="BK381" i="67"/>
  <c r="BL381" i="67"/>
  <c r="AZ382" i="67"/>
  <c r="BA382" i="67"/>
  <c r="BB382" i="67"/>
  <c r="BC382" i="67"/>
  <c r="BD382" i="67"/>
  <c r="BE382" i="67"/>
  <c r="BF382" i="67"/>
  <c r="BG382" i="67"/>
  <c r="BH382" i="67"/>
  <c r="BI382" i="67"/>
  <c r="BJ382" i="67"/>
  <c r="BK382" i="67"/>
  <c r="BL382" i="67"/>
  <c r="AZ383" i="67"/>
  <c r="BA383" i="67"/>
  <c r="BB383" i="67"/>
  <c r="BC383" i="67"/>
  <c r="BD383" i="67"/>
  <c r="BE383" i="67"/>
  <c r="BF383" i="67"/>
  <c r="BG383" i="67"/>
  <c r="BH383" i="67"/>
  <c r="BI383" i="67"/>
  <c r="BJ383" i="67"/>
  <c r="BK383" i="67"/>
  <c r="BL383" i="67"/>
  <c r="AZ384" i="67"/>
  <c r="BA384" i="67"/>
  <c r="BB384" i="67"/>
  <c r="BC384" i="67"/>
  <c r="BD384" i="67"/>
  <c r="BE384" i="67"/>
  <c r="BF384" i="67"/>
  <c r="BG384" i="67"/>
  <c r="BH384" i="67"/>
  <c r="BI384" i="67"/>
  <c r="BJ384" i="67"/>
  <c r="BK384" i="67"/>
  <c r="BL384" i="67"/>
  <c r="AZ385" i="67"/>
  <c r="BA385" i="67"/>
  <c r="BB385" i="67"/>
  <c r="BC385" i="67"/>
  <c r="BD385" i="67"/>
  <c r="BE385" i="67"/>
  <c r="BF385" i="67"/>
  <c r="BG385" i="67"/>
  <c r="BH385" i="67"/>
  <c r="BI385" i="67"/>
  <c r="BJ385" i="67"/>
  <c r="BK385" i="67"/>
  <c r="BL385" i="67"/>
  <c r="AZ386" i="67"/>
  <c r="BA386" i="67"/>
  <c r="BB386" i="67"/>
  <c r="BC386" i="67"/>
  <c r="BD386" i="67"/>
  <c r="BE386" i="67"/>
  <c r="BF386" i="67"/>
  <c r="BG386" i="67"/>
  <c r="BH386" i="67"/>
  <c r="BI386" i="67"/>
  <c r="BJ386" i="67"/>
  <c r="BK386" i="67"/>
  <c r="BL386" i="67"/>
  <c r="AZ387" i="67"/>
  <c r="BA387" i="67"/>
  <c r="BB387" i="67"/>
  <c r="BC387" i="67"/>
  <c r="BD387" i="67"/>
  <c r="BE387" i="67"/>
  <c r="BF387" i="67"/>
  <c r="BG387" i="67"/>
  <c r="BH387" i="67"/>
  <c r="BI387" i="67"/>
  <c r="BJ387" i="67"/>
  <c r="BK387" i="67"/>
  <c r="BL387" i="67"/>
  <c r="AZ388" i="67"/>
  <c r="BA388" i="67"/>
  <c r="BB388" i="67"/>
  <c r="BC388" i="67"/>
  <c r="BD388" i="67"/>
  <c r="BE388" i="67"/>
  <c r="BF388" i="67"/>
  <c r="BG388" i="67"/>
  <c r="BH388" i="67"/>
  <c r="BI388" i="67"/>
  <c r="BJ388" i="67"/>
  <c r="BK388" i="67"/>
  <c r="BL388" i="67"/>
  <c r="AZ389" i="67"/>
  <c r="BA389" i="67"/>
  <c r="BB389" i="67"/>
  <c r="BC389" i="67"/>
  <c r="BD389" i="67"/>
  <c r="BE389" i="67"/>
  <c r="BF389" i="67"/>
  <c r="BG389" i="67"/>
  <c r="BH389" i="67"/>
  <c r="BI389" i="67"/>
  <c r="BJ389" i="67"/>
  <c r="BK389" i="67"/>
  <c r="BL389" i="67"/>
  <c r="AZ390" i="67"/>
  <c r="BA390" i="67"/>
  <c r="BB390" i="67"/>
  <c r="BC390" i="67"/>
  <c r="BD390" i="67"/>
  <c r="BE390" i="67"/>
  <c r="BF390" i="67"/>
  <c r="BG390" i="67"/>
  <c r="BH390" i="67"/>
  <c r="BI390" i="67"/>
  <c r="BJ390" i="67"/>
  <c r="BK390" i="67"/>
  <c r="BL390" i="67"/>
  <c r="AZ391" i="67"/>
  <c r="BA391" i="67"/>
  <c r="BB391" i="67"/>
  <c r="BC391" i="67"/>
  <c r="BD391" i="67"/>
  <c r="BE391" i="67"/>
  <c r="BF391" i="67"/>
  <c r="BG391" i="67"/>
  <c r="BH391" i="67"/>
  <c r="BI391" i="67"/>
  <c r="BJ391" i="67"/>
  <c r="BK391" i="67"/>
  <c r="BL391" i="67"/>
  <c r="AZ392" i="67"/>
  <c r="BA392" i="67"/>
  <c r="BB392" i="67"/>
  <c r="BC392" i="67"/>
  <c r="BD392" i="67"/>
  <c r="BE392" i="67"/>
  <c r="BF392" i="67"/>
  <c r="BG392" i="67"/>
  <c r="BH392" i="67"/>
  <c r="BI392" i="67"/>
  <c r="BJ392" i="67"/>
  <c r="BK392" i="67"/>
  <c r="BL392" i="67"/>
  <c r="AZ393" i="67"/>
  <c r="BA393" i="67"/>
  <c r="BB393" i="67"/>
  <c r="BC393" i="67"/>
  <c r="BD393" i="67"/>
  <c r="BE393" i="67"/>
  <c r="BF393" i="67"/>
  <c r="BG393" i="67"/>
  <c r="BH393" i="67"/>
  <c r="BI393" i="67"/>
  <c r="BJ393" i="67"/>
  <c r="BK393" i="67"/>
  <c r="BL393" i="67"/>
  <c r="AZ394" i="67"/>
  <c r="BA394" i="67"/>
  <c r="BB394" i="67"/>
  <c r="BC394" i="67"/>
  <c r="BD394" i="67"/>
  <c r="BE394" i="67"/>
  <c r="BF394" i="67"/>
  <c r="BG394" i="67"/>
  <c r="BH394" i="67"/>
  <c r="BI394" i="67"/>
  <c r="BJ394" i="67"/>
  <c r="BK394" i="67"/>
  <c r="BL394" i="67"/>
  <c r="AZ395" i="67"/>
  <c r="BA395" i="67"/>
  <c r="BB395" i="67"/>
  <c r="BC395" i="67"/>
  <c r="BD395" i="67"/>
  <c r="BE395" i="67"/>
  <c r="BF395" i="67"/>
  <c r="BG395" i="67"/>
  <c r="BH395" i="67"/>
  <c r="BI395" i="67"/>
  <c r="BJ395" i="67"/>
  <c r="BK395" i="67"/>
  <c r="BL395" i="67"/>
  <c r="AZ396" i="67"/>
  <c r="BA396" i="67"/>
  <c r="BB396" i="67"/>
  <c r="BC396" i="67"/>
  <c r="BD396" i="67"/>
  <c r="BE396" i="67"/>
  <c r="BF396" i="67"/>
  <c r="BG396" i="67"/>
  <c r="BH396" i="67"/>
  <c r="BI396" i="67"/>
  <c r="BJ396" i="67"/>
  <c r="BK396" i="67"/>
  <c r="BL396" i="67"/>
  <c r="AZ397" i="67"/>
  <c r="BA397" i="67"/>
  <c r="BB397" i="67"/>
  <c r="BC397" i="67"/>
  <c r="BD397" i="67"/>
  <c r="BE397" i="67"/>
  <c r="BF397" i="67"/>
  <c r="BG397" i="67"/>
  <c r="BH397" i="67"/>
  <c r="BI397" i="67"/>
  <c r="BJ397" i="67"/>
  <c r="BK397" i="67"/>
  <c r="BL397" i="67"/>
  <c r="AZ398" i="67"/>
  <c r="BA398" i="67"/>
  <c r="BB398" i="67"/>
  <c r="BC398" i="67"/>
  <c r="BD398" i="67"/>
  <c r="BE398" i="67"/>
  <c r="BF398" i="67"/>
  <c r="BG398" i="67"/>
  <c r="BH398" i="67"/>
  <c r="BI398" i="67"/>
  <c r="BJ398" i="67"/>
  <c r="BK398" i="67"/>
  <c r="BL398" i="67"/>
  <c r="AZ399" i="67"/>
  <c r="BA399" i="67"/>
  <c r="BB399" i="67"/>
  <c r="BC399" i="67"/>
  <c r="BD399" i="67"/>
  <c r="BE399" i="67"/>
  <c r="BF399" i="67"/>
  <c r="BG399" i="67"/>
  <c r="BH399" i="67"/>
  <c r="BI399" i="67"/>
  <c r="BJ399" i="67"/>
  <c r="BK399" i="67"/>
  <c r="BL399" i="67"/>
  <c r="AZ400" i="67"/>
  <c r="BA400" i="67"/>
  <c r="BB400" i="67"/>
  <c r="BC400" i="67"/>
  <c r="BD400" i="67"/>
  <c r="BE400" i="67"/>
  <c r="BF400" i="67"/>
  <c r="BG400" i="67"/>
  <c r="BH400" i="67"/>
  <c r="BI400" i="67"/>
  <c r="BJ400" i="67"/>
  <c r="BK400" i="67"/>
  <c r="BL400" i="67"/>
  <c r="AZ401" i="67"/>
  <c r="BA401" i="67"/>
  <c r="BB401" i="67"/>
  <c r="BC401" i="67"/>
  <c r="BD401" i="67"/>
  <c r="BE401" i="67"/>
  <c r="BF401" i="67"/>
  <c r="BG401" i="67"/>
  <c r="BH401" i="67"/>
  <c r="BI401" i="67"/>
  <c r="BJ401" i="67"/>
  <c r="BK401" i="67"/>
  <c r="BL401" i="67"/>
  <c r="AZ402" i="67"/>
  <c r="BA402" i="67"/>
  <c r="BB402" i="67"/>
  <c r="BC402" i="67"/>
  <c r="BD402" i="67"/>
  <c r="BE402" i="67"/>
  <c r="BF402" i="67"/>
  <c r="BG402" i="67"/>
  <c r="BH402" i="67"/>
  <c r="BI402" i="67"/>
  <c r="BJ402" i="67"/>
  <c r="BK402" i="67"/>
  <c r="BL402" i="67"/>
  <c r="AZ403" i="67"/>
  <c r="BA403" i="67"/>
  <c r="BB403" i="67"/>
  <c r="BC403" i="67"/>
  <c r="BD403" i="67"/>
  <c r="BE403" i="67"/>
  <c r="BF403" i="67"/>
  <c r="BG403" i="67"/>
  <c r="BH403" i="67"/>
  <c r="BI403" i="67"/>
  <c r="BJ403" i="67"/>
  <c r="BK403" i="67"/>
  <c r="BL403" i="67"/>
  <c r="AZ404" i="67"/>
  <c r="BA404" i="67"/>
  <c r="BB404" i="67"/>
  <c r="BC404" i="67"/>
  <c r="BD404" i="67"/>
  <c r="BE404" i="67"/>
  <c r="BF404" i="67"/>
  <c r="BG404" i="67"/>
  <c r="BH404" i="67"/>
  <c r="BI404" i="67"/>
  <c r="BJ404" i="67"/>
  <c r="BK404" i="67"/>
  <c r="BL404" i="67"/>
  <c r="AZ405" i="67"/>
  <c r="BA405" i="67"/>
  <c r="BB405" i="67"/>
  <c r="BC405" i="67"/>
  <c r="BD405" i="67"/>
  <c r="BE405" i="67"/>
  <c r="BF405" i="67"/>
  <c r="BG405" i="67"/>
  <c r="BH405" i="67"/>
  <c r="BI405" i="67"/>
  <c r="BJ405" i="67"/>
  <c r="BK405" i="67"/>
  <c r="BL405" i="67"/>
  <c r="AZ406" i="67"/>
  <c r="BA406" i="67"/>
  <c r="BB406" i="67"/>
  <c r="BC406" i="67"/>
  <c r="BD406" i="67"/>
  <c r="BE406" i="67"/>
  <c r="BF406" i="67"/>
  <c r="BG406" i="67"/>
  <c r="BH406" i="67"/>
  <c r="BI406" i="67"/>
  <c r="BJ406" i="67"/>
  <c r="BK406" i="67"/>
  <c r="BL406" i="67"/>
  <c r="AZ407" i="67"/>
  <c r="BA407" i="67"/>
  <c r="BB407" i="67"/>
  <c r="BC407" i="67"/>
  <c r="BD407" i="67"/>
  <c r="BE407" i="67"/>
  <c r="BF407" i="67"/>
  <c r="BG407" i="67"/>
  <c r="BH407" i="67"/>
  <c r="BI407" i="67"/>
  <c r="BJ407" i="67"/>
  <c r="BK407" i="67"/>
  <c r="BL407" i="67"/>
  <c r="AZ408" i="67"/>
  <c r="BA408" i="67"/>
  <c r="BB408" i="67"/>
  <c r="BC408" i="67"/>
  <c r="BD408" i="67"/>
  <c r="BE408" i="67"/>
  <c r="BF408" i="67"/>
  <c r="BG408" i="67"/>
  <c r="BH408" i="67"/>
  <c r="BI408" i="67"/>
  <c r="BJ408" i="67"/>
  <c r="BK408" i="67"/>
  <c r="BL408" i="67"/>
  <c r="AZ409" i="67"/>
  <c r="BA409" i="67"/>
  <c r="BB409" i="67"/>
  <c r="BC409" i="67"/>
  <c r="BD409" i="67"/>
  <c r="BE409" i="67"/>
  <c r="BF409" i="67"/>
  <c r="BG409" i="67"/>
  <c r="BH409" i="67"/>
  <c r="BI409" i="67"/>
  <c r="BJ409" i="67"/>
  <c r="BK409" i="67"/>
  <c r="BL409" i="67"/>
  <c r="AZ410" i="67"/>
  <c r="BA410" i="67"/>
  <c r="BB410" i="67"/>
  <c r="BC410" i="67"/>
  <c r="BD410" i="67"/>
  <c r="BE410" i="67"/>
  <c r="BF410" i="67"/>
  <c r="BG410" i="67"/>
  <c r="BH410" i="67"/>
  <c r="BI410" i="67"/>
  <c r="BJ410" i="67"/>
  <c r="BK410" i="67"/>
  <c r="BL410" i="67"/>
  <c r="AZ411" i="67"/>
  <c r="BA411" i="67"/>
  <c r="BB411" i="67"/>
  <c r="BC411" i="67"/>
  <c r="BD411" i="67"/>
  <c r="BE411" i="67"/>
  <c r="BF411" i="67"/>
  <c r="BG411" i="67"/>
  <c r="BH411" i="67"/>
  <c r="BI411" i="67"/>
  <c r="BJ411" i="67"/>
  <c r="BK411" i="67"/>
  <c r="BL411" i="67"/>
  <c r="AZ412" i="67"/>
  <c r="BA412" i="67"/>
  <c r="BB412" i="67"/>
  <c r="BC412" i="67"/>
  <c r="BD412" i="67"/>
  <c r="BE412" i="67"/>
  <c r="BF412" i="67"/>
  <c r="BG412" i="67"/>
  <c r="BH412" i="67"/>
  <c r="BI412" i="67"/>
  <c r="BJ412" i="67"/>
  <c r="BK412" i="67"/>
  <c r="BL412" i="67"/>
  <c r="AZ413" i="67"/>
  <c r="BA413" i="67"/>
  <c r="BB413" i="67"/>
  <c r="BC413" i="67"/>
  <c r="BD413" i="67"/>
  <c r="BE413" i="67"/>
  <c r="BF413" i="67"/>
  <c r="BG413" i="67"/>
  <c r="BH413" i="67"/>
  <c r="BI413" i="67"/>
  <c r="BJ413" i="67"/>
  <c r="BK413" i="67"/>
  <c r="BL413" i="67"/>
  <c r="AZ414" i="67"/>
  <c r="BA414" i="67"/>
  <c r="BB414" i="67"/>
  <c r="BC414" i="67"/>
  <c r="BD414" i="67"/>
  <c r="BE414" i="67"/>
  <c r="BF414" i="67"/>
  <c r="BG414" i="67"/>
  <c r="BH414" i="67"/>
  <c r="BI414" i="67"/>
  <c r="BJ414" i="67"/>
  <c r="BK414" i="67"/>
  <c r="BL414" i="67"/>
  <c r="AZ415" i="67"/>
  <c r="BA415" i="67"/>
  <c r="BB415" i="67"/>
  <c r="BC415" i="67"/>
  <c r="BD415" i="67"/>
  <c r="BE415" i="67"/>
  <c r="BF415" i="67"/>
  <c r="BG415" i="67"/>
  <c r="BH415" i="67"/>
  <c r="BI415" i="67"/>
  <c r="BJ415" i="67"/>
  <c r="BK415" i="67"/>
  <c r="BL415" i="67"/>
  <c r="AZ416" i="67"/>
  <c r="BA416" i="67"/>
  <c r="BB416" i="67"/>
  <c r="BC416" i="67"/>
  <c r="BD416" i="67"/>
  <c r="BE416" i="67"/>
  <c r="BF416" i="67"/>
  <c r="BG416" i="67"/>
  <c r="BH416" i="67"/>
  <c r="BI416" i="67"/>
  <c r="BJ416" i="67"/>
  <c r="BK416" i="67"/>
  <c r="BL416" i="67"/>
  <c r="AZ417" i="67"/>
  <c r="BA417" i="67"/>
  <c r="BB417" i="67"/>
  <c r="BC417" i="67"/>
  <c r="BD417" i="67"/>
  <c r="BE417" i="67"/>
  <c r="BF417" i="67"/>
  <c r="BG417" i="67"/>
  <c r="BH417" i="67"/>
  <c r="BI417" i="67"/>
  <c r="BJ417" i="67"/>
  <c r="BK417" i="67"/>
  <c r="BL417" i="67"/>
  <c r="AZ418" i="67"/>
  <c r="BA418" i="67"/>
  <c r="BB418" i="67"/>
  <c r="BC418" i="67"/>
  <c r="BD418" i="67"/>
  <c r="BE418" i="67"/>
  <c r="BF418" i="67"/>
  <c r="BG418" i="67"/>
  <c r="BH418" i="67"/>
  <c r="BI418" i="67"/>
  <c r="BJ418" i="67"/>
  <c r="BK418" i="67"/>
  <c r="BL418" i="67"/>
  <c r="AZ419" i="67"/>
  <c r="BA419" i="67"/>
  <c r="BB419" i="67"/>
  <c r="BC419" i="67"/>
  <c r="BD419" i="67"/>
  <c r="BE419" i="67"/>
  <c r="BF419" i="67"/>
  <c r="BG419" i="67"/>
  <c r="BH419" i="67"/>
  <c r="BI419" i="67"/>
  <c r="BJ419" i="67"/>
  <c r="BK419" i="67"/>
  <c r="BL419" i="67"/>
  <c r="AZ420" i="67"/>
  <c r="BA420" i="67"/>
  <c r="BB420" i="67"/>
  <c r="BC420" i="67"/>
  <c r="BD420" i="67"/>
  <c r="BE420" i="67"/>
  <c r="BF420" i="67"/>
  <c r="BG420" i="67"/>
  <c r="BH420" i="67"/>
  <c r="BI420" i="67"/>
  <c r="BJ420" i="67"/>
  <c r="BK420" i="67"/>
  <c r="BL420" i="67"/>
  <c r="AZ421" i="67"/>
  <c r="BA421" i="67"/>
  <c r="BB421" i="67"/>
  <c r="BC421" i="67"/>
  <c r="BD421" i="67"/>
  <c r="BE421" i="67"/>
  <c r="BF421" i="67"/>
  <c r="BG421" i="67"/>
  <c r="BH421" i="67"/>
  <c r="BI421" i="67"/>
  <c r="BJ421" i="67"/>
  <c r="BK421" i="67"/>
  <c r="BL421" i="67"/>
  <c r="AZ422" i="67"/>
  <c r="BA422" i="67"/>
  <c r="BB422" i="67"/>
  <c r="BC422" i="67"/>
  <c r="BD422" i="67"/>
  <c r="BE422" i="67"/>
  <c r="BF422" i="67"/>
  <c r="BG422" i="67"/>
  <c r="BH422" i="67"/>
  <c r="BI422" i="67"/>
  <c r="BJ422" i="67"/>
  <c r="BK422" i="67"/>
  <c r="BL422" i="67"/>
  <c r="AZ423" i="67"/>
  <c r="BA423" i="67"/>
  <c r="BB423" i="67"/>
  <c r="BC423" i="67"/>
  <c r="BD423" i="67"/>
  <c r="BE423" i="67"/>
  <c r="BF423" i="67"/>
  <c r="BG423" i="67"/>
  <c r="BH423" i="67"/>
  <c r="BI423" i="67"/>
  <c r="BJ423" i="67"/>
  <c r="BK423" i="67"/>
  <c r="BL423" i="67"/>
  <c r="AZ424" i="67"/>
  <c r="BA424" i="67"/>
  <c r="BB424" i="67"/>
  <c r="BC424" i="67"/>
  <c r="BD424" i="67"/>
  <c r="BE424" i="67"/>
  <c r="BF424" i="67"/>
  <c r="BG424" i="67"/>
  <c r="BH424" i="67"/>
  <c r="BI424" i="67"/>
  <c r="BJ424" i="67"/>
  <c r="BK424" i="67"/>
  <c r="BL424" i="67"/>
  <c r="AZ425" i="67"/>
  <c r="BA425" i="67"/>
  <c r="BB425" i="67"/>
  <c r="BC425" i="67"/>
  <c r="BD425" i="67"/>
  <c r="BE425" i="67"/>
  <c r="BF425" i="67"/>
  <c r="BG425" i="67"/>
  <c r="BH425" i="67"/>
  <c r="BI425" i="67"/>
  <c r="BJ425" i="67"/>
  <c r="BK425" i="67"/>
  <c r="BL425" i="67"/>
  <c r="AZ426" i="67"/>
  <c r="BA426" i="67"/>
  <c r="BB426" i="67"/>
  <c r="BC426" i="67"/>
  <c r="BD426" i="67"/>
  <c r="BE426" i="67"/>
  <c r="BF426" i="67"/>
  <c r="BG426" i="67"/>
  <c r="BH426" i="67"/>
  <c r="BI426" i="67"/>
  <c r="BJ426" i="67"/>
  <c r="BK426" i="67"/>
  <c r="BL426" i="67"/>
  <c r="AZ427" i="67"/>
  <c r="BA427" i="67"/>
  <c r="BB427" i="67"/>
  <c r="BC427" i="67"/>
  <c r="BD427" i="67"/>
  <c r="BE427" i="67"/>
  <c r="BF427" i="67"/>
  <c r="BG427" i="67"/>
  <c r="BH427" i="67"/>
  <c r="BI427" i="67"/>
  <c r="BJ427" i="67"/>
  <c r="BK427" i="67"/>
  <c r="BL427" i="67"/>
  <c r="AZ428" i="67"/>
  <c r="BA428" i="67"/>
  <c r="BB428" i="67"/>
  <c r="BC428" i="67"/>
  <c r="BD428" i="67"/>
  <c r="BE428" i="67"/>
  <c r="BF428" i="67"/>
  <c r="BG428" i="67"/>
  <c r="BH428" i="67"/>
  <c r="BI428" i="67"/>
  <c r="BJ428" i="67"/>
  <c r="BK428" i="67"/>
  <c r="BL428" i="67"/>
  <c r="AZ429" i="67"/>
  <c r="BA429" i="67"/>
  <c r="BB429" i="67"/>
  <c r="BC429" i="67"/>
  <c r="BD429" i="67"/>
  <c r="BE429" i="67"/>
  <c r="BF429" i="67"/>
  <c r="BG429" i="67"/>
  <c r="BH429" i="67"/>
  <c r="BI429" i="67"/>
  <c r="BJ429" i="67"/>
  <c r="BK429" i="67"/>
  <c r="BL429" i="67"/>
  <c r="AZ430" i="67"/>
  <c r="BA430" i="67"/>
  <c r="BB430" i="67"/>
  <c r="BC430" i="67"/>
  <c r="BD430" i="67"/>
  <c r="BE430" i="67"/>
  <c r="BF430" i="67"/>
  <c r="BG430" i="67"/>
  <c r="BH430" i="67"/>
  <c r="BI430" i="67"/>
  <c r="BJ430" i="67"/>
  <c r="BK430" i="67"/>
  <c r="BL430" i="67"/>
  <c r="AZ431" i="67"/>
  <c r="BA431" i="67"/>
  <c r="BB431" i="67"/>
  <c r="BC431" i="67"/>
  <c r="BD431" i="67"/>
  <c r="BE431" i="67"/>
  <c r="BF431" i="67"/>
  <c r="BG431" i="67"/>
  <c r="BH431" i="67"/>
  <c r="BI431" i="67"/>
  <c r="BJ431" i="67"/>
  <c r="BK431" i="67"/>
  <c r="BL431" i="67"/>
  <c r="AZ432" i="67"/>
  <c r="BA432" i="67"/>
  <c r="BB432" i="67"/>
  <c r="BC432" i="67"/>
  <c r="BD432" i="67"/>
  <c r="BE432" i="67"/>
  <c r="BF432" i="67"/>
  <c r="BG432" i="67"/>
  <c r="BH432" i="67"/>
  <c r="BI432" i="67"/>
  <c r="BJ432" i="67"/>
  <c r="BK432" i="67"/>
  <c r="BL432" i="67"/>
  <c r="AZ433" i="67"/>
  <c r="BA433" i="67"/>
  <c r="BB433" i="67"/>
  <c r="BC433" i="67"/>
  <c r="BD433" i="67"/>
  <c r="BE433" i="67"/>
  <c r="BF433" i="67"/>
  <c r="BG433" i="67"/>
  <c r="BH433" i="67"/>
  <c r="BI433" i="67"/>
  <c r="BJ433" i="67"/>
  <c r="BK433" i="67"/>
  <c r="BL433" i="67"/>
  <c r="AZ434" i="67"/>
  <c r="BA434" i="67"/>
  <c r="BB434" i="67"/>
  <c r="BC434" i="67"/>
  <c r="BD434" i="67"/>
  <c r="BE434" i="67"/>
  <c r="BF434" i="67"/>
  <c r="BG434" i="67"/>
  <c r="BH434" i="67"/>
  <c r="BI434" i="67"/>
  <c r="BJ434" i="67"/>
  <c r="BK434" i="67"/>
  <c r="BL434" i="67"/>
  <c r="AZ435" i="67"/>
  <c r="BA435" i="67"/>
  <c r="BB435" i="67"/>
  <c r="BC435" i="67"/>
  <c r="BD435" i="67"/>
  <c r="BE435" i="67"/>
  <c r="BF435" i="67"/>
  <c r="BG435" i="67"/>
  <c r="BH435" i="67"/>
  <c r="BI435" i="67"/>
  <c r="BJ435" i="67"/>
  <c r="BK435" i="67"/>
  <c r="BL435" i="67"/>
  <c r="AZ436" i="67"/>
  <c r="BA436" i="67"/>
  <c r="BB436" i="67"/>
  <c r="BC436" i="67"/>
  <c r="BD436" i="67"/>
  <c r="BE436" i="67"/>
  <c r="BF436" i="67"/>
  <c r="BG436" i="67"/>
  <c r="BH436" i="67"/>
  <c r="BI436" i="67"/>
  <c r="BJ436" i="67"/>
  <c r="BK436" i="67"/>
  <c r="BL436" i="67"/>
  <c r="AZ437" i="67"/>
  <c r="BA437" i="67"/>
  <c r="BB437" i="67"/>
  <c r="BC437" i="67"/>
  <c r="BD437" i="67"/>
  <c r="BE437" i="67"/>
  <c r="BF437" i="67"/>
  <c r="BG437" i="67"/>
  <c r="BH437" i="67"/>
  <c r="BI437" i="67"/>
  <c r="BJ437" i="67"/>
  <c r="BK437" i="67"/>
  <c r="BL437" i="67"/>
  <c r="AZ438" i="67"/>
  <c r="BA438" i="67"/>
  <c r="BB438" i="67"/>
  <c r="BC438" i="67"/>
  <c r="BD438" i="67"/>
  <c r="BE438" i="67"/>
  <c r="BF438" i="67"/>
  <c r="BG438" i="67"/>
  <c r="BH438" i="67"/>
  <c r="BI438" i="67"/>
  <c r="BJ438" i="67"/>
  <c r="BK438" i="67"/>
  <c r="BL438" i="67"/>
  <c r="AZ439" i="67"/>
  <c r="BA439" i="67"/>
  <c r="BB439" i="67"/>
  <c r="BC439" i="67"/>
  <c r="BD439" i="67"/>
  <c r="BE439" i="67"/>
  <c r="BF439" i="67"/>
  <c r="BG439" i="67"/>
  <c r="BH439" i="67"/>
  <c r="BI439" i="67"/>
  <c r="BJ439" i="67"/>
  <c r="BK439" i="67"/>
  <c r="BL439" i="67"/>
  <c r="AZ440" i="67"/>
  <c r="BA440" i="67"/>
  <c r="BB440" i="67"/>
  <c r="BC440" i="67"/>
  <c r="BD440" i="67"/>
  <c r="BE440" i="67"/>
  <c r="BF440" i="67"/>
  <c r="BG440" i="67"/>
  <c r="BH440" i="67"/>
  <c r="BI440" i="67"/>
  <c r="BJ440" i="67"/>
  <c r="BK440" i="67"/>
  <c r="BL440" i="67"/>
  <c r="AZ441" i="67"/>
  <c r="BA441" i="67"/>
  <c r="BB441" i="67"/>
  <c r="BC441" i="67"/>
  <c r="BD441" i="67"/>
  <c r="BE441" i="67"/>
  <c r="BF441" i="67"/>
  <c r="BG441" i="67"/>
  <c r="BH441" i="67"/>
  <c r="BI441" i="67"/>
  <c r="BJ441" i="67"/>
  <c r="BK441" i="67"/>
  <c r="BL441" i="67"/>
  <c r="AZ442" i="67"/>
  <c r="BA442" i="67"/>
  <c r="BB442" i="67"/>
  <c r="BC442" i="67"/>
  <c r="BD442" i="67"/>
  <c r="BE442" i="67"/>
  <c r="BF442" i="67"/>
  <c r="BG442" i="67"/>
  <c r="BH442" i="67"/>
  <c r="BI442" i="67"/>
  <c r="BJ442" i="67"/>
  <c r="BK442" i="67"/>
  <c r="BL442" i="67"/>
  <c r="AZ443" i="67"/>
  <c r="BA443" i="67"/>
  <c r="BB443" i="67"/>
  <c r="BC443" i="67"/>
  <c r="BD443" i="67"/>
  <c r="BE443" i="67"/>
  <c r="BF443" i="67"/>
  <c r="BG443" i="67"/>
  <c r="BH443" i="67"/>
  <c r="BI443" i="67"/>
  <c r="BJ443" i="67"/>
  <c r="BK443" i="67"/>
  <c r="BL443" i="67"/>
  <c r="AZ444" i="67"/>
  <c r="BA444" i="67"/>
  <c r="BB444" i="67"/>
  <c r="BC444" i="67"/>
  <c r="BD444" i="67"/>
  <c r="BE444" i="67"/>
  <c r="BF444" i="67"/>
  <c r="BG444" i="67"/>
  <c r="BH444" i="67"/>
  <c r="BI444" i="67"/>
  <c r="BJ444" i="67"/>
  <c r="BK444" i="67"/>
  <c r="BL444" i="67"/>
  <c r="AZ445" i="67"/>
  <c r="BA445" i="67"/>
  <c r="BB445" i="67"/>
  <c r="BC445" i="67"/>
  <c r="BD445" i="67"/>
  <c r="BE445" i="67"/>
  <c r="BF445" i="67"/>
  <c r="BG445" i="67"/>
  <c r="BH445" i="67"/>
  <c r="BI445" i="67"/>
  <c r="BJ445" i="67"/>
  <c r="BK445" i="67"/>
  <c r="BL445" i="67"/>
  <c r="AZ446" i="67"/>
  <c r="BA446" i="67"/>
  <c r="BB446" i="67"/>
  <c r="BC446" i="67"/>
  <c r="BD446" i="67"/>
  <c r="BE446" i="67"/>
  <c r="BF446" i="67"/>
  <c r="BG446" i="67"/>
  <c r="BH446" i="67"/>
  <c r="BI446" i="67"/>
  <c r="BJ446" i="67"/>
  <c r="BK446" i="67"/>
  <c r="BL446" i="67"/>
  <c r="AZ447" i="67"/>
  <c r="BA447" i="67"/>
  <c r="BB447" i="67"/>
  <c r="BC447" i="67"/>
  <c r="BD447" i="67"/>
  <c r="BE447" i="67"/>
  <c r="BF447" i="67"/>
  <c r="BG447" i="67"/>
  <c r="BH447" i="67"/>
  <c r="BI447" i="67"/>
  <c r="BJ447" i="67"/>
  <c r="BK447" i="67"/>
  <c r="BL447" i="67"/>
  <c r="AZ448" i="67"/>
  <c r="BA448" i="67"/>
  <c r="BB448" i="67"/>
  <c r="BC448" i="67"/>
  <c r="BD448" i="67"/>
  <c r="BE448" i="67"/>
  <c r="BF448" i="67"/>
  <c r="BG448" i="67"/>
  <c r="BH448" i="67"/>
  <c r="BI448" i="67"/>
  <c r="BJ448" i="67"/>
  <c r="BK448" i="67"/>
  <c r="BL448" i="67"/>
  <c r="AZ449" i="67"/>
  <c r="BA449" i="67"/>
  <c r="BB449" i="67"/>
  <c r="BC449" i="67"/>
  <c r="BD449" i="67"/>
  <c r="BE449" i="67"/>
  <c r="BF449" i="67"/>
  <c r="BG449" i="67"/>
  <c r="BH449" i="67"/>
  <c r="BI449" i="67"/>
  <c r="BJ449" i="67"/>
  <c r="BK449" i="67"/>
  <c r="BL449" i="67"/>
  <c r="AZ450" i="67"/>
  <c r="BA450" i="67"/>
  <c r="BB450" i="67"/>
  <c r="BC450" i="67"/>
  <c r="BD450" i="67"/>
  <c r="BE450" i="67"/>
  <c r="BF450" i="67"/>
  <c r="BG450" i="67"/>
  <c r="BH450" i="67"/>
  <c r="BI450" i="67"/>
  <c r="BJ450" i="67"/>
  <c r="BK450" i="67"/>
  <c r="BL450" i="67"/>
  <c r="AZ451" i="67"/>
  <c r="BA451" i="67"/>
  <c r="BB451" i="67"/>
  <c r="BC451" i="67"/>
  <c r="BD451" i="67"/>
  <c r="BE451" i="67"/>
  <c r="BF451" i="67"/>
  <c r="BG451" i="67"/>
  <c r="BH451" i="67"/>
  <c r="BI451" i="67"/>
  <c r="BJ451" i="67"/>
  <c r="BK451" i="67"/>
  <c r="BL451" i="67"/>
  <c r="AZ452" i="67"/>
  <c r="BA452" i="67"/>
  <c r="BB452" i="67"/>
  <c r="BC452" i="67"/>
  <c r="BD452" i="67"/>
  <c r="BE452" i="67"/>
  <c r="BF452" i="67"/>
  <c r="BG452" i="67"/>
  <c r="BH452" i="67"/>
  <c r="BI452" i="67"/>
  <c r="BJ452" i="67"/>
  <c r="BK452" i="67"/>
  <c r="BL452" i="67"/>
  <c r="AZ453" i="67"/>
  <c r="BA453" i="67"/>
  <c r="BB453" i="67"/>
  <c r="BC453" i="67"/>
  <c r="BD453" i="67"/>
  <c r="BE453" i="67"/>
  <c r="BF453" i="67"/>
  <c r="BG453" i="67"/>
  <c r="BH453" i="67"/>
  <c r="BI453" i="67"/>
  <c r="BJ453" i="67"/>
  <c r="BK453" i="67"/>
  <c r="BL453" i="67"/>
  <c r="AZ454" i="67"/>
  <c r="BA454" i="67"/>
  <c r="BB454" i="67"/>
  <c r="BC454" i="67"/>
  <c r="BD454" i="67"/>
  <c r="BE454" i="67"/>
  <c r="BF454" i="67"/>
  <c r="BG454" i="67"/>
  <c r="BH454" i="67"/>
  <c r="BI454" i="67"/>
  <c r="BJ454" i="67"/>
  <c r="BK454" i="67"/>
  <c r="BL454" i="67"/>
  <c r="AZ455" i="67"/>
  <c r="BA455" i="67"/>
  <c r="BB455" i="67"/>
  <c r="BC455" i="67"/>
  <c r="BD455" i="67"/>
  <c r="BE455" i="67"/>
  <c r="BF455" i="67"/>
  <c r="BG455" i="67"/>
  <c r="BH455" i="67"/>
  <c r="BI455" i="67"/>
  <c r="BJ455" i="67"/>
  <c r="BK455" i="67"/>
  <c r="BL455" i="67"/>
  <c r="AZ456" i="67"/>
  <c r="BA456" i="67"/>
  <c r="BB456" i="67"/>
  <c r="BC456" i="67"/>
  <c r="BD456" i="67"/>
  <c r="BE456" i="67"/>
  <c r="BF456" i="67"/>
  <c r="BG456" i="67"/>
  <c r="BH456" i="67"/>
  <c r="BI456" i="67"/>
  <c r="BJ456" i="67"/>
  <c r="BK456" i="67"/>
  <c r="BL456" i="67"/>
  <c r="AZ457" i="67"/>
  <c r="BA457" i="67"/>
  <c r="BB457" i="67"/>
  <c r="BC457" i="67"/>
  <c r="BD457" i="67"/>
  <c r="BE457" i="67"/>
  <c r="BF457" i="67"/>
  <c r="BG457" i="67"/>
  <c r="BH457" i="67"/>
  <c r="BI457" i="67"/>
  <c r="BJ457" i="67"/>
  <c r="BK457" i="67"/>
  <c r="BL457" i="67"/>
  <c r="AZ458" i="67"/>
  <c r="BA458" i="67"/>
  <c r="BB458" i="67"/>
  <c r="BC458" i="67"/>
  <c r="BD458" i="67"/>
  <c r="BE458" i="67"/>
  <c r="BF458" i="67"/>
  <c r="BG458" i="67"/>
  <c r="BH458" i="67"/>
  <c r="BI458" i="67"/>
  <c r="BJ458" i="67"/>
  <c r="BK458" i="67"/>
  <c r="BL458" i="67"/>
  <c r="AZ459" i="67"/>
  <c r="BA459" i="67"/>
  <c r="BB459" i="67"/>
  <c r="BC459" i="67"/>
  <c r="BD459" i="67"/>
  <c r="BE459" i="67"/>
  <c r="BF459" i="67"/>
  <c r="BG459" i="67"/>
  <c r="BH459" i="67"/>
  <c r="BI459" i="67"/>
  <c r="BJ459" i="67"/>
  <c r="BK459" i="67"/>
  <c r="BL459" i="67"/>
  <c r="AZ460" i="67"/>
  <c r="BA460" i="67"/>
  <c r="BB460" i="67"/>
  <c r="BC460" i="67"/>
  <c r="BD460" i="67"/>
  <c r="BE460" i="67"/>
  <c r="BF460" i="67"/>
  <c r="BG460" i="67"/>
  <c r="BH460" i="67"/>
  <c r="BI460" i="67"/>
  <c r="BJ460" i="67"/>
  <c r="BK460" i="67"/>
  <c r="BL460" i="67"/>
  <c r="AZ461" i="67"/>
  <c r="BA461" i="67"/>
  <c r="BB461" i="67"/>
  <c r="BC461" i="67"/>
  <c r="BD461" i="67"/>
  <c r="BE461" i="67"/>
  <c r="BF461" i="67"/>
  <c r="BG461" i="67"/>
  <c r="BH461" i="67"/>
  <c r="BI461" i="67"/>
  <c r="BJ461" i="67"/>
  <c r="BK461" i="67"/>
  <c r="BL461" i="67"/>
  <c r="AZ462" i="67"/>
  <c r="BA462" i="67"/>
  <c r="BB462" i="67"/>
  <c r="BC462" i="67"/>
  <c r="BD462" i="67"/>
  <c r="BE462" i="67"/>
  <c r="BF462" i="67"/>
  <c r="BG462" i="67"/>
  <c r="BH462" i="67"/>
  <c r="BI462" i="67"/>
  <c r="BJ462" i="67"/>
  <c r="BK462" i="67"/>
  <c r="BL462" i="67"/>
  <c r="AZ463" i="67"/>
  <c r="BA463" i="67"/>
  <c r="BB463" i="67"/>
  <c r="BC463" i="67"/>
  <c r="BD463" i="67"/>
  <c r="BE463" i="67"/>
  <c r="BF463" i="67"/>
  <c r="BG463" i="67"/>
  <c r="BH463" i="67"/>
  <c r="BI463" i="67"/>
  <c r="BJ463" i="67"/>
  <c r="BK463" i="67"/>
  <c r="BL463" i="67"/>
  <c r="AZ464" i="67"/>
  <c r="BA464" i="67"/>
  <c r="BB464" i="67"/>
  <c r="BC464" i="67"/>
  <c r="BD464" i="67"/>
  <c r="BE464" i="67"/>
  <c r="BF464" i="67"/>
  <c r="BG464" i="67"/>
  <c r="BH464" i="67"/>
  <c r="BI464" i="67"/>
  <c r="BJ464" i="67"/>
  <c r="BK464" i="67"/>
  <c r="BL464" i="67"/>
  <c r="AZ465" i="67"/>
  <c r="BA465" i="67"/>
  <c r="BB465" i="67"/>
  <c r="BC465" i="67"/>
  <c r="BD465" i="67"/>
  <c r="BE465" i="67"/>
  <c r="BF465" i="67"/>
  <c r="BG465" i="67"/>
  <c r="BH465" i="67"/>
  <c r="BI465" i="67"/>
  <c r="BJ465" i="67"/>
  <c r="BK465" i="67"/>
  <c r="BL465" i="67"/>
  <c r="AZ466" i="67"/>
  <c r="BA466" i="67"/>
  <c r="BB466" i="67"/>
  <c r="BC466" i="67"/>
  <c r="BD466" i="67"/>
  <c r="BE466" i="67"/>
  <c r="BF466" i="67"/>
  <c r="BG466" i="67"/>
  <c r="BH466" i="67"/>
  <c r="BI466" i="67"/>
  <c r="BJ466" i="67"/>
  <c r="BK466" i="67"/>
  <c r="BL466" i="67"/>
  <c r="AZ467" i="67"/>
  <c r="BA467" i="67"/>
  <c r="BB467" i="67"/>
  <c r="BC467" i="67"/>
  <c r="BD467" i="67"/>
  <c r="BE467" i="67"/>
  <c r="BF467" i="67"/>
  <c r="BG467" i="67"/>
  <c r="BH467" i="67"/>
  <c r="BI467" i="67"/>
  <c r="BJ467" i="67"/>
  <c r="BK467" i="67"/>
  <c r="BL467" i="67"/>
  <c r="AZ468" i="67"/>
  <c r="BA468" i="67"/>
  <c r="BB468" i="67"/>
  <c r="BC468" i="67"/>
  <c r="BD468" i="67"/>
  <c r="BE468" i="67"/>
  <c r="BF468" i="67"/>
  <c r="BG468" i="67"/>
  <c r="BH468" i="67"/>
  <c r="BI468" i="67"/>
  <c r="BJ468" i="67"/>
  <c r="BK468" i="67"/>
  <c r="BL468" i="67"/>
  <c r="AZ469" i="67"/>
  <c r="BA469" i="67"/>
  <c r="BB469" i="67"/>
  <c r="BC469" i="67"/>
  <c r="BD469" i="67"/>
  <c r="BE469" i="67"/>
  <c r="BF469" i="67"/>
  <c r="BG469" i="67"/>
  <c r="BH469" i="67"/>
  <c r="BI469" i="67"/>
  <c r="BJ469" i="67"/>
  <c r="BK469" i="67"/>
  <c r="BL469" i="67"/>
  <c r="AZ470" i="67"/>
  <c r="BA470" i="67"/>
  <c r="BB470" i="67"/>
  <c r="BC470" i="67"/>
  <c r="BD470" i="67"/>
  <c r="BE470" i="67"/>
  <c r="BF470" i="67"/>
  <c r="BG470" i="67"/>
  <c r="BH470" i="67"/>
  <c r="BI470" i="67"/>
  <c r="BJ470" i="67"/>
  <c r="BK470" i="67"/>
  <c r="BL470" i="67"/>
  <c r="AZ471" i="67"/>
  <c r="BA471" i="67"/>
  <c r="BB471" i="67"/>
  <c r="BC471" i="67"/>
  <c r="BD471" i="67"/>
  <c r="BE471" i="67"/>
  <c r="BF471" i="67"/>
  <c r="BG471" i="67"/>
  <c r="BH471" i="67"/>
  <c r="BI471" i="67"/>
  <c r="BJ471" i="67"/>
  <c r="BK471" i="67"/>
  <c r="BL471" i="67"/>
  <c r="AZ472" i="67"/>
  <c r="BA472" i="67"/>
  <c r="BB472" i="67"/>
  <c r="BC472" i="67"/>
  <c r="BD472" i="67"/>
  <c r="BE472" i="67"/>
  <c r="BF472" i="67"/>
  <c r="BG472" i="67"/>
  <c r="BH472" i="67"/>
  <c r="BI472" i="67"/>
  <c r="BJ472" i="67"/>
  <c r="BK472" i="67"/>
  <c r="BL472" i="67"/>
  <c r="AZ473" i="67"/>
  <c r="BA473" i="67"/>
  <c r="BB473" i="67"/>
  <c r="BC473" i="67"/>
  <c r="BD473" i="67"/>
  <c r="BE473" i="67"/>
  <c r="BF473" i="67"/>
  <c r="BG473" i="67"/>
  <c r="BH473" i="67"/>
  <c r="BI473" i="67"/>
  <c r="BJ473" i="67"/>
  <c r="BK473" i="67"/>
  <c r="BL473" i="67"/>
  <c r="AZ474" i="67"/>
  <c r="BA474" i="67"/>
  <c r="BB474" i="67"/>
  <c r="BC474" i="67"/>
  <c r="BD474" i="67"/>
  <c r="BE474" i="67"/>
  <c r="BF474" i="67"/>
  <c r="BG474" i="67"/>
  <c r="BH474" i="67"/>
  <c r="BI474" i="67"/>
  <c r="BJ474" i="67"/>
  <c r="BK474" i="67"/>
  <c r="BL474" i="67"/>
  <c r="AZ475" i="67"/>
  <c r="BA475" i="67"/>
  <c r="BB475" i="67"/>
  <c r="BC475" i="67"/>
  <c r="BD475" i="67"/>
  <c r="BE475" i="67"/>
  <c r="BF475" i="67"/>
  <c r="BG475" i="67"/>
  <c r="BH475" i="67"/>
  <c r="BI475" i="67"/>
  <c r="BJ475" i="67"/>
  <c r="BK475" i="67"/>
  <c r="BL475" i="67"/>
  <c r="AZ476" i="67"/>
  <c r="BA476" i="67"/>
  <c r="BB476" i="67"/>
  <c r="BC476" i="67"/>
  <c r="BD476" i="67"/>
  <c r="BE476" i="67"/>
  <c r="BF476" i="67"/>
  <c r="BG476" i="67"/>
  <c r="BH476" i="67"/>
  <c r="BI476" i="67"/>
  <c r="BJ476" i="67"/>
  <c r="BK476" i="67"/>
  <c r="BL476" i="67"/>
  <c r="AZ477" i="67"/>
  <c r="BA477" i="67"/>
  <c r="BB477" i="67"/>
  <c r="BC477" i="67"/>
  <c r="BD477" i="67"/>
  <c r="BE477" i="67"/>
  <c r="BF477" i="67"/>
  <c r="BG477" i="67"/>
  <c r="BH477" i="67"/>
  <c r="BI477" i="67"/>
  <c r="BJ477" i="67"/>
  <c r="BK477" i="67"/>
  <c r="BL477" i="67"/>
  <c r="AZ478" i="67"/>
  <c r="BA478" i="67"/>
  <c r="BB478" i="67"/>
  <c r="BC478" i="67"/>
  <c r="BD478" i="67"/>
  <c r="BE478" i="67"/>
  <c r="BF478" i="67"/>
  <c r="BG478" i="67"/>
  <c r="BH478" i="67"/>
  <c r="BI478" i="67"/>
  <c r="BJ478" i="67"/>
  <c r="BK478" i="67"/>
  <c r="BL478" i="67"/>
  <c r="AZ479" i="67"/>
  <c r="BA479" i="67"/>
  <c r="BB479" i="67"/>
  <c r="BC479" i="67"/>
  <c r="BD479" i="67"/>
  <c r="BE479" i="67"/>
  <c r="BF479" i="67"/>
  <c r="BG479" i="67"/>
  <c r="BH479" i="67"/>
  <c r="BI479" i="67"/>
  <c r="BJ479" i="67"/>
  <c r="BK479" i="67"/>
  <c r="BL479" i="67"/>
  <c r="AZ480" i="67"/>
  <c r="BA480" i="67"/>
  <c r="BB480" i="67"/>
  <c r="BC480" i="67"/>
  <c r="BD480" i="67"/>
  <c r="BE480" i="67"/>
  <c r="BF480" i="67"/>
  <c r="BG480" i="67"/>
  <c r="BH480" i="67"/>
  <c r="BI480" i="67"/>
  <c r="BJ480" i="67"/>
  <c r="BK480" i="67"/>
  <c r="BL480" i="67"/>
  <c r="AZ481" i="67"/>
  <c r="BA481" i="67"/>
  <c r="BB481" i="67"/>
  <c r="BC481" i="67"/>
  <c r="BD481" i="67"/>
  <c r="BE481" i="67"/>
  <c r="BF481" i="67"/>
  <c r="BG481" i="67"/>
  <c r="BH481" i="67"/>
  <c r="BI481" i="67"/>
  <c r="BJ481" i="67"/>
  <c r="BK481" i="67"/>
  <c r="BL481" i="67"/>
  <c r="AZ482" i="67"/>
  <c r="BA482" i="67"/>
  <c r="BB482" i="67"/>
  <c r="BC482" i="67"/>
  <c r="BD482" i="67"/>
  <c r="BE482" i="67"/>
  <c r="BF482" i="67"/>
  <c r="BG482" i="67"/>
  <c r="BH482" i="67"/>
  <c r="BI482" i="67"/>
  <c r="BJ482" i="67"/>
  <c r="BK482" i="67"/>
  <c r="BL482" i="67"/>
  <c r="AZ483" i="67"/>
  <c r="BA483" i="67"/>
  <c r="BB483" i="67"/>
  <c r="BC483" i="67"/>
  <c r="BD483" i="67"/>
  <c r="BE483" i="67"/>
  <c r="BF483" i="67"/>
  <c r="BG483" i="67"/>
  <c r="BH483" i="67"/>
  <c r="BI483" i="67"/>
  <c r="BJ483" i="67"/>
  <c r="BK483" i="67"/>
  <c r="BL483" i="67"/>
  <c r="AZ484" i="67"/>
  <c r="BA484" i="67"/>
  <c r="BB484" i="67"/>
  <c r="BC484" i="67"/>
  <c r="BD484" i="67"/>
  <c r="BE484" i="67"/>
  <c r="BF484" i="67"/>
  <c r="BG484" i="67"/>
  <c r="BH484" i="67"/>
  <c r="BI484" i="67"/>
  <c r="BJ484" i="67"/>
  <c r="BK484" i="67"/>
  <c r="BL484" i="67"/>
  <c r="AZ485" i="67"/>
  <c r="BA485" i="67"/>
  <c r="BB485" i="67"/>
  <c r="BC485" i="67"/>
  <c r="BD485" i="67"/>
  <c r="BE485" i="67"/>
  <c r="BF485" i="67"/>
  <c r="BG485" i="67"/>
  <c r="BH485" i="67"/>
  <c r="BI485" i="67"/>
  <c r="BJ485" i="67"/>
  <c r="BK485" i="67"/>
  <c r="BL485" i="67"/>
  <c r="AZ486" i="67"/>
  <c r="BA486" i="67"/>
  <c r="BB486" i="67"/>
  <c r="BC486" i="67"/>
  <c r="BD486" i="67"/>
  <c r="BE486" i="67"/>
  <c r="BF486" i="67"/>
  <c r="BG486" i="67"/>
  <c r="BH486" i="67"/>
  <c r="BI486" i="67"/>
  <c r="BJ486" i="67"/>
  <c r="BK486" i="67"/>
  <c r="BL486" i="67"/>
  <c r="AZ487" i="67"/>
  <c r="BA487" i="67"/>
  <c r="BB487" i="67"/>
  <c r="BC487" i="67"/>
  <c r="BD487" i="67"/>
  <c r="BE487" i="67"/>
  <c r="BF487" i="67"/>
  <c r="BG487" i="67"/>
  <c r="BH487" i="67"/>
  <c r="BI487" i="67"/>
  <c r="BJ487" i="67"/>
  <c r="BK487" i="67"/>
  <c r="BL487" i="67"/>
  <c r="AZ488" i="67"/>
  <c r="BA488" i="67"/>
  <c r="BB488" i="67"/>
  <c r="BC488" i="67"/>
  <c r="BD488" i="67"/>
  <c r="BE488" i="67"/>
  <c r="BF488" i="67"/>
  <c r="BG488" i="67"/>
  <c r="BH488" i="67"/>
  <c r="BI488" i="67"/>
  <c r="BJ488" i="67"/>
  <c r="BK488" i="67"/>
  <c r="BL488" i="67"/>
  <c r="AZ489" i="67"/>
  <c r="BA489" i="67"/>
  <c r="BB489" i="67"/>
  <c r="BC489" i="67"/>
  <c r="BD489" i="67"/>
  <c r="BE489" i="67"/>
  <c r="BF489" i="67"/>
  <c r="BG489" i="67"/>
  <c r="BH489" i="67"/>
  <c r="BI489" i="67"/>
  <c r="BJ489" i="67"/>
  <c r="BK489" i="67"/>
  <c r="BL489" i="67"/>
  <c r="AZ490" i="67"/>
  <c r="BA490" i="67"/>
  <c r="BB490" i="67"/>
  <c r="BC490" i="67"/>
  <c r="BD490" i="67"/>
  <c r="BE490" i="67"/>
  <c r="BF490" i="67"/>
  <c r="BG490" i="67"/>
  <c r="BH490" i="67"/>
  <c r="BI490" i="67"/>
  <c r="BJ490" i="67"/>
  <c r="BK490" i="67"/>
  <c r="BL490" i="67"/>
  <c r="AZ491" i="67"/>
  <c r="BA491" i="67"/>
  <c r="BB491" i="67"/>
  <c r="BC491" i="67"/>
  <c r="BD491" i="67"/>
  <c r="BE491" i="67"/>
  <c r="BF491" i="67"/>
  <c r="BG491" i="67"/>
  <c r="BH491" i="67"/>
  <c r="BI491" i="67"/>
  <c r="BJ491" i="67"/>
  <c r="BK491" i="67"/>
  <c r="BL491" i="67"/>
  <c r="AZ492" i="67"/>
  <c r="BA492" i="67"/>
  <c r="BB492" i="67"/>
  <c r="BC492" i="67"/>
  <c r="BD492" i="67"/>
  <c r="BE492" i="67"/>
  <c r="BF492" i="67"/>
  <c r="BG492" i="67"/>
  <c r="BH492" i="67"/>
  <c r="BI492" i="67"/>
  <c r="BJ492" i="67"/>
  <c r="BK492" i="67"/>
  <c r="BL492" i="67"/>
  <c r="AZ493" i="67"/>
  <c r="BA493" i="67"/>
  <c r="BB493" i="67"/>
  <c r="BC493" i="67"/>
  <c r="BD493" i="67"/>
  <c r="BE493" i="67"/>
  <c r="BF493" i="67"/>
  <c r="BG493" i="67"/>
  <c r="BH493" i="67"/>
  <c r="BI493" i="67"/>
  <c r="BJ493" i="67"/>
  <c r="BK493" i="67"/>
  <c r="BL493" i="67"/>
  <c r="AZ494" i="67"/>
  <c r="BA494" i="67"/>
  <c r="BB494" i="67"/>
  <c r="BC494" i="67"/>
  <c r="BD494" i="67"/>
  <c r="BE494" i="67"/>
  <c r="BF494" i="67"/>
  <c r="BG494" i="67"/>
  <c r="BH494" i="67"/>
  <c r="BI494" i="67"/>
  <c r="BJ494" i="67"/>
  <c r="BK494" i="67"/>
  <c r="BL494" i="67"/>
  <c r="AZ495" i="67"/>
  <c r="BA495" i="67"/>
  <c r="BB495" i="67"/>
  <c r="BC495" i="67"/>
  <c r="BD495" i="67"/>
  <c r="BE495" i="67"/>
  <c r="BF495" i="67"/>
  <c r="BG495" i="67"/>
  <c r="BH495" i="67"/>
  <c r="BI495" i="67"/>
  <c r="BJ495" i="67"/>
  <c r="BK495" i="67"/>
  <c r="BL495" i="67"/>
  <c r="AZ496" i="67"/>
  <c r="BA496" i="67"/>
  <c r="BB496" i="67"/>
  <c r="BC496" i="67"/>
  <c r="BD496" i="67"/>
  <c r="BE496" i="67"/>
  <c r="BF496" i="67"/>
  <c r="BG496" i="67"/>
  <c r="BH496" i="67"/>
  <c r="BI496" i="67"/>
  <c r="BJ496" i="67"/>
  <c r="BK496" i="67"/>
  <c r="BL496" i="67"/>
  <c r="AZ497" i="67"/>
  <c r="BA497" i="67"/>
  <c r="BB497" i="67"/>
  <c r="BC497" i="67"/>
  <c r="BD497" i="67"/>
  <c r="BE497" i="67"/>
  <c r="BF497" i="67"/>
  <c r="BG497" i="67"/>
  <c r="BH497" i="67"/>
  <c r="BI497" i="67"/>
  <c r="BJ497" i="67"/>
  <c r="BK497" i="67"/>
  <c r="BL497" i="67"/>
  <c r="AZ498" i="67"/>
  <c r="BA498" i="67"/>
  <c r="BB498" i="67"/>
  <c r="BC498" i="67"/>
  <c r="BD498" i="67"/>
  <c r="BE498" i="67"/>
  <c r="BF498" i="67"/>
  <c r="BG498" i="67"/>
  <c r="BH498" i="67"/>
  <c r="BI498" i="67"/>
  <c r="BJ498" i="67"/>
  <c r="BK498" i="67"/>
  <c r="BL498" i="67"/>
  <c r="AZ499" i="67"/>
  <c r="BA499" i="67"/>
  <c r="BB499" i="67"/>
  <c r="BC499" i="67"/>
  <c r="BD499" i="67"/>
  <c r="BE499" i="67"/>
  <c r="BF499" i="67"/>
  <c r="BG499" i="67"/>
  <c r="BH499" i="67"/>
  <c r="BI499" i="67"/>
  <c r="BJ499" i="67"/>
  <c r="BK499" i="67"/>
  <c r="BL499" i="67"/>
  <c r="AZ500" i="67"/>
  <c r="BA500" i="67"/>
  <c r="BB500" i="67"/>
  <c r="BC500" i="67"/>
  <c r="BD500" i="67"/>
  <c r="BE500" i="67"/>
  <c r="BF500" i="67"/>
  <c r="BG500" i="67"/>
  <c r="BH500" i="67"/>
  <c r="BI500" i="67"/>
  <c r="BJ500" i="67"/>
  <c r="BK500" i="67"/>
  <c r="BL500" i="67"/>
  <c r="AZ501" i="67"/>
  <c r="BA501" i="67"/>
  <c r="BB501" i="67"/>
  <c r="BC501" i="67"/>
  <c r="BD501" i="67"/>
  <c r="BE501" i="67"/>
  <c r="BF501" i="67"/>
  <c r="BG501" i="67"/>
  <c r="BH501" i="67"/>
  <c r="BI501" i="67"/>
  <c r="BJ501" i="67"/>
  <c r="BK501" i="67"/>
  <c r="BL501" i="67"/>
  <c r="AZ502" i="67"/>
  <c r="BA502" i="67"/>
  <c r="BB502" i="67"/>
  <c r="BC502" i="67"/>
  <c r="BD502" i="67"/>
  <c r="BE502" i="67"/>
  <c r="BF502" i="67"/>
  <c r="BG502" i="67"/>
  <c r="BH502" i="67"/>
  <c r="BI502" i="67"/>
  <c r="BJ502" i="67"/>
  <c r="BK502" i="67"/>
  <c r="BL502" i="67"/>
  <c r="AZ503" i="67"/>
  <c r="BA503" i="67"/>
  <c r="BB503" i="67"/>
  <c r="BC503" i="67"/>
  <c r="BD503" i="67"/>
  <c r="BE503" i="67"/>
  <c r="BF503" i="67"/>
  <c r="BG503" i="67"/>
  <c r="BH503" i="67"/>
  <c r="BI503" i="67"/>
  <c r="BJ503" i="67"/>
  <c r="BK503" i="67"/>
  <c r="BL503" i="67"/>
  <c r="AZ504" i="67"/>
  <c r="BA504" i="67"/>
  <c r="BB504" i="67"/>
  <c r="BC504" i="67"/>
  <c r="BD504" i="67"/>
  <c r="BE504" i="67"/>
  <c r="BF504" i="67"/>
  <c r="BG504" i="67"/>
  <c r="BH504" i="67"/>
  <c r="BI504" i="67"/>
  <c r="BJ504" i="67"/>
  <c r="BK504" i="67"/>
  <c r="BL504" i="67"/>
  <c r="AZ505" i="67"/>
  <c r="BA505" i="67"/>
  <c r="BB505" i="67"/>
  <c r="BC505" i="67"/>
  <c r="BD505" i="67"/>
  <c r="BE505" i="67"/>
  <c r="BF505" i="67"/>
  <c r="BG505" i="67"/>
  <c r="BH505" i="67"/>
  <c r="BI505" i="67"/>
  <c r="BJ505" i="67"/>
  <c r="BK505" i="67"/>
  <c r="BL505" i="67"/>
  <c r="AZ506" i="67"/>
  <c r="BA506" i="67"/>
  <c r="BB506" i="67"/>
  <c r="BC506" i="67"/>
  <c r="BD506" i="67"/>
  <c r="BE506" i="67"/>
  <c r="BF506" i="67"/>
  <c r="BG506" i="67"/>
  <c r="BH506" i="67"/>
  <c r="BI506" i="67"/>
  <c r="BJ506" i="67"/>
  <c r="BK506" i="67"/>
  <c r="BL506" i="67"/>
  <c r="AZ507" i="67"/>
  <c r="BA507" i="67"/>
  <c r="BB507" i="67"/>
  <c r="BC507" i="67"/>
  <c r="BD507" i="67"/>
  <c r="BE507" i="67"/>
  <c r="BF507" i="67"/>
  <c r="BG507" i="67"/>
  <c r="BH507" i="67"/>
  <c r="BI507" i="67"/>
  <c r="BJ507" i="67"/>
  <c r="BK507" i="67"/>
  <c r="BL507" i="67"/>
  <c r="AZ508" i="67"/>
  <c r="BA508" i="67"/>
  <c r="BB508" i="67"/>
  <c r="BC508" i="67"/>
  <c r="BD508" i="67"/>
  <c r="BE508" i="67"/>
  <c r="BF508" i="67"/>
  <c r="BG508" i="67"/>
  <c r="BH508" i="67"/>
  <c r="BI508" i="67"/>
  <c r="BJ508" i="67"/>
  <c r="BK508" i="67"/>
  <c r="BL508" i="67"/>
  <c r="AZ509" i="67"/>
  <c r="BA509" i="67"/>
  <c r="BB509" i="67"/>
  <c r="BC509" i="67"/>
  <c r="BD509" i="67"/>
  <c r="BE509" i="67"/>
  <c r="BF509" i="67"/>
  <c r="BG509" i="67"/>
  <c r="BH509" i="67"/>
  <c r="BI509" i="67"/>
  <c r="BJ509" i="67"/>
  <c r="BK509" i="67"/>
  <c r="BL509" i="67"/>
  <c r="AZ510" i="67"/>
  <c r="BA510" i="67"/>
  <c r="BB510" i="67"/>
  <c r="BC510" i="67"/>
  <c r="BD510" i="67"/>
  <c r="BE510" i="67"/>
  <c r="BF510" i="67"/>
  <c r="BG510" i="67"/>
  <c r="BH510" i="67"/>
  <c r="BI510" i="67"/>
  <c r="BJ510" i="67"/>
  <c r="BK510" i="67"/>
  <c r="BL510" i="67"/>
  <c r="BL511" i="67"/>
  <c r="BL514" i="70"/>
  <c r="BN13" i="70"/>
  <c r="BN15" i="70"/>
  <c r="BN16" i="70"/>
  <c r="BN21" i="70"/>
  <c r="BN26" i="70"/>
  <c r="BN27" i="70"/>
  <c r="BN28" i="70"/>
  <c r="BN30" i="70"/>
  <c r="BN32" i="70"/>
  <c r="BN36" i="70"/>
  <c r="BN37" i="70"/>
  <c r="BN39" i="70"/>
  <c r="BN40" i="70"/>
  <c r="BN41" i="70"/>
  <c r="BN53" i="70"/>
  <c r="BN54" i="70"/>
  <c r="BN58" i="70"/>
  <c r="BN63" i="70"/>
  <c r="BN67" i="70"/>
  <c r="BN68" i="70"/>
  <c r="BN70" i="70"/>
  <c r="BN71" i="70"/>
  <c r="BN72" i="70"/>
  <c r="BN75" i="70"/>
  <c r="BN76" i="70"/>
  <c r="BN77" i="70"/>
  <c r="BN78" i="70"/>
  <c r="BN79" i="70"/>
  <c r="BN80" i="70"/>
  <c r="BN83" i="70"/>
  <c r="BN86" i="70"/>
  <c r="BN87" i="70"/>
  <c r="BN88" i="70"/>
  <c r="BN89" i="70"/>
  <c r="BN92" i="70"/>
  <c r="BN93" i="70"/>
  <c r="BN95" i="70"/>
  <c r="BN96" i="70"/>
  <c r="BN97" i="70"/>
  <c r="BN100" i="70"/>
  <c r="BN101" i="70"/>
  <c r="BN103" i="70"/>
  <c r="BN104" i="70"/>
  <c r="BN105" i="70"/>
  <c r="BN108" i="70"/>
  <c r="BN109" i="70"/>
  <c r="BN110" i="70"/>
  <c r="BN111" i="70"/>
  <c r="BN112" i="70"/>
  <c r="BN114" i="70"/>
  <c r="BN115" i="70"/>
  <c r="BN117" i="70"/>
  <c r="BN118" i="70"/>
  <c r="BN119" i="70"/>
  <c r="BN120" i="70"/>
  <c r="BN124" i="70"/>
  <c r="BN126" i="70"/>
  <c r="BN127" i="70"/>
  <c r="BN128" i="70"/>
  <c r="BN132" i="70"/>
  <c r="BN133" i="70"/>
  <c r="BN136" i="70"/>
  <c r="BN137" i="70"/>
  <c r="BN138" i="70"/>
  <c r="BN139" i="70"/>
  <c r="BN140" i="70"/>
  <c r="BN141" i="70"/>
  <c r="BN143" i="70"/>
  <c r="BN147" i="70"/>
  <c r="BN148" i="70"/>
  <c r="BN178" i="70"/>
  <c r="BN180" i="70"/>
  <c r="BN181" i="70"/>
  <c r="BN183" i="70"/>
  <c r="BN184" i="70"/>
  <c r="BN187" i="70"/>
  <c r="BN188" i="70"/>
  <c r="BN191" i="70"/>
  <c r="BN192" i="70"/>
  <c r="BN194" i="70"/>
  <c r="BN195" i="70"/>
  <c r="BN198" i="70"/>
  <c r="BN200" i="70"/>
  <c r="BN207" i="70"/>
  <c r="BN208" i="70"/>
  <c r="BN228" i="70"/>
  <c r="BN378" i="70"/>
  <c r="BN382" i="70"/>
  <c r="BN389" i="70"/>
  <c r="BN408" i="70"/>
  <c r="BN417" i="70"/>
  <c r="BN421" i="70"/>
  <c r="BN425" i="70"/>
  <c r="BN485" i="70"/>
  <c r="BN511" i="70"/>
  <c r="BN13" i="67"/>
  <c r="BN15" i="67"/>
  <c r="BN16" i="67"/>
  <c r="BN21" i="67"/>
  <c r="BN26" i="67"/>
  <c r="BN27" i="67"/>
  <c r="BN28" i="67"/>
  <c r="BN30" i="67"/>
  <c r="BN32" i="67"/>
  <c r="BN36" i="67"/>
  <c r="BN37" i="67"/>
  <c r="BN39" i="67"/>
  <c r="BN40" i="67"/>
  <c r="BN41" i="67"/>
  <c r="BN53" i="67"/>
  <c r="BN54" i="67"/>
  <c r="BN58" i="67"/>
  <c r="BN63" i="67"/>
  <c r="BN67" i="67"/>
  <c r="BN68" i="67"/>
  <c r="BN70" i="67"/>
  <c r="BN71" i="67"/>
  <c r="BN72" i="67"/>
  <c r="BN75" i="67"/>
  <c r="BN76" i="67"/>
  <c r="BN77" i="67"/>
  <c r="BN78" i="67"/>
  <c r="BN79" i="67"/>
  <c r="BN80" i="67"/>
  <c r="BN83" i="67"/>
  <c r="BN86" i="67"/>
  <c r="BN87" i="67"/>
  <c r="BN88" i="67"/>
  <c r="BN89" i="67"/>
  <c r="BN92" i="67"/>
  <c r="BN93" i="67"/>
  <c r="BN95" i="67"/>
  <c r="BN96" i="67"/>
  <c r="BN97" i="67"/>
  <c r="BN100" i="67"/>
  <c r="BN101" i="67"/>
  <c r="BN103" i="67"/>
  <c r="BN104" i="67"/>
  <c r="BN105" i="67"/>
  <c r="BN108" i="67"/>
  <c r="BN109" i="67"/>
  <c r="BN110" i="67"/>
  <c r="BN111" i="67"/>
  <c r="BN112" i="67"/>
  <c r="BN114" i="67"/>
  <c r="BN115" i="67"/>
  <c r="BN117" i="67"/>
  <c r="BN118" i="67"/>
  <c r="BN119" i="67"/>
  <c r="BN120" i="67"/>
  <c r="BN124" i="67"/>
  <c r="BN126" i="67"/>
  <c r="BN127" i="67"/>
  <c r="BN128" i="67"/>
  <c r="BN132" i="67"/>
  <c r="BN133" i="67"/>
  <c r="BN136" i="67"/>
  <c r="BN137" i="67"/>
  <c r="BN138" i="67"/>
  <c r="BN139" i="67"/>
  <c r="BN140" i="67"/>
  <c r="BN141" i="67"/>
  <c r="BN143" i="67"/>
  <c r="BN147" i="67"/>
  <c r="BN148" i="67"/>
  <c r="BN178" i="67"/>
  <c r="BN180" i="67"/>
  <c r="BN181" i="67"/>
  <c r="BN183" i="67"/>
  <c r="BN184" i="67"/>
  <c r="BN187" i="67"/>
  <c r="BN188" i="67"/>
  <c r="BN191" i="67"/>
  <c r="BN192" i="67"/>
  <c r="BN194" i="67"/>
  <c r="BN195" i="67"/>
  <c r="BN198" i="67"/>
  <c r="BN200" i="67"/>
  <c r="BN207" i="67"/>
  <c r="BN208" i="67"/>
  <c r="BN228" i="67"/>
  <c r="BN378" i="67"/>
  <c r="BN382" i="67"/>
  <c r="BN389" i="67"/>
  <c r="BN408" i="67"/>
  <c r="BN417" i="67"/>
  <c r="BN421" i="67"/>
  <c r="BN425" i="67"/>
  <c r="BN485" i="67"/>
  <c r="BN511" i="67"/>
  <c r="BN514" i="70"/>
  <c r="BN516" i="70"/>
  <c r="BO435" i="70"/>
  <c r="BO499" i="70"/>
  <c r="BO511" i="70"/>
  <c r="BO435" i="67"/>
  <c r="BO499" i="67"/>
  <c r="BO511" i="67"/>
  <c r="BO514" i="70"/>
  <c r="BO516" i="70"/>
  <c r="AA117" i="73"/>
  <c r="S117" i="73"/>
  <c r="AA116" i="73"/>
  <c r="S116" i="73"/>
  <c r="AA115" i="73"/>
  <c r="S115" i="73"/>
  <c r="AA114" i="73"/>
  <c r="S114" i="73"/>
  <c r="AA113" i="73"/>
  <c r="S113" i="73"/>
  <c r="AA112" i="73"/>
  <c r="S112" i="73"/>
  <c r="AA108" i="73"/>
  <c r="S108" i="73"/>
  <c r="AA103" i="73"/>
  <c r="S103" i="73"/>
  <c r="AA102" i="73"/>
  <c r="S102" i="73"/>
  <c r="AA101" i="73"/>
  <c r="S101" i="73"/>
  <c r="AA100" i="73"/>
  <c r="S100" i="73"/>
  <c r="AA99" i="73"/>
  <c r="S99" i="73"/>
  <c r="AA98" i="73"/>
  <c r="S98" i="73"/>
  <c r="AA97" i="73"/>
  <c r="S97" i="73"/>
  <c r="AA96" i="73"/>
  <c r="S96" i="73"/>
  <c r="AA95" i="73"/>
  <c r="S95" i="73"/>
  <c r="AA94" i="73"/>
  <c r="S94" i="73"/>
  <c r="AA91" i="73"/>
  <c r="S91" i="73"/>
  <c r="AA90" i="73"/>
  <c r="S90" i="73"/>
  <c r="AA85" i="73"/>
  <c r="S85" i="73"/>
  <c r="AA84" i="73"/>
  <c r="S84" i="73"/>
  <c r="AA83" i="73"/>
  <c r="S83" i="73"/>
  <c r="AA82" i="73"/>
  <c r="S82" i="73"/>
  <c r="AA81" i="73"/>
  <c r="S81" i="73"/>
  <c r="AA78" i="73"/>
  <c r="S78" i="73"/>
  <c r="AA58" i="73"/>
  <c r="S58" i="73"/>
  <c r="AA57" i="73"/>
  <c r="S57" i="73"/>
  <c r="AA56" i="73"/>
  <c r="S56" i="73"/>
  <c r="AA55" i="73"/>
  <c r="S55" i="73"/>
  <c r="AA54" i="73"/>
  <c r="S54" i="73"/>
  <c r="AA53" i="73"/>
  <c r="S53" i="73"/>
  <c r="AA52" i="73"/>
  <c r="S52" i="73"/>
  <c r="AA51" i="73"/>
  <c r="S51" i="73"/>
  <c r="AA50" i="73"/>
  <c r="S50" i="73"/>
  <c r="AA49" i="73"/>
  <c r="S49" i="73"/>
  <c r="AA46" i="73"/>
  <c r="S46" i="73"/>
  <c r="AA45" i="73"/>
  <c r="S45" i="73"/>
  <c r="AA30" i="73"/>
  <c r="S30" i="73"/>
  <c r="AA29" i="73"/>
  <c r="S29" i="73"/>
  <c r="AA28" i="73"/>
  <c r="S28" i="73"/>
  <c r="AA27" i="73"/>
  <c r="S27" i="73"/>
  <c r="AA26" i="73"/>
  <c r="S26" i="73"/>
  <c r="AA25" i="73"/>
  <c r="S25" i="73"/>
  <c r="AA24" i="73"/>
  <c r="S24" i="73"/>
  <c r="AA23" i="73"/>
  <c r="S23" i="73"/>
  <c r="AA22" i="73"/>
  <c r="S22" i="73"/>
  <c r="AA18" i="73"/>
  <c r="S18" i="73"/>
  <c r="AA17" i="73"/>
  <c r="S17" i="73"/>
  <c r="K105" i="77"/>
  <c r="K106" i="77"/>
  <c r="K107" i="77"/>
  <c r="L107" i="77"/>
  <c r="I105" i="77"/>
  <c r="H105" i="77"/>
  <c r="G105" i="77"/>
  <c r="I103" i="77"/>
  <c r="H103" i="77"/>
  <c r="G103" i="77"/>
  <c r="K16" i="39"/>
  <c r="K17" i="39"/>
  <c r="K18" i="39"/>
  <c r="K20" i="39"/>
  <c r="I16" i="39"/>
  <c r="I17" i="39"/>
  <c r="I18" i="39"/>
  <c r="I20" i="39"/>
  <c r="G14" i="39"/>
  <c r="G15" i="39"/>
  <c r="G16" i="39"/>
  <c r="G17" i="39"/>
  <c r="G18" i="39"/>
  <c r="G20" i="39"/>
  <c r="E14" i="39"/>
  <c r="E15" i="39"/>
  <c r="E16" i="39"/>
  <c r="E17" i="39"/>
  <c r="E18" i="39"/>
  <c r="E20" i="39"/>
  <c r="C14" i="39"/>
  <c r="C15" i="39"/>
  <c r="C16" i="39"/>
  <c r="C17" i="39"/>
  <c r="C18" i="39"/>
  <c r="C20" i="39"/>
  <c r="C24" i="39"/>
  <c r="E24" i="39"/>
  <c r="G24" i="39"/>
  <c r="I24" i="39"/>
  <c r="K24" i="39"/>
  <c r="M26" i="39"/>
  <c r="M30" i="39"/>
  <c r="M34" i="39"/>
  <c r="C38" i="3"/>
  <c r="AZ5" i="66"/>
  <c r="BA5" i="66"/>
  <c r="BB5" i="66"/>
  <c r="BC5" i="66"/>
  <c r="BD5" i="66"/>
  <c r="BE5" i="66"/>
  <c r="BF5" i="66"/>
  <c r="BG5" i="66"/>
  <c r="BH5" i="66"/>
  <c r="BI5" i="66"/>
  <c r="BJ5" i="66"/>
  <c r="BK5" i="66"/>
  <c r="BL5" i="66"/>
  <c r="AZ6" i="66"/>
  <c r="BA6" i="66"/>
  <c r="BB6" i="66"/>
  <c r="BC6" i="66"/>
  <c r="BD6" i="66"/>
  <c r="BE6" i="66"/>
  <c r="BF6" i="66"/>
  <c r="BG6" i="66"/>
  <c r="BH6" i="66"/>
  <c r="BI6" i="66"/>
  <c r="BJ6" i="66"/>
  <c r="BK6" i="66"/>
  <c r="BL6" i="66"/>
  <c r="AZ7" i="66"/>
  <c r="BA7" i="66"/>
  <c r="BB7" i="66"/>
  <c r="BC7" i="66"/>
  <c r="BD7" i="66"/>
  <c r="BE7" i="66"/>
  <c r="BF7" i="66"/>
  <c r="BG7" i="66"/>
  <c r="BH7" i="66"/>
  <c r="BI7" i="66"/>
  <c r="BJ7" i="66"/>
  <c r="BK7" i="66"/>
  <c r="BL7" i="66"/>
  <c r="AZ8" i="66"/>
  <c r="BA8" i="66"/>
  <c r="BB8" i="66"/>
  <c r="BC8" i="66"/>
  <c r="BD8" i="66"/>
  <c r="BE8" i="66"/>
  <c r="BF8" i="66"/>
  <c r="BG8" i="66"/>
  <c r="BH8" i="66"/>
  <c r="BI8" i="66"/>
  <c r="BJ8" i="66"/>
  <c r="BK8" i="66"/>
  <c r="BL8" i="66"/>
  <c r="AZ9" i="66"/>
  <c r="BA9" i="66"/>
  <c r="BB9" i="66"/>
  <c r="BC9" i="66"/>
  <c r="BD9" i="66"/>
  <c r="BE9" i="66"/>
  <c r="BF9" i="66"/>
  <c r="BG9" i="66"/>
  <c r="BH9" i="66"/>
  <c r="BI9" i="66"/>
  <c r="BJ9" i="66"/>
  <c r="BK9" i="66"/>
  <c r="BL9" i="66"/>
  <c r="AZ10" i="66"/>
  <c r="BA10" i="66"/>
  <c r="BB10" i="66"/>
  <c r="BC10" i="66"/>
  <c r="BD10" i="66"/>
  <c r="BE10" i="66"/>
  <c r="BF10" i="66"/>
  <c r="BG10" i="66"/>
  <c r="BH10" i="66"/>
  <c r="BI10" i="66"/>
  <c r="BJ10" i="66"/>
  <c r="BK10" i="66"/>
  <c r="BL10" i="66"/>
  <c r="AZ11" i="66"/>
  <c r="BA11" i="66"/>
  <c r="BB11" i="66"/>
  <c r="BC11" i="66"/>
  <c r="BD11" i="66"/>
  <c r="BE11" i="66"/>
  <c r="BF11" i="66"/>
  <c r="BG11" i="66"/>
  <c r="BH11" i="66"/>
  <c r="BI11" i="66"/>
  <c r="BJ11" i="66"/>
  <c r="BK11" i="66"/>
  <c r="BL11" i="66"/>
  <c r="AZ12" i="66"/>
  <c r="BA12" i="66"/>
  <c r="BB12" i="66"/>
  <c r="BC12" i="66"/>
  <c r="BD12" i="66"/>
  <c r="BE12" i="66"/>
  <c r="BF12" i="66"/>
  <c r="BG12" i="66"/>
  <c r="BH12" i="66"/>
  <c r="BI12" i="66"/>
  <c r="BJ12" i="66"/>
  <c r="BK12" i="66"/>
  <c r="BL12" i="66"/>
  <c r="AZ13" i="66"/>
  <c r="BA13" i="66"/>
  <c r="BB13" i="66"/>
  <c r="BC13" i="66"/>
  <c r="BD13" i="66"/>
  <c r="BE13" i="66"/>
  <c r="BF13" i="66"/>
  <c r="BG13" i="66"/>
  <c r="BH13" i="66"/>
  <c r="BI13" i="66"/>
  <c r="BJ13" i="66"/>
  <c r="BK13" i="66"/>
  <c r="BL13" i="66"/>
  <c r="AZ14" i="66"/>
  <c r="BA14" i="66"/>
  <c r="BB14" i="66"/>
  <c r="BC14" i="66"/>
  <c r="BD14" i="66"/>
  <c r="BE14" i="66"/>
  <c r="BF14" i="66"/>
  <c r="BG14" i="66"/>
  <c r="BH14" i="66"/>
  <c r="BI14" i="66"/>
  <c r="BJ14" i="66"/>
  <c r="BK14" i="66"/>
  <c r="BL14" i="66"/>
  <c r="AZ15" i="66"/>
  <c r="BA15" i="66"/>
  <c r="BB15" i="66"/>
  <c r="BC15" i="66"/>
  <c r="BD15" i="66"/>
  <c r="BE15" i="66"/>
  <c r="BF15" i="66"/>
  <c r="BG15" i="66"/>
  <c r="BH15" i="66"/>
  <c r="BI15" i="66"/>
  <c r="BJ15" i="66"/>
  <c r="BK15" i="66"/>
  <c r="BL15" i="66"/>
  <c r="AZ16" i="66"/>
  <c r="BA16" i="66"/>
  <c r="BB16" i="66"/>
  <c r="BC16" i="66"/>
  <c r="BD16" i="66"/>
  <c r="BE16" i="66"/>
  <c r="BF16" i="66"/>
  <c r="BG16" i="66"/>
  <c r="BH16" i="66"/>
  <c r="BI16" i="66"/>
  <c r="BJ16" i="66"/>
  <c r="BK16" i="66"/>
  <c r="BL16" i="66"/>
  <c r="AZ17" i="66"/>
  <c r="BA17" i="66"/>
  <c r="BB17" i="66"/>
  <c r="BC17" i="66"/>
  <c r="BD17" i="66"/>
  <c r="BE17" i="66"/>
  <c r="BF17" i="66"/>
  <c r="BG17" i="66"/>
  <c r="BH17" i="66"/>
  <c r="BI17" i="66"/>
  <c r="BJ17" i="66"/>
  <c r="BK17" i="66"/>
  <c r="BL17" i="66"/>
  <c r="AZ18" i="66"/>
  <c r="BA18" i="66"/>
  <c r="BB18" i="66"/>
  <c r="BC18" i="66"/>
  <c r="BD18" i="66"/>
  <c r="BE18" i="66"/>
  <c r="BF18" i="66"/>
  <c r="BG18" i="66"/>
  <c r="BH18" i="66"/>
  <c r="BI18" i="66"/>
  <c r="BJ18" i="66"/>
  <c r="BK18" i="66"/>
  <c r="BL18" i="66"/>
  <c r="AZ19" i="66"/>
  <c r="BA19" i="66"/>
  <c r="BB19" i="66"/>
  <c r="BC19" i="66"/>
  <c r="BD19" i="66"/>
  <c r="BE19" i="66"/>
  <c r="BF19" i="66"/>
  <c r="BG19" i="66"/>
  <c r="BH19" i="66"/>
  <c r="BI19" i="66"/>
  <c r="BJ19" i="66"/>
  <c r="BK19" i="66"/>
  <c r="BL19" i="66"/>
  <c r="AZ20" i="66"/>
  <c r="BA20" i="66"/>
  <c r="BB20" i="66"/>
  <c r="BC20" i="66"/>
  <c r="BD20" i="66"/>
  <c r="BE20" i="66"/>
  <c r="BF20" i="66"/>
  <c r="BG20" i="66"/>
  <c r="BH20" i="66"/>
  <c r="BI20" i="66"/>
  <c r="BJ20" i="66"/>
  <c r="BK20" i="66"/>
  <c r="BL20" i="66"/>
  <c r="AZ21" i="66"/>
  <c r="BA21" i="66"/>
  <c r="BB21" i="66"/>
  <c r="BC21" i="66"/>
  <c r="BD21" i="66"/>
  <c r="BE21" i="66"/>
  <c r="BF21" i="66"/>
  <c r="BG21" i="66"/>
  <c r="BH21" i="66"/>
  <c r="BI21" i="66"/>
  <c r="BJ21" i="66"/>
  <c r="BK21" i="66"/>
  <c r="BL21" i="66"/>
  <c r="AZ22" i="66"/>
  <c r="BA22" i="66"/>
  <c r="BB22" i="66"/>
  <c r="BC22" i="66"/>
  <c r="BD22" i="66"/>
  <c r="BE22" i="66"/>
  <c r="BF22" i="66"/>
  <c r="BG22" i="66"/>
  <c r="BH22" i="66"/>
  <c r="BI22" i="66"/>
  <c r="BJ22" i="66"/>
  <c r="BK22" i="66"/>
  <c r="BL22" i="66"/>
  <c r="AZ23" i="66"/>
  <c r="BA23" i="66"/>
  <c r="BB23" i="66"/>
  <c r="BC23" i="66"/>
  <c r="BD23" i="66"/>
  <c r="BE23" i="66"/>
  <c r="BF23" i="66"/>
  <c r="BG23" i="66"/>
  <c r="BH23" i="66"/>
  <c r="BI23" i="66"/>
  <c r="BJ23" i="66"/>
  <c r="BK23" i="66"/>
  <c r="BL23" i="66"/>
  <c r="AZ24" i="66"/>
  <c r="BA24" i="66"/>
  <c r="BB24" i="66"/>
  <c r="BC24" i="66"/>
  <c r="BD24" i="66"/>
  <c r="BE24" i="66"/>
  <c r="BF24" i="66"/>
  <c r="BG24" i="66"/>
  <c r="BH24" i="66"/>
  <c r="BI24" i="66"/>
  <c r="BJ24" i="66"/>
  <c r="BK24" i="66"/>
  <c r="BL24" i="66"/>
  <c r="AZ25" i="66"/>
  <c r="BA25" i="66"/>
  <c r="BB25" i="66"/>
  <c r="BC25" i="66"/>
  <c r="BD25" i="66"/>
  <c r="BE25" i="66"/>
  <c r="BF25" i="66"/>
  <c r="BG25" i="66"/>
  <c r="BH25" i="66"/>
  <c r="BI25" i="66"/>
  <c r="BJ25" i="66"/>
  <c r="BK25" i="66"/>
  <c r="BL25" i="66"/>
  <c r="AZ26" i="66"/>
  <c r="BA26" i="66"/>
  <c r="BB26" i="66"/>
  <c r="BC26" i="66"/>
  <c r="BD26" i="66"/>
  <c r="BE26" i="66"/>
  <c r="BF26" i="66"/>
  <c r="BG26" i="66"/>
  <c r="BH26" i="66"/>
  <c r="BI26" i="66"/>
  <c r="BJ26" i="66"/>
  <c r="BK26" i="66"/>
  <c r="BL26" i="66"/>
  <c r="AZ27" i="66"/>
  <c r="BA27" i="66"/>
  <c r="BB27" i="66"/>
  <c r="BC27" i="66"/>
  <c r="BD27" i="66"/>
  <c r="BE27" i="66"/>
  <c r="BF27" i="66"/>
  <c r="BG27" i="66"/>
  <c r="BH27" i="66"/>
  <c r="BI27" i="66"/>
  <c r="BJ27" i="66"/>
  <c r="BK27" i="66"/>
  <c r="BL27" i="66"/>
  <c r="AZ28" i="66"/>
  <c r="BA28" i="66"/>
  <c r="BB28" i="66"/>
  <c r="BC28" i="66"/>
  <c r="BD28" i="66"/>
  <c r="BE28" i="66"/>
  <c r="BF28" i="66"/>
  <c r="BG28" i="66"/>
  <c r="BH28" i="66"/>
  <c r="BI28" i="66"/>
  <c r="BJ28" i="66"/>
  <c r="BK28" i="66"/>
  <c r="BL28" i="66"/>
  <c r="AZ29" i="66"/>
  <c r="BA29" i="66"/>
  <c r="BB29" i="66"/>
  <c r="BC29" i="66"/>
  <c r="BD29" i="66"/>
  <c r="BE29" i="66"/>
  <c r="BF29" i="66"/>
  <c r="BG29" i="66"/>
  <c r="BH29" i="66"/>
  <c r="BI29" i="66"/>
  <c r="BJ29" i="66"/>
  <c r="BK29" i="66"/>
  <c r="BL29" i="66"/>
  <c r="AZ30" i="66"/>
  <c r="BA30" i="66"/>
  <c r="BB30" i="66"/>
  <c r="BC30" i="66"/>
  <c r="BD30" i="66"/>
  <c r="BE30" i="66"/>
  <c r="BF30" i="66"/>
  <c r="BG30" i="66"/>
  <c r="BH30" i="66"/>
  <c r="BI30" i="66"/>
  <c r="BJ30" i="66"/>
  <c r="BK30" i="66"/>
  <c r="BL30" i="66"/>
  <c r="AZ31" i="66"/>
  <c r="BA31" i="66"/>
  <c r="BB31" i="66"/>
  <c r="BC31" i="66"/>
  <c r="BD31" i="66"/>
  <c r="BE31" i="66"/>
  <c r="BF31" i="66"/>
  <c r="BG31" i="66"/>
  <c r="BH31" i="66"/>
  <c r="BI31" i="66"/>
  <c r="BJ31" i="66"/>
  <c r="BK31" i="66"/>
  <c r="BL31" i="66"/>
  <c r="AZ32" i="66"/>
  <c r="BA32" i="66"/>
  <c r="BB32" i="66"/>
  <c r="BC32" i="66"/>
  <c r="BD32" i="66"/>
  <c r="BE32" i="66"/>
  <c r="BF32" i="66"/>
  <c r="BG32" i="66"/>
  <c r="BH32" i="66"/>
  <c r="BI32" i="66"/>
  <c r="BJ32" i="66"/>
  <c r="BK32" i="66"/>
  <c r="BL32" i="66"/>
  <c r="AZ33" i="66"/>
  <c r="BA33" i="66"/>
  <c r="BB33" i="66"/>
  <c r="BC33" i="66"/>
  <c r="BD33" i="66"/>
  <c r="BE33" i="66"/>
  <c r="BF33" i="66"/>
  <c r="BG33" i="66"/>
  <c r="BH33" i="66"/>
  <c r="BI33" i="66"/>
  <c r="BJ33" i="66"/>
  <c r="BK33" i="66"/>
  <c r="BL33" i="66"/>
  <c r="AZ34" i="66"/>
  <c r="BA34" i="66"/>
  <c r="BB34" i="66"/>
  <c r="BC34" i="66"/>
  <c r="BD34" i="66"/>
  <c r="BE34" i="66"/>
  <c r="BF34" i="66"/>
  <c r="BG34" i="66"/>
  <c r="BH34" i="66"/>
  <c r="BI34" i="66"/>
  <c r="BJ34" i="66"/>
  <c r="BK34" i="66"/>
  <c r="BL34" i="66"/>
  <c r="AZ35" i="66"/>
  <c r="BA35" i="66"/>
  <c r="BB35" i="66"/>
  <c r="BC35" i="66"/>
  <c r="BD35" i="66"/>
  <c r="BE35" i="66"/>
  <c r="BF35" i="66"/>
  <c r="BG35" i="66"/>
  <c r="BH35" i="66"/>
  <c r="BI35" i="66"/>
  <c r="BJ35" i="66"/>
  <c r="BK35" i="66"/>
  <c r="BL35" i="66"/>
  <c r="AZ36" i="66"/>
  <c r="BA36" i="66"/>
  <c r="BB36" i="66"/>
  <c r="BC36" i="66"/>
  <c r="BD36" i="66"/>
  <c r="BE36" i="66"/>
  <c r="BF36" i="66"/>
  <c r="BG36" i="66"/>
  <c r="BH36" i="66"/>
  <c r="BI36" i="66"/>
  <c r="BJ36" i="66"/>
  <c r="BK36" i="66"/>
  <c r="BL36" i="66"/>
  <c r="AZ37" i="66"/>
  <c r="BA37" i="66"/>
  <c r="BB37" i="66"/>
  <c r="BC37" i="66"/>
  <c r="BD37" i="66"/>
  <c r="BE37" i="66"/>
  <c r="BF37" i="66"/>
  <c r="BG37" i="66"/>
  <c r="BH37" i="66"/>
  <c r="BI37" i="66"/>
  <c r="BJ37" i="66"/>
  <c r="BK37" i="66"/>
  <c r="BL37" i="66"/>
  <c r="AZ38" i="66"/>
  <c r="BA38" i="66"/>
  <c r="BB38" i="66"/>
  <c r="BC38" i="66"/>
  <c r="BD38" i="66"/>
  <c r="BE38" i="66"/>
  <c r="BF38" i="66"/>
  <c r="BG38" i="66"/>
  <c r="BH38" i="66"/>
  <c r="BI38" i="66"/>
  <c r="BJ38" i="66"/>
  <c r="BK38" i="66"/>
  <c r="BL38" i="66"/>
  <c r="AZ39" i="66"/>
  <c r="BA39" i="66"/>
  <c r="BB39" i="66"/>
  <c r="BC39" i="66"/>
  <c r="BD39" i="66"/>
  <c r="BE39" i="66"/>
  <c r="BF39" i="66"/>
  <c r="BG39" i="66"/>
  <c r="BH39" i="66"/>
  <c r="BI39" i="66"/>
  <c r="BJ39" i="66"/>
  <c r="BK39" i="66"/>
  <c r="BL39" i="66"/>
  <c r="AZ40" i="66"/>
  <c r="BA40" i="66"/>
  <c r="BB40" i="66"/>
  <c r="BC40" i="66"/>
  <c r="BD40" i="66"/>
  <c r="BE40" i="66"/>
  <c r="BF40" i="66"/>
  <c r="BG40" i="66"/>
  <c r="BH40" i="66"/>
  <c r="BI40" i="66"/>
  <c r="BJ40" i="66"/>
  <c r="BK40" i="66"/>
  <c r="BL40" i="66"/>
  <c r="AZ41" i="66"/>
  <c r="BA41" i="66"/>
  <c r="BB41" i="66"/>
  <c r="BC41" i="66"/>
  <c r="BD41" i="66"/>
  <c r="BE41" i="66"/>
  <c r="BF41" i="66"/>
  <c r="BG41" i="66"/>
  <c r="BH41" i="66"/>
  <c r="BI41" i="66"/>
  <c r="BJ41" i="66"/>
  <c r="BK41" i="66"/>
  <c r="BL41" i="66"/>
  <c r="AZ42" i="66"/>
  <c r="BA42" i="66"/>
  <c r="BB42" i="66"/>
  <c r="BC42" i="66"/>
  <c r="BD42" i="66"/>
  <c r="BE42" i="66"/>
  <c r="BF42" i="66"/>
  <c r="BG42" i="66"/>
  <c r="BH42" i="66"/>
  <c r="BI42" i="66"/>
  <c r="BJ42" i="66"/>
  <c r="BK42" i="66"/>
  <c r="BL42" i="66"/>
  <c r="AZ43" i="66"/>
  <c r="BA43" i="66"/>
  <c r="BB43" i="66"/>
  <c r="BC43" i="66"/>
  <c r="BD43" i="66"/>
  <c r="BE43" i="66"/>
  <c r="BF43" i="66"/>
  <c r="BG43" i="66"/>
  <c r="BH43" i="66"/>
  <c r="BI43" i="66"/>
  <c r="BJ43" i="66"/>
  <c r="BK43" i="66"/>
  <c r="BL43" i="66"/>
  <c r="AZ44" i="66"/>
  <c r="BA44" i="66"/>
  <c r="BB44" i="66"/>
  <c r="BC44" i="66"/>
  <c r="BD44" i="66"/>
  <c r="BE44" i="66"/>
  <c r="BF44" i="66"/>
  <c r="BG44" i="66"/>
  <c r="BH44" i="66"/>
  <c r="BI44" i="66"/>
  <c r="BJ44" i="66"/>
  <c r="BK44" i="66"/>
  <c r="BL44" i="66"/>
  <c r="AZ45" i="66"/>
  <c r="BA45" i="66"/>
  <c r="BB45" i="66"/>
  <c r="BC45" i="66"/>
  <c r="BD45" i="66"/>
  <c r="BE45" i="66"/>
  <c r="BF45" i="66"/>
  <c r="BG45" i="66"/>
  <c r="BH45" i="66"/>
  <c r="BI45" i="66"/>
  <c r="BJ45" i="66"/>
  <c r="BK45" i="66"/>
  <c r="BL45" i="66"/>
  <c r="AZ46" i="66"/>
  <c r="BA46" i="66"/>
  <c r="BB46" i="66"/>
  <c r="BC46" i="66"/>
  <c r="BD46" i="66"/>
  <c r="BE46" i="66"/>
  <c r="BF46" i="66"/>
  <c r="BG46" i="66"/>
  <c r="BH46" i="66"/>
  <c r="BI46" i="66"/>
  <c r="BJ46" i="66"/>
  <c r="BK46" i="66"/>
  <c r="BL46" i="66"/>
  <c r="AZ47" i="66"/>
  <c r="BA47" i="66"/>
  <c r="BB47" i="66"/>
  <c r="BC47" i="66"/>
  <c r="BD47" i="66"/>
  <c r="BE47" i="66"/>
  <c r="BF47" i="66"/>
  <c r="BG47" i="66"/>
  <c r="BH47" i="66"/>
  <c r="BI47" i="66"/>
  <c r="BJ47" i="66"/>
  <c r="BK47" i="66"/>
  <c r="BL47" i="66"/>
  <c r="AZ48" i="66"/>
  <c r="BA48" i="66"/>
  <c r="BB48" i="66"/>
  <c r="BC48" i="66"/>
  <c r="BD48" i="66"/>
  <c r="BE48" i="66"/>
  <c r="BF48" i="66"/>
  <c r="BG48" i="66"/>
  <c r="BH48" i="66"/>
  <c r="BI48" i="66"/>
  <c r="BJ48" i="66"/>
  <c r="BK48" i="66"/>
  <c r="BL48" i="66"/>
  <c r="AZ49" i="66"/>
  <c r="BA49" i="66"/>
  <c r="BB49" i="66"/>
  <c r="BC49" i="66"/>
  <c r="BD49" i="66"/>
  <c r="BE49" i="66"/>
  <c r="BF49" i="66"/>
  <c r="BG49" i="66"/>
  <c r="BH49" i="66"/>
  <c r="BI49" i="66"/>
  <c r="BJ49" i="66"/>
  <c r="BK49" i="66"/>
  <c r="BL49" i="66"/>
  <c r="AZ50" i="66"/>
  <c r="BA50" i="66"/>
  <c r="BB50" i="66"/>
  <c r="BC50" i="66"/>
  <c r="BD50" i="66"/>
  <c r="BE50" i="66"/>
  <c r="BF50" i="66"/>
  <c r="BG50" i="66"/>
  <c r="BH50" i="66"/>
  <c r="BI50" i="66"/>
  <c r="BJ50" i="66"/>
  <c r="BK50" i="66"/>
  <c r="BL50" i="66"/>
  <c r="AZ51" i="66"/>
  <c r="BA51" i="66"/>
  <c r="BB51" i="66"/>
  <c r="BC51" i="66"/>
  <c r="BD51" i="66"/>
  <c r="BE51" i="66"/>
  <c r="BF51" i="66"/>
  <c r="BG51" i="66"/>
  <c r="BH51" i="66"/>
  <c r="BI51" i="66"/>
  <c r="BJ51" i="66"/>
  <c r="BK51" i="66"/>
  <c r="BL51" i="66"/>
  <c r="AZ52" i="66"/>
  <c r="BA52" i="66"/>
  <c r="BB52" i="66"/>
  <c r="BC52" i="66"/>
  <c r="BD52" i="66"/>
  <c r="BE52" i="66"/>
  <c r="BF52" i="66"/>
  <c r="BG52" i="66"/>
  <c r="BH52" i="66"/>
  <c r="BI52" i="66"/>
  <c r="BJ52" i="66"/>
  <c r="BK52" i="66"/>
  <c r="BL52" i="66"/>
  <c r="AZ53" i="66"/>
  <c r="BA53" i="66"/>
  <c r="BB53" i="66"/>
  <c r="BC53" i="66"/>
  <c r="BD53" i="66"/>
  <c r="BE53" i="66"/>
  <c r="BF53" i="66"/>
  <c r="BG53" i="66"/>
  <c r="BH53" i="66"/>
  <c r="BI53" i="66"/>
  <c r="BJ53" i="66"/>
  <c r="BK53" i="66"/>
  <c r="BL53" i="66"/>
  <c r="AZ54" i="66"/>
  <c r="BA54" i="66"/>
  <c r="BB54" i="66"/>
  <c r="BC54" i="66"/>
  <c r="BD54" i="66"/>
  <c r="BE54" i="66"/>
  <c r="BF54" i="66"/>
  <c r="BG54" i="66"/>
  <c r="BH54" i="66"/>
  <c r="BI54" i="66"/>
  <c r="BJ54" i="66"/>
  <c r="BK54" i="66"/>
  <c r="BL54" i="66"/>
  <c r="AZ55" i="66"/>
  <c r="BA55" i="66"/>
  <c r="BB55" i="66"/>
  <c r="BC55" i="66"/>
  <c r="BD55" i="66"/>
  <c r="BE55" i="66"/>
  <c r="BF55" i="66"/>
  <c r="BG55" i="66"/>
  <c r="BH55" i="66"/>
  <c r="BI55" i="66"/>
  <c r="BJ55" i="66"/>
  <c r="BK55" i="66"/>
  <c r="BL55" i="66"/>
  <c r="AZ56" i="66"/>
  <c r="BA56" i="66"/>
  <c r="BB56" i="66"/>
  <c r="BC56" i="66"/>
  <c r="BD56" i="66"/>
  <c r="BE56" i="66"/>
  <c r="BF56" i="66"/>
  <c r="BG56" i="66"/>
  <c r="BH56" i="66"/>
  <c r="BI56" i="66"/>
  <c r="BJ56" i="66"/>
  <c r="BK56" i="66"/>
  <c r="BL56" i="66"/>
  <c r="AZ57" i="66"/>
  <c r="BA57" i="66"/>
  <c r="BB57" i="66"/>
  <c r="BC57" i="66"/>
  <c r="BD57" i="66"/>
  <c r="BE57" i="66"/>
  <c r="BF57" i="66"/>
  <c r="BG57" i="66"/>
  <c r="BH57" i="66"/>
  <c r="BI57" i="66"/>
  <c r="BJ57" i="66"/>
  <c r="BK57" i="66"/>
  <c r="BL57" i="66"/>
  <c r="AZ58" i="66"/>
  <c r="BA58" i="66"/>
  <c r="BB58" i="66"/>
  <c r="BC58" i="66"/>
  <c r="BD58" i="66"/>
  <c r="BE58" i="66"/>
  <c r="BF58" i="66"/>
  <c r="BG58" i="66"/>
  <c r="BH58" i="66"/>
  <c r="BI58" i="66"/>
  <c r="BJ58" i="66"/>
  <c r="BK58" i="66"/>
  <c r="BL58" i="66"/>
  <c r="AZ59" i="66"/>
  <c r="BA59" i="66"/>
  <c r="BB59" i="66"/>
  <c r="BC59" i="66"/>
  <c r="BD59" i="66"/>
  <c r="BE59" i="66"/>
  <c r="BF59" i="66"/>
  <c r="BG59" i="66"/>
  <c r="BH59" i="66"/>
  <c r="BI59" i="66"/>
  <c r="BJ59" i="66"/>
  <c r="BK59" i="66"/>
  <c r="BL59" i="66"/>
  <c r="AZ60" i="66"/>
  <c r="BA60" i="66"/>
  <c r="BB60" i="66"/>
  <c r="BC60" i="66"/>
  <c r="BD60" i="66"/>
  <c r="BE60" i="66"/>
  <c r="BF60" i="66"/>
  <c r="BG60" i="66"/>
  <c r="BH60" i="66"/>
  <c r="BI60" i="66"/>
  <c r="BJ60" i="66"/>
  <c r="BK60" i="66"/>
  <c r="BL60" i="66"/>
  <c r="AZ61" i="66"/>
  <c r="BA61" i="66"/>
  <c r="BB61" i="66"/>
  <c r="BC61" i="66"/>
  <c r="BD61" i="66"/>
  <c r="BE61" i="66"/>
  <c r="BF61" i="66"/>
  <c r="BG61" i="66"/>
  <c r="BH61" i="66"/>
  <c r="BI61" i="66"/>
  <c r="BJ61" i="66"/>
  <c r="BK61" i="66"/>
  <c r="BL61" i="66"/>
  <c r="AZ62" i="66"/>
  <c r="BA62" i="66"/>
  <c r="BB62" i="66"/>
  <c r="BC62" i="66"/>
  <c r="BD62" i="66"/>
  <c r="BE62" i="66"/>
  <c r="BF62" i="66"/>
  <c r="BG62" i="66"/>
  <c r="BH62" i="66"/>
  <c r="BI62" i="66"/>
  <c r="BJ62" i="66"/>
  <c r="BK62" i="66"/>
  <c r="BL62" i="66"/>
  <c r="AZ63" i="66"/>
  <c r="BA63" i="66"/>
  <c r="BB63" i="66"/>
  <c r="BC63" i="66"/>
  <c r="BD63" i="66"/>
  <c r="BE63" i="66"/>
  <c r="BF63" i="66"/>
  <c r="BG63" i="66"/>
  <c r="BH63" i="66"/>
  <c r="BI63" i="66"/>
  <c r="BJ63" i="66"/>
  <c r="BK63" i="66"/>
  <c r="BL63" i="66"/>
  <c r="AZ64" i="66"/>
  <c r="BA64" i="66"/>
  <c r="BB64" i="66"/>
  <c r="BC64" i="66"/>
  <c r="BD64" i="66"/>
  <c r="BE64" i="66"/>
  <c r="BF64" i="66"/>
  <c r="BG64" i="66"/>
  <c r="BH64" i="66"/>
  <c r="BI64" i="66"/>
  <c r="BJ64" i="66"/>
  <c r="BK64" i="66"/>
  <c r="BL64" i="66"/>
  <c r="AZ65" i="66"/>
  <c r="BA65" i="66"/>
  <c r="BB65" i="66"/>
  <c r="BC65" i="66"/>
  <c r="BD65" i="66"/>
  <c r="BE65" i="66"/>
  <c r="BF65" i="66"/>
  <c r="BG65" i="66"/>
  <c r="BH65" i="66"/>
  <c r="BI65" i="66"/>
  <c r="BJ65" i="66"/>
  <c r="BK65" i="66"/>
  <c r="BL65" i="66"/>
  <c r="AZ66" i="66"/>
  <c r="BA66" i="66"/>
  <c r="BB66" i="66"/>
  <c r="BC66" i="66"/>
  <c r="BD66" i="66"/>
  <c r="BE66" i="66"/>
  <c r="BF66" i="66"/>
  <c r="BG66" i="66"/>
  <c r="BH66" i="66"/>
  <c r="BI66" i="66"/>
  <c r="BJ66" i="66"/>
  <c r="BK66" i="66"/>
  <c r="BL66" i="66"/>
  <c r="AZ67" i="66"/>
  <c r="BA67" i="66"/>
  <c r="BB67" i="66"/>
  <c r="BC67" i="66"/>
  <c r="BD67" i="66"/>
  <c r="BE67" i="66"/>
  <c r="BF67" i="66"/>
  <c r="BG67" i="66"/>
  <c r="BH67" i="66"/>
  <c r="BI67" i="66"/>
  <c r="BJ67" i="66"/>
  <c r="BK67" i="66"/>
  <c r="BL67" i="66"/>
  <c r="AZ68" i="66"/>
  <c r="BA68" i="66"/>
  <c r="BB68" i="66"/>
  <c r="BC68" i="66"/>
  <c r="BD68" i="66"/>
  <c r="BE68" i="66"/>
  <c r="BF68" i="66"/>
  <c r="BG68" i="66"/>
  <c r="BH68" i="66"/>
  <c r="BI68" i="66"/>
  <c r="BJ68" i="66"/>
  <c r="BK68" i="66"/>
  <c r="BL68" i="66"/>
  <c r="AZ69" i="66"/>
  <c r="BA69" i="66"/>
  <c r="BB69" i="66"/>
  <c r="BC69" i="66"/>
  <c r="BD69" i="66"/>
  <c r="BE69" i="66"/>
  <c r="BF69" i="66"/>
  <c r="BG69" i="66"/>
  <c r="BH69" i="66"/>
  <c r="BI69" i="66"/>
  <c r="BJ69" i="66"/>
  <c r="BK69" i="66"/>
  <c r="BL69" i="66"/>
  <c r="AZ70" i="66"/>
  <c r="BA70" i="66"/>
  <c r="BB70" i="66"/>
  <c r="BC70" i="66"/>
  <c r="BD70" i="66"/>
  <c r="BE70" i="66"/>
  <c r="BF70" i="66"/>
  <c r="BG70" i="66"/>
  <c r="BH70" i="66"/>
  <c r="BI70" i="66"/>
  <c r="BJ70" i="66"/>
  <c r="BK70" i="66"/>
  <c r="BL70" i="66"/>
  <c r="AZ71" i="66"/>
  <c r="BA71" i="66"/>
  <c r="BB71" i="66"/>
  <c r="BC71" i="66"/>
  <c r="BD71" i="66"/>
  <c r="BE71" i="66"/>
  <c r="BF71" i="66"/>
  <c r="BG71" i="66"/>
  <c r="BH71" i="66"/>
  <c r="BI71" i="66"/>
  <c r="BJ71" i="66"/>
  <c r="BK71" i="66"/>
  <c r="BL71" i="66"/>
  <c r="AZ72" i="66"/>
  <c r="BA72" i="66"/>
  <c r="BB72" i="66"/>
  <c r="BC72" i="66"/>
  <c r="BD72" i="66"/>
  <c r="BE72" i="66"/>
  <c r="BF72" i="66"/>
  <c r="BG72" i="66"/>
  <c r="BH72" i="66"/>
  <c r="BI72" i="66"/>
  <c r="BJ72" i="66"/>
  <c r="BK72" i="66"/>
  <c r="BL72" i="66"/>
  <c r="AZ73" i="66"/>
  <c r="BA73" i="66"/>
  <c r="BB73" i="66"/>
  <c r="BC73" i="66"/>
  <c r="BD73" i="66"/>
  <c r="BE73" i="66"/>
  <c r="BF73" i="66"/>
  <c r="BG73" i="66"/>
  <c r="BH73" i="66"/>
  <c r="BI73" i="66"/>
  <c r="BJ73" i="66"/>
  <c r="BK73" i="66"/>
  <c r="BL73" i="66"/>
  <c r="AZ74" i="66"/>
  <c r="BA74" i="66"/>
  <c r="BB74" i="66"/>
  <c r="BC74" i="66"/>
  <c r="BD74" i="66"/>
  <c r="BE74" i="66"/>
  <c r="BF74" i="66"/>
  <c r="BG74" i="66"/>
  <c r="BH74" i="66"/>
  <c r="BI74" i="66"/>
  <c r="BJ74" i="66"/>
  <c r="BK74" i="66"/>
  <c r="BL74" i="66"/>
  <c r="AZ75" i="66"/>
  <c r="BA75" i="66"/>
  <c r="BB75" i="66"/>
  <c r="BC75" i="66"/>
  <c r="BD75" i="66"/>
  <c r="BE75" i="66"/>
  <c r="BF75" i="66"/>
  <c r="BG75" i="66"/>
  <c r="BH75" i="66"/>
  <c r="BI75" i="66"/>
  <c r="BJ75" i="66"/>
  <c r="BK75" i="66"/>
  <c r="BL75" i="66"/>
  <c r="AZ76" i="66"/>
  <c r="BA76" i="66"/>
  <c r="BB76" i="66"/>
  <c r="BC76" i="66"/>
  <c r="BD76" i="66"/>
  <c r="BE76" i="66"/>
  <c r="BF76" i="66"/>
  <c r="BG76" i="66"/>
  <c r="BH76" i="66"/>
  <c r="BI76" i="66"/>
  <c r="BJ76" i="66"/>
  <c r="BK76" i="66"/>
  <c r="BL76" i="66"/>
  <c r="AZ77" i="66"/>
  <c r="BA77" i="66"/>
  <c r="BB77" i="66"/>
  <c r="BC77" i="66"/>
  <c r="BD77" i="66"/>
  <c r="BE77" i="66"/>
  <c r="BF77" i="66"/>
  <c r="BG77" i="66"/>
  <c r="BH77" i="66"/>
  <c r="BI77" i="66"/>
  <c r="BJ77" i="66"/>
  <c r="BK77" i="66"/>
  <c r="BL77" i="66"/>
  <c r="AZ78" i="66"/>
  <c r="BA78" i="66"/>
  <c r="BB78" i="66"/>
  <c r="BC78" i="66"/>
  <c r="BD78" i="66"/>
  <c r="BE78" i="66"/>
  <c r="BF78" i="66"/>
  <c r="BG78" i="66"/>
  <c r="BH78" i="66"/>
  <c r="BI78" i="66"/>
  <c r="BJ78" i="66"/>
  <c r="BK78" i="66"/>
  <c r="BL78" i="66"/>
  <c r="AZ79" i="66"/>
  <c r="BA79" i="66"/>
  <c r="BB79" i="66"/>
  <c r="BC79" i="66"/>
  <c r="BD79" i="66"/>
  <c r="BE79" i="66"/>
  <c r="BF79" i="66"/>
  <c r="BG79" i="66"/>
  <c r="BH79" i="66"/>
  <c r="BI79" i="66"/>
  <c r="BJ79" i="66"/>
  <c r="BK79" i="66"/>
  <c r="BL79" i="66"/>
  <c r="AZ80" i="66"/>
  <c r="BA80" i="66"/>
  <c r="BB80" i="66"/>
  <c r="BC80" i="66"/>
  <c r="BD80" i="66"/>
  <c r="BE80" i="66"/>
  <c r="BF80" i="66"/>
  <c r="BG80" i="66"/>
  <c r="BH80" i="66"/>
  <c r="BI80" i="66"/>
  <c r="BJ80" i="66"/>
  <c r="BK80" i="66"/>
  <c r="BL80" i="66"/>
  <c r="AZ81" i="66"/>
  <c r="BA81" i="66"/>
  <c r="BB81" i="66"/>
  <c r="BC81" i="66"/>
  <c r="BD81" i="66"/>
  <c r="BE81" i="66"/>
  <c r="BF81" i="66"/>
  <c r="BG81" i="66"/>
  <c r="BH81" i="66"/>
  <c r="BI81" i="66"/>
  <c r="BJ81" i="66"/>
  <c r="BK81" i="66"/>
  <c r="BL81" i="66"/>
  <c r="AZ82" i="66"/>
  <c r="BA82" i="66"/>
  <c r="BB82" i="66"/>
  <c r="BC82" i="66"/>
  <c r="BD82" i="66"/>
  <c r="BE82" i="66"/>
  <c r="BF82" i="66"/>
  <c r="BG82" i="66"/>
  <c r="BH82" i="66"/>
  <c r="BI82" i="66"/>
  <c r="BJ82" i="66"/>
  <c r="BK82" i="66"/>
  <c r="BL82" i="66"/>
  <c r="AZ83" i="66"/>
  <c r="BA83" i="66"/>
  <c r="BB83" i="66"/>
  <c r="BC83" i="66"/>
  <c r="BD83" i="66"/>
  <c r="BE83" i="66"/>
  <c r="BF83" i="66"/>
  <c r="BG83" i="66"/>
  <c r="BH83" i="66"/>
  <c r="BI83" i="66"/>
  <c r="BJ83" i="66"/>
  <c r="BK83" i="66"/>
  <c r="BL83" i="66"/>
  <c r="AZ84" i="66"/>
  <c r="BA84" i="66"/>
  <c r="BB84" i="66"/>
  <c r="BC84" i="66"/>
  <c r="BD84" i="66"/>
  <c r="BE84" i="66"/>
  <c r="BF84" i="66"/>
  <c r="BG84" i="66"/>
  <c r="BH84" i="66"/>
  <c r="BI84" i="66"/>
  <c r="BJ84" i="66"/>
  <c r="BK84" i="66"/>
  <c r="BL84" i="66"/>
  <c r="AZ85" i="66"/>
  <c r="BA85" i="66"/>
  <c r="BB85" i="66"/>
  <c r="BC85" i="66"/>
  <c r="BD85" i="66"/>
  <c r="BE85" i="66"/>
  <c r="BF85" i="66"/>
  <c r="BG85" i="66"/>
  <c r="BH85" i="66"/>
  <c r="BI85" i="66"/>
  <c r="BJ85" i="66"/>
  <c r="BK85" i="66"/>
  <c r="BL85" i="66"/>
  <c r="AZ86" i="66"/>
  <c r="BA86" i="66"/>
  <c r="BB86" i="66"/>
  <c r="BC86" i="66"/>
  <c r="BD86" i="66"/>
  <c r="BE86" i="66"/>
  <c r="BF86" i="66"/>
  <c r="BG86" i="66"/>
  <c r="BH86" i="66"/>
  <c r="BI86" i="66"/>
  <c r="BJ86" i="66"/>
  <c r="BK86" i="66"/>
  <c r="BL86" i="66"/>
  <c r="AZ87" i="66"/>
  <c r="BA87" i="66"/>
  <c r="BB87" i="66"/>
  <c r="BC87" i="66"/>
  <c r="BD87" i="66"/>
  <c r="BE87" i="66"/>
  <c r="BF87" i="66"/>
  <c r="BG87" i="66"/>
  <c r="BH87" i="66"/>
  <c r="BI87" i="66"/>
  <c r="BJ87" i="66"/>
  <c r="BK87" i="66"/>
  <c r="BL87" i="66"/>
  <c r="AZ88" i="66"/>
  <c r="BA88" i="66"/>
  <c r="BB88" i="66"/>
  <c r="BC88" i="66"/>
  <c r="BD88" i="66"/>
  <c r="BE88" i="66"/>
  <c r="BF88" i="66"/>
  <c r="BG88" i="66"/>
  <c r="BH88" i="66"/>
  <c r="BI88" i="66"/>
  <c r="BJ88" i="66"/>
  <c r="BK88" i="66"/>
  <c r="BL88" i="66"/>
  <c r="AZ89" i="66"/>
  <c r="BA89" i="66"/>
  <c r="BB89" i="66"/>
  <c r="BC89" i="66"/>
  <c r="BD89" i="66"/>
  <c r="BE89" i="66"/>
  <c r="BF89" i="66"/>
  <c r="BG89" i="66"/>
  <c r="BH89" i="66"/>
  <c r="BI89" i="66"/>
  <c r="BJ89" i="66"/>
  <c r="BK89" i="66"/>
  <c r="BL89" i="66"/>
  <c r="AZ90" i="66"/>
  <c r="BA90" i="66"/>
  <c r="BB90" i="66"/>
  <c r="BC90" i="66"/>
  <c r="BD90" i="66"/>
  <c r="BE90" i="66"/>
  <c r="BF90" i="66"/>
  <c r="BG90" i="66"/>
  <c r="BH90" i="66"/>
  <c r="BI90" i="66"/>
  <c r="BJ90" i="66"/>
  <c r="BK90" i="66"/>
  <c r="BL90" i="66"/>
  <c r="AZ91" i="66"/>
  <c r="BA91" i="66"/>
  <c r="BB91" i="66"/>
  <c r="BC91" i="66"/>
  <c r="BD91" i="66"/>
  <c r="BE91" i="66"/>
  <c r="BF91" i="66"/>
  <c r="BG91" i="66"/>
  <c r="BH91" i="66"/>
  <c r="BI91" i="66"/>
  <c r="BJ91" i="66"/>
  <c r="BK91" i="66"/>
  <c r="BL91" i="66"/>
  <c r="AZ92" i="66"/>
  <c r="BA92" i="66"/>
  <c r="BB92" i="66"/>
  <c r="BC92" i="66"/>
  <c r="BD92" i="66"/>
  <c r="BE92" i="66"/>
  <c r="BF92" i="66"/>
  <c r="BG92" i="66"/>
  <c r="BH92" i="66"/>
  <c r="BI92" i="66"/>
  <c r="BJ92" i="66"/>
  <c r="BK92" i="66"/>
  <c r="BL92" i="66"/>
  <c r="AZ93" i="66"/>
  <c r="BA93" i="66"/>
  <c r="BB93" i="66"/>
  <c r="BC93" i="66"/>
  <c r="BD93" i="66"/>
  <c r="BE93" i="66"/>
  <c r="BF93" i="66"/>
  <c r="BG93" i="66"/>
  <c r="BH93" i="66"/>
  <c r="BI93" i="66"/>
  <c r="BJ93" i="66"/>
  <c r="BK93" i="66"/>
  <c r="BL93" i="66"/>
  <c r="AZ94" i="66"/>
  <c r="BA94" i="66"/>
  <c r="BB94" i="66"/>
  <c r="BC94" i="66"/>
  <c r="BD94" i="66"/>
  <c r="BE94" i="66"/>
  <c r="BF94" i="66"/>
  <c r="BG94" i="66"/>
  <c r="BH94" i="66"/>
  <c r="BI94" i="66"/>
  <c r="BJ94" i="66"/>
  <c r="BK94" i="66"/>
  <c r="BL94" i="66"/>
  <c r="AZ95" i="66"/>
  <c r="BA95" i="66"/>
  <c r="BB95" i="66"/>
  <c r="BC95" i="66"/>
  <c r="BD95" i="66"/>
  <c r="BE95" i="66"/>
  <c r="BF95" i="66"/>
  <c r="BG95" i="66"/>
  <c r="BH95" i="66"/>
  <c r="BI95" i="66"/>
  <c r="BJ95" i="66"/>
  <c r="BK95" i="66"/>
  <c r="BL95" i="66"/>
  <c r="AZ96" i="66"/>
  <c r="BA96" i="66"/>
  <c r="BB96" i="66"/>
  <c r="BC96" i="66"/>
  <c r="BD96" i="66"/>
  <c r="BE96" i="66"/>
  <c r="BF96" i="66"/>
  <c r="BG96" i="66"/>
  <c r="BH96" i="66"/>
  <c r="BI96" i="66"/>
  <c r="BJ96" i="66"/>
  <c r="BK96" i="66"/>
  <c r="BL96" i="66"/>
  <c r="AZ97" i="66"/>
  <c r="BA97" i="66"/>
  <c r="BB97" i="66"/>
  <c r="BC97" i="66"/>
  <c r="BD97" i="66"/>
  <c r="BE97" i="66"/>
  <c r="BF97" i="66"/>
  <c r="BG97" i="66"/>
  <c r="BH97" i="66"/>
  <c r="BI97" i="66"/>
  <c r="BJ97" i="66"/>
  <c r="BK97" i="66"/>
  <c r="BL97" i="66"/>
  <c r="AZ98" i="66"/>
  <c r="BA98" i="66"/>
  <c r="BB98" i="66"/>
  <c r="BC98" i="66"/>
  <c r="BD98" i="66"/>
  <c r="BE98" i="66"/>
  <c r="BF98" i="66"/>
  <c r="BG98" i="66"/>
  <c r="BH98" i="66"/>
  <c r="BI98" i="66"/>
  <c r="BJ98" i="66"/>
  <c r="BK98" i="66"/>
  <c r="BL98" i="66"/>
  <c r="AZ99" i="66"/>
  <c r="BA99" i="66"/>
  <c r="BB99" i="66"/>
  <c r="BC99" i="66"/>
  <c r="BD99" i="66"/>
  <c r="BE99" i="66"/>
  <c r="BF99" i="66"/>
  <c r="BG99" i="66"/>
  <c r="BH99" i="66"/>
  <c r="BI99" i="66"/>
  <c r="BJ99" i="66"/>
  <c r="BK99" i="66"/>
  <c r="BL99" i="66"/>
  <c r="AZ100" i="66"/>
  <c r="BA100" i="66"/>
  <c r="BB100" i="66"/>
  <c r="BC100" i="66"/>
  <c r="BD100" i="66"/>
  <c r="BE100" i="66"/>
  <c r="BF100" i="66"/>
  <c r="BG100" i="66"/>
  <c r="BH100" i="66"/>
  <c r="BI100" i="66"/>
  <c r="BJ100" i="66"/>
  <c r="BK100" i="66"/>
  <c r="BL100" i="66"/>
  <c r="AZ101" i="66"/>
  <c r="BA101" i="66"/>
  <c r="BB101" i="66"/>
  <c r="BC101" i="66"/>
  <c r="BD101" i="66"/>
  <c r="BE101" i="66"/>
  <c r="BF101" i="66"/>
  <c r="BG101" i="66"/>
  <c r="BH101" i="66"/>
  <c r="BI101" i="66"/>
  <c r="BJ101" i="66"/>
  <c r="BK101" i="66"/>
  <c r="BL101" i="66"/>
  <c r="AZ102" i="66"/>
  <c r="BA102" i="66"/>
  <c r="BB102" i="66"/>
  <c r="BC102" i="66"/>
  <c r="BD102" i="66"/>
  <c r="BE102" i="66"/>
  <c r="BF102" i="66"/>
  <c r="BG102" i="66"/>
  <c r="BH102" i="66"/>
  <c r="BI102" i="66"/>
  <c r="BJ102" i="66"/>
  <c r="BK102" i="66"/>
  <c r="BL102" i="66"/>
  <c r="AZ103" i="66"/>
  <c r="BA103" i="66"/>
  <c r="BB103" i="66"/>
  <c r="BC103" i="66"/>
  <c r="BD103" i="66"/>
  <c r="BE103" i="66"/>
  <c r="BF103" i="66"/>
  <c r="BG103" i="66"/>
  <c r="BH103" i="66"/>
  <c r="BI103" i="66"/>
  <c r="BJ103" i="66"/>
  <c r="BK103" i="66"/>
  <c r="BL103" i="66"/>
  <c r="AZ104" i="66"/>
  <c r="BA104" i="66"/>
  <c r="BB104" i="66"/>
  <c r="BC104" i="66"/>
  <c r="BD104" i="66"/>
  <c r="BE104" i="66"/>
  <c r="BF104" i="66"/>
  <c r="BG104" i="66"/>
  <c r="BH104" i="66"/>
  <c r="BI104" i="66"/>
  <c r="BJ104" i="66"/>
  <c r="BK104" i="66"/>
  <c r="BL104" i="66"/>
  <c r="AZ105" i="66"/>
  <c r="BA105" i="66"/>
  <c r="BB105" i="66"/>
  <c r="BC105" i="66"/>
  <c r="BD105" i="66"/>
  <c r="BE105" i="66"/>
  <c r="BF105" i="66"/>
  <c r="BG105" i="66"/>
  <c r="BH105" i="66"/>
  <c r="BI105" i="66"/>
  <c r="BJ105" i="66"/>
  <c r="BK105" i="66"/>
  <c r="BL105" i="66"/>
  <c r="AZ106" i="66"/>
  <c r="BA106" i="66"/>
  <c r="BB106" i="66"/>
  <c r="BC106" i="66"/>
  <c r="BD106" i="66"/>
  <c r="BE106" i="66"/>
  <c r="BF106" i="66"/>
  <c r="BG106" i="66"/>
  <c r="BH106" i="66"/>
  <c r="BI106" i="66"/>
  <c r="BJ106" i="66"/>
  <c r="BK106" i="66"/>
  <c r="BL106" i="66"/>
  <c r="AZ107" i="66"/>
  <c r="BA107" i="66"/>
  <c r="BB107" i="66"/>
  <c r="BC107" i="66"/>
  <c r="BD107" i="66"/>
  <c r="BE107" i="66"/>
  <c r="BF107" i="66"/>
  <c r="BG107" i="66"/>
  <c r="BH107" i="66"/>
  <c r="BI107" i="66"/>
  <c r="BJ107" i="66"/>
  <c r="BK107" i="66"/>
  <c r="BL107" i="66"/>
  <c r="AZ108" i="66"/>
  <c r="BA108" i="66"/>
  <c r="BB108" i="66"/>
  <c r="BC108" i="66"/>
  <c r="BD108" i="66"/>
  <c r="BE108" i="66"/>
  <c r="BF108" i="66"/>
  <c r="BG108" i="66"/>
  <c r="BH108" i="66"/>
  <c r="BI108" i="66"/>
  <c r="BJ108" i="66"/>
  <c r="BK108" i="66"/>
  <c r="BL108" i="66"/>
  <c r="AZ109" i="66"/>
  <c r="BA109" i="66"/>
  <c r="BB109" i="66"/>
  <c r="BC109" i="66"/>
  <c r="BD109" i="66"/>
  <c r="BE109" i="66"/>
  <c r="BF109" i="66"/>
  <c r="BG109" i="66"/>
  <c r="BH109" i="66"/>
  <c r="BI109" i="66"/>
  <c r="BJ109" i="66"/>
  <c r="BK109" i="66"/>
  <c r="BL109" i="66"/>
  <c r="AZ110" i="66"/>
  <c r="BA110" i="66"/>
  <c r="BB110" i="66"/>
  <c r="BC110" i="66"/>
  <c r="BD110" i="66"/>
  <c r="BE110" i="66"/>
  <c r="BF110" i="66"/>
  <c r="BG110" i="66"/>
  <c r="BH110" i="66"/>
  <c r="BI110" i="66"/>
  <c r="BJ110" i="66"/>
  <c r="BK110" i="66"/>
  <c r="BL110" i="66"/>
  <c r="AZ111" i="66"/>
  <c r="BA111" i="66"/>
  <c r="BB111" i="66"/>
  <c r="BC111" i="66"/>
  <c r="BD111" i="66"/>
  <c r="BE111" i="66"/>
  <c r="BF111" i="66"/>
  <c r="BG111" i="66"/>
  <c r="BH111" i="66"/>
  <c r="BI111" i="66"/>
  <c r="BJ111" i="66"/>
  <c r="BK111" i="66"/>
  <c r="BL111" i="66"/>
  <c r="AZ112" i="66"/>
  <c r="BA112" i="66"/>
  <c r="BB112" i="66"/>
  <c r="BC112" i="66"/>
  <c r="BD112" i="66"/>
  <c r="BE112" i="66"/>
  <c r="BF112" i="66"/>
  <c r="BG112" i="66"/>
  <c r="BH112" i="66"/>
  <c r="BI112" i="66"/>
  <c r="BJ112" i="66"/>
  <c r="BK112" i="66"/>
  <c r="BL112" i="66"/>
  <c r="AZ113" i="66"/>
  <c r="BA113" i="66"/>
  <c r="BB113" i="66"/>
  <c r="BC113" i="66"/>
  <c r="BD113" i="66"/>
  <c r="BE113" i="66"/>
  <c r="BF113" i="66"/>
  <c r="BG113" i="66"/>
  <c r="BH113" i="66"/>
  <c r="BI113" i="66"/>
  <c r="BJ113" i="66"/>
  <c r="BK113" i="66"/>
  <c r="BL113" i="66"/>
  <c r="AZ114" i="66"/>
  <c r="BA114" i="66"/>
  <c r="BB114" i="66"/>
  <c r="BC114" i="66"/>
  <c r="BD114" i="66"/>
  <c r="BE114" i="66"/>
  <c r="BF114" i="66"/>
  <c r="BG114" i="66"/>
  <c r="BH114" i="66"/>
  <c r="BI114" i="66"/>
  <c r="BJ114" i="66"/>
  <c r="BK114" i="66"/>
  <c r="BL114" i="66"/>
  <c r="AZ115" i="66"/>
  <c r="BA115" i="66"/>
  <c r="BB115" i="66"/>
  <c r="BC115" i="66"/>
  <c r="BD115" i="66"/>
  <c r="BE115" i="66"/>
  <c r="BF115" i="66"/>
  <c r="BG115" i="66"/>
  <c r="BH115" i="66"/>
  <c r="BI115" i="66"/>
  <c r="BJ115" i="66"/>
  <c r="BK115" i="66"/>
  <c r="BL115" i="66"/>
  <c r="AZ116" i="66"/>
  <c r="BA116" i="66"/>
  <c r="BB116" i="66"/>
  <c r="BC116" i="66"/>
  <c r="BD116" i="66"/>
  <c r="BE116" i="66"/>
  <c r="BF116" i="66"/>
  <c r="BG116" i="66"/>
  <c r="BH116" i="66"/>
  <c r="BI116" i="66"/>
  <c r="BJ116" i="66"/>
  <c r="BK116" i="66"/>
  <c r="BL116" i="66"/>
  <c r="AZ117" i="66"/>
  <c r="BA117" i="66"/>
  <c r="BB117" i="66"/>
  <c r="BC117" i="66"/>
  <c r="BD117" i="66"/>
  <c r="BE117" i="66"/>
  <c r="BF117" i="66"/>
  <c r="BG117" i="66"/>
  <c r="BH117" i="66"/>
  <c r="BI117" i="66"/>
  <c r="BJ117" i="66"/>
  <c r="BK117" i="66"/>
  <c r="BL117" i="66"/>
  <c r="AZ118" i="66"/>
  <c r="BA118" i="66"/>
  <c r="BB118" i="66"/>
  <c r="BC118" i="66"/>
  <c r="BD118" i="66"/>
  <c r="BE118" i="66"/>
  <c r="BF118" i="66"/>
  <c r="BG118" i="66"/>
  <c r="BH118" i="66"/>
  <c r="BI118" i="66"/>
  <c r="BJ118" i="66"/>
  <c r="BK118" i="66"/>
  <c r="BL118" i="66"/>
  <c r="AZ119" i="66"/>
  <c r="BA119" i="66"/>
  <c r="BB119" i="66"/>
  <c r="BC119" i="66"/>
  <c r="BD119" i="66"/>
  <c r="BE119" i="66"/>
  <c r="BF119" i="66"/>
  <c r="BG119" i="66"/>
  <c r="BH119" i="66"/>
  <c r="BI119" i="66"/>
  <c r="BJ119" i="66"/>
  <c r="BK119" i="66"/>
  <c r="BL119" i="66"/>
  <c r="AZ120" i="66"/>
  <c r="BA120" i="66"/>
  <c r="BB120" i="66"/>
  <c r="BC120" i="66"/>
  <c r="BD120" i="66"/>
  <c r="BE120" i="66"/>
  <c r="BF120" i="66"/>
  <c r="BG120" i="66"/>
  <c r="BH120" i="66"/>
  <c r="BI120" i="66"/>
  <c r="BJ120" i="66"/>
  <c r="BK120" i="66"/>
  <c r="BL120" i="66"/>
  <c r="AZ121" i="66"/>
  <c r="BA121" i="66"/>
  <c r="BB121" i="66"/>
  <c r="BC121" i="66"/>
  <c r="BD121" i="66"/>
  <c r="BE121" i="66"/>
  <c r="BF121" i="66"/>
  <c r="BG121" i="66"/>
  <c r="BH121" i="66"/>
  <c r="BI121" i="66"/>
  <c r="BJ121" i="66"/>
  <c r="BK121" i="66"/>
  <c r="BL121" i="66"/>
  <c r="AZ122" i="66"/>
  <c r="BA122" i="66"/>
  <c r="BB122" i="66"/>
  <c r="BC122" i="66"/>
  <c r="BD122" i="66"/>
  <c r="BE122" i="66"/>
  <c r="BF122" i="66"/>
  <c r="BG122" i="66"/>
  <c r="BH122" i="66"/>
  <c r="BI122" i="66"/>
  <c r="BJ122" i="66"/>
  <c r="BK122" i="66"/>
  <c r="BL122" i="66"/>
  <c r="AZ123" i="66"/>
  <c r="BA123" i="66"/>
  <c r="BB123" i="66"/>
  <c r="BC123" i="66"/>
  <c r="BD123" i="66"/>
  <c r="BE123" i="66"/>
  <c r="BF123" i="66"/>
  <c r="BG123" i="66"/>
  <c r="BH123" i="66"/>
  <c r="BI123" i="66"/>
  <c r="BJ123" i="66"/>
  <c r="BK123" i="66"/>
  <c r="BL123" i="66"/>
  <c r="AZ124" i="66"/>
  <c r="BA124" i="66"/>
  <c r="BB124" i="66"/>
  <c r="BC124" i="66"/>
  <c r="BD124" i="66"/>
  <c r="BE124" i="66"/>
  <c r="BF124" i="66"/>
  <c r="BG124" i="66"/>
  <c r="BH124" i="66"/>
  <c r="BI124" i="66"/>
  <c r="BJ124" i="66"/>
  <c r="BK124" i="66"/>
  <c r="BL124" i="66"/>
  <c r="AZ125" i="66"/>
  <c r="BA125" i="66"/>
  <c r="BB125" i="66"/>
  <c r="BC125" i="66"/>
  <c r="BD125" i="66"/>
  <c r="BE125" i="66"/>
  <c r="BF125" i="66"/>
  <c r="BG125" i="66"/>
  <c r="BH125" i="66"/>
  <c r="BI125" i="66"/>
  <c r="BJ125" i="66"/>
  <c r="BK125" i="66"/>
  <c r="BL125" i="66"/>
  <c r="AZ126" i="66"/>
  <c r="BA126" i="66"/>
  <c r="BB126" i="66"/>
  <c r="BC126" i="66"/>
  <c r="BD126" i="66"/>
  <c r="BE126" i="66"/>
  <c r="BF126" i="66"/>
  <c r="BG126" i="66"/>
  <c r="BH126" i="66"/>
  <c r="BI126" i="66"/>
  <c r="BJ126" i="66"/>
  <c r="BK126" i="66"/>
  <c r="BL126" i="66"/>
  <c r="AZ127" i="66"/>
  <c r="BA127" i="66"/>
  <c r="BB127" i="66"/>
  <c r="BC127" i="66"/>
  <c r="BD127" i="66"/>
  <c r="BE127" i="66"/>
  <c r="BF127" i="66"/>
  <c r="BG127" i="66"/>
  <c r="BH127" i="66"/>
  <c r="BI127" i="66"/>
  <c r="BJ127" i="66"/>
  <c r="BK127" i="66"/>
  <c r="BL127" i="66"/>
  <c r="AZ128" i="66"/>
  <c r="BA128" i="66"/>
  <c r="BB128" i="66"/>
  <c r="BC128" i="66"/>
  <c r="BD128" i="66"/>
  <c r="BE128" i="66"/>
  <c r="BF128" i="66"/>
  <c r="BG128" i="66"/>
  <c r="BH128" i="66"/>
  <c r="BI128" i="66"/>
  <c r="BJ128" i="66"/>
  <c r="BK128" i="66"/>
  <c r="BL128" i="66"/>
  <c r="AZ129" i="66"/>
  <c r="BA129" i="66"/>
  <c r="BB129" i="66"/>
  <c r="BC129" i="66"/>
  <c r="BD129" i="66"/>
  <c r="BE129" i="66"/>
  <c r="BF129" i="66"/>
  <c r="BG129" i="66"/>
  <c r="BH129" i="66"/>
  <c r="BI129" i="66"/>
  <c r="BJ129" i="66"/>
  <c r="BK129" i="66"/>
  <c r="BL129" i="66"/>
  <c r="AZ130" i="66"/>
  <c r="BA130" i="66"/>
  <c r="BB130" i="66"/>
  <c r="BC130" i="66"/>
  <c r="BD130" i="66"/>
  <c r="BE130" i="66"/>
  <c r="BF130" i="66"/>
  <c r="BG130" i="66"/>
  <c r="BH130" i="66"/>
  <c r="BI130" i="66"/>
  <c r="BJ130" i="66"/>
  <c r="BK130" i="66"/>
  <c r="BL130" i="66"/>
  <c r="AZ131" i="66"/>
  <c r="BA131" i="66"/>
  <c r="BB131" i="66"/>
  <c r="BC131" i="66"/>
  <c r="BD131" i="66"/>
  <c r="BE131" i="66"/>
  <c r="BF131" i="66"/>
  <c r="BG131" i="66"/>
  <c r="BH131" i="66"/>
  <c r="BI131" i="66"/>
  <c r="BJ131" i="66"/>
  <c r="BK131" i="66"/>
  <c r="BL131" i="66"/>
  <c r="AZ132" i="66"/>
  <c r="BA132" i="66"/>
  <c r="BB132" i="66"/>
  <c r="BC132" i="66"/>
  <c r="BD132" i="66"/>
  <c r="BE132" i="66"/>
  <c r="BF132" i="66"/>
  <c r="BG132" i="66"/>
  <c r="BH132" i="66"/>
  <c r="BI132" i="66"/>
  <c r="BJ132" i="66"/>
  <c r="BK132" i="66"/>
  <c r="BL132" i="66"/>
  <c r="AZ133" i="66"/>
  <c r="BA133" i="66"/>
  <c r="BB133" i="66"/>
  <c r="BC133" i="66"/>
  <c r="BD133" i="66"/>
  <c r="BE133" i="66"/>
  <c r="BF133" i="66"/>
  <c r="BG133" i="66"/>
  <c r="BH133" i="66"/>
  <c r="BI133" i="66"/>
  <c r="BJ133" i="66"/>
  <c r="BK133" i="66"/>
  <c r="BL133" i="66"/>
  <c r="AZ134" i="66"/>
  <c r="BA134" i="66"/>
  <c r="BB134" i="66"/>
  <c r="BC134" i="66"/>
  <c r="BD134" i="66"/>
  <c r="BE134" i="66"/>
  <c r="BF134" i="66"/>
  <c r="BG134" i="66"/>
  <c r="BH134" i="66"/>
  <c r="BI134" i="66"/>
  <c r="BJ134" i="66"/>
  <c r="BK134" i="66"/>
  <c r="BL134" i="66"/>
  <c r="AZ135" i="66"/>
  <c r="BA135" i="66"/>
  <c r="BB135" i="66"/>
  <c r="BC135" i="66"/>
  <c r="BD135" i="66"/>
  <c r="BE135" i="66"/>
  <c r="BF135" i="66"/>
  <c r="BG135" i="66"/>
  <c r="BH135" i="66"/>
  <c r="BI135" i="66"/>
  <c r="BJ135" i="66"/>
  <c r="BK135" i="66"/>
  <c r="BL135" i="66"/>
  <c r="AZ136" i="66"/>
  <c r="BA136" i="66"/>
  <c r="BB136" i="66"/>
  <c r="BC136" i="66"/>
  <c r="BD136" i="66"/>
  <c r="BE136" i="66"/>
  <c r="BF136" i="66"/>
  <c r="BG136" i="66"/>
  <c r="BH136" i="66"/>
  <c r="BI136" i="66"/>
  <c r="BJ136" i="66"/>
  <c r="BK136" i="66"/>
  <c r="BL136" i="66"/>
  <c r="AZ137" i="66"/>
  <c r="BA137" i="66"/>
  <c r="BB137" i="66"/>
  <c r="BC137" i="66"/>
  <c r="BD137" i="66"/>
  <c r="BE137" i="66"/>
  <c r="BF137" i="66"/>
  <c r="BG137" i="66"/>
  <c r="BH137" i="66"/>
  <c r="BI137" i="66"/>
  <c r="BJ137" i="66"/>
  <c r="BK137" i="66"/>
  <c r="BL137" i="66"/>
  <c r="AZ138" i="66"/>
  <c r="BA138" i="66"/>
  <c r="BB138" i="66"/>
  <c r="BC138" i="66"/>
  <c r="BD138" i="66"/>
  <c r="BE138" i="66"/>
  <c r="BF138" i="66"/>
  <c r="BG138" i="66"/>
  <c r="BH138" i="66"/>
  <c r="BI138" i="66"/>
  <c r="BJ138" i="66"/>
  <c r="BK138" i="66"/>
  <c r="BL138" i="66"/>
  <c r="AZ139" i="66"/>
  <c r="BA139" i="66"/>
  <c r="BB139" i="66"/>
  <c r="BC139" i="66"/>
  <c r="BD139" i="66"/>
  <c r="BE139" i="66"/>
  <c r="BF139" i="66"/>
  <c r="BG139" i="66"/>
  <c r="BH139" i="66"/>
  <c r="BI139" i="66"/>
  <c r="BJ139" i="66"/>
  <c r="BK139" i="66"/>
  <c r="BL139" i="66"/>
  <c r="AZ140" i="66"/>
  <c r="BA140" i="66"/>
  <c r="BB140" i="66"/>
  <c r="BC140" i="66"/>
  <c r="BD140" i="66"/>
  <c r="BE140" i="66"/>
  <c r="BF140" i="66"/>
  <c r="BG140" i="66"/>
  <c r="BH140" i="66"/>
  <c r="BI140" i="66"/>
  <c r="BJ140" i="66"/>
  <c r="BK140" i="66"/>
  <c r="BL140" i="66"/>
  <c r="AZ141" i="66"/>
  <c r="BA141" i="66"/>
  <c r="BB141" i="66"/>
  <c r="BC141" i="66"/>
  <c r="BD141" i="66"/>
  <c r="BE141" i="66"/>
  <c r="BF141" i="66"/>
  <c r="BG141" i="66"/>
  <c r="BH141" i="66"/>
  <c r="BI141" i="66"/>
  <c r="BJ141" i="66"/>
  <c r="BK141" i="66"/>
  <c r="BL141" i="66"/>
  <c r="AZ142" i="66"/>
  <c r="BA142" i="66"/>
  <c r="BB142" i="66"/>
  <c r="BC142" i="66"/>
  <c r="BD142" i="66"/>
  <c r="BE142" i="66"/>
  <c r="BF142" i="66"/>
  <c r="BG142" i="66"/>
  <c r="BH142" i="66"/>
  <c r="BI142" i="66"/>
  <c r="BJ142" i="66"/>
  <c r="BK142" i="66"/>
  <c r="BL142" i="66"/>
  <c r="AZ143" i="66"/>
  <c r="BA143" i="66"/>
  <c r="BB143" i="66"/>
  <c r="BC143" i="66"/>
  <c r="BD143" i="66"/>
  <c r="BE143" i="66"/>
  <c r="BF143" i="66"/>
  <c r="BG143" i="66"/>
  <c r="BH143" i="66"/>
  <c r="BI143" i="66"/>
  <c r="BJ143" i="66"/>
  <c r="BK143" i="66"/>
  <c r="BL143" i="66"/>
  <c r="AZ144" i="66"/>
  <c r="BA144" i="66"/>
  <c r="BB144" i="66"/>
  <c r="BC144" i="66"/>
  <c r="BD144" i="66"/>
  <c r="BE144" i="66"/>
  <c r="BF144" i="66"/>
  <c r="BG144" i="66"/>
  <c r="BH144" i="66"/>
  <c r="BI144" i="66"/>
  <c r="BJ144" i="66"/>
  <c r="BK144" i="66"/>
  <c r="BL144" i="66"/>
  <c r="AZ145" i="66"/>
  <c r="BA145" i="66"/>
  <c r="BB145" i="66"/>
  <c r="BC145" i="66"/>
  <c r="BD145" i="66"/>
  <c r="BE145" i="66"/>
  <c r="BF145" i="66"/>
  <c r="BG145" i="66"/>
  <c r="BH145" i="66"/>
  <c r="BI145" i="66"/>
  <c r="BJ145" i="66"/>
  <c r="BK145" i="66"/>
  <c r="BL145" i="66"/>
  <c r="AZ146" i="66"/>
  <c r="BA146" i="66"/>
  <c r="BB146" i="66"/>
  <c r="BC146" i="66"/>
  <c r="BD146" i="66"/>
  <c r="BE146" i="66"/>
  <c r="BF146" i="66"/>
  <c r="BG146" i="66"/>
  <c r="BH146" i="66"/>
  <c r="BI146" i="66"/>
  <c r="BJ146" i="66"/>
  <c r="BK146" i="66"/>
  <c r="BL146" i="66"/>
  <c r="AZ147" i="66"/>
  <c r="BA147" i="66"/>
  <c r="BB147" i="66"/>
  <c r="BC147" i="66"/>
  <c r="BD147" i="66"/>
  <c r="BE147" i="66"/>
  <c r="BF147" i="66"/>
  <c r="BG147" i="66"/>
  <c r="BH147" i="66"/>
  <c r="BI147" i="66"/>
  <c r="BJ147" i="66"/>
  <c r="BK147" i="66"/>
  <c r="BL147" i="66"/>
  <c r="AZ148" i="66"/>
  <c r="BA148" i="66"/>
  <c r="BB148" i="66"/>
  <c r="BC148" i="66"/>
  <c r="BD148" i="66"/>
  <c r="BE148" i="66"/>
  <c r="BF148" i="66"/>
  <c r="BG148" i="66"/>
  <c r="BH148" i="66"/>
  <c r="BI148" i="66"/>
  <c r="BJ148" i="66"/>
  <c r="BK148" i="66"/>
  <c r="BL148" i="66"/>
  <c r="AZ149" i="66"/>
  <c r="BA149" i="66"/>
  <c r="BB149" i="66"/>
  <c r="BC149" i="66"/>
  <c r="BD149" i="66"/>
  <c r="BE149" i="66"/>
  <c r="BF149" i="66"/>
  <c r="BG149" i="66"/>
  <c r="BH149" i="66"/>
  <c r="BI149" i="66"/>
  <c r="BJ149" i="66"/>
  <c r="BK149" i="66"/>
  <c r="BL149" i="66"/>
  <c r="AZ150" i="66"/>
  <c r="BA150" i="66"/>
  <c r="BB150" i="66"/>
  <c r="BC150" i="66"/>
  <c r="BD150" i="66"/>
  <c r="BE150" i="66"/>
  <c r="BF150" i="66"/>
  <c r="BG150" i="66"/>
  <c r="BH150" i="66"/>
  <c r="BI150" i="66"/>
  <c r="BJ150" i="66"/>
  <c r="BK150" i="66"/>
  <c r="BL150" i="66"/>
  <c r="AZ151" i="66"/>
  <c r="BA151" i="66"/>
  <c r="BB151" i="66"/>
  <c r="BC151" i="66"/>
  <c r="BD151" i="66"/>
  <c r="BE151" i="66"/>
  <c r="BF151" i="66"/>
  <c r="BG151" i="66"/>
  <c r="BH151" i="66"/>
  <c r="BI151" i="66"/>
  <c r="BJ151" i="66"/>
  <c r="BK151" i="66"/>
  <c r="BL151" i="66"/>
  <c r="AZ152" i="66"/>
  <c r="BA152" i="66"/>
  <c r="BB152" i="66"/>
  <c r="BC152" i="66"/>
  <c r="BD152" i="66"/>
  <c r="BE152" i="66"/>
  <c r="BF152" i="66"/>
  <c r="BG152" i="66"/>
  <c r="BH152" i="66"/>
  <c r="BI152" i="66"/>
  <c r="BJ152" i="66"/>
  <c r="BK152" i="66"/>
  <c r="BL152" i="66"/>
  <c r="AZ153" i="66"/>
  <c r="BA153" i="66"/>
  <c r="BB153" i="66"/>
  <c r="BC153" i="66"/>
  <c r="BD153" i="66"/>
  <c r="BE153" i="66"/>
  <c r="BF153" i="66"/>
  <c r="BG153" i="66"/>
  <c r="BH153" i="66"/>
  <c r="BI153" i="66"/>
  <c r="BJ153" i="66"/>
  <c r="BK153" i="66"/>
  <c r="BL153" i="66"/>
  <c r="AZ154" i="66"/>
  <c r="BA154" i="66"/>
  <c r="BB154" i="66"/>
  <c r="BC154" i="66"/>
  <c r="BD154" i="66"/>
  <c r="BE154" i="66"/>
  <c r="BF154" i="66"/>
  <c r="BG154" i="66"/>
  <c r="BH154" i="66"/>
  <c r="BI154" i="66"/>
  <c r="BJ154" i="66"/>
  <c r="BK154" i="66"/>
  <c r="BL154" i="66"/>
  <c r="AZ155" i="66"/>
  <c r="BA155" i="66"/>
  <c r="BB155" i="66"/>
  <c r="BC155" i="66"/>
  <c r="BD155" i="66"/>
  <c r="BE155" i="66"/>
  <c r="BF155" i="66"/>
  <c r="BG155" i="66"/>
  <c r="BH155" i="66"/>
  <c r="BI155" i="66"/>
  <c r="BJ155" i="66"/>
  <c r="BK155" i="66"/>
  <c r="BL155" i="66"/>
  <c r="AZ156" i="66"/>
  <c r="BA156" i="66"/>
  <c r="BB156" i="66"/>
  <c r="BC156" i="66"/>
  <c r="BD156" i="66"/>
  <c r="BE156" i="66"/>
  <c r="BF156" i="66"/>
  <c r="BG156" i="66"/>
  <c r="BH156" i="66"/>
  <c r="BI156" i="66"/>
  <c r="BJ156" i="66"/>
  <c r="BK156" i="66"/>
  <c r="BL156" i="66"/>
  <c r="AZ157" i="66"/>
  <c r="BA157" i="66"/>
  <c r="BB157" i="66"/>
  <c r="BC157" i="66"/>
  <c r="BD157" i="66"/>
  <c r="BE157" i="66"/>
  <c r="BF157" i="66"/>
  <c r="BG157" i="66"/>
  <c r="BH157" i="66"/>
  <c r="BI157" i="66"/>
  <c r="BJ157" i="66"/>
  <c r="BK157" i="66"/>
  <c r="BL157" i="66"/>
  <c r="AZ158" i="66"/>
  <c r="BA158" i="66"/>
  <c r="BB158" i="66"/>
  <c r="BC158" i="66"/>
  <c r="BD158" i="66"/>
  <c r="BE158" i="66"/>
  <c r="BF158" i="66"/>
  <c r="BG158" i="66"/>
  <c r="BH158" i="66"/>
  <c r="BI158" i="66"/>
  <c r="BJ158" i="66"/>
  <c r="BK158" i="66"/>
  <c r="BL158" i="66"/>
  <c r="AZ159" i="66"/>
  <c r="BA159" i="66"/>
  <c r="BB159" i="66"/>
  <c r="BC159" i="66"/>
  <c r="BD159" i="66"/>
  <c r="BE159" i="66"/>
  <c r="BF159" i="66"/>
  <c r="BG159" i="66"/>
  <c r="BH159" i="66"/>
  <c r="BI159" i="66"/>
  <c r="BJ159" i="66"/>
  <c r="BK159" i="66"/>
  <c r="BL159" i="66"/>
  <c r="AZ160" i="66"/>
  <c r="BA160" i="66"/>
  <c r="BB160" i="66"/>
  <c r="BC160" i="66"/>
  <c r="BD160" i="66"/>
  <c r="BE160" i="66"/>
  <c r="BF160" i="66"/>
  <c r="BG160" i="66"/>
  <c r="BH160" i="66"/>
  <c r="BI160" i="66"/>
  <c r="BJ160" i="66"/>
  <c r="BK160" i="66"/>
  <c r="BL160" i="66"/>
  <c r="AZ161" i="66"/>
  <c r="BA161" i="66"/>
  <c r="BB161" i="66"/>
  <c r="BC161" i="66"/>
  <c r="BD161" i="66"/>
  <c r="BE161" i="66"/>
  <c r="BF161" i="66"/>
  <c r="BG161" i="66"/>
  <c r="BH161" i="66"/>
  <c r="BI161" i="66"/>
  <c r="BJ161" i="66"/>
  <c r="BK161" i="66"/>
  <c r="BL161" i="66"/>
  <c r="AZ162" i="66"/>
  <c r="BA162" i="66"/>
  <c r="BB162" i="66"/>
  <c r="BC162" i="66"/>
  <c r="BD162" i="66"/>
  <c r="BE162" i="66"/>
  <c r="BF162" i="66"/>
  <c r="BG162" i="66"/>
  <c r="BH162" i="66"/>
  <c r="BI162" i="66"/>
  <c r="BJ162" i="66"/>
  <c r="BK162" i="66"/>
  <c r="BL162" i="66"/>
  <c r="AZ163" i="66"/>
  <c r="BA163" i="66"/>
  <c r="BB163" i="66"/>
  <c r="BC163" i="66"/>
  <c r="BD163" i="66"/>
  <c r="BE163" i="66"/>
  <c r="BF163" i="66"/>
  <c r="BG163" i="66"/>
  <c r="BH163" i="66"/>
  <c r="BI163" i="66"/>
  <c r="BJ163" i="66"/>
  <c r="BK163" i="66"/>
  <c r="BL163" i="66"/>
  <c r="AZ164" i="66"/>
  <c r="BA164" i="66"/>
  <c r="BB164" i="66"/>
  <c r="BC164" i="66"/>
  <c r="BD164" i="66"/>
  <c r="BE164" i="66"/>
  <c r="BF164" i="66"/>
  <c r="BG164" i="66"/>
  <c r="BH164" i="66"/>
  <c r="BI164" i="66"/>
  <c r="BJ164" i="66"/>
  <c r="BK164" i="66"/>
  <c r="BL164" i="66"/>
  <c r="AZ165" i="66"/>
  <c r="BA165" i="66"/>
  <c r="BB165" i="66"/>
  <c r="BC165" i="66"/>
  <c r="BD165" i="66"/>
  <c r="BE165" i="66"/>
  <c r="BF165" i="66"/>
  <c r="BG165" i="66"/>
  <c r="BH165" i="66"/>
  <c r="BI165" i="66"/>
  <c r="BJ165" i="66"/>
  <c r="BK165" i="66"/>
  <c r="BL165" i="66"/>
  <c r="AZ166" i="66"/>
  <c r="BA166" i="66"/>
  <c r="BB166" i="66"/>
  <c r="BC166" i="66"/>
  <c r="BD166" i="66"/>
  <c r="BE166" i="66"/>
  <c r="BF166" i="66"/>
  <c r="BG166" i="66"/>
  <c r="BH166" i="66"/>
  <c r="BI166" i="66"/>
  <c r="BJ166" i="66"/>
  <c r="BK166" i="66"/>
  <c r="BL166" i="66"/>
  <c r="AZ167" i="66"/>
  <c r="BA167" i="66"/>
  <c r="BB167" i="66"/>
  <c r="BC167" i="66"/>
  <c r="BD167" i="66"/>
  <c r="BE167" i="66"/>
  <c r="BF167" i="66"/>
  <c r="BG167" i="66"/>
  <c r="BH167" i="66"/>
  <c r="BI167" i="66"/>
  <c r="BJ167" i="66"/>
  <c r="BK167" i="66"/>
  <c r="BL167" i="66"/>
  <c r="AZ168" i="66"/>
  <c r="BA168" i="66"/>
  <c r="BB168" i="66"/>
  <c r="BC168" i="66"/>
  <c r="BD168" i="66"/>
  <c r="BE168" i="66"/>
  <c r="BF168" i="66"/>
  <c r="BG168" i="66"/>
  <c r="BH168" i="66"/>
  <c r="BI168" i="66"/>
  <c r="BJ168" i="66"/>
  <c r="BK168" i="66"/>
  <c r="BL168" i="66"/>
  <c r="AZ169" i="66"/>
  <c r="BA169" i="66"/>
  <c r="BB169" i="66"/>
  <c r="BC169" i="66"/>
  <c r="BD169" i="66"/>
  <c r="BE169" i="66"/>
  <c r="BF169" i="66"/>
  <c r="BG169" i="66"/>
  <c r="BH169" i="66"/>
  <c r="BI169" i="66"/>
  <c r="BJ169" i="66"/>
  <c r="BK169" i="66"/>
  <c r="BL169" i="66"/>
  <c r="AZ170" i="66"/>
  <c r="BA170" i="66"/>
  <c r="BB170" i="66"/>
  <c r="BC170" i="66"/>
  <c r="BD170" i="66"/>
  <c r="BE170" i="66"/>
  <c r="BF170" i="66"/>
  <c r="BG170" i="66"/>
  <c r="BH170" i="66"/>
  <c r="BI170" i="66"/>
  <c r="BJ170" i="66"/>
  <c r="BK170" i="66"/>
  <c r="BL170" i="66"/>
  <c r="AZ171" i="66"/>
  <c r="BA171" i="66"/>
  <c r="BB171" i="66"/>
  <c r="BC171" i="66"/>
  <c r="BD171" i="66"/>
  <c r="BE171" i="66"/>
  <c r="BF171" i="66"/>
  <c r="BG171" i="66"/>
  <c r="BH171" i="66"/>
  <c r="BI171" i="66"/>
  <c r="BJ171" i="66"/>
  <c r="BK171" i="66"/>
  <c r="BL171" i="66"/>
  <c r="AZ172" i="66"/>
  <c r="BA172" i="66"/>
  <c r="BB172" i="66"/>
  <c r="BC172" i="66"/>
  <c r="BD172" i="66"/>
  <c r="BE172" i="66"/>
  <c r="BF172" i="66"/>
  <c r="BG172" i="66"/>
  <c r="BH172" i="66"/>
  <c r="BI172" i="66"/>
  <c r="BJ172" i="66"/>
  <c r="BK172" i="66"/>
  <c r="BL172" i="66"/>
  <c r="AZ173" i="66"/>
  <c r="BA173" i="66"/>
  <c r="BB173" i="66"/>
  <c r="BC173" i="66"/>
  <c r="BD173" i="66"/>
  <c r="BE173" i="66"/>
  <c r="BF173" i="66"/>
  <c r="BG173" i="66"/>
  <c r="BH173" i="66"/>
  <c r="BI173" i="66"/>
  <c r="BJ173" i="66"/>
  <c r="BK173" i="66"/>
  <c r="BL173" i="66"/>
  <c r="AZ174" i="66"/>
  <c r="BA174" i="66"/>
  <c r="BB174" i="66"/>
  <c r="BC174" i="66"/>
  <c r="BD174" i="66"/>
  <c r="BE174" i="66"/>
  <c r="BF174" i="66"/>
  <c r="BG174" i="66"/>
  <c r="BH174" i="66"/>
  <c r="BI174" i="66"/>
  <c r="BJ174" i="66"/>
  <c r="BK174" i="66"/>
  <c r="BL174" i="66"/>
  <c r="AZ175" i="66"/>
  <c r="BA175" i="66"/>
  <c r="BB175" i="66"/>
  <c r="BC175" i="66"/>
  <c r="BD175" i="66"/>
  <c r="BE175" i="66"/>
  <c r="BF175" i="66"/>
  <c r="BG175" i="66"/>
  <c r="BH175" i="66"/>
  <c r="BI175" i="66"/>
  <c r="BJ175" i="66"/>
  <c r="BK175" i="66"/>
  <c r="BL175" i="66"/>
  <c r="AZ176" i="66"/>
  <c r="BA176" i="66"/>
  <c r="BB176" i="66"/>
  <c r="BC176" i="66"/>
  <c r="BD176" i="66"/>
  <c r="BE176" i="66"/>
  <c r="BF176" i="66"/>
  <c r="BG176" i="66"/>
  <c r="BH176" i="66"/>
  <c r="BI176" i="66"/>
  <c r="BJ176" i="66"/>
  <c r="BK176" i="66"/>
  <c r="BL176" i="66"/>
  <c r="AZ177" i="66"/>
  <c r="BA177" i="66"/>
  <c r="BB177" i="66"/>
  <c r="BC177" i="66"/>
  <c r="BD177" i="66"/>
  <c r="BE177" i="66"/>
  <c r="BF177" i="66"/>
  <c r="BG177" i="66"/>
  <c r="BH177" i="66"/>
  <c r="BI177" i="66"/>
  <c r="BJ177" i="66"/>
  <c r="BK177" i="66"/>
  <c r="BL177" i="66"/>
  <c r="AZ178" i="66"/>
  <c r="BA178" i="66"/>
  <c r="BB178" i="66"/>
  <c r="BC178" i="66"/>
  <c r="BD178" i="66"/>
  <c r="BE178" i="66"/>
  <c r="BF178" i="66"/>
  <c r="BG178" i="66"/>
  <c r="BH178" i="66"/>
  <c r="BI178" i="66"/>
  <c r="BJ178" i="66"/>
  <c r="BK178" i="66"/>
  <c r="BL178" i="66"/>
  <c r="AZ179" i="66"/>
  <c r="BA179" i="66"/>
  <c r="BB179" i="66"/>
  <c r="BC179" i="66"/>
  <c r="BD179" i="66"/>
  <c r="BE179" i="66"/>
  <c r="BF179" i="66"/>
  <c r="BG179" i="66"/>
  <c r="BH179" i="66"/>
  <c r="BI179" i="66"/>
  <c r="BJ179" i="66"/>
  <c r="BK179" i="66"/>
  <c r="BL179" i="66"/>
  <c r="AZ180" i="66"/>
  <c r="BA180" i="66"/>
  <c r="BB180" i="66"/>
  <c r="BC180" i="66"/>
  <c r="BD180" i="66"/>
  <c r="BE180" i="66"/>
  <c r="BF180" i="66"/>
  <c r="BG180" i="66"/>
  <c r="BH180" i="66"/>
  <c r="BI180" i="66"/>
  <c r="BJ180" i="66"/>
  <c r="BK180" i="66"/>
  <c r="BL180" i="66"/>
  <c r="AZ181" i="66"/>
  <c r="BA181" i="66"/>
  <c r="BB181" i="66"/>
  <c r="BC181" i="66"/>
  <c r="BD181" i="66"/>
  <c r="BE181" i="66"/>
  <c r="BF181" i="66"/>
  <c r="BG181" i="66"/>
  <c r="BH181" i="66"/>
  <c r="BI181" i="66"/>
  <c r="BJ181" i="66"/>
  <c r="BK181" i="66"/>
  <c r="BL181" i="66"/>
  <c r="AZ182" i="66"/>
  <c r="BA182" i="66"/>
  <c r="BB182" i="66"/>
  <c r="BC182" i="66"/>
  <c r="BD182" i="66"/>
  <c r="BE182" i="66"/>
  <c r="BF182" i="66"/>
  <c r="BG182" i="66"/>
  <c r="BH182" i="66"/>
  <c r="BI182" i="66"/>
  <c r="BJ182" i="66"/>
  <c r="BK182" i="66"/>
  <c r="BL182" i="66"/>
  <c r="AZ183" i="66"/>
  <c r="BA183" i="66"/>
  <c r="BB183" i="66"/>
  <c r="BC183" i="66"/>
  <c r="BD183" i="66"/>
  <c r="BE183" i="66"/>
  <c r="BF183" i="66"/>
  <c r="BG183" i="66"/>
  <c r="BH183" i="66"/>
  <c r="BI183" i="66"/>
  <c r="BJ183" i="66"/>
  <c r="BK183" i="66"/>
  <c r="BL183" i="66"/>
  <c r="AZ184" i="66"/>
  <c r="BA184" i="66"/>
  <c r="BB184" i="66"/>
  <c r="BC184" i="66"/>
  <c r="BD184" i="66"/>
  <c r="BE184" i="66"/>
  <c r="BF184" i="66"/>
  <c r="BG184" i="66"/>
  <c r="BH184" i="66"/>
  <c r="BI184" i="66"/>
  <c r="BJ184" i="66"/>
  <c r="BK184" i="66"/>
  <c r="BL184" i="66"/>
  <c r="AZ185" i="66"/>
  <c r="BA185" i="66"/>
  <c r="BB185" i="66"/>
  <c r="BC185" i="66"/>
  <c r="BD185" i="66"/>
  <c r="BE185" i="66"/>
  <c r="BF185" i="66"/>
  <c r="BG185" i="66"/>
  <c r="BH185" i="66"/>
  <c r="BI185" i="66"/>
  <c r="BJ185" i="66"/>
  <c r="BK185" i="66"/>
  <c r="BL185" i="66"/>
  <c r="AZ186" i="66"/>
  <c r="BA186" i="66"/>
  <c r="BB186" i="66"/>
  <c r="BC186" i="66"/>
  <c r="BD186" i="66"/>
  <c r="BE186" i="66"/>
  <c r="BF186" i="66"/>
  <c r="BG186" i="66"/>
  <c r="BH186" i="66"/>
  <c r="BI186" i="66"/>
  <c r="BJ186" i="66"/>
  <c r="BK186" i="66"/>
  <c r="BL186" i="66"/>
  <c r="AZ187" i="66"/>
  <c r="BA187" i="66"/>
  <c r="BB187" i="66"/>
  <c r="BC187" i="66"/>
  <c r="BD187" i="66"/>
  <c r="BE187" i="66"/>
  <c r="BF187" i="66"/>
  <c r="BG187" i="66"/>
  <c r="BH187" i="66"/>
  <c r="BI187" i="66"/>
  <c r="BJ187" i="66"/>
  <c r="BK187" i="66"/>
  <c r="BL187" i="66"/>
  <c r="AZ188" i="66"/>
  <c r="BA188" i="66"/>
  <c r="BB188" i="66"/>
  <c r="BC188" i="66"/>
  <c r="BD188" i="66"/>
  <c r="BE188" i="66"/>
  <c r="BF188" i="66"/>
  <c r="BG188" i="66"/>
  <c r="BH188" i="66"/>
  <c r="BI188" i="66"/>
  <c r="BJ188" i="66"/>
  <c r="BK188" i="66"/>
  <c r="BL188" i="66"/>
  <c r="AZ189" i="66"/>
  <c r="BA189" i="66"/>
  <c r="BB189" i="66"/>
  <c r="BC189" i="66"/>
  <c r="BD189" i="66"/>
  <c r="BE189" i="66"/>
  <c r="BF189" i="66"/>
  <c r="BG189" i="66"/>
  <c r="BH189" i="66"/>
  <c r="BI189" i="66"/>
  <c r="BJ189" i="66"/>
  <c r="BK189" i="66"/>
  <c r="BL189" i="66"/>
  <c r="AZ190" i="66"/>
  <c r="BA190" i="66"/>
  <c r="BB190" i="66"/>
  <c r="BC190" i="66"/>
  <c r="BD190" i="66"/>
  <c r="BE190" i="66"/>
  <c r="BF190" i="66"/>
  <c r="BG190" i="66"/>
  <c r="BH190" i="66"/>
  <c r="BI190" i="66"/>
  <c r="BJ190" i="66"/>
  <c r="BK190" i="66"/>
  <c r="BL190" i="66"/>
  <c r="AZ191" i="66"/>
  <c r="BA191" i="66"/>
  <c r="BB191" i="66"/>
  <c r="BC191" i="66"/>
  <c r="BD191" i="66"/>
  <c r="BE191" i="66"/>
  <c r="BF191" i="66"/>
  <c r="BG191" i="66"/>
  <c r="BH191" i="66"/>
  <c r="BI191" i="66"/>
  <c r="BJ191" i="66"/>
  <c r="BK191" i="66"/>
  <c r="BL191" i="66"/>
  <c r="AZ192" i="66"/>
  <c r="BA192" i="66"/>
  <c r="BB192" i="66"/>
  <c r="BC192" i="66"/>
  <c r="BD192" i="66"/>
  <c r="BE192" i="66"/>
  <c r="BF192" i="66"/>
  <c r="BG192" i="66"/>
  <c r="BH192" i="66"/>
  <c r="BI192" i="66"/>
  <c r="BJ192" i="66"/>
  <c r="BK192" i="66"/>
  <c r="BL192" i="66"/>
  <c r="AZ193" i="66"/>
  <c r="BA193" i="66"/>
  <c r="BB193" i="66"/>
  <c r="BC193" i="66"/>
  <c r="BD193" i="66"/>
  <c r="BE193" i="66"/>
  <c r="BF193" i="66"/>
  <c r="BG193" i="66"/>
  <c r="BH193" i="66"/>
  <c r="BI193" i="66"/>
  <c r="BJ193" i="66"/>
  <c r="BK193" i="66"/>
  <c r="BL193" i="66"/>
  <c r="AZ194" i="66"/>
  <c r="BA194" i="66"/>
  <c r="BB194" i="66"/>
  <c r="BC194" i="66"/>
  <c r="BD194" i="66"/>
  <c r="BE194" i="66"/>
  <c r="BF194" i="66"/>
  <c r="BG194" i="66"/>
  <c r="BH194" i="66"/>
  <c r="BI194" i="66"/>
  <c r="BJ194" i="66"/>
  <c r="BK194" i="66"/>
  <c r="BL194" i="66"/>
  <c r="AZ195" i="66"/>
  <c r="BA195" i="66"/>
  <c r="BB195" i="66"/>
  <c r="BC195" i="66"/>
  <c r="BD195" i="66"/>
  <c r="BE195" i="66"/>
  <c r="BF195" i="66"/>
  <c r="BG195" i="66"/>
  <c r="BH195" i="66"/>
  <c r="BI195" i="66"/>
  <c r="BJ195" i="66"/>
  <c r="BK195" i="66"/>
  <c r="BL195" i="66"/>
  <c r="AZ196" i="66"/>
  <c r="BA196" i="66"/>
  <c r="BB196" i="66"/>
  <c r="BC196" i="66"/>
  <c r="BD196" i="66"/>
  <c r="BE196" i="66"/>
  <c r="BF196" i="66"/>
  <c r="BG196" i="66"/>
  <c r="BH196" i="66"/>
  <c r="BI196" i="66"/>
  <c r="BJ196" i="66"/>
  <c r="BK196" i="66"/>
  <c r="BL196" i="66"/>
  <c r="AZ197" i="66"/>
  <c r="BA197" i="66"/>
  <c r="BB197" i="66"/>
  <c r="BC197" i="66"/>
  <c r="BD197" i="66"/>
  <c r="BE197" i="66"/>
  <c r="BF197" i="66"/>
  <c r="BG197" i="66"/>
  <c r="BH197" i="66"/>
  <c r="BI197" i="66"/>
  <c r="BJ197" i="66"/>
  <c r="BK197" i="66"/>
  <c r="BL197" i="66"/>
  <c r="AZ198" i="66"/>
  <c r="BA198" i="66"/>
  <c r="BB198" i="66"/>
  <c r="BC198" i="66"/>
  <c r="BD198" i="66"/>
  <c r="BE198" i="66"/>
  <c r="BF198" i="66"/>
  <c r="BG198" i="66"/>
  <c r="BH198" i="66"/>
  <c r="BI198" i="66"/>
  <c r="BJ198" i="66"/>
  <c r="BK198" i="66"/>
  <c r="BL198" i="66"/>
  <c r="AZ199" i="66"/>
  <c r="BA199" i="66"/>
  <c r="BB199" i="66"/>
  <c r="BC199" i="66"/>
  <c r="BD199" i="66"/>
  <c r="BE199" i="66"/>
  <c r="BF199" i="66"/>
  <c r="BG199" i="66"/>
  <c r="BH199" i="66"/>
  <c r="BI199" i="66"/>
  <c r="BJ199" i="66"/>
  <c r="BK199" i="66"/>
  <c r="BL199" i="66"/>
  <c r="AZ200" i="66"/>
  <c r="BA200" i="66"/>
  <c r="BB200" i="66"/>
  <c r="BC200" i="66"/>
  <c r="BD200" i="66"/>
  <c r="BE200" i="66"/>
  <c r="BF200" i="66"/>
  <c r="BG200" i="66"/>
  <c r="BH200" i="66"/>
  <c r="BI200" i="66"/>
  <c r="BJ200" i="66"/>
  <c r="BK200" i="66"/>
  <c r="BL200" i="66"/>
  <c r="AZ201" i="66"/>
  <c r="BA201" i="66"/>
  <c r="BB201" i="66"/>
  <c r="BC201" i="66"/>
  <c r="BD201" i="66"/>
  <c r="BE201" i="66"/>
  <c r="BF201" i="66"/>
  <c r="BG201" i="66"/>
  <c r="BH201" i="66"/>
  <c r="BI201" i="66"/>
  <c r="BJ201" i="66"/>
  <c r="BK201" i="66"/>
  <c r="BL201" i="66"/>
  <c r="AZ202" i="66"/>
  <c r="BA202" i="66"/>
  <c r="BB202" i="66"/>
  <c r="BC202" i="66"/>
  <c r="BD202" i="66"/>
  <c r="BE202" i="66"/>
  <c r="BF202" i="66"/>
  <c r="BG202" i="66"/>
  <c r="BH202" i="66"/>
  <c r="BI202" i="66"/>
  <c r="BJ202" i="66"/>
  <c r="BK202" i="66"/>
  <c r="BL202" i="66"/>
  <c r="AZ203" i="66"/>
  <c r="BA203" i="66"/>
  <c r="BB203" i="66"/>
  <c r="BC203" i="66"/>
  <c r="BD203" i="66"/>
  <c r="BE203" i="66"/>
  <c r="BF203" i="66"/>
  <c r="BG203" i="66"/>
  <c r="BH203" i="66"/>
  <c r="BI203" i="66"/>
  <c r="BJ203" i="66"/>
  <c r="BK203" i="66"/>
  <c r="BL203" i="66"/>
  <c r="AZ204" i="66"/>
  <c r="BA204" i="66"/>
  <c r="BB204" i="66"/>
  <c r="BC204" i="66"/>
  <c r="BD204" i="66"/>
  <c r="BE204" i="66"/>
  <c r="BF204" i="66"/>
  <c r="BG204" i="66"/>
  <c r="BH204" i="66"/>
  <c r="BI204" i="66"/>
  <c r="BJ204" i="66"/>
  <c r="BK204" i="66"/>
  <c r="BL204" i="66"/>
  <c r="AZ205" i="66"/>
  <c r="BA205" i="66"/>
  <c r="BB205" i="66"/>
  <c r="BC205" i="66"/>
  <c r="BD205" i="66"/>
  <c r="BE205" i="66"/>
  <c r="BF205" i="66"/>
  <c r="BG205" i="66"/>
  <c r="BH205" i="66"/>
  <c r="BI205" i="66"/>
  <c r="BJ205" i="66"/>
  <c r="BK205" i="66"/>
  <c r="BL205" i="66"/>
  <c r="AZ206" i="66"/>
  <c r="BA206" i="66"/>
  <c r="BB206" i="66"/>
  <c r="BC206" i="66"/>
  <c r="BD206" i="66"/>
  <c r="BE206" i="66"/>
  <c r="BF206" i="66"/>
  <c r="BG206" i="66"/>
  <c r="BH206" i="66"/>
  <c r="BI206" i="66"/>
  <c r="BJ206" i="66"/>
  <c r="BK206" i="66"/>
  <c r="BL206" i="66"/>
  <c r="AZ207" i="66"/>
  <c r="BA207" i="66"/>
  <c r="BB207" i="66"/>
  <c r="BC207" i="66"/>
  <c r="BD207" i="66"/>
  <c r="BE207" i="66"/>
  <c r="BF207" i="66"/>
  <c r="BG207" i="66"/>
  <c r="BH207" i="66"/>
  <c r="BI207" i="66"/>
  <c r="BJ207" i="66"/>
  <c r="BK207" i="66"/>
  <c r="BL207" i="66"/>
  <c r="AZ208" i="66"/>
  <c r="BA208" i="66"/>
  <c r="BB208" i="66"/>
  <c r="BC208" i="66"/>
  <c r="BD208" i="66"/>
  <c r="BE208" i="66"/>
  <c r="BF208" i="66"/>
  <c r="BG208" i="66"/>
  <c r="BH208" i="66"/>
  <c r="BI208" i="66"/>
  <c r="BJ208" i="66"/>
  <c r="BK208" i="66"/>
  <c r="BL208" i="66"/>
  <c r="AZ209" i="66"/>
  <c r="BA209" i="66"/>
  <c r="BB209" i="66"/>
  <c r="BC209" i="66"/>
  <c r="BD209" i="66"/>
  <c r="BE209" i="66"/>
  <c r="BF209" i="66"/>
  <c r="BG209" i="66"/>
  <c r="BH209" i="66"/>
  <c r="BI209" i="66"/>
  <c r="BJ209" i="66"/>
  <c r="BK209" i="66"/>
  <c r="BL209" i="66"/>
  <c r="AZ210" i="66"/>
  <c r="BA210" i="66"/>
  <c r="BB210" i="66"/>
  <c r="BC210" i="66"/>
  <c r="BD210" i="66"/>
  <c r="BE210" i="66"/>
  <c r="BF210" i="66"/>
  <c r="BG210" i="66"/>
  <c r="BH210" i="66"/>
  <c r="BI210" i="66"/>
  <c r="BJ210" i="66"/>
  <c r="BK210" i="66"/>
  <c r="BL210" i="66"/>
  <c r="AZ211" i="66"/>
  <c r="BA211" i="66"/>
  <c r="BB211" i="66"/>
  <c r="BC211" i="66"/>
  <c r="BD211" i="66"/>
  <c r="BE211" i="66"/>
  <c r="BF211" i="66"/>
  <c r="BG211" i="66"/>
  <c r="BH211" i="66"/>
  <c r="BI211" i="66"/>
  <c r="BJ211" i="66"/>
  <c r="BK211" i="66"/>
  <c r="BL211" i="66"/>
  <c r="AZ212" i="66"/>
  <c r="BA212" i="66"/>
  <c r="BB212" i="66"/>
  <c r="BC212" i="66"/>
  <c r="BD212" i="66"/>
  <c r="BE212" i="66"/>
  <c r="BF212" i="66"/>
  <c r="BG212" i="66"/>
  <c r="BH212" i="66"/>
  <c r="BI212" i="66"/>
  <c r="BJ212" i="66"/>
  <c r="BK212" i="66"/>
  <c r="BL212" i="66"/>
  <c r="AZ213" i="66"/>
  <c r="BA213" i="66"/>
  <c r="BB213" i="66"/>
  <c r="BC213" i="66"/>
  <c r="BD213" i="66"/>
  <c r="BE213" i="66"/>
  <c r="BF213" i="66"/>
  <c r="BG213" i="66"/>
  <c r="BH213" i="66"/>
  <c r="BI213" i="66"/>
  <c r="BJ213" i="66"/>
  <c r="BK213" i="66"/>
  <c r="BL213" i="66"/>
  <c r="AZ214" i="66"/>
  <c r="BA214" i="66"/>
  <c r="BB214" i="66"/>
  <c r="BC214" i="66"/>
  <c r="BD214" i="66"/>
  <c r="BE214" i="66"/>
  <c r="BF214" i="66"/>
  <c r="BG214" i="66"/>
  <c r="BH214" i="66"/>
  <c r="BI214" i="66"/>
  <c r="BJ214" i="66"/>
  <c r="BK214" i="66"/>
  <c r="BL214" i="66"/>
  <c r="AZ215" i="66"/>
  <c r="BA215" i="66"/>
  <c r="BB215" i="66"/>
  <c r="BC215" i="66"/>
  <c r="BD215" i="66"/>
  <c r="BE215" i="66"/>
  <c r="BF215" i="66"/>
  <c r="BG215" i="66"/>
  <c r="BH215" i="66"/>
  <c r="BI215" i="66"/>
  <c r="BJ215" i="66"/>
  <c r="BK215" i="66"/>
  <c r="BL215" i="66"/>
  <c r="AZ216" i="66"/>
  <c r="BA216" i="66"/>
  <c r="BB216" i="66"/>
  <c r="BC216" i="66"/>
  <c r="BD216" i="66"/>
  <c r="BE216" i="66"/>
  <c r="BF216" i="66"/>
  <c r="BG216" i="66"/>
  <c r="BH216" i="66"/>
  <c r="BI216" i="66"/>
  <c r="BJ216" i="66"/>
  <c r="BK216" i="66"/>
  <c r="BL216" i="66"/>
  <c r="AZ217" i="66"/>
  <c r="BA217" i="66"/>
  <c r="BB217" i="66"/>
  <c r="BC217" i="66"/>
  <c r="BD217" i="66"/>
  <c r="BE217" i="66"/>
  <c r="BF217" i="66"/>
  <c r="BG217" i="66"/>
  <c r="BH217" i="66"/>
  <c r="BI217" i="66"/>
  <c r="BJ217" i="66"/>
  <c r="BK217" i="66"/>
  <c r="BL217" i="66"/>
  <c r="AZ218" i="66"/>
  <c r="BA218" i="66"/>
  <c r="BB218" i="66"/>
  <c r="BC218" i="66"/>
  <c r="BD218" i="66"/>
  <c r="BE218" i="66"/>
  <c r="BF218" i="66"/>
  <c r="BG218" i="66"/>
  <c r="BH218" i="66"/>
  <c r="BI218" i="66"/>
  <c r="BJ218" i="66"/>
  <c r="BK218" i="66"/>
  <c r="BL218" i="66"/>
  <c r="AZ219" i="66"/>
  <c r="BA219" i="66"/>
  <c r="BB219" i="66"/>
  <c r="BC219" i="66"/>
  <c r="BD219" i="66"/>
  <c r="BE219" i="66"/>
  <c r="BF219" i="66"/>
  <c r="BG219" i="66"/>
  <c r="BH219" i="66"/>
  <c r="BI219" i="66"/>
  <c r="BJ219" i="66"/>
  <c r="BK219" i="66"/>
  <c r="BL219" i="66"/>
  <c r="AZ220" i="66"/>
  <c r="BA220" i="66"/>
  <c r="BB220" i="66"/>
  <c r="BC220" i="66"/>
  <c r="BD220" i="66"/>
  <c r="BE220" i="66"/>
  <c r="BF220" i="66"/>
  <c r="BG220" i="66"/>
  <c r="BH220" i="66"/>
  <c r="BI220" i="66"/>
  <c r="BJ220" i="66"/>
  <c r="BK220" i="66"/>
  <c r="BL220" i="66"/>
  <c r="AZ221" i="66"/>
  <c r="BA221" i="66"/>
  <c r="BB221" i="66"/>
  <c r="BC221" i="66"/>
  <c r="BD221" i="66"/>
  <c r="BE221" i="66"/>
  <c r="BF221" i="66"/>
  <c r="BG221" i="66"/>
  <c r="BH221" i="66"/>
  <c r="BI221" i="66"/>
  <c r="BJ221" i="66"/>
  <c r="BK221" i="66"/>
  <c r="BL221" i="66"/>
  <c r="AZ222" i="66"/>
  <c r="BA222" i="66"/>
  <c r="BB222" i="66"/>
  <c r="BC222" i="66"/>
  <c r="BD222" i="66"/>
  <c r="BE222" i="66"/>
  <c r="BF222" i="66"/>
  <c r="BG222" i="66"/>
  <c r="BH222" i="66"/>
  <c r="BI222" i="66"/>
  <c r="BJ222" i="66"/>
  <c r="BK222" i="66"/>
  <c r="BL222" i="66"/>
  <c r="AZ223" i="66"/>
  <c r="BA223" i="66"/>
  <c r="BB223" i="66"/>
  <c r="BC223" i="66"/>
  <c r="BD223" i="66"/>
  <c r="BE223" i="66"/>
  <c r="BF223" i="66"/>
  <c r="BG223" i="66"/>
  <c r="BH223" i="66"/>
  <c r="BI223" i="66"/>
  <c r="BJ223" i="66"/>
  <c r="BK223" i="66"/>
  <c r="BL223" i="66"/>
  <c r="AZ224" i="66"/>
  <c r="BA224" i="66"/>
  <c r="BB224" i="66"/>
  <c r="BC224" i="66"/>
  <c r="BD224" i="66"/>
  <c r="BE224" i="66"/>
  <c r="BF224" i="66"/>
  <c r="BG224" i="66"/>
  <c r="BH224" i="66"/>
  <c r="BI224" i="66"/>
  <c r="BJ224" i="66"/>
  <c r="BK224" i="66"/>
  <c r="BL224" i="66"/>
  <c r="AZ225" i="66"/>
  <c r="BA225" i="66"/>
  <c r="BB225" i="66"/>
  <c r="BC225" i="66"/>
  <c r="BD225" i="66"/>
  <c r="BE225" i="66"/>
  <c r="BF225" i="66"/>
  <c r="BG225" i="66"/>
  <c r="BH225" i="66"/>
  <c r="BI225" i="66"/>
  <c r="BJ225" i="66"/>
  <c r="BK225" i="66"/>
  <c r="BL225" i="66"/>
  <c r="AZ226" i="66"/>
  <c r="BA226" i="66"/>
  <c r="BB226" i="66"/>
  <c r="BC226" i="66"/>
  <c r="BD226" i="66"/>
  <c r="BE226" i="66"/>
  <c r="BF226" i="66"/>
  <c r="BG226" i="66"/>
  <c r="BH226" i="66"/>
  <c r="BI226" i="66"/>
  <c r="BJ226" i="66"/>
  <c r="BK226" i="66"/>
  <c r="BL226" i="66"/>
  <c r="AZ227" i="66"/>
  <c r="BA227" i="66"/>
  <c r="BB227" i="66"/>
  <c r="BC227" i="66"/>
  <c r="BD227" i="66"/>
  <c r="BE227" i="66"/>
  <c r="BF227" i="66"/>
  <c r="BG227" i="66"/>
  <c r="BH227" i="66"/>
  <c r="BI227" i="66"/>
  <c r="BJ227" i="66"/>
  <c r="BK227" i="66"/>
  <c r="BL227" i="66"/>
  <c r="AZ228" i="66"/>
  <c r="BA228" i="66"/>
  <c r="BB228" i="66"/>
  <c r="BC228" i="66"/>
  <c r="BD228" i="66"/>
  <c r="BE228" i="66"/>
  <c r="BF228" i="66"/>
  <c r="BG228" i="66"/>
  <c r="BH228" i="66"/>
  <c r="BI228" i="66"/>
  <c r="BJ228" i="66"/>
  <c r="BK228" i="66"/>
  <c r="BL228" i="66"/>
  <c r="AZ229" i="66"/>
  <c r="BA229" i="66"/>
  <c r="BB229" i="66"/>
  <c r="BC229" i="66"/>
  <c r="BD229" i="66"/>
  <c r="BE229" i="66"/>
  <c r="BF229" i="66"/>
  <c r="BG229" i="66"/>
  <c r="BH229" i="66"/>
  <c r="BI229" i="66"/>
  <c r="BJ229" i="66"/>
  <c r="BK229" i="66"/>
  <c r="BL229" i="66"/>
  <c r="AZ230" i="66"/>
  <c r="BA230" i="66"/>
  <c r="BB230" i="66"/>
  <c r="BC230" i="66"/>
  <c r="BD230" i="66"/>
  <c r="BE230" i="66"/>
  <c r="BF230" i="66"/>
  <c r="BG230" i="66"/>
  <c r="BH230" i="66"/>
  <c r="BI230" i="66"/>
  <c r="BJ230" i="66"/>
  <c r="BK230" i="66"/>
  <c r="BL230" i="66"/>
  <c r="AZ231" i="66"/>
  <c r="BA231" i="66"/>
  <c r="BB231" i="66"/>
  <c r="BC231" i="66"/>
  <c r="BD231" i="66"/>
  <c r="BE231" i="66"/>
  <c r="BF231" i="66"/>
  <c r="BG231" i="66"/>
  <c r="BH231" i="66"/>
  <c r="BI231" i="66"/>
  <c r="BJ231" i="66"/>
  <c r="BK231" i="66"/>
  <c r="BL231" i="66"/>
  <c r="AZ232" i="66"/>
  <c r="BA232" i="66"/>
  <c r="BB232" i="66"/>
  <c r="BC232" i="66"/>
  <c r="BD232" i="66"/>
  <c r="BE232" i="66"/>
  <c r="BF232" i="66"/>
  <c r="BG232" i="66"/>
  <c r="BH232" i="66"/>
  <c r="BI232" i="66"/>
  <c r="BJ232" i="66"/>
  <c r="BK232" i="66"/>
  <c r="BL232" i="66"/>
  <c r="AZ233" i="66"/>
  <c r="BA233" i="66"/>
  <c r="BB233" i="66"/>
  <c r="BC233" i="66"/>
  <c r="BD233" i="66"/>
  <c r="BE233" i="66"/>
  <c r="BF233" i="66"/>
  <c r="BG233" i="66"/>
  <c r="BH233" i="66"/>
  <c r="BI233" i="66"/>
  <c r="BJ233" i="66"/>
  <c r="BK233" i="66"/>
  <c r="BL233" i="66"/>
  <c r="AZ234" i="66"/>
  <c r="BA234" i="66"/>
  <c r="BB234" i="66"/>
  <c r="BC234" i="66"/>
  <c r="BD234" i="66"/>
  <c r="BE234" i="66"/>
  <c r="BF234" i="66"/>
  <c r="BG234" i="66"/>
  <c r="BH234" i="66"/>
  <c r="BI234" i="66"/>
  <c r="BJ234" i="66"/>
  <c r="BK234" i="66"/>
  <c r="BL234" i="66"/>
  <c r="AZ235" i="66"/>
  <c r="BA235" i="66"/>
  <c r="BB235" i="66"/>
  <c r="BC235" i="66"/>
  <c r="BD235" i="66"/>
  <c r="BE235" i="66"/>
  <c r="BF235" i="66"/>
  <c r="BG235" i="66"/>
  <c r="BH235" i="66"/>
  <c r="BI235" i="66"/>
  <c r="BJ235" i="66"/>
  <c r="BK235" i="66"/>
  <c r="BL235" i="66"/>
  <c r="AZ236" i="66"/>
  <c r="BA236" i="66"/>
  <c r="BB236" i="66"/>
  <c r="BC236" i="66"/>
  <c r="BD236" i="66"/>
  <c r="BE236" i="66"/>
  <c r="BF236" i="66"/>
  <c r="BG236" i="66"/>
  <c r="BH236" i="66"/>
  <c r="BI236" i="66"/>
  <c r="BJ236" i="66"/>
  <c r="BK236" i="66"/>
  <c r="BL236" i="66"/>
  <c r="AZ237" i="66"/>
  <c r="BA237" i="66"/>
  <c r="BB237" i="66"/>
  <c r="BC237" i="66"/>
  <c r="BD237" i="66"/>
  <c r="BE237" i="66"/>
  <c r="BF237" i="66"/>
  <c r="BG237" i="66"/>
  <c r="BH237" i="66"/>
  <c r="BI237" i="66"/>
  <c r="BJ237" i="66"/>
  <c r="BK237" i="66"/>
  <c r="BL237" i="66"/>
  <c r="AZ238" i="66"/>
  <c r="BA238" i="66"/>
  <c r="BB238" i="66"/>
  <c r="BC238" i="66"/>
  <c r="BD238" i="66"/>
  <c r="BE238" i="66"/>
  <c r="BF238" i="66"/>
  <c r="BG238" i="66"/>
  <c r="BH238" i="66"/>
  <c r="BI238" i="66"/>
  <c r="BJ238" i="66"/>
  <c r="BK238" i="66"/>
  <c r="BL238" i="66"/>
  <c r="AZ239" i="66"/>
  <c r="BA239" i="66"/>
  <c r="BB239" i="66"/>
  <c r="BC239" i="66"/>
  <c r="BD239" i="66"/>
  <c r="BE239" i="66"/>
  <c r="BF239" i="66"/>
  <c r="BG239" i="66"/>
  <c r="BH239" i="66"/>
  <c r="BI239" i="66"/>
  <c r="BJ239" i="66"/>
  <c r="BK239" i="66"/>
  <c r="BL239" i="66"/>
  <c r="AZ240" i="66"/>
  <c r="BA240" i="66"/>
  <c r="BB240" i="66"/>
  <c r="BC240" i="66"/>
  <c r="BD240" i="66"/>
  <c r="BE240" i="66"/>
  <c r="BF240" i="66"/>
  <c r="BG240" i="66"/>
  <c r="BH240" i="66"/>
  <c r="BI240" i="66"/>
  <c r="BJ240" i="66"/>
  <c r="BK240" i="66"/>
  <c r="BL240" i="66"/>
  <c r="AZ241" i="66"/>
  <c r="BA241" i="66"/>
  <c r="BB241" i="66"/>
  <c r="BC241" i="66"/>
  <c r="BD241" i="66"/>
  <c r="BE241" i="66"/>
  <c r="BF241" i="66"/>
  <c r="BG241" i="66"/>
  <c r="BH241" i="66"/>
  <c r="BI241" i="66"/>
  <c r="BJ241" i="66"/>
  <c r="BK241" i="66"/>
  <c r="BL241" i="66"/>
  <c r="AZ242" i="66"/>
  <c r="BA242" i="66"/>
  <c r="BB242" i="66"/>
  <c r="BC242" i="66"/>
  <c r="BD242" i="66"/>
  <c r="BE242" i="66"/>
  <c r="BF242" i="66"/>
  <c r="BG242" i="66"/>
  <c r="BH242" i="66"/>
  <c r="BI242" i="66"/>
  <c r="BJ242" i="66"/>
  <c r="BK242" i="66"/>
  <c r="BL242" i="66"/>
  <c r="AZ243" i="66"/>
  <c r="BA243" i="66"/>
  <c r="BB243" i="66"/>
  <c r="BC243" i="66"/>
  <c r="BD243" i="66"/>
  <c r="BE243" i="66"/>
  <c r="BF243" i="66"/>
  <c r="BG243" i="66"/>
  <c r="BH243" i="66"/>
  <c r="BI243" i="66"/>
  <c r="BJ243" i="66"/>
  <c r="BK243" i="66"/>
  <c r="BL243" i="66"/>
  <c r="AZ244" i="66"/>
  <c r="BA244" i="66"/>
  <c r="BB244" i="66"/>
  <c r="BC244" i="66"/>
  <c r="BD244" i="66"/>
  <c r="BE244" i="66"/>
  <c r="BF244" i="66"/>
  <c r="BG244" i="66"/>
  <c r="BH244" i="66"/>
  <c r="BI244" i="66"/>
  <c r="BJ244" i="66"/>
  <c r="BK244" i="66"/>
  <c r="BL244" i="66"/>
  <c r="AZ245" i="66"/>
  <c r="BA245" i="66"/>
  <c r="BB245" i="66"/>
  <c r="BC245" i="66"/>
  <c r="BD245" i="66"/>
  <c r="BE245" i="66"/>
  <c r="BF245" i="66"/>
  <c r="BG245" i="66"/>
  <c r="BH245" i="66"/>
  <c r="BI245" i="66"/>
  <c r="BJ245" i="66"/>
  <c r="BK245" i="66"/>
  <c r="BL245" i="66"/>
  <c r="AZ246" i="66"/>
  <c r="BA246" i="66"/>
  <c r="BB246" i="66"/>
  <c r="BC246" i="66"/>
  <c r="BD246" i="66"/>
  <c r="BE246" i="66"/>
  <c r="BF246" i="66"/>
  <c r="BG246" i="66"/>
  <c r="BH246" i="66"/>
  <c r="BI246" i="66"/>
  <c r="BJ246" i="66"/>
  <c r="BK246" i="66"/>
  <c r="BL246" i="66"/>
  <c r="AZ247" i="66"/>
  <c r="BA247" i="66"/>
  <c r="BB247" i="66"/>
  <c r="BC247" i="66"/>
  <c r="BD247" i="66"/>
  <c r="BE247" i="66"/>
  <c r="BF247" i="66"/>
  <c r="BG247" i="66"/>
  <c r="BH247" i="66"/>
  <c r="BI247" i="66"/>
  <c r="BJ247" i="66"/>
  <c r="BK247" i="66"/>
  <c r="BL247" i="66"/>
  <c r="AZ248" i="66"/>
  <c r="BA248" i="66"/>
  <c r="BB248" i="66"/>
  <c r="BC248" i="66"/>
  <c r="BD248" i="66"/>
  <c r="BE248" i="66"/>
  <c r="BF248" i="66"/>
  <c r="BG248" i="66"/>
  <c r="BH248" i="66"/>
  <c r="BI248" i="66"/>
  <c r="BJ248" i="66"/>
  <c r="BK248" i="66"/>
  <c r="BL248" i="66"/>
  <c r="AZ249" i="66"/>
  <c r="BA249" i="66"/>
  <c r="BB249" i="66"/>
  <c r="BC249" i="66"/>
  <c r="BD249" i="66"/>
  <c r="BE249" i="66"/>
  <c r="BF249" i="66"/>
  <c r="BG249" i="66"/>
  <c r="BH249" i="66"/>
  <c r="BI249" i="66"/>
  <c r="BJ249" i="66"/>
  <c r="BK249" i="66"/>
  <c r="BL249" i="66"/>
  <c r="AZ250" i="66"/>
  <c r="BA250" i="66"/>
  <c r="BB250" i="66"/>
  <c r="BC250" i="66"/>
  <c r="BD250" i="66"/>
  <c r="BE250" i="66"/>
  <c r="BF250" i="66"/>
  <c r="BG250" i="66"/>
  <c r="BH250" i="66"/>
  <c r="BI250" i="66"/>
  <c r="BJ250" i="66"/>
  <c r="BK250" i="66"/>
  <c r="BL250" i="66"/>
  <c r="AZ251" i="66"/>
  <c r="BA251" i="66"/>
  <c r="BB251" i="66"/>
  <c r="BC251" i="66"/>
  <c r="BD251" i="66"/>
  <c r="BE251" i="66"/>
  <c r="BF251" i="66"/>
  <c r="BG251" i="66"/>
  <c r="BH251" i="66"/>
  <c r="BI251" i="66"/>
  <c r="BJ251" i="66"/>
  <c r="BK251" i="66"/>
  <c r="BL251" i="66"/>
  <c r="AZ252" i="66"/>
  <c r="BA252" i="66"/>
  <c r="BB252" i="66"/>
  <c r="BC252" i="66"/>
  <c r="BD252" i="66"/>
  <c r="BE252" i="66"/>
  <c r="BF252" i="66"/>
  <c r="BG252" i="66"/>
  <c r="BH252" i="66"/>
  <c r="BI252" i="66"/>
  <c r="BJ252" i="66"/>
  <c r="BK252" i="66"/>
  <c r="BL252" i="66"/>
  <c r="AZ253" i="66"/>
  <c r="BA253" i="66"/>
  <c r="BB253" i="66"/>
  <c r="BC253" i="66"/>
  <c r="BD253" i="66"/>
  <c r="BE253" i="66"/>
  <c r="BF253" i="66"/>
  <c r="BG253" i="66"/>
  <c r="BH253" i="66"/>
  <c r="BI253" i="66"/>
  <c r="BJ253" i="66"/>
  <c r="BK253" i="66"/>
  <c r="BL253" i="66"/>
  <c r="AZ254" i="66"/>
  <c r="BA254" i="66"/>
  <c r="BB254" i="66"/>
  <c r="BC254" i="66"/>
  <c r="BD254" i="66"/>
  <c r="BE254" i="66"/>
  <c r="BF254" i="66"/>
  <c r="BG254" i="66"/>
  <c r="BH254" i="66"/>
  <c r="BI254" i="66"/>
  <c r="BJ254" i="66"/>
  <c r="BK254" i="66"/>
  <c r="BL254" i="66"/>
  <c r="AZ255" i="66"/>
  <c r="BA255" i="66"/>
  <c r="BB255" i="66"/>
  <c r="BC255" i="66"/>
  <c r="BD255" i="66"/>
  <c r="BE255" i="66"/>
  <c r="BF255" i="66"/>
  <c r="BG255" i="66"/>
  <c r="BH255" i="66"/>
  <c r="BI255" i="66"/>
  <c r="BJ255" i="66"/>
  <c r="BK255" i="66"/>
  <c r="BL255" i="66"/>
  <c r="AZ256" i="66"/>
  <c r="BA256" i="66"/>
  <c r="BB256" i="66"/>
  <c r="BC256" i="66"/>
  <c r="BD256" i="66"/>
  <c r="BE256" i="66"/>
  <c r="BF256" i="66"/>
  <c r="BG256" i="66"/>
  <c r="BH256" i="66"/>
  <c r="BI256" i="66"/>
  <c r="BJ256" i="66"/>
  <c r="BK256" i="66"/>
  <c r="BL256" i="66"/>
  <c r="AZ257" i="66"/>
  <c r="BA257" i="66"/>
  <c r="BB257" i="66"/>
  <c r="BC257" i="66"/>
  <c r="BD257" i="66"/>
  <c r="BE257" i="66"/>
  <c r="BF257" i="66"/>
  <c r="BG257" i="66"/>
  <c r="BH257" i="66"/>
  <c r="BI257" i="66"/>
  <c r="BJ257" i="66"/>
  <c r="BK257" i="66"/>
  <c r="BL257" i="66"/>
  <c r="AZ258" i="66"/>
  <c r="BA258" i="66"/>
  <c r="BB258" i="66"/>
  <c r="BC258" i="66"/>
  <c r="BD258" i="66"/>
  <c r="BE258" i="66"/>
  <c r="BF258" i="66"/>
  <c r="BG258" i="66"/>
  <c r="BH258" i="66"/>
  <c r="BI258" i="66"/>
  <c r="BJ258" i="66"/>
  <c r="BK258" i="66"/>
  <c r="BL258" i="66"/>
  <c r="AZ259" i="66"/>
  <c r="BA259" i="66"/>
  <c r="BB259" i="66"/>
  <c r="BC259" i="66"/>
  <c r="BD259" i="66"/>
  <c r="BE259" i="66"/>
  <c r="BF259" i="66"/>
  <c r="BG259" i="66"/>
  <c r="BH259" i="66"/>
  <c r="BI259" i="66"/>
  <c r="BJ259" i="66"/>
  <c r="BK259" i="66"/>
  <c r="BL259" i="66"/>
  <c r="AZ260" i="66"/>
  <c r="BA260" i="66"/>
  <c r="BB260" i="66"/>
  <c r="BC260" i="66"/>
  <c r="BD260" i="66"/>
  <c r="BE260" i="66"/>
  <c r="BF260" i="66"/>
  <c r="BG260" i="66"/>
  <c r="BH260" i="66"/>
  <c r="BI260" i="66"/>
  <c r="BJ260" i="66"/>
  <c r="BK260" i="66"/>
  <c r="BL260" i="66"/>
  <c r="AZ261" i="66"/>
  <c r="BA261" i="66"/>
  <c r="BB261" i="66"/>
  <c r="BC261" i="66"/>
  <c r="BD261" i="66"/>
  <c r="BE261" i="66"/>
  <c r="BF261" i="66"/>
  <c r="BG261" i="66"/>
  <c r="BH261" i="66"/>
  <c r="BI261" i="66"/>
  <c r="BJ261" i="66"/>
  <c r="BK261" i="66"/>
  <c r="BL261" i="66"/>
  <c r="AZ262" i="66"/>
  <c r="BA262" i="66"/>
  <c r="BB262" i="66"/>
  <c r="BC262" i="66"/>
  <c r="BD262" i="66"/>
  <c r="BE262" i="66"/>
  <c r="BF262" i="66"/>
  <c r="BG262" i="66"/>
  <c r="BH262" i="66"/>
  <c r="BI262" i="66"/>
  <c r="BJ262" i="66"/>
  <c r="BK262" i="66"/>
  <c r="BL262" i="66"/>
  <c r="AZ263" i="66"/>
  <c r="BA263" i="66"/>
  <c r="BB263" i="66"/>
  <c r="BC263" i="66"/>
  <c r="BD263" i="66"/>
  <c r="BE263" i="66"/>
  <c r="BF263" i="66"/>
  <c r="BG263" i="66"/>
  <c r="BH263" i="66"/>
  <c r="BI263" i="66"/>
  <c r="BJ263" i="66"/>
  <c r="BK263" i="66"/>
  <c r="BL263" i="66"/>
  <c r="AZ264" i="66"/>
  <c r="BA264" i="66"/>
  <c r="BB264" i="66"/>
  <c r="BC264" i="66"/>
  <c r="BD264" i="66"/>
  <c r="BE264" i="66"/>
  <c r="BF264" i="66"/>
  <c r="BG264" i="66"/>
  <c r="BH264" i="66"/>
  <c r="BI264" i="66"/>
  <c r="BJ264" i="66"/>
  <c r="BK264" i="66"/>
  <c r="BL264" i="66"/>
  <c r="AZ265" i="66"/>
  <c r="BA265" i="66"/>
  <c r="BB265" i="66"/>
  <c r="BC265" i="66"/>
  <c r="BD265" i="66"/>
  <c r="BE265" i="66"/>
  <c r="BF265" i="66"/>
  <c r="BG265" i="66"/>
  <c r="BH265" i="66"/>
  <c r="BI265" i="66"/>
  <c r="BJ265" i="66"/>
  <c r="BK265" i="66"/>
  <c r="BL265" i="66"/>
  <c r="AZ266" i="66"/>
  <c r="BA266" i="66"/>
  <c r="BB266" i="66"/>
  <c r="BC266" i="66"/>
  <c r="BD266" i="66"/>
  <c r="BE266" i="66"/>
  <c r="BF266" i="66"/>
  <c r="BG266" i="66"/>
  <c r="BH266" i="66"/>
  <c r="BI266" i="66"/>
  <c r="BJ266" i="66"/>
  <c r="BK266" i="66"/>
  <c r="BL266" i="66"/>
  <c r="AZ267" i="66"/>
  <c r="BA267" i="66"/>
  <c r="BB267" i="66"/>
  <c r="BC267" i="66"/>
  <c r="BD267" i="66"/>
  <c r="BE267" i="66"/>
  <c r="BF267" i="66"/>
  <c r="BG267" i="66"/>
  <c r="BH267" i="66"/>
  <c r="BI267" i="66"/>
  <c r="BJ267" i="66"/>
  <c r="BK267" i="66"/>
  <c r="BL267" i="66"/>
  <c r="AZ268" i="66"/>
  <c r="BA268" i="66"/>
  <c r="BB268" i="66"/>
  <c r="BC268" i="66"/>
  <c r="BD268" i="66"/>
  <c r="BE268" i="66"/>
  <c r="BF268" i="66"/>
  <c r="BG268" i="66"/>
  <c r="BH268" i="66"/>
  <c r="BI268" i="66"/>
  <c r="BJ268" i="66"/>
  <c r="BK268" i="66"/>
  <c r="BL268" i="66"/>
  <c r="AZ269" i="66"/>
  <c r="BA269" i="66"/>
  <c r="BB269" i="66"/>
  <c r="BC269" i="66"/>
  <c r="BD269" i="66"/>
  <c r="BE269" i="66"/>
  <c r="BF269" i="66"/>
  <c r="BG269" i="66"/>
  <c r="BH269" i="66"/>
  <c r="BI269" i="66"/>
  <c r="BJ269" i="66"/>
  <c r="BK269" i="66"/>
  <c r="BL269" i="66"/>
  <c r="AZ270" i="66"/>
  <c r="BA270" i="66"/>
  <c r="BB270" i="66"/>
  <c r="BC270" i="66"/>
  <c r="BD270" i="66"/>
  <c r="BE270" i="66"/>
  <c r="BF270" i="66"/>
  <c r="BG270" i="66"/>
  <c r="BH270" i="66"/>
  <c r="BI270" i="66"/>
  <c r="BJ270" i="66"/>
  <c r="BK270" i="66"/>
  <c r="BL270" i="66"/>
  <c r="AZ271" i="66"/>
  <c r="BA271" i="66"/>
  <c r="BB271" i="66"/>
  <c r="BC271" i="66"/>
  <c r="BD271" i="66"/>
  <c r="BE271" i="66"/>
  <c r="BF271" i="66"/>
  <c r="BG271" i="66"/>
  <c r="BH271" i="66"/>
  <c r="BI271" i="66"/>
  <c r="BJ271" i="66"/>
  <c r="BK271" i="66"/>
  <c r="BL271" i="66"/>
  <c r="AZ272" i="66"/>
  <c r="BA272" i="66"/>
  <c r="BB272" i="66"/>
  <c r="BC272" i="66"/>
  <c r="BD272" i="66"/>
  <c r="BE272" i="66"/>
  <c r="BF272" i="66"/>
  <c r="BG272" i="66"/>
  <c r="BH272" i="66"/>
  <c r="BI272" i="66"/>
  <c r="BJ272" i="66"/>
  <c r="BK272" i="66"/>
  <c r="BL272" i="66"/>
  <c r="AZ273" i="66"/>
  <c r="BA273" i="66"/>
  <c r="BB273" i="66"/>
  <c r="BC273" i="66"/>
  <c r="BD273" i="66"/>
  <c r="BE273" i="66"/>
  <c r="BF273" i="66"/>
  <c r="BG273" i="66"/>
  <c r="BH273" i="66"/>
  <c r="BI273" i="66"/>
  <c r="BJ273" i="66"/>
  <c r="BK273" i="66"/>
  <c r="BL273" i="66"/>
  <c r="AZ274" i="66"/>
  <c r="BA274" i="66"/>
  <c r="BB274" i="66"/>
  <c r="BC274" i="66"/>
  <c r="BD274" i="66"/>
  <c r="BE274" i="66"/>
  <c r="BF274" i="66"/>
  <c r="BG274" i="66"/>
  <c r="BH274" i="66"/>
  <c r="BI274" i="66"/>
  <c r="BJ274" i="66"/>
  <c r="BK274" i="66"/>
  <c r="BL274" i="66"/>
  <c r="AZ275" i="66"/>
  <c r="BA275" i="66"/>
  <c r="BB275" i="66"/>
  <c r="BC275" i="66"/>
  <c r="BD275" i="66"/>
  <c r="BE275" i="66"/>
  <c r="BF275" i="66"/>
  <c r="BG275" i="66"/>
  <c r="BH275" i="66"/>
  <c r="BI275" i="66"/>
  <c r="BJ275" i="66"/>
  <c r="BK275" i="66"/>
  <c r="BL275" i="66"/>
  <c r="AZ276" i="66"/>
  <c r="BA276" i="66"/>
  <c r="BB276" i="66"/>
  <c r="BC276" i="66"/>
  <c r="BD276" i="66"/>
  <c r="BE276" i="66"/>
  <c r="BF276" i="66"/>
  <c r="BG276" i="66"/>
  <c r="BH276" i="66"/>
  <c r="BI276" i="66"/>
  <c r="BJ276" i="66"/>
  <c r="BK276" i="66"/>
  <c r="BL276" i="66"/>
  <c r="AZ277" i="66"/>
  <c r="BA277" i="66"/>
  <c r="BB277" i="66"/>
  <c r="BC277" i="66"/>
  <c r="BD277" i="66"/>
  <c r="BE277" i="66"/>
  <c r="BF277" i="66"/>
  <c r="BG277" i="66"/>
  <c r="BH277" i="66"/>
  <c r="BI277" i="66"/>
  <c r="BJ277" i="66"/>
  <c r="BK277" i="66"/>
  <c r="BL277" i="66"/>
  <c r="AZ278" i="66"/>
  <c r="BA278" i="66"/>
  <c r="BB278" i="66"/>
  <c r="BC278" i="66"/>
  <c r="BD278" i="66"/>
  <c r="BE278" i="66"/>
  <c r="BF278" i="66"/>
  <c r="BG278" i="66"/>
  <c r="BH278" i="66"/>
  <c r="BI278" i="66"/>
  <c r="BJ278" i="66"/>
  <c r="BK278" i="66"/>
  <c r="BL278" i="66"/>
  <c r="AZ279" i="66"/>
  <c r="BA279" i="66"/>
  <c r="BB279" i="66"/>
  <c r="BC279" i="66"/>
  <c r="BD279" i="66"/>
  <c r="BE279" i="66"/>
  <c r="BF279" i="66"/>
  <c r="BG279" i="66"/>
  <c r="BH279" i="66"/>
  <c r="BI279" i="66"/>
  <c r="BJ279" i="66"/>
  <c r="BK279" i="66"/>
  <c r="BL279" i="66"/>
  <c r="AZ280" i="66"/>
  <c r="BA280" i="66"/>
  <c r="BB280" i="66"/>
  <c r="BC280" i="66"/>
  <c r="BD280" i="66"/>
  <c r="BE280" i="66"/>
  <c r="BF280" i="66"/>
  <c r="BG280" i="66"/>
  <c r="BH280" i="66"/>
  <c r="BI280" i="66"/>
  <c r="BJ280" i="66"/>
  <c r="BK280" i="66"/>
  <c r="BL280" i="66"/>
  <c r="AZ281" i="66"/>
  <c r="BA281" i="66"/>
  <c r="BB281" i="66"/>
  <c r="BC281" i="66"/>
  <c r="BD281" i="66"/>
  <c r="BE281" i="66"/>
  <c r="BF281" i="66"/>
  <c r="BG281" i="66"/>
  <c r="BH281" i="66"/>
  <c r="BI281" i="66"/>
  <c r="BJ281" i="66"/>
  <c r="BK281" i="66"/>
  <c r="BL281" i="66"/>
  <c r="AZ282" i="66"/>
  <c r="BA282" i="66"/>
  <c r="BB282" i="66"/>
  <c r="BC282" i="66"/>
  <c r="BD282" i="66"/>
  <c r="BE282" i="66"/>
  <c r="BF282" i="66"/>
  <c r="BG282" i="66"/>
  <c r="BH282" i="66"/>
  <c r="BI282" i="66"/>
  <c r="BJ282" i="66"/>
  <c r="BK282" i="66"/>
  <c r="BL282" i="66"/>
  <c r="AZ283" i="66"/>
  <c r="BA283" i="66"/>
  <c r="BB283" i="66"/>
  <c r="BC283" i="66"/>
  <c r="BD283" i="66"/>
  <c r="BE283" i="66"/>
  <c r="BF283" i="66"/>
  <c r="BG283" i="66"/>
  <c r="BH283" i="66"/>
  <c r="BI283" i="66"/>
  <c r="BJ283" i="66"/>
  <c r="BK283" i="66"/>
  <c r="BL283" i="66"/>
  <c r="AZ284" i="66"/>
  <c r="BA284" i="66"/>
  <c r="BB284" i="66"/>
  <c r="BC284" i="66"/>
  <c r="BD284" i="66"/>
  <c r="BE284" i="66"/>
  <c r="BF284" i="66"/>
  <c r="BG284" i="66"/>
  <c r="BH284" i="66"/>
  <c r="BI284" i="66"/>
  <c r="BJ284" i="66"/>
  <c r="BK284" i="66"/>
  <c r="BL284" i="66"/>
  <c r="AZ285" i="66"/>
  <c r="BA285" i="66"/>
  <c r="BB285" i="66"/>
  <c r="BC285" i="66"/>
  <c r="BD285" i="66"/>
  <c r="BE285" i="66"/>
  <c r="BF285" i="66"/>
  <c r="BG285" i="66"/>
  <c r="BH285" i="66"/>
  <c r="BI285" i="66"/>
  <c r="BJ285" i="66"/>
  <c r="BK285" i="66"/>
  <c r="BL285" i="66"/>
  <c r="AZ286" i="66"/>
  <c r="BA286" i="66"/>
  <c r="BB286" i="66"/>
  <c r="BC286" i="66"/>
  <c r="BD286" i="66"/>
  <c r="BE286" i="66"/>
  <c r="BF286" i="66"/>
  <c r="BG286" i="66"/>
  <c r="BH286" i="66"/>
  <c r="BI286" i="66"/>
  <c r="BJ286" i="66"/>
  <c r="BK286" i="66"/>
  <c r="BL286" i="66"/>
  <c r="AZ287" i="66"/>
  <c r="BA287" i="66"/>
  <c r="BB287" i="66"/>
  <c r="BC287" i="66"/>
  <c r="BD287" i="66"/>
  <c r="BE287" i="66"/>
  <c r="BF287" i="66"/>
  <c r="BG287" i="66"/>
  <c r="BH287" i="66"/>
  <c r="BI287" i="66"/>
  <c r="BJ287" i="66"/>
  <c r="BK287" i="66"/>
  <c r="BL287" i="66"/>
  <c r="AZ288" i="66"/>
  <c r="BA288" i="66"/>
  <c r="BB288" i="66"/>
  <c r="BC288" i="66"/>
  <c r="BD288" i="66"/>
  <c r="BE288" i="66"/>
  <c r="BF288" i="66"/>
  <c r="BG288" i="66"/>
  <c r="BH288" i="66"/>
  <c r="BI288" i="66"/>
  <c r="BJ288" i="66"/>
  <c r="BK288" i="66"/>
  <c r="BL288" i="66"/>
  <c r="AZ289" i="66"/>
  <c r="BA289" i="66"/>
  <c r="BB289" i="66"/>
  <c r="BC289" i="66"/>
  <c r="BD289" i="66"/>
  <c r="BE289" i="66"/>
  <c r="BF289" i="66"/>
  <c r="BG289" i="66"/>
  <c r="BH289" i="66"/>
  <c r="BI289" i="66"/>
  <c r="BJ289" i="66"/>
  <c r="BK289" i="66"/>
  <c r="BL289" i="66"/>
  <c r="AZ290" i="66"/>
  <c r="BA290" i="66"/>
  <c r="BB290" i="66"/>
  <c r="BC290" i="66"/>
  <c r="BD290" i="66"/>
  <c r="BE290" i="66"/>
  <c r="BF290" i="66"/>
  <c r="BG290" i="66"/>
  <c r="BH290" i="66"/>
  <c r="BI290" i="66"/>
  <c r="BJ290" i="66"/>
  <c r="BK290" i="66"/>
  <c r="BL290" i="66"/>
  <c r="AZ291" i="66"/>
  <c r="BA291" i="66"/>
  <c r="BB291" i="66"/>
  <c r="BC291" i="66"/>
  <c r="BD291" i="66"/>
  <c r="BE291" i="66"/>
  <c r="BF291" i="66"/>
  <c r="BG291" i="66"/>
  <c r="BH291" i="66"/>
  <c r="BI291" i="66"/>
  <c r="BJ291" i="66"/>
  <c r="BK291" i="66"/>
  <c r="BL291" i="66"/>
  <c r="AZ292" i="66"/>
  <c r="BA292" i="66"/>
  <c r="BB292" i="66"/>
  <c r="BC292" i="66"/>
  <c r="BD292" i="66"/>
  <c r="BE292" i="66"/>
  <c r="BF292" i="66"/>
  <c r="BG292" i="66"/>
  <c r="BH292" i="66"/>
  <c r="BI292" i="66"/>
  <c r="BJ292" i="66"/>
  <c r="BK292" i="66"/>
  <c r="BL292" i="66"/>
  <c r="AZ293" i="66"/>
  <c r="BA293" i="66"/>
  <c r="BB293" i="66"/>
  <c r="BC293" i="66"/>
  <c r="BD293" i="66"/>
  <c r="BE293" i="66"/>
  <c r="BF293" i="66"/>
  <c r="BG293" i="66"/>
  <c r="BH293" i="66"/>
  <c r="BI293" i="66"/>
  <c r="BJ293" i="66"/>
  <c r="BK293" i="66"/>
  <c r="BL293" i="66"/>
  <c r="AZ294" i="66"/>
  <c r="BA294" i="66"/>
  <c r="BB294" i="66"/>
  <c r="BC294" i="66"/>
  <c r="BD294" i="66"/>
  <c r="BE294" i="66"/>
  <c r="BF294" i="66"/>
  <c r="BG294" i="66"/>
  <c r="BH294" i="66"/>
  <c r="BI294" i="66"/>
  <c r="BJ294" i="66"/>
  <c r="BK294" i="66"/>
  <c r="BL294" i="66"/>
  <c r="AZ295" i="66"/>
  <c r="BA295" i="66"/>
  <c r="BB295" i="66"/>
  <c r="BC295" i="66"/>
  <c r="BD295" i="66"/>
  <c r="BE295" i="66"/>
  <c r="BF295" i="66"/>
  <c r="BG295" i="66"/>
  <c r="BH295" i="66"/>
  <c r="BI295" i="66"/>
  <c r="BJ295" i="66"/>
  <c r="BK295" i="66"/>
  <c r="BL295" i="66"/>
  <c r="AZ296" i="66"/>
  <c r="BA296" i="66"/>
  <c r="BB296" i="66"/>
  <c r="BC296" i="66"/>
  <c r="BD296" i="66"/>
  <c r="BE296" i="66"/>
  <c r="BF296" i="66"/>
  <c r="BG296" i="66"/>
  <c r="BH296" i="66"/>
  <c r="BI296" i="66"/>
  <c r="BJ296" i="66"/>
  <c r="BK296" i="66"/>
  <c r="BL296" i="66"/>
  <c r="AZ297" i="66"/>
  <c r="BA297" i="66"/>
  <c r="BB297" i="66"/>
  <c r="BC297" i="66"/>
  <c r="BD297" i="66"/>
  <c r="BE297" i="66"/>
  <c r="BF297" i="66"/>
  <c r="BG297" i="66"/>
  <c r="BH297" i="66"/>
  <c r="BI297" i="66"/>
  <c r="BJ297" i="66"/>
  <c r="BK297" i="66"/>
  <c r="BL297" i="66"/>
  <c r="AZ298" i="66"/>
  <c r="BA298" i="66"/>
  <c r="BB298" i="66"/>
  <c r="BC298" i="66"/>
  <c r="BD298" i="66"/>
  <c r="BE298" i="66"/>
  <c r="BF298" i="66"/>
  <c r="BG298" i="66"/>
  <c r="BH298" i="66"/>
  <c r="BI298" i="66"/>
  <c r="BJ298" i="66"/>
  <c r="BK298" i="66"/>
  <c r="BL298" i="66"/>
  <c r="AZ299" i="66"/>
  <c r="BA299" i="66"/>
  <c r="BB299" i="66"/>
  <c r="BC299" i="66"/>
  <c r="BD299" i="66"/>
  <c r="BE299" i="66"/>
  <c r="BF299" i="66"/>
  <c r="BG299" i="66"/>
  <c r="BH299" i="66"/>
  <c r="BI299" i="66"/>
  <c r="BJ299" i="66"/>
  <c r="BK299" i="66"/>
  <c r="BL299" i="66"/>
  <c r="AZ300" i="66"/>
  <c r="BA300" i="66"/>
  <c r="BB300" i="66"/>
  <c r="BC300" i="66"/>
  <c r="BD300" i="66"/>
  <c r="BE300" i="66"/>
  <c r="BF300" i="66"/>
  <c r="BG300" i="66"/>
  <c r="BH300" i="66"/>
  <c r="BI300" i="66"/>
  <c r="BJ300" i="66"/>
  <c r="BK300" i="66"/>
  <c r="BL300" i="66"/>
  <c r="AZ301" i="66"/>
  <c r="BA301" i="66"/>
  <c r="BB301" i="66"/>
  <c r="BC301" i="66"/>
  <c r="BD301" i="66"/>
  <c r="BE301" i="66"/>
  <c r="BF301" i="66"/>
  <c r="BG301" i="66"/>
  <c r="BH301" i="66"/>
  <c r="BI301" i="66"/>
  <c r="BJ301" i="66"/>
  <c r="BK301" i="66"/>
  <c r="BL301" i="66"/>
  <c r="AZ302" i="66"/>
  <c r="BA302" i="66"/>
  <c r="BB302" i="66"/>
  <c r="BC302" i="66"/>
  <c r="BD302" i="66"/>
  <c r="BE302" i="66"/>
  <c r="BF302" i="66"/>
  <c r="BG302" i="66"/>
  <c r="BH302" i="66"/>
  <c r="BI302" i="66"/>
  <c r="BJ302" i="66"/>
  <c r="BK302" i="66"/>
  <c r="BL302" i="66"/>
  <c r="AZ303" i="66"/>
  <c r="BA303" i="66"/>
  <c r="BB303" i="66"/>
  <c r="BC303" i="66"/>
  <c r="BD303" i="66"/>
  <c r="BE303" i="66"/>
  <c r="BF303" i="66"/>
  <c r="BG303" i="66"/>
  <c r="BH303" i="66"/>
  <c r="BI303" i="66"/>
  <c r="BJ303" i="66"/>
  <c r="BK303" i="66"/>
  <c r="BL303" i="66"/>
  <c r="AZ304" i="66"/>
  <c r="BA304" i="66"/>
  <c r="BB304" i="66"/>
  <c r="BC304" i="66"/>
  <c r="BD304" i="66"/>
  <c r="BE304" i="66"/>
  <c r="BF304" i="66"/>
  <c r="BG304" i="66"/>
  <c r="BH304" i="66"/>
  <c r="BI304" i="66"/>
  <c r="BJ304" i="66"/>
  <c r="BK304" i="66"/>
  <c r="BL304" i="66"/>
  <c r="AZ305" i="66"/>
  <c r="BA305" i="66"/>
  <c r="BB305" i="66"/>
  <c r="BC305" i="66"/>
  <c r="BD305" i="66"/>
  <c r="BE305" i="66"/>
  <c r="BF305" i="66"/>
  <c r="BG305" i="66"/>
  <c r="BH305" i="66"/>
  <c r="BI305" i="66"/>
  <c r="BJ305" i="66"/>
  <c r="BK305" i="66"/>
  <c r="BL305" i="66"/>
  <c r="AZ306" i="66"/>
  <c r="BA306" i="66"/>
  <c r="BB306" i="66"/>
  <c r="BC306" i="66"/>
  <c r="BD306" i="66"/>
  <c r="BE306" i="66"/>
  <c r="BF306" i="66"/>
  <c r="BG306" i="66"/>
  <c r="BH306" i="66"/>
  <c r="BI306" i="66"/>
  <c r="BJ306" i="66"/>
  <c r="BK306" i="66"/>
  <c r="BL306" i="66"/>
  <c r="AZ307" i="66"/>
  <c r="BA307" i="66"/>
  <c r="BB307" i="66"/>
  <c r="BC307" i="66"/>
  <c r="BD307" i="66"/>
  <c r="BE307" i="66"/>
  <c r="BF307" i="66"/>
  <c r="BG307" i="66"/>
  <c r="BH307" i="66"/>
  <c r="BI307" i="66"/>
  <c r="BJ307" i="66"/>
  <c r="BK307" i="66"/>
  <c r="BL307" i="66"/>
  <c r="AZ308" i="66"/>
  <c r="BA308" i="66"/>
  <c r="BB308" i="66"/>
  <c r="BC308" i="66"/>
  <c r="BD308" i="66"/>
  <c r="BE308" i="66"/>
  <c r="BF308" i="66"/>
  <c r="BG308" i="66"/>
  <c r="BH308" i="66"/>
  <c r="BI308" i="66"/>
  <c r="BJ308" i="66"/>
  <c r="BK308" i="66"/>
  <c r="BL308" i="66"/>
  <c r="AZ309" i="66"/>
  <c r="BA309" i="66"/>
  <c r="BB309" i="66"/>
  <c r="BC309" i="66"/>
  <c r="BD309" i="66"/>
  <c r="BE309" i="66"/>
  <c r="BF309" i="66"/>
  <c r="BG309" i="66"/>
  <c r="BH309" i="66"/>
  <c r="BI309" i="66"/>
  <c r="BJ309" i="66"/>
  <c r="BK309" i="66"/>
  <c r="BL309" i="66"/>
  <c r="AZ310" i="66"/>
  <c r="BA310" i="66"/>
  <c r="BB310" i="66"/>
  <c r="BC310" i="66"/>
  <c r="BD310" i="66"/>
  <c r="BE310" i="66"/>
  <c r="BF310" i="66"/>
  <c r="BG310" i="66"/>
  <c r="BH310" i="66"/>
  <c r="BI310" i="66"/>
  <c r="BJ310" i="66"/>
  <c r="BK310" i="66"/>
  <c r="BL310" i="66"/>
  <c r="AZ311" i="66"/>
  <c r="BA311" i="66"/>
  <c r="BB311" i="66"/>
  <c r="BC311" i="66"/>
  <c r="BD311" i="66"/>
  <c r="BE311" i="66"/>
  <c r="BF311" i="66"/>
  <c r="BG311" i="66"/>
  <c r="BH311" i="66"/>
  <c r="BI311" i="66"/>
  <c r="BJ311" i="66"/>
  <c r="BK311" i="66"/>
  <c r="BL311" i="66"/>
  <c r="AZ312" i="66"/>
  <c r="BA312" i="66"/>
  <c r="BB312" i="66"/>
  <c r="BC312" i="66"/>
  <c r="BD312" i="66"/>
  <c r="BE312" i="66"/>
  <c r="BF312" i="66"/>
  <c r="BG312" i="66"/>
  <c r="BH312" i="66"/>
  <c r="BI312" i="66"/>
  <c r="BJ312" i="66"/>
  <c r="BK312" i="66"/>
  <c r="BL312" i="66"/>
  <c r="AZ313" i="66"/>
  <c r="BA313" i="66"/>
  <c r="BB313" i="66"/>
  <c r="BC313" i="66"/>
  <c r="BD313" i="66"/>
  <c r="BE313" i="66"/>
  <c r="BF313" i="66"/>
  <c r="BG313" i="66"/>
  <c r="BH313" i="66"/>
  <c r="BI313" i="66"/>
  <c r="BJ313" i="66"/>
  <c r="BK313" i="66"/>
  <c r="BL313" i="66"/>
  <c r="AZ314" i="66"/>
  <c r="BA314" i="66"/>
  <c r="BB314" i="66"/>
  <c r="BC314" i="66"/>
  <c r="BD314" i="66"/>
  <c r="BE314" i="66"/>
  <c r="BF314" i="66"/>
  <c r="BG314" i="66"/>
  <c r="BH314" i="66"/>
  <c r="BI314" i="66"/>
  <c r="BJ314" i="66"/>
  <c r="BK314" i="66"/>
  <c r="BL314" i="66"/>
  <c r="AZ315" i="66"/>
  <c r="BA315" i="66"/>
  <c r="BB315" i="66"/>
  <c r="BC315" i="66"/>
  <c r="BD315" i="66"/>
  <c r="BE315" i="66"/>
  <c r="BF315" i="66"/>
  <c r="BG315" i="66"/>
  <c r="BH315" i="66"/>
  <c r="BI315" i="66"/>
  <c r="BJ315" i="66"/>
  <c r="BK315" i="66"/>
  <c r="BL315" i="66"/>
  <c r="AZ316" i="66"/>
  <c r="BA316" i="66"/>
  <c r="BB316" i="66"/>
  <c r="BC316" i="66"/>
  <c r="BD316" i="66"/>
  <c r="BE316" i="66"/>
  <c r="BF316" i="66"/>
  <c r="BG316" i="66"/>
  <c r="BH316" i="66"/>
  <c r="BI316" i="66"/>
  <c r="BJ316" i="66"/>
  <c r="BK316" i="66"/>
  <c r="BL316" i="66"/>
  <c r="AZ317" i="66"/>
  <c r="BA317" i="66"/>
  <c r="BB317" i="66"/>
  <c r="BC317" i="66"/>
  <c r="BD317" i="66"/>
  <c r="BE317" i="66"/>
  <c r="BF317" i="66"/>
  <c r="BG317" i="66"/>
  <c r="BH317" i="66"/>
  <c r="BI317" i="66"/>
  <c r="BJ317" i="66"/>
  <c r="BK317" i="66"/>
  <c r="BL317" i="66"/>
  <c r="AZ318" i="66"/>
  <c r="BA318" i="66"/>
  <c r="BB318" i="66"/>
  <c r="BC318" i="66"/>
  <c r="BD318" i="66"/>
  <c r="BE318" i="66"/>
  <c r="BF318" i="66"/>
  <c r="BG318" i="66"/>
  <c r="BH318" i="66"/>
  <c r="BI318" i="66"/>
  <c r="BJ318" i="66"/>
  <c r="BK318" i="66"/>
  <c r="BL318" i="66"/>
  <c r="AZ319" i="66"/>
  <c r="BA319" i="66"/>
  <c r="BB319" i="66"/>
  <c r="BC319" i="66"/>
  <c r="BD319" i="66"/>
  <c r="BE319" i="66"/>
  <c r="BF319" i="66"/>
  <c r="BG319" i="66"/>
  <c r="BH319" i="66"/>
  <c r="BI319" i="66"/>
  <c r="BJ319" i="66"/>
  <c r="BK319" i="66"/>
  <c r="BL319" i="66"/>
  <c r="AZ320" i="66"/>
  <c r="BA320" i="66"/>
  <c r="BB320" i="66"/>
  <c r="BC320" i="66"/>
  <c r="BD320" i="66"/>
  <c r="BE320" i="66"/>
  <c r="BF320" i="66"/>
  <c r="BG320" i="66"/>
  <c r="BH320" i="66"/>
  <c r="BI320" i="66"/>
  <c r="BJ320" i="66"/>
  <c r="BK320" i="66"/>
  <c r="BL320" i="66"/>
  <c r="AZ321" i="66"/>
  <c r="BA321" i="66"/>
  <c r="BB321" i="66"/>
  <c r="BC321" i="66"/>
  <c r="BD321" i="66"/>
  <c r="BE321" i="66"/>
  <c r="BF321" i="66"/>
  <c r="BG321" i="66"/>
  <c r="BH321" i="66"/>
  <c r="BI321" i="66"/>
  <c r="BJ321" i="66"/>
  <c r="BK321" i="66"/>
  <c r="BL321" i="66"/>
  <c r="AZ322" i="66"/>
  <c r="BA322" i="66"/>
  <c r="BB322" i="66"/>
  <c r="BC322" i="66"/>
  <c r="BD322" i="66"/>
  <c r="BE322" i="66"/>
  <c r="BF322" i="66"/>
  <c r="BG322" i="66"/>
  <c r="BH322" i="66"/>
  <c r="BI322" i="66"/>
  <c r="BJ322" i="66"/>
  <c r="BK322" i="66"/>
  <c r="BL322" i="66"/>
  <c r="AZ323" i="66"/>
  <c r="BA323" i="66"/>
  <c r="BB323" i="66"/>
  <c r="BC323" i="66"/>
  <c r="BD323" i="66"/>
  <c r="BE323" i="66"/>
  <c r="BF323" i="66"/>
  <c r="BG323" i="66"/>
  <c r="BH323" i="66"/>
  <c r="BI323" i="66"/>
  <c r="BJ323" i="66"/>
  <c r="BK323" i="66"/>
  <c r="BL323" i="66"/>
  <c r="AZ324" i="66"/>
  <c r="BA324" i="66"/>
  <c r="BB324" i="66"/>
  <c r="BC324" i="66"/>
  <c r="BD324" i="66"/>
  <c r="BE324" i="66"/>
  <c r="BF324" i="66"/>
  <c r="BG324" i="66"/>
  <c r="BH324" i="66"/>
  <c r="BI324" i="66"/>
  <c r="BJ324" i="66"/>
  <c r="BK324" i="66"/>
  <c r="BL324" i="66"/>
  <c r="AZ325" i="66"/>
  <c r="BA325" i="66"/>
  <c r="BB325" i="66"/>
  <c r="BC325" i="66"/>
  <c r="BD325" i="66"/>
  <c r="BE325" i="66"/>
  <c r="BF325" i="66"/>
  <c r="BG325" i="66"/>
  <c r="BH325" i="66"/>
  <c r="BI325" i="66"/>
  <c r="BJ325" i="66"/>
  <c r="BK325" i="66"/>
  <c r="BL325" i="66"/>
  <c r="AZ326" i="66"/>
  <c r="BA326" i="66"/>
  <c r="BB326" i="66"/>
  <c r="BC326" i="66"/>
  <c r="BD326" i="66"/>
  <c r="BE326" i="66"/>
  <c r="BF326" i="66"/>
  <c r="BG326" i="66"/>
  <c r="BH326" i="66"/>
  <c r="BI326" i="66"/>
  <c r="BJ326" i="66"/>
  <c r="BK326" i="66"/>
  <c r="BL326" i="66"/>
  <c r="AZ327" i="66"/>
  <c r="BA327" i="66"/>
  <c r="BB327" i="66"/>
  <c r="BC327" i="66"/>
  <c r="BD327" i="66"/>
  <c r="BE327" i="66"/>
  <c r="BF327" i="66"/>
  <c r="BG327" i="66"/>
  <c r="BH327" i="66"/>
  <c r="BI327" i="66"/>
  <c r="BJ327" i="66"/>
  <c r="BK327" i="66"/>
  <c r="BL327" i="66"/>
  <c r="AZ328" i="66"/>
  <c r="BA328" i="66"/>
  <c r="BB328" i="66"/>
  <c r="BC328" i="66"/>
  <c r="BD328" i="66"/>
  <c r="BE328" i="66"/>
  <c r="BF328" i="66"/>
  <c r="BG328" i="66"/>
  <c r="BH328" i="66"/>
  <c r="BI328" i="66"/>
  <c r="BJ328" i="66"/>
  <c r="BK328" i="66"/>
  <c r="BL328" i="66"/>
  <c r="AZ329" i="66"/>
  <c r="BA329" i="66"/>
  <c r="BB329" i="66"/>
  <c r="BC329" i="66"/>
  <c r="BD329" i="66"/>
  <c r="BE329" i="66"/>
  <c r="BF329" i="66"/>
  <c r="BG329" i="66"/>
  <c r="BH329" i="66"/>
  <c r="BI329" i="66"/>
  <c r="BJ329" i="66"/>
  <c r="BK329" i="66"/>
  <c r="BL329" i="66"/>
  <c r="AZ330" i="66"/>
  <c r="BA330" i="66"/>
  <c r="BB330" i="66"/>
  <c r="BC330" i="66"/>
  <c r="BD330" i="66"/>
  <c r="BE330" i="66"/>
  <c r="BF330" i="66"/>
  <c r="BG330" i="66"/>
  <c r="BH330" i="66"/>
  <c r="BI330" i="66"/>
  <c r="BJ330" i="66"/>
  <c r="BK330" i="66"/>
  <c r="BL330" i="66"/>
  <c r="AZ331" i="66"/>
  <c r="BA331" i="66"/>
  <c r="BB331" i="66"/>
  <c r="BC331" i="66"/>
  <c r="BD331" i="66"/>
  <c r="BE331" i="66"/>
  <c r="BF331" i="66"/>
  <c r="BG331" i="66"/>
  <c r="BH331" i="66"/>
  <c r="BI331" i="66"/>
  <c r="BJ331" i="66"/>
  <c r="BK331" i="66"/>
  <c r="BL331" i="66"/>
  <c r="AZ332" i="66"/>
  <c r="BA332" i="66"/>
  <c r="BB332" i="66"/>
  <c r="BC332" i="66"/>
  <c r="BD332" i="66"/>
  <c r="BE332" i="66"/>
  <c r="BF332" i="66"/>
  <c r="BG332" i="66"/>
  <c r="BH332" i="66"/>
  <c r="BI332" i="66"/>
  <c r="BJ332" i="66"/>
  <c r="BK332" i="66"/>
  <c r="BL332" i="66"/>
  <c r="AZ333" i="66"/>
  <c r="BA333" i="66"/>
  <c r="BB333" i="66"/>
  <c r="BC333" i="66"/>
  <c r="BD333" i="66"/>
  <c r="BE333" i="66"/>
  <c r="BF333" i="66"/>
  <c r="BG333" i="66"/>
  <c r="BH333" i="66"/>
  <c r="BI333" i="66"/>
  <c r="BJ333" i="66"/>
  <c r="BK333" i="66"/>
  <c r="BL333" i="66"/>
  <c r="AZ334" i="66"/>
  <c r="BA334" i="66"/>
  <c r="BB334" i="66"/>
  <c r="BC334" i="66"/>
  <c r="BD334" i="66"/>
  <c r="BE334" i="66"/>
  <c r="BF334" i="66"/>
  <c r="BG334" i="66"/>
  <c r="BH334" i="66"/>
  <c r="BI334" i="66"/>
  <c r="BJ334" i="66"/>
  <c r="BK334" i="66"/>
  <c r="BL334" i="66"/>
  <c r="AZ335" i="66"/>
  <c r="BA335" i="66"/>
  <c r="BB335" i="66"/>
  <c r="BC335" i="66"/>
  <c r="BD335" i="66"/>
  <c r="BE335" i="66"/>
  <c r="BF335" i="66"/>
  <c r="BG335" i="66"/>
  <c r="BH335" i="66"/>
  <c r="BI335" i="66"/>
  <c r="BJ335" i="66"/>
  <c r="BK335" i="66"/>
  <c r="BL335" i="66"/>
  <c r="AZ336" i="66"/>
  <c r="BA336" i="66"/>
  <c r="BB336" i="66"/>
  <c r="BC336" i="66"/>
  <c r="BD336" i="66"/>
  <c r="BE336" i="66"/>
  <c r="BF336" i="66"/>
  <c r="BG336" i="66"/>
  <c r="BH336" i="66"/>
  <c r="BI336" i="66"/>
  <c r="BJ336" i="66"/>
  <c r="BK336" i="66"/>
  <c r="BL336" i="66"/>
  <c r="AZ337" i="66"/>
  <c r="BA337" i="66"/>
  <c r="BB337" i="66"/>
  <c r="BC337" i="66"/>
  <c r="BD337" i="66"/>
  <c r="BE337" i="66"/>
  <c r="BF337" i="66"/>
  <c r="BG337" i="66"/>
  <c r="BH337" i="66"/>
  <c r="BI337" i="66"/>
  <c r="BJ337" i="66"/>
  <c r="BK337" i="66"/>
  <c r="BL337" i="66"/>
  <c r="AZ338" i="66"/>
  <c r="BA338" i="66"/>
  <c r="BB338" i="66"/>
  <c r="BC338" i="66"/>
  <c r="BD338" i="66"/>
  <c r="BE338" i="66"/>
  <c r="BF338" i="66"/>
  <c r="BG338" i="66"/>
  <c r="BH338" i="66"/>
  <c r="BI338" i="66"/>
  <c r="BJ338" i="66"/>
  <c r="BK338" i="66"/>
  <c r="BL338" i="66"/>
  <c r="AZ339" i="66"/>
  <c r="BA339" i="66"/>
  <c r="BB339" i="66"/>
  <c r="BC339" i="66"/>
  <c r="BD339" i="66"/>
  <c r="BE339" i="66"/>
  <c r="BF339" i="66"/>
  <c r="BG339" i="66"/>
  <c r="BH339" i="66"/>
  <c r="BI339" i="66"/>
  <c r="BJ339" i="66"/>
  <c r="BK339" i="66"/>
  <c r="BL339" i="66"/>
  <c r="AZ340" i="66"/>
  <c r="BA340" i="66"/>
  <c r="BB340" i="66"/>
  <c r="BC340" i="66"/>
  <c r="BD340" i="66"/>
  <c r="BE340" i="66"/>
  <c r="BF340" i="66"/>
  <c r="BG340" i="66"/>
  <c r="BH340" i="66"/>
  <c r="BI340" i="66"/>
  <c r="BJ340" i="66"/>
  <c r="BK340" i="66"/>
  <c r="BL340" i="66"/>
  <c r="AZ341" i="66"/>
  <c r="BA341" i="66"/>
  <c r="BB341" i="66"/>
  <c r="BC341" i="66"/>
  <c r="BD341" i="66"/>
  <c r="BE341" i="66"/>
  <c r="BF341" i="66"/>
  <c r="BG341" i="66"/>
  <c r="BH341" i="66"/>
  <c r="BI341" i="66"/>
  <c r="BJ341" i="66"/>
  <c r="BK341" i="66"/>
  <c r="BL341" i="66"/>
  <c r="AZ342" i="66"/>
  <c r="BA342" i="66"/>
  <c r="BB342" i="66"/>
  <c r="BC342" i="66"/>
  <c r="BD342" i="66"/>
  <c r="BE342" i="66"/>
  <c r="BF342" i="66"/>
  <c r="BG342" i="66"/>
  <c r="BH342" i="66"/>
  <c r="BI342" i="66"/>
  <c r="BJ342" i="66"/>
  <c r="BK342" i="66"/>
  <c r="BL342" i="66"/>
  <c r="AZ343" i="66"/>
  <c r="BA343" i="66"/>
  <c r="BB343" i="66"/>
  <c r="BC343" i="66"/>
  <c r="BD343" i="66"/>
  <c r="BE343" i="66"/>
  <c r="BF343" i="66"/>
  <c r="BG343" i="66"/>
  <c r="BH343" i="66"/>
  <c r="BI343" i="66"/>
  <c r="BJ343" i="66"/>
  <c r="BK343" i="66"/>
  <c r="BL343" i="66"/>
  <c r="AZ344" i="66"/>
  <c r="BA344" i="66"/>
  <c r="BB344" i="66"/>
  <c r="BC344" i="66"/>
  <c r="BD344" i="66"/>
  <c r="BE344" i="66"/>
  <c r="BF344" i="66"/>
  <c r="BG344" i="66"/>
  <c r="BH344" i="66"/>
  <c r="BI344" i="66"/>
  <c r="BJ344" i="66"/>
  <c r="BK344" i="66"/>
  <c r="BL344" i="66"/>
  <c r="AZ345" i="66"/>
  <c r="BA345" i="66"/>
  <c r="BB345" i="66"/>
  <c r="BC345" i="66"/>
  <c r="BD345" i="66"/>
  <c r="BE345" i="66"/>
  <c r="BF345" i="66"/>
  <c r="BG345" i="66"/>
  <c r="BH345" i="66"/>
  <c r="BI345" i="66"/>
  <c r="BJ345" i="66"/>
  <c r="BK345" i="66"/>
  <c r="BL345" i="66"/>
  <c r="AZ346" i="66"/>
  <c r="BA346" i="66"/>
  <c r="BB346" i="66"/>
  <c r="BC346" i="66"/>
  <c r="BD346" i="66"/>
  <c r="BE346" i="66"/>
  <c r="BF346" i="66"/>
  <c r="BG346" i="66"/>
  <c r="BH346" i="66"/>
  <c r="BI346" i="66"/>
  <c r="BJ346" i="66"/>
  <c r="BK346" i="66"/>
  <c r="BL346" i="66"/>
  <c r="AZ347" i="66"/>
  <c r="BA347" i="66"/>
  <c r="BB347" i="66"/>
  <c r="BC347" i="66"/>
  <c r="BD347" i="66"/>
  <c r="BE347" i="66"/>
  <c r="BF347" i="66"/>
  <c r="BG347" i="66"/>
  <c r="BH347" i="66"/>
  <c r="BI347" i="66"/>
  <c r="BJ347" i="66"/>
  <c r="BK347" i="66"/>
  <c r="BL347" i="66"/>
  <c r="AZ348" i="66"/>
  <c r="BA348" i="66"/>
  <c r="BB348" i="66"/>
  <c r="BC348" i="66"/>
  <c r="BD348" i="66"/>
  <c r="BE348" i="66"/>
  <c r="BF348" i="66"/>
  <c r="BG348" i="66"/>
  <c r="BH348" i="66"/>
  <c r="BI348" i="66"/>
  <c r="BJ348" i="66"/>
  <c r="BK348" i="66"/>
  <c r="BL348" i="66"/>
  <c r="AZ349" i="66"/>
  <c r="BA349" i="66"/>
  <c r="BB349" i="66"/>
  <c r="BC349" i="66"/>
  <c r="BD349" i="66"/>
  <c r="BE349" i="66"/>
  <c r="BF349" i="66"/>
  <c r="BG349" i="66"/>
  <c r="BH349" i="66"/>
  <c r="BI349" i="66"/>
  <c r="BJ349" i="66"/>
  <c r="BK349" i="66"/>
  <c r="BL349" i="66"/>
  <c r="AZ350" i="66"/>
  <c r="BA350" i="66"/>
  <c r="BB350" i="66"/>
  <c r="BC350" i="66"/>
  <c r="BD350" i="66"/>
  <c r="BE350" i="66"/>
  <c r="BF350" i="66"/>
  <c r="BG350" i="66"/>
  <c r="BH350" i="66"/>
  <c r="BI350" i="66"/>
  <c r="BJ350" i="66"/>
  <c r="BK350" i="66"/>
  <c r="BL350" i="66"/>
  <c r="AZ351" i="66"/>
  <c r="BA351" i="66"/>
  <c r="BB351" i="66"/>
  <c r="BC351" i="66"/>
  <c r="BD351" i="66"/>
  <c r="BE351" i="66"/>
  <c r="BF351" i="66"/>
  <c r="BG351" i="66"/>
  <c r="BH351" i="66"/>
  <c r="BI351" i="66"/>
  <c r="BJ351" i="66"/>
  <c r="BK351" i="66"/>
  <c r="BL351" i="66"/>
  <c r="AZ352" i="66"/>
  <c r="BA352" i="66"/>
  <c r="BB352" i="66"/>
  <c r="BC352" i="66"/>
  <c r="BD352" i="66"/>
  <c r="BE352" i="66"/>
  <c r="BF352" i="66"/>
  <c r="BG352" i="66"/>
  <c r="BH352" i="66"/>
  <c r="BI352" i="66"/>
  <c r="BJ352" i="66"/>
  <c r="BK352" i="66"/>
  <c r="BL352" i="66"/>
  <c r="AZ353" i="66"/>
  <c r="BA353" i="66"/>
  <c r="BB353" i="66"/>
  <c r="BC353" i="66"/>
  <c r="BD353" i="66"/>
  <c r="BE353" i="66"/>
  <c r="BF353" i="66"/>
  <c r="BG353" i="66"/>
  <c r="BH353" i="66"/>
  <c r="BI353" i="66"/>
  <c r="BJ353" i="66"/>
  <c r="BK353" i="66"/>
  <c r="BL353" i="66"/>
  <c r="AZ354" i="66"/>
  <c r="BA354" i="66"/>
  <c r="BB354" i="66"/>
  <c r="BC354" i="66"/>
  <c r="BD354" i="66"/>
  <c r="BE354" i="66"/>
  <c r="BF354" i="66"/>
  <c r="BG354" i="66"/>
  <c r="BH354" i="66"/>
  <c r="BI354" i="66"/>
  <c r="BJ354" i="66"/>
  <c r="BK354" i="66"/>
  <c r="BL354" i="66"/>
  <c r="AZ355" i="66"/>
  <c r="BA355" i="66"/>
  <c r="BB355" i="66"/>
  <c r="BC355" i="66"/>
  <c r="BD355" i="66"/>
  <c r="BE355" i="66"/>
  <c r="BF355" i="66"/>
  <c r="BG355" i="66"/>
  <c r="BH355" i="66"/>
  <c r="BI355" i="66"/>
  <c r="BJ355" i="66"/>
  <c r="BK355" i="66"/>
  <c r="BL355" i="66"/>
  <c r="AZ356" i="66"/>
  <c r="BA356" i="66"/>
  <c r="BB356" i="66"/>
  <c r="BC356" i="66"/>
  <c r="BD356" i="66"/>
  <c r="BE356" i="66"/>
  <c r="BF356" i="66"/>
  <c r="BG356" i="66"/>
  <c r="BH356" i="66"/>
  <c r="BI356" i="66"/>
  <c r="BJ356" i="66"/>
  <c r="BK356" i="66"/>
  <c r="BL356" i="66"/>
  <c r="AZ357" i="66"/>
  <c r="BA357" i="66"/>
  <c r="BB357" i="66"/>
  <c r="BC357" i="66"/>
  <c r="BD357" i="66"/>
  <c r="BE357" i="66"/>
  <c r="BF357" i="66"/>
  <c r="BG357" i="66"/>
  <c r="BH357" i="66"/>
  <c r="BI357" i="66"/>
  <c r="BJ357" i="66"/>
  <c r="BK357" i="66"/>
  <c r="BL357" i="66"/>
  <c r="AZ358" i="66"/>
  <c r="BA358" i="66"/>
  <c r="BB358" i="66"/>
  <c r="BC358" i="66"/>
  <c r="BD358" i="66"/>
  <c r="BE358" i="66"/>
  <c r="BF358" i="66"/>
  <c r="BG358" i="66"/>
  <c r="BH358" i="66"/>
  <c r="BI358" i="66"/>
  <c r="BJ358" i="66"/>
  <c r="BK358" i="66"/>
  <c r="BL358" i="66"/>
  <c r="AZ359" i="66"/>
  <c r="BA359" i="66"/>
  <c r="BB359" i="66"/>
  <c r="BC359" i="66"/>
  <c r="BD359" i="66"/>
  <c r="BE359" i="66"/>
  <c r="BF359" i="66"/>
  <c r="BG359" i="66"/>
  <c r="BH359" i="66"/>
  <c r="BI359" i="66"/>
  <c r="BJ359" i="66"/>
  <c r="BK359" i="66"/>
  <c r="BL359" i="66"/>
  <c r="AZ360" i="66"/>
  <c r="BA360" i="66"/>
  <c r="BB360" i="66"/>
  <c r="BC360" i="66"/>
  <c r="BD360" i="66"/>
  <c r="BE360" i="66"/>
  <c r="BF360" i="66"/>
  <c r="BG360" i="66"/>
  <c r="BH360" i="66"/>
  <c r="BI360" i="66"/>
  <c r="BJ360" i="66"/>
  <c r="BK360" i="66"/>
  <c r="BL360" i="66"/>
  <c r="AZ361" i="66"/>
  <c r="BA361" i="66"/>
  <c r="BB361" i="66"/>
  <c r="BC361" i="66"/>
  <c r="BD361" i="66"/>
  <c r="BE361" i="66"/>
  <c r="BF361" i="66"/>
  <c r="BG361" i="66"/>
  <c r="BH361" i="66"/>
  <c r="BI361" i="66"/>
  <c r="BJ361" i="66"/>
  <c r="BK361" i="66"/>
  <c r="BL361" i="66"/>
  <c r="AZ362" i="66"/>
  <c r="BA362" i="66"/>
  <c r="BB362" i="66"/>
  <c r="BC362" i="66"/>
  <c r="BD362" i="66"/>
  <c r="BE362" i="66"/>
  <c r="BF362" i="66"/>
  <c r="BG362" i="66"/>
  <c r="BH362" i="66"/>
  <c r="BI362" i="66"/>
  <c r="BJ362" i="66"/>
  <c r="BK362" i="66"/>
  <c r="BL362" i="66"/>
  <c r="AZ363" i="66"/>
  <c r="BA363" i="66"/>
  <c r="BB363" i="66"/>
  <c r="BC363" i="66"/>
  <c r="BD363" i="66"/>
  <c r="BE363" i="66"/>
  <c r="BF363" i="66"/>
  <c r="BG363" i="66"/>
  <c r="BH363" i="66"/>
  <c r="BI363" i="66"/>
  <c r="BJ363" i="66"/>
  <c r="BK363" i="66"/>
  <c r="BL363" i="66"/>
  <c r="AZ364" i="66"/>
  <c r="BA364" i="66"/>
  <c r="BB364" i="66"/>
  <c r="BC364" i="66"/>
  <c r="BD364" i="66"/>
  <c r="BE364" i="66"/>
  <c r="BF364" i="66"/>
  <c r="BG364" i="66"/>
  <c r="BH364" i="66"/>
  <c r="BI364" i="66"/>
  <c r="BJ364" i="66"/>
  <c r="BK364" i="66"/>
  <c r="BL364" i="66"/>
  <c r="AZ365" i="66"/>
  <c r="BA365" i="66"/>
  <c r="BB365" i="66"/>
  <c r="BC365" i="66"/>
  <c r="BD365" i="66"/>
  <c r="BE365" i="66"/>
  <c r="BF365" i="66"/>
  <c r="BG365" i="66"/>
  <c r="BH365" i="66"/>
  <c r="BI365" i="66"/>
  <c r="BJ365" i="66"/>
  <c r="BK365" i="66"/>
  <c r="BL365" i="66"/>
  <c r="AZ366" i="66"/>
  <c r="BA366" i="66"/>
  <c r="BB366" i="66"/>
  <c r="BC366" i="66"/>
  <c r="BD366" i="66"/>
  <c r="BE366" i="66"/>
  <c r="BF366" i="66"/>
  <c r="BG366" i="66"/>
  <c r="BH366" i="66"/>
  <c r="BI366" i="66"/>
  <c r="BJ366" i="66"/>
  <c r="BK366" i="66"/>
  <c r="BL366" i="66"/>
  <c r="AZ367" i="66"/>
  <c r="BA367" i="66"/>
  <c r="BB367" i="66"/>
  <c r="BC367" i="66"/>
  <c r="BD367" i="66"/>
  <c r="BE367" i="66"/>
  <c r="BF367" i="66"/>
  <c r="BG367" i="66"/>
  <c r="BH367" i="66"/>
  <c r="BI367" i="66"/>
  <c r="BJ367" i="66"/>
  <c r="BK367" i="66"/>
  <c r="BL367" i="66"/>
  <c r="AZ368" i="66"/>
  <c r="BA368" i="66"/>
  <c r="BB368" i="66"/>
  <c r="BC368" i="66"/>
  <c r="BD368" i="66"/>
  <c r="BE368" i="66"/>
  <c r="BF368" i="66"/>
  <c r="BG368" i="66"/>
  <c r="BH368" i="66"/>
  <c r="BI368" i="66"/>
  <c r="BJ368" i="66"/>
  <c r="BK368" i="66"/>
  <c r="BL368" i="66"/>
  <c r="AZ369" i="66"/>
  <c r="BA369" i="66"/>
  <c r="BB369" i="66"/>
  <c r="BC369" i="66"/>
  <c r="BD369" i="66"/>
  <c r="BE369" i="66"/>
  <c r="BF369" i="66"/>
  <c r="BG369" i="66"/>
  <c r="BH369" i="66"/>
  <c r="BI369" i="66"/>
  <c r="BJ369" i="66"/>
  <c r="BK369" i="66"/>
  <c r="BL369" i="66"/>
  <c r="AZ370" i="66"/>
  <c r="BA370" i="66"/>
  <c r="BB370" i="66"/>
  <c r="BC370" i="66"/>
  <c r="BD370" i="66"/>
  <c r="BE370" i="66"/>
  <c r="BF370" i="66"/>
  <c r="BG370" i="66"/>
  <c r="BH370" i="66"/>
  <c r="BI370" i="66"/>
  <c r="BJ370" i="66"/>
  <c r="BK370" i="66"/>
  <c r="BL370" i="66"/>
  <c r="AZ371" i="66"/>
  <c r="BA371" i="66"/>
  <c r="BB371" i="66"/>
  <c r="BC371" i="66"/>
  <c r="BD371" i="66"/>
  <c r="BE371" i="66"/>
  <c r="BF371" i="66"/>
  <c r="BG371" i="66"/>
  <c r="BH371" i="66"/>
  <c r="BI371" i="66"/>
  <c r="BJ371" i="66"/>
  <c r="BK371" i="66"/>
  <c r="BL371" i="66"/>
  <c r="AZ372" i="66"/>
  <c r="BA372" i="66"/>
  <c r="BB372" i="66"/>
  <c r="BC372" i="66"/>
  <c r="BD372" i="66"/>
  <c r="BE372" i="66"/>
  <c r="BF372" i="66"/>
  <c r="BG372" i="66"/>
  <c r="BH372" i="66"/>
  <c r="BI372" i="66"/>
  <c r="BJ372" i="66"/>
  <c r="BK372" i="66"/>
  <c r="BL372" i="66"/>
  <c r="AZ373" i="66"/>
  <c r="BA373" i="66"/>
  <c r="BB373" i="66"/>
  <c r="BC373" i="66"/>
  <c r="BD373" i="66"/>
  <c r="BE373" i="66"/>
  <c r="BF373" i="66"/>
  <c r="BG373" i="66"/>
  <c r="BH373" i="66"/>
  <c r="BI373" i="66"/>
  <c r="BJ373" i="66"/>
  <c r="BK373" i="66"/>
  <c r="BL373" i="66"/>
  <c r="AZ374" i="66"/>
  <c r="BA374" i="66"/>
  <c r="BB374" i="66"/>
  <c r="BC374" i="66"/>
  <c r="BD374" i="66"/>
  <c r="BE374" i="66"/>
  <c r="BF374" i="66"/>
  <c r="BG374" i="66"/>
  <c r="BH374" i="66"/>
  <c r="BI374" i="66"/>
  <c r="BJ374" i="66"/>
  <c r="BK374" i="66"/>
  <c r="BL374" i="66"/>
  <c r="AZ375" i="66"/>
  <c r="BA375" i="66"/>
  <c r="BB375" i="66"/>
  <c r="BC375" i="66"/>
  <c r="BD375" i="66"/>
  <c r="BE375" i="66"/>
  <c r="BF375" i="66"/>
  <c r="BG375" i="66"/>
  <c r="BH375" i="66"/>
  <c r="BI375" i="66"/>
  <c r="BJ375" i="66"/>
  <c r="BK375" i="66"/>
  <c r="BL375" i="66"/>
  <c r="AZ376" i="66"/>
  <c r="BA376" i="66"/>
  <c r="BB376" i="66"/>
  <c r="BC376" i="66"/>
  <c r="BD376" i="66"/>
  <c r="BE376" i="66"/>
  <c r="BF376" i="66"/>
  <c r="BG376" i="66"/>
  <c r="BH376" i="66"/>
  <c r="BI376" i="66"/>
  <c r="BJ376" i="66"/>
  <c r="BK376" i="66"/>
  <c r="BL376" i="66"/>
  <c r="AZ377" i="66"/>
  <c r="BA377" i="66"/>
  <c r="BB377" i="66"/>
  <c r="BC377" i="66"/>
  <c r="BD377" i="66"/>
  <c r="BE377" i="66"/>
  <c r="BF377" i="66"/>
  <c r="BG377" i="66"/>
  <c r="BH377" i="66"/>
  <c r="BI377" i="66"/>
  <c r="BJ377" i="66"/>
  <c r="BK377" i="66"/>
  <c r="BL377" i="66"/>
  <c r="AZ378" i="66"/>
  <c r="BA378" i="66"/>
  <c r="BB378" i="66"/>
  <c r="BC378" i="66"/>
  <c r="BD378" i="66"/>
  <c r="BE378" i="66"/>
  <c r="BF378" i="66"/>
  <c r="BG378" i="66"/>
  <c r="BH378" i="66"/>
  <c r="BI378" i="66"/>
  <c r="BJ378" i="66"/>
  <c r="BK378" i="66"/>
  <c r="BL378" i="66"/>
  <c r="AZ379" i="66"/>
  <c r="BA379" i="66"/>
  <c r="BB379" i="66"/>
  <c r="BC379" i="66"/>
  <c r="BD379" i="66"/>
  <c r="BE379" i="66"/>
  <c r="BF379" i="66"/>
  <c r="BG379" i="66"/>
  <c r="BH379" i="66"/>
  <c r="BI379" i="66"/>
  <c r="BJ379" i="66"/>
  <c r="BK379" i="66"/>
  <c r="BL379" i="66"/>
  <c r="AZ380" i="66"/>
  <c r="BA380" i="66"/>
  <c r="BB380" i="66"/>
  <c r="BC380" i="66"/>
  <c r="BD380" i="66"/>
  <c r="BE380" i="66"/>
  <c r="BF380" i="66"/>
  <c r="BG380" i="66"/>
  <c r="BH380" i="66"/>
  <c r="BI380" i="66"/>
  <c r="BJ380" i="66"/>
  <c r="BK380" i="66"/>
  <c r="BL380" i="66"/>
  <c r="AZ381" i="66"/>
  <c r="BA381" i="66"/>
  <c r="BB381" i="66"/>
  <c r="BC381" i="66"/>
  <c r="BD381" i="66"/>
  <c r="BE381" i="66"/>
  <c r="BF381" i="66"/>
  <c r="BG381" i="66"/>
  <c r="BH381" i="66"/>
  <c r="BI381" i="66"/>
  <c r="BJ381" i="66"/>
  <c r="BK381" i="66"/>
  <c r="BL381" i="66"/>
  <c r="AZ382" i="66"/>
  <c r="BA382" i="66"/>
  <c r="BB382" i="66"/>
  <c r="BC382" i="66"/>
  <c r="BD382" i="66"/>
  <c r="BE382" i="66"/>
  <c r="BF382" i="66"/>
  <c r="BG382" i="66"/>
  <c r="BH382" i="66"/>
  <c r="BI382" i="66"/>
  <c r="BJ382" i="66"/>
  <c r="BK382" i="66"/>
  <c r="BL382" i="66"/>
  <c r="AZ383" i="66"/>
  <c r="BA383" i="66"/>
  <c r="BB383" i="66"/>
  <c r="BC383" i="66"/>
  <c r="BD383" i="66"/>
  <c r="BE383" i="66"/>
  <c r="BF383" i="66"/>
  <c r="BG383" i="66"/>
  <c r="BH383" i="66"/>
  <c r="BI383" i="66"/>
  <c r="BJ383" i="66"/>
  <c r="BK383" i="66"/>
  <c r="BL383" i="66"/>
  <c r="AZ384" i="66"/>
  <c r="BA384" i="66"/>
  <c r="BB384" i="66"/>
  <c r="BC384" i="66"/>
  <c r="BD384" i="66"/>
  <c r="BE384" i="66"/>
  <c r="BF384" i="66"/>
  <c r="BG384" i="66"/>
  <c r="BH384" i="66"/>
  <c r="BI384" i="66"/>
  <c r="BJ384" i="66"/>
  <c r="BK384" i="66"/>
  <c r="BL384" i="66"/>
  <c r="AZ385" i="66"/>
  <c r="BA385" i="66"/>
  <c r="BB385" i="66"/>
  <c r="BC385" i="66"/>
  <c r="BD385" i="66"/>
  <c r="BE385" i="66"/>
  <c r="BF385" i="66"/>
  <c r="BG385" i="66"/>
  <c r="BH385" i="66"/>
  <c r="BI385" i="66"/>
  <c r="BJ385" i="66"/>
  <c r="BK385" i="66"/>
  <c r="BL385" i="66"/>
  <c r="AZ386" i="66"/>
  <c r="BA386" i="66"/>
  <c r="BB386" i="66"/>
  <c r="BC386" i="66"/>
  <c r="BD386" i="66"/>
  <c r="BE386" i="66"/>
  <c r="BF386" i="66"/>
  <c r="BG386" i="66"/>
  <c r="BH386" i="66"/>
  <c r="BI386" i="66"/>
  <c r="BJ386" i="66"/>
  <c r="BK386" i="66"/>
  <c r="BL386" i="66"/>
  <c r="AZ387" i="66"/>
  <c r="BA387" i="66"/>
  <c r="BB387" i="66"/>
  <c r="BC387" i="66"/>
  <c r="BD387" i="66"/>
  <c r="BE387" i="66"/>
  <c r="BF387" i="66"/>
  <c r="BG387" i="66"/>
  <c r="BH387" i="66"/>
  <c r="BI387" i="66"/>
  <c r="BJ387" i="66"/>
  <c r="BK387" i="66"/>
  <c r="BL387" i="66"/>
  <c r="AZ388" i="66"/>
  <c r="BA388" i="66"/>
  <c r="BB388" i="66"/>
  <c r="BC388" i="66"/>
  <c r="BD388" i="66"/>
  <c r="BE388" i="66"/>
  <c r="BF388" i="66"/>
  <c r="BG388" i="66"/>
  <c r="BH388" i="66"/>
  <c r="BI388" i="66"/>
  <c r="BJ388" i="66"/>
  <c r="BK388" i="66"/>
  <c r="BL388" i="66"/>
  <c r="AZ389" i="66"/>
  <c r="BA389" i="66"/>
  <c r="BB389" i="66"/>
  <c r="BC389" i="66"/>
  <c r="BD389" i="66"/>
  <c r="BE389" i="66"/>
  <c r="BF389" i="66"/>
  <c r="BG389" i="66"/>
  <c r="BH389" i="66"/>
  <c r="BI389" i="66"/>
  <c r="BJ389" i="66"/>
  <c r="BK389" i="66"/>
  <c r="BL389" i="66"/>
  <c r="AZ390" i="66"/>
  <c r="BA390" i="66"/>
  <c r="BB390" i="66"/>
  <c r="BC390" i="66"/>
  <c r="BD390" i="66"/>
  <c r="BE390" i="66"/>
  <c r="BF390" i="66"/>
  <c r="BG390" i="66"/>
  <c r="BH390" i="66"/>
  <c r="BI390" i="66"/>
  <c r="BJ390" i="66"/>
  <c r="BK390" i="66"/>
  <c r="BL390" i="66"/>
  <c r="AZ391" i="66"/>
  <c r="BA391" i="66"/>
  <c r="BB391" i="66"/>
  <c r="BC391" i="66"/>
  <c r="BD391" i="66"/>
  <c r="BE391" i="66"/>
  <c r="BF391" i="66"/>
  <c r="BG391" i="66"/>
  <c r="BH391" i="66"/>
  <c r="BI391" i="66"/>
  <c r="BJ391" i="66"/>
  <c r="BK391" i="66"/>
  <c r="BL391" i="66"/>
  <c r="AZ392" i="66"/>
  <c r="BA392" i="66"/>
  <c r="BB392" i="66"/>
  <c r="BC392" i="66"/>
  <c r="BD392" i="66"/>
  <c r="BE392" i="66"/>
  <c r="BF392" i="66"/>
  <c r="BG392" i="66"/>
  <c r="BH392" i="66"/>
  <c r="BI392" i="66"/>
  <c r="BJ392" i="66"/>
  <c r="BK392" i="66"/>
  <c r="BL392" i="66"/>
  <c r="AZ393" i="66"/>
  <c r="BA393" i="66"/>
  <c r="BB393" i="66"/>
  <c r="BC393" i="66"/>
  <c r="BD393" i="66"/>
  <c r="BE393" i="66"/>
  <c r="BF393" i="66"/>
  <c r="BG393" i="66"/>
  <c r="BH393" i="66"/>
  <c r="BI393" i="66"/>
  <c r="BJ393" i="66"/>
  <c r="BK393" i="66"/>
  <c r="BL393" i="66"/>
  <c r="AZ394" i="66"/>
  <c r="BA394" i="66"/>
  <c r="BB394" i="66"/>
  <c r="BC394" i="66"/>
  <c r="BD394" i="66"/>
  <c r="BE394" i="66"/>
  <c r="BF394" i="66"/>
  <c r="BG394" i="66"/>
  <c r="BH394" i="66"/>
  <c r="BI394" i="66"/>
  <c r="BJ394" i="66"/>
  <c r="BK394" i="66"/>
  <c r="BL394" i="66"/>
  <c r="AZ395" i="66"/>
  <c r="BA395" i="66"/>
  <c r="BB395" i="66"/>
  <c r="BC395" i="66"/>
  <c r="BD395" i="66"/>
  <c r="BE395" i="66"/>
  <c r="BF395" i="66"/>
  <c r="BG395" i="66"/>
  <c r="BH395" i="66"/>
  <c r="BI395" i="66"/>
  <c r="BJ395" i="66"/>
  <c r="BK395" i="66"/>
  <c r="BL395" i="66"/>
  <c r="AZ396" i="66"/>
  <c r="BA396" i="66"/>
  <c r="BB396" i="66"/>
  <c r="BC396" i="66"/>
  <c r="BD396" i="66"/>
  <c r="BE396" i="66"/>
  <c r="BF396" i="66"/>
  <c r="BG396" i="66"/>
  <c r="BH396" i="66"/>
  <c r="BI396" i="66"/>
  <c r="BJ396" i="66"/>
  <c r="BK396" i="66"/>
  <c r="BL396" i="66"/>
  <c r="AZ397" i="66"/>
  <c r="BA397" i="66"/>
  <c r="BB397" i="66"/>
  <c r="BC397" i="66"/>
  <c r="BD397" i="66"/>
  <c r="BE397" i="66"/>
  <c r="BF397" i="66"/>
  <c r="BG397" i="66"/>
  <c r="BH397" i="66"/>
  <c r="BI397" i="66"/>
  <c r="BJ397" i="66"/>
  <c r="BK397" i="66"/>
  <c r="BL397" i="66"/>
  <c r="AZ398" i="66"/>
  <c r="BA398" i="66"/>
  <c r="BB398" i="66"/>
  <c r="BC398" i="66"/>
  <c r="BD398" i="66"/>
  <c r="BE398" i="66"/>
  <c r="BF398" i="66"/>
  <c r="BG398" i="66"/>
  <c r="BH398" i="66"/>
  <c r="BI398" i="66"/>
  <c r="BJ398" i="66"/>
  <c r="BK398" i="66"/>
  <c r="BL398" i="66"/>
  <c r="AZ399" i="66"/>
  <c r="BA399" i="66"/>
  <c r="BB399" i="66"/>
  <c r="BC399" i="66"/>
  <c r="BD399" i="66"/>
  <c r="BE399" i="66"/>
  <c r="BF399" i="66"/>
  <c r="BG399" i="66"/>
  <c r="BH399" i="66"/>
  <c r="BI399" i="66"/>
  <c r="BJ399" i="66"/>
  <c r="BK399" i="66"/>
  <c r="BL399" i="66"/>
  <c r="AZ400" i="66"/>
  <c r="BA400" i="66"/>
  <c r="BB400" i="66"/>
  <c r="BC400" i="66"/>
  <c r="BD400" i="66"/>
  <c r="BE400" i="66"/>
  <c r="BF400" i="66"/>
  <c r="BG400" i="66"/>
  <c r="BH400" i="66"/>
  <c r="BI400" i="66"/>
  <c r="BJ400" i="66"/>
  <c r="BK400" i="66"/>
  <c r="BL400" i="66"/>
  <c r="AZ401" i="66"/>
  <c r="BA401" i="66"/>
  <c r="BB401" i="66"/>
  <c r="BC401" i="66"/>
  <c r="BD401" i="66"/>
  <c r="BE401" i="66"/>
  <c r="BF401" i="66"/>
  <c r="BG401" i="66"/>
  <c r="BH401" i="66"/>
  <c r="BI401" i="66"/>
  <c r="BJ401" i="66"/>
  <c r="BK401" i="66"/>
  <c r="BL401" i="66"/>
  <c r="AZ402" i="66"/>
  <c r="BA402" i="66"/>
  <c r="BB402" i="66"/>
  <c r="BC402" i="66"/>
  <c r="BD402" i="66"/>
  <c r="BE402" i="66"/>
  <c r="BF402" i="66"/>
  <c r="BG402" i="66"/>
  <c r="BH402" i="66"/>
  <c r="BI402" i="66"/>
  <c r="BJ402" i="66"/>
  <c r="BK402" i="66"/>
  <c r="BL402" i="66"/>
  <c r="AZ403" i="66"/>
  <c r="BA403" i="66"/>
  <c r="BB403" i="66"/>
  <c r="BC403" i="66"/>
  <c r="BD403" i="66"/>
  <c r="BE403" i="66"/>
  <c r="BF403" i="66"/>
  <c r="BG403" i="66"/>
  <c r="BH403" i="66"/>
  <c r="BI403" i="66"/>
  <c r="BJ403" i="66"/>
  <c r="BK403" i="66"/>
  <c r="BL403" i="66"/>
  <c r="AZ404" i="66"/>
  <c r="BA404" i="66"/>
  <c r="BB404" i="66"/>
  <c r="BC404" i="66"/>
  <c r="BD404" i="66"/>
  <c r="BE404" i="66"/>
  <c r="BF404" i="66"/>
  <c r="BG404" i="66"/>
  <c r="BH404" i="66"/>
  <c r="BI404" i="66"/>
  <c r="BJ404" i="66"/>
  <c r="BK404" i="66"/>
  <c r="BL404" i="66"/>
  <c r="AZ405" i="66"/>
  <c r="BA405" i="66"/>
  <c r="BB405" i="66"/>
  <c r="BC405" i="66"/>
  <c r="BD405" i="66"/>
  <c r="BE405" i="66"/>
  <c r="BF405" i="66"/>
  <c r="BG405" i="66"/>
  <c r="BH405" i="66"/>
  <c r="BI405" i="66"/>
  <c r="BJ405" i="66"/>
  <c r="BK405" i="66"/>
  <c r="BL405" i="66"/>
  <c r="AZ406" i="66"/>
  <c r="BA406" i="66"/>
  <c r="BB406" i="66"/>
  <c r="BC406" i="66"/>
  <c r="BD406" i="66"/>
  <c r="BE406" i="66"/>
  <c r="BF406" i="66"/>
  <c r="BG406" i="66"/>
  <c r="BH406" i="66"/>
  <c r="BI406" i="66"/>
  <c r="BJ406" i="66"/>
  <c r="BK406" i="66"/>
  <c r="BL406" i="66"/>
  <c r="AZ407" i="66"/>
  <c r="BA407" i="66"/>
  <c r="BB407" i="66"/>
  <c r="BC407" i="66"/>
  <c r="BD407" i="66"/>
  <c r="BE407" i="66"/>
  <c r="BF407" i="66"/>
  <c r="BG407" i="66"/>
  <c r="BH407" i="66"/>
  <c r="BI407" i="66"/>
  <c r="BJ407" i="66"/>
  <c r="BK407" i="66"/>
  <c r="BL407" i="66"/>
  <c r="AZ408" i="66"/>
  <c r="BA408" i="66"/>
  <c r="BB408" i="66"/>
  <c r="BC408" i="66"/>
  <c r="BD408" i="66"/>
  <c r="BE408" i="66"/>
  <c r="BF408" i="66"/>
  <c r="BG408" i="66"/>
  <c r="BH408" i="66"/>
  <c r="BI408" i="66"/>
  <c r="BJ408" i="66"/>
  <c r="BK408" i="66"/>
  <c r="BL408" i="66"/>
  <c r="AZ409" i="66"/>
  <c r="BA409" i="66"/>
  <c r="BB409" i="66"/>
  <c r="BC409" i="66"/>
  <c r="BD409" i="66"/>
  <c r="BE409" i="66"/>
  <c r="BF409" i="66"/>
  <c r="BG409" i="66"/>
  <c r="BH409" i="66"/>
  <c r="BI409" i="66"/>
  <c r="BJ409" i="66"/>
  <c r="BK409" i="66"/>
  <c r="BL409" i="66"/>
  <c r="AZ410" i="66"/>
  <c r="BA410" i="66"/>
  <c r="BB410" i="66"/>
  <c r="BC410" i="66"/>
  <c r="BD410" i="66"/>
  <c r="BE410" i="66"/>
  <c r="BF410" i="66"/>
  <c r="BG410" i="66"/>
  <c r="BH410" i="66"/>
  <c r="BI410" i="66"/>
  <c r="BJ410" i="66"/>
  <c r="BK410" i="66"/>
  <c r="BL410" i="66"/>
  <c r="AZ411" i="66"/>
  <c r="BA411" i="66"/>
  <c r="BB411" i="66"/>
  <c r="BC411" i="66"/>
  <c r="BD411" i="66"/>
  <c r="BE411" i="66"/>
  <c r="BF411" i="66"/>
  <c r="BG411" i="66"/>
  <c r="BH411" i="66"/>
  <c r="BI411" i="66"/>
  <c r="BJ411" i="66"/>
  <c r="BK411" i="66"/>
  <c r="BL411" i="66"/>
  <c r="AZ412" i="66"/>
  <c r="BA412" i="66"/>
  <c r="BB412" i="66"/>
  <c r="BC412" i="66"/>
  <c r="BD412" i="66"/>
  <c r="BE412" i="66"/>
  <c r="BF412" i="66"/>
  <c r="BG412" i="66"/>
  <c r="BH412" i="66"/>
  <c r="BI412" i="66"/>
  <c r="BJ412" i="66"/>
  <c r="BK412" i="66"/>
  <c r="BL412" i="66"/>
  <c r="AZ413" i="66"/>
  <c r="BA413" i="66"/>
  <c r="BB413" i="66"/>
  <c r="BC413" i="66"/>
  <c r="BD413" i="66"/>
  <c r="BE413" i="66"/>
  <c r="BF413" i="66"/>
  <c r="BG413" i="66"/>
  <c r="BH413" i="66"/>
  <c r="BI413" i="66"/>
  <c r="BJ413" i="66"/>
  <c r="BK413" i="66"/>
  <c r="BL413" i="66"/>
  <c r="AZ414" i="66"/>
  <c r="BA414" i="66"/>
  <c r="BB414" i="66"/>
  <c r="BC414" i="66"/>
  <c r="BD414" i="66"/>
  <c r="BE414" i="66"/>
  <c r="BF414" i="66"/>
  <c r="BG414" i="66"/>
  <c r="BH414" i="66"/>
  <c r="BI414" i="66"/>
  <c r="BJ414" i="66"/>
  <c r="BK414" i="66"/>
  <c r="BL414" i="66"/>
  <c r="AZ415" i="66"/>
  <c r="BA415" i="66"/>
  <c r="BB415" i="66"/>
  <c r="BC415" i="66"/>
  <c r="BD415" i="66"/>
  <c r="BE415" i="66"/>
  <c r="BF415" i="66"/>
  <c r="BG415" i="66"/>
  <c r="BH415" i="66"/>
  <c r="BI415" i="66"/>
  <c r="BJ415" i="66"/>
  <c r="BK415" i="66"/>
  <c r="BL415" i="66"/>
  <c r="AZ416" i="66"/>
  <c r="BA416" i="66"/>
  <c r="BB416" i="66"/>
  <c r="BC416" i="66"/>
  <c r="BD416" i="66"/>
  <c r="BE416" i="66"/>
  <c r="BF416" i="66"/>
  <c r="BG416" i="66"/>
  <c r="BH416" i="66"/>
  <c r="BI416" i="66"/>
  <c r="BJ416" i="66"/>
  <c r="BK416" i="66"/>
  <c r="BL416" i="66"/>
  <c r="AZ417" i="66"/>
  <c r="BA417" i="66"/>
  <c r="BB417" i="66"/>
  <c r="BC417" i="66"/>
  <c r="BD417" i="66"/>
  <c r="BE417" i="66"/>
  <c r="BF417" i="66"/>
  <c r="BG417" i="66"/>
  <c r="BH417" i="66"/>
  <c r="BI417" i="66"/>
  <c r="BJ417" i="66"/>
  <c r="BK417" i="66"/>
  <c r="BL417" i="66"/>
  <c r="AZ418" i="66"/>
  <c r="BA418" i="66"/>
  <c r="BB418" i="66"/>
  <c r="BC418" i="66"/>
  <c r="BD418" i="66"/>
  <c r="BE418" i="66"/>
  <c r="BF418" i="66"/>
  <c r="BG418" i="66"/>
  <c r="BH418" i="66"/>
  <c r="BI418" i="66"/>
  <c r="BJ418" i="66"/>
  <c r="BK418" i="66"/>
  <c r="BL418" i="66"/>
  <c r="AZ419" i="66"/>
  <c r="BA419" i="66"/>
  <c r="BB419" i="66"/>
  <c r="BC419" i="66"/>
  <c r="BD419" i="66"/>
  <c r="BE419" i="66"/>
  <c r="BF419" i="66"/>
  <c r="BG419" i="66"/>
  <c r="BH419" i="66"/>
  <c r="BI419" i="66"/>
  <c r="BJ419" i="66"/>
  <c r="BK419" i="66"/>
  <c r="BL419" i="66"/>
  <c r="AZ420" i="66"/>
  <c r="BA420" i="66"/>
  <c r="BB420" i="66"/>
  <c r="BC420" i="66"/>
  <c r="BD420" i="66"/>
  <c r="BE420" i="66"/>
  <c r="BF420" i="66"/>
  <c r="BG420" i="66"/>
  <c r="BH420" i="66"/>
  <c r="BI420" i="66"/>
  <c r="BJ420" i="66"/>
  <c r="BK420" i="66"/>
  <c r="BL420" i="66"/>
  <c r="AZ421" i="66"/>
  <c r="BA421" i="66"/>
  <c r="BB421" i="66"/>
  <c r="BC421" i="66"/>
  <c r="BD421" i="66"/>
  <c r="BE421" i="66"/>
  <c r="BF421" i="66"/>
  <c r="BG421" i="66"/>
  <c r="BH421" i="66"/>
  <c r="BI421" i="66"/>
  <c r="BJ421" i="66"/>
  <c r="BK421" i="66"/>
  <c r="BL421" i="66"/>
  <c r="AZ422" i="66"/>
  <c r="BA422" i="66"/>
  <c r="BB422" i="66"/>
  <c r="BC422" i="66"/>
  <c r="BD422" i="66"/>
  <c r="BE422" i="66"/>
  <c r="BF422" i="66"/>
  <c r="BG422" i="66"/>
  <c r="BH422" i="66"/>
  <c r="BI422" i="66"/>
  <c r="BJ422" i="66"/>
  <c r="BK422" i="66"/>
  <c r="BL422" i="66"/>
  <c r="AZ423" i="66"/>
  <c r="BA423" i="66"/>
  <c r="BB423" i="66"/>
  <c r="BC423" i="66"/>
  <c r="BD423" i="66"/>
  <c r="BE423" i="66"/>
  <c r="BF423" i="66"/>
  <c r="BG423" i="66"/>
  <c r="BH423" i="66"/>
  <c r="BI423" i="66"/>
  <c r="BJ423" i="66"/>
  <c r="BK423" i="66"/>
  <c r="BL423" i="66"/>
  <c r="AZ424" i="66"/>
  <c r="BA424" i="66"/>
  <c r="BB424" i="66"/>
  <c r="BC424" i="66"/>
  <c r="BD424" i="66"/>
  <c r="BE424" i="66"/>
  <c r="BF424" i="66"/>
  <c r="BG424" i="66"/>
  <c r="BH424" i="66"/>
  <c r="BI424" i="66"/>
  <c r="BJ424" i="66"/>
  <c r="BK424" i="66"/>
  <c r="BL424" i="66"/>
  <c r="AZ425" i="66"/>
  <c r="BA425" i="66"/>
  <c r="BB425" i="66"/>
  <c r="BC425" i="66"/>
  <c r="BD425" i="66"/>
  <c r="BE425" i="66"/>
  <c r="BF425" i="66"/>
  <c r="BG425" i="66"/>
  <c r="BH425" i="66"/>
  <c r="BI425" i="66"/>
  <c r="BJ425" i="66"/>
  <c r="BK425" i="66"/>
  <c r="BL425" i="66"/>
  <c r="AZ426" i="66"/>
  <c r="BA426" i="66"/>
  <c r="BB426" i="66"/>
  <c r="BC426" i="66"/>
  <c r="BD426" i="66"/>
  <c r="BE426" i="66"/>
  <c r="BF426" i="66"/>
  <c r="BG426" i="66"/>
  <c r="BH426" i="66"/>
  <c r="BI426" i="66"/>
  <c r="BJ426" i="66"/>
  <c r="BK426" i="66"/>
  <c r="BL426" i="66"/>
  <c r="AZ427" i="66"/>
  <c r="BA427" i="66"/>
  <c r="BB427" i="66"/>
  <c r="BC427" i="66"/>
  <c r="BD427" i="66"/>
  <c r="BE427" i="66"/>
  <c r="BF427" i="66"/>
  <c r="BG427" i="66"/>
  <c r="BH427" i="66"/>
  <c r="BI427" i="66"/>
  <c r="BJ427" i="66"/>
  <c r="BK427" i="66"/>
  <c r="BL427" i="66"/>
  <c r="AZ428" i="66"/>
  <c r="BA428" i="66"/>
  <c r="BB428" i="66"/>
  <c r="BC428" i="66"/>
  <c r="BD428" i="66"/>
  <c r="BE428" i="66"/>
  <c r="BF428" i="66"/>
  <c r="BG428" i="66"/>
  <c r="BH428" i="66"/>
  <c r="BI428" i="66"/>
  <c r="BJ428" i="66"/>
  <c r="BK428" i="66"/>
  <c r="BL428" i="66"/>
  <c r="AZ429" i="66"/>
  <c r="BA429" i="66"/>
  <c r="BB429" i="66"/>
  <c r="BC429" i="66"/>
  <c r="BD429" i="66"/>
  <c r="BE429" i="66"/>
  <c r="BF429" i="66"/>
  <c r="BG429" i="66"/>
  <c r="BH429" i="66"/>
  <c r="BI429" i="66"/>
  <c r="BJ429" i="66"/>
  <c r="BK429" i="66"/>
  <c r="BL429" i="66"/>
  <c r="AZ430" i="66"/>
  <c r="BA430" i="66"/>
  <c r="BB430" i="66"/>
  <c r="BC430" i="66"/>
  <c r="BD430" i="66"/>
  <c r="BE430" i="66"/>
  <c r="BF430" i="66"/>
  <c r="BG430" i="66"/>
  <c r="BH430" i="66"/>
  <c r="BI430" i="66"/>
  <c r="BJ430" i="66"/>
  <c r="BK430" i="66"/>
  <c r="BL430" i="66"/>
  <c r="AZ431" i="66"/>
  <c r="BA431" i="66"/>
  <c r="BB431" i="66"/>
  <c r="BC431" i="66"/>
  <c r="BD431" i="66"/>
  <c r="BE431" i="66"/>
  <c r="BF431" i="66"/>
  <c r="BG431" i="66"/>
  <c r="BH431" i="66"/>
  <c r="BI431" i="66"/>
  <c r="BJ431" i="66"/>
  <c r="BK431" i="66"/>
  <c r="BL431" i="66"/>
  <c r="AZ432" i="66"/>
  <c r="BA432" i="66"/>
  <c r="BB432" i="66"/>
  <c r="BC432" i="66"/>
  <c r="BD432" i="66"/>
  <c r="BE432" i="66"/>
  <c r="BF432" i="66"/>
  <c r="BG432" i="66"/>
  <c r="BH432" i="66"/>
  <c r="BI432" i="66"/>
  <c r="BJ432" i="66"/>
  <c r="BK432" i="66"/>
  <c r="BL432" i="66"/>
  <c r="AZ433" i="66"/>
  <c r="BA433" i="66"/>
  <c r="BB433" i="66"/>
  <c r="BC433" i="66"/>
  <c r="BD433" i="66"/>
  <c r="BE433" i="66"/>
  <c r="BF433" i="66"/>
  <c r="BG433" i="66"/>
  <c r="BH433" i="66"/>
  <c r="BI433" i="66"/>
  <c r="BJ433" i="66"/>
  <c r="BK433" i="66"/>
  <c r="BL433" i="66"/>
  <c r="AZ434" i="66"/>
  <c r="BA434" i="66"/>
  <c r="BB434" i="66"/>
  <c r="BC434" i="66"/>
  <c r="BD434" i="66"/>
  <c r="BE434" i="66"/>
  <c r="BF434" i="66"/>
  <c r="BG434" i="66"/>
  <c r="BH434" i="66"/>
  <c r="BI434" i="66"/>
  <c r="BJ434" i="66"/>
  <c r="BK434" i="66"/>
  <c r="BL434" i="66"/>
  <c r="AZ435" i="66"/>
  <c r="BA435" i="66"/>
  <c r="BB435" i="66"/>
  <c r="BC435" i="66"/>
  <c r="BD435" i="66"/>
  <c r="BE435" i="66"/>
  <c r="BF435" i="66"/>
  <c r="BG435" i="66"/>
  <c r="BH435" i="66"/>
  <c r="BI435" i="66"/>
  <c r="BJ435" i="66"/>
  <c r="BK435" i="66"/>
  <c r="BL435" i="66"/>
  <c r="AZ436" i="66"/>
  <c r="BA436" i="66"/>
  <c r="BB436" i="66"/>
  <c r="BC436" i="66"/>
  <c r="BD436" i="66"/>
  <c r="BE436" i="66"/>
  <c r="BF436" i="66"/>
  <c r="BG436" i="66"/>
  <c r="BH436" i="66"/>
  <c r="BI436" i="66"/>
  <c r="BJ436" i="66"/>
  <c r="BK436" i="66"/>
  <c r="BL436" i="66"/>
  <c r="AZ437" i="66"/>
  <c r="BA437" i="66"/>
  <c r="BB437" i="66"/>
  <c r="BC437" i="66"/>
  <c r="BD437" i="66"/>
  <c r="BE437" i="66"/>
  <c r="BF437" i="66"/>
  <c r="BG437" i="66"/>
  <c r="BH437" i="66"/>
  <c r="BI437" i="66"/>
  <c r="BJ437" i="66"/>
  <c r="BK437" i="66"/>
  <c r="BL437" i="66"/>
  <c r="AZ438" i="66"/>
  <c r="BA438" i="66"/>
  <c r="BB438" i="66"/>
  <c r="BC438" i="66"/>
  <c r="BD438" i="66"/>
  <c r="BE438" i="66"/>
  <c r="BF438" i="66"/>
  <c r="BG438" i="66"/>
  <c r="BH438" i="66"/>
  <c r="BI438" i="66"/>
  <c r="BJ438" i="66"/>
  <c r="BK438" i="66"/>
  <c r="BL438" i="66"/>
  <c r="AZ439" i="66"/>
  <c r="BA439" i="66"/>
  <c r="BB439" i="66"/>
  <c r="BC439" i="66"/>
  <c r="BD439" i="66"/>
  <c r="BE439" i="66"/>
  <c r="BF439" i="66"/>
  <c r="BG439" i="66"/>
  <c r="BH439" i="66"/>
  <c r="BI439" i="66"/>
  <c r="BJ439" i="66"/>
  <c r="BK439" i="66"/>
  <c r="BL439" i="66"/>
  <c r="AZ440" i="66"/>
  <c r="BA440" i="66"/>
  <c r="BB440" i="66"/>
  <c r="BC440" i="66"/>
  <c r="BD440" i="66"/>
  <c r="BE440" i="66"/>
  <c r="BF440" i="66"/>
  <c r="BG440" i="66"/>
  <c r="BH440" i="66"/>
  <c r="BI440" i="66"/>
  <c r="BJ440" i="66"/>
  <c r="BK440" i="66"/>
  <c r="BL440" i="66"/>
  <c r="AZ441" i="66"/>
  <c r="BA441" i="66"/>
  <c r="BB441" i="66"/>
  <c r="BC441" i="66"/>
  <c r="BD441" i="66"/>
  <c r="BE441" i="66"/>
  <c r="BF441" i="66"/>
  <c r="BG441" i="66"/>
  <c r="BH441" i="66"/>
  <c r="BI441" i="66"/>
  <c r="BJ441" i="66"/>
  <c r="BK441" i="66"/>
  <c r="BL441" i="66"/>
  <c r="AZ442" i="66"/>
  <c r="BA442" i="66"/>
  <c r="BB442" i="66"/>
  <c r="BC442" i="66"/>
  <c r="BD442" i="66"/>
  <c r="BE442" i="66"/>
  <c r="BF442" i="66"/>
  <c r="BG442" i="66"/>
  <c r="BH442" i="66"/>
  <c r="BI442" i="66"/>
  <c r="BJ442" i="66"/>
  <c r="BK442" i="66"/>
  <c r="BL442" i="66"/>
  <c r="AZ443" i="66"/>
  <c r="BA443" i="66"/>
  <c r="BB443" i="66"/>
  <c r="BC443" i="66"/>
  <c r="BD443" i="66"/>
  <c r="BE443" i="66"/>
  <c r="BF443" i="66"/>
  <c r="BG443" i="66"/>
  <c r="BH443" i="66"/>
  <c r="BI443" i="66"/>
  <c r="BJ443" i="66"/>
  <c r="BK443" i="66"/>
  <c r="BL443" i="66"/>
  <c r="AZ444" i="66"/>
  <c r="BA444" i="66"/>
  <c r="BB444" i="66"/>
  <c r="BC444" i="66"/>
  <c r="BD444" i="66"/>
  <c r="BE444" i="66"/>
  <c r="BF444" i="66"/>
  <c r="BG444" i="66"/>
  <c r="BH444" i="66"/>
  <c r="BI444" i="66"/>
  <c r="BJ444" i="66"/>
  <c r="BK444" i="66"/>
  <c r="BL444" i="66"/>
  <c r="AZ445" i="66"/>
  <c r="BA445" i="66"/>
  <c r="BB445" i="66"/>
  <c r="BC445" i="66"/>
  <c r="BD445" i="66"/>
  <c r="BE445" i="66"/>
  <c r="BF445" i="66"/>
  <c r="BG445" i="66"/>
  <c r="BH445" i="66"/>
  <c r="BI445" i="66"/>
  <c r="BJ445" i="66"/>
  <c r="BK445" i="66"/>
  <c r="BL445" i="66"/>
  <c r="AZ446" i="66"/>
  <c r="BA446" i="66"/>
  <c r="BB446" i="66"/>
  <c r="BC446" i="66"/>
  <c r="BD446" i="66"/>
  <c r="BE446" i="66"/>
  <c r="BF446" i="66"/>
  <c r="BG446" i="66"/>
  <c r="BH446" i="66"/>
  <c r="BI446" i="66"/>
  <c r="BJ446" i="66"/>
  <c r="BK446" i="66"/>
  <c r="BL446" i="66"/>
  <c r="AZ447" i="66"/>
  <c r="BA447" i="66"/>
  <c r="BB447" i="66"/>
  <c r="BC447" i="66"/>
  <c r="BD447" i="66"/>
  <c r="BE447" i="66"/>
  <c r="BF447" i="66"/>
  <c r="BG447" i="66"/>
  <c r="BH447" i="66"/>
  <c r="BI447" i="66"/>
  <c r="BJ447" i="66"/>
  <c r="BK447" i="66"/>
  <c r="BL447" i="66"/>
  <c r="AZ448" i="66"/>
  <c r="BA448" i="66"/>
  <c r="BB448" i="66"/>
  <c r="BC448" i="66"/>
  <c r="BD448" i="66"/>
  <c r="BE448" i="66"/>
  <c r="BF448" i="66"/>
  <c r="BG448" i="66"/>
  <c r="BH448" i="66"/>
  <c r="BI448" i="66"/>
  <c r="BJ448" i="66"/>
  <c r="BK448" i="66"/>
  <c r="BL448" i="66"/>
  <c r="AZ449" i="66"/>
  <c r="BA449" i="66"/>
  <c r="BB449" i="66"/>
  <c r="BC449" i="66"/>
  <c r="BD449" i="66"/>
  <c r="BE449" i="66"/>
  <c r="BF449" i="66"/>
  <c r="BG449" i="66"/>
  <c r="BH449" i="66"/>
  <c r="BI449" i="66"/>
  <c r="BJ449" i="66"/>
  <c r="BK449" i="66"/>
  <c r="BL449" i="66"/>
  <c r="AZ450" i="66"/>
  <c r="BA450" i="66"/>
  <c r="BB450" i="66"/>
  <c r="BC450" i="66"/>
  <c r="BD450" i="66"/>
  <c r="BE450" i="66"/>
  <c r="BF450" i="66"/>
  <c r="BG450" i="66"/>
  <c r="BH450" i="66"/>
  <c r="BI450" i="66"/>
  <c r="BJ450" i="66"/>
  <c r="BK450" i="66"/>
  <c r="BL450" i="66"/>
  <c r="AZ451" i="66"/>
  <c r="BA451" i="66"/>
  <c r="BB451" i="66"/>
  <c r="BC451" i="66"/>
  <c r="BD451" i="66"/>
  <c r="BE451" i="66"/>
  <c r="BF451" i="66"/>
  <c r="BG451" i="66"/>
  <c r="BH451" i="66"/>
  <c r="BI451" i="66"/>
  <c r="BJ451" i="66"/>
  <c r="BK451" i="66"/>
  <c r="BL451" i="66"/>
  <c r="AZ452" i="66"/>
  <c r="BA452" i="66"/>
  <c r="BB452" i="66"/>
  <c r="BC452" i="66"/>
  <c r="BD452" i="66"/>
  <c r="BE452" i="66"/>
  <c r="BF452" i="66"/>
  <c r="BG452" i="66"/>
  <c r="BH452" i="66"/>
  <c r="BI452" i="66"/>
  <c r="BJ452" i="66"/>
  <c r="BK452" i="66"/>
  <c r="BL452" i="66"/>
  <c r="AZ453" i="66"/>
  <c r="BA453" i="66"/>
  <c r="BB453" i="66"/>
  <c r="BC453" i="66"/>
  <c r="BD453" i="66"/>
  <c r="BE453" i="66"/>
  <c r="BF453" i="66"/>
  <c r="BG453" i="66"/>
  <c r="BH453" i="66"/>
  <c r="BI453" i="66"/>
  <c r="BJ453" i="66"/>
  <c r="BK453" i="66"/>
  <c r="BL453" i="66"/>
  <c r="AZ454" i="66"/>
  <c r="BA454" i="66"/>
  <c r="BB454" i="66"/>
  <c r="BC454" i="66"/>
  <c r="BD454" i="66"/>
  <c r="BE454" i="66"/>
  <c r="BF454" i="66"/>
  <c r="BG454" i="66"/>
  <c r="BH454" i="66"/>
  <c r="BI454" i="66"/>
  <c r="BJ454" i="66"/>
  <c r="BK454" i="66"/>
  <c r="BL454" i="66"/>
  <c r="AZ455" i="66"/>
  <c r="BA455" i="66"/>
  <c r="BB455" i="66"/>
  <c r="BC455" i="66"/>
  <c r="BD455" i="66"/>
  <c r="BE455" i="66"/>
  <c r="BF455" i="66"/>
  <c r="BG455" i="66"/>
  <c r="BH455" i="66"/>
  <c r="BI455" i="66"/>
  <c r="BJ455" i="66"/>
  <c r="BK455" i="66"/>
  <c r="BL455" i="66"/>
  <c r="AZ456" i="66"/>
  <c r="BA456" i="66"/>
  <c r="BB456" i="66"/>
  <c r="BC456" i="66"/>
  <c r="BD456" i="66"/>
  <c r="BE456" i="66"/>
  <c r="BF456" i="66"/>
  <c r="BG456" i="66"/>
  <c r="BH456" i="66"/>
  <c r="BI456" i="66"/>
  <c r="BJ456" i="66"/>
  <c r="BK456" i="66"/>
  <c r="BL456" i="66"/>
  <c r="AZ457" i="66"/>
  <c r="BA457" i="66"/>
  <c r="BB457" i="66"/>
  <c r="BC457" i="66"/>
  <c r="BD457" i="66"/>
  <c r="BE457" i="66"/>
  <c r="BF457" i="66"/>
  <c r="BG457" i="66"/>
  <c r="BH457" i="66"/>
  <c r="BI457" i="66"/>
  <c r="BJ457" i="66"/>
  <c r="BK457" i="66"/>
  <c r="BL457" i="66"/>
  <c r="AZ458" i="66"/>
  <c r="BA458" i="66"/>
  <c r="BB458" i="66"/>
  <c r="BC458" i="66"/>
  <c r="BD458" i="66"/>
  <c r="BE458" i="66"/>
  <c r="BF458" i="66"/>
  <c r="BG458" i="66"/>
  <c r="BH458" i="66"/>
  <c r="BI458" i="66"/>
  <c r="BJ458" i="66"/>
  <c r="BK458" i="66"/>
  <c r="BL458" i="66"/>
  <c r="AZ459" i="66"/>
  <c r="BA459" i="66"/>
  <c r="BB459" i="66"/>
  <c r="BC459" i="66"/>
  <c r="BD459" i="66"/>
  <c r="BE459" i="66"/>
  <c r="BF459" i="66"/>
  <c r="BG459" i="66"/>
  <c r="BH459" i="66"/>
  <c r="BI459" i="66"/>
  <c r="BJ459" i="66"/>
  <c r="BK459" i="66"/>
  <c r="BL459" i="66"/>
  <c r="AZ460" i="66"/>
  <c r="BA460" i="66"/>
  <c r="BB460" i="66"/>
  <c r="BC460" i="66"/>
  <c r="BD460" i="66"/>
  <c r="BE460" i="66"/>
  <c r="BF460" i="66"/>
  <c r="BG460" i="66"/>
  <c r="BH460" i="66"/>
  <c r="BI460" i="66"/>
  <c r="BJ460" i="66"/>
  <c r="BK460" i="66"/>
  <c r="BL460" i="66"/>
  <c r="AZ461" i="66"/>
  <c r="BA461" i="66"/>
  <c r="BB461" i="66"/>
  <c r="BC461" i="66"/>
  <c r="BD461" i="66"/>
  <c r="BE461" i="66"/>
  <c r="BF461" i="66"/>
  <c r="BG461" i="66"/>
  <c r="BH461" i="66"/>
  <c r="BI461" i="66"/>
  <c r="BJ461" i="66"/>
  <c r="BK461" i="66"/>
  <c r="BL461" i="66"/>
  <c r="AZ462" i="66"/>
  <c r="BA462" i="66"/>
  <c r="BB462" i="66"/>
  <c r="BC462" i="66"/>
  <c r="BD462" i="66"/>
  <c r="BE462" i="66"/>
  <c r="BF462" i="66"/>
  <c r="BG462" i="66"/>
  <c r="BH462" i="66"/>
  <c r="BI462" i="66"/>
  <c r="BJ462" i="66"/>
  <c r="BK462" i="66"/>
  <c r="BL462" i="66"/>
  <c r="AZ463" i="66"/>
  <c r="BA463" i="66"/>
  <c r="BB463" i="66"/>
  <c r="BC463" i="66"/>
  <c r="BD463" i="66"/>
  <c r="BE463" i="66"/>
  <c r="BF463" i="66"/>
  <c r="BG463" i="66"/>
  <c r="BH463" i="66"/>
  <c r="BI463" i="66"/>
  <c r="BJ463" i="66"/>
  <c r="BK463" i="66"/>
  <c r="BL463" i="66"/>
  <c r="AZ464" i="66"/>
  <c r="BA464" i="66"/>
  <c r="BB464" i="66"/>
  <c r="BC464" i="66"/>
  <c r="BD464" i="66"/>
  <c r="BE464" i="66"/>
  <c r="BF464" i="66"/>
  <c r="BG464" i="66"/>
  <c r="BH464" i="66"/>
  <c r="BI464" i="66"/>
  <c r="BJ464" i="66"/>
  <c r="BK464" i="66"/>
  <c r="BL464" i="66"/>
  <c r="AZ465" i="66"/>
  <c r="BA465" i="66"/>
  <c r="BB465" i="66"/>
  <c r="BC465" i="66"/>
  <c r="BD465" i="66"/>
  <c r="BE465" i="66"/>
  <c r="BF465" i="66"/>
  <c r="BG465" i="66"/>
  <c r="BH465" i="66"/>
  <c r="BI465" i="66"/>
  <c r="BJ465" i="66"/>
  <c r="BK465" i="66"/>
  <c r="BL465" i="66"/>
  <c r="AZ466" i="66"/>
  <c r="BA466" i="66"/>
  <c r="BB466" i="66"/>
  <c r="BC466" i="66"/>
  <c r="BD466" i="66"/>
  <c r="BE466" i="66"/>
  <c r="BF466" i="66"/>
  <c r="BG466" i="66"/>
  <c r="BH466" i="66"/>
  <c r="BI466" i="66"/>
  <c r="BJ466" i="66"/>
  <c r="BK466" i="66"/>
  <c r="BL466" i="66"/>
  <c r="AZ467" i="66"/>
  <c r="BA467" i="66"/>
  <c r="BB467" i="66"/>
  <c r="BC467" i="66"/>
  <c r="BD467" i="66"/>
  <c r="BE467" i="66"/>
  <c r="BF467" i="66"/>
  <c r="BG467" i="66"/>
  <c r="BH467" i="66"/>
  <c r="BI467" i="66"/>
  <c r="BJ467" i="66"/>
  <c r="BK467" i="66"/>
  <c r="BL467" i="66"/>
  <c r="AZ468" i="66"/>
  <c r="BA468" i="66"/>
  <c r="BB468" i="66"/>
  <c r="BC468" i="66"/>
  <c r="BD468" i="66"/>
  <c r="BE468" i="66"/>
  <c r="BF468" i="66"/>
  <c r="BG468" i="66"/>
  <c r="BH468" i="66"/>
  <c r="BI468" i="66"/>
  <c r="BJ468" i="66"/>
  <c r="BK468" i="66"/>
  <c r="BL468" i="66"/>
  <c r="AZ469" i="66"/>
  <c r="BA469" i="66"/>
  <c r="BB469" i="66"/>
  <c r="BC469" i="66"/>
  <c r="BD469" i="66"/>
  <c r="BE469" i="66"/>
  <c r="BF469" i="66"/>
  <c r="BG469" i="66"/>
  <c r="BH469" i="66"/>
  <c r="BI469" i="66"/>
  <c r="BJ469" i="66"/>
  <c r="BK469" i="66"/>
  <c r="BL469" i="66"/>
  <c r="AZ470" i="66"/>
  <c r="BA470" i="66"/>
  <c r="BB470" i="66"/>
  <c r="BC470" i="66"/>
  <c r="BD470" i="66"/>
  <c r="BE470" i="66"/>
  <c r="BF470" i="66"/>
  <c r="BG470" i="66"/>
  <c r="BH470" i="66"/>
  <c r="BI470" i="66"/>
  <c r="BJ470" i="66"/>
  <c r="BK470" i="66"/>
  <c r="BL470" i="66"/>
  <c r="AZ471" i="66"/>
  <c r="BA471" i="66"/>
  <c r="BB471" i="66"/>
  <c r="BC471" i="66"/>
  <c r="BD471" i="66"/>
  <c r="BE471" i="66"/>
  <c r="BF471" i="66"/>
  <c r="BG471" i="66"/>
  <c r="BH471" i="66"/>
  <c r="BI471" i="66"/>
  <c r="BJ471" i="66"/>
  <c r="BK471" i="66"/>
  <c r="BL471" i="66"/>
  <c r="AZ472" i="66"/>
  <c r="BA472" i="66"/>
  <c r="BB472" i="66"/>
  <c r="BC472" i="66"/>
  <c r="BD472" i="66"/>
  <c r="BE472" i="66"/>
  <c r="BF472" i="66"/>
  <c r="BG472" i="66"/>
  <c r="BH472" i="66"/>
  <c r="BI472" i="66"/>
  <c r="BJ472" i="66"/>
  <c r="BK472" i="66"/>
  <c r="BL472" i="66"/>
  <c r="AZ473" i="66"/>
  <c r="BA473" i="66"/>
  <c r="BB473" i="66"/>
  <c r="BC473" i="66"/>
  <c r="BD473" i="66"/>
  <c r="BE473" i="66"/>
  <c r="BF473" i="66"/>
  <c r="BG473" i="66"/>
  <c r="BH473" i="66"/>
  <c r="BI473" i="66"/>
  <c r="BJ473" i="66"/>
  <c r="BK473" i="66"/>
  <c r="BL473" i="66"/>
  <c r="AZ474" i="66"/>
  <c r="BA474" i="66"/>
  <c r="BB474" i="66"/>
  <c r="BC474" i="66"/>
  <c r="BD474" i="66"/>
  <c r="BE474" i="66"/>
  <c r="BF474" i="66"/>
  <c r="BG474" i="66"/>
  <c r="BH474" i="66"/>
  <c r="BI474" i="66"/>
  <c r="BJ474" i="66"/>
  <c r="BK474" i="66"/>
  <c r="BL474" i="66"/>
  <c r="AZ475" i="66"/>
  <c r="BA475" i="66"/>
  <c r="BB475" i="66"/>
  <c r="BC475" i="66"/>
  <c r="BD475" i="66"/>
  <c r="BE475" i="66"/>
  <c r="BF475" i="66"/>
  <c r="BG475" i="66"/>
  <c r="BH475" i="66"/>
  <c r="BI475" i="66"/>
  <c r="BJ475" i="66"/>
  <c r="BK475" i="66"/>
  <c r="BL475" i="66"/>
  <c r="AZ476" i="66"/>
  <c r="BA476" i="66"/>
  <c r="BB476" i="66"/>
  <c r="BC476" i="66"/>
  <c r="BD476" i="66"/>
  <c r="BE476" i="66"/>
  <c r="BF476" i="66"/>
  <c r="BG476" i="66"/>
  <c r="BH476" i="66"/>
  <c r="BI476" i="66"/>
  <c r="BJ476" i="66"/>
  <c r="BK476" i="66"/>
  <c r="BL476" i="66"/>
  <c r="AZ477" i="66"/>
  <c r="BA477" i="66"/>
  <c r="BB477" i="66"/>
  <c r="BC477" i="66"/>
  <c r="BD477" i="66"/>
  <c r="BE477" i="66"/>
  <c r="BF477" i="66"/>
  <c r="BG477" i="66"/>
  <c r="BH477" i="66"/>
  <c r="BI477" i="66"/>
  <c r="BJ477" i="66"/>
  <c r="BK477" i="66"/>
  <c r="BL477" i="66"/>
  <c r="AZ478" i="66"/>
  <c r="BA478" i="66"/>
  <c r="BB478" i="66"/>
  <c r="BC478" i="66"/>
  <c r="BD478" i="66"/>
  <c r="BE478" i="66"/>
  <c r="BF478" i="66"/>
  <c r="BG478" i="66"/>
  <c r="BH478" i="66"/>
  <c r="BI478" i="66"/>
  <c r="BJ478" i="66"/>
  <c r="BK478" i="66"/>
  <c r="BL478" i="66"/>
  <c r="AZ479" i="66"/>
  <c r="BA479" i="66"/>
  <c r="BB479" i="66"/>
  <c r="BC479" i="66"/>
  <c r="BD479" i="66"/>
  <c r="BE479" i="66"/>
  <c r="BF479" i="66"/>
  <c r="BG479" i="66"/>
  <c r="BH479" i="66"/>
  <c r="BI479" i="66"/>
  <c r="BJ479" i="66"/>
  <c r="BK479" i="66"/>
  <c r="BL479" i="66"/>
  <c r="AZ480" i="66"/>
  <c r="BA480" i="66"/>
  <c r="BB480" i="66"/>
  <c r="BC480" i="66"/>
  <c r="BD480" i="66"/>
  <c r="BE480" i="66"/>
  <c r="BF480" i="66"/>
  <c r="BG480" i="66"/>
  <c r="BH480" i="66"/>
  <c r="BI480" i="66"/>
  <c r="BJ480" i="66"/>
  <c r="BK480" i="66"/>
  <c r="BL480" i="66"/>
  <c r="AZ481" i="66"/>
  <c r="BA481" i="66"/>
  <c r="BB481" i="66"/>
  <c r="BC481" i="66"/>
  <c r="BD481" i="66"/>
  <c r="BE481" i="66"/>
  <c r="BF481" i="66"/>
  <c r="BG481" i="66"/>
  <c r="BH481" i="66"/>
  <c r="BI481" i="66"/>
  <c r="BJ481" i="66"/>
  <c r="BK481" i="66"/>
  <c r="BL481" i="66"/>
  <c r="AZ482" i="66"/>
  <c r="BA482" i="66"/>
  <c r="BB482" i="66"/>
  <c r="BC482" i="66"/>
  <c r="BD482" i="66"/>
  <c r="BE482" i="66"/>
  <c r="BF482" i="66"/>
  <c r="BG482" i="66"/>
  <c r="BH482" i="66"/>
  <c r="BI482" i="66"/>
  <c r="BJ482" i="66"/>
  <c r="BK482" i="66"/>
  <c r="BL482" i="66"/>
  <c r="AZ483" i="66"/>
  <c r="BA483" i="66"/>
  <c r="BB483" i="66"/>
  <c r="BC483" i="66"/>
  <c r="BD483" i="66"/>
  <c r="BE483" i="66"/>
  <c r="BF483" i="66"/>
  <c r="BG483" i="66"/>
  <c r="BH483" i="66"/>
  <c r="BI483" i="66"/>
  <c r="BJ483" i="66"/>
  <c r="BK483" i="66"/>
  <c r="BL483" i="66"/>
  <c r="AZ484" i="66"/>
  <c r="BA484" i="66"/>
  <c r="BB484" i="66"/>
  <c r="BC484" i="66"/>
  <c r="BD484" i="66"/>
  <c r="BE484" i="66"/>
  <c r="BF484" i="66"/>
  <c r="BG484" i="66"/>
  <c r="BH484" i="66"/>
  <c r="BI484" i="66"/>
  <c r="BJ484" i="66"/>
  <c r="BK484" i="66"/>
  <c r="BL484" i="66"/>
  <c r="AZ485" i="66"/>
  <c r="BA485" i="66"/>
  <c r="BB485" i="66"/>
  <c r="BC485" i="66"/>
  <c r="BD485" i="66"/>
  <c r="BE485" i="66"/>
  <c r="BF485" i="66"/>
  <c r="BG485" i="66"/>
  <c r="BH485" i="66"/>
  <c r="BI485" i="66"/>
  <c r="BJ485" i="66"/>
  <c r="BK485" i="66"/>
  <c r="BL485" i="66"/>
  <c r="AZ486" i="66"/>
  <c r="BA486" i="66"/>
  <c r="BB486" i="66"/>
  <c r="BC486" i="66"/>
  <c r="BD486" i="66"/>
  <c r="BE486" i="66"/>
  <c r="BF486" i="66"/>
  <c r="BG486" i="66"/>
  <c r="BH486" i="66"/>
  <c r="BI486" i="66"/>
  <c r="BJ486" i="66"/>
  <c r="BK486" i="66"/>
  <c r="BL486" i="66"/>
  <c r="AZ487" i="66"/>
  <c r="BA487" i="66"/>
  <c r="BB487" i="66"/>
  <c r="BC487" i="66"/>
  <c r="BD487" i="66"/>
  <c r="BE487" i="66"/>
  <c r="BF487" i="66"/>
  <c r="BG487" i="66"/>
  <c r="BH487" i="66"/>
  <c r="BI487" i="66"/>
  <c r="BJ487" i="66"/>
  <c r="BK487" i="66"/>
  <c r="BL487" i="66"/>
  <c r="AZ488" i="66"/>
  <c r="BA488" i="66"/>
  <c r="BB488" i="66"/>
  <c r="BC488" i="66"/>
  <c r="BD488" i="66"/>
  <c r="BE488" i="66"/>
  <c r="BF488" i="66"/>
  <c r="BG488" i="66"/>
  <c r="BH488" i="66"/>
  <c r="BI488" i="66"/>
  <c r="BJ488" i="66"/>
  <c r="BK488" i="66"/>
  <c r="BL488" i="66"/>
  <c r="AZ489" i="66"/>
  <c r="BA489" i="66"/>
  <c r="BB489" i="66"/>
  <c r="BC489" i="66"/>
  <c r="BD489" i="66"/>
  <c r="BE489" i="66"/>
  <c r="BF489" i="66"/>
  <c r="BG489" i="66"/>
  <c r="BH489" i="66"/>
  <c r="BI489" i="66"/>
  <c r="BJ489" i="66"/>
  <c r="BK489" i="66"/>
  <c r="BL489" i="66"/>
  <c r="AZ490" i="66"/>
  <c r="BA490" i="66"/>
  <c r="BB490" i="66"/>
  <c r="BC490" i="66"/>
  <c r="BD490" i="66"/>
  <c r="BE490" i="66"/>
  <c r="BF490" i="66"/>
  <c r="BG490" i="66"/>
  <c r="BH490" i="66"/>
  <c r="BI490" i="66"/>
  <c r="BJ490" i="66"/>
  <c r="BK490" i="66"/>
  <c r="BL490" i="66"/>
  <c r="AZ491" i="66"/>
  <c r="BA491" i="66"/>
  <c r="BB491" i="66"/>
  <c r="BC491" i="66"/>
  <c r="BD491" i="66"/>
  <c r="BE491" i="66"/>
  <c r="BF491" i="66"/>
  <c r="BG491" i="66"/>
  <c r="BH491" i="66"/>
  <c r="BI491" i="66"/>
  <c r="BJ491" i="66"/>
  <c r="BK491" i="66"/>
  <c r="BL491" i="66"/>
  <c r="AZ492" i="66"/>
  <c r="BA492" i="66"/>
  <c r="BB492" i="66"/>
  <c r="BC492" i="66"/>
  <c r="BD492" i="66"/>
  <c r="BE492" i="66"/>
  <c r="BF492" i="66"/>
  <c r="BG492" i="66"/>
  <c r="BH492" i="66"/>
  <c r="BI492" i="66"/>
  <c r="BJ492" i="66"/>
  <c r="BK492" i="66"/>
  <c r="BL492" i="66"/>
  <c r="AZ493" i="66"/>
  <c r="BA493" i="66"/>
  <c r="BB493" i="66"/>
  <c r="BC493" i="66"/>
  <c r="BD493" i="66"/>
  <c r="BE493" i="66"/>
  <c r="BF493" i="66"/>
  <c r="BG493" i="66"/>
  <c r="BH493" i="66"/>
  <c r="BI493" i="66"/>
  <c r="BJ493" i="66"/>
  <c r="BK493" i="66"/>
  <c r="BL493" i="66"/>
  <c r="AZ494" i="66"/>
  <c r="BA494" i="66"/>
  <c r="BB494" i="66"/>
  <c r="BC494" i="66"/>
  <c r="BD494" i="66"/>
  <c r="BE494" i="66"/>
  <c r="BF494" i="66"/>
  <c r="BG494" i="66"/>
  <c r="BH494" i="66"/>
  <c r="BI494" i="66"/>
  <c r="BJ494" i="66"/>
  <c r="BK494" i="66"/>
  <c r="BL494" i="66"/>
  <c r="AZ495" i="66"/>
  <c r="BA495" i="66"/>
  <c r="BB495" i="66"/>
  <c r="BC495" i="66"/>
  <c r="BD495" i="66"/>
  <c r="BE495" i="66"/>
  <c r="BF495" i="66"/>
  <c r="BG495" i="66"/>
  <c r="BH495" i="66"/>
  <c r="BI495" i="66"/>
  <c r="BJ495" i="66"/>
  <c r="BK495" i="66"/>
  <c r="BL495" i="66"/>
  <c r="AZ496" i="66"/>
  <c r="BA496" i="66"/>
  <c r="BB496" i="66"/>
  <c r="BC496" i="66"/>
  <c r="BD496" i="66"/>
  <c r="BE496" i="66"/>
  <c r="BF496" i="66"/>
  <c r="BG496" i="66"/>
  <c r="BH496" i="66"/>
  <c r="BI496" i="66"/>
  <c r="BJ496" i="66"/>
  <c r="BK496" i="66"/>
  <c r="BL496" i="66"/>
  <c r="AZ497" i="66"/>
  <c r="BA497" i="66"/>
  <c r="BB497" i="66"/>
  <c r="BC497" i="66"/>
  <c r="BD497" i="66"/>
  <c r="BE497" i="66"/>
  <c r="BF497" i="66"/>
  <c r="BG497" i="66"/>
  <c r="BH497" i="66"/>
  <c r="BI497" i="66"/>
  <c r="BJ497" i="66"/>
  <c r="BK497" i="66"/>
  <c r="BL497" i="66"/>
  <c r="AZ498" i="66"/>
  <c r="BA498" i="66"/>
  <c r="BB498" i="66"/>
  <c r="BC498" i="66"/>
  <c r="BD498" i="66"/>
  <c r="BE498" i="66"/>
  <c r="BF498" i="66"/>
  <c r="BG498" i="66"/>
  <c r="BH498" i="66"/>
  <c r="BI498" i="66"/>
  <c r="BJ498" i="66"/>
  <c r="BK498" i="66"/>
  <c r="BL498" i="66"/>
  <c r="AZ499" i="66"/>
  <c r="BA499" i="66"/>
  <c r="BB499" i="66"/>
  <c r="BC499" i="66"/>
  <c r="BD499" i="66"/>
  <c r="BE499" i="66"/>
  <c r="BF499" i="66"/>
  <c r="BG499" i="66"/>
  <c r="BH499" i="66"/>
  <c r="BI499" i="66"/>
  <c r="BJ499" i="66"/>
  <c r="BK499" i="66"/>
  <c r="BL499" i="66"/>
  <c r="AZ500" i="66"/>
  <c r="BA500" i="66"/>
  <c r="BB500" i="66"/>
  <c r="BC500" i="66"/>
  <c r="BD500" i="66"/>
  <c r="BE500" i="66"/>
  <c r="BF500" i="66"/>
  <c r="BG500" i="66"/>
  <c r="BH500" i="66"/>
  <c r="BI500" i="66"/>
  <c r="BJ500" i="66"/>
  <c r="BK500" i="66"/>
  <c r="BL500" i="66"/>
  <c r="AZ501" i="66"/>
  <c r="BA501" i="66"/>
  <c r="BB501" i="66"/>
  <c r="BC501" i="66"/>
  <c r="BD501" i="66"/>
  <c r="BE501" i="66"/>
  <c r="BF501" i="66"/>
  <c r="BG501" i="66"/>
  <c r="BH501" i="66"/>
  <c r="BI501" i="66"/>
  <c r="BJ501" i="66"/>
  <c r="BK501" i="66"/>
  <c r="BL501" i="66"/>
  <c r="AZ502" i="66"/>
  <c r="BA502" i="66"/>
  <c r="BB502" i="66"/>
  <c r="BC502" i="66"/>
  <c r="BD502" i="66"/>
  <c r="BE502" i="66"/>
  <c r="BF502" i="66"/>
  <c r="BG502" i="66"/>
  <c r="BH502" i="66"/>
  <c r="BI502" i="66"/>
  <c r="BJ502" i="66"/>
  <c r="BK502" i="66"/>
  <c r="BL502" i="66"/>
  <c r="AZ503" i="66"/>
  <c r="BA503" i="66"/>
  <c r="BB503" i="66"/>
  <c r="BC503" i="66"/>
  <c r="BD503" i="66"/>
  <c r="BE503" i="66"/>
  <c r="BF503" i="66"/>
  <c r="BG503" i="66"/>
  <c r="BH503" i="66"/>
  <c r="BI503" i="66"/>
  <c r="BJ503" i="66"/>
  <c r="BK503" i="66"/>
  <c r="BL503" i="66"/>
  <c r="AZ504" i="66"/>
  <c r="BA504" i="66"/>
  <c r="BB504" i="66"/>
  <c r="BC504" i="66"/>
  <c r="BD504" i="66"/>
  <c r="BE504" i="66"/>
  <c r="BF504" i="66"/>
  <c r="BG504" i="66"/>
  <c r="BH504" i="66"/>
  <c r="BI504" i="66"/>
  <c r="BJ504" i="66"/>
  <c r="BK504" i="66"/>
  <c r="BL504" i="66"/>
  <c r="AZ505" i="66"/>
  <c r="BA505" i="66"/>
  <c r="BB505" i="66"/>
  <c r="BC505" i="66"/>
  <c r="BD505" i="66"/>
  <c r="BE505" i="66"/>
  <c r="BF505" i="66"/>
  <c r="BG505" i="66"/>
  <c r="BH505" i="66"/>
  <c r="BI505" i="66"/>
  <c r="BJ505" i="66"/>
  <c r="BK505" i="66"/>
  <c r="BL505" i="66"/>
  <c r="AZ506" i="66"/>
  <c r="BA506" i="66"/>
  <c r="BB506" i="66"/>
  <c r="BC506" i="66"/>
  <c r="BD506" i="66"/>
  <c r="BE506" i="66"/>
  <c r="BF506" i="66"/>
  <c r="BG506" i="66"/>
  <c r="BH506" i="66"/>
  <c r="BI506" i="66"/>
  <c r="BJ506" i="66"/>
  <c r="BK506" i="66"/>
  <c r="BL506" i="66"/>
  <c r="AZ507" i="66"/>
  <c r="BA507" i="66"/>
  <c r="BB507" i="66"/>
  <c r="BC507" i="66"/>
  <c r="BD507" i="66"/>
  <c r="BE507" i="66"/>
  <c r="BF507" i="66"/>
  <c r="BG507" i="66"/>
  <c r="BH507" i="66"/>
  <c r="BI507" i="66"/>
  <c r="BJ507" i="66"/>
  <c r="BK507" i="66"/>
  <c r="BL507" i="66"/>
  <c r="AZ508" i="66"/>
  <c r="BA508" i="66"/>
  <c r="BB508" i="66"/>
  <c r="BC508" i="66"/>
  <c r="BD508" i="66"/>
  <c r="BE508" i="66"/>
  <c r="BF508" i="66"/>
  <c r="BG508" i="66"/>
  <c r="BH508" i="66"/>
  <c r="BI508" i="66"/>
  <c r="BJ508" i="66"/>
  <c r="BK508" i="66"/>
  <c r="BL508" i="66"/>
  <c r="AZ509" i="66"/>
  <c r="BA509" i="66"/>
  <c r="BB509" i="66"/>
  <c r="BC509" i="66"/>
  <c r="BD509" i="66"/>
  <c r="BE509" i="66"/>
  <c r="BF509" i="66"/>
  <c r="BG509" i="66"/>
  <c r="BH509" i="66"/>
  <c r="BI509" i="66"/>
  <c r="BJ509" i="66"/>
  <c r="BK509" i="66"/>
  <c r="BL509" i="66"/>
  <c r="AZ510" i="66"/>
  <c r="BA510" i="66"/>
  <c r="BB510" i="66"/>
  <c r="BC510" i="66"/>
  <c r="BD510" i="66"/>
  <c r="BE510" i="66"/>
  <c r="BF510" i="66"/>
  <c r="BG510" i="66"/>
  <c r="BH510" i="66"/>
  <c r="BI510" i="66"/>
  <c r="BJ510" i="66"/>
  <c r="BK510" i="66"/>
  <c r="BL510" i="66"/>
  <c r="BL511" i="66"/>
  <c r="BL514" i="67"/>
  <c r="BL516" i="67"/>
  <c r="BN13" i="66"/>
  <c r="BN15" i="66"/>
  <c r="BN16" i="66"/>
  <c r="BN21" i="66"/>
  <c r="BN26" i="66"/>
  <c r="BN27" i="66"/>
  <c r="BN28" i="66"/>
  <c r="BN30" i="66"/>
  <c r="BN32" i="66"/>
  <c r="BN36" i="66"/>
  <c r="BN37" i="66"/>
  <c r="BN39" i="66"/>
  <c r="BN40" i="66"/>
  <c r="BN41" i="66"/>
  <c r="BN53" i="66"/>
  <c r="BN54" i="66"/>
  <c r="BN58" i="66"/>
  <c r="BN63" i="66"/>
  <c r="BN67" i="66"/>
  <c r="BN68" i="66"/>
  <c r="BN70" i="66"/>
  <c r="BN71" i="66"/>
  <c r="BN72" i="66"/>
  <c r="BN75" i="66"/>
  <c r="BN76" i="66"/>
  <c r="BN77" i="66"/>
  <c r="BN78" i="66"/>
  <c r="BN79" i="66"/>
  <c r="BN80" i="66"/>
  <c r="BN83" i="66"/>
  <c r="BN86" i="66"/>
  <c r="BN87" i="66"/>
  <c r="BN88" i="66"/>
  <c r="BN89" i="66"/>
  <c r="BN92" i="66"/>
  <c r="BN93" i="66"/>
  <c r="BN95" i="66"/>
  <c r="BN96" i="66"/>
  <c r="BN97" i="66"/>
  <c r="BN100" i="66"/>
  <c r="BN101" i="66"/>
  <c r="BN103" i="66"/>
  <c r="BN104" i="66"/>
  <c r="BN105" i="66"/>
  <c r="BN108" i="66"/>
  <c r="BN109" i="66"/>
  <c r="BN110" i="66"/>
  <c r="BN111" i="66"/>
  <c r="BN112" i="66"/>
  <c r="BN114" i="66"/>
  <c r="BN115" i="66"/>
  <c r="BN117" i="66"/>
  <c r="BN118" i="66"/>
  <c r="BN119" i="66"/>
  <c r="BN120" i="66"/>
  <c r="BN124" i="66"/>
  <c r="BN126" i="66"/>
  <c r="BN127" i="66"/>
  <c r="BN128" i="66"/>
  <c r="BN132" i="66"/>
  <c r="BN133" i="66"/>
  <c r="BN136" i="66"/>
  <c r="BN137" i="66"/>
  <c r="BN138" i="66"/>
  <c r="BN139" i="66"/>
  <c r="BN140" i="66"/>
  <c r="BN141" i="66"/>
  <c r="BN143" i="66"/>
  <c r="BN147" i="66"/>
  <c r="BN148" i="66"/>
  <c r="BN178" i="66"/>
  <c r="BN180" i="66"/>
  <c r="BN181" i="66"/>
  <c r="BN183" i="66"/>
  <c r="BN184" i="66"/>
  <c r="BN187" i="66"/>
  <c r="BN188" i="66"/>
  <c r="BN191" i="66"/>
  <c r="BN192" i="66"/>
  <c r="BN194" i="66"/>
  <c r="BN195" i="66"/>
  <c r="BN198" i="66"/>
  <c r="BN200" i="66"/>
  <c r="BN207" i="66"/>
  <c r="BN208" i="66"/>
  <c r="BN228" i="66"/>
  <c r="BN378" i="66"/>
  <c r="BN382" i="66"/>
  <c r="BN389" i="66"/>
  <c r="BN408" i="66"/>
  <c r="BN417" i="66"/>
  <c r="BN421" i="66"/>
  <c r="BN425" i="66"/>
  <c r="BN485" i="66"/>
  <c r="BN511" i="66"/>
  <c r="BN514" i="67"/>
  <c r="BN516" i="67"/>
  <c r="BO435" i="66"/>
  <c r="BO499" i="66"/>
  <c r="BO511" i="66"/>
  <c r="BO514" i="67"/>
  <c r="BO516" i="67"/>
  <c r="BL518" i="67"/>
  <c r="C9" i="34"/>
  <c r="C14" i="34"/>
  <c r="BR66" i="67"/>
  <c r="BR67" i="67"/>
  <c r="BR68" i="67"/>
  <c r="BR69" i="67"/>
  <c r="BQ68" i="67"/>
  <c r="BN518" i="66"/>
  <c r="BN521" i="66"/>
  <c r="AZ66" i="71"/>
  <c r="BA66" i="71"/>
  <c r="BB66" i="71"/>
  <c r="BC66" i="71"/>
  <c r="BD66" i="71"/>
  <c r="BE66" i="71"/>
  <c r="BF66" i="71"/>
  <c r="BG66" i="71"/>
  <c r="BH66" i="71"/>
  <c r="BI66" i="71"/>
  <c r="BJ66" i="71"/>
  <c r="BK66" i="71"/>
  <c r="BL66" i="71"/>
  <c r="AZ5" i="71"/>
  <c r="BA5" i="71"/>
  <c r="BB5" i="71"/>
  <c r="BC5" i="71"/>
  <c r="BD5" i="71"/>
  <c r="BE5" i="71"/>
  <c r="BF5" i="71"/>
  <c r="BG5" i="71"/>
  <c r="BH5" i="71"/>
  <c r="BI5" i="71"/>
  <c r="BJ5" i="71"/>
  <c r="BK5" i="71"/>
  <c r="BL5" i="71"/>
  <c r="AZ6" i="71"/>
  <c r="BA6" i="71"/>
  <c r="BB6" i="71"/>
  <c r="BC6" i="71"/>
  <c r="BD6" i="71"/>
  <c r="BE6" i="71"/>
  <c r="BF6" i="71"/>
  <c r="BG6" i="71"/>
  <c r="BH6" i="71"/>
  <c r="BI6" i="71"/>
  <c r="BJ6" i="71"/>
  <c r="BK6" i="71"/>
  <c r="BL6" i="71"/>
  <c r="AZ7" i="71"/>
  <c r="BA7" i="71"/>
  <c r="BB7" i="71"/>
  <c r="BC7" i="71"/>
  <c r="BD7" i="71"/>
  <c r="BE7" i="71"/>
  <c r="BF7" i="71"/>
  <c r="BG7" i="71"/>
  <c r="BH7" i="71"/>
  <c r="BI7" i="71"/>
  <c r="BJ7" i="71"/>
  <c r="BK7" i="71"/>
  <c r="BL7" i="71"/>
  <c r="AZ8" i="71"/>
  <c r="BA8" i="71"/>
  <c r="BB8" i="71"/>
  <c r="BC8" i="71"/>
  <c r="BD8" i="71"/>
  <c r="BE8" i="71"/>
  <c r="BF8" i="71"/>
  <c r="BG8" i="71"/>
  <c r="BH8" i="71"/>
  <c r="BI8" i="71"/>
  <c r="BJ8" i="71"/>
  <c r="BK8" i="71"/>
  <c r="BL8" i="71"/>
  <c r="AZ9" i="71"/>
  <c r="BA9" i="71"/>
  <c r="BB9" i="71"/>
  <c r="BC9" i="71"/>
  <c r="BD9" i="71"/>
  <c r="BE9" i="71"/>
  <c r="BF9" i="71"/>
  <c r="BG9" i="71"/>
  <c r="BH9" i="71"/>
  <c r="BI9" i="71"/>
  <c r="BJ9" i="71"/>
  <c r="BK9" i="71"/>
  <c r="BL9" i="71"/>
  <c r="AZ10" i="71"/>
  <c r="BA10" i="71"/>
  <c r="BB10" i="71"/>
  <c r="BC10" i="71"/>
  <c r="BD10" i="71"/>
  <c r="BE10" i="71"/>
  <c r="BF10" i="71"/>
  <c r="BG10" i="71"/>
  <c r="BH10" i="71"/>
  <c r="BI10" i="71"/>
  <c r="BJ10" i="71"/>
  <c r="BK10" i="71"/>
  <c r="BL10" i="71"/>
  <c r="AZ11" i="71"/>
  <c r="BA11" i="71"/>
  <c r="BB11" i="71"/>
  <c r="BC11" i="71"/>
  <c r="BD11" i="71"/>
  <c r="BE11" i="71"/>
  <c r="BF11" i="71"/>
  <c r="BG11" i="71"/>
  <c r="BH11" i="71"/>
  <c r="BI11" i="71"/>
  <c r="BJ11" i="71"/>
  <c r="BK11" i="71"/>
  <c r="BL11" i="71"/>
  <c r="AZ12" i="71"/>
  <c r="BA12" i="71"/>
  <c r="BB12" i="71"/>
  <c r="BC12" i="71"/>
  <c r="BD12" i="71"/>
  <c r="BE12" i="71"/>
  <c r="BF12" i="71"/>
  <c r="BG12" i="71"/>
  <c r="BH12" i="71"/>
  <c r="BI12" i="71"/>
  <c r="BJ12" i="71"/>
  <c r="BK12" i="71"/>
  <c r="BL12" i="71"/>
  <c r="AZ13" i="71"/>
  <c r="BA13" i="71"/>
  <c r="BB13" i="71"/>
  <c r="BC13" i="71"/>
  <c r="BD13" i="71"/>
  <c r="BE13" i="71"/>
  <c r="BF13" i="71"/>
  <c r="BG13" i="71"/>
  <c r="BH13" i="71"/>
  <c r="BI13" i="71"/>
  <c r="BJ13" i="71"/>
  <c r="BK13" i="71"/>
  <c r="BL13" i="71"/>
  <c r="AZ14" i="71"/>
  <c r="BA14" i="71"/>
  <c r="BB14" i="71"/>
  <c r="BC14" i="71"/>
  <c r="BD14" i="71"/>
  <c r="BE14" i="71"/>
  <c r="BF14" i="71"/>
  <c r="BG14" i="71"/>
  <c r="BH14" i="71"/>
  <c r="BI14" i="71"/>
  <c r="BJ14" i="71"/>
  <c r="BK14" i="71"/>
  <c r="BL14" i="71"/>
  <c r="AZ15" i="71"/>
  <c r="BA15" i="71"/>
  <c r="BB15" i="71"/>
  <c r="BC15" i="71"/>
  <c r="BD15" i="71"/>
  <c r="BE15" i="71"/>
  <c r="BF15" i="71"/>
  <c r="BG15" i="71"/>
  <c r="BH15" i="71"/>
  <c r="BI15" i="71"/>
  <c r="BJ15" i="71"/>
  <c r="BK15" i="71"/>
  <c r="BL15" i="71"/>
  <c r="AZ16" i="71"/>
  <c r="BA16" i="71"/>
  <c r="BB16" i="71"/>
  <c r="BC16" i="71"/>
  <c r="BD16" i="71"/>
  <c r="BE16" i="71"/>
  <c r="BF16" i="71"/>
  <c r="BG16" i="71"/>
  <c r="BH16" i="71"/>
  <c r="BI16" i="71"/>
  <c r="BJ16" i="71"/>
  <c r="BK16" i="71"/>
  <c r="BL16" i="71"/>
  <c r="AZ17" i="71"/>
  <c r="BA17" i="71"/>
  <c r="BB17" i="71"/>
  <c r="BC17" i="71"/>
  <c r="BD17" i="71"/>
  <c r="BE17" i="71"/>
  <c r="BF17" i="71"/>
  <c r="BG17" i="71"/>
  <c r="BH17" i="71"/>
  <c r="BI17" i="71"/>
  <c r="BJ17" i="71"/>
  <c r="BK17" i="71"/>
  <c r="BL17" i="71"/>
  <c r="AZ18" i="71"/>
  <c r="BA18" i="71"/>
  <c r="BB18" i="71"/>
  <c r="BC18" i="71"/>
  <c r="BD18" i="71"/>
  <c r="BE18" i="71"/>
  <c r="BF18" i="71"/>
  <c r="BG18" i="71"/>
  <c r="BH18" i="71"/>
  <c r="BI18" i="71"/>
  <c r="BJ18" i="71"/>
  <c r="BK18" i="71"/>
  <c r="BL18" i="71"/>
  <c r="AZ19" i="71"/>
  <c r="BA19" i="71"/>
  <c r="BB19" i="71"/>
  <c r="BC19" i="71"/>
  <c r="BD19" i="71"/>
  <c r="BE19" i="71"/>
  <c r="BF19" i="71"/>
  <c r="BG19" i="71"/>
  <c r="BH19" i="71"/>
  <c r="BI19" i="71"/>
  <c r="BJ19" i="71"/>
  <c r="BK19" i="71"/>
  <c r="BL19" i="71"/>
  <c r="AZ20" i="71"/>
  <c r="BA20" i="71"/>
  <c r="BB20" i="71"/>
  <c r="BC20" i="71"/>
  <c r="BD20" i="71"/>
  <c r="BE20" i="71"/>
  <c r="BF20" i="71"/>
  <c r="BG20" i="71"/>
  <c r="BH20" i="71"/>
  <c r="BI20" i="71"/>
  <c r="BJ20" i="71"/>
  <c r="BK20" i="71"/>
  <c r="BL20" i="71"/>
  <c r="AZ21" i="71"/>
  <c r="BA21" i="71"/>
  <c r="BB21" i="71"/>
  <c r="BC21" i="71"/>
  <c r="BD21" i="71"/>
  <c r="BE21" i="71"/>
  <c r="BF21" i="71"/>
  <c r="BG21" i="71"/>
  <c r="BH21" i="71"/>
  <c r="BI21" i="71"/>
  <c r="BJ21" i="71"/>
  <c r="BK21" i="71"/>
  <c r="BL21" i="71"/>
  <c r="AZ22" i="71"/>
  <c r="BA22" i="71"/>
  <c r="BB22" i="71"/>
  <c r="BC22" i="71"/>
  <c r="BD22" i="71"/>
  <c r="BE22" i="71"/>
  <c r="BF22" i="71"/>
  <c r="BG22" i="71"/>
  <c r="BH22" i="71"/>
  <c r="BI22" i="71"/>
  <c r="BJ22" i="71"/>
  <c r="BK22" i="71"/>
  <c r="BL22" i="71"/>
  <c r="AZ23" i="71"/>
  <c r="BA23" i="71"/>
  <c r="BB23" i="71"/>
  <c r="BC23" i="71"/>
  <c r="BD23" i="71"/>
  <c r="BE23" i="71"/>
  <c r="BF23" i="71"/>
  <c r="BG23" i="71"/>
  <c r="BH23" i="71"/>
  <c r="BI23" i="71"/>
  <c r="BJ23" i="71"/>
  <c r="BK23" i="71"/>
  <c r="BL23" i="71"/>
  <c r="AZ24" i="71"/>
  <c r="BA24" i="71"/>
  <c r="BB24" i="71"/>
  <c r="BC24" i="71"/>
  <c r="BD24" i="71"/>
  <c r="BE24" i="71"/>
  <c r="BF24" i="71"/>
  <c r="BG24" i="71"/>
  <c r="BH24" i="71"/>
  <c r="BI24" i="71"/>
  <c r="BJ24" i="71"/>
  <c r="BK24" i="71"/>
  <c r="BL24" i="71"/>
  <c r="AZ25" i="71"/>
  <c r="BA25" i="71"/>
  <c r="BB25" i="71"/>
  <c r="BC25" i="71"/>
  <c r="BD25" i="71"/>
  <c r="BE25" i="71"/>
  <c r="BF25" i="71"/>
  <c r="BG25" i="71"/>
  <c r="BH25" i="71"/>
  <c r="BI25" i="71"/>
  <c r="BJ25" i="71"/>
  <c r="BK25" i="71"/>
  <c r="BL25" i="71"/>
  <c r="AZ26" i="71"/>
  <c r="BA26" i="71"/>
  <c r="BB26" i="71"/>
  <c r="BC26" i="71"/>
  <c r="BD26" i="71"/>
  <c r="BE26" i="71"/>
  <c r="BF26" i="71"/>
  <c r="BG26" i="71"/>
  <c r="BH26" i="71"/>
  <c r="BI26" i="71"/>
  <c r="BJ26" i="71"/>
  <c r="BK26" i="71"/>
  <c r="BL26" i="71"/>
  <c r="AZ27" i="71"/>
  <c r="BA27" i="71"/>
  <c r="BB27" i="71"/>
  <c r="BC27" i="71"/>
  <c r="BD27" i="71"/>
  <c r="BE27" i="71"/>
  <c r="BF27" i="71"/>
  <c r="BG27" i="71"/>
  <c r="BH27" i="71"/>
  <c r="BI27" i="71"/>
  <c r="BJ27" i="71"/>
  <c r="BK27" i="71"/>
  <c r="BL27" i="71"/>
  <c r="AZ28" i="71"/>
  <c r="BA28" i="71"/>
  <c r="BB28" i="71"/>
  <c r="BC28" i="71"/>
  <c r="BD28" i="71"/>
  <c r="BE28" i="71"/>
  <c r="BF28" i="71"/>
  <c r="BG28" i="71"/>
  <c r="BH28" i="71"/>
  <c r="BI28" i="71"/>
  <c r="BJ28" i="71"/>
  <c r="BK28" i="71"/>
  <c r="BL28" i="71"/>
  <c r="AZ29" i="71"/>
  <c r="BA29" i="71"/>
  <c r="BB29" i="71"/>
  <c r="BC29" i="71"/>
  <c r="BD29" i="71"/>
  <c r="BE29" i="71"/>
  <c r="BF29" i="71"/>
  <c r="BG29" i="71"/>
  <c r="BH29" i="71"/>
  <c r="BI29" i="71"/>
  <c r="BJ29" i="71"/>
  <c r="BK29" i="71"/>
  <c r="BL29" i="71"/>
  <c r="AZ30" i="71"/>
  <c r="BA30" i="71"/>
  <c r="BB30" i="71"/>
  <c r="BC30" i="71"/>
  <c r="BD30" i="71"/>
  <c r="BE30" i="71"/>
  <c r="BF30" i="71"/>
  <c r="BG30" i="71"/>
  <c r="BH30" i="71"/>
  <c r="BI30" i="71"/>
  <c r="BJ30" i="71"/>
  <c r="BK30" i="71"/>
  <c r="BL30" i="71"/>
  <c r="AZ31" i="71"/>
  <c r="BA31" i="71"/>
  <c r="BB31" i="71"/>
  <c r="BC31" i="71"/>
  <c r="BD31" i="71"/>
  <c r="BE31" i="71"/>
  <c r="BF31" i="71"/>
  <c r="BG31" i="71"/>
  <c r="BH31" i="71"/>
  <c r="BI31" i="71"/>
  <c r="BJ31" i="71"/>
  <c r="BK31" i="71"/>
  <c r="BL31" i="71"/>
  <c r="AZ32" i="71"/>
  <c r="BA32" i="71"/>
  <c r="BB32" i="71"/>
  <c r="BC32" i="71"/>
  <c r="BD32" i="71"/>
  <c r="BE32" i="71"/>
  <c r="BF32" i="71"/>
  <c r="BG32" i="71"/>
  <c r="BH32" i="71"/>
  <c r="BI32" i="71"/>
  <c r="BJ32" i="71"/>
  <c r="BK32" i="71"/>
  <c r="BL32" i="71"/>
  <c r="AZ33" i="71"/>
  <c r="BA33" i="71"/>
  <c r="BB33" i="71"/>
  <c r="BC33" i="71"/>
  <c r="BD33" i="71"/>
  <c r="BE33" i="71"/>
  <c r="BF33" i="71"/>
  <c r="BG33" i="71"/>
  <c r="BH33" i="71"/>
  <c r="BI33" i="71"/>
  <c r="BJ33" i="71"/>
  <c r="BK33" i="71"/>
  <c r="BL33" i="71"/>
  <c r="AZ34" i="71"/>
  <c r="BA34" i="71"/>
  <c r="BB34" i="71"/>
  <c r="BC34" i="71"/>
  <c r="BD34" i="71"/>
  <c r="BE34" i="71"/>
  <c r="BF34" i="71"/>
  <c r="BG34" i="71"/>
  <c r="BH34" i="71"/>
  <c r="BI34" i="71"/>
  <c r="BJ34" i="71"/>
  <c r="BK34" i="71"/>
  <c r="BL34" i="71"/>
  <c r="AZ35" i="71"/>
  <c r="BA35" i="71"/>
  <c r="BB35" i="71"/>
  <c r="BC35" i="71"/>
  <c r="BD35" i="71"/>
  <c r="BE35" i="71"/>
  <c r="BF35" i="71"/>
  <c r="BG35" i="71"/>
  <c r="BH35" i="71"/>
  <c r="BI35" i="71"/>
  <c r="BJ35" i="71"/>
  <c r="BK35" i="71"/>
  <c r="BL35" i="71"/>
  <c r="AZ36" i="71"/>
  <c r="BA36" i="71"/>
  <c r="BB36" i="71"/>
  <c r="BC36" i="71"/>
  <c r="BD36" i="71"/>
  <c r="BE36" i="71"/>
  <c r="BF36" i="71"/>
  <c r="BG36" i="71"/>
  <c r="BH36" i="71"/>
  <c r="BI36" i="71"/>
  <c r="BJ36" i="71"/>
  <c r="BK36" i="71"/>
  <c r="BL36" i="71"/>
  <c r="AZ37" i="71"/>
  <c r="BA37" i="71"/>
  <c r="BB37" i="71"/>
  <c r="BC37" i="71"/>
  <c r="BD37" i="71"/>
  <c r="BE37" i="71"/>
  <c r="BF37" i="71"/>
  <c r="BG37" i="71"/>
  <c r="BH37" i="71"/>
  <c r="BI37" i="71"/>
  <c r="BJ37" i="71"/>
  <c r="BK37" i="71"/>
  <c r="BL37" i="71"/>
  <c r="AZ38" i="71"/>
  <c r="BA38" i="71"/>
  <c r="BB38" i="71"/>
  <c r="BC38" i="71"/>
  <c r="BD38" i="71"/>
  <c r="BE38" i="71"/>
  <c r="BF38" i="71"/>
  <c r="BG38" i="71"/>
  <c r="BH38" i="71"/>
  <c r="BI38" i="71"/>
  <c r="BJ38" i="71"/>
  <c r="BK38" i="71"/>
  <c r="BL38" i="71"/>
  <c r="AZ39" i="71"/>
  <c r="BA39" i="71"/>
  <c r="BB39" i="71"/>
  <c r="BC39" i="71"/>
  <c r="BD39" i="71"/>
  <c r="BE39" i="71"/>
  <c r="BF39" i="71"/>
  <c r="BG39" i="71"/>
  <c r="BH39" i="71"/>
  <c r="BI39" i="71"/>
  <c r="BJ39" i="71"/>
  <c r="BK39" i="71"/>
  <c r="BL39" i="71"/>
  <c r="AZ40" i="71"/>
  <c r="BA40" i="71"/>
  <c r="BB40" i="71"/>
  <c r="BC40" i="71"/>
  <c r="BD40" i="71"/>
  <c r="BE40" i="71"/>
  <c r="BF40" i="71"/>
  <c r="BG40" i="71"/>
  <c r="BH40" i="71"/>
  <c r="BI40" i="71"/>
  <c r="BJ40" i="71"/>
  <c r="BK40" i="71"/>
  <c r="BL40" i="71"/>
  <c r="AZ41" i="71"/>
  <c r="BA41" i="71"/>
  <c r="BB41" i="71"/>
  <c r="BC41" i="71"/>
  <c r="BD41" i="71"/>
  <c r="BE41" i="71"/>
  <c r="BF41" i="71"/>
  <c r="BG41" i="71"/>
  <c r="BH41" i="71"/>
  <c r="BI41" i="71"/>
  <c r="BJ41" i="71"/>
  <c r="BK41" i="71"/>
  <c r="BL41" i="71"/>
  <c r="AZ42" i="71"/>
  <c r="BA42" i="71"/>
  <c r="BB42" i="71"/>
  <c r="BC42" i="71"/>
  <c r="BD42" i="71"/>
  <c r="BE42" i="71"/>
  <c r="BF42" i="71"/>
  <c r="BG42" i="71"/>
  <c r="BH42" i="71"/>
  <c r="BI42" i="71"/>
  <c r="BJ42" i="71"/>
  <c r="BK42" i="71"/>
  <c r="BL42" i="71"/>
  <c r="AZ43" i="71"/>
  <c r="BA43" i="71"/>
  <c r="BB43" i="71"/>
  <c r="BC43" i="71"/>
  <c r="BD43" i="71"/>
  <c r="BE43" i="71"/>
  <c r="BF43" i="71"/>
  <c r="BG43" i="71"/>
  <c r="BH43" i="71"/>
  <c r="BI43" i="71"/>
  <c r="BJ43" i="71"/>
  <c r="BK43" i="71"/>
  <c r="BL43" i="71"/>
  <c r="AZ44" i="71"/>
  <c r="BA44" i="71"/>
  <c r="BB44" i="71"/>
  <c r="BC44" i="71"/>
  <c r="BD44" i="71"/>
  <c r="BE44" i="71"/>
  <c r="BF44" i="71"/>
  <c r="BG44" i="71"/>
  <c r="BH44" i="71"/>
  <c r="BI44" i="71"/>
  <c r="BJ44" i="71"/>
  <c r="BK44" i="71"/>
  <c r="BL44" i="71"/>
  <c r="AZ45" i="71"/>
  <c r="BA45" i="71"/>
  <c r="BB45" i="71"/>
  <c r="BC45" i="71"/>
  <c r="BD45" i="71"/>
  <c r="BE45" i="71"/>
  <c r="BF45" i="71"/>
  <c r="BG45" i="71"/>
  <c r="BH45" i="71"/>
  <c r="BI45" i="71"/>
  <c r="BJ45" i="71"/>
  <c r="BK45" i="71"/>
  <c r="BL45" i="71"/>
  <c r="AZ46" i="71"/>
  <c r="BA46" i="71"/>
  <c r="BB46" i="71"/>
  <c r="BC46" i="71"/>
  <c r="BD46" i="71"/>
  <c r="BE46" i="71"/>
  <c r="BF46" i="71"/>
  <c r="BG46" i="71"/>
  <c r="BH46" i="71"/>
  <c r="BI46" i="71"/>
  <c r="BJ46" i="71"/>
  <c r="BK46" i="71"/>
  <c r="BL46" i="71"/>
  <c r="AZ47" i="71"/>
  <c r="BA47" i="71"/>
  <c r="BB47" i="71"/>
  <c r="BC47" i="71"/>
  <c r="BD47" i="71"/>
  <c r="BE47" i="71"/>
  <c r="BF47" i="71"/>
  <c r="BG47" i="71"/>
  <c r="BH47" i="71"/>
  <c r="BI47" i="71"/>
  <c r="BJ47" i="71"/>
  <c r="BK47" i="71"/>
  <c r="BL47" i="71"/>
  <c r="AZ48" i="71"/>
  <c r="BA48" i="71"/>
  <c r="BB48" i="71"/>
  <c r="BC48" i="71"/>
  <c r="BD48" i="71"/>
  <c r="BE48" i="71"/>
  <c r="BF48" i="71"/>
  <c r="BG48" i="71"/>
  <c r="BH48" i="71"/>
  <c r="BI48" i="71"/>
  <c r="BJ48" i="71"/>
  <c r="BK48" i="71"/>
  <c r="BL48" i="71"/>
  <c r="AZ49" i="71"/>
  <c r="BA49" i="71"/>
  <c r="BB49" i="71"/>
  <c r="BC49" i="71"/>
  <c r="BD49" i="71"/>
  <c r="BE49" i="71"/>
  <c r="BF49" i="71"/>
  <c r="BG49" i="71"/>
  <c r="BH49" i="71"/>
  <c r="BI49" i="71"/>
  <c r="BJ49" i="71"/>
  <c r="BK49" i="71"/>
  <c r="BL49" i="71"/>
  <c r="AZ50" i="71"/>
  <c r="BA50" i="71"/>
  <c r="BB50" i="71"/>
  <c r="BC50" i="71"/>
  <c r="BD50" i="71"/>
  <c r="BE50" i="71"/>
  <c r="BF50" i="71"/>
  <c r="BG50" i="71"/>
  <c r="BH50" i="71"/>
  <c r="BI50" i="71"/>
  <c r="BJ50" i="71"/>
  <c r="BK50" i="71"/>
  <c r="BL50" i="71"/>
  <c r="AZ51" i="71"/>
  <c r="BA51" i="71"/>
  <c r="BB51" i="71"/>
  <c r="BC51" i="71"/>
  <c r="BD51" i="71"/>
  <c r="BE51" i="71"/>
  <c r="BF51" i="71"/>
  <c r="BG51" i="71"/>
  <c r="BH51" i="71"/>
  <c r="BI51" i="71"/>
  <c r="BJ51" i="71"/>
  <c r="BK51" i="71"/>
  <c r="BL51" i="71"/>
  <c r="AZ52" i="71"/>
  <c r="BA52" i="71"/>
  <c r="BB52" i="71"/>
  <c r="BC52" i="71"/>
  <c r="BD52" i="71"/>
  <c r="BE52" i="71"/>
  <c r="BF52" i="71"/>
  <c r="BG52" i="71"/>
  <c r="BH52" i="71"/>
  <c r="BI52" i="71"/>
  <c r="BJ52" i="71"/>
  <c r="BK52" i="71"/>
  <c r="BL52" i="71"/>
  <c r="AZ53" i="71"/>
  <c r="BA53" i="71"/>
  <c r="BB53" i="71"/>
  <c r="BC53" i="71"/>
  <c r="BD53" i="71"/>
  <c r="BE53" i="71"/>
  <c r="BF53" i="71"/>
  <c r="BG53" i="71"/>
  <c r="BH53" i="71"/>
  <c r="BI53" i="71"/>
  <c r="BJ53" i="71"/>
  <c r="BK53" i="71"/>
  <c r="BL53" i="71"/>
  <c r="AZ54" i="71"/>
  <c r="BA54" i="71"/>
  <c r="BB54" i="71"/>
  <c r="BC54" i="71"/>
  <c r="BD54" i="71"/>
  <c r="BE54" i="71"/>
  <c r="BF54" i="71"/>
  <c r="BG54" i="71"/>
  <c r="BH54" i="71"/>
  <c r="BI54" i="71"/>
  <c r="BJ54" i="71"/>
  <c r="BK54" i="71"/>
  <c r="BL54" i="71"/>
  <c r="AZ55" i="71"/>
  <c r="BA55" i="71"/>
  <c r="BB55" i="71"/>
  <c r="BC55" i="71"/>
  <c r="BD55" i="71"/>
  <c r="BE55" i="71"/>
  <c r="BF55" i="71"/>
  <c r="BG55" i="71"/>
  <c r="BH55" i="71"/>
  <c r="BI55" i="71"/>
  <c r="BJ55" i="71"/>
  <c r="BK55" i="71"/>
  <c r="BL55" i="71"/>
  <c r="AZ56" i="71"/>
  <c r="BA56" i="71"/>
  <c r="BB56" i="71"/>
  <c r="BC56" i="71"/>
  <c r="BD56" i="71"/>
  <c r="BE56" i="71"/>
  <c r="BF56" i="71"/>
  <c r="BG56" i="71"/>
  <c r="BH56" i="71"/>
  <c r="BI56" i="71"/>
  <c r="BJ56" i="71"/>
  <c r="BK56" i="71"/>
  <c r="BL56" i="71"/>
  <c r="AZ57" i="71"/>
  <c r="BA57" i="71"/>
  <c r="BB57" i="71"/>
  <c r="BC57" i="71"/>
  <c r="BD57" i="71"/>
  <c r="BE57" i="71"/>
  <c r="BF57" i="71"/>
  <c r="BG57" i="71"/>
  <c r="BH57" i="71"/>
  <c r="BI57" i="71"/>
  <c r="BJ57" i="71"/>
  <c r="BK57" i="71"/>
  <c r="BL57" i="71"/>
  <c r="AZ58" i="71"/>
  <c r="BA58" i="71"/>
  <c r="BB58" i="71"/>
  <c r="BC58" i="71"/>
  <c r="BD58" i="71"/>
  <c r="BE58" i="71"/>
  <c r="BF58" i="71"/>
  <c r="BG58" i="71"/>
  <c r="BH58" i="71"/>
  <c r="BI58" i="71"/>
  <c r="BJ58" i="71"/>
  <c r="BK58" i="71"/>
  <c r="BL58" i="71"/>
  <c r="AZ59" i="71"/>
  <c r="BA59" i="71"/>
  <c r="BB59" i="71"/>
  <c r="BC59" i="71"/>
  <c r="BD59" i="71"/>
  <c r="BE59" i="71"/>
  <c r="BF59" i="71"/>
  <c r="BG59" i="71"/>
  <c r="BH59" i="71"/>
  <c r="BI59" i="71"/>
  <c r="BJ59" i="71"/>
  <c r="BK59" i="71"/>
  <c r="BL59" i="71"/>
  <c r="AZ60" i="71"/>
  <c r="BA60" i="71"/>
  <c r="BB60" i="71"/>
  <c r="BC60" i="71"/>
  <c r="BD60" i="71"/>
  <c r="BE60" i="71"/>
  <c r="BF60" i="71"/>
  <c r="BG60" i="71"/>
  <c r="BH60" i="71"/>
  <c r="BI60" i="71"/>
  <c r="BJ60" i="71"/>
  <c r="BK60" i="71"/>
  <c r="BL60" i="71"/>
  <c r="AZ61" i="71"/>
  <c r="BA61" i="71"/>
  <c r="BB61" i="71"/>
  <c r="BC61" i="71"/>
  <c r="BD61" i="71"/>
  <c r="BE61" i="71"/>
  <c r="BF61" i="71"/>
  <c r="BG61" i="71"/>
  <c r="BH61" i="71"/>
  <c r="BI61" i="71"/>
  <c r="BJ61" i="71"/>
  <c r="BK61" i="71"/>
  <c r="BL61" i="71"/>
  <c r="AZ62" i="71"/>
  <c r="BA62" i="71"/>
  <c r="BB62" i="71"/>
  <c r="BC62" i="71"/>
  <c r="BD62" i="71"/>
  <c r="BE62" i="71"/>
  <c r="BF62" i="71"/>
  <c r="BG62" i="71"/>
  <c r="BH62" i="71"/>
  <c r="BI62" i="71"/>
  <c r="BJ62" i="71"/>
  <c r="BK62" i="71"/>
  <c r="BL62" i="71"/>
  <c r="AZ63" i="71"/>
  <c r="BA63" i="71"/>
  <c r="BB63" i="71"/>
  <c r="BC63" i="71"/>
  <c r="BD63" i="71"/>
  <c r="BE63" i="71"/>
  <c r="BF63" i="71"/>
  <c r="BG63" i="71"/>
  <c r="BH63" i="71"/>
  <c r="BI63" i="71"/>
  <c r="BJ63" i="71"/>
  <c r="BK63" i="71"/>
  <c r="BL63" i="71"/>
  <c r="AZ64" i="71"/>
  <c r="BA64" i="71"/>
  <c r="BB64" i="71"/>
  <c r="BC64" i="71"/>
  <c r="BD64" i="71"/>
  <c r="BE64" i="71"/>
  <c r="BF64" i="71"/>
  <c r="BG64" i="71"/>
  <c r="BH64" i="71"/>
  <c r="BI64" i="71"/>
  <c r="BJ64" i="71"/>
  <c r="BK64" i="71"/>
  <c r="BL64" i="71"/>
  <c r="AZ65" i="71"/>
  <c r="BA65" i="71"/>
  <c r="BB65" i="71"/>
  <c r="BC65" i="71"/>
  <c r="BD65" i="71"/>
  <c r="BE65" i="71"/>
  <c r="BF65" i="71"/>
  <c r="BG65" i="71"/>
  <c r="BH65" i="71"/>
  <c r="BI65" i="71"/>
  <c r="BJ65" i="71"/>
  <c r="BK65" i="71"/>
  <c r="BL65" i="71"/>
  <c r="AZ67" i="71"/>
  <c r="BA67" i="71"/>
  <c r="BB67" i="71"/>
  <c r="BC67" i="71"/>
  <c r="BD67" i="71"/>
  <c r="BE67" i="71"/>
  <c r="BF67" i="71"/>
  <c r="BG67" i="71"/>
  <c r="BH67" i="71"/>
  <c r="BI67" i="71"/>
  <c r="BJ67" i="71"/>
  <c r="BK67" i="71"/>
  <c r="BL67" i="71"/>
  <c r="AZ68" i="71"/>
  <c r="BA68" i="71"/>
  <c r="BB68" i="71"/>
  <c r="BC68" i="71"/>
  <c r="BD68" i="71"/>
  <c r="BE68" i="71"/>
  <c r="BF68" i="71"/>
  <c r="BG68" i="71"/>
  <c r="BH68" i="71"/>
  <c r="BI68" i="71"/>
  <c r="BJ68" i="71"/>
  <c r="BK68" i="71"/>
  <c r="BL68" i="71"/>
  <c r="AZ69" i="71"/>
  <c r="BA69" i="71"/>
  <c r="BB69" i="71"/>
  <c r="BC69" i="71"/>
  <c r="BD69" i="71"/>
  <c r="BE69" i="71"/>
  <c r="BF69" i="71"/>
  <c r="BG69" i="71"/>
  <c r="BH69" i="71"/>
  <c r="BI69" i="71"/>
  <c r="BJ69" i="71"/>
  <c r="BK69" i="71"/>
  <c r="BL69" i="71"/>
  <c r="AZ70" i="71"/>
  <c r="BA70" i="71"/>
  <c r="BB70" i="71"/>
  <c r="BC70" i="71"/>
  <c r="BD70" i="71"/>
  <c r="BE70" i="71"/>
  <c r="BF70" i="71"/>
  <c r="BG70" i="71"/>
  <c r="BH70" i="71"/>
  <c r="BI70" i="71"/>
  <c r="BJ70" i="71"/>
  <c r="BK70" i="71"/>
  <c r="BL70" i="71"/>
  <c r="AZ71" i="71"/>
  <c r="BA71" i="71"/>
  <c r="BB71" i="71"/>
  <c r="BC71" i="71"/>
  <c r="BD71" i="71"/>
  <c r="BE71" i="71"/>
  <c r="BF71" i="71"/>
  <c r="BG71" i="71"/>
  <c r="BH71" i="71"/>
  <c r="BI71" i="71"/>
  <c r="BJ71" i="71"/>
  <c r="BK71" i="71"/>
  <c r="BL71" i="71"/>
  <c r="AZ72" i="71"/>
  <c r="BA72" i="71"/>
  <c r="BB72" i="71"/>
  <c r="BC72" i="71"/>
  <c r="BD72" i="71"/>
  <c r="BE72" i="71"/>
  <c r="BF72" i="71"/>
  <c r="BG72" i="71"/>
  <c r="BH72" i="71"/>
  <c r="BI72" i="71"/>
  <c r="BJ72" i="71"/>
  <c r="BK72" i="71"/>
  <c r="BL72" i="71"/>
  <c r="AZ73" i="71"/>
  <c r="BA73" i="71"/>
  <c r="BB73" i="71"/>
  <c r="BC73" i="71"/>
  <c r="BD73" i="71"/>
  <c r="BE73" i="71"/>
  <c r="BF73" i="71"/>
  <c r="BG73" i="71"/>
  <c r="BH73" i="71"/>
  <c r="BI73" i="71"/>
  <c r="BJ73" i="71"/>
  <c r="BK73" i="71"/>
  <c r="BL73" i="71"/>
  <c r="AZ74" i="71"/>
  <c r="BA74" i="71"/>
  <c r="BB74" i="71"/>
  <c r="BC74" i="71"/>
  <c r="BD74" i="71"/>
  <c r="BE74" i="71"/>
  <c r="BF74" i="71"/>
  <c r="BG74" i="71"/>
  <c r="BH74" i="71"/>
  <c r="BI74" i="71"/>
  <c r="BJ74" i="71"/>
  <c r="BK74" i="71"/>
  <c r="BL74" i="71"/>
  <c r="AZ75" i="71"/>
  <c r="BA75" i="71"/>
  <c r="BB75" i="71"/>
  <c r="BC75" i="71"/>
  <c r="BD75" i="71"/>
  <c r="BE75" i="71"/>
  <c r="BF75" i="71"/>
  <c r="BG75" i="71"/>
  <c r="BH75" i="71"/>
  <c r="BI75" i="71"/>
  <c r="BJ75" i="71"/>
  <c r="BK75" i="71"/>
  <c r="BL75" i="71"/>
  <c r="AZ76" i="71"/>
  <c r="BA76" i="71"/>
  <c r="BB76" i="71"/>
  <c r="BC76" i="71"/>
  <c r="BD76" i="71"/>
  <c r="BE76" i="71"/>
  <c r="BF76" i="71"/>
  <c r="BG76" i="71"/>
  <c r="BH76" i="71"/>
  <c r="BI76" i="71"/>
  <c r="BJ76" i="71"/>
  <c r="BK76" i="71"/>
  <c r="BL76" i="71"/>
  <c r="AZ77" i="71"/>
  <c r="BA77" i="71"/>
  <c r="BB77" i="71"/>
  <c r="BC77" i="71"/>
  <c r="BD77" i="71"/>
  <c r="BE77" i="71"/>
  <c r="BF77" i="71"/>
  <c r="BG77" i="71"/>
  <c r="BH77" i="71"/>
  <c r="BI77" i="71"/>
  <c r="BJ77" i="71"/>
  <c r="BK77" i="71"/>
  <c r="BL77" i="71"/>
  <c r="AZ78" i="71"/>
  <c r="BA78" i="71"/>
  <c r="BB78" i="71"/>
  <c r="BC78" i="71"/>
  <c r="BD78" i="71"/>
  <c r="BE78" i="71"/>
  <c r="BF78" i="71"/>
  <c r="BG78" i="71"/>
  <c r="BH78" i="71"/>
  <c r="BI78" i="71"/>
  <c r="BJ78" i="71"/>
  <c r="BK78" i="71"/>
  <c r="BL78" i="71"/>
  <c r="AZ79" i="71"/>
  <c r="BA79" i="71"/>
  <c r="BB79" i="71"/>
  <c r="BC79" i="71"/>
  <c r="BD79" i="71"/>
  <c r="BE79" i="71"/>
  <c r="BF79" i="71"/>
  <c r="BG79" i="71"/>
  <c r="BH79" i="71"/>
  <c r="BI79" i="71"/>
  <c r="BJ79" i="71"/>
  <c r="BK79" i="71"/>
  <c r="BL79" i="71"/>
  <c r="AZ80" i="71"/>
  <c r="BA80" i="71"/>
  <c r="BB80" i="71"/>
  <c r="BC80" i="71"/>
  <c r="BD80" i="71"/>
  <c r="BE80" i="71"/>
  <c r="BF80" i="71"/>
  <c r="BG80" i="71"/>
  <c r="BH80" i="71"/>
  <c r="BI80" i="71"/>
  <c r="BJ80" i="71"/>
  <c r="BK80" i="71"/>
  <c r="BL80" i="71"/>
  <c r="AZ81" i="71"/>
  <c r="BA81" i="71"/>
  <c r="BB81" i="71"/>
  <c r="BC81" i="71"/>
  <c r="BD81" i="71"/>
  <c r="BE81" i="71"/>
  <c r="BF81" i="71"/>
  <c r="BG81" i="71"/>
  <c r="BH81" i="71"/>
  <c r="BI81" i="71"/>
  <c r="BJ81" i="71"/>
  <c r="BK81" i="71"/>
  <c r="BL81" i="71"/>
  <c r="AZ82" i="71"/>
  <c r="BA82" i="71"/>
  <c r="BB82" i="71"/>
  <c r="BC82" i="71"/>
  <c r="BD82" i="71"/>
  <c r="BE82" i="71"/>
  <c r="BF82" i="71"/>
  <c r="BG82" i="71"/>
  <c r="BH82" i="71"/>
  <c r="BI82" i="71"/>
  <c r="BJ82" i="71"/>
  <c r="BK82" i="71"/>
  <c r="BL82" i="71"/>
  <c r="AZ83" i="71"/>
  <c r="BA83" i="71"/>
  <c r="BB83" i="71"/>
  <c r="BC83" i="71"/>
  <c r="BD83" i="71"/>
  <c r="BE83" i="71"/>
  <c r="BF83" i="71"/>
  <c r="BG83" i="71"/>
  <c r="BH83" i="71"/>
  <c r="BI83" i="71"/>
  <c r="BJ83" i="71"/>
  <c r="BK83" i="71"/>
  <c r="BL83" i="71"/>
  <c r="AZ84" i="71"/>
  <c r="BA84" i="71"/>
  <c r="BB84" i="71"/>
  <c r="BC84" i="71"/>
  <c r="BD84" i="71"/>
  <c r="BE84" i="71"/>
  <c r="BF84" i="71"/>
  <c r="BG84" i="71"/>
  <c r="BH84" i="71"/>
  <c r="BI84" i="71"/>
  <c r="BJ84" i="71"/>
  <c r="BK84" i="71"/>
  <c r="BL84" i="71"/>
  <c r="AZ85" i="71"/>
  <c r="BA85" i="71"/>
  <c r="BB85" i="71"/>
  <c r="BC85" i="71"/>
  <c r="BD85" i="71"/>
  <c r="BE85" i="71"/>
  <c r="BF85" i="71"/>
  <c r="BG85" i="71"/>
  <c r="BH85" i="71"/>
  <c r="BI85" i="71"/>
  <c r="BJ85" i="71"/>
  <c r="BK85" i="71"/>
  <c r="BL85" i="71"/>
  <c r="AZ86" i="71"/>
  <c r="BA86" i="71"/>
  <c r="BB86" i="71"/>
  <c r="BC86" i="71"/>
  <c r="BD86" i="71"/>
  <c r="BE86" i="71"/>
  <c r="BF86" i="71"/>
  <c r="BG86" i="71"/>
  <c r="BH86" i="71"/>
  <c r="BI86" i="71"/>
  <c r="BJ86" i="71"/>
  <c r="BK86" i="71"/>
  <c r="BL86" i="71"/>
  <c r="AZ87" i="71"/>
  <c r="BA87" i="71"/>
  <c r="BB87" i="71"/>
  <c r="BC87" i="71"/>
  <c r="BD87" i="71"/>
  <c r="BE87" i="71"/>
  <c r="BF87" i="71"/>
  <c r="BG87" i="71"/>
  <c r="BH87" i="71"/>
  <c r="BI87" i="71"/>
  <c r="BJ87" i="71"/>
  <c r="BK87" i="71"/>
  <c r="BL87" i="71"/>
  <c r="AZ88" i="71"/>
  <c r="BA88" i="71"/>
  <c r="BB88" i="71"/>
  <c r="BC88" i="71"/>
  <c r="BD88" i="71"/>
  <c r="BE88" i="71"/>
  <c r="BF88" i="71"/>
  <c r="BG88" i="71"/>
  <c r="BH88" i="71"/>
  <c r="BI88" i="71"/>
  <c r="BJ88" i="71"/>
  <c r="BK88" i="71"/>
  <c r="BL88" i="71"/>
  <c r="AZ89" i="71"/>
  <c r="BA89" i="71"/>
  <c r="BB89" i="71"/>
  <c r="BC89" i="71"/>
  <c r="BD89" i="71"/>
  <c r="BE89" i="71"/>
  <c r="BF89" i="71"/>
  <c r="BG89" i="71"/>
  <c r="BH89" i="71"/>
  <c r="BI89" i="71"/>
  <c r="BJ89" i="71"/>
  <c r="BK89" i="71"/>
  <c r="BL89" i="71"/>
  <c r="AZ90" i="71"/>
  <c r="BA90" i="71"/>
  <c r="BB90" i="71"/>
  <c r="BC90" i="71"/>
  <c r="BD90" i="71"/>
  <c r="BE90" i="71"/>
  <c r="BF90" i="71"/>
  <c r="BG90" i="71"/>
  <c r="BH90" i="71"/>
  <c r="BI90" i="71"/>
  <c r="BJ90" i="71"/>
  <c r="BK90" i="71"/>
  <c r="BL90" i="71"/>
  <c r="AZ91" i="71"/>
  <c r="BA91" i="71"/>
  <c r="BB91" i="71"/>
  <c r="BC91" i="71"/>
  <c r="BD91" i="71"/>
  <c r="BE91" i="71"/>
  <c r="BF91" i="71"/>
  <c r="BG91" i="71"/>
  <c r="BH91" i="71"/>
  <c r="BI91" i="71"/>
  <c r="BJ91" i="71"/>
  <c r="BK91" i="71"/>
  <c r="BL91" i="71"/>
  <c r="AZ92" i="71"/>
  <c r="BA92" i="71"/>
  <c r="BB92" i="71"/>
  <c r="BC92" i="71"/>
  <c r="BD92" i="71"/>
  <c r="BE92" i="71"/>
  <c r="BF92" i="71"/>
  <c r="BG92" i="71"/>
  <c r="BH92" i="71"/>
  <c r="BI92" i="71"/>
  <c r="BJ92" i="71"/>
  <c r="BK92" i="71"/>
  <c r="BL92" i="71"/>
  <c r="AZ93" i="71"/>
  <c r="BA93" i="71"/>
  <c r="BB93" i="71"/>
  <c r="BC93" i="71"/>
  <c r="BD93" i="71"/>
  <c r="BE93" i="71"/>
  <c r="BF93" i="71"/>
  <c r="BG93" i="71"/>
  <c r="BH93" i="71"/>
  <c r="BI93" i="71"/>
  <c r="BJ93" i="71"/>
  <c r="BK93" i="71"/>
  <c r="BL93" i="71"/>
  <c r="AZ94" i="71"/>
  <c r="BA94" i="71"/>
  <c r="BB94" i="71"/>
  <c r="BC94" i="71"/>
  <c r="BD94" i="71"/>
  <c r="BE94" i="71"/>
  <c r="BF94" i="71"/>
  <c r="BG94" i="71"/>
  <c r="BH94" i="71"/>
  <c r="BI94" i="71"/>
  <c r="BJ94" i="71"/>
  <c r="BK94" i="71"/>
  <c r="BL94" i="71"/>
  <c r="AZ95" i="71"/>
  <c r="BA95" i="71"/>
  <c r="BB95" i="71"/>
  <c r="BC95" i="71"/>
  <c r="BD95" i="71"/>
  <c r="BE95" i="71"/>
  <c r="BF95" i="71"/>
  <c r="BG95" i="71"/>
  <c r="BH95" i="71"/>
  <c r="BI95" i="71"/>
  <c r="BJ95" i="71"/>
  <c r="BK95" i="71"/>
  <c r="BL95" i="71"/>
  <c r="AZ96" i="71"/>
  <c r="BA96" i="71"/>
  <c r="BB96" i="71"/>
  <c r="BC96" i="71"/>
  <c r="BD96" i="71"/>
  <c r="BE96" i="71"/>
  <c r="BF96" i="71"/>
  <c r="BG96" i="71"/>
  <c r="BH96" i="71"/>
  <c r="BI96" i="71"/>
  <c r="BJ96" i="71"/>
  <c r="BK96" i="71"/>
  <c r="BL96" i="71"/>
  <c r="AZ97" i="71"/>
  <c r="BA97" i="71"/>
  <c r="BB97" i="71"/>
  <c r="BC97" i="71"/>
  <c r="BD97" i="71"/>
  <c r="BE97" i="71"/>
  <c r="BF97" i="71"/>
  <c r="BG97" i="71"/>
  <c r="BH97" i="71"/>
  <c r="BI97" i="71"/>
  <c r="BJ97" i="71"/>
  <c r="BK97" i="71"/>
  <c r="BL97" i="71"/>
  <c r="AZ98" i="71"/>
  <c r="BA98" i="71"/>
  <c r="BB98" i="71"/>
  <c r="BC98" i="71"/>
  <c r="BD98" i="71"/>
  <c r="BE98" i="71"/>
  <c r="BF98" i="71"/>
  <c r="BG98" i="71"/>
  <c r="BH98" i="71"/>
  <c r="BI98" i="71"/>
  <c r="BJ98" i="71"/>
  <c r="BK98" i="71"/>
  <c r="BL98" i="71"/>
  <c r="AZ99" i="71"/>
  <c r="BA99" i="71"/>
  <c r="BB99" i="71"/>
  <c r="BC99" i="71"/>
  <c r="BD99" i="71"/>
  <c r="BE99" i="71"/>
  <c r="BF99" i="71"/>
  <c r="BG99" i="71"/>
  <c r="BH99" i="71"/>
  <c r="BI99" i="71"/>
  <c r="BJ99" i="71"/>
  <c r="BK99" i="71"/>
  <c r="BL99" i="71"/>
  <c r="AZ100" i="71"/>
  <c r="BA100" i="71"/>
  <c r="BB100" i="71"/>
  <c r="BC100" i="71"/>
  <c r="BD100" i="71"/>
  <c r="BE100" i="71"/>
  <c r="BF100" i="71"/>
  <c r="BG100" i="71"/>
  <c r="BH100" i="71"/>
  <c r="BI100" i="71"/>
  <c r="BJ100" i="71"/>
  <c r="BK100" i="71"/>
  <c r="BL100" i="71"/>
  <c r="AZ101" i="71"/>
  <c r="BA101" i="71"/>
  <c r="BB101" i="71"/>
  <c r="BC101" i="71"/>
  <c r="BD101" i="71"/>
  <c r="BE101" i="71"/>
  <c r="BF101" i="71"/>
  <c r="BG101" i="71"/>
  <c r="BH101" i="71"/>
  <c r="BI101" i="71"/>
  <c r="BJ101" i="71"/>
  <c r="BK101" i="71"/>
  <c r="BL101" i="71"/>
  <c r="AZ102" i="71"/>
  <c r="BA102" i="71"/>
  <c r="BB102" i="71"/>
  <c r="BC102" i="71"/>
  <c r="BD102" i="71"/>
  <c r="BE102" i="71"/>
  <c r="BF102" i="71"/>
  <c r="BG102" i="71"/>
  <c r="BH102" i="71"/>
  <c r="BI102" i="71"/>
  <c r="BJ102" i="71"/>
  <c r="BK102" i="71"/>
  <c r="BL102" i="71"/>
  <c r="AZ103" i="71"/>
  <c r="BA103" i="71"/>
  <c r="BB103" i="71"/>
  <c r="BC103" i="71"/>
  <c r="BD103" i="71"/>
  <c r="BE103" i="71"/>
  <c r="BF103" i="71"/>
  <c r="BG103" i="71"/>
  <c r="BH103" i="71"/>
  <c r="BI103" i="71"/>
  <c r="BJ103" i="71"/>
  <c r="BK103" i="71"/>
  <c r="BL103" i="71"/>
  <c r="AZ104" i="71"/>
  <c r="BA104" i="71"/>
  <c r="BB104" i="71"/>
  <c r="BC104" i="71"/>
  <c r="BD104" i="71"/>
  <c r="BE104" i="71"/>
  <c r="BF104" i="71"/>
  <c r="BG104" i="71"/>
  <c r="BH104" i="71"/>
  <c r="BI104" i="71"/>
  <c r="BJ104" i="71"/>
  <c r="BK104" i="71"/>
  <c r="BL104" i="71"/>
  <c r="AZ105" i="71"/>
  <c r="BA105" i="71"/>
  <c r="BB105" i="71"/>
  <c r="BC105" i="71"/>
  <c r="BD105" i="71"/>
  <c r="BE105" i="71"/>
  <c r="BF105" i="71"/>
  <c r="BG105" i="71"/>
  <c r="BH105" i="71"/>
  <c r="BI105" i="71"/>
  <c r="BJ105" i="71"/>
  <c r="BK105" i="71"/>
  <c r="BL105" i="71"/>
  <c r="AZ106" i="71"/>
  <c r="BA106" i="71"/>
  <c r="BB106" i="71"/>
  <c r="BC106" i="71"/>
  <c r="BD106" i="71"/>
  <c r="BE106" i="71"/>
  <c r="BF106" i="71"/>
  <c r="BG106" i="71"/>
  <c r="BH106" i="71"/>
  <c r="BI106" i="71"/>
  <c r="BJ106" i="71"/>
  <c r="BK106" i="71"/>
  <c r="BL106" i="71"/>
  <c r="AZ107" i="71"/>
  <c r="BA107" i="71"/>
  <c r="BB107" i="71"/>
  <c r="BC107" i="71"/>
  <c r="BD107" i="71"/>
  <c r="BE107" i="71"/>
  <c r="BF107" i="71"/>
  <c r="BG107" i="71"/>
  <c r="BH107" i="71"/>
  <c r="BI107" i="71"/>
  <c r="BJ107" i="71"/>
  <c r="BK107" i="71"/>
  <c r="BL107" i="71"/>
  <c r="AZ108" i="71"/>
  <c r="BA108" i="71"/>
  <c r="BB108" i="71"/>
  <c r="BC108" i="71"/>
  <c r="BD108" i="71"/>
  <c r="BE108" i="71"/>
  <c r="BF108" i="71"/>
  <c r="BG108" i="71"/>
  <c r="BH108" i="71"/>
  <c r="BI108" i="71"/>
  <c r="BJ108" i="71"/>
  <c r="BK108" i="71"/>
  <c r="BL108" i="71"/>
  <c r="AZ109" i="71"/>
  <c r="BA109" i="71"/>
  <c r="BB109" i="71"/>
  <c r="BC109" i="71"/>
  <c r="BD109" i="71"/>
  <c r="BE109" i="71"/>
  <c r="BF109" i="71"/>
  <c r="BG109" i="71"/>
  <c r="BH109" i="71"/>
  <c r="BI109" i="71"/>
  <c r="BJ109" i="71"/>
  <c r="BK109" i="71"/>
  <c r="BL109" i="71"/>
  <c r="AZ110" i="71"/>
  <c r="BA110" i="71"/>
  <c r="BB110" i="71"/>
  <c r="BC110" i="71"/>
  <c r="BD110" i="71"/>
  <c r="BE110" i="71"/>
  <c r="BF110" i="71"/>
  <c r="BG110" i="71"/>
  <c r="BH110" i="71"/>
  <c r="BI110" i="71"/>
  <c r="BJ110" i="71"/>
  <c r="BK110" i="71"/>
  <c r="BL110" i="71"/>
  <c r="AZ111" i="71"/>
  <c r="BA111" i="71"/>
  <c r="BB111" i="71"/>
  <c r="BC111" i="71"/>
  <c r="BD111" i="71"/>
  <c r="BE111" i="71"/>
  <c r="BF111" i="71"/>
  <c r="BG111" i="71"/>
  <c r="BH111" i="71"/>
  <c r="BI111" i="71"/>
  <c r="BJ111" i="71"/>
  <c r="BK111" i="71"/>
  <c r="BL111" i="71"/>
  <c r="AZ112" i="71"/>
  <c r="BA112" i="71"/>
  <c r="BB112" i="71"/>
  <c r="BC112" i="71"/>
  <c r="BD112" i="71"/>
  <c r="BE112" i="71"/>
  <c r="BF112" i="71"/>
  <c r="BG112" i="71"/>
  <c r="BH112" i="71"/>
  <c r="BI112" i="71"/>
  <c r="BJ112" i="71"/>
  <c r="BK112" i="71"/>
  <c r="BL112" i="71"/>
  <c r="AZ113" i="71"/>
  <c r="BA113" i="71"/>
  <c r="BB113" i="71"/>
  <c r="BC113" i="71"/>
  <c r="BD113" i="71"/>
  <c r="BE113" i="71"/>
  <c r="BF113" i="71"/>
  <c r="BG113" i="71"/>
  <c r="BH113" i="71"/>
  <c r="BI113" i="71"/>
  <c r="BJ113" i="71"/>
  <c r="BK113" i="71"/>
  <c r="BL113" i="71"/>
  <c r="AZ114" i="71"/>
  <c r="BA114" i="71"/>
  <c r="BB114" i="71"/>
  <c r="BC114" i="71"/>
  <c r="BD114" i="71"/>
  <c r="BE114" i="71"/>
  <c r="BF114" i="71"/>
  <c r="BG114" i="71"/>
  <c r="BH114" i="71"/>
  <c r="BI114" i="71"/>
  <c r="BJ114" i="71"/>
  <c r="BK114" i="71"/>
  <c r="BL114" i="71"/>
  <c r="AZ115" i="71"/>
  <c r="BA115" i="71"/>
  <c r="BB115" i="71"/>
  <c r="BC115" i="71"/>
  <c r="BD115" i="71"/>
  <c r="BE115" i="71"/>
  <c r="BF115" i="71"/>
  <c r="BG115" i="71"/>
  <c r="BH115" i="71"/>
  <c r="BI115" i="71"/>
  <c r="BJ115" i="71"/>
  <c r="BK115" i="71"/>
  <c r="BL115" i="71"/>
  <c r="AZ116" i="71"/>
  <c r="BA116" i="71"/>
  <c r="BB116" i="71"/>
  <c r="BC116" i="71"/>
  <c r="BD116" i="71"/>
  <c r="BE116" i="71"/>
  <c r="BF116" i="71"/>
  <c r="BG116" i="71"/>
  <c r="BH116" i="71"/>
  <c r="BI116" i="71"/>
  <c r="BJ116" i="71"/>
  <c r="BK116" i="71"/>
  <c r="BL116" i="71"/>
  <c r="AZ117" i="71"/>
  <c r="BA117" i="71"/>
  <c r="BB117" i="71"/>
  <c r="BC117" i="71"/>
  <c r="BD117" i="71"/>
  <c r="BE117" i="71"/>
  <c r="BF117" i="71"/>
  <c r="BG117" i="71"/>
  <c r="BH117" i="71"/>
  <c r="BI117" i="71"/>
  <c r="BJ117" i="71"/>
  <c r="BK117" i="71"/>
  <c r="BL117" i="71"/>
  <c r="AZ118" i="71"/>
  <c r="BA118" i="71"/>
  <c r="BB118" i="71"/>
  <c r="BC118" i="71"/>
  <c r="BD118" i="71"/>
  <c r="BE118" i="71"/>
  <c r="BF118" i="71"/>
  <c r="BG118" i="71"/>
  <c r="BH118" i="71"/>
  <c r="BI118" i="71"/>
  <c r="BJ118" i="71"/>
  <c r="BK118" i="71"/>
  <c r="BL118" i="71"/>
  <c r="AZ119" i="71"/>
  <c r="BA119" i="71"/>
  <c r="BB119" i="71"/>
  <c r="BC119" i="71"/>
  <c r="BD119" i="71"/>
  <c r="BE119" i="71"/>
  <c r="BF119" i="71"/>
  <c r="BG119" i="71"/>
  <c r="BH119" i="71"/>
  <c r="BI119" i="71"/>
  <c r="BJ119" i="71"/>
  <c r="BK119" i="71"/>
  <c r="BL119" i="71"/>
  <c r="AZ120" i="71"/>
  <c r="BA120" i="71"/>
  <c r="BB120" i="71"/>
  <c r="BC120" i="71"/>
  <c r="BD120" i="71"/>
  <c r="BE120" i="71"/>
  <c r="BF120" i="71"/>
  <c r="BG120" i="71"/>
  <c r="BH120" i="71"/>
  <c r="BI120" i="71"/>
  <c r="BJ120" i="71"/>
  <c r="BK120" i="71"/>
  <c r="BL120" i="71"/>
  <c r="AZ121" i="71"/>
  <c r="BA121" i="71"/>
  <c r="BB121" i="71"/>
  <c r="BC121" i="71"/>
  <c r="BD121" i="71"/>
  <c r="BE121" i="71"/>
  <c r="BF121" i="71"/>
  <c r="BG121" i="71"/>
  <c r="BH121" i="71"/>
  <c r="BI121" i="71"/>
  <c r="BJ121" i="71"/>
  <c r="BK121" i="71"/>
  <c r="BL121" i="71"/>
  <c r="AZ122" i="71"/>
  <c r="BA122" i="71"/>
  <c r="BB122" i="71"/>
  <c r="BC122" i="71"/>
  <c r="BD122" i="71"/>
  <c r="BE122" i="71"/>
  <c r="BF122" i="71"/>
  <c r="BG122" i="71"/>
  <c r="BH122" i="71"/>
  <c r="BI122" i="71"/>
  <c r="BJ122" i="71"/>
  <c r="BK122" i="71"/>
  <c r="BL122" i="71"/>
  <c r="AZ123" i="71"/>
  <c r="BA123" i="71"/>
  <c r="BB123" i="71"/>
  <c r="BC123" i="71"/>
  <c r="BD123" i="71"/>
  <c r="BE123" i="71"/>
  <c r="BF123" i="71"/>
  <c r="BG123" i="71"/>
  <c r="BH123" i="71"/>
  <c r="BI123" i="71"/>
  <c r="BJ123" i="71"/>
  <c r="BK123" i="71"/>
  <c r="BL123" i="71"/>
  <c r="AZ124" i="71"/>
  <c r="BA124" i="71"/>
  <c r="BB124" i="71"/>
  <c r="BC124" i="71"/>
  <c r="BD124" i="71"/>
  <c r="BE124" i="71"/>
  <c r="BF124" i="71"/>
  <c r="BG124" i="71"/>
  <c r="BH124" i="71"/>
  <c r="BI124" i="71"/>
  <c r="BJ124" i="71"/>
  <c r="BK124" i="71"/>
  <c r="BL124" i="71"/>
  <c r="AZ125" i="71"/>
  <c r="BA125" i="71"/>
  <c r="BB125" i="71"/>
  <c r="BC125" i="71"/>
  <c r="BD125" i="71"/>
  <c r="BE125" i="71"/>
  <c r="BF125" i="71"/>
  <c r="BG125" i="71"/>
  <c r="BH125" i="71"/>
  <c r="BI125" i="71"/>
  <c r="BJ125" i="71"/>
  <c r="BK125" i="71"/>
  <c r="BL125" i="71"/>
  <c r="AZ126" i="71"/>
  <c r="BA126" i="71"/>
  <c r="BB126" i="71"/>
  <c r="BC126" i="71"/>
  <c r="BD126" i="71"/>
  <c r="BE126" i="71"/>
  <c r="BF126" i="71"/>
  <c r="BG126" i="71"/>
  <c r="BH126" i="71"/>
  <c r="BI126" i="71"/>
  <c r="BJ126" i="71"/>
  <c r="BK126" i="71"/>
  <c r="BL126" i="71"/>
  <c r="AZ127" i="71"/>
  <c r="BA127" i="71"/>
  <c r="BB127" i="71"/>
  <c r="BC127" i="71"/>
  <c r="BD127" i="71"/>
  <c r="BE127" i="71"/>
  <c r="BF127" i="71"/>
  <c r="BG127" i="71"/>
  <c r="BH127" i="71"/>
  <c r="BI127" i="71"/>
  <c r="BJ127" i="71"/>
  <c r="BK127" i="71"/>
  <c r="BL127" i="71"/>
  <c r="AZ128" i="71"/>
  <c r="BA128" i="71"/>
  <c r="BB128" i="71"/>
  <c r="BC128" i="71"/>
  <c r="BD128" i="71"/>
  <c r="BE128" i="71"/>
  <c r="BF128" i="71"/>
  <c r="BG128" i="71"/>
  <c r="BH128" i="71"/>
  <c r="BI128" i="71"/>
  <c r="BJ128" i="71"/>
  <c r="BK128" i="71"/>
  <c r="BL128" i="71"/>
  <c r="AZ129" i="71"/>
  <c r="BA129" i="71"/>
  <c r="BB129" i="71"/>
  <c r="BC129" i="71"/>
  <c r="BD129" i="71"/>
  <c r="BE129" i="71"/>
  <c r="BF129" i="71"/>
  <c r="BG129" i="71"/>
  <c r="BH129" i="71"/>
  <c r="BI129" i="71"/>
  <c r="BJ129" i="71"/>
  <c r="BK129" i="71"/>
  <c r="BL129" i="71"/>
  <c r="AZ130" i="71"/>
  <c r="BA130" i="71"/>
  <c r="BB130" i="71"/>
  <c r="BC130" i="71"/>
  <c r="BD130" i="71"/>
  <c r="BE130" i="71"/>
  <c r="BF130" i="71"/>
  <c r="BG130" i="71"/>
  <c r="BH130" i="71"/>
  <c r="BI130" i="71"/>
  <c r="BJ130" i="71"/>
  <c r="BK130" i="71"/>
  <c r="BL130" i="71"/>
  <c r="AZ131" i="71"/>
  <c r="BA131" i="71"/>
  <c r="BB131" i="71"/>
  <c r="BC131" i="71"/>
  <c r="BD131" i="71"/>
  <c r="BE131" i="71"/>
  <c r="BF131" i="71"/>
  <c r="BG131" i="71"/>
  <c r="BH131" i="71"/>
  <c r="BI131" i="71"/>
  <c r="BJ131" i="71"/>
  <c r="BK131" i="71"/>
  <c r="BL131" i="71"/>
  <c r="AZ132" i="71"/>
  <c r="BA132" i="71"/>
  <c r="BB132" i="71"/>
  <c r="BC132" i="71"/>
  <c r="BD132" i="71"/>
  <c r="BE132" i="71"/>
  <c r="BF132" i="71"/>
  <c r="BG132" i="71"/>
  <c r="BH132" i="71"/>
  <c r="BI132" i="71"/>
  <c r="BJ132" i="71"/>
  <c r="BK132" i="71"/>
  <c r="BL132" i="71"/>
  <c r="AZ133" i="71"/>
  <c r="BA133" i="71"/>
  <c r="BB133" i="71"/>
  <c r="BC133" i="71"/>
  <c r="BD133" i="71"/>
  <c r="BE133" i="71"/>
  <c r="BF133" i="71"/>
  <c r="BG133" i="71"/>
  <c r="BH133" i="71"/>
  <c r="BI133" i="71"/>
  <c r="BJ133" i="71"/>
  <c r="BK133" i="71"/>
  <c r="BL133" i="71"/>
  <c r="AZ134" i="71"/>
  <c r="BA134" i="71"/>
  <c r="BB134" i="71"/>
  <c r="BC134" i="71"/>
  <c r="BD134" i="71"/>
  <c r="BE134" i="71"/>
  <c r="BF134" i="71"/>
  <c r="BG134" i="71"/>
  <c r="BH134" i="71"/>
  <c r="BI134" i="71"/>
  <c r="BJ134" i="71"/>
  <c r="BK134" i="71"/>
  <c r="BL134" i="71"/>
  <c r="AZ135" i="71"/>
  <c r="BA135" i="71"/>
  <c r="BB135" i="71"/>
  <c r="BC135" i="71"/>
  <c r="BD135" i="71"/>
  <c r="BE135" i="71"/>
  <c r="BF135" i="71"/>
  <c r="BG135" i="71"/>
  <c r="BH135" i="71"/>
  <c r="BI135" i="71"/>
  <c r="BJ135" i="71"/>
  <c r="BK135" i="71"/>
  <c r="BL135" i="71"/>
  <c r="AZ136" i="71"/>
  <c r="BA136" i="71"/>
  <c r="BB136" i="71"/>
  <c r="BC136" i="71"/>
  <c r="BD136" i="71"/>
  <c r="BE136" i="71"/>
  <c r="BF136" i="71"/>
  <c r="BG136" i="71"/>
  <c r="BH136" i="71"/>
  <c r="BI136" i="71"/>
  <c r="BJ136" i="71"/>
  <c r="BK136" i="71"/>
  <c r="BL136" i="71"/>
  <c r="AZ137" i="71"/>
  <c r="BA137" i="71"/>
  <c r="BB137" i="71"/>
  <c r="BC137" i="71"/>
  <c r="BD137" i="71"/>
  <c r="BE137" i="71"/>
  <c r="BF137" i="71"/>
  <c r="BG137" i="71"/>
  <c r="BH137" i="71"/>
  <c r="BI137" i="71"/>
  <c r="BJ137" i="71"/>
  <c r="BK137" i="71"/>
  <c r="BL137" i="71"/>
  <c r="AZ139" i="71"/>
  <c r="BA139" i="71"/>
  <c r="BB139" i="71"/>
  <c r="BC139" i="71"/>
  <c r="BD139" i="71"/>
  <c r="BE139" i="71"/>
  <c r="BF139" i="71"/>
  <c r="BG139" i="71"/>
  <c r="BH139" i="71"/>
  <c r="BI139" i="71"/>
  <c r="BJ139" i="71"/>
  <c r="BK139" i="71"/>
  <c r="BL139" i="71"/>
  <c r="AZ140" i="71"/>
  <c r="BA140" i="71"/>
  <c r="BB140" i="71"/>
  <c r="BC140" i="71"/>
  <c r="BD140" i="71"/>
  <c r="BE140" i="71"/>
  <c r="BF140" i="71"/>
  <c r="BG140" i="71"/>
  <c r="BH140" i="71"/>
  <c r="BI140" i="71"/>
  <c r="BJ140" i="71"/>
  <c r="BK140" i="71"/>
  <c r="BL140" i="71"/>
  <c r="AZ141" i="71"/>
  <c r="BA141" i="71"/>
  <c r="BB141" i="71"/>
  <c r="BC141" i="71"/>
  <c r="BD141" i="71"/>
  <c r="BE141" i="71"/>
  <c r="BF141" i="71"/>
  <c r="BG141" i="71"/>
  <c r="BH141" i="71"/>
  <c r="BI141" i="71"/>
  <c r="BJ141" i="71"/>
  <c r="BK141" i="71"/>
  <c r="BL141" i="71"/>
  <c r="AZ142" i="71"/>
  <c r="BA142" i="71"/>
  <c r="BB142" i="71"/>
  <c r="BC142" i="71"/>
  <c r="BD142" i="71"/>
  <c r="BE142" i="71"/>
  <c r="BF142" i="71"/>
  <c r="BG142" i="71"/>
  <c r="BH142" i="71"/>
  <c r="BI142" i="71"/>
  <c r="BJ142" i="71"/>
  <c r="BK142" i="71"/>
  <c r="BL142" i="71"/>
  <c r="AZ143" i="71"/>
  <c r="BA143" i="71"/>
  <c r="BB143" i="71"/>
  <c r="BC143" i="71"/>
  <c r="BD143" i="71"/>
  <c r="BE143" i="71"/>
  <c r="BF143" i="71"/>
  <c r="BG143" i="71"/>
  <c r="BH143" i="71"/>
  <c r="BI143" i="71"/>
  <c r="BJ143" i="71"/>
  <c r="BK143" i="71"/>
  <c r="BL143" i="71"/>
  <c r="AZ144" i="71"/>
  <c r="BA144" i="71"/>
  <c r="BB144" i="71"/>
  <c r="BC144" i="71"/>
  <c r="BD144" i="71"/>
  <c r="BE144" i="71"/>
  <c r="BF144" i="71"/>
  <c r="BG144" i="71"/>
  <c r="BH144" i="71"/>
  <c r="BI144" i="71"/>
  <c r="BJ144" i="71"/>
  <c r="BK144" i="71"/>
  <c r="BL144" i="71"/>
  <c r="AZ145" i="71"/>
  <c r="BA145" i="71"/>
  <c r="BB145" i="71"/>
  <c r="BC145" i="71"/>
  <c r="BD145" i="71"/>
  <c r="BE145" i="71"/>
  <c r="BF145" i="71"/>
  <c r="BG145" i="71"/>
  <c r="BH145" i="71"/>
  <c r="BI145" i="71"/>
  <c r="BJ145" i="71"/>
  <c r="BK145" i="71"/>
  <c r="BL145" i="71"/>
  <c r="AZ146" i="71"/>
  <c r="BA146" i="71"/>
  <c r="BB146" i="71"/>
  <c r="BC146" i="71"/>
  <c r="BD146" i="71"/>
  <c r="BE146" i="71"/>
  <c r="BF146" i="71"/>
  <c r="BG146" i="71"/>
  <c r="BH146" i="71"/>
  <c r="BI146" i="71"/>
  <c r="BJ146" i="71"/>
  <c r="BK146" i="71"/>
  <c r="BL146" i="71"/>
  <c r="AZ147" i="71"/>
  <c r="BA147" i="71"/>
  <c r="BB147" i="71"/>
  <c r="BC147" i="71"/>
  <c r="BD147" i="71"/>
  <c r="BE147" i="71"/>
  <c r="BF147" i="71"/>
  <c r="BG147" i="71"/>
  <c r="BH147" i="71"/>
  <c r="BI147" i="71"/>
  <c r="BJ147" i="71"/>
  <c r="BK147" i="71"/>
  <c r="BL147" i="71"/>
  <c r="AZ148" i="71"/>
  <c r="BA148" i="71"/>
  <c r="BB148" i="71"/>
  <c r="BC148" i="71"/>
  <c r="BD148" i="71"/>
  <c r="BE148" i="71"/>
  <c r="BF148" i="71"/>
  <c r="BG148" i="71"/>
  <c r="BH148" i="71"/>
  <c r="BI148" i="71"/>
  <c r="BJ148" i="71"/>
  <c r="BK148" i="71"/>
  <c r="BL148" i="71"/>
  <c r="AZ149" i="71"/>
  <c r="BA149" i="71"/>
  <c r="BB149" i="71"/>
  <c r="BC149" i="71"/>
  <c r="BD149" i="71"/>
  <c r="BE149" i="71"/>
  <c r="BF149" i="71"/>
  <c r="BG149" i="71"/>
  <c r="BH149" i="71"/>
  <c r="BI149" i="71"/>
  <c r="BJ149" i="71"/>
  <c r="BK149" i="71"/>
  <c r="BL149" i="71"/>
  <c r="AZ150" i="71"/>
  <c r="BA150" i="71"/>
  <c r="BB150" i="71"/>
  <c r="BC150" i="71"/>
  <c r="BD150" i="71"/>
  <c r="BE150" i="71"/>
  <c r="BF150" i="71"/>
  <c r="BG150" i="71"/>
  <c r="BH150" i="71"/>
  <c r="BI150" i="71"/>
  <c r="BJ150" i="71"/>
  <c r="BK150" i="71"/>
  <c r="BL150" i="71"/>
  <c r="AZ151" i="71"/>
  <c r="BA151" i="71"/>
  <c r="BB151" i="71"/>
  <c r="BC151" i="71"/>
  <c r="BD151" i="71"/>
  <c r="BE151" i="71"/>
  <c r="BF151" i="71"/>
  <c r="BG151" i="71"/>
  <c r="BH151" i="71"/>
  <c r="BI151" i="71"/>
  <c r="BJ151" i="71"/>
  <c r="BK151" i="71"/>
  <c r="BL151" i="71"/>
  <c r="AZ152" i="71"/>
  <c r="BA152" i="71"/>
  <c r="BB152" i="71"/>
  <c r="BC152" i="71"/>
  <c r="BD152" i="71"/>
  <c r="BE152" i="71"/>
  <c r="BF152" i="71"/>
  <c r="BG152" i="71"/>
  <c r="BH152" i="71"/>
  <c r="BI152" i="71"/>
  <c r="BJ152" i="71"/>
  <c r="BK152" i="71"/>
  <c r="BL152" i="71"/>
  <c r="AZ153" i="71"/>
  <c r="BA153" i="71"/>
  <c r="BB153" i="71"/>
  <c r="BC153" i="71"/>
  <c r="BD153" i="71"/>
  <c r="BE153" i="71"/>
  <c r="BF153" i="71"/>
  <c r="BG153" i="71"/>
  <c r="BH153" i="71"/>
  <c r="BI153" i="71"/>
  <c r="BJ153" i="71"/>
  <c r="BK153" i="71"/>
  <c r="BL153" i="71"/>
  <c r="AZ154" i="71"/>
  <c r="BA154" i="71"/>
  <c r="BB154" i="71"/>
  <c r="BC154" i="71"/>
  <c r="BD154" i="71"/>
  <c r="BE154" i="71"/>
  <c r="BF154" i="71"/>
  <c r="BG154" i="71"/>
  <c r="BH154" i="71"/>
  <c r="BI154" i="71"/>
  <c r="BJ154" i="71"/>
  <c r="BK154" i="71"/>
  <c r="BL154" i="71"/>
  <c r="AZ155" i="71"/>
  <c r="BA155" i="71"/>
  <c r="BB155" i="71"/>
  <c r="BC155" i="71"/>
  <c r="BD155" i="71"/>
  <c r="BE155" i="71"/>
  <c r="BF155" i="71"/>
  <c r="BG155" i="71"/>
  <c r="BH155" i="71"/>
  <c r="BI155" i="71"/>
  <c r="BJ155" i="71"/>
  <c r="BK155" i="71"/>
  <c r="BL155" i="71"/>
  <c r="AZ156" i="71"/>
  <c r="BA156" i="71"/>
  <c r="BB156" i="71"/>
  <c r="BC156" i="71"/>
  <c r="BD156" i="71"/>
  <c r="BE156" i="71"/>
  <c r="BF156" i="71"/>
  <c r="BG156" i="71"/>
  <c r="BH156" i="71"/>
  <c r="BI156" i="71"/>
  <c r="BJ156" i="71"/>
  <c r="BK156" i="71"/>
  <c r="BL156" i="71"/>
  <c r="AZ157" i="71"/>
  <c r="BA157" i="71"/>
  <c r="BB157" i="71"/>
  <c r="BC157" i="71"/>
  <c r="BD157" i="71"/>
  <c r="BE157" i="71"/>
  <c r="BF157" i="71"/>
  <c r="BG157" i="71"/>
  <c r="BH157" i="71"/>
  <c r="BI157" i="71"/>
  <c r="BJ157" i="71"/>
  <c r="BK157" i="71"/>
  <c r="BL157" i="71"/>
  <c r="AZ158" i="71"/>
  <c r="BA158" i="71"/>
  <c r="BB158" i="71"/>
  <c r="BC158" i="71"/>
  <c r="BD158" i="71"/>
  <c r="BE158" i="71"/>
  <c r="BF158" i="71"/>
  <c r="BG158" i="71"/>
  <c r="BH158" i="71"/>
  <c r="BI158" i="71"/>
  <c r="BJ158" i="71"/>
  <c r="BK158" i="71"/>
  <c r="BL158" i="71"/>
  <c r="AZ159" i="71"/>
  <c r="BA159" i="71"/>
  <c r="BB159" i="71"/>
  <c r="BC159" i="71"/>
  <c r="BD159" i="71"/>
  <c r="BE159" i="71"/>
  <c r="BF159" i="71"/>
  <c r="BG159" i="71"/>
  <c r="BH159" i="71"/>
  <c r="BI159" i="71"/>
  <c r="BJ159" i="71"/>
  <c r="BK159" i="71"/>
  <c r="BL159" i="71"/>
  <c r="AZ160" i="71"/>
  <c r="BA160" i="71"/>
  <c r="BB160" i="71"/>
  <c r="BC160" i="71"/>
  <c r="BD160" i="71"/>
  <c r="BE160" i="71"/>
  <c r="BF160" i="71"/>
  <c r="BG160" i="71"/>
  <c r="BH160" i="71"/>
  <c r="BI160" i="71"/>
  <c r="BJ160" i="71"/>
  <c r="BK160" i="71"/>
  <c r="BL160" i="71"/>
  <c r="AZ161" i="71"/>
  <c r="BA161" i="71"/>
  <c r="BB161" i="71"/>
  <c r="BC161" i="71"/>
  <c r="BD161" i="71"/>
  <c r="BE161" i="71"/>
  <c r="BF161" i="71"/>
  <c r="BG161" i="71"/>
  <c r="BH161" i="71"/>
  <c r="BI161" i="71"/>
  <c r="BJ161" i="71"/>
  <c r="BK161" i="71"/>
  <c r="BL161" i="71"/>
  <c r="AZ162" i="71"/>
  <c r="BA162" i="71"/>
  <c r="BB162" i="71"/>
  <c r="BC162" i="71"/>
  <c r="BD162" i="71"/>
  <c r="BE162" i="71"/>
  <c r="BF162" i="71"/>
  <c r="BG162" i="71"/>
  <c r="BH162" i="71"/>
  <c r="BI162" i="71"/>
  <c r="BJ162" i="71"/>
  <c r="BK162" i="71"/>
  <c r="BL162" i="71"/>
  <c r="AZ163" i="71"/>
  <c r="BA163" i="71"/>
  <c r="BB163" i="71"/>
  <c r="BC163" i="71"/>
  <c r="BD163" i="71"/>
  <c r="BE163" i="71"/>
  <c r="BF163" i="71"/>
  <c r="BG163" i="71"/>
  <c r="BH163" i="71"/>
  <c r="BI163" i="71"/>
  <c r="BJ163" i="71"/>
  <c r="BK163" i="71"/>
  <c r="BL163" i="71"/>
  <c r="AZ164" i="71"/>
  <c r="BA164" i="71"/>
  <c r="BB164" i="71"/>
  <c r="BC164" i="71"/>
  <c r="BD164" i="71"/>
  <c r="BE164" i="71"/>
  <c r="BF164" i="71"/>
  <c r="BG164" i="71"/>
  <c r="BH164" i="71"/>
  <c r="BI164" i="71"/>
  <c r="BJ164" i="71"/>
  <c r="BK164" i="71"/>
  <c r="BL164" i="71"/>
  <c r="AZ165" i="71"/>
  <c r="BA165" i="71"/>
  <c r="BB165" i="71"/>
  <c r="BC165" i="71"/>
  <c r="BD165" i="71"/>
  <c r="BE165" i="71"/>
  <c r="BF165" i="71"/>
  <c r="BG165" i="71"/>
  <c r="BH165" i="71"/>
  <c r="BI165" i="71"/>
  <c r="BJ165" i="71"/>
  <c r="BK165" i="71"/>
  <c r="BL165" i="71"/>
  <c r="AZ166" i="71"/>
  <c r="BA166" i="71"/>
  <c r="BB166" i="71"/>
  <c r="BC166" i="71"/>
  <c r="BD166" i="71"/>
  <c r="BE166" i="71"/>
  <c r="BF166" i="71"/>
  <c r="BG166" i="71"/>
  <c r="BH166" i="71"/>
  <c r="BI166" i="71"/>
  <c r="BJ166" i="71"/>
  <c r="BK166" i="71"/>
  <c r="BL166" i="71"/>
  <c r="AZ167" i="71"/>
  <c r="BA167" i="71"/>
  <c r="BB167" i="71"/>
  <c r="BC167" i="71"/>
  <c r="BD167" i="71"/>
  <c r="BE167" i="71"/>
  <c r="BF167" i="71"/>
  <c r="BG167" i="71"/>
  <c r="BH167" i="71"/>
  <c r="BI167" i="71"/>
  <c r="BJ167" i="71"/>
  <c r="BK167" i="71"/>
  <c r="BL167" i="71"/>
  <c r="AZ168" i="71"/>
  <c r="BA168" i="71"/>
  <c r="BB168" i="71"/>
  <c r="BC168" i="71"/>
  <c r="BD168" i="71"/>
  <c r="BE168" i="71"/>
  <c r="BF168" i="71"/>
  <c r="BG168" i="71"/>
  <c r="BH168" i="71"/>
  <c r="BI168" i="71"/>
  <c r="BJ168" i="71"/>
  <c r="BK168" i="71"/>
  <c r="BL168" i="71"/>
  <c r="AZ169" i="71"/>
  <c r="BA169" i="71"/>
  <c r="BB169" i="71"/>
  <c r="BC169" i="71"/>
  <c r="BD169" i="71"/>
  <c r="BE169" i="71"/>
  <c r="BF169" i="71"/>
  <c r="BG169" i="71"/>
  <c r="BH169" i="71"/>
  <c r="BI169" i="71"/>
  <c r="BJ169" i="71"/>
  <c r="BK169" i="71"/>
  <c r="BL169" i="71"/>
  <c r="AZ170" i="71"/>
  <c r="BA170" i="71"/>
  <c r="BB170" i="71"/>
  <c r="BC170" i="71"/>
  <c r="BD170" i="71"/>
  <c r="BE170" i="71"/>
  <c r="BF170" i="71"/>
  <c r="BG170" i="71"/>
  <c r="BH170" i="71"/>
  <c r="BI170" i="71"/>
  <c r="BJ170" i="71"/>
  <c r="BK170" i="71"/>
  <c r="BL170" i="71"/>
  <c r="AZ171" i="71"/>
  <c r="BA171" i="71"/>
  <c r="BB171" i="71"/>
  <c r="BC171" i="71"/>
  <c r="BD171" i="71"/>
  <c r="BE171" i="71"/>
  <c r="BF171" i="71"/>
  <c r="BG171" i="71"/>
  <c r="BH171" i="71"/>
  <c r="BI171" i="71"/>
  <c r="BJ171" i="71"/>
  <c r="BK171" i="71"/>
  <c r="BL171" i="71"/>
  <c r="AZ172" i="71"/>
  <c r="BA172" i="71"/>
  <c r="BB172" i="71"/>
  <c r="BC172" i="71"/>
  <c r="BD172" i="71"/>
  <c r="BE172" i="71"/>
  <c r="BF172" i="71"/>
  <c r="BG172" i="71"/>
  <c r="BH172" i="71"/>
  <c r="BI172" i="71"/>
  <c r="BJ172" i="71"/>
  <c r="BK172" i="71"/>
  <c r="BL172" i="71"/>
  <c r="AZ173" i="71"/>
  <c r="BA173" i="71"/>
  <c r="BB173" i="71"/>
  <c r="BC173" i="71"/>
  <c r="BD173" i="71"/>
  <c r="BE173" i="71"/>
  <c r="BF173" i="71"/>
  <c r="BG173" i="71"/>
  <c r="BH173" i="71"/>
  <c r="BI173" i="71"/>
  <c r="BJ173" i="71"/>
  <c r="BK173" i="71"/>
  <c r="BL173" i="71"/>
  <c r="AZ174" i="71"/>
  <c r="BA174" i="71"/>
  <c r="BB174" i="71"/>
  <c r="BC174" i="71"/>
  <c r="BD174" i="71"/>
  <c r="BE174" i="71"/>
  <c r="BF174" i="71"/>
  <c r="BG174" i="71"/>
  <c r="BH174" i="71"/>
  <c r="BI174" i="71"/>
  <c r="BJ174" i="71"/>
  <c r="BK174" i="71"/>
  <c r="BL174" i="71"/>
  <c r="AZ175" i="71"/>
  <c r="BA175" i="71"/>
  <c r="BB175" i="71"/>
  <c r="BC175" i="71"/>
  <c r="BD175" i="71"/>
  <c r="BE175" i="71"/>
  <c r="BF175" i="71"/>
  <c r="BG175" i="71"/>
  <c r="BH175" i="71"/>
  <c r="BI175" i="71"/>
  <c r="BJ175" i="71"/>
  <c r="BK175" i="71"/>
  <c r="BL175" i="71"/>
  <c r="AZ176" i="71"/>
  <c r="BA176" i="71"/>
  <c r="BB176" i="71"/>
  <c r="BC176" i="71"/>
  <c r="BD176" i="71"/>
  <c r="BE176" i="71"/>
  <c r="BF176" i="71"/>
  <c r="BG176" i="71"/>
  <c r="BH176" i="71"/>
  <c r="BI176" i="71"/>
  <c r="BJ176" i="71"/>
  <c r="BK176" i="71"/>
  <c r="BL176" i="71"/>
  <c r="AZ177" i="71"/>
  <c r="BA177" i="71"/>
  <c r="BB177" i="71"/>
  <c r="BC177" i="71"/>
  <c r="BD177" i="71"/>
  <c r="BE177" i="71"/>
  <c r="BF177" i="71"/>
  <c r="BG177" i="71"/>
  <c r="BH177" i="71"/>
  <c r="BI177" i="71"/>
  <c r="BJ177" i="71"/>
  <c r="BK177" i="71"/>
  <c r="BL177" i="71"/>
  <c r="AZ178" i="71"/>
  <c r="BA178" i="71"/>
  <c r="BB178" i="71"/>
  <c r="BC178" i="71"/>
  <c r="BD178" i="71"/>
  <c r="BE178" i="71"/>
  <c r="BF178" i="71"/>
  <c r="BG178" i="71"/>
  <c r="BH178" i="71"/>
  <c r="BI178" i="71"/>
  <c r="BJ178" i="71"/>
  <c r="BK178" i="71"/>
  <c r="BL178" i="71"/>
  <c r="AZ179" i="71"/>
  <c r="BA179" i="71"/>
  <c r="BB179" i="71"/>
  <c r="BC179" i="71"/>
  <c r="BD179" i="71"/>
  <c r="BE179" i="71"/>
  <c r="BF179" i="71"/>
  <c r="BG179" i="71"/>
  <c r="BH179" i="71"/>
  <c r="BI179" i="71"/>
  <c r="BJ179" i="71"/>
  <c r="BK179" i="71"/>
  <c r="BL179" i="71"/>
  <c r="AZ180" i="71"/>
  <c r="BA180" i="71"/>
  <c r="BB180" i="71"/>
  <c r="BC180" i="71"/>
  <c r="BD180" i="71"/>
  <c r="BE180" i="71"/>
  <c r="BF180" i="71"/>
  <c r="BG180" i="71"/>
  <c r="BH180" i="71"/>
  <c r="BI180" i="71"/>
  <c r="BJ180" i="71"/>
  <c r="BK180" i="71"/>
  <c r="BL180" i="71"/>
  <c r="AZ181" i="71"/>
  <c r="BA181" i="71"/>
  <c r="BB181" i="71"/>
  <c r="BC181" i="71"/>
  <c r="BD181" i="71"/>
  <c r="BE181" i="71"/>
  <c r="BF181" i="71"/>
  <c r="BG181" i="71"/>
  <c r="BH181" i="71"/>
  <c r="BI181" i="71"/>
  <c r="BJ181" i="71"/>
  <c r="BK181" i="71"/>
  <c r="BL181" i="71"/>
  <c r="AZ182" i="71"/>
  <c r="BA182" i="71"/>
  <c r="BB182" i="71"/>
  <c r="BC182" i="71"/>
  <c r="BD182" i="71"/>
  <c r="BE182" i="71"/>
  <c r="BF182" i="71"/>
  <c r="BG182" i="71"/>
  <c r="BH182" i="71"/>
  <c r="BI182" i="71"/>
  <c r="BJ182" i="71"/>
  <c r="BK182" i="71"/>
  <c r="BL182" i="71"/>
  <c r="AZ183" i="71"/>
  <c r="BA183" i="71"/>
  <c r="BB183" i="71"/>
  <c r="BC183" i="71"/>
  <c r="BD183" i="71"/>
  <c r="BE183" i="71"/>
  <c r="BF183" i="71"/>
  <c r="BG183" i="71"/>
  <c r="BH183" i="71"/>
  <c r="BI183" i="71"/>
  <c r="BJ183" i="71"/>
  <c r="BK183" i="71"/>
  <c r="BL183" i="71"/>
  <c r="AZ184" i="71"/>
  <c r="BA184" i="71"/>
  <c r="BB184" i="71"/>
  <c r="BC184" i="71"/>
  <c r="BD184" i="71"/>
  <c r="BE184" i="71"/>
  <c r="BF184" i="71"/>
  <c r="BG184" i="71"/>
  <c r="BH184" i="71"/>
  <c r="BI184" i="71"/>
  <c r="BJ184" i="71"/>
  <c r="BK184" i="71"/>
  <c r="BL184" i="71"/>
  <c r="AZ185" i="71"/>
  <c r="BA185" i="71"/>
  <c r="BB185" i="71"/>
  <c r="BC185" i="71"/>
  <c r="BD185" i="71"/>
  <c r="BE185" i="71"/>
  <c r="BF185" i="71"/>
  <c r="BG185" i="71"/>
  <c r="BH185" i="71"/>
  <c r="BI185" i="71"/>
  <c r="BJ185" i="71"/>
  <c r="BK185" i="71"/>
  <c r="BL185" i="71"/>
  <c r="AZ186" i="71"/>
  <c r="BA186" i="71"/>
  <c r="BB186" i="71"/>
  <c r="BC186" i="71"/>
  <c r="BD186" i="71"/>
  <c r="BE186" i="71"/>
  <c r="BF186" i="71"/>
  <c r="BG186" i="71"/>
  <c r="BH186" i="71"/>
  <c r="BI186" i="71"/>
  <c r="BJ186" i="71"/>
  <c r="BK186" i="71"/>
  <c r="BL186" i="71"/>
  <c r="AZ187" i="71"/>
  <c r="BA187" i="71"/>
  <c r="BB187" i="71"/>
  <c r="BC187" i="71"/>
  <c r="BD187" i="71"/>
  <c r="BE187" i="71"/>
  <c r="BF187" i="71"/>
  <c r="BG187" i="71"/>
  <c r="BH187" i="71"/>
  <c r="BI187" i="71"/>
  <c r="BJ187" i="71"/>
  <c r="BK187" i="71"/>
  <c r="BL187" i="71"/>
  <c r="AZ188" i="71"/>
  <c r="BA188" i="71"/>
  <c r="BB188" i="71"/>
  <c r="BC188" i="71"/>
  <c r="BD188" i="71"/>
  <c r="BE188" i="71"/>
  <c r="BF188" i="71"/>
  <c r="BG188" i="71"/>
  <c r="BH188" i="71"/>
  <c r="BI188" i="71"/>
  <c r="BJ188" i="71"/>
  <c r="BK188" i="71"/>
  <c r="BL188" i="71"/>
  <c r="AZ189" i="71"/>
  <c r="BA189" i="71"/>
  <c r="BB189" i="71"/>
  <c r="BC189" i="71"/>
  <c r="BD189" i="71"/>
  <c r="BE189" i="71"/>
  <c r="BF189" i="71"/>
  <c r="BG189" i="71"/>
  <c r="BH189" i="71"/>
  <c r="BI189" i="71"/>
  <c r="BJ189" i="71"/>
  <c r="BK189" i="71"/>
  <c r="BL189" i="71"/>
  <c r="AZ190" i="71"/>
  <c r="BA190" i="71"/>
  <c r="BB190" i="71"/>
  <c r="BC190" i="71"/>
  <c r="BD190" i="71"/>
  <c r="BE190" i="71"/>
  <c r="BF190" i="71"/>
  <c r="BG190" i="71"/>
  <c r="BH190" i="71"/>
  <c r="BI190" i="71"/>
  <c r="BJ190" i="71"/>
  <c r="BK190" i="71"/>
  <c r="BL190" i="71"/>
  <c r="AZ191" i="71"/>
  <c r="BA191" i="71"/>
  <c r="BB191" i="71"/>
  <c r="BC191" i="71"/>
  <c r="BD191" i="71"/>
  <c r="BE191" i="71"/>
  <c r="BF191" i="71"/>
  <c r="BG191" i="71"/>
  <c r="BH191" i="71"/>
  <c r="BI191" i="71"/>
  <c r="BJ191" i="71"/>
  <c r="BK191" i="71"/>
  <c r="BL191" i="71"/>
  <c r="AZ192" i="71"/>
  <c r="BA192" i="71"/>
  <c r="BB192" i="71"/>
  <c r="BC192" i="71"/>
  <c r="BD192" i="71"/>
  <c r="BE192" i="71"/>
  <c r="BF192" i="71"/>
  <c r="BG192" i="71"/>
  <c r="BH192" i="71"/>
  <c r="BI192" i="71"/>
  <c r="BJ192" i="71"/>
  <c r="BK192" i="71"/>
  <c r="BL192" i="71"/>
  <c r="AZ193" i="71"/>
  <c r="BA193" i="71"/>
  <c r="BB193" i="71"/>
  <c r="BC193" i="71"/>
  <c r="BD193" i="71"/>
  <c r="BE193" i="71"/>
  <c r="BF193" i="71"/>
  <c r="BG193" i="71"/>
  <c r="BH193" i="71"/>
  <c r="BI193" i="71"/>
  <c r="BJ193" i="71"/>
  <c r="BK193" i="71"/>
  <c r="BL193" i="71"/>
  <c r="AZ194" i="71"/>
  <c r="BA194" i="71"/>
  <c r="BB194" i="71"/>
  <c r="BC194" i="71"/>
  <c r="BD194" i="71"/>
  <c r="BE194" i="71"/>
  <c r="BF194" i="71"/>
  <c r="BG194" i="71"/>
  <c r="BH194" i="71"/>
  <c r="BI194" i="71"/>
  <c r="BJ194" i="71"/>
  <c r="BK194" i="71"/>
  <c r="BL194" i="71"/>
  <c r="AZ195" i="71"/>
  <c r="BA195" i="71"/>
  <c r="BB195" i="71"/>
  <c r="BC195" i="71"/>
  <c r="BD195" i="71"/>
  <c r="BE195" i="71"/>
  <c r="BF195" i="71"/>
  <c r="BG195" i="71"/>
  <c r="BH195" i="71"/>
  <c r="BI195" i="71"/>
  <c r="BJ195" i="71"/>
  <c r="BK195" i="71"/>
  <c r="BL195" i="71"/>
  <c r="AZ196" i="71"/>
  <c r="BA196" i="71"/>
  <c r="BB196" i="71"/>
  <c r="BC196" i="71"/>
  <c r="BD196" i="71"/>
  <c r="BE196" i="71"/>
  <c r="BF196" i="71"/>
  <c r="BG196" i="71"/>
  <c r="BH196" i="71"/>
  <c r="BI196" i="71"/>
  <c r="BJ196" i="71"/>
  <c r="BK196" i="71"/>
  <c r="BL196" i="71"/>
  <c r="AZ197" i="71"/>
  <c r="BA197" i="71"/>
  <c r="BB197" i="71"/>
  <c r="BC197" i="71"/>
  <c r="BD197" i="71"/>
  <c r="BE197" i="71"/>
  <c r="BF197" i="71"/>
  <c r="BG197" i="71"/>
  <c r="BH197" i="71"/>
  <c r="BI197" i="71"/>
  <c r="BJ197" i="71"/>
  <c r="BK197" i="71"/>
  <c r="BL197" i="71"/>
  <c r="AZ198" i="71"/>
  <c r="BA198" i="71"/>
  <c r="BB198" i="71"/>
  <c r="BC198" i="71"/>
  <c r="BD198" i="71"/>
  <c r="BE198" i="71"/>
  <c r="BF198" i="71"/>
  <c r="BG198" i="71"/>
  <c r="BH198" i="71"/>
  <c r="BI198" i="71"/>
  <c r="BJ198" i="71"/>
  <c r="BK198" i="71"/>
  <c r="BL198" i="71"/>
  <c r="AZ199" i="71"/>
  <c r="BA199" i="71"/>
  <c r="BB199" i="71"/>
  <c r="BC199" i="71"/>
  <c r="BD199" i="71"/>
  <c r="BE199" i="71"/>
  <c r="BF199" i="71"/>
  <c r="BG199" i="71"/>
  <c r="BH199" i="71"/>
  <c r="BI199" i="71"/>
  <c r="BJ199" i="71"/>
  <c r="BK199" i="71"/>
  <c r="BL199" i="71"/>
  <c r="AZ200" i="71"/>
  <c r="BA200" i="71"/>
  <c r="BB200" i="71"/>
  <c r="BC200" i="71"/>
  <c r="BD200" i="71"/>
  <c r="BE200" i="71"/>
  <c r="BF200" i="71"/>
  <c r="BG200" i="71"/>
  <c r="BH200" i="71"/>
  <c r="BI200" i="71"/>
  <c r="BJ200" i="71"/>
  <c r="BK200" i="71"/>
  <c r="BL200" i="71"/>
  <c r="AZ201" i="71"/>
  <c r="BA201" i="71"/>
  <c r="BB201" i="71"/>
  <c r="BC201" i="71"/>
  <c r="BD201" i="71"/>
  <c r="BE201" i="71"/>
  <c r="BF201" i="71"/>
  <c r="BG201" i="71"/>
  <c r="BH201" i="71"/>
  <c r="BI201" i="71"/>
  <c r="BJ201" i="71"/>
  <c r="BK201" i="71"/>
  <c r="BL201" i="71"/>
  <c r="AZ202" i="71"/>
  <c r="BA202" i="71"/>
  <c r="BB202" i="71"/>
  <c r="BC202" i="71"/>
  <c r="BD202" i="71"/>
  <c r="BE202" i="71"/>
  <c r="BF202" i="71"/>
  <c r="BG202" i="71"/>
  <c r="BH202" i="71"/>
  <c r="BI202" i="71"/>
  <c r="BJ202" i="71"/>
  <c r="BK202" i="71"/>
  <c r="BL202" i="71"/>
  <c r="AZ203" i="71"/>
  <c r="BA203" i="71"/>
  <c r="BB203" i="71"/>
  <c r="BC203" i="71"/>
  <c r="BD203" i="71"/>
  <c r="BE203" i="71"/>
  <c r="BF203" i="71"/>
  <c r="BG203" i="71"/>
  <c r="BH203" i="71"/>
  <c r="BI203" i="71"/>
  <c r="BJ203" i="71"/>
  <c r="BK203" i="71"/>
  <c r="BL203" i="71"/>
  <c r="AZ204" i="71"/>
  <c r="BA204" i="71"/>
  <c r="BB204" i="71"/>
  <c r="BC204" i="71"/>
  <c r="BD204" i="71"/>
  <c r="BE204" i="71"/>
  <c r="BF204" i="71"/>
  <c r="BG204" i="71"/>
  <c r="BH204" i="71"/>
  <c r="BI204" i="71"/>
  <c r="BJ204" i="71"/>
  <c r="BK204" i="71"/>
  <c r="BL204" i="71"/>
  <c r="AZ205" i="71"/>
  <c r="BA205" i="71"/>
  <c r="BB205" i="71"/>
  <c r="BC205" i="71"/>
  <c r="BD205" i="71"/>
  <c r="BE205" i="71"/>
  <c r="BF205" i="71"/>
  <c r="BG205" i="71"/>
  <c r="BH205" i="71"/>
  <c r="BI205" i="71"/>
  <c r="BJ205" i="71"/>
  <c r="BK205" i="71"/>
  <c r="BL205" i="71"/>
  <c r="AZ206" i="71"/>
  <c r="BA206" i="71"/>
  <c r="BB206" i="71"/>
  <c r="BC206" i="71"/>
  <c r="BD206" i="71"/>
  <c r="BE206" i="71"/>
  <c r="BF206" i="71"/>
  <c r="BG206" i="71"/>
  <c r="BH206" i="71"/>
  <c r="BI206" i="71"/>
  <c r="BJ206" i="71"/>
  <c r="BK206" i="71"/>
  <c r="BL206" i="71"/>
  <c r="AZ207" i="71"/>
  <c r="BA207" i="71"/>
  <c r="BB207" i="71"/>
  <c r="BC207" i="71"/>
  <c r="BD207" i="71"/>
  <c r="BE207" i="71"/>
  <c r="BF207" i="71"/>
  <c r="BG207" i="71"/>
  <c r="BH207" i="71"/>
  <c r="BI207" i="71"/>
  <c r="BJ207" i="71"/>
  <c r="BK207" i="71"/>
  <c r="BL207" i="71"/>
  <c r="AZ208" i="71"/>
  <c r="BA208" i="71"/>
  <c r="BB208" i="71"/>
  <c r="BC208" i="71"/>
  <c r="BD208" i="71"/>
  <c r="BE208" i="71"/>
  <c r="BF208" i="71"/>
  <c r="BG208" i="71"/>
  <c r="BH208" i="71"/>
  <c r="BI208" i="71"/>
  <c r="BJ208" i="71"/>
  <c r="BK208" i="71"/>
  <c r="BL208" i="71"/>
  <c r="AZ209" i="71"/>
  <c r="BA209" i="71"/>
  <c r="BB209" i="71"/>
  <c r="BC209" i="71"/>
  <c r="BD209" i="71"/>
  <c r="BE209" i="71"/>
  <c r="BF209" i="71"/>
  <c r="BG209" i="71"/>
  <c r="BH209" i="71"/>
  <c r="BI209" i="71"/>
  <c r="BJ209" i="71"/>
  <c r="BK209" i="71"/>
  <c r="BL209" i="71"/>
  <c r="AZ210" i="71"/>
  <c r="BA210" i="71"/>
  <c r="BB210" i="71"/>
  <c r="BC210" i="71"/>
  <c r="BD210" i="71"/>
  <c r="BE210" i="71"/>
  <c r="BF210" i="71"/>
  <c r="BG210" i="71"/>
  <c r="BH210" i="71"/>
  <c r="BI210" i="71"/>
  <c r="BJ210" i="71"/>
  <c r="BK210" i="71"/>
  <c r="BL210" i="71"/>
  <c r="AZ211" i="71"/>
  <c r="BA211" i="71"/>
  <c r="BB211" i="71"/>
  <c r="BC211" i="71"/>
  <c r="BD211" i="71"/>
  <c r="BE211" i="71"/>
  <c r="BF211" i="71"/>
  <c r="BG211" i="71"/>
  <c r="BH211" i="71"/>
  <c r="BI211" i="71"/>
  <c r="BJ211" i="71"/>
  <c r="BK211" i="71"/>
  <c r="BL211" i="71"/>
  <c r="AZ212" i="71"/>
  <c r="BA212" i="71"/>
  <c r="BB212" i="71"/>
  <c r="BC212" i="71"/>
  <c r="BD212" i="71"/>
  <c r="BE212" i="71"/>
  <c r="BF212" i="71"/>
  <c r="BG212" i="71"/>
  <c r="BH212" i="71"/>
  <c r="BI212" i="71"/>
  <c r="BJ212" i="71"/>
  <c r="BK212" i="71"/>
  <c r="BL212" i="71"/>
  <c r="AZ213" i="71"/>
  <c r="BA213" i="71"/>
  <c r="BB213" i="71"/>
  <c r="BC213" i="71"/>
  <c r="BD213" i="71"/>
  <c r="BE213" i="71"/>
  <c r="BF213" i="71"/>
  <c r="BG213" i="71"/>
  <c r="BH213" i="71"/>
  <c r="BI213" i="71"/>
  <c r="BJ213" i="71"/>
  <c r="BK213" i="71"/>
  <c r="BL213" i="71"/>
  <c r="AZ214" i="71"/>
  <c r="BA214" i="71"/>
  <c r="BB214" i="71"/>
  <c r="BC214" i="71"/>
  <c r="BD214" i="71"/>
  <c r="BE214" i="71"/>
  <c r="BF214" i="71"/>
  <c r="BG214" i="71"/>
  <c r="BH214" i="71"/>
  <c r="BI214" i="71"/>
  <c r="BJ214" i="71"/>
  <c r="BK214" i="71"/>
  <c r="BL214" i="71"/>
  <c r="AZ215" i="71"/>
  <c r="BA215" i="71"/>
  <c r="BB215" i="71"/>
  <c r="BC215" i="71"/>
  <c r="BD215" i="71"/>
  <c r="BE215" i="71"/>
  <c r="BF215" i="71"/>
  <c r="BG215" i="71"/>
  <c r="BH215" i="71"/>
  <c r="BI215" i="71"/>
  <c r="BJ215" i="71"/>
  <c r="BK215" i="71"/>
  <c r="BL215" i="71"/>
  <c r="AZ216" i="71"/>
  <c r="BA216" i="71"/>
  <c r="BB216" i="71"/>
  <c r="BC216" i="71"/>
  <c r="BD216" i="71"/>
  <c r="BE216" i="71"/>
  <c r="BF216" i="71"/>
  <c r="BG216" i="71"/>
  <c r="BH216" i="71"/>
  <c r="BI216" i="71"/>
  <c r="BJ216" i="71"/>
  <c r="BK216" i="71"/>
  <c r="BL216" i="71"/>
  <c r="AZ217" i="71"/>
  <c r="BA217" i="71"/>
  <c r="BB217" i="71"/>
  <c r="BC217" i="71"/>
  <c r="BD217" i="71"/>
  <c r="BE217" i="71"/>
  <c r="BF217" i="71"/>
  <c r="BG217" i="71"/>
  <c r="BH217" i="71"/>
  <c r="BI217" i="71"/>
  <c r="BJ217" i="71"/>
  <c r="BK217" i="71"/>
  <c r="BL217" i="71"/>
  <c r="AZ218" i="71"/>
  <c r="BA218" i="71"/>
  <c r="BB218" i="71"/>
  <c r="BC218" i="71"/>
  <c r="BD218" i="71"/>
  <c r="BE218" i="71"/>
  <c r="BF218" i="71"/>
  <c r="BG218" i="71"/>
  <c r="BH218" i="71"/>
  <c r="BI218" i="71"/>
  <c r="BJ218" i="71"/>
  <c r="BK218" i="71"/>
  <c r="BL218" i="71"/>
  <c r="AZ219" i="71"/>
  <c r="BA219" i="71"/>
  <c r="BB219" i="71"/>
  <c r="BC219" i="71"/>
  <c r="BD219" i="71"/>
  <c r="BE219" i="71"/>
  <c r="BF219" i="71"/>
  <c r="BG219" i="71"/>
  <c r="BH219" i="71"/>
  <c r="BI219" i="71"/>
  <c r="BJ219" i="71"/>
  <c r="BK219" i="71"/>
  <c r="BL219" i="71"/>
  <c r="AZ220" i="71"/>
  <c r="BA220" i="71"/>
  <c r="BB220" i="71"/>
  <c r="BC220" i="71"/>
  <c r="BD220" i="71"/>
  <c r="BE220" i="71"/>
  <c r="BF220" i="71"/>
  <c r="BG220" i="71"/>
  <c r="BH220" i="71"/>
  <c r="BI220" i="71"/>
  <c r="BJ220" i="71"/>
  <c r="BK220" i="71"/>
  <c r="BL220" i="71"/>
  <c r="AZ221" i="71"/>
  <c r="BA221" i="71"/>
  <c r="BB221" i="71"/>
  <c r="BC221" i="71"/>
  <c r="BD221" i="71"/>
  <c r="BE221" i="71"/>
  <c r="BF221" i="71"/>
  <c r="BG221" i="71"/>
  <c r="BH221" i="71"/>
  <c r="BI221" i="71"/>
  <c r="BJ221" i="71"/>
  <c r="BK221" i="71"/>
  <c r="BL221" i="71"/>
  <c r="AZ222" i="71"/>
  <c r="BA222" i="71"/>
  <c r="BB222" i="71"/>
  <c r="BC222" i="71"/>
  <c r="BD222" i="71"/>
  <c r="BE222" i="71"/>
  <c r="BF222" i="71"/>
  <c r="BG222" i="71"/>
  <c r="BH222" i="71"/>
  <c r="BI222" i="71"/>
  <c r="BJ222" i="71"/>
  <c r="BK222" i="71"/>
  <c r="BL222" i="71"/>
  <c r="AZ223" i="71"/>
  <c r="BA223" i="71"/>
  <c r="BB223" i="71"/>
  <c r="BC223" i="71"/>
  <c r="BD223" i="71"/>
  <c r="BE223" i="71"/>
  <c r="BF223" i="71"/>
  <c r="BG223" i="71"/>
  <c r="BH223" i="71"/>
  <c r="BI223" i="71"/>
  <c r="BJ223" i="71"/>
  <c r="BK223" i="71"/>
  <c r="BL223" i="71"/>
  <c r="AZ224" i="71"/>
  <c r="BA224" i="71"/>
  <c r="BB224" i="71"/>
  <c r="BC224" i="71"/>
  <c r="BD224" i="71"/>
  <c r="BE224" i="71"/>
  <c r="BF224" i="71"/>
  <c r="BG224" i="71"/>
  <c r="BH224" i="71"/>
  <c r="BI224" i="71"/>
  <c r="BJ224" i="71"/>
  <c r="BK224" i="71"/>
  <c r="BL224" i="71"/>
  <c r="AZ225" i="71"/>
  <c r="BA225" i="71"/>
  <c r="BB225" i="71"/>
  <c r="BC225" i="71"/>
  <c r="BD225" i="71"/>
  <c r="BE225" i="71"/>
  <c r="BF225" i="71"/>
  <c r="BG225" i="71"/>
  <c r="BH225" i="71"/>
  <c r="BI225" i="71"/>
  <c r="BJ225" i="71"/>
  <c r="BK225" i="71"/>
  <c r="BL225" i="71"/>
  <c r="AZ226" i="71"/>
  <c r="BA226" i="71"/>
  <c r="BB226" i="71"/>
  <c r="BC226" i="71"/>
  <c r="BD226" i="71"/>
  <c r="BE226" i="71"/>
  <c r="BF226" i="71"/>
  <c r="BG226" i="71"/>
  <c r="BH226" i="71"/>
  <c r="BI226" i="71"/>
  <c r="BJ226" i="71"/>
  <c r="BK226" i="71"/>
  <c r="BL226" i="71"/>
  <c r="AZ227" i="71"/>
  <c r="BA227" i="71"/>
  <c r="BB227" i="71"/>
  <c r="BC227" i="71"/>
  <c r="BD227" i="71"/>
  <c r="BE227" i="71"/>
  <c r="BF227" i="71"/>
  <c r="BG227" i="71"/>
  <c r="BH227" i="71"/>
  <c r="BI227" i="71"/>
  <c r="BJ227" i="71"/>
  <c r="BK227" i="71"/>
  <c r="BL227" i="71"/>
  <c r="AZ228" i="71"/>
  <c r="BA228" i="71"/>
  <c r="BB228" i="71"/>
  <c r="BC228" i="71"/>
  <c r="BD228" i="71"/>
  <c r="BE228" i="71"/>
  <c r="BF228" i="71"/>
  <c r="BG228" i="71"/>
  <c r="BH228" i="71"/>
  <c r="BI228" i="71"/>
  <c r="BJ228" i="71"/>
  <c r="BK228" i="71"/>
  <c r="BL228" i="71"/>
  <c r="AZ229" i="71"/>
  <c r="BA229" i="71"/>
  <c r="BB229" i="71"/>
  <c r="BC229" i="71"/>
  <c r="BD229" i="71"/>
  <c r="BE229" i="71"/>
  <c r="BF229" i="71"/>
  <c r="BG229" i="71"/>
  <c r="BH229" i="71"/>
  <c r="BI229" i="71"/>
  <c r="BJ229" i="71"/>
  <c r="BK229" i="71"/>
  <c r="BL229" i="71"/>
  <c r="AZ230" i="71"/>
  <c r="BA230" i="71"/>
  <c r="BB230" i="71"/>
  <c r="BC230" i="71"/>
  <c r="BD230" i="71"/>
  <c r="BE230" i="71"/>
  <c r="BF230" i="71"/>
  <c r="BG230" i="71"/>
  <c r="BH230" i="71"/>
  <c r="BI230" i="71"/>
  <c r="BJ230" i="71"/>
  <c r="BK230" i="71"/>
  <c r="BL230" i="71"/>
  <c r="AZ231" i="71"/>
  <c r="BA231" i="71"/>
  <c r="BB231" i="71"/>
  <c r="BC231" i="71"/>
  <c r="BD231" i="71"/>
  <c r="BE231" i="71"/>
  <c r="BF231" i="71"/>
  <c r="BG231" i="71"/>
  <c r="BH231" i="71"/>
  <c r="BI231" i="71"/>
  <c r="BJ231" i="71"/>
  <c r="BK231" i="71"/>
  <c r="BL231" i="71"/>
  <c r="AZ232" i="71"/>
  <c r="BA232" i="71"/>
  <c r="BB232" i="71"/>
  <c r="BC232" i="71"/>
  <c r="BD232" i="71"/>
  <c r="BE232" i="71"/>
  <c r="BF232" i="71"/>
  <c r="BG232" i="71"/>
  <c r="BH232" i="71"/>
  <c r="BI232" i="71"/>
  <c r="BJ232" i="71"/>
  <c r="BK232" i="71"/>
  <c r="BL232" i="71"/>
  <c r="AZ233" i="71"/>
  <c r="BA233" i="71"/>
  <c r="BB233" i="71"/>
  <c r="BC233" i="71"/>
  <c r="BD233" i="71"/>
  <c r="BE233" i="71"/>
  <c r="BF233" i="71"/>
  <c r="BG233" i="71"/>
  <c r="BH233" i="71"/>
  <c r="BI233" i="71"/>
  <c r="BJ233" i="71"/>
  <c r="BK233" i="71"/>
  <c r="BL233" i="71"/>
  <c r="AZ234" i="71"/>
  <c r="BA234" i="71"/>
  <c r="BB234" i="71"/>
  <c r="BC234" i="71"/>
  <c r="BD234" i="71"/>
  <c r="BE234" i="71"/>
  <c r="BF234" i="71"/>
  <c r="BG234" i="71"/>
  <c r="BH234" i="71"/>
  <c r="BI234" i="71"/>
  <c r="BJ234" i="71"/>
  <c r="BK234" i="71"/>
  <c r="BL234" i="71"/>
  <c r="AZ235" i="71"/>
  <c r="BA235" i="71"/>
  <c r="BB235" i="71"/>
  <c r="BC235" i="71"/>
  <c r="BD235" i="71"/>
  <c r="BE235" i="71"/>
  <c r="BF235" i="71"/>
  <c r="BG235" i="71"/>
  <c r="BH235" i="71"/>
  <c r="BI235" i="71"/>
  <c r="BJ235" i="71"/>
  <c r="BK235" i="71"/>
  <c r="BL235" i="71"/>
  <c r="AZ236" i="71"/>
  <c r="BA236" i="71"/>
  <c r="BB236" i="71"/>
  <c r="BC236" i="71"/>
  <c r="BD236" i="71"/>
  <c r="BE236" i="71"/>
  <c r="BF236" i="71"/>
  <c r="BG236" i="71"/>
  <c r="BH236" i="71"/>
  <c r="BI236" i="71"/>
  <c r="BJ236" i="71"/>
  <c r="BK236" i="71"/>
  <c r="BL236" i="71"/>
  <c r="AZ237" i="71"/>
  <c r="BA237" i="71"/>
  <c r="BB237" i="71"/>
  <c r="BC237" i="71"/>
  <c r="BD237" i="71"/>
  <c r="BE237" i="71"/>
  <c r="BF237" i="71"/>
  <c r="BG237" i="71"/>
  <c r="BH237" i="71"/>
  <c r="BI237" i="71"/>
  <c r="BJ237" i="71"/>
  <c r="BK237" i="71"/>
  <c r="BL237" i="71"/>
  <c r="AZ238" i="71"/>
  <c r="BA238" i="71"/>
  <c r="BB238" i="71"/>
  <c r="BC238" i="71"/>
  <c r="BD238" i="71"/>
  <c r="BE238" i="71"/>
  <c r="BF238" i="71"/>
  <c r="BG238" i="71"/>
  <c r="BH238" i="71"/>
  <c r="BI238" i="71"/>
  <c r="BJ238" i="71"/>
  <c r="BK238" i="71"/>
  <c r="BL238" i="71"/>
  <c r="AZ239" i="71"/>
  <c r="BA239" i="71"/>
  <c r="BB239" i="71"/>
  <c r="BC239" i="71"/>
  <c r="BD239" i="71"/>
  <c r="BE239" i="71"/>
  <c r="BF239" i="71"/>
  <c r="BG239" i="71"/>
  <c r="BH239" i="71"/>
  <c r="BI239" i="71"/>
  <c r="BJ239" i="71"/>
  <c r="BK239" i="71"/>
  <c r="BL239" i="71"/>
  <c r="AZ240" i="71"/>
  <c r="BA240" i="71"/>
  <c r="BB240" i="71"/>
  <c r="BC240" i="71"/>
  <c r="BD240" i="71"/>
  <c r="BE240" i="71"/>
  <c r="BF240" i="71"/>
  <c r="BG240" i="71"/>
  <c r="BH240" i="71"/>
  <c r="BI240" i="71"/>
  <c r="BJ240" i="71"/>
  <c r="BK240" i="71"/>
  <c r="BL240" i="71"/>
  <c r="AZ241" i="71"/>
  <c r="BA241" i="71"/>
  <c r="BB241" i="71"/>
  <c r="BC241" i="71"/>
  <c r="BD241" i="71"/>
  <c r="BE241" i="71"/>
  <c r="BF241" i="71"/>
  <c r="BG241" i="71"/>
  <c r="BH241" i="71"/>
  <c r="BI241" i="71"/>
  <c r="BJ241" i="71"/>
  <c r="BK241" i="71"/>
  <c r="BL241" i="71"/>
  <c r="AZ242" i="71"/>
  <c r="BA242" i="71"/>
  <c r="BB242" i="71"/>
  <c r="BC242" i="71"/>
  <c r="BD242" i="71"/>
  <c r="BE242" i="71"/>
  <c r="BF242" i="71"/>
  <c r="BG242" i="71"/>
  <c r="BH242" i="71"/>
  <c r="BI242" i="71"/>
  <c r="BJ242" i="71"/>
  <c r="BK242" i="71"/>
  <c r="BL242" i="71"/>
  <c r="AZ243" i="71"/>
  <c r="BA243" i="71"/>
  <c r="BB243" i="71"/>
  <c r="BC243" i="71"/>
  <c r="BD243" i="71"/>
  <c r="BE243" i="71"/>
  <c r="BF243" i="71"/>
  <c r="BG243" i="71"/>
  <c r="BH243" i="71"/>
  <c r="BI243" i="71"/>
  <c r="BJ243" i="71"/>
  <c r="BK243" i="71"/>
  <c r="BL243" i="71"/>
  <c r="AZ244" i="71"/>
  <c r="BA244" i="71"/>
  <c r="BB244" i="71"/>
  <c r="BC244" i="71"/>
  <c r="BD244" i="71"/>
  <c r="BE244" i="71"/>
  <c r="BF244" i="71"/>
  <c r="BG244" i="71"/>
  <c r="BH244" i="71"/>
  <c r="BI244" i="71"/>
  <c r="BJ244" i="71"/>
  <c r="BK244" i="71"/>
  <c r="BL244" i="71"/>
  <c r="AZ245" i="71"/>
  <c r="BA245" i="71"/>
  <c r="BB245" i="71"/>
  <c r="BC245" i="71"/>
  <c r="BD245" i="71"/>
  <c r="BE245" i="71"/>
  <c r="BF245" i="71"/>
  <c r="BG245" i="71"/>
  <c r="BH245" i="71"/>
  <c r="BI245" i="71"/>
  <c r="BJ245" i="71"/>
  <c r="BK245" i="71"/>
  <c r="BL245" i="71"/>
  <c r="AZ246" i="71"/>
  <c r="BA246" i="71"/>
  <c r="BB246" i="71"/>
  <c r="BC246" i="71"/>
  <c r="BD246" i="71"/>
  <c r="BE246" i="71"/>
  <c r="BF246" i="71"/>
  <c r="BG246" i="71"/>
  <c r="BH246" i="71"/>
  <c r="BI246" i="71"/>
  <c r="BJ246" i="71"/>
  <c r="BK246" i="71"/>
  <c r="BL246" i="71"/>
  <c r="AZ247" i="71"/>
  <c r="BA247" i="71"/>
  <c r="BB247" i="71"/>
  <c r="BC247" i="71"/>
  <c r="BD247" i="71"/>
  <c r="BE247" i="71"/>
  <c r="BF247" i="71"/>
  <c r="BG247" i="71"/>
  <c r="BH247" i="71"/>
  <c r="BI247" i="71"/>
  <c r="BJ247" i="71"/>
  <c r="BK247" i="71"/>
  <c r="BL247" i="71"/>
  <c r="AZ248" i="71"/>
  <c r="BA248" i="71"/>
  <c r="BB248" i="71"/>
  <c r="BC248" i="71"/>
  <c r="BD248" i="71"/>
  <c r="BE248" i="71"/>
  <c r="BF248" i="71"/>
  <c r="BG248" i="71"/>
  <c r="BH248" i="71"/>
  <c r="BI248" i="71"/>
  <c r="BJ248" i="71"/>
  <c r="BK248" i="71"/>
  <c r="BL248" i="71"/>
  <c r="AZ249" i="71"/>
  <c r="BA249" i="71"/>
  <c r="BB249" i="71"/>
  <c r="BC249" i="71"/>
  <c r="BD249" i="71"/>
  <c r="BE249" i="71"/>
  <c r="BF249" i="71"/>
  <c r="BG249" i="71"/>
  <c r="BH249" i="71"/>
  <c r="BI249" i="71"/>
  <c r="BJ249" i="71"/>
  <c r="BK249" i="71"/>
  <c r="BL249" i="71"/>
  <c r="AZ250" i="71"/>
  <c r="BA250" i="71"/>
  <c r="BB250" i="71"/>
  <c r="BC250" i="71"/>
  <c r="BD250" i="71"/>
  <c r="BE250" i="71"/>
  <c r="BF250" i="71"/>
  <c r="BG250" i="71"/>
  <c r="BH250" i="71"/>
  <c r="BI250" i="71"/>
  <c r="BJ250" i="71"/>
  <c r="BK250" i="71"/>
  <c r="BL250" i="71"/>
  <c r="AZ251" i="71"/>
  <c r="BA251" i="71"/>
  <c r="BB251" i="71"/>
  <c r="BC251" i="71"/>
  <c r="BD251" i="71"/>
  <c r="BE251" i="71"/>
  <c r="BF251" i="71"/>
  <c r="BG251" i="71"/>
  <c r="BH251" i="71"/>
  <c r="BI251" i="71"/>
  <c r="BJ251" i="71"/>
  <c r="BK251" i="71"/>
  <c r="BL251" i="71"/>
  <c r="AZ252" i="71"/>
  <c r="BA252" i="71"/>
  <c r="BB252" i="71"/>
  <c r="BC252" i="71"/>
  <c r="BD252" i="71"/>
  <c r="BE252" i="71"/>
  <c r="BF252" i="71"/>
  <c r="BG252" i="71"/>
  <c r="BH252" i="71"/>
  <c r="BI252" i="71"/>
  <c r="BJ252" i="71"/>
  <c r="BK252" i="71"/>
  <c r="BL252" i="71"/>
  <c r="AZ253" i="71"/>
  <c r="BA253" i="71"/>
  <c r="BB253" i="71"/>
  <c r="BC253" i="71"/>
  <c r="BD253" i="71"/>
  <c r="BE253" i="71"/>
  <c r="BF253" i="71"/>
  <c r="BG253" i="71"/>
  <c r="BH253" i="71"/>
  <c r="BI253" i="71"/>
  <c r="BJ253" i="71"/>
  <c r="BK253" i="71"/>
  <c r="BL253" i="71"/>
  <c r="AZ254" i="71"/>
  <c r="BA254" i="71"/>
  <c r="BB254" i="71"/>
  <c r="BC254" i="71"/>
  <c r="BD254" i="71"/>
  <c r="BE254" i="71"/>
  <c r="BF254" i="71"/>
  <c r="BG254" i="71"/>
  <c r="BH254" i="71"/>
  <c r="BI254" i="71"/>
  <c r="BJ254" i="71"/>
  <c r="BK254" i="71"/>
  <c r="BL254" i="71"/>
  <c r="AZ255" i="71"/>
  <c r="BA255" i="71"/>
  <c r="BB255" i="71"/>
  <c r="BC255" i="71"/>
  <c r="BD255" i="71"/>
  <c r="BE255" i="71"/>
  <c r="BF255" i="71"/>
  <c r="BG255" i="71"/>
  <c r="BH255" i="71"/>
  <c r="BI255" i="71"/>
  <c r="BJ255" i="71"/>
  <c r="BK255" i="71"/>
  <c r="BL255" i="71"/>
  <c r="AZ256" i="71"/>
  <c r="BA256" i="71"/>
  <c r="BB256" i="71"/>
  <c r="BC256" i="71"/>
  <c r="BD256" i="71"/>
  <c r="BE256" i="71"/>
  <c r="BF256" i="71"/>
  <c r="BG256" i="71"/>
  <c r="BH256" i="71"/>
  <c r="BI256" i="71"/>
  <c r="BJ256" i="71"/>
  <c r="BK256" i="71"/>
  <c r="BL256" i="71"/>
  <c r="AZ257" i="71"/>
  <c r="BA257" i="71"/>
  <c r="BB257" i="71"/>
  <c r="BC257" i="71"/>
  <c r="BD257" i="71"/>
  <c r="BE257" i="71"/>
  <c r="BF257" i="71"/>
  <c r="BG257" i="71"/>
  <c r="BH257" i="71"/>
  <c r="BI257" i="71"/>
  <c r="BJ257" i="71"/>
  <c r="BK257" i="71"/>
  <c r="BL257" i="71"/>
  <c r="AZ258" i="71"/>
  <c r="BA258" i="71"/>
  <c r="BB258" i="71"/>
  <c r="BC258" i="71"/>
  <c r="BD258" i="71"/>
  <c r="BE258" i="71"/>
  <c r="BF258" i="71"/>
  <c r="BG258" i="71"/>
  <c r="BH258" i="71"/>
  <c r="BI258" i="71"/>
  <c r="BJ258" i="71"/>
  <c r="BK258" i="71"/>
  <c r="BL258" i="71"/>
  <c r="AZ259" i="71"/>
  <c r="BA259" i="71"/>
  <c r="BB259" i="71"/>
  <c r="BC259" i="71"/>
  <c r="BD259" i="71"/>
  <c r="BE259" i="71"/>
  <c r="BF259" i="71"/>
  <c r="BG259" i="71"/>
  <c r="BH259" i="71"/>
  <c r="BI259" i="71"/>
  <c r="BJ259" i="71"/>
  <c r="BK259" i="71"/>
  <c r="BL259" i="71"/>
  <c r="AZ260" i="71"/>
  <c r="BA260" i="71"/>
  <c r="BB260" i="71"/>
  <c r="BC260" i="71"/>
  <c r="BD260" i="71"/>
  <c r="BE260" i="71"/>
  <c r="BF260" i="71"/>
  <c r="BG260" i="71"/>
  <c r="BH260" i="71"/>
  <c r="BI260" i="71"/>
  <c r="BJ260" i="71"/>
  <c r="BK260" i="71"/>
  <c r="BL260" i="71"/>
  <c r="AZ261" i="71"/>
  <c r="BA261" i="71"/>
  <c r="BB261" i="71"/>
  <c r="BC261" i="71"/>
  <c r="BD261" i="71"/>
  <c r="BE261" i="71"/>
  <c r="BF261" i="71"/>
  <c r="BG261" i="71"/>
  <c r="BH261" i="71"/>
  <c r="BI261" i="71"/>
  <c r="BJ261" i="71"/>
  <c r="BK261" i="71"/>
  <c r="BL261" i="71"/>
  <c r="AZ262" i="71"/>
  <c r="BA262" i="71"/>
  <c r="BB262" i="71"/>
  <c r="BC262" i="71"/>
  <c r="BD262" i="71"/>
  <c r="BE262" i="71"/>
  <c r="BF262" i="71"/>
  <c r="BG262" i="71"/>
  <c r="BH262" i="71"/>
  <c r="BI262" i="71"/>
  <c r="BJ262" i="71"/>
  <c r="BK262" i="71"/>
  <c r="BL262" i="71"/>
  <c r="AZ263" i="71"/>
  <c r="BA263" i="71"/>
  <c r="BB263" i="71"/>
  <c r="BC263" i="71"/>
  <c r="BD263" i="71"/>
  <c r="BE263" i="71"/>
  <c r="BF263" i="71"/>
  <c r="BG263" i="71"/>
  <c r="BH263" i="71"/>
  <c r="BI263" i="71"/>
  <c r="BJ263" i="71"/>
  <c r="BK263" i="71"/>
  <c r="BL263" i="71"/>
  <c r="AZ264" i="71"/>
  <c r="BA264" i="71"/>
  <c r="BB264" i="71"/>
  <c r="BC264" i="71"/>
  <c r="BD264" i="71"/>
  <c r="BE264" i="71"/>
  <c r="BF264" i="71"/>
  <c r="BG264" i="71"/>
  <c r="BH264" i="71"/>
  <c r="BI264" i="71"/>
  <c r="BJ264" i="71"/>
  <c r="BK264" i="71"/>
  <c r="BL264" i="71"/>
  <c r="AZ265" i="71"/>
  <c r="BA265" i="71"/>
  <c r="BB265" i="71"/>
  <c r="BC265" i="71"/>
  <c r="BD265" i="71"/>
  <c r="BE265" i="71"/>
  <c r="BF265" i="71"/>
  <c r="BG265" i="71"/>
  <c r="BH265" i="71"/>
  <c r="BI265" i="71"/>
  <c r="BJ265" i="71"/>
  <c r="BK265" i="71"/>
  <c r="BL265" i="71"/>
  <c r="AZ266" i="71"/>
  <c r="BA266" i="71"/>
  <c r="BB266" i="71"/>
  <c r="BC266" i="71"/>
  <c r="BD266" i="71"/>
  <c r="BE266" i="71"/>
  <c r="BF266" i="71"/>
  <c r="BG266" i="71"/>
  <c r="BH266" i="71"/>
  <c r="BI266" i="71"/>
  <c r="BJ266" i="71"/>
  <c r="BK266" i="71"/>
  <c r="BL266" i="71"/>
  <c r="AZ267" i="71"/>
  <c r="BA267" i="71"/>
  <c r="BB267" i="71"/>
  <c r="BC267" i="71"/>
  <c r="BD267" i="71"/>
  <c r="BE267" i="71"/>
  <c r="BF267" i="71"/>
  <c r="BG267" i="71"/>
  <c r="BH267" i="71"/>
  <c r="BI267" i="71"/>
  <c r="BJ267" i="71"/>
  <c r="BK267" i="71"/>
  <c r="BL267" i="71"/>
  <c r="AZ268" i="71"/>
  <c r="BA268" i="71"/>
  <c r="BB268" i="71"/>
  <c r="BC268" i="71"/>
  <c r="BD268" i="71"/>
  <c r="BE268" i="71"/>
  <c r="BF268" i="71"/>
  <c r="BG268" i="71"/>
  <c r="BH268" i="71"/>
  <c r="BI268" i="71"/>
  <c r="BJ268" i="71"/>
  <c r="BK268" i="71"/>
  <c r="BL268" i="71"/>
  <c r="AZ269" i="71"/>
  <c r="BA269" i="71"/>
  <c r="BB269" i="71"/>
  <c r="BC269" i="71"/>
  <c r="BD269" i="71"/>
  <c r="BE269" i="71"/>
  <c r="BF269" i="71"/>
  <c r="BG269" i="71"/>
  <c r="BH269" i="71"/>
  <c r="BI269" i="71"/>
  <c r="BJ269" i="71"/>
  <c r="BK269" i="71"/>
  <c r="BL269" i="71"/>
  <c r="AZ270" i="71"/>
  <c r="BA270" i="71"/>
  <c r="BB270" i="71"/>
  <c r="BC270" i="71"/>
  <c r="BD270" i="71"/>
  <c r="BE270" i="71"/>
  <c r="BF270" i="71"/>
  <c r="BG270" i="71"/>
  <c r="BH270" i="71"/>
  <c r="BI270" i="71"/>
  <c r="BJ270" i="71"/>
  <c r="BK270" i="71"/>
  <c r="BL270" i="71"/>
  <c r="AZ271" i="71"/>
  <c r="BA271" i="71"/>
  <c r="BB271" i="71"/>
  <c r="BC271" i="71"/>
  <c r="BD271" i="71"/>
  <c r="BE271" i="71"/>
  <c r="BF271" i="71"/>
  <c r="BG271" i="71"/>
  <c r="BH271" i="71"/>
  <c r="BI271" i="71"/>
  <c r="BJ271" i="71"/>
  <c r="BK271" i="71"/>
  <c r="BL271" i="71"/>
  <c r="AZ272" i="71"/>
  <c r="BA272" i="71"/>
  <c r="BB272" i="71"/>
  <c r="BC272" i="71"/>
  <c r="BD272" i="71"/>
  <c r="BE272" i="71"/>
  <c r="BF272" i="71"/>
  <c r="BG272" i="71"/>
  <c r="BH272" i="71"/>
  <c r="BI272" i="71"/>
  <c r="BJ272" i="71"/>
  <c r="BK272" i="71"/>
  <c r="BL272" i="71"/>
  <c r="AZ273" i="71"/>
  <c r="BA273" i="71"/>
  <c r="BB273" i="71"/>
  <c r="BC273" i="71"/>
  <c r="BD273" i="71"/>
  <c r="BE273" i="71"/>
  <c r="BF273" i="71"/>
  <c r="BG273" i="71"/>
  <c r="BH273" i="71"/>
  <c r="BI273" i="71"/>
  <c r="BJ273" i="71"/>
  <c r="BK273" i="71"/>
  <c r="BL273" i="71"/>
  <c r="AZ274" i="71"/>
  <c r="BA274" i="71"/>
  <c r="BB274" i="71"/>
  <c r="BC274" i="71"/>
  <c r="BD274" i="71"/>
  <c r="BE274" i="71"/>
  <c r="BF274" i="71"/>
  <c r="BG274" i="71"/>
  <c r="BH274" i="71"/>
  <c r="BI274" i="71"/>
  <c r="BJ274" i="71"/>
  <c r="BK274" i="71"/>
  <c r="BL274" i="71"/>
  <c r="AZ275" i="71"/>
  <c r="BA275" i="71"/>
  <c r="BB275" i="71"/>
  <c r="BC275" i="71"/>
  <c r="BD275" i="71"/>
  <c r="BE275" i="71"/>
  <c r="BF275" i="71"/>
  <c r="BG275" i="71"/>
  <c r="BH275" i="71"/>
  <c r="BI275" i="71"/>
  <c r="BJ275" i="71"/>
  <c r="BK275" i="71"/>
  <c r="BL275" i="71"/>
  <c r="AZ276" i="71"/>
  <c r="BA276" i="71"/>
  <c r="BB276" i="71"/>
  <c r="BC276" i="71"/>
  <c r="BD276" i="71"/>
  <c r="BE276" i="71"/>
  <c r="BF276" i="71"/>
  <c r="BG276" i="71"/>
  <c r="BH276" i="71"/>
  <c r="BI276" i="71"/>
  <c r="BJ276" i="71"/>
  <c r="BK276" i="71"/>
  <c r="BL276" i="71"/>
  <c r="AZ277" i="71"/>
  <c r="BA277" i="71"/>
  <c r="BB277" i="71"/>
  <c r="BC277" i="71"/>
  <c r="BD277" i="71"/>
  <c r="BE277" i="71"/>
  <c r="BF277" i="71"/>
  <c r="BG277" i="71"/>
  <c r="BH277" i="71"/>
  <c r="BI277" i="71"/>
  <c r="BJ277" i="71"/>
  <c r="BK277" i="71"/>
  <c r="BL277" i="71"/>
  <c r="AZ278" i="71"/>
  <c r="BA278" i="71"/>
  <c r="BB278" i="71"/>
  <c r="BC278" i="71"/>
  <c r="BD278" i="71"/>
  <c r="BE278" i="71"/>
  <c r="BF278" i="71"/>
  <c r="BG278" i="71"/>
  <c r="BH278" i="71"/>
  <c r="BI278" i="71"/>
  <c r="BJ278" i="71"/>
  <c r="BK278" i="71"/>
  <c r="BL278" i="71"/>
  <c r="AZ279" i="71"/>
  <c r="BA279" i="71"/>
  <c r="BB279" i="71"/>
  <c r="BC279" i="71"/>
  <c r="BD279" i="71"/>
  <c r="BE279" i="71"/>
  <c r="BF279" i="71"/>
  <c r="BG279" i="71"/>
  <c r="BH279" i="71"/>
  <c r="BI279" i="71"/>
  <c r="BJ279" i="71"/>
  <c r="BK279" i="71"/>
  <c r="BL279" i="71"/>
  <c r="AZ280" i="71"/>
  <c r="BA280" i="71"/>
  <c r="BB280" i="71"/>
  <c r="BC280" i="71"/>
  <c r="BD280" i="71"/>
  <c r="BE280" i="71"/>
  <c r="BF280" i="71"/>
  <c r="BG280" i="71"/>
  <c r="BH280" i="71"/>
  <c r="BI280" i="71"/>
  <c r="BJ280" i="71"/>
  <c r="BK280" i="71"/>
  <c r="BL280" i="71"/>
  <c r="AZ281" i="71"/>
  <c r="BA281" i="71"/>
  <c r="BB281" i="71"/>
  <c r="BC281" i="71"/>
  <c r="BD281" i="71"/>
  <c r="BE281" i="71"/>
  <c r="BF281" i="71"/>
  <c r="BG281" i="71"/>
  <c r="BH281" i="71"/>
  <c r="BI281" i="71"/>
  <c r="BJ281" i="71"/>
  <c r="BK281" i="71"/>
  <c r="BL281" i="71"/>
  <c r="AZ282" i="71"/>
  <c r="BA282" i="71"/>
  <c r="BB282" i="71"/>
  <c r="BC282" i="71"/>
  <c r="BD282" i="71"/>
  <c r="BE282" i="71"/>
  <c r="BF282" i="71"/>
  <c r="BG282" i="71"/>
  <c r="BH282" i="71"/>
  <c r="BI282" i="71"/>
  <c r="BJ282" i="71"/>
  <c r="BK282" i="71"/>
  <c r="BL282" i="71"/>
  <c r="AZ283" i="71"/>
  <c r="BA283" i="71"/>
  <c r="BB283" i="71"/>
  <c r="BC283" i="71"/>
  <c r="BD283" i="71"/>
  <c r="BE283" i="71"/>
  <c r="BF283" i="71"/>
  <c r="BG283" i="71"/>
  <c r="BH283" i="71"/>
  <c r="BI283" i="71"/>
  <c r="BJ283" i="71"/>
  <c r="BK283" i="71"/>
  <c r="BL283" i="71"/>
  <c r="AZ284" i="71"/>
  <c r="BA284" i="71"/>
  <c r="BB284" i="71"/>
  <c r="BC284" i="71"/>
  <c r="BD284" i="71"/>
  <c r="BE284" i="71"/>
  <c r="BF284" i="71"/>
  <c r="BG284" i="71"/>
  <c r="BH284" i="71"/>
  <c r="BI284" i="71"/>
  <c r="BJ284" i="71"/>
  <c r="BK284" i="71"/>
  <c r="BL284" i="71"/>
  <c r="AZ285" i="71"/>
  <c r="BA285" i="71"/>
  <c r="BB285" i="71"/>
  <c r="BC285" i="71"/>
  <c r="BD285" i="71"/>
  <c r="BE285" i="71"/>
  <c r="BF285" i="71"/>
  <c r="BG285" i="71"/>
  <c r="BH285" i="71"/>
  <c r="BI285" i="71"/>
  <c r="BJ285" i="71"/>
  <c r="BK285" i="71"/>
  <c r="BL285" i="71"/>
  <c r="AZ286" i="71"/>
  <c r="BA286" i="71"/>
  <c r="BB286" i="71"/>
  <c r="BC286" i="71"/>
  <c r="BD286" i="71"/>
  <c r="BE286" i="71"/>
  <c r="BF286" i="71"/>
  <c r="BG286" i="71"/>
  <c r="BH286" i="71"/>
  <c r="BI286" i="71"/>
  <c r="BJ286" i="71"/>
  <c r="BK286" i="71"/>
  <c r="BL286" i="71"/>
  <c r="AZ287" i="71"/>
  <c r="BA287" i="71"/>
  <c r="BB287" i="71"/>
  <c r="BC287" i="71"/>
  <c r="BD287" i="71"/>
  <c r="BE287" i="71"/>
  <c r="BF287" i="71"/>
  <c r="BG287" i="71"/>
  <c r="BH287" i="71"/>
  <c r="BI287" i="71"/>
  <c r="BJ287" i="71"/>
  <c r="BK287" i="71"/>
  <c r="BL287" i="71"/>
  <c r="AZ288" i="71"/>
  <c r="BA288" i="71"/>
  <c r="BB288" i="71"/>
  <c r="BC288" i="71"/>
  <c r="BD288" i="71"/>
  <c r="BE288" i="71"/>
  <c r="BF288" i="71"/>
  <c r="BG288" i="71"/>
  <c r="BH288" i="71"/>
  <c r="BI288" i="71"/>
  <c r="BJ288" i="71"/>
  <c r="BK288" i="71"/>
  <c r="BL288" i="71"/>
  <c r="AZ289" i="71"/>
  <c r="BA289" i="71"/>
  <c r="BB289" i="71"/>
  <c r="BC289" i="71"/>
  <c r="BD289" i="71"/>
  <c r="BE289" i="71"/>
  <c r="BF289" i="71"/>
  <c r="BG289" i="71"/>
  <c r="BH289" i="71"/>
  <c r="BI289" i="71"/>
  <c r="BJ289" i="71"/>
  <c r="BK289" i="71"/>
  <c r="BL289" i="71"/>
  <c r="AZ290" i="71"/>
  <c r="BA290" i="71"/>
  <c r="BB290" i="71"/>
  <c r="BC290" i="71"/>
  <c r="BD290" i="71"/>
  <c r="BE290" i="71"/>
  <c r="BF290" i="71"/>
  <c r="BG290" i="71"/>
  <c r="BH290" i="71"/>
  <c r="BI290" i="71"/>
  <c r="BJ290" i="71"/>
  <c r="BK290" i="71"/>
  <c r="BL290" i="71"/>
  <c r="AZ291" i="71"/>
  <c r="BA291" i="71"/>
  <c r="BB291" i="71"/>
  <c r="BC291" i="71"/>
  <c r="BD291" i="71"/>
  <c r="BE291" i="71"/>
  <c r="BF291" i="71"/>
  <c r="BG291" i="71"/>
  <c r="BH291" i="71"/>
  <c r="BI291" i="71"/>
  <c r="BJ291" i="71"/>
  <c r="BK291" i="71"/>
  <c r="BL291" i="71"/>
  <c r="AZ292" i="71"/>
  <c r="BA292" i="71"/>
  <c r="BB292" i="71"/>
  <c r="BC292" i="71"/>
  <c r="BD292" i="71"/>
  <c r="BE292" i="71"/>
  <c r="BF292" i="71"/>
  <c r="BG292" i="71"/>
  <c r="BH292" i="71"/>
  <c r="BI292" i="71"/>
  <c r="BJ292" i="71"/>
  <c r="BK292" i="71"/>
  <c r="BL292" i="71"/>
  <c r="AZ293" i="71"/>
  <c r="BA293" i="71"/>
  <c r="BB293" i="71"/>
  <c r="BC293" i="71"/>
  <c r="BD293" i="71"/>
  <c r="BE293" i="71"/>
  <c r="BF293" i="71"/>
  <c r="BG293" i="71"/>
  <c r="BH293" i="71"/>
  <c r="BI293" i="71"/>
  <c r="BJ293" i="71"/>
  <c r="BK293" i="71"/>
  <c r="BL293" i="71"/>
  <c r="AZ294" i="71"/>
  <c r="BA294" i="71"/>
  <c r="BB294" i="71"/>
  <c r="BC294" i="71"/>
  <c r="BD294" i="71"/>
  <c r="BE294" i="71"/>
  <c r="BF294" i="71"/>
  <c r="BG294" i="71"/>
  <c r="BH294" i="71"/>
  <c r="BI294" i="71"/>
  <c r="BJ294" i="71"/>
  <c r="BK294" i="71"/>
  <c r="BL294" i="71"/>
  <c r="AZ295" i="71"/>
  <c r="BA295" i="71"/>
  <c r="BB295" i="71"/>
  <c r="BC295" i="71"/>
  <c r="BD295" i="71"/>
  <c r="BE295" i="71"/>
  <c r="BF295" i="71"/>
  <c r="BG295" i="71"/>
  <c r="BH295" i="71"/>
  <c r="BI295" i="71"/>
  <c r="BJ295" i="71"/>
  <c r="BK295" i="71"/>
  <c r="BL295" i="71"/>
  <c r="AZ296" i="71"/>
  <c r="BA296" i="71"/>
  <c r="BB296" i="71"/>
  <c r="BC296" i="71"/>
  <c r="BD296" i="71"/>
  <c r="BE296" i="71"/>
  <c r="BF296" i="71"/>
  <c r="BG296" i="71"/>
  <c r="BH296" i="71"/>
  <c r="BI296" i="71"/>
  <c r="BJ296" i="71"/>
  <c r="BK296" i="71"/>
  <c r="BL296" i="71"/>
  <c r="AZ297" i="71"/>
  <c r="BA297" i="71"/>
  <c r="BB297" i="71"/>
  <c r="BC297" i="71"/>
  <c r="BD297" i="71"/>
  <c r="BE297" i="71"/>
  <c r="BF297" i="71"/>
  <c r="BG297" i="71"/>
  <c r="BH297" i="71"/>
  <c r="BI297" i="71"/>
  <c r="BJ297" i="71"/>
  <c r="BK297" i="71"/>
  <c r="BL297" i="71"/>
  <c r="AZ298" i="71"/>
  <c r="BA298" i="71"/>
  <c r="BB298" i="71"/>
  <c r="BC298" i="71"/>
  <c r="BD298" i="71"/>
  <c r="BE298" i="71"/>
  <c r="BF298" i="71"/>
  <c r="BG298" i="71"/>
  <c r="BH298" i="71"/>
  <c r="BI298" i="71"/>
  <c r="BJ298" i="71"/>
  <c r="BK298" i="71"/>
  <c r="BL298" i="71"/>
  <c r="AZ299" i="71"/>
  <c r="BA299" i="71"/>
  <c r="BB299" i="71"/>
  <c r="BC299" i="71"/>
  <c r="BD299" i="71"/>
  <c r="BE299" i="71"/>
  <c r="BF299" i="71"/>
  <c r="BG299" i="71"/>
  <c r="BH299" i="71"/>
  <c r="BI299" i="71"/>
  <c r="BJ299" i="71"/>
  <c r="BK299" i="71"/>
  <c r="BL299" i="71"/>
  <c r="AZ300" i="71"/>
  <c r="BA300" i="71"/>
  <c r="BB300" i="71"/>
  <c r="BC300" i="71"/>
  <c r="BD300" i="71"/>
  <c r="BE300" i="71"/>
  <c r="BF300" i="71"/>
  <c r="BG300" i="71"/>
  <c r="BH300" i="71"/>
  <c r="BI300" i="71"/>
  <c r="BJ300" i="71"/>
  <c r="BK300" i="71"/>
  <c r="BL300" i="71"/>
  <c r="AZ301" i="71"/>
  <c r="BA301" i="71"/>
  <c r="BB301" i="71"/>
  <c r="BC301" i="71"/>
  <c r="BD301" i="71"/>
  <c r="BE301" i="71"/>
  <c r="BF301" i="71"/>
  <c r="BG301" i="71"/>
  <c r="BH301" i="71"/>
  <c r="BI301" i="71"/>
  <c r="BJ301" i="71"/>
  <c r="BK301" i="71"/>
  <c r="BL301" i="71"/>
  <c r="AZ302" i="71"/>
  <c r="BA302" i="71"/>
  <c r="BB302" i="71"/>
  <c r="BC302" i="71"/>
  <c r="BD302" i="71"/>
  <c r="BE302" i="71"/>
  <c r="BF302" i="71"/>
  <c r="BG302" i="71"/>
  <c r="BH302" i="71"/>
  <c r="BI302" i="71"/>
  <c r="BJ302" i="71"/>
  <c r="BK302" i="71"/>
  <c r="BL302" i="71"/>
  <c r="AZ303" i="71"/>
  <c r="BA303" i="71"/>
  <c r="BB303" i="71"/>
  <c r="BC303" i="71"/>
  <c r="BD303" i="71"/>
  <c r="BE303" i="71"/>
  <c r="BF303" i="71"/>
  <c r="BG303" i="71"/>
  <c r="BH303" i="71"/>
  <c r="BI303" i="71"/>
  <c r="BJ303" i="71"/>
  <c r="BK303" i="71"/>
  <c r="BL303" i="71"/>
  <c r="AZ304" i="71"/>
  <c r="BA304" i="71"/>
  <c r="BB304" i="71"/>
  <c r="BC304" i="71"/>
  <c r="BD304" i="71"/>
  <c r="BE304" i="71"/>
  <c r="BF304" i="71"/>
  <c r="BG304" i="71"/>
  <c r="BH304" i="71"/>
  <c r="BI304" i="71"/>
  <c r="BJ304" i="71"/>
  <c r="BK304" i="71"/>
  <c r="BL304" i="71"/>
  <c r="AZ305" i="71"/>
  <c r="BA305" i="71"/>
  <c r="BB305" i="71"/>
  <c r="BC305" i="71"/>
  <c r="BD305" i="71"/>
  <c r="BE305" i="71"/>
  <c r="BF305" i="71"/>
  <c r="BG305" i="71"/>
  <c r="BH305" i="71"/>
  <c r="BI305" i="71"/>
  <c r="BJ305" i="71"/>
  <c r="BK305" i="71"/>
  <c r="BL305" i="71"/>
  <c r="AZ306" i="71"/>
  <c r="BA306" i="71"/>
  <c r="BB306" i="71"/>
  <c r="BC306" i="71"/>
  <c r="BD306" i="71"/>
  <c r="BE306" i="71"/>
  <c r="BF306" i="71"/>
  <c r="BG306" i="71"/>
  <c r="BH306" i="71"/>
  <c r="BI306" i="71"/>
  <c r="BJ306" i="71"/>
  <c r="BK306" i="71"/>
  <c r="BL306" i="71"/>
  <c r="AZ307" i="71"/>
  <c r="BA307" i="71"/>
  <c r="BB307" i="71"/>
  <c r="BC307" i="71"/>
  <c r="BD307" i="71"/>
  <c r="BE307" i="71"/>
  <c r="BF307" i="71"/>
  <c r="BG307" i="71"/>
  <c r="BH307" i="71"/>
  <c r="BI307" i="71"/>
  <c r="BJ307" i="71"/>
  <c r="BK307" i="71"/>
  <c r="BL307" i="71"/>
  <c r="AZ308" i="71"/>
  <c r="BA308" i="71"/>
  <c r="BB308" i="71"/>
  <c r="BC308" i="71"/>
  <c r="BD308" i="71"/>
  <c r="BE308" i="71"/>
  <c r="BF308" i="71"/>
  <c r="BG308" i="71"/>
  <c r="BH308" i="71"/>
  <c r="BI308" i="71"/>
  <c r="BJ308" i="71"/>
  <c r="BK308" i="71"/>
  <c r="BL308" i="71"/>
  <c r="AZ309" i="71"/>
  <c r="BA309" i="71"/>
  <c r="BB309" i="71"/>
  <c r="BC309" i="71"/>
  <c r="BD309" i="71"/>
  <c r="BE309" i="71"/>
  <c r="BF309" i="71"/>
  <c r="BG309" i="71"/>
  <c r="BH309" i="71"/>
  <c r="BI309" i="71"/>
  <c r="BJ309" i="71"/>
  <c r="BK309" i="71"/>
  <c r="BL309" i="71"/>
  <c r="AZ310" i="71"/>
  <c r="BA310" i="71"/>
  <c r="BB310" i="71"/>
  <c r="BC310" i="71"/>
  <c r="BD310" i="71"/>
  <c r="BE310" i="71"/>
  <c r="BF310" i="71"/>
  <c r="BG310" i="71"/>
  <c r="BH310" i="71"/>
  <c r="BI310" i="71"/>
  <c r="BJ310" i="71"/>
  <c r="BK310" i="71"/>
  <c r="BL310" i="71"/>
  <c r="AZ311" i="71"/>
  <c r="BA311" i="71"/>
  <c r="BB311" i="71"/>
  <c r="BC311" i="71"/>
  <c r="BD311" i="71"/>
  <c r="BE311" i="71"/>
  <c r="BF311" i="71"/>
  <c r="BG311" i="71"/>
  <c r="BH311" i="71"/>
  <c r="BI311" i="71"/>
  <c r="BJ311" i="71"/>
  <c r="BK311" i="71"/>
  <c r="BL311" i="71"/>
  <c r="AZ312" i="71"/>
  <c r="BA312" i="71"/>
  <c r="BB312" i="71"/>
  <c r="BC312" i="71"/>
  <c r="BD312" i="71"/>
  <c r="BE312" i="71"/>
  <c r="BF312" i="71"/>
  <c r="BG312" i="71"/>
  <c r="BH312" i="71"/>
  <c r="BI312" i="71"/>
  <c r="BJ312" i="71"/>
  <c r="BK312" i="71"/>
  <c r="BL312" i="71"/>
  <c r="AZ313" i="71"/>
  <c r="BA313" i="71"/>
  <c r="BB313" i="71"/>
  <c r="BC313" i="71"/>
  <c r="BD313" i="71"/>
  <c r="BE313" i="71"/>
  <c r="BF313" i="71"/>
  <c r="BG313" i="71"/>
  <c r="BH313" i="71"/>
  <c r="BI313" i="71"/>
  <c r="BJ313" i="71"/>
  <c r="BK313" i="71"/>
  <c r="BL313" i="71"/>
  <c r="AZ314" i="71"/>
  <c r="BA314" i="71"/>
  <c r="BB314" i="71"/>
  <c r="BC314" i="71"/>
  <c r="BD314" i="71"/>
  <c r="BE314" i="71"/>
  <c r="BF314" i="71"/>
  <c r="BG314" i="71"/>
  <c r="BH314" i="71"/>
  <c r="BI314" i="71"/>
  <c r="BJ314" i="71"/>
  <c r="BK314" i="71"/>
  <c r="BL314" i="71"/>
  <c r="AZ315" i="71"/>
  <c r="BA315" i="71"/>
  <c r="BB315" i="71"/>
  <c r="BC315" i="71"/>
  <c r="BD315" i="71"/>
  <c r="BE315" i="71"/>
  <c r="BF315" i="71"/>
  <c r="BG315" i="71"/>
  <c r="BH315" i="71"/>
  <c r="BI315" i="71"/>
  <c r="BJ315" i="71"/>
  <c r="BK315" i="71"/>
  <c r="BL315" i="71"/>
  <c r="AZ316" i="71"/>
  <c r="BA316" i="71"/>
  <c r="BB316" i="71"/>
  <c r="BC316" i="71"/>
  <c r="BD316" i="71"/>
  <c r="BE316" i="71"/>
  <c r="BF316" i="71"/>
  <c r="BG316" i="71"/>
  <c r="BH316" i="71"/>
  <c r="BI316" i="71"/>
  <c r="BJ316" i="71"/>
  <c r="BK316" i="71"/>
  <c r="BL316" i="71"/>
  <c r="AZ317" i="71"/>
  <c r="BA317" i="71"/>
  <c r="BB317" i="71"/>
  <c r="BC317" i="71"/>
  <c r="BD317" i="71"/>
  <c r="BE317" i="71"/>
  <c r="BF317" i="71"/>
  <c r="BG317" i="71"/>
  <c r="BH317" i="71"/>
  <c r="BI317" i="71"/>
  <c r="BJ317" i="71"/>
  <c r="BK317" i="71"/>
  <c r="BL317" i="71"/>
  <c r="AZ318" i="71"/>
  <c r="BA318" i="71"/>
  <c r="BB318" i="71"/>
  <c r="BC318" i="71"/>
  <c r="BD318" i="71"/>
  <c r="BE318" i="71"/>
  <c r="BF318" i="71"/>
  <c r="BG318" i="71"/>
  <c r="BH318" i="71"/>
  <c r="BI318" i="71"/>
  <c r="BJ318" i="71"/>
  <c r="BK318" i="71"/>
  <c r="BL318" i="71"/>
  <c r="AZ319" i="71"/>
  <c r="BA319" i="71"/>
  <c r="BB319" i="71"/>
  <c r="BC319" i="71"/>
  <c r="BD319" i="71"/>
  <c r="BE319" i="71"/>
  <c r="BF319" i="71"/>
  <c r="BG319" i="71"/>
  <c r="BH319" i="71"/>
  <c r="BI319" i="71"/>
  <c r="BJ319" i="71"/>
  <c r="BK319" i="71"/>
  <c r="BL319" i="71"/>
  <c r="AZ320" i="71"/>
  <c r="BA320" i="71"/>
  <c r="BB320" i="71"/>
  <c r="BC320" i="71"/>
  <c r="BD320" i="71"/>
  <c r="BE320" i="71"/>
  <c r="BF320" i="71"/>
  <c r="BG320" i="71"/>
  <c r="BH320" i="71"/>
  <c r="BI320" i="71"/>
  <c r="BJ320" i="71"/>
  <c r="BK320" i="71"/>
  <c r="BL320" i="71"/>
  <c r="AZ321" i="71"/>
  <c r="BA321" i="71"/>
  <c r="BB321" i="71"/>
  <c r="BC321" i="71"/>
  <c r="BD321" i="71"/>
  <c r="BE321" i="71"/>
  <c r="BF321" i="71"/>
  <c r="BG321" i="71"/>
  <c r="BH321" i="71"/>
  <c r="BI321" i="71"/>
  <c r="BJ321" i="71"/>
  <c r="BK321" i="71"/>
  <c r="BL321" i="71"/>
  <c r="AZ322" i="71"/>
  <c r="BA322" i="71"/>
  <c r="BB322" i="71"/>
  <c r="BC322" i="71"/>
  <c r="BD322" i="71"/>
  <c r="BE322" i="71"/>
  <c r="BF322" i="71"/>
  <c r="BG322" i="71"/>
  <c r="BH322" i="71"/>
  <c r="BI322" i="71"/>
  <c r="BJ322" i="71"/>
  <c r="BK322" i="71"/>
  <c r="BL322" i="71"/>
  <c r="AZ323" i="71"/>
  <c r="BA323" i="71"/>
  <c r="BB323" i="71"/>
  <c r="BC323" i="71"/>
  <c r="BD323" i="71"/>
  <c r="BE323" i="71"/>
  <c r="BF323" i="71"/>
  <c r="BG323" i="71"/>
  <c r="BH323" i="71"/>
  <c r="BI323" i="71"/>
  <c r="BJ323" i="71"/>
  <c r="BK323" i="71"/>
  <c r="BL323" i="71"/>
  <c r="AZ324" i="71"/>
  <c r="BA324" i="71"/>
  <c r="BB324" i="71"/>
  <c r="BC324" i="71"/>
  <c r="BD324" i="71"/>
  <c r="BE324" i="71"/>
  <c r="BF324" i="71"/>
  <c r="BG324" i="71"/>
  <c r="BH324" i="71"/>
  <c r="BI324" i="71"/>
  <c r="BJ324" i="71"/>
  <c r="BK324" i="71"/>
  <c r="BL324" i="71"/>
  <c r="AZ325" i="71"/>
  <c r="BA325" i="71"/>
  <c r="BB325" i="71"/>
  <c r="BC325" i="71"/>
  <c r="BD325" i="71"/>
  <c r="BE325" i="71"/>
  <c r="BF325" i="71"/>
  <c r="BG325" i="71"/>
  <c r="BH325" i="71"/>
  <c r="BI325" i="71"/>
  <c r="BJ325" i="71"/>
  <c r="BK325" i="71"/>
  <c r="BL325" i="71"/>
  <c r="AZ326" i="71"/>
  <c r="BA326" i="71"/>
  <c r="BB326" i="71"/>
  <c r="BC326" i="71"/>
  <c r="BD326" i="71"/>
  <c r="BE326" i="71"/>
  <c r="BF326" i="71"/>
  <c r="BG326" i="71"/>
  <c r="BH326" i="71"/>
  <c r="BI326" i="71"/>
  <c r="BJ326" i="71"/>
  <c r="BK326" i="71"/>
  <c r="BL326" i="71"/>
  <c r="AZ327" i="71"/>
  <c r="BA327" i="71"/>
  <c r="BB327" i="71"/>
  <c r="BC327" i="71"/>
  <c r="BD327" i="71"/>
  <c r="BE327" i="71"/>
  <c r="BF327" i="71"/>
  <c r="BG327" i="71"/>
  <c r="BH327" i="71"/>
  <c r="BI327" i="71"/>
  <c r="BJ327" i="71"/>
  <c r="BK327" i="71"/>
  <c r="BL327" i="71"/>
  <c r="AZ328" i="71"/>
  <c r="BA328" i="71"/>
  <c r="BB328" i="71"/>
  <c r="BC328" i="71"/>
  <c r="BD328" i="71"/>
  <c r="BE328" i="71"/>
  <c r="BF328" i="71"/>
  <c r="BG328" i="71"/>
  <c r="BH328" i="71"/>
  <c r="BI328" i="71"/>
  <c r="BJ328" i="71"/>
  <c r="BK328" i="71"/>
  <c r="BL328" i="71"/>
  <c r="AZ329" i="71"/>
  <c r="BA329" i="71"/>
  <c r="BB329" i="71"/>
  <c r="BC329" i="71"/>
  <c r="BD329" i="71"/>
  <c r="BE329" i="71"/>
  <c r="BF329" i="71"/>
  <c r="BG329" i="71"/>
  <c r="BH329" i="71"/>
  <c r="BI329" i="71"/>
  <c r="BJ329" i="71"/>
  <c r="BK329" i="71"/>
  <c r="BL329" i="71"/>
  <c r="AZ330" i="71"/>
  <c r="BA330" i="71"/>
  <c r="BB330" i="71"/>
  <c r="BC330" i="71"/>
  <c r="BD330" i="71"/>
  <c r="BE330" i="71"/>
  <c r="BF330" i="71"/>
  <c r="BG330" i="71"/>
  <c r="BH330" i="71"/>
  <c r="BI330" i="71"/>
  <c r="BJ330" i="71"/>
  <c r="BK330" i="71"/>
  <c r="BL330" i="71"/>
  <c r="AZ331" i="71"/>
  <c r="BA331" i="71"/>
  <c r="BB331" i="71"/>
  <c r="BC331" i="71"/>
  <c r="BD331" i="71"/>
  <c r="BE331" i="71"/>
  <c r="BF331" i="71"/>
  <c r="BG331" i="71"/>
  <c r="BH331" i="71"/>
  <c r="BI331" i="71"/>
  <c r="BJ331" i="71"/>
  <c r="BK331" i="71"/>
  <c r="BL331" i="71"/>
  <c r="AZ332" i="71"/>
  <c r="BA332" i="71"/>
  <c r="BB332" i="71"/>
  <c r="BC332" i="71"/>
  <c r="BD332" i="71"/>
  <c r="BE332" i="71"/>
  <c r="BF332" i="71"/>
  <c r="BG332" i="71"/>
  <c r="BH332" i="71"/>
  <c r="BI332" i="71"/>
  <c r="BJ332" i="71"/>
  <c r="BK332" i="71"/>
  <c r="BL332" i="71"/>
  <c r="AZ333" i="71"/>
  <c r="BA333" i="71"/>
  <c r="BB333" i="71"/>
  <c r="BC333" i="71"/>
  <c r="BD333" i="71"/>
  <c r="BE333" i="71"/>
  <c r="BF333" i="71"/>
  <c r="BG333" i="71"/>
  <c r="BH333" i="71"/>
  <c r="BI333" i="71"/>
  <c r="BJ333" i="71"/>
  <c r="BK333" i="71"/>
  <c r="BL333" i="71"/>
  <c r="AZ334" i="71"/>
  <c r="BA334" i="71"/>
  <c r="BB334" i="71"/>
  <c r="BC334" i="71"/>
  <c r="BD334" i="71"/>
  <c r="BE334" i="71"/>
  <c r="BF334" i="71"/>
  <c r="BG334" i="71"/>
  <c r="BH334" i="71"/>
  <c r="BI334" i="71"/>
  <c r="BJ334" i="71"/>
  <c r="BK334" i="71"/>
  <c r="BL334" i="71"/>
  <c r="AZ335" i="71"/>
  <c r="BA335" i="71"/>
  <c r="BB335" i="71"/>
  <c r="BC335" i="71"/>
  <c r="BD335" i="71"/>
  <c r="BE335" i="71"/>
  <c r="BF335" i="71"/>
  <c r="BG335" i="71"/>
  <c r="BH335" i="71"/>
  <c r="BI335" i="71"/>
  <c r="BJ335" i="71"/>
  <c r="BK335" i="71"/>
  <c r="BL335" i="71"/>
  <c r="AZ336" i="71"/>
  <c r="BA336" i="71"/>
  <c r="BB336" i="71"/>
  <c r="BC336" i="71"/>
  <c r="BD336" i="71"/>
  <c r="BE336" i="71"/>
  <c r="BF336" i="71"/>
  <c r="BG336" i="71"/>
  <c r="BH336" i="71"/>
  <c r="BI336" i="71"/>
  <c r="BJ336" i="71"/>
  <c r="BK336" i="71"/>
  <c r="BL336" i="71"/>
  <c r="AZ337" i="71"/>
  <c r="BA337" i="71"/>
  <c r="BB337" i="71"/>
  <c r="BC337" i="71"/>
  <c r="BD337" i="71"/>
  <c r="BE337" i="71"/>
  <c r="BF337" i="71"/>
  <c r="BG337" i="71"/>
  <c r="BH337" i="71"/>
  <c r="BI337" i="71"/>
  <c r="BJ337" i="71"/>
  <c r="BK337" i="71"/>
  <c r="BL337" i="71"/>
  <c r="AZ338" i="71"/>
  <c r="BA338" i="71"/>
  <c r="BB338" i="71"/>
  <c r="BC338" i="71"/>
  <c r="BD338" i="71"/>
  <c r="BE338" i="71"/>
  <c r="BF338" i="71"/>
  <c r="BG338" i="71"/>
  <c r="BH338" i="71"/>
  <c r="BI338" i="71"/>
  <c r="BJ338" i="71"/>
  <c r="BK338" i="71"/>
  <c r="BL338" i="71"/>
  <c r="AZ339" i="71"/>
  <c r="BA339" i="71"/>
  <c r="BB339" i="71"/>
  <c r="BC339" i="71"/>
  <c r="BD339" i="71"/>
  <c r="BE339" i="71"/>
  <c r="BF339" i="71"/>
  <c r="BG339" i="71"/>
  <c r="BH339" i="71"/>
  <c r="BI339" i="71"/>
  <c r="BJ339" i="71"/>
  <c r="BK339" i="71"/>
  <c r="BL339" i="71"/>
  <c r="AZ340" i="71"/>
  <c r="BA340" i="71"/>
  <c r="BB340" i="71"/>
  <c r="BC340" i="71"/>
  <c r="BD340" i="71"/>
  <c r="BE340" i="71"/>
  <c r="BF340" i="71"/>
  <c r="BG340" i="71"/>
  <c r="BH340" i="71"/>
  <c r="BI340" i="71"/>
  <c r="BJ340" i="71"/>
  <c r="BK340" i="71"/>
  <c r="BL340" i="71"/>
  <c r="AZ341" i="71"/>
  <c r="BA341" i="71"/>
  <c r="BB341" i="71"/>
  <c r="BC341" i="71"/>
  <c r="BD341" i="71"/>
  <c r="BE341" i="71"/>
  <c r="BF341" i="71"/>
  <c r="BG341" i="71"/>
  <c r="BH341" i="71"/>
  <c r="BI341" i="71"/>
  <c r="BJ341" i="71"/>
  <c r="BK341" i="71"/>
  <c r="BL341" i="71"/>
  <c r="AZ342" i="71"/>
  <c r="BA342" i="71"/>
  <c r="BB342" i="71"/>
  <c r="BC342" i="71"/>
  <c r="BD342" i="71"/>
  <c r="BE342" i="71"/>
  <c r="BF342" i="71"/>
  <c r="BG342" i="71"/>
  <c r="BH342" i="71"/>
  <c r="BI342" i="71"/>
  <c r="BJ342" i="71"/>
  <c r="BK342" i="71"/>
  <c r="BL342" i="71"/>
  <c r="AZ343" i="71"/>
  <c r="BA343" i="71"/>
  <c r="BB343" i="71"/>
  <c r="BC343" i="71"/>
  <c r="BD343" i="71"/>
  <c r="BE343" i="71"/>
  <c r="BF343" i="71"/>
  <c r="BG343" i="71"/>
  <c r="BH343" i="71"/>
  <c r="BI343" i="71"/>
  <c r="BJ343" i="71"/>
  <c r="BK343" i="71"/>
  <c r="BL343" i="71"/>
  <c r="AZ344" i="71"/>
  <c r="BA344" i="71"/>
  <c r="BB344" i="71"/>
  <c r="BC344" i="71"/>
  <c r="BD344" i="71"/>
  <c r="BE344" i="71"/>
  <c r="BF344" i="71"/>
  <c r="BG344" i="71"/>
  <c r="BH344" i="71"/>
  <c r="BI344" i="71"/>
  <c r="BJ344" i="71"/>
  <c r="BK344" i="71"/>
  <c r="BL344" i="71"/>
  <c r="AZ345" i="71"/>
  <c r="BA345" i="71"/>
  <c r="BB345" i="71"/>
  <c r="BC345" i="71"/>
  <c r="BD345" i="71"/>
  <c r="BE345" i="71"/>
  <c r="BF345" i="71"/>
  <c r="BG345" i="71"/>
  <c r="BH345" i="71"/>
  <c r="BI345" i="71"/>
  <c r="BJ345" i="71"/>
  <c r="BK345" i="71"/>
  <c r="BL345" i="71"/>
  <c r="AZ346" i="71"/>
  <c r="BA346" i="71"/>
  <c r="BB346" i="71"/>
  <c r="BC346" i="71"/>
  <c r="BD346" i="71"/>
  <c r="BE346" i="71"/>
  <c r="BF346" i="71"/>
  <c r="BG346" i="71"/>
  <c r="BH346" i="71"/>
  <c r="BI346" i="71"/>
  <c r="BJ346" i="71"/>
  <c r="BK346" i="71"/>
  <c r="BL346" i="71"/>
  <c r="AZ347" i="71"/>
  <c r="BA347" i="71"/>
  <c r="BB347" i="71"/>
  <c r="BC347" i="71"/>
  <c r="BD347" i="71"/>
  <c r="BE347" i="71"/>
  <c r="BF347" i="71"/>
  <c r="BG347" i="71"/>
  <c r="BH347" i="71"/>
  <c r="BI347" i="71"/>
  <c r="BJ347" i="71"/>
  <c r="BK347" i="71"/>
  <c r="BL347" i="71"/>
  <c r="AZ348" i="71"/>
  <c r="BA348" i="71"/>
  <c r="BB348" i="71"/>
  <c r="BC348" i="71"/>
  <c r="BD348" i="71"/>
  <c r="BE348" i="71"/>
  <c r="BF348" i="71"/>
  <c r="BG348" i="71"/>
  <c r="BH348" i="71"/>
  <c r="BI348" i="71"/>
  <c r="BJ348" i="71"/>
  <c r="BK348" i="71"/>
  <c r="BL348" i="71"/>
  <c r="AZ349" i="71"/>
  <c r="BA349" i="71"/>
  <c r="BB349" i="71"/>
  <c r="BC349" i="71"/>
  <c r="BD349" i="71"/>
  <c r="BE349" i="71"/>
  <c r="BF349" i="71"/>
  <c r="BG349" i="71"/>
  <c r="BH349" i="71"/>
  <c r="BI349" i="71"/>
  <c r="BJ349" i="71"/>
  <c r="BK349" i="71"/>
  <c r="BL349" i="71"/>
  <c r="AZ350" i="71"/>
  <c r="BA350" i="71"/>
  <c r="BB350" i="71"/>
  <c r="BC350" i="71"/>
  <c r="BD350" i="71"/>
  <c r="BE350" i="71"/>
  <c r="BF350" i="71"/>
  <c r="BG350" i="71"/>
  <c r="BH350" i="71"/>
  <c r="BI350" i="71"/>
  <c r="BJ350" i="71"/>
  <c r="BK350" i="71"/>
  <c r="BL350" i="71"/>
  <c r="AZ351" i="71"/>
  <c r="BA351" i="71"/>
  <c r="BB351" i="71"/>
  <c r="BC351" i="71"/>
  <c r="BD351" i="71"/>
  <c r="BE351" i="71"/>
  <c r="BF351" i="71"/>
  <c r="BG351" i="71"/>
  <c r="BH351" i="71"/>
  <c r="BI351" i="71"/>
  <c r="BJ351" i="71"/>
  <c r="BK351" i="71"/>
  <c r="BL351" i="71"/>
  <c r="AZ352" i="71"/>
  <c r="BA352" i="71"/>
  <c r="BB352" i="71"/>
  <c r="BC352" i="71"/>
  <c r="BD352" i="71"/>
  <c r="BE352" i="71"/>
  <c r="BF352" i="71"/>
  <c r="BG352" i="71"/>
  <c r="BH352" i="71"/>
  <c r="BI352" i="71"/>
  <c r="BJ352" i="71"/>
  <c r="BK352" i="71"/>
  <c r="BL352" i="71"/>
  <c r="AZ353" i="71"/>
  <c r="BA353" i="71"/>
  <c r="BB353" i="71"/>
  <c r="BC353" i="71"/>
  <c r="BD353" i="71"/>
  <c r="BE353" i="71"/>
  <c r="BF353" i="71"/>
  <c r="BG353" i="71"/>
  <c r="BH353" i="71"/>
  <c r="BI353" i="71"/>
  <c r="BJ353" i="71"/>
  <c r="BK353" i="71"/>
  <c r="BL353" i="71"/>
  <c r="AZ354" i="71"/>
  <c r="BA354" i="71"/>
  <c r="BB354" i="71"/>
  <c r="BC354" i="71"/>
  <c r="BD354" i="71"/>
  <c r="BE354" i="71"/>
  <c r="BF354" i="71"/>
  <c r="BG354" i="71"/>
  <c r="BH354" i="71"/>
  <c r="BI354" i="71"/>
  <c r="BJ354" i="71"/>
  <c r="BK354" i="71"/>
  <c r="BL354" i="71"/>
  <c r="AZ355" i="71"/>
  <c r="BA355" i="71"/>
  <c r="BB355" i="71"/>
  <c r="BC355" i="71"/>
  <c r="BD355" i="71"/>
  <c r="BE355" i="71"/>
  <c r="BF355" i="71"/>
  <c r="BG355" i="71"/>
  <c r="BH355" i="71"/>
  <c r="BI355" i="71"/>
  <c r="BJ355" i="71"/>
  <c r="BK355" i="71"/>
  <c r="BL355" i="71"/>
  <c r="AZ356" i="71"/>
  <c r="BA356" i="71"/>
  <c r="BB356" i="71"/>
  <c r="BC356" i="71"/>
  <c r="BD356" i="71"/>
  <c r="BE356" i="71"/>
  <c r="BF356" i="71"/>
  <c r="BG356" i="71"/>
  <c r="BH356" i="71"/>
  <c r="BI356" i="71"/>
  <c r="BJ356" i="71"/>
  <c r="BK356" i="71"/>
  <c r="BL356" i="71"/>
  <c r="AZ357" i="71"/>
  <c r="BA357" i="71"/>
  <c r="BB357" i="71"/>
  <c r="BC357" i="71"/>
  <c r="BD357" i="71"/>
  <c r="BE357" i="71"/>
  <c r="BF357" i="71"/>
  <c r="BG357" i="71"/>
  <c r="BH357" i="71"/>
  <c r="BI357" i="71"/>
  <c r="BJ357" i="71"/>
  <c r="BK357" i="71"/>
  <c r="BL357" i="71"/>
  <c r="AZ358" i="71"/>
  <c r="BA358" i="71"/>
  <c r="BB358" i="71"/>
  <c r="BC358" i="71"/>
  <c r="BD358" i="71"/>
  <c r="BE358" i="71"/>
  <c r="BF358" i="71"/>
  <c r="BG358" i="71"/>
  <c r="BH358" i="71"/>
  <c r="BI358" i="71"/>
  <c r="BJ358" i="71"/>
  <c r="BK358" i="71"/>
  <c r="BL358" i="71"/>
  <c r="AZ359" i="71"/>
  <c r="BA359" i="71"/>
  <c r="BB359" i="71"/>
  <c r="BC359" i="71"/>
  <c r="BD359" i="71"/>
  <c r="BE359" i="71"/>
  <c r="BF359" i="71"/>
  <c r="BG359" i="71"/>
  <c r="BH359" i="71"/>
  <c r="BI359" i="71"/>
  <c r="BJ359" i="71"/>
  <c r="BK359" i="71"/>
  <c r="BL359" i="71"/>
  <c r="AZ360" i="71"/>
  <c r="BA360" i="71"/>
  <c r="BB360" i="71"/>
  <c r="BC360" i="71"/>
  <c r="BD360" i="71"/>
  <c r="BE360" i="71"/>
  <c r="BF360" i="71"/>
  <c r="BG360" i="71"/>
  <c r="BH360" i="71"/>
  <c r="BI360" i="71"/>
  <c r="BJ360" i="71"/>
  <c r="BK360" i="71"/>
  <c r="BL360" i="71"/>
  <c r="AZ361" i="71"/>
  <c r="BA361" i="71"/>
  <c r="BB361" i="71"/>
  <c r="BC361" i="71"/>
  <c r="BD361" i="71"/>
  <c r="BE361" i="71"/>
  <c r="BF361" i="71"/>
  <c r="BG361" i="71"/>
  <c r="BH361" i="71"/>
  <c r="BI361" i="71"/>
  <c r="BJ361" i="71"/>
  <c r="BK361" i="71"/>
  <c r="BL361" i="71"/>
  <c r="AZ362" i="71"/>
  <c r="BA362" i="71"/>
  <c r="BB362" i="71"/>
  <c r="BC362" i="71"/>
  <c r="BD362" i="71"/>
  <c r="BE362" i="71"/>
  <c r="BF362" i="71"/>
  <c r="BG362" i="71"/>
  <c r="BH362" i="71"/>
  <c r="BI362" i="71"/>
  <c r="BJ362" i="71"/>
  <c r="BK362" i="71"/>
  <c r="BL362" i="71"/>
  <c r="AZ363" i="71"/>
  <c r="BA363" i="71"/>
  <c r="BB363" i="71"/>
  <c r="BC363" i="71"/>
  <c r="BD363" i="71"/>
  <c r="BE363" i="71"/>
  <c r="BF363" i="71"/>
  <c r="BG363" i="71"/>
  <c r="BH363" i="71"/>
  <c r="BI363" i="71"/>
  <c r="BJ363" i="71"/>
  <c r="BK363" i="71"/>
  <c r="BL363" i="71"/>
  <c r="AZ364" i="71"/>
  <c r="BA364" i="71"/>
  <c r="BB364" i="71"/>
  <c r="BC364" i="71"/>
  <c r="BD364" i="71"/>
  <c r="BE364" i="71"/>
  <c r="BF364" i="71"/>
  <c r="BG364" i="71"/>
  <c r="BH364" i="71"/>
  <c r="BI364" i="71"/>
  <c r="BJ364" i="71"/>
  <c r="BK364" i="71"/>
  <c r="BL364" i="71"/>
  <c r="AZ365" i="71"/>
  <c r="BA365" i="71"/>
  <c r="BB365" i="71"/>
  <c r="BC365" i="71"/>
  <c r="BD365" i="71"/>
  <c r="BE365" i="71"/>
  <c r="BF365" i="71"/>
  <c r="BG365" i="71"/>
  <c r="BH365" i="71"/>
  <c r="BI365" i="71"/>
  <c r="BJ365" i="71"/>
  <c r="BK365" i="71"/>
  <c r="BL365" i="71"/>
  <c r="AZ366" i="71"/>
  <c r="BA366" i="71"/>
  <c r="BB366" i="71"/>
  <c r="BC366" i="71"/>
  <c r="BD366" i="71"/>
  <c r="BE366" i="71"/>
  <c r="BF366" i="71"/>
  <c r="BG366" i="71"/>
  <c r="BH366" i="71"/>
  <c r="BI366" i="71"/>
  <c r="BJ366" i="71"/>
  <c r="BK366" i="71"/>
  <c r="BL366" i="71"/>
  <c r="AZ367" i="71"/>
  <c r="BA367" i="71"/>
  <c r="BB367" i="71"/>
  <c r="BC367" i="71"/>
  <c r="BD367" i="71"/>
  <c r="BE367" i="71"/>
  <c r="BF367" i="71"/>
  <c r="BG367" i="71"/>
  <c r="BH367" i="71"/>
  <c r="BI367" i="71"/>
  <c r="BJ367" i="71"/>
  <c r="BK367" i="71"/>
  <c r="BL367" i="71"/>
  <c r="AZ368" i="71"/>
  <c r="BA368" i="71"/>
  <c r="BB368" i="71"/>
  <c r="BC368" i="71"/>
  <c r="BD368" i="71"/>
  <c r="BE368" i="71"/>
  <c r="BF368" i="71"/>
  <c r="BG368" i="71"/>
  <c r="BH368" i="71"/>
  <c r="BI368" i="71"/>
  <c r="BJ368" i="71"/>
  <c r="BK368" i="71"/>
  <c r="BL368" i="71"/>
  <c r="AZ369" i="71"/>
  <c r="BA369" i="71"/>
  <c r="BB369" i="71"/>
  <c r="BC369" i="71"/>
  <c r="BD369" i="71"/>
  <c r="BE369" i="71"/>
  <c r="BF369" i="71"/>
  <c r="BG369" i="71"/>
  <c r="BH369" i="71"/>
  <c r="BI369" i="71"/>
  <c r="BJ369" i="71"/>
  <c r="BK369" i="71"/>
  <c r="BL369" i="71"/>
  <c r="AZ370" i="71"/>
  <c r="BA370" i="71"/>
  <c r="BB370" i="71"/>
  <c r="BC370" i="71"/>
  <c r="BD370" i="71"/>
  <c r="BE370" i="71"/>
  <c r="BF370" i="71"/>
  <c r="BG370" i="71"/>
  <c r="BH370" i="71"/>
  <c r="BI370" i="71"/>
  <c r="BJ370" i="71"/>
  <c r="BK370" i="71"/>
  <c r="BL370" i="71"/>
  <c r="AZ371" i="71"/>
  <c r="BA371" i="71"/>
  <c r="BB371" i="71"/>
  <c r="BC371" i="71"/>
  <c r="BD371" i="71"/>
  <c r="BE371" i="71"/>
  <c r="BF371" i="71"/>
  <c r="BG371" i="71"/>
  <c r="BH371" i="71"/>
  <c r="BI371" i="71"/>
  <c r="BJ371" i="71"/>
  <c r="BK371" i="71"/>
  <c r="BL371" i="71"/>
  <c r="AZ372" i="71"/>
  <c r="BA372" i="71"/>
  <c r="BB372" i="71"/>
  <c r="BC372" i="71"/>
  <c r="BD372" i="71"/>
  <c r="BE372" i="71"/>
  <c r="BF372" i="71"/>
  <c r="BG372" i="71"/>
  <c r="BH372" i="71"/>
  <c r="BI372" i="71"/>
  <c r="BJ372" i="71"/>
  <c r="BK372" i="71"/>
  <c r="BL372" i="71"/>
  <c r="AZ373" i="71"/>
  <c r="BA373" i="71"/>
  <c r="BB373" i="71"/>
  <c r="BC373" i="71"/>
  <c r="BD373" i="71"/>
  <c r="BE373" i="71"/>
  <c r="BF373" i="71"/>
  <c r="BG373" i="71"/>
  <c r="BH373" i="71"/>
  <c r="BI373" i="71"/>
  <c r="BJ373" i="71"/>
  <c r="BK373" i="71"/>
  <c r="BL373" i="71"/>
  <c r="AZ374" i="71"/>
  <c r="BA374" i="71"/>
  <c r="BB374" i="71"/>
  <c r="BC374" i="71"/>
  <c r="BD374" i="71"/>
  <c r="BE374" i="71"/>
  <c r="BF374" i="71"/>
  <c r="BG374" i="71"/>
  <c r="BH374" i="71"/>
  <c r="BI374" i="71"/>
  <c r="BJ374" i="71"/>
  <c r="BK374" i="71"/>
  <c r="BL374" i="71"/>
  <c r="AZ375" i="71"/>
  <c r="BA375" i="71"/>
  <c r="BB375" i="71"/>
  <c r="BC375" i="71"/>
  <c r="BD375" i="71"/>
  <c r="BE375" i="71"/>
  <c r="BF375" i="71"/>
  <c r="BG375" i="71"/>
  <c r="BH375" i="71"/>
  <c r="BI375" i="71"/>
  <c r="BJ375" i="71"/>
  <c r="BK375" i="71"/>
  <c r="BL375" i="71"/>
  <c r="AZ376" i="71"/>
  <c r="BA376" i="71"/>
  <c r="BB376" i="71"/>
  <c r="BC376" i="71"/>
  <c r="BD376" i="71"/>
  <c r="BE376" i="71"/>
  <c r="BF376" i="71"/>
  <c r="BG376" i="71"/>
  <c r="BH376" i="71"/>
  <c r="BI376" i="71"/>
  <c r="BJ376" i="71"/>
  <c r="BK376" i="71"/>
  <c r="BL376" i="71"/>
  <c r="AZ377" i="71"/>
  <c r="BA377" i="71"/>
  <c r="BB377" i="71"/>
  <c r="BC377" i="71"/>
  <c r="BD377" i="71"/>
  <c r="BE377" i="71"/>
  <c r="BF377" i="71"/>
  <c r="BG377" i="71"/>
  <c r="BH377" i="71"/>
  <c r="BI377" i="71"/>
  <c r="BJ377" i="71"/>
  <c r="BK377" i="71"/>
  <c r="BL377" i="71"/>
  <c r="AZ378" i="71"/>
  <c r="BA378" i="71"/>
  <c r="BB378" i="71"/>
  <c r="BC378" i="71"/>
  <c r="BD378" i="71"/>
  <c r="BE378" i="71"/>
  <c r="BF378" i="71"/>
  <c r="BG378" i="71"/>
  <c r="BH378" i="71"/>
  <c r="BI378" i="71"/>
  <c r="BJ378" i="71"/>
  <c r="BK378" i="71"/>
  <c r="BL378" i="71"/>
  <c r="AZ379" i="71"/>
  <c r="BA379" i="71"/>
  <c r="BB379" i="71"/>
  <c r="BC379" i="71"/>
  <c r="BD379" i="71"/>
  <c r="BE379" i="71"/>
  <c r="BF379" i="71"/>
  <c r="BG379" i="71"/>
  <c r="BH379" i="71"/>
  <c r="BI379" i="71"/>
  <c r="BJ379" i="71"/>
  <c r="BK379" i="71"/>
  <c r="BL379" i="71"/>
  <c r="AZ380" i="71"/>
  <c r="BA380" i="71"/>
  <c r="BB380" i="71"/>
  <c r="BC380" i="71"/>
  <c r="BD380" i="71"/>
  <c r="BE380" i="71"/>
  <c r="BF380" i="71"/>
  <c r="BG380" i="71"/>
  <c r="BH380" i="71"/>
  <c r="BI380" i="71"/>
  <c r="BJ380" i="71"/>
  <c r="BK380" i="71"/>
  <c r="BL380" i="71"/>
  <c r="AZ381" i="71"/>
  <c r="BA381" i="71"/>
  <c r="BB381" i="71"/>
  <c r="BC381" i="71"/>
  <c r="BD381" i="71"/>
  <c r="BE381" i="71"/>
  <c r="BF381" i="71"/>
  <c r="BG381" i="71"/>
  <c r="BH381" i="71"/>
  <c r="BI381" i="71"/>
  <c r="BJ381" i="71"/>
  <c r="BK381" i="71"/>
  <c r="BL381" i="71"/>
  <c r="AZ382" i="71"/>
  <c r="BA382" i="71"/>
  <c r="BB382" i="71"/>
  <c r="BC382" i="71"/>
  <c r="BD382" i="71"/>
  <c r="BE382" i="71"/>
  <c r="BF382" i="71"/>
  <c r="BG382" i="71"/>
  <c r="BH382" i="71"/>
  <c r="BI382" i="71"/>
  <c r="BJ382" i="71"/>
  <c r="BK382" i="71"/>
  <c r="BL382" i="71"/>
  <c r="AZ383" i="71"/>
  <c r="BA383" i="71"/>
  <c r="BB383" i="71"/>
  <c r="BC383" i="71"/>
  <c r="BD383" i="71"/>
  <c r="BE383" i="71"/>
  <c r="BF383" i="71"/>
  <c r="BG383" i="71"/>
  <c r="BH383" i="71"/>
  <c r="BI383" i="71"/>
  <c r="BJ383" i="71"/>
  <c r="BK383" i="71"/>
  <c r="BL383" i="71"/>
  <c r="AZ384" i="71"/>
  <c r="BA384" i="71"/>
  <c r="BB384" i="71"/>
  <c r="BC384" i="71"/>
  <c r="BD384" i="71"/>
  <c r="BE384" i="71"/>
  <c r="BF384" i="71"/>
  <c r="BG384" i="71"/>
  <c r="BH384" i="71"/>
  <c r="BI384" i="71"/>
  <c r="BJ384" i="71"/>
  <c r="BK384" i="71"/>
  <c r="BL384" i="71"/>
  <c r="AZ385" i="71"/>
  <c r="BA385" i="71"/>
  <c r="BB385" i="71"/>
  <c r="BC385" i="71"/>
  <c r="BD385" i="71"/>
  <c r="BE385" i="71"/>
  <c r="BF385" i="71"/>
  <c r="BG385" i="71"/>
  <c r="BH385" i="71"/>
  <c r="BI385" i="71"/>
  <c r="BJ385" i="71"/>
  <c r="BK385" i="71"/>
  <c r="BL385" i="71"/>
  <c r="AZ386" i="71"/>
  <c r="BA386" i="71"/>
  <c r="BB386" i="71"/>
  <c r="BC386" i="71"/>
  <c r="BD386" i="71"/>
  <c r="BE386" i="71"/>
  <c r="BF386" i="71"/>
  <c r="BG386" i="71"/>
  <c r="BH386" i="71"/>
  <c r="BI386" i="71"/>
  <c r="BJ386" i="71"/>
  <c r="BK386" i="71"/>
  <c r="BL386" i="71"/>
  <c r="AZ387" i="71"/>
  <c r="BA387" i="71"/>
  <c r="BB387" i="71"/>
  <c r="BC387" i="71"/>
  <c r="BD387" i="71"/>
  <c r="BE387" i="71"/>
  <c r="BF387" i="71"/>
  <c r="BG387" i="71"/>
  <c r="BH387" i="71"/>
  <c r="BI387" i="71"/>
  <c r="BJ387" i="71"/>
  <c r="BK387" i="71"/>
  <c r="BL387" i="71"/>
  <c r="AZ388" i="71"/>
  <c r="BA388" i="71"/>
  <c r="BB388" i="71"/>
  <c r="BC388" i="71"/>
  <c r="BD388" i="71"/>
  <c r="BE388" i="71"/>
  <c r="BF388" i="71"/>
  <c r="BG388" i="71"/>
  <c r="BH388" i="71"/>
  <c r="BI388" i="71"/>
  <c r="BJ388" i="71"/>
  <c r="BK388" i="71"/>
  <c r="BL388" i="71"/>
  <c r="AZ389" i="71"/>
  <c r="BA389" i="71"/>
  <c r="BB389" i="71"/>
  <c r="BC389" i="71"/>
  <c r="BD389" i="71"/>
  <c r="BE389" i="71"/>
  <c r="BF389" i="71"/>
  <c r="BG389" i="71"/>
  <c r="BH389" i="71"/>
  <c r="BI389" i="71"/>
  <c r="BJ389" i="71"/>
  <c r="BK389" i="71"/>
  <c r="BL389" i="71"/>
  <c r="AZ390" i="71"/>
  <c r="BA390" i="71"/>
  <c r="BB390" i="71"/>
  <c r="BC390" i="71"/>
  <c r="BD390" i="71"/>
  <c r="BE390" i="71"/>
  <c r="BF390" i="71"/>
  <c r="BG390" i="71"/>
  <c r="BH390" i="71"/>
  <c r="BI390" i="71"/>
  <c r="BJ390" i="71"/>
  <c r="BK390" i="71"/>
  <c r="BL390" i="71"/>
  <c r="AZ391" i="71"/>
  <c r="BA391" i="71"/>
  <c r="BB391" i="71"/>
  <c r="BC391" i="71"/>
  <c r="BD391" i="71"/>
  <c r="BE391" i="71"/>
  <c r="BF391" i="71"/>
  <c r="BG391" i="71"/>
  <c r="BH391" i="71"/>
  <c r="BI391" i="71"/>
  <c r="BJ391" i="71"/>
  <c r="BK391" i="71"/>
  <c r="BL391" i="71"/>
  <c r="AZ392" i="71"/>
  <c r="BA392" i="71"/>
  <c r="BB392" i="71"/>
  <c r="BC392" i="71"/>
  <c r="BD392" i="71"/>
  <c r="BE392" i="71"/>
  <c r="BF392" i="71"/>
  <c r="BG392" i="71"/>
  <c r="BH392" i="71"/>
  <c r="BI392" i="71"/>
  <c r="BJ392" i="71"/>
  <c r="BK392" i="71"/>
  <c r="BL392" i="71"/>
  <c r="AZ393" i="71"/>
  <c r="BA393" i="71"/>
  <c r="BB393" i="71"/>
  <c r="BC393" i="71"/>
  <c r="BD393" i="71"/>
  <c r="BE393" i="71"/>
  <c r="BF393" i="71"/>
  <c r="BG393" i="71"/>
  <c r="BH393" i="71"/>
  <c r="BI393" i="71"/>
  <c r="BJ393" i="71"/>
  <c r="BK393" i="71"/>
  <c r="BL393" i="71"/>
  <c r="AZ394" i="71"/>
  <c r="BA394" i="71"/>
  <c r="BB394" i="71"/>
  <c r="BC394" i="71"/>
  <c r="BD394" i="71"/>
  <c r="BE394" i="71"/>
  <c r="BF394" i="71"/>
  <c r="BG394" i="71"/>
  <c r="BH394" i="71"/>
  <c r="BI394" i="71"/>
  <c r="BJ394" i="71"/>
  <c r="BK394" i="71"/>
  <c r="BL394" i="71"/>
  <c r="AZ395" i="71"/>
  <c r="BA395" i="71"/>
  <c r="BB395" i="71"/>
  <c r="BC395" i="71"/>
  <c r="BD395" i="71"/>
  <c r="BE395" i="71"/>
  <c r="BF395" i="71"/>
  <c r="BG395" i="71"/>
  <c r="BH395" i="71"/>
  <c r="BI395" i="71"/>
  <c r="BJ395" i="71"/>
  <c r="BK395" i="71"/>
  <c r="BL395" i="71"/>
  <c r="AZ396" i="71"/>
  <c r="BA396" i="71"/>
  <c r="BB396" i="71"/>
  <c r="BC396" i="71"/>
  <c r="BD396" i="71"/>
  <c r="BE396" i="71"/>
  <c r="BF396" i="71"/>
  <c r="BG396" i="71"/>
  <c r="BH396" i="71"/>
  <c r="BI396" i="71"/>
  <c r="BJ396" i="71"/>
  <c r="BK396" i="71"/>
  <c r="BL396" i="71"/>
  <c r="AZ397" i="71"/>
  <c r="BA397" i="71"/>
  <c r="BB397" i="71"/>
  <c r="BC397" i="71"/>
  <c r="BD397" i="71"/>
  <c r="BE397" i="71"/>
  <c r="BF397" i="71"/>
  <c r="BG397" i="71"/>
  <c r="BH397" i="71"/>
  <c r="BI397" i="71"/>
  <c r="BJ397" i="71"/>
  <c r="BK397" i="71"/>
  <c r="BL397" i="71"/>
  <c r="AZ398" i="71"/>
  <c r="BA398" i="71"/>
  <c r="BB398" i="71"/>
  <c r="BC398" i="71"/>
  <c r="BD398" i="71"/>
  <c r="BE398" i="71"/>
  <c r="BF398" i="71"/>
  <c r="BG398" i="71"/>
  <c r="BH398" i="71"/>
  <c r="BI398" i="71"/>
  <c r="BJ398" i="71"/>
  <c r="BK398" i="71"/>
  <c r="BL398" i="71"/>
  <c r="AZ399" i="71"/>
  <c r="BA399" i="71"/>
  <c r="BB399" i="71"/>
  <c r="BC399" i="71"/>
  <c r="BD399" i="71"/>
  <c r="BE399" i="71"/>
  <c r="BF399" i="71"/>
  <c r="BG399" i="71"/>
  <c r="BH399" i="71"/>
  <c r="BI399" i="71"/>
  <c r="BJ399" i="71"/>
  <c r="BK399" i="71"/>
  <c r="BL399" i="71"/>
  <c r="AZ400" i="71"/>
  <c r="BA400" i="71"/>
  <c r="BB400" i="71"/>
  <c r="BC400" i="71"/>
  <c r="BD400" i="71"/>
  <c r="BE400" i="71"/>
  <c r="BF400" i="71"/>
  <c r="BG400" i="71"/>
  <c r="BH400" i="71"/>
  <c r="BI400" i="71"/>
  <c r="BJ400" i="71"/>
  <c r="BK400" i="71"/>
  <c r="BL400" i="71"/>
  <c r="AZ401" i="71"/>
  <c r="BA401" i="71"/>
  <c r="BB401" i="71"/>
  <c r="BC401" i="71"/>
  <c r="BD401" i="71"/>
  <c r="BE401" i="71"/>
  <c r="BF401" i="71"/>
  <c r="BG401" i="71"/>
  <c r="BH401" i="71"/>
  <c r="BI401" i="71"/>
  <c r="BJ401" i="71"/>
  <c r="BK401" i="71"/>
  <c r="BL401" i="71"/>
  <c r="AZ402" i="71"/>
  <c r="BA402" i="71"/>
  <c r="BB402" i="71"/>
  <c r="BC402" i="71"/>
  <c r="BD402" i="71"/>
  <c r="BE402" i="71"/>
  <c r="BF402" i="71"/>
  <c r="BG402" i="71"/>
  <c r="BH402" i="71"/>
  <c r="BI402" i="71"/>
  <c r="BJ402" i="71"/>
  <c r="BK402" i="71"/>
  <c r="BL402" i="71"/>
  <c r="AZ403" i="71"/>
  <c r="BA403" i="71"/>
  <c r="BB403" i="71"/>
  <c r="BC403" i="71"/>
  <c r="BD403" i="71"/>
  <c r="BE403" i="71"/>
  <c r="BF403" i="71"/>
  <c r="BG403" i="71"/>
  <c r="BH403" i="71"/>
  <c r="BI403" i="71"/>
  <c r="BJ403" i="71"/>
  <c r="BK403" i="71"/>
  <c r="BL403" i="71"/>
  <c r="AZ404" i="71"/>
  <c r="BA404" i="71"/>
  <c r="BB404" i="71"/>
  <c r="BC404" i="71"/>
  <c r="BD404" i="71"/>
  <c r="BE404" i="71"/>
  <c r="BF404" i="71"/>
  <c r="BG404" i="71"/>
  <c r="BH404" i="71"/>
  <c r="BI404" i="71"/>
  <c r="BJ404" i="71"/>
  <c r="BK404" i="71"/>
  <c r="BL404" i="71"/>
  <c r="AZ405" i="71"/>
  <c r="BA405" i="71"/>
  <c r="BB405" i="71"/>
  <c r="BC405" i="71"/>
  <c r="BD405" i="71"/>
  <c r="BE405" i="71"/>
  <c r="BF405" i="71"/>
  <c r="BG405" i="71"/>
  <c r="BH405" i="71"/>
  <c r="BI405" i="71"/>
  <c r="BJ405" i="71"/>
  <c r="BK405" i="71"/>
  <c r="BL405" i="71"/>
  <c r="AZ406" i="71"/>
  <c r="BA406" i="71"/>
  <c r="BB406" i="71"/>
  <c r="BC406" i="71"/>
  <c r="BD406" i="71"/>
  <c r="BE406" i="71"/>
  <c r="BF406" i="71"/>
  <c r="BG406" i="71"/>
  <c r="BH406" i="71"/>
  <c r="BI406" i="71"/>
  <c r="BJ406" i="71"/>
  <c r="BK406" i="71"/>
  <c r="BL406" i="71"/>
  <c r="AZ407" i="71"/>
  <c r="BA407" i="71"/>
  <c r="BB407" i="71"/>
  <c r="BC407" i="71"/>
  <c r="BD407" i="71"/>
  <c r="BE407" i="71"/>
  <c r="BF407" i="71"/>
  <c r="BG407" i="71"/>
  <c r="BH407" i="71"/>
  <c r="BI407" i="71"/>
  <c r="BJ407" i="71"/>
  <c r="BK407" i="71"/>
  <c r="BL407" i="71"/>
  <c r="AZ408" i="71"/>
  <c r="BA408" i="71"/>
  <c r="BB408" i="71"/>
  <c r="BC408" i="71"/>
  <c r="BD408" i="71"/>
  <c r="BE408" i="71"/>
  <c r="BF408" i="71"/>
  <c r="BG408" i="71"/>
  <c r="BH408" i="71"/>
  <c r="BI408" i="71"/>
  <c r="BJ408" i="71"/>
  <c r="BK408" i="71"/>
  <c r="BL408" i="71"/>
  <c r="AZ409" i="71"/>
  <c r="BA409" i="71"/>
  <c r="BB409" i="71"/>
  <c r="BC409" i="71"/>
  <c r="BD409" i="71"/>
  <c r="BE409" i="71"/>
  <c r="BF409" i="71"/>
  <c r="BG409" i="71"/>
  <c r="BH409" i="71"/>
  <c r="BI409" i="71"/>
  <c r="BJ409" i="71"/>
  <c r="BK409" i="71"/>
  <c r="BL409" i="71"/>
  <c r="AZ410" i="71"/>
  <c r="BA410" i="71"/>
  <c r="BB410" i="71"/>
  <c r="BC410" i="71"/>
  <c r="BD410" i="71"/>
  <c r="BE410" i="71"/>
  <c r="BF410" i="71"/>
  <c r="BG410" i="71"/>
  <c r="BH410" i="71"/>
  <c r="BI410" i="71"/>
  <c r="BJ410" i="71"/>
  <c r="BK410" i="71"/>
  <c r="BL410" i="71"/>
  <c r="AZ411" i="71"/>
  <c r="BA411" i="71"/>
  <c r="BB411" i="71"/>
  <c r="BC411" i="71"/>
  <c r="BD411" i="71"/>
  <c r="BE411" i="71"/>
  <c r="BF411" i="71"/>
  <c r="BG411" i="71"/>
  <c r="BH411" i="71"/>
  <c r="BI411" i="71"/>
  <c r="BJ411" i="71"/>
  <c r="BK411" i="71"/>
  <c r="BL411" i="71"/>
  <c r="AZ412" i="71"/>
  <c r="BA412" i="71"/>
  <c r="BB412" i="71"/>
  <c r="BC412" i="71"/>
  <c r="BD412" i="71"/>
  <c r="BE412" i="71"/>
  <c r="BF412" i="71"/>
  <c r="BG412" i="71"/>
  <c r="BH412" i="71"/>
  <c r="BI412" i="71"/>
  <c r="BJ412" i="71"/>
  <c r="BK412" i="71"/>
  <c r="BL412" i="71"/>
  <c r="AZ413" i="71"/>
  <c r="BA413" i="71"/>
  <c r="BB413" i="71"/>
  <c r="BC413" i="71"/>
  <c r="BD413" i="71"/>
  <c r="BE413" i="71"/>
  <c r="BF413" i="71"/>
  <c r="BG413" i="71"/>
  <c r="BH413" i="71"/>
  <c r="BI413" i="71"/>
  <c r="BJ413" i="71"/>
  <c r="BK413" i="71"/>
  <c r="BL413" i="71"/>
  <c r="AZ414" i="71"/>
  <c r="BA414" i="71"/>
  <c r="BB414" i="71"/>
  <c r="BC414" i="71"/>
  <c r="BD414" i="71"/>
  <c r="BE414" i="71"/>
  <c r="BF414" i="71"/>
  <c r="BG414" i="71"/>
  <c r="BH414" i="71"/>
  <c r="BI414" i="71"/>
  <c r="BJ414" i="71"/>
  <c r="BK414" i="71"/>
  <c r="BL414" i="71"/>
  <c r="AZ415" i="71"/>
  <c r="BA415" i="71"/>
  <c r="BB415" i="71"/>
  <c r="BC415" i="71"/>
  <c r="BD415" i="71"/>
  <c r="BE415" i="71"/>
  <c r="BF415" i="71"/>
  <c r="BG415" i="71"/>
  <c r="BH415" i="71"/>
  <c r="BI415" i="71"/>
  <c r="BJ415" i="71"/>
  <c r="BK415" i="71"/>
  <c r="BL415" i="71"/>
  <c r="AZ416" i="71"/>
  <c r="BA416" i="71"/>
  <c r="BB416" i="71"/>
  <c r="BC416" i="71"/>
  <c r="BD416" i="71"/>
  <c r="BE416" i="71"/>
  <c r="BF416" i="71"/>
  <c r="BG416" i="71"/>
  <c r="BH416" i="71"/>
  <c r="BI416" i="71"/>
  <c r="BJ416" i="71"/>
  <c r="BK416" i="71"/>
  <c r="BL416" i="71"/>
  <c r="AZ417" i="71"/>
  <c r="BA417" i="71"/>
  <c r="BB417" i="71"/>
  <c r="BC417" i="71"/>
  <c r="BD417" i="71"/>
  <c r="BE417" i="71"/>
  <c r="BF417" i="71"/>
  <c r="BG417" i="71"/>
  <c r="BH417" i="71"/>
  <c r="BI417" i="71"/>
  <c r="BJ417" i="71"/>
  <c r="BK417" i="71"/>
  <c r="BL417" i="71"/>
  <c r="AZ418" i="71"/>
  <c r="BA418" i="71"/>
  <c r="BB418" i="71"/>
  <c r="BC418" i="71"/>
  <c r="BD418" i="71"/>
  <c r="BE418" i="71"/>
  <c r="BF418" i="71"/>
  <c r="BG418" i="71"/>
  <c r="BH418" i="71"/>
  <c r="BI418" i="71"/>
  <c r="BJ418" i="71"/>
  <c r="BK418" i="71"/>
  <c r="BL418" i="71"/>
  <c r="AZ419" i="71"/>
  <c r="BA419" i="71"/>
  <c r="BB419" i="71"/>
  <c r="BC419" i="71"/>
  <c r="BD419" i="71"/>
  <c r="BE419" i="71"/>
  <c r="BF419" i="71"/>
  <c r="BG419" i="71"/>
  <c r="BH419" i="71"/>
  <c r="BI419" i="71"/>
  <c r="BJ419" i="71"/>
  <c r="BK419" i="71"/>
  <c r="BL419" i="71"/>
  <c r="AZ420" i="71"/>
  <c r="BA420" i="71"/>
  <c r="BB420" i="71"/>
  <c r="BC420" i="71"/>
  <c r="BD420" i="71"/>
  <c r="BE420" i="71"/>
  <c r="BF420" i="71"/>
  <c r="BG420" i="71"/>
  <c r="BH420" i="71"/>
  <c r="BI420" i="71"/>
  <c r="BJ420" i="71"/>
  <c r="BK420" i="71"/>
  <c r="BL420" i="71"/>
  <c r="AZ421" i="71"/>
  <c r="BA421" i="71"/>
  <c r="BB421" i="71"/>
  <c r="BC421" i="71"/>
  <c r="BD421" i="71"/>
  <c r="BE421" i="71"/>
  <c r="BF421" i="71"/>
  <c r="BG421" i="71"/>
  <c r="BH421" i="71"/>
  <c r="BI421" i="71"/>
  <c r="BJ421" i="71"/>
  <c r="BK421" i="71"/>
  <c r="BL421" i="71"/>
  <c r="AZ422" i="71"/>
  <c r="BA422" i="71"/>
  <c r="BB422" i="71"/>
  <c r="BC422" i="71"/>
  <c r="BD422" i="71"/>
  <c r="BE422" i="71"/>
  <c r="BF422" i="71"/>
  <c r="BG422" i="71"/>
  <c r="BH422" i="71"/>
  <c r="BI422" i="71"/>
  <c r="BJ422" i="71"/>
  <c r="BK422" i="71"/>
  <c r="BL422" i="71"/>
  <c r="AZ423" i="71"/>
  <c r="BA423" i="71"/>
  <c r="BB423" i="71"/>
  <c r="BC423" i="71"/>
  <c r="BD423" i="71"/>
  <c r="BE423" i="71"/>
  <c r="BF423" i="71"/>
  <c r="BG423" i="71"/>
  <c r="BH423" i="71"/>
  <c r="BI423" i="71"/>
  <c r="BJ423" i="71"/>
  <c r="BK423" i="71"/>
  <c r="BL423" i="71"/>
  <c r="AZ424" i="71"/>
  <c r="BA424" i="71"/>
  <c r="BB424" i="71"/>
  <c r="BC424" i="71"/>
  <c r="BD424" i="71"/>
  <c r="BE424" i="71"/>
  <c r="BF424" i="71"/>
  <c r="BG424" i="71"/>
  <c r="BH424" i="71"/>
  <c r="BI424" i="71"/>
  <c r="BJ424" i="71"/>
  <c r="BK424" i="71"/>
  <c r="BL424" i="71"/>
  <c r="AZ425" i="71"/>
  <c r="BA425" i="71"/>
  <c r="BB425" i="71"/>
  <c r="BC425" i="71"/>
  <c r="BD425" i="71"/>
  <c r="BE425" i="71"/>
  <c r="BF425" i="71"/>
  <c r="BG425" i="71"/>
  <c r="BH425" i="71"/>
  <c r="BI425" i="71"/>
  <c r="BJ425" i="71"/>
  <c r="BK425" i="71"/>
  <c r="BL425" i="71"/>
  <c r="AZ426" i="71"/>
  <c r="BA426" i="71"/>
  <c r="BB426" i="71"/>
  <c r="BC426" i="71"/>
  <c r="BD426" i="71"/>
  <c r="BE426" i="71"/>
  <c r="BF426" i="71"/>
  <c r="BG426" i="71"/>
  <c r="BH426" i="71"/>
  <c r="BI426" i="71"/>
  <c r="BJ426" i="71"/>
  <c r="BK426" i="71"/>
  <c r="BL426" i="71"/>
  <c r="AZ427" i="71"/>
  <c r="BA427" i="71"/>
  <c r="BB427" i="71"/>
  <c r="BC427" i="71"/>
  <c r="BD427" i="71"/>
  <c r="BE427" i="71"/>
  <c r="BF427" i="71"/>
  <c r="BG427" i="71"/>
  <c r="BH427" i="71"/>
  <c r="BI427" i="71"/>
  <c r="BJ427" i="71"/>
  <c r="BK427" i="71"/>
  <c r="BL427" i="71"/>
  <c r="AZ428" i="71"/>
  <c r="BA428" i="71"/>
  <c r="BB428" i="71"/>
  <c r="BC428" i="71"/>
  <c r="BD428" i="71"/>
  <c r="BE428" i="71"/>
  <c r="BF428" i="71"/>
  <c r="BG428" i="71"/>
  <c r="BH428" i="71"/>
  <c r="BI428" i="71"/>
  <c r="BJ428" i="71"/>
  <c r="BK428" i="71"/>
  <c r="BL428" i="71"/>
  <c r="AZ429" i="71"/>
  <c r="BA429" i="71"/>
  <c r="BB429" i="71"/>
  <c r="BC429" i="71"/>
  <c r="BD429" i="71"/>
  <c r="BE429" i="71"/>
  <c r="BF429" i="71"/>
  <c r="BG429" i="71"/>
  <c r="BH429" i="71"/>
  <c r="BI429" i="71"/>
  <c r="BJ429" i="71"/>
  <c r="BK429" i="71"/>
  <c r="BL429" i="71"/>
  <c r="AZ430" i="71"/>
  <c r="BA430" i="71"/>
  <c r="BB430" i="71"/>
  <c r="BC430" i="71"/>
  <c r="BD430" i="71"/>
  <c r="BE430" i="71"/>
  <c r="BF430" i="71"/>
  <c r="BG430" i="71"/>
  <c r="BH430" i="71"/>
  <c r="BI430" i="71"/>
  <c r="BJ430" i="71"/>
  <c r="BK430" i="71"/>
  <c r="BL430" i="71"/>
  <c r="AZ431" i="71"/>
  <c r="BA431" i="71"/>
  <c r="BB431" i="71"/>
  <c r="BC431" i="71"/>
  <c r="BD431" i="71"/>
  <c r="BE431" i="71"/>
  <c r="BF431" i="71"/>
  <c r="BG431" i="71"/>
  <c r="BH431" i="71"/>
  <c r="BI431" i="71"/>
  <c r="BJ431" i="71"/>
  <c r="BK431" i="71"/>
  <c r="BL431" i="71"/>
  <c r="AZ432" i="71"/>
  <c r="BA432" i="71"/>
  <c r="BB432" i="71"/>
  <c r="BC432" i="71"/>
  <c r="BD432" i="71"/>
  <c r="BE432" i="71"/>
  <c r="BF432" i="71"/>
  <c r="BG432" i="71"/>
  <c r="BH432" i="71"/>
  <c r="BI432" i="71"/>
  <c r="BJ432" i="71"/>
  <c r="BK432" i="71"/>
  <c r="BL432" i="71"/>
  <c r="AZ433" i="71"/>
  <c r="BA433" i="71"/>
  <c r="BB433" i="71"/>
  <c r="BC433" i="71"/>
  <c r="BD433" i="71"/>
  <c r="BE433" i="71"/>
  <c r="BF433" i="71"/>
  <c r="BG433" i="71"/>
  <c r="BH433" i="71"/>
  <c r="BI433" i="71"/>
  <c r="BJ433" i="71"/>
  <c r="BK433" i="71"/>
  <c r="BL433" i="71"/>
  <c r="AZ434" i="71"/>
  <c r="BA434" i="71"/>
  <c r="BB434" i="71"/>
  <c r="BC434" i="71"/>
  <c r="BD434" i="71"/>
  <c r="BE434" i="71"/>
  <c r="BF434" i="71"/>
  <c r="BG434" i="71"/>
  <c r="BH434" i="71"/>
  <c r="BI434" i="71"/>
  <c r="BJ434" i="71"/>
  <c r="BK434" i="71"/>
  <c r="BL434" i="71"/>
  <c r="AZ435" i="71"/>
  <c r="BA435" i="71"/>
  <c r="BB435" i="71"/>
  <c r="BC435" i="71"/>
  <c r="BD435" i="71"/>
  <c r="BE435" i="71"/>
  <c r="BF435" i="71"/>
  <c r="BG435" i="71"/>
  <c r="BH435" i="71"/>
  <c r="BI435" i="71"/>
  <c r="BJ435" i="71"/>
  <c r="BK435" i="71"/>
  <c r="BL435" i="71"/>
  <c r="AZ436" i="71"/>
  <c r="BA436" i="71"/>
  <c r="BB436" i="71"/>
  <c r="BC436" i="71"/>
  <c r="BD436" i="71"/>
  <c r="BE436" i="71"/>
  <c r="BF436" i="71"/>
  <c r="BG436" i="71"/>
  <c r="BH436" i="71"/>
  <c r="BI436" i="71"/>
  <c r="BJ436" i="71"/>
  <c r="BK436" i="71"/>
  <c r="BL436" i="71"/>
  <c r="AZ437" i="71"/>
  <c r="BA437" i="71"/>
  <c r="BB437" i="71"/>
  <c r="BC437" i="71"/>
  <c r="BD437" i="71"/>
  <c r="BE437" i="71"/>
  <c r="BF437" i="71"/>
  <c r="BG437" i="71"/>
  <c r="BH437" i="71"/>
  <c r="BI437" i="71"/>
  <c r="BJ437" i="71"/>
  <c r="BK437" i="71"/>
  <c r="BL437" i="71"/>
  <c r="AZ438" i="71"/>
  <c r="BA438" i="71"/>
  <c r="BB438" i="71"/>
  <c r="BC438" i="71"/>
  <c r="BD438" i="71"/>
  <c r="BE438" i="71"/>
  <c r="BF438" i="71"/>
  <c r="BG438" i="71"/>
  <c r="BH438" i="71"/>
  <c r="BI438" i="71"/>
  <c r="BJ438" i="71"/>
  <c r="BK438" i="71"/>
  <c r="BL438" i="71"/>
  <c r="AZ439" i="71"/>
  <c r="BA439" i="71"/>
  <c r="BB439" i="71"/>
  <c r="BC439" i="71"/>
  <c r="BD439" i="71"/>
  <c r="BE439" i="71"/>
  <c r="BF439" i="71"/>
  <c r="BG439" i="71"/>
  <c r="BH439" i="71"/>
  <c r="BI439" i="71"/>
  <c r="BJ439" i="71"/>
  <c r="BK439" i="71"/>
  <c r="BL439" i="71"/>
  <c r="AZ440" i="71"/>
  <c r="BA440" i="71"/>
  <c r="BB440" i="71"/>
  <c r="BC440" i="71"/>
  <c r="BD440" i="71"/>
  <c r="BE440" i="71"/>
  <c r="BF440" i="71"/>
  <c r="BG440" i="71"/>
  <c r="BH440" i="71"/>
  <c r="BI440" i="71"/>
  <c r="BJ440" i="71"/>
  <c r="BK440" i="71"/>
  <c r="BL440" i="71"/>
  <c r="AZ441" i="71"/>
  <c r="BA441" i="71"/>
  <c r="BB441" i="71"/>
  <c r="BC441" i="71"/>
  <c r="BD441" i="71"/>
  <c r="BE441" i="71"/>
  <c r="BF441" i="71"/>
  <c r="BG441" i="71"/>
  <c r="BH441" i="71"/>
  <c r="BI441" i="71"/>
  <c r="BJ441" i="71"/>
  <c r="BK441" i="71"/>
  <c r="BL441" i="71"/>
  <c r="AZ442" i="71"/>
  <c r="BA442" i="71"/>
  <c r="BB442" i="71"/>
  <c r="BC442" i="71"/>
  <c r="BD442" i="71"/>
  <c r="BE442" i="71"/>
  <c r="BF442" i="71"/>
  <c r="BG442" i="71"/>
  <c r="BH442" i="71"/>
  <c r="BI442" i="71"/>
  <c r="BJ442" i="71"/>
  <c r="BK442" i="71"/>
  <c r="BL442" i="71"/>
  <c r="AZ443" i="71"/>
  <c r="BA443" i="71"/>
  <c r="BB443" i="71"/>
  <c r="BC443" i="71"/>
  <c r="BD443" i="71"/>
  <c r="BE443" i="71"/>
  <c r="BF443" i="71"/>
  <c r="BG443" i="71"/>
  <c r="BH443" i="71"/>
  <c r="BI443" i="71"/>
  <c r="BJ443" i="71"/>
  <c r="BK443" i="71"/>
  <c r="BL443" i="71"/>
  <c r="AZ444" i="71"/>
  <c r="BA444" i="71"/>
  <c r="BB444" i="71"/>
  <c r="BC444" i="71"/>
  <c r="BD444" i="71"/>
  <c r="BE444" i="71"/>
  <c r="BF444" i="71"/>
  <c r="BG444" i="71"/>
  <c r="BH444" i="71"/>
  <c r="BI444" i="71"/>
  <c r="BJ444" i="71"/>
  <c r="BK444" i="71"/>
  <c r="BL444" i="71"/>
  <c r="AZ445" i="71"/>
  <c r="BA445" i="71"/>
  <c r="BB445" i="71"/>
  <c r="BC445" i="71"/>
  <c r="BD445" i="71"/>
  <c r="BE445" i="71"/>
  <c r="BF445" i="71"/>
  <c r="BG445" i="71"/>
  <c r="BH445" i="71"/>
  <c r="BI445" i="71"/>
  <c r="BJ445" i="71"/>
  <c r="BK445" i="71"/>
  <c r="BL445" i="71"/>
  <c r="AZ446" i="71"/>
  <c r="BA446" i="71"/>
  <c r="BB446" i="71"/>
  <c r="BC446" i="71"/>
  <c r="BD446" i="71"/>
  <c r="BE446" i="71"/>
  <c r="BF446" i="71"/>
  <c r="BG446" i="71"/>
  <c r="BH446" i="71"/>
  <c r="BI446" i="71"/>
  <c r="BJ446" i="71"/>
  <c r="BK446" i="71"/>
  <c r="BL446" i="71"/>
  <c r="AZ447" i="71"/>
  <c r="BA447" i="71"/>
  <c r="BB447" i="71"/>
  <c r="BC447" i="71"/>
  <c r="BD447" i="71"/>
  <c r="BE447" i="71"/>
  <c r="BF447" i="71"/>
  <c r="BG447" i="71"/>
  <c r="BH447" i="71"/>
  <c r="BI447" i="71"/>
  <c r="BJ447" i="71"/>
  <c r="BK447" i="71"/>
  <c r="BL447" i="71"/>
  <c r="AZ448" i="71"/>
  <c r="BA448" i="71"/>
  <c r="BB448" i="71"/>
  <c r="BC448" i="71"/>
  <c r="BD448" i="71"/>
  <c r="BE448" i="71"/>
  <c r="BF448" i="71"/>
  <c r="BG448" i="71"/>
  <c r="BH448" i="71"/>
  <c r="BI448" i="71"/>
  <c r="BJ448" i="71"/>
  <c r="BK448" i="71"/>
  <c r="BL448" i="71"/>
  <c r="AZ449" i="71"/>
  <c r="BA449" i="71"/>
  <c r="BB449" i="71"/>
  <c r="BC449" i="71"/>
  <c r="BD449" i="71"/>
  <c r="BE449" i="71"/>
  <c r="BF449" i="71"/>
  <c r="BG449" i="71"/>
  <c r="BH449" i="71"/>
  <c r="BI449" i="71"/>
  <c r="BJ449" i="71"/>
  <c r="BK449" i="71"/>
  <c r="BL449" i="71"/>
  <c r="AZ450" i="71"/>
  <c r="BA450" i="71"/>
  <c r="BB450" i="71"/>
  <c r="BC450" i="71"/>
  <c r="BD450" i="71"/>
  <c r="BE450" i="71"/>
  <c r="BF450" i="71"/>
  <c r="BG450" i="71"/>
  <c r="BH450" i="71"/>
  <c r="BI450" i="71"/>
  <c r="BJ450" i="71"/>
  <c r="BK450" i="71"/>
  <c r="BL450" i="71"/>
  <c r="AZ451" i="71"/>
  <c r="BA451" i="71"/>
  <c r="BB451" i="71"/>
  <c r="BC451" i="71"/>
  <c r="BD451" i="71"/>
  <c r="BE451" i="71"/>
  <c r="BF451" i="71"/>
  <c r="BG451" i="71"/>
  <c r="BH451" i="71"/>
  <c r="BI451" i="71"/>
  <c r="BJ451" i="71"/>
  <c r="BK451" i="71"/>
  <c r="BL451" i="71"/>
  <c r="AZ452" i="71"/>
  <c r="BA452" i="71"/>
  <c r="BB452" i="71"/>
  <c r="BC452" i="71"/>
  <c r="BD452" i="71"/>
  <c r="BE452" i="71"/>
  <c r="BF452" i="71"/>
  <c r="BG452" i="71"/>
  <c r="BH452" i="71"/>
  <c r="BI452" i="71"/>
  <c r="BJ452" i="71"/>
  <c r="BK452" i="71"/>
  <c r="BL452" i="71"/>
  <c r="AZ453" i="71"/>
  <c r="BA453" i="71"/>
  <c r="BB453" i="71"/>
  <c r="BC453" i="71"/>
  <c r="BD453" i="71"/>
  <c r="BE453" i="71"/>
  <c r="BF453" i="71"/>
  <c r="BG453" i="71"/>
  <c r="BH453" i="71"/>
  <c r="BI453" i="71"/>
  <c r="BJ453" i="71"/>
  <c r="BK453" i="71"/>
  <c r="BL453" i="71"/>
  <c r="AZ454" i="71"/>
  <c r="BA454" i="71"/>
  <c r="BB454" i="71"/>
  <c r="BC454" i="71"/>
  <c r="BD454" i="71"/>
  <c r="BE454" i="71"/>
  <c r="BF454" i="71"/>
  <c r="BG454" i="71"/>
  <c r="BH454" i="71"/>
  <c r="BI454" i="71"/>
  <c r="BJ454" i="71"/>
  <c r="BK454" i="71"/>
  <c r="BL454" i="71"/>
  <c r="AZ455" i="71"/>
  <c r="BA455" i="71"/>
  <c r="BB455" i="71"/>
  <c r="BC455" i="71"/>
  <c r="BD455" i="71"/>
  <c r="BE455" i="71"/>
  <c r="BF455" i="71"/>
  <c r="BG455" i="71"/>
  <c r="BH455" i="71"/>
  <c r="BI455" i="71"/>
  <c r="BJ455" i="71"/>
  <c r="BK455" i="71"/>
  <c r="BL455" i="71"/>
  <c r="AZ456" i="71"/>
  <c r="BA456" i="71"/>
  <c r="BB456" i="71"/>
  <c r="BC456" i="71"/>
  <c r="BD456" i="71"/>
  <c r="BE456" i="71"/>
  <c r="BF456" i="71"/>
  <c r="BG456" i="71"/>
  <c r="BH456" i="71"/>
  <c r="BI456" i="71"/>
  <c r="BJ456" i="71"/>
  <c r="BK456" i="71"/>
  <c r="BL456" i="71"/>
  <c r="AZ457" i="71"/>
  <c r="BA457" i="71"/>
  <c r="BB457" i="71"/>
  <c r="BC457" i="71"/>
  <c r="BD457" i="71"/>
  <c r="BE457" i="71"/>
  <c r="BF457" i="71"/>
  <c r="BG457" i="71"/>
  <c r="BH457" i="71"/>
  <c r="BI457" i="71"/>
  <c r="BJ457" i="71"/>
  <c r="BK457" i="71"/>
  <c r="BL457" i="71"/>
  <c r="AZ458" i="71"/>
  <c r="BA458" i="71"/>
  <c r="BB458" i="71"/>
  <c r="BC458" i="71"/>
  <c r="BD458" i="71"/>
  <c r="BE458" i="71"/>
  <c r="BF458" i="71"/>
  <c r="BG458" i="71"/>
  <c r="BH458" i="71"/>
  <c r="BI458" i="71"/>
  <c r="BJ458" i="71"/>
  <c r="BK458" i="71"/>
  <c r="BL458" i="71"/>
  <c r="AZ459" i="71"/>
  <c r="BA459" i="71"/>
  <c r="BB459" i="71"/>
  <c r="BC459" i="71"/>
  <c r="BD459" i="71"/>
  <c r="BE459" i="71"/>
  <c r="BF459" i="71"/>
  <c r="BG459" i="71"/>
  <c r="BH459" i="71"/>
  <c r="BI459" i="71"/>
  <c r="BJ459" i="71"/>
  <c r="BK459" i="71"/>
  <c r="BL459" i="71"/>
  <c r="AZ460" i="71"/>
  <c r="BA460" i="71"/>
  <c r="BB460" i="71"/>
  <c r="BC460" i="71"/>
  <c r="BD460" i="71"/>
  <c r="BE460" i="71"/>
  <c r="BF460" i="71"/>
  <c r="BG460" i="71"/>
  <c r="BH460" i="71"/>
  <c r="BI460" i="71"/>
  <c r="BJ460" i="71"/>
  <c r="BK460" i="71"/>
  <c r="BL460" i="71"/>
  <c r="AZ461" i="71"/>
  <c r="BA461" i="71"/>
  <c r="BB461" i="71"/>
  <c r="BC461" i="71"/>
  <c r="BD461" i="71"/>
  <c r="BE461" i="71"/>
  <c r="BF461" i="71"/>
  <c r="BG461" i="71"/>
  <c r="BH461" i="71"/>
  <c r="BI461" i="71"/>
  <c r="BJ461" i="71"/>
  <c r="BK461" i="71"/>
  <c r="BL461" i="71"/>
  <c r="AZ462" i="71"/>
  <c r="BA462" i="71"/>
  <c r="BB462" i="71"/>
  <c r="BC462" i="71"/>
  <c r="BD462" i="71"/>
  <c r="BE462" i="71"/>
  <c r="BF462" i="71"/>
  <c r="BG462" i="71"/>
  <c r="BH462" i="71"/>
  <c r="BI462" i="71"/>
  <c r="BJ462" i="71"/>
  <c r="BK462" i="71"/>
  <c r="BL462" i="71"/>
  <c r="AZ463" i="71"/>
  <c r="BA463" i="71"/>
  <c r="BB463" i="71"/>
  <c r="BC463" i="71"/>
  <c r="BD463" i="71"/>
  <c r="BE463" i="71"/>
  <c r="BF463" i="71"/>
  <c r="BG463" i="71"/>
  <c r="BH463" i="71"/>
  <c r="BI463" i="71"/>
  <c r="BJ463" i="71"/>
  <c r="BK463" i="71"/>
  <c r="BL463" i="71"/>
  <c r="AZ464" i="71"/>
  <c r="BA464" i="71"/>
  <c r="BB464" i="71"/>
  <c r="BC464" i="71"/>
  <c r="BD464" i="71"/>
  <c r="BE464" i="71"/>
  <c r="BF464" i="71"/>
  <c r="BG464" i="71"/>
  <c r="BH464" i="71"/>
  <c r="BI464" i="71"/>
  <c r="BJ464" i="71"/>
  <c r="BK464" i="71"/>
  <c r="BL464" i="71"/>
  <c r="AZ465" i="71"/>
  <c r="BA465" i="71"/>
  <c r="BB465" i="71"/>
  <c r="BC465" i="71"/>
  <c r="BD465" i="71"/>
  <c r="BE465" i="71"/>
  <c r="BF465" i="71"/>
  <c r="BG465" i="71"/>
  <c r="BH465" i="71"/>
  <c r="BI465" i="71"/>
  <c r="BJ465" i="71"/>
  <c r="BK465" i="71"/>
  <c r="BL465" i="71"/>
  <c r="AZ466" i="71"/>
  <c r="BA466" i="71"/>
  <c r="BB466" i="71"/>
  <c r="BC466" i="71"/>
  <c r="BD466" i="71"/>
  <c r="BE466" i="71"/>
  <c r="BF466" i="71"/>
  <c r="BG466" i="71"/>
  <c r="BH466" i="71"/>
  <c r="BI466" i="71"/>
  <c r="BJ466" i="71"/>
  <c r="BK466" i="71"/>
  <c r="BL466" i="71"/>
  <c r="AZ467" i="71"/>
  <c r="BA467" i="71"/>
  <c r="BB467" i="71"/>
  <c r="BC467" i="71"/>
  <c r="BD467" i="71"/>
  <c r="BE467" i="71"/>
  <c r="BF467" i="71"/>
  <c r="BG467" i="71"/>
  <c r="BH467" i="71"/>
  <c r="BI467" i="71"/>
  <c r="BJ467" i="71"/>
  <c r="BK467" i="71"/>
  <c r="BL467" i="71"/>
  <c r="AZ468" i="71"/>
  <c r="BA468" i="71"/>
  <c r="BB468" i="71"/>
  <c r="BC468" i="71"/>
  <c r="BD468" i="71"/>
  <c r="BE468" i="71"/>
  <c r="BF468" i="71"/>
  <c r="BG468" i="71"/>
  <c r="BH468" i="71"/>
  <c r="BI468" i="71"/>
  <c r="BJ468" i="71"/>
  <c r="BK468" i="71"/>
  <c r="BL468" i="71"/>
  <c r="AZ469" i="71"/>
  <c r="BA469" i="71"/>
  <c r="BB469" i="71"/>
  <c r="BC469" i="71"/>
  <c r="BD469" i="71"/>
  <c r="BE469" i="71"/>
  <c r="BF469" i="71"/>
  <c r="BG469" i="71"/>
  <c r="BH469" i="71"/>
  <c r="BI469" i="71"/>
  <c r="BJ469" i="71"/>
  <c r="BK469" i="71"/>
  <c r="BL469" i="71"/>
  <c r="AZ470" i="71"/>
  <c r="BA470" i="71"/>
  <c r="BB470" i="71"/>
  <c r="BC470" i="71"/>
  <c r="BD470" i="71"/>
  <c r="BE470" i="71"/>
  <c r="BF470" i="71"/>
  <c r="BG470" i="71"/>
  <c r="BH470" i="71"/>
  <c r="BI470" i="71"/>
  <c r="BJ470" i="71"/>
  <c r="BK470" i="71"/>
  <c r="BL470" i="71"/>
  <c r="AZ471" i="71"/>
  <c r="BA471" i="71"/>
  <c r="BB471" i="71"/>
  <c r="BC471" i="71"/>
  <c r="BD471" i="71"/>
  <c r="BE471" i="71"/>
  <c r="BF471" i="71"/>
  <c r="BG471" i="71"/>
  <c r="BH471" i="71"/>
  <c r="BI471" i="71"/>
  <c r="BJ471" i="71"/>
  <c r="BK471" i="71"/>
  <c r="BL471" i="71"/>
  <c r="AZ472" i="71"/>
  <c r="BA472" i="71"/>
  <c r="BB472" i="71"/>
  <c r="BC472" i="71"/>
  <c r="BD472" i="71"/>
  <c r="BE472" i="71"/>
  <c r="BF472" i="71"/>
  <c r="BG472" i="71"/>
  <c r="BH472" i="71"/>
  <c r="BI472" i="71"/>
  <c r="BJ472" i="71"/>
  <c r="BK472" i="71"/>
  <c r="BL472" i="71"/>
  <c r="AZ473" i="71"/>
  <c r="BA473" i="71"/>
  <c r="BB473" i="71"/>
  <c r="BC473" i="71"/>
  <c r="BD473" i="71"/>
  <c r="BE473" i="71"/>
  <c r="BF473" i="71"/>
  <c r="BG473" i="71"/>
  <c r="BH473" i="71"/>
  <c r="BI473" i="71"/>
  <c r="BJ473" i="71"/>
  <c r="BK473" i="71"/>
  <c r="BL473" i="71"/>
  <c r="AZ474" i="71"/>
  <c r="BA474" i="71"/>
  <c r="BB474" i="71"/>
  <c r="BC474" i="71"/>
  <c r="BD474" i="71"/>
  <c r="BE474" i="71"/>
  <c r="BF474" i="71"/>
  <c r="BG474" i="71"/>
  <c r="BH474" i="71"/>
  <c r="BI474" i="71"/>
  <c r="BJ474" i="71"/>
  <c r="BK474" i="71"/>
  <c r="BL474" i="71"/>
  <c r="AZ475" i="71"/>
  <c r="BA475" i="71"/>
  <c r="BB475" i="71"/>
  <c r="BC475" i="71"/>
  <c r="BD475" i="71"/>
  <c r="BE475" i="71"/>
  <c r="BF475" i="71"/>
  <c r="BG475" i="71"/>
  <c r="BH475" i="71"/>
  <c r="BI475" i="71"/>
  <c r="BJ475" i="71"/>
  <c r="BK475" i="71"/>
  <c r="BL475" i="71"/>
  <c r="AZ476" i="71"/>
  <c r="BA476" i="71"/>
  <c r="BB476" i="71"/>
  <c r="BC476" i="71"/>
  <c r="BD476" i="71"/>
  <c r="BE476" i="71"/>
  <c r="BF476" i="71"/>
  <c r="BG476" i="71"/>
  <c r="BH476" i="71"/>
  <c r="BI476" i="71"/>
  <c r="BJ476" i="71"/>
  <c r="BK476" i="71"/>
  <c r="BL476" i="71"/>
  <c r="AZ477" i="71"/>
  <c r="BA477" i="71"/>
  <c r="BB477" i="71"/>
  <c r="BC477" i="71"/>
  <c r="BD477" i="71"/>
  <c r="BE477" i="71"/>
  <c r="BF477" i="71"/>
  <c r="BG477" i="71"/>
  <c r="BH477" i="71"/>
  <c r="BI477" i="71"/>
  <c r="BJ477" i="71"/>
  <c r="BK477" i="71"/>
  <c r="BL477" i="71"/>
  <c r="AZ478" i="71"/>
  <c r="BA478" i="71"/>
  <c r="BB478" i="71"/>
  <c r="BC478" i="71"/>
  <c r="BD478" i="71"/>
  <c r="BE478" i="71"/>
  <c r="BF478" i="71"/>
  <c r="BG478" i="71"/>
  <c r="BH478" i="71"/>
  <c r="BI478" i="71"/>
  <c r="BJ478" i="71"/>
  <c r="BK478" i="71"/>
  <c r="BL478" i="71"/>
  <c r="AZ479" i="71"/>
  <c r="BA479" i="71"/>
  <c r="BB479" i="71"/>
  <c r="BC479" i="71"/>
  <c r="BD479" i="71"/>
  <c r="BE479" i="71"/>
  <c r="BF479" i="71"/>
  <c r="BG479" i="71"/>
  <c r="BH479" i="71"/>
  <c r="BI479" i="71"/>
  <c r="BJ479" i="71"/>
  <c r="BK479" i="71"/>
  <c r="BL479" i="71"/>
  <c r="AZ480" i="71"/>
  <c r="BA480" i="71"/>
  <c r="BB480" i="71"/>
  <c r="BC480" i="71"/>
  <c r="BD480" i="71"/>
  <c r="BE480" i="71"/>
  <c r="BF480" i="71"/>
  <c r="BG480" i="71"/>
  <c r="BH480" i="71"/>
  <c r="BI480" i="71"/>
  <c r="BJ480" i="71"/>
  <c r="BK480" i="71"/>
  <c r="BL480" i="71"/>
  <c r="AZ481" i="71"/>
  <c r="BA481" i="71"/>
  <c r="BB481" i="71"/>
  <c r="BC481" i="71"/>
  <c r="BD481" i="71"/>
  <c r="BE481" i="71"/>
  <c r="BF481" i="71"/>
  <c r="BG481" i="71"/>
  <c r="BH481" i="71"/>
  <c r="BI481" i="71"/>
  <c r="BJ481" i="71"/>
  <c r="BK481" i="71"/>
  <c r="BL481" i="71"/>
  <c r="AZ482" i="71"/>
  <c r="BA482" i="71"/>
  <c r="BB482" i="71"/>
  <c r="BC482" i="71"/>
  <c r="BD482" i="71"/>
  <c r="BE482" i="71"/>
  <c r="BF482" i="71"/>
  <c r="BG482" i="71"/>
  <c r="BH482" i="71"/>
  <c r="BI482" i="71"/>
  <c r="BJ482" i="71"/>
  <c r="BK482" i="71"/>
  <c r="BL482" i="71"/>
  <c r="AZ483" i="71"/>
  <c r="BA483" i="71"/>
  <c r="BB483" i="71"/>
  <c r="BC483" i="71"/>
  <c r="BD483" i="71"/>
  <c r="BE483" i="71"/>
  <c r="BF483" i="71"/>
  <c r="BG483" i="71"/>
  <c r="BH483" i="71"/>
  <c r="BI483" i="71"/>
  <c r="BJ483" i="71"/>
  <c r="BK483" i="71"/>
  <c r="BL483" i="71"/>
  <c r="AZ484" i="71"/>
  <c r="BA484" i="71"/>
  <c r="BB484" i="71"/>
  <c r="BC484" i="71"/>
  <c r="BD484" i="71"/>
  <c r="BE484" i="71"/>
  <c r="BF484" i="71"/>
  <c r="BG484" i="71"/>
  <c r="BH484" i="71"/>
  <c r="BI484" i="71"/>
  <c r="BJ484" i="71"/>
  <c r="BK484" i="71"/>
  <c r="BL484" i="71"/>
  <c r="AZ485" i="71"/>
  <c r="BA485" i="71"/>
  <c r="BB485" i="71"/>
  <c r="BC485" i="71"/>
  <c r="BD485" i="71"/>
  <c r="BE485" i="71"/>
  <c r="BF485" i="71"/>
  <c r="BG485" i="71"/>
  <c r="BH485" i="71"/>
  <c r="BI485" i="71"/>
  <c r="BJ485" i="71"/>
  <c r="BK485" i="71"/>
  <c r="BL485" i="71"/>
  <c r="AZ486" i="71"/>
  <c r="BA486" i="71"/>
  <c r="BB486" i="71"/>
  <c r="BC486" i="71"/>
  <c r="BD486" i="71"/>
  <c r="BE486" i="71"/>
  <c r="BF486" i="71"/>
  <c r="BG486" i="71"/>
  <c r="BH486" i="71"/>
  <c r="BI486" i="71"/>
  <c r="BJ486" i="71"/>
  <c r="BK486" i="71"/>
  <c r="BL486" i="71"/>
  <c r="AZ487" i="71"/>
  <c r="BA487" i="71"/>
  <c r="BB487" i="71"/>
  <c r="BC487" i="71"/>
  <c r="BD487" i="71"/>
  <c r="BE487" i="71"/>
  <c r="BF487" i="71"/>
  <c r="BG487" i="71"/>
  <c r="BH487" i="71"/>
  <c r="BI487" i="71"/>
  <c r="BJ487" i="71"/>
  <c r="BK487" i="71"/>
  <c r="BL487" i="71"/>
  <c r="AZ488" i="71"/>
  <c r="BA488" i="71"/>
  <c r="BB488" i="71"/>
  <c r="BC488" i="71"/>
  <c r="BD488" i="71"/>
  <c r="BE488" i="71"/>
  <c r="BF488" i="71"/>
  <c r="BG488" i="71"/>
  <c r="BH488" i="71"/>
  <c r="BI488" i="71"/>
  <c r="BJ488" i="71"/>
  <c r="BK488" i="71"/>
  <c r="BL488" i="71"/>
  <c r="AZ489" i="71"/>
  <c r="BA489" i="71"/>
  <c r="BB489" i="71"/>
  <c r="BC489" i="71"/>
  <c r="BD489" i="71"/>
  <c r="BE489" i="71"/>
  <c r="BF489" i="71"/>
  <c r="BG489" i="71"/>
  <c r="BH489" i="71"/>
  <c r="BI489" i="71"/>
  <c r="BJ489" i="71"/>
  <c r="BK489" i="71"/>
  <c r="BL489" i="71"/>
  <c r="AZ490" i="71"/>
  <c r="BA490" i="71"/>
  <c r="BB490" i="71"/>
  <c r="BC490" i="71"/>
  <c r="BD490" i="71"/>
  <c r="BE490" i="71"/>
  <c r="BF490" i="71"/>
  <c r="BG490" i="71"/>
  <c r="BH490" i="71"/>
  <c r="BI490" i="71"/>
  <c r="BJ490" i="71"/>
  <c r="BK490" i="71"/>
  <c r="BL490" i="71"/>
  <c r="AZ491" i="71"/>
  <c r="BA491" i="71"/>
  <c r="BB491" i="71"/>
  <c r="BC491" i="71"/>
  <c r="BD491" i="71"/>
  <c r="BE491" i="71"/>
  <c r="BF491" i="71"/>
  <c r="BG491" i="71"/>
  <c r="BH491" i="71"/>
  <c r="BI491" i="71"/>
  <c r="BJ491" i="71"/>
  <c r="BK491" i="71"/>
  <c r="BL491" i="71"/>
  <c r="AZ492" i="71"/>
  <c r="BA492" i="71"/>
  <c r="BB492" i="71"/>
  <c r="BC492" i="71"/>
  <c r="BD492" i="71"/>
  <c r="BE492" i="71"/>
  <c r="BF492" i="71"/>
  <c r="BG492" i="71"/>
  <c r="BH492" i="71"/>
  <c r="BI492" i="71"/>
  <c r="BJ492" i="71"/>
  <c r="BK492" i="71"/>
  <c r="BL492" i="71"/>
  <c r="AZ493" i="71"/>
  <c r="BA493" i="71"/>
  <c r="BB493" i="71"/>
  <c r="BC493" i="71"/>
  <c r="BD493" i="71"/>
  <c r="BE493" i="71"/>
  <c r="BF493" i="71"/>
  <c r="BG493" i="71"/>
  <c r="BH493" i="71"/>
  <c r="BI493" i="71"/>
  <c r="BJ493" i="71"/>
  <c r="BK493" i="71"/>
  <c r="BL493" i="71"/>
  <c r="AZ494" i="71"/>
  <c r="BA494" i="71"/>
  <c r="BB494" i="71"/>
  <c r="BC494" i="71"/>
  <c r="BD494" i="71"/>
  <c r="BE494" i="71"/>
  <c r="BF494" i="71"/>
  <c r="BG494" i="71"/>
  <c r="BH494" i="71"/>
  <c r="BI494" i="71"/>
  <c r="BJ494" i="71"/>
  <c r="BK494" i="71"/>
  <c r="BL494" i="71"/>
  <c r="AZ495" i="71"/>
  <c r="BA495" i="71"/>
  <c r="BB495" i="71"/>
  <c r="BC495" i="71"/>
  <c r="BD495" i="71"/>
  <c r="BE495" i="71"/>
  <c r="BF495" i="71"/>
  <c r="BG495" i="71"/>
  <c r="BH495" i="71"/>
  <c r="BI495" i="71"/>
  <c r="BJ495" i="71"/>
  <c r="BK495" i="71"/>
  <c r="BL495" i="71"/>
  <c r="AZ496" i="71"/>
  <c r="BA496" i="71"/>
  <c r="BB496" i="71"/>
  <c r="BC496" i="71"/>
  <c r="BD496" i="71"/>
  <c r="BE496" i="71"/>
  <c r="BF496" i="71"/>
  <c r="BG496" i="71"/>
  <c r="BH496" i="71"/>
  <c r="BI496" i="71"/>
  <c r="BJ496" i="71"/>
  <c r="BK496" i="71"/>
  <c r="BL496" i="71"/>
  <c r="AZ497" i="71"/>
  <c r="BA497" i="71"/>
  <c r="BB497" i="71"/>
  <c r="BC497" i="71"/>
  <c r="BD497" i="71"/>
  <c r="BE497" i="71"/>
  <c r="BF497" i="71"/>
  <c r="BG497" i="71"/>
  <c r="BH497" i="71"/>
  <c r="BI497" i="71"/>
  <c r="BJ497" i="71"/>
  <c r="BK497" i="71"/>
  <c r="BL497" i="71"/>
  <c r="AZ498" i="71"/>
  <c r="BA498" i="71"/>
  <c r="BB498" i="71"/>
  <c r="BC498" i="71"/>
  <c r="BD498" i="71"/>
  <c r="BE498" i="71"/>
  <c r="BF498" i="71"/>
  <c r="BG498" i="71"/>
  <c r="BH498" i="71"/>
  <c r="BI498" i="71"/>
  <c r="BJ498" i="71"/>
  <c r="BK498" i="71"/>
  <c r="BL498" i="71"/>
  <c r="AZ499" i="71"/>
  <c r="BA499" i="71"/>
  <c r="BB499" i="71"/>
  <c r="BC499" i="71"/>
  <c r="BD499" i="71"/>
  <c r="BE499" i="71"/>
  <c r="BF499" i="71"/>
  <c r="BG499" i="71"/>
  <c r="BH499" i="71"/>
  <c r="BI499" i="71"/>
  <c r="BJ499" i="71"/>
  <c r="BK499" i="71"/>
  <c r="BL499" i="71"/>
  <c r="AZ500" i="71"/>
  <c r="BA500" i="71"/>
  <c r="BB500" i="71"/>
  <c r="BC500" i="71"/>
  <c r="BD500" i="71"/>
  <c r="BE500" i="71"/>
  <c r="BF500" i="71"/>
  <c r="BG500" i="71"/>
  <c r="BH500" i="71"/>
  <c r="BI500" i="71"/>
  <c r="BJ500" i="71"/>
  <c r="BK500" i="71"/>
  <c r="BL500" i="71"/>
  <c r="AZ501" i="71"/>
  <c r="BA501" i="71"/>
  <c r="BB501" i="71"/>
  <c r="BC501" i="71"/>
  <c r="BD501" i="71"/>
  <c r="BE501" i="71"/>
  <c r="BF501" i="71"/>
  <c r="BG501" i="71"/>
  <c r="BH501" i="71"/>
  <c r="BI501" i="71"/>
  <c r="BJ501" i="71"/>
  <c r="BK501" i="71"/>
  <c r="BL501" i="71"/>
  <c r="AZ502" i="71"/>
  <c r="BA502" i="71"/>
  <c r="BB502" i="71"/>
  <c r="BC502" i="71"/>
  <c r="BD502" i="71"/>
  <c r="BE502" i="71"/>
  <c r="BF502" i="71"/>
  <c r="BG502" i="71"/>
  <c r="BH502" i="71"/>
  <c r="BI502" i="71"/>
  <c r="BJ502" i="71"/>
  <c r="BK502" i="71"/>
  <c r="BL502" i="71"/>
  <c r="AZ503" i="71"/>
  <c r="BA503" i="71"/>
  <c r="BB503" i="71"/>
  <c r="BC503" i="71"/>
  <c r="BD503" i="71"/>
  <c r="BE503" i="71"/>
  <c r="BF503" i="71"/>
  <c r="BG503" i="71"/>
  <c r="BH503" i="71"/>
  <c r="BI503" i="71"/>
  <c r="BJ503" i="71"/>
  <c r="BK503" i="71"/>
  <c r="BL503" i="71"/>
  <c r="AZ504" i="71"/>
  <c r="BA504" i="71"/>
  <c r="BB504" i="71"/>
  <c r="BC504" i="71"/>
  <c r="BD504" i="71"/>
  <c r="BE504" i="71"/>
  <c r="BF504" i="71"/>
  <c r="BG504" i="71"/>
  <c r="BH504" i="71"/>
  <c r="BI504" i="71"/>
  <c r="BJ504" i="71"/>
  <c r="BK504" i="71"/>
  <c r="BL504" i="71"/>
  <c r="AZ505" i="71"/>
  <c r="BA505" i="71"/>
  <c r="BB505" i="71"/>
  <c r="BC505" i="71"/>
  <c r="BD505" i="71"/>
  <c r="BE505" i="71"/>
  <c r="BF505" i="71"/>
  <c r="BG505" i="71"/>
  <c r="BH505" i="71"/>
  <c r="BI505" i="71"/>
  <c r="BJ505" i="71"/>
  <c r="BK505" i="71"/>
  <c r="BL505" i="71"/>
  <c r="AZ506" i="71"/>
  <c r="BA506" i="71"/>
  <c r="BB506" i="71"/>
  <c r="BC506" i="71"/>
  <c r="BD506" i="71"/>
  <c r="BE506" i="71"/>
  <c r="BF506" i="71"/>
  <c r="BG506" i="71"/>
  <c r="BH506" i="71"/>
  <c r="BI506" i="71"/>
  <c r="BJ506" i="71"/>
  <c r="BK506" i="71"/>
  <c r="BL506" i="71"/>
  <c r="AZ507" i="71"/>
  <c r="BA507" i="71"/>
  <c r="BB507" i="71"/>
  <c r="BC507" i="71"/>
  <c r="BD507" i="71"/>
  <c r="BE507" i="71"/>
  <c r="BF507" i="71"/>
  <c r="BG507" i="71"/>
  <c r="BH507" i="71"/>
  <c r="BI507" i="71"/>
  <c r="BJ507" i="71"/>
  <c r="BK507" i="71"/>
  <c r="BL507" i="71"/>
  <c r="AZ508" i="71"/>
  <c r="BA508" i="71"/>
  <c r="BB508" i="71"/>
  <c r="BC508" i="71"/>
  <c r="BD508" i="71"/>
  <c r="BE508" i="71"/>
  <c r="BF508" i="71"/>
  <c r="BG508" i="71"/>
  <c r="BH508" i="71"/>
  <c r="BI508" i="71"/>
  <c r="BJ508" i="71"/>
  <c r="BK508" i="71"/>
  <c r="BL508" i="71"/>
  <c r="AZ509" i="71"/>
  <c r="BA509" i="71"/>
  <c r="BB509" i="71"/>
  <c r="BC509" i="71"/>
  <c r="BD509" i="71"/>
  <c r="BE509" i="71"/>
  <c r="BF509" i="71"/>
  <c r="BG509" i="71"/>
  <c r="BH509" i="71"/>
  <c r="BI509" i="71"/>
  <c r="BJ509" i="71"/>
  <c r="BK509" i="71"/>
  <c r="BL509" i="71"/>
  <c r="AZ510" i="71"/>
  <c r="BA510" i="71"/>
  <c r="BB510" i="71"/>
  <c r="BC510" i="71"/>
  <c r="BD510" i="71"/>
  <c r="BE510" i="71"/>
  <c r="BF510" i="71"/>
  <c r="BG510" i="71"/>
  <c r="BH510" i="71"/>
  <c r="BI510" i="71"/>
  <c r="BJ510" i="71"/>
  <c r="BK510" i="71"/>
  <c r="BL510" i="71"/>
  <c r="BN514" i="71"/>
  <c r="BN13" i="71"/>
  <c r="BN15" i="71"/>
  <c r="BN16" i="71"/>
  <c r="BN21" i="71"/>
  <c r="BN26" i="71"/>
  <c r="BN27" i="71"/>
  <c r="BN28" i="71"/>
  <c r="BN30" i="71"/>
  <c r="BN32" i="71"/>
  <c r="BN36" i="71"/>
  <c r="BN37" i="71"/>
  <c r="BN39" i="71"/>
  <c r="BN40" i="71"/>
  <c r="BN41" i="71"/>
  <c r="BN53" i="71"/>
  <c r="BN54" i="71"/>
  <c r="BN58" i="71"/>
  <c r="BN63" i="71"/>
  <c r="BN67" i="71"/>
  <c r="BN68" i="71"/>
  <c r="BN70" i="71"/>
  <c r="BN71" i="71"/>
  <c r="BN72" i="71"/>
  <c r="BN75" i="71"/>
  <c r="BN76" i="71"/>
  <c r="BN77" i="71"/>
  <c r="BN78" i="71"/>
  <c r="BN79" i="71"/>
  <c r="BN80" i="71"/>
  <c r="BN83" i="71"/>
  <c r="BN86" i="71"/>
  <c r="BN87" i="71"/>
  <c r="BN88" i="71"/>
  <c r="BN89" i="71"/>
  <c r="BN92" i="71"/>
  <c r="BN93" i="71"/>
  <c r="BN95" i="71"/>
  <c r="BN96" i="71"/>
  <c r="BN97" i="71"/>
  <c r="BN100" i="71"/>
  <c r="BN101" i="71"/>
  <c r="BN103" i="71"/>
  <c r="BN104" i="71"/>
  <c r="BN105" i="71"/>
  <c r="BN108" i="71"/>
  <c r="BN109" i="71"/>
  <c r="BN110" i="71"/>
  <c r="BN111" i="71"/>
  <c r="BN112" i="71"/>
  <c r="BN114" i="71"/>
  <c r="BN115" i="71"/>
  <c r="BN117" i="71"/>
  <c r="BN118" i="71"/>
  <c r="BN119" i="71"/>
  <c r="BN120" i="71"/>
  <c r="BN124" i="71"/>
  <c r="BN126" i="71"/>
  <c r="BN127" i="71"/>
  <c r="BN128" i="71"/>
  <c r="BN132" i="71"/>
  <c r="BN133" i="71"/>
  <c r="BN136" i="71"/>
  <c r="BN137" i="71"/>
  <c r="BN139" i="71"/>
  <c r="BN140" i="71"/>
  <c r="BN141" i="71"/>
  <c r="BN143" i="71"/>
  <c r="BN147" i="71"/>
  <c r="BN148" i="71"/>
  <c r="BN178" i="71"/>
  <c r="BN180" i="71"/>
  <c r="BN181" i="71"/>
  <c r="BN183" i="71"/>
  <c r="BN184" i="71"/>
  <c r="BN187" i="71"/>
  <c r="BN188" i="71"/>
  <c r="BN191" i="71"/>
  <c r="BN192" i="71"/>
  <c r="BN194" i="71"/>
  <c r="BN195" i="71"/>
  <c r="BN198" i="71"/>
  <c r="BN200" i="71"/>
  <c r="BN207" i="71"/>
  <c r="BN208" i="71"/>
  <c r="BN228" i="71"/>
  <c r="BN378" i="71"/>
  <c r="BN382" i="71"/>
  <c r="BN389" i="71"/>
  <c r="BN408" i="71"/>
  <c r="BN417" i="71"/>
  <c r="BN421" i="71"/>
  <c r="BN425" i="71"/>
  <c r="BN485" i="71"/>
  <c r="BO435" i="71"/>
  <c r="BO499" i="71"/>
  <c r="BO511" i="71"/>
  <c r="BO514" i="71"/>
  <c r="BO516" i="71"/>
  <c r="K119" i="74"/>
  <c r="I119" i="74"/>
  <c r="M117" i="74"/>
  <c r="O117" i="74"/>
  <c r="Q117" i="74"/>
  <c r="M116" i="74"/>
  <c r="O116" i="74"/>
  <c r="Q116" i="74"/>
  <c r="M115" i="74"/>
  <c r="O115" i="74"/>
  <c r="Q115" i="74"/>
  <c r="M114" i="74"/>
  <c r="O114" i="74"/>
  <c r="Q114" i="74"/>
  <c r="M113" i="74"/>
  <c r="O113" i="74"/>
  <c r="Q113" i="74"/>
  <c r="M112" i="74"/>
  <c r="O112" i="74"/>
  <c r="Q112" i="74"/>
  <c r="M111" i="74"/>
  <c r="O111" i="74"/>
  <c r="Q111" i="74"/>
  <c r="M110" i="74"/>
  <c r="O110" i="74"/>
  <c r="Q110" i="74"/>
  <c r="M109" i="74"/>
  <c r="O109" i="74"/>
  <c r="Q109" i="74"/>
  <c r="M108" i="74"/>
  <c r="M119" i="74"/>
  <c r="K105" i="74"/>
  <c r="I105" i="74"/>
  <c r="M103" i="74"/>
  <c r="O103" i="74"/>
  <c r="Q103" i="74"/>
  <c r="M102" i="74"/>
  <c r="O102" i="74"/>
  <c r="Q102" i="74"/>
  <c r="M101" i="74"/>
  <c r="O101" i="74"/>
  <c r="Q101" i="74"/>
  <c r="M100" i="74"/>
  <c r="O100" i="74"/>
  <c r="Q100" i="74"/>
  <c r="M99" i="74"/>
  <c r="O99" i="74"/>
  <c r="Q99" i="74"/>
  <c r="M98" i="74"/>
  <c r="O98" i="74"/>
  <c r="Q98" i="74"/>
  <c r="M97" i="74"/>
  <c r="O97" i="74"/>
  <c r="Q97" i="74"/>
  <c r="M96" i="74"/>
  <c r="O96" i="74"/>
  <c r="Q96" i="74"/>
  <c r="M95" i="74"/>
  <c r="O95" i="74"/>
  <c r="Q95" i="74"/>
  <c r="M94" i="74"/>
  <c r="O94" i="74"/>
  <c r="Q94" i="74"/>
  <c r="M93" i="74"/>
  <c r="O93" i="74"/>
  <c r="Q93" i="74"/>
  <c r="M92" i="74"/>
  <c r="O92" i="74"/>
  <c r="Q92" i="74"/>
  <c r="M91" i="74"/>
  <c r="O91" i="74"/>
  <c r="Q91" i="74"/>
  <c r="M90" i="74"/>
  <c r="O90" i="74"/>
  <c r="K87" i="74"/>
  <c r="I87" i="74"/>
  <c r="M85" i="74"/>
  <c r="O85" i="74"/>
  <c r="Q85" i="74"/>
  <c r="M84" i="74"/>
  <c r="O84" i="74"/>
  <c r="Q84" i="74"/>
  <c r="M83" i="74"/>
  <c r="O83" i="74"/>
  <c r="Q83" i="74"/>
  <c r="M82" i="74"/>
  <c r="O82" i="74"/>
  <c r="Q82" i="74"/>
  <c r="M81" i="74"/>
  <c r="O81" i="74"/>
  <c r="Q81" i="74"/>
  <c r="M80" i="74"/>
  <c r="M79" i="74"/>
  <c r="O79" i="74"/>
  <c r="Q79" i="74"/>
  <c r="M78" i="74"/>
  <c r="O78" i="74"/>
  <c r="Q78" i="74"/>
  <c r="K75" i="74"/>
  <c r="I75" i="74"/>
  <c r="M73" i="74"/>
  <c r="M72" i="74"/>
  <c r="M71" i="74"/>
  <c r="M70" i="74"/>
  <c r="M69" i="74"/>
  <c r="O69" i="74"/>
  <c r="Q69" i="74"/>
  <c r="M68" i="74"/>
  <c r="O68" i="74"/>
  <c r="Q68" i="74"/>
  <c r="M67" i="74"/>
  <c r="O67" i="74"/>
  <c r="Q67" i="74"/>
  <c r="M66" i="74"/>
  <c r="O66" i="74"/>
  <c r="Q66" i="74"/>
  <c r="M65" i="74"/>
  <c r="O65" i="74"/>
  <c r="Q65" i="74"/>
  <c r="M64" i="74"/>
  <c r="O64" i="74"/>
  <c r="Q64" i="74"/>
  <c r="M63" i="74"/>
  <c r="O63" i="74"/>
  <c r="K60" i="74"/>
  <c r="I60" i="74"/>
  <c r="M58" i="74"/>
  <c r="O58" i="74"/>
  <c r="Q58" i="74"/>
  <c r="M57" i="74"/>
  <c r="O57" i="74"/>
  <c r="Q57" i="74"/>
  <c r="M56" i="74"/>
  <c r="O56" i="74"/>
  <c r="Q56" i="74"/>
  <c r="M55" i="74"/>
  <c r="O55" i="74"/>
  <c r="Q55" i="74"/>
  <c r="M54" i="74"/>
  <c r="O54" i="74"/>
  <c r="Q54" i="74"/>
  <c r="M53" i="74"/>
  <c r="O53" i="74"/>
  <c r="Q53" i="74"/>
  <c r="M52" i="74"/>
  <c r="O52" i="74"/>
  <c r="Q52" i="74"/>
  <c r="M51" i="74"/>
  <c r="O51" i="74"/>
  <c r="Q51" i="74"/>
  <c r="M50" i="74"/>
  <c r="O50" i="74"/>
  <c r="Q50" i="74"/>
  <c r="M49" i="74"/>
  <c r="O49" i="74"/>
  <c r="Q49" i="74"/>
  <c r="M48" i="74"/>
  <c r="O48" i="74"/>
  <c r="Q48" i="74"/>
  <c r="M47" i="74"/>
  <c r="O47" i="74"/>
  <c r="Q47" i="74"/>
  <c r="M46" i="74"/>
  <c r="O46" i="74"/>
  <c r="Q46" i="74"/>
  <c r="M45" i="74"/>
  <c r="O45" i="74"/>
  <c r="O42" i="74"/>
  <c r="K42" i="74"/>
  <c r="I42" i="74"/>
  <c r="M40" i="74"/>
  <c r="M39" i="74"/>
  <c r="M38" i="74"/>
  <c r="M37" i="74"/>
  <c r="M36" i="74"/>
  <c r="M35" i="74"/>
  <c r="K32" i="74"/>
  <c r="K121" i="74"/>
  <c r="I32" i="74"/>
  <c r="M30" i="74"/>
  <c r="O30" i="74"/>
  <c r="Q30" i="74"/>
  <c r="M29" i="74"/>
  <c r="O29" i="74"/>
  <c r="Q29" i="74"/>
  <c r="M28" i="74"/>
  <c r="O28" i="74"/>
  <c r="Q28" i="74"/>
  <c r="M27" i="74"/>
  <c r="O27" i="74"/>
  <c r="Q27" i="74"/>
  <c r="M26" i="74"/>
  <c r="O26" i="74"/>
  <c r="Q26" i="74"/>
  <c r="M25" i="74"/>
  <c r="O25" i="74"/>
  <c r="Q25" i="74"/>
  <c r="M24" i="74"/>
  <c r="O24" i="74"/>
  <c r="Q24" i="74"/>
  <c r="M23" i="74"/>
  <c r="O23" i="74"/>
  <c r="Q23" i="74"/>
  <c r="M22" i="74"/>
  <c r="O22" i="74"/>
  <c r="Q22" i="74"/>
  <c r="M21" i="74"/>
  <c r="O21" i="74"/>
  <c r="Q21" i="74"/>
  <c r="M20" i="74"/>
  <c r="O20" i="74"/>
  <c r="Q20" i="74"/>
  <c r="M19" i="74"/>
  <c r="O19" i="74"/>
  <c r="Q19" i="74"/>
  <c r="M18" i="74"/>
  <c r="O18" i="74"/>
  <c r="Q18" i="74"/>
  <c r="M17" i="74"/>
  <c r="K119" i="73"/>
  <c r="I119" i="73"/>
  <c r="M117" i="73"/>
  <c r="O117" i="73"/>
  <c r="Q117" i="73"/>
  <c r="M116" i="73"/>
  <c r="O116" i="73"/>
  <c r="Q116" i="73"/>
  <c r="M115" i="73"/>
  <c r="O115" i="73"/>
  <c r="Q115" i="73"/>
  <c r="M114" i="73"/>
  <c r="O114" i="73"/>
  <c r="Q114" i="73"/>
  <c r="M113" i="73"/>
  <c r="O113" i="73"/>
  <c r="Q113" i="73"/>
  <c r="M112" i="73"/>
  <c r="O112" i="73"/>
  <c r="Q112" i="73"/>
  <c r="M111" i="73"/>
  <c r="O111" i="73"/>
  <c r="Q111" i="73"/>
  <c r="M110" i="73"/>
  <c r="O110" i="73"/>
  <c r="Q110" i="73"/>
  <c r="M109" i="73"/>
  <c r="O109" i="73"/>
  <c r="Q109" i="73"/>
  <c r="M108" i="73"/>
  <c r="O108" i="73"/>
  <c r="K105" i="73"/>
  <c r="I105" i="73"/>
  <c r="M103" i="73"/>
  <c r="O103" i="73"/>
  <c r="Q103" i="73"/>
  <c r="M102" i="73"/>
  <c r="O102" i="73"/>
  <c r="Q102" i="73"/>
  <c r="M101" i="73"/>
  <c r="O101" i="73"/>
  <c r="Q101" i="73"/>
  <c r="M100" i="73"/>
  <c r="O100" i="73"/>
  <c r="Q100" i="73"/>
  <c r="M99" i="73"/>
  <c r="O99" i="73"/>
  <c r="Q99" i="73"/>
  <c r="M98" i="73"/>
  <c r="O98" i="73"/>
  <c r="Q98" i="73"/>
  <c r="M97" i="73"/>
  <c r="O97" i="73"/>
  <c r="Q97" i="73"/>
  <c r="M96" i="73"/>
  <c r="O96" i="73"/>
  <c r="Q96" i="73"/>
  <c r="M95" i="73"/>
  <c r="O95" i="73"/>
  <c r="Q95" i="73"/>
  <c r="M94" i="73"/>
  <c r="O94" i="73"/>
  <c r="Q94" i="73"/>
  <c r="M93" i="73"/>
  <c r="O93" i="73"/>
  <c r="Q93" i="73"/>
  <c r="M92" i="73"/>
  <c r="O92" i="73"/>
  <c r="Q92" i="73"/>
  <c r="M91" i="73"/>
  <c r="O91" i="73"/>
  <c r="Q91" i="73"/>
  <c r="M90" i="73"/>
  <c r="O90" i="73"/>
  <c r="K87" i="73"/>
  <c r="I87" i="73"/>
  <c r="M85" i="73"/>
  <c r="O85" i="73"/>
  <c r="Q85" i="73"/>
  <c r="M84" i="73"/>
  <c r="O84" i="73"/>
  <c r="Q84" i="73"/>
  <c r="M83" i="73"/>
  <c r="O83" i="73"/>
  <c r="Q83" i="73"/>
  <c r="M82" i="73"/>
  <c r="O82" i="73"/>
  <c r="Q82" i="73"/>
  <c r="M81" i="73"/>
  <c r="O81" i="73"/>
  <c r="Q81" i="73"/>
  <c r="M80" i="73"/>
  <c r="O80" i="73"/>
  <c r="Q80" i="73"/>
  <c r="M79" i="73"/>
  <c r="O79" i="73"/>
  <c r="M78" i="73"/>
  <c r="O78" i="73"/>
  <c r="Q78" i="73"/>
  <c r="K75" i="73"/>
  <c r="I75" i="73"/>
  <c r="M73" i="73"/>
  <c r="M72" i="73"/>
  <c r="M71" i="73"/>
  <c r="M70" i="73"/>
  <c r="M69" i="73"/>
  <c r="O69" i="73"/>
  <c r="Q69" i="73"/>
  <c r="M68" i="73"/>
  <c r="O68" i="73"/>
  <c r="Q68" i="73"/>
  <c r="M67" i="73"/>
  <c r="O67" i="73"/>
  <c r="Q67" i="73"/>
  <c r="M66" i="73"/>
  <c r="O66" i="73"/>
  <c r="Q66" i="73"/>
  <c r="M65" i="73"/>
  <c r="O65" i="73"/>
  <c r="Q65" i="73"/>
  <c r="M64" i="73"/>
  <c r="O64" i="73"/>
  <c r="Q64" i="73"/>
  <c r="M63" i="73"/>
  <c r="O63" i="73"/>
  <c r="K60" i="73"/>
  <c r="I60" i="73"/>
  <c r="M58" i="73"/>
  <c r="O58" i="73"/>
  <c r="Q58" i="73"/>
  <c r="M57" i="73"/>
  <c r="O57" i="73"/>
  <c r="Q57" i="73"/>
  <c r="M56" i="73"/>
  <c r="O56" i="73"/>
  <c r="Q56" i="73"/>
  <c r="M55" i="73"/>
  <c r="O55" i="73"/>
  <c r="Q55" i="73"/>
  <c r="M54" i="73"/>
  <c r="O54" i="73"/>
  <c r="Q54" i="73"/>
  <c r="M53" i="73"/>
  <c r="O53" i="73"/>
  <c r="Q53" i="73"/>
  <c r="M52" i="73"/>
  <c r="O52" i="73"/>
  <c r="Q52" i="73"/>
  <c r="M51" i="73"/>
  <c r="O51" i="73"/>
  <c r="Q51" i="73"/>
  <c r="M50" i="73"/>
  <c r="O50" i="73"/>
  <c r="Q50" i="73"/>
  <c r="M49" i="73"/>
  <c r="O49" i="73"/>
  <c r="Q49" i="73"/>
  <c r="M48" i="73"/>
  <c r="O48" i="73"/>
  <c r="Q48" i="73"/>
  <c r="M47" i="73"/>
  <c r="O47" i="73"/>
  <c r="Q47" i="73"/>
  <c r="M46" i="73"/>
  <c r="O46" i="73"/>
  <c r="Q46" i="73"/>
  <c r="M45" i="73"/>
  <c r="O45" i="73"/>
  <c r="Q45" i="73"/>
  <c r="O42" i="73"/>
  <c r="K42" i="73"/>
  <c r="I42" i="73"/>
  <c r="M40" i="73"/>
  <c r="M39" i="73"/>
  <c r="M38" i="73"/>
  <c r="M37" i="73"/>
  <c r="M36" i="73"/>
  <c r="M35" i="73"/>
  <c r="K32" i="73"/>
  <c r="I32" i="73"/>
  <c r="M30" i="73"/>
  <c r="O30" i="73"/>
  <c r="Q30" i="73"/>
  <c r="M29" i="73"/>
  <c r="O29" i="73"/>
  <c r="Q29" i="73"/>
  <c r="M28" i="73"/>
  <c r="O28" i="73"/>
  <c r="Q28" i="73"/>
  <c r="M27" i="73"/>
  <c r="O27" i="73"/>
  <c r="Q27" i="73"/>
  <c r="M26" i="73"/>
  <c r="O26" i="73"/>
  <c r="Q26" i="73"/>
  <c r="M25" i="73"/>
  <c r="O25" i="73"/>
  <c r="Q25" i="73"/>
  <c r="M24" i="73"/>
  <c r="O24" i="73"/>
  <c r="Q24" i="73"/>
  <c r="M23" i="73"/>
  <c r="O23" i="73"/>
  <c r="Q23" i="73"/>
  <c r="M22" i="73"/>
  <c r="O22" i="73"/>
  <c r="Q22" i="73"/>
  <c r="M21" i="73"/>
  <c r="O21" i="73"/>
  <c r="Q21" i="73"/>
  <c r="M20" i="73"/>
  <c r="O20" i="73"/>
  <c r="Q20" i="73"/>
  <c r="M19" i="73"/>
  <c r="O19" i="73"/>
  <c r="Q19" i="73"/>
  <c r="M18" i="73"/>
  <c r="O18" i="73"/>
  <c r="Q18" i="73"/>
  <c r="M17" i="73"/>
  <c r="AH511" i="71"/>
  <c r="AF511" i="71"/>
  <c r="AE511" i="71"/>
  <c r="AD511" i="71"/>
  <c r="AC511" i="71"/>
  <c r="AB511" i="71"/>
  <c r="AA511" i="71"/>
  <c r="Z511" i="71"/>
  <c r="Y511" i="71"/>
  <c r="X511" i="71"/>
  <c r="W511" i="71"/>
  <c r="V511" i="71"/>
  <c r="U511" i="71"/>
  <c r="T511" i="71"/>
  <c r="S511" i="71"/>
  <c r="R511" i="71"/>
  <c r="Q511" i="71"/>
  <c r="O511" i="71"/>
  <c r="N511" i="71"/>
  <c r="M511" i="71"/>
  <c r="L511" i="71"/>
  <c r="K511" i="71"/>
  <c r="J511" i="71"/>
  <c r="I511" i="71"/>
  <c r="H511" i="71"/>
  <c r="G511" i="71"/>
  <c r="F511" i="71"/>
  <c r="E511" i="71"/>
  <c r="D511" i="71"/>
  <c r="AY510" i="71"/>
  <c r="AX510" i="71"/>
  <c r="AW510" i="71"/>
  <c r="AV510" i="71"/>
  <c r="AT510" i="71"/>
  <c r="AS510" i="71"/>
  <c r="AR510" i="71"/>
  <c r="AQ510" i="71"/>
  <c r="AP510" i="71"/>
  <c r="AO510" i="71"/>
  <c r="AN510" i="71"/>
  <c r="AM510" i="71"/>
  <c r="AL510" i="71"/>
  <c r="AK510" i="71"/>
  <c r="AJ510" i="71"/>
  <c r="AI510" i="71"/>
  <c r="AU510" i="71"/>
  <c r="AG510" i="71"/>
  <c r="P510" i="71"/>
  <c r="AY509" i="71"/>
  <c r="AX509" i="71"/>
  <c r="AW509" i="71"/>
  <c r="AV509" i="71"/>
  <c r="AT509" i="71"/>
  <c r="AS509" i="71"/>
  <c r="AR509" i="71"/>
  <c r="AQ509" i="71"/>
  <c r="AP509" i="71"/>
  <c r="AO509" i="71"/>
  <c r="AN509" i="71"/>
  <c r="AM509" i="71"/>
  <c r="AL509" i="71"/>
  <c r="AK509" i="71"/>
  <c r="AJ509" i="71"/>
  <c r="AI509" i="71"/>
  <c r="AG509" i="71"/>
  <c r="P509" i="71"/>
  <c r="AY508" i="71"/>
  <c r="AX508" i="71"/>
  <c r="AW508" i="71"/>
  <c r="AV508" i="71"/>
  <c r="AT508" i="71"/>
  <c r="AS508" i="71"/>
  <c r="AR508" i="71"/>
  <c r="AQ508" i="71"/>
  <c r="AP508" i="71"/>
  <c r="AO508" i="71"/>
  <c r="AN508" i="71"/>
  <c r="AM508" i="71"/>
  <c r="AL508" i="71"/>
  <c r="AK508" i="71"/>
  <c r="AJ508" i="71"/>
  <c r="AI508" i="71"/>
  <c r="AU508" i="71"/>
  <c r="AG508" i="71"/>
  <c r="P508" i="71"/>
  <c r="AY507" i="71"/>
  <c r="AX507" i="71"/>
  <c r="AW507" i="71"/>
  <c r="AV507" i="71"/>
  <c r="AT507" i="71"/>
  <c r="AS507" i="71"/>
  <c r="AR507" i="71"/>
  <c r="AQ507" i="71"/>
  <c r="AP507" i="71"/>
  <c r="AO507" i="71"/>
  <c r="AN507" i="71"/>
  <c r="AM507" i="71"/>
  <c r="AL507" i="71"/>
  <c r="AK507" i="71"/>
  <c r="AJ507" i="71"/>
  <c r="AI507" i="71"/>
  <c r="AG507" i="71"/>
  <c r="P507" i="71"/>
  <c r="AY506" i="71"/>
  <c r="AX506" i="71"/>
  <c r="AW506" i="71"/>
  <c r="AV506" i="71"/>
  <c r="AT506" i="71"/>
  <c r="AS506" i="71"/>
  <c r="AR506" i="71"/>
  <c r="AQ506" i="71"/>
  <c r="AP506" i="71"/>
  <c r="AO506" i="71"/>
  <c r="AN506" i="71"/>
  <c r="AM506" i="71"/>
  <c r="AL506" i="71"/>
  <c r="AK506" i="71"/>
  <c r="AJ506" i="71"/>
  <c r="AI506" i="71"/>
  <c r="AU506" i="71"/>
  <c r="AG506" i="71"/>
  <c r="P506" i="71"/>
  <c r="AY505" i="71"/>
  <c r="AX505" i="71"/>
  <c r="AW505" i="71"/>
  <c r="AV505" i="71"/>
  <c r="AT505" i="71"/>
  <c r="AS505" i="71"/>
  <c r="AR505" i="71"/>
  <c r="AQ505" i="71"/>
  <c r="AP505" i="71"/>
  <c r="AO505" i="71"/>
  <c r="AN505" i="71"/>
  <c r="AM505" i="71"/>
  <c r="AL505" i="71"/>
  <c r="AK505" i="71"/>
  <c r="AJ505" i="71"/>
  <c r="AI505" i="71"/>
  <c r="AG505" i="71"/>
  <c r="P505" i="71"/>
  <c r="AY504" i="71"/>
  <c r="AX504" i="71"/>
  <c r="AW504" i="71"/>
  <c r="AV504" i="71"/>
  <c r="AT504" i="71"/>
  <c r="AS504" i="71"/>
  <c r="AR504" i="71"/>
  <c r="AQ504" i="71"/>
  <c r="AP504" i="71"/>
  <c r="AO504" i="71"/>
  <c r="AN504" i="71"/>
  <c r="AM504" i="71"/>
  <c r="AL504" i="71"/>
  <c r="AK504" i="71"/>
  <c r="AJ504" i="71"/>
  <c r="AI504" i="71"/>
  <c r="AU504" i="71"/>
  <c r="AG504" i="71"/>
  <c r="P504" i="71"/>
  <c r="AY503" i="71"/>
  <c r="AX503" i="71"/>
  <c r="AW503" i="71"/>
  <c r="AV503" i="71"/>
  <c r="AT503" i="71"/>
  <c r="AS503" i="71"/>
  <c r="AR503" i="71"/>
  <c r="AQ503" i="71"/>
  <c r="AP503" i="71"/>
  <c r="AO503" i="71"/>
  <c r="AN503" i="71"/>
  <c r="AM503" i="71"/>
  <c r="AL503" i="71"/>
  <c r="AK503" i="71"/>
  <c r="AJ503" i="71"/>
  <c r="AI503" i="71"/>
  <c r="AG503" i="71"/>
  <c r="P503" i="71"/>
  <c r="AY502" i="71"/>
  <c r="AX502" i="71"/>
  <c r="AW502" i="71"/>
  <c r="AV502" i="71"/>
  <c r="AT502" i="71"/>
  <c r="AS502" i="71"/>
  <c r="AR502" i="71"/>
  <c r="AQ502" i="71"/>
  <c r="AP502" i="71"/>
  <c r="AO502" i="71"/>
  <c r="AN502" i="71"/>
  <c r="AM502" i="71"/>
  <c r="AL502" i="71"/>
  <c r="AK502" i="71"/>
  <c r="AJ502" i="71"/>
  <c r="AI502" i="71"/>
  <c r="AU502" i="71"/>
  <c r="AG502" i="71"/>
  <c r="P502" i="71"/>
  <c r="AY501" i="71"/>
  <c r="AX501" i="71"/>
  <c r="AW501" i="71"/>
  <c r="AV501" i="71"/>
  <c r="AT501" i="71"/>
  <c r="AS501" i="71"/>
  <c r="AR501" i="71"/>
  <c r="AQ501" i="71"/>
  <c r="AP501" i="71"/>
  <c r="AO501" i="71"/>
  <c r="AN501" i="71"/>
  <c r="AM501" i="71"/>
  <c r="AL501" i="71"/>
  <c r="AK501" i="71"/>
  <c r="AJ501" i="71"/>
  <c r="AI501" i="71"/>
  <c r="AG501" i="71"/>
  <c r="P501" i="71"/>
  <c r="AY500" i="71"/>
  <c r="AX500" i="71"/>
  <c r="AW500" i="71"/>
  <c r="AV500" i="71"/>
  <c r="AT500" i="71"/>
  <c r="AS500" i="71"/>
  <c r="AR500" i="71"/>
  <c r="AQ500" i="71"/>
  <c r="AP500" i="71"/>
  <c r="AO500" i="71"/>
  <c r="AN500" i="71"/>
  <c r="AM500" i="71"/>
  <c r="AL500" i="71"/>
  <c r="AK500" i="71"/>
  <c r="AJ500" i="71"/>
  <c r="AI500" i="71"/>
  <c r="AU500" i="71"/>
  <c r="AG500" i="71"/>
  <c r="P500" i="71"/>
  <c r="AY499" i="71"/>
  <c r="AX499" i="71"/>
  <c r="AW499" i="71"/>
  <c r="AV499" i="71"/>
  <c r="AT499" i="71"/>
  <c r="AS499" i="71"/>
  <c r="AR499" i="71"/>
  <c r="AQ499" i="71"/>
  <c r="AP499" i="71"/>
  <c r="AO499" i="71"/>
  <c r="AN499" i="71"/>
  <c r="AM499" i="71"/>
  <c r="AL499" i="71"/>
  <c r="AK499" i="71"/>
  <c r="AJ499" i="71"/>
  <c r="AI499" i="71"/>
  <c r="AU499" i="71"/>
  <c r="AG499" i="71"/>
  <c r="P499" i="71"/>
  <c r="AY498" i="71"/>
  <c r="AX498" i="71"/>
  <c r="AW498" i="71"/>
  <c r="AV498" i="71"/>
  <c r="AT498" i="71"/>
  <c r="AS498" i="71"/>
  <c r="AR498" i="71"/>
  <c r="AQ498" i="71"/>
  <c r="AP498" i="71"/>
  <c r="AO498" i="71"/>
  <c r="AN498" i="71"/>
  <c r="AM498" i="71"/>
  <c r="AL498" i="71"/>
  <c r="AK498" i="71"/>
  <c r="AJ498" i="71"/>
  <c r="AI498" i="71"/>
  <c r="AG498" i="71"/>
  <c r="P498" i="71"/>
  <c r="AY497" i="71"/>
  <c r="AX497" i="71"/>
  <c r="AW497" i="71"/>
  <c r="AV497" i="71"/>
  <c r="AT497" i="71"/>
  <c r="AS497" i="71"/>
  <c r="AR497" i="71"/>
  <c r="AQ497" i="71"/>
  <c r="AP497" i="71"/>
  <c r="AO497" i="71"/>
  <c r="AN497" i="71"/>
  <c r="AM497" i="71"/>
  <c r="AL497" i="71"/>
  <c r="AK497" i="71"/>
  <c r="AJ497" i="71"/>
  <c r="AI497" i="71"/>
  <c r="AU497" i="71"/>
  <c r="AG497" i="71"/>
  <c r="P497" i="71"/>
  <c r="AY496" i="71"/>
  <c r="AX496" i="71"/>
  <c r="AW496" i="71"/>
  <c r="AV496" i="71"/>
  <c r="AT496" i="71"/>
  <c r="AS496" i="71"/>
  <c r="AR496" i="71"/>
  <c r="AQ496" i="71"/>
  <c r="AP496" i="71"/>
  <c r="AO496" i="71"/>
  <c r="AN496" i="71"/>
  <c r="AM496" i="71"/>
  <c r="AL496" i="71"/>
  <c r="AK496" i="71"/>
  <c r="AJ496" i="71"/>
  <c r="AI496" i="71"/>
  <c r="AG496" i="71"/>
  <c r="P496" i="71"/>
  <c r="AY495" i="71"/>
  <c r="AX495" i="71"/>
  <c r="AW495" i="71"/>
  <c r="AV495" i="71"/>
  <c r="AT495" i="71"/>
  <c r="AS495" i="71"/>
  <c r="AR495" i="71"/>
  <c r="AQ495" i="71"/>
  <c r="AP495" i="71"/>
  <c r="AO495" i="71"/>
  <c r="AN495" i="71"/>
  <c r="AM495" i="71"/>
  <c r="AL495" i="71"/>
  <c r="AK495" i="71"/>
  <c r="AJ495" i="71"/>
  <c r="AI495" i="71"/>
  <c r="AU495" i="71"/>
  <c r="AG495" i="71"/>
  <c r="P495" i="71"/>
  <c r="AY494" i="71"/>
  <c r="AX494" i="71"/>
  <c r="AW494" i="71"/>
  <c r="AV494" i="71"/>
  <c r="AT494" i="71"/>
  <c r="AS494" i="71"/>
  <c r="AR494" i="71"/>
  <c r="AQ494" i="71"/>
  <c r="AP494" i="71"/>
  <c r="AO494" i="71"/>
  <c r="AN494" i="71"/>
  <c r="AM494" i="71"/>
  <c r="AL494" i="71"/>
  <c r="AK494" i="71"/>
  <c r="AJ494" i="71"/>
  <c r="AI494" i="71"/>
  <c r="AG494" i="71"/>
  <c r="P494" i="71"/>
  <c r="AY493" i="71"/>
  <c r="AX493" i="71"/>
  <c r="AW493" i="71"/>
  <c r="AV493" i="71"/>
  <c r="AT493" i="71"/>
  <c r="AS493" i="71"/>
  <c r="AR493" i="71"/>
  <c r="AQ493" i="71"/>
  <c r="AP493" i="71"/>
  <c r="AO493" i="71"/>
  <c r="AN493" i="71"/>
  <c r="AM493" i="71"/>
  <c r="AL493" i="71"/>
  <c r="AK493" i="71"/>
  <c r="AJ493" i="71"/>
  <c r="AI493" i="71"/>
  <c r="AU493" i="71"/>
  <c r="AG493" i="71"/>
  <c r="P493" i="71"/>
  <c r="AY492" i="71"/>
  <c r="AX492" i="71"/>
  <c r="AW492" i="71"/>
  <c r="AV492" i="71"/>
  <c r="AT492" i="71"/>
  <c r="AS492" i="71"/>
  <c r="AR492" i="71"/>
  <c r="AQ492" i="71"/>
  <c r="AP492" i="71"/>
  <c r="AO492" i="71"/>
  <c r="AN492" i="71"/>
  <c r="AM492" i="71"/>
  <c r="AL492" i="71"/>
  <c r="AK492" i="71"/>
  <c r="AJ492" i="71"/>
  <c r="AI492" i="71"/>
  <c r="AG492" i="71"/>
  <c r="P492" i="71"/>
  <c r="AY491" i="71"/>
  <c r="AX491" i="71"/>
  <c r="AW491" i="71"/>
  <c r="AV491" i="71"/>
  <c r="AT491" i="71"/>
  <c r="AS491" i="71"/>
  <c r="AR491" i="71"/>
  <c r="AQ491" i="71"/>
  <c r="AP491" i="71"/>
  <c r="AO491" i="71"/>
  <c r="AN491" i="71"/>
  <c r="AM491" i="71"/>
  <c r="AL491" i="71"/>
  <c r="AK491" i="71"/>
  <c r="AJ491" i="71"/>
  <c r="AI491" i="71"/>
  <c r="AU491" i="71"/>
  <c r="AG491" i="71"/>
  <c r="P491" i="71"/>
  <c r="AY490" i="71"/>
  <c r="AX490" i="71"/>
  <c r="AW490" i="71"/>
  <c r="AV490" i="71"/>
  <c r="AT490" i="71"/>
  <c r="AS490" i="71"/>
  <c r="AR490" i="71"/>
  <c r="AQ490" i="71"/>
  <c r="AP490" i="71"/>
  <c r="AO490" i="71"/>
  <c r="AN490" i="71"/>
  <c r="AM490" i="71"/>
  <c r="AL490" i="71"/>
  <c r="AK490" i="71"/>
  <c r="AJ490" i="71"/>
  <c r="AI490" i="71"/>
  <c r="AG490" i="71"/>
  <c r="P490" i="71"/>
  <c r="AY489" i="71"/>
  <c r="AX489" i="71"/>
  <c r="AW489" i="71"/>
  <c r="AV489" i="71"/>
  <c r="AT489" i="71"/>
  <c r="AS489" i="71"/>
  <c r="AR489" i="71"/>
  <c r="AQ489" i="71"/>
  <c r="AP489" i="71"/>
  <c r="AO489" i="71"/>
  <c r="AN489" i="71"/>
  <c r="AM489" i="71"/>
  <c r="AL489" i="71"/>
  <c r="AK489" i="71"/>
  <c r="AJ489" i="71"/>
  <c r="AI489" i="71"/>
  <c r="AU489" i="71"/>
  <c r="AG489" i="71"/>
  <c r="P489" i="71"/>
  <c r="AY488" i="71"/>
  <c r="AX488" i="71"/>
  <c r="AW488" i="71"/>
  <c r="AV488" i="71"/>
  <c r="AT488" i="71"/>
  <c r="AS488" i="71"/>
  <c r="AR488" i="71"/>
  <c r="AQ488" i="71"/>
  <c r="AP488" i="71"/>
  <c r="AO488" i="71"/>
  <c r="AN488" i="71"/>
  <c r="AM488" i="71"/>
  <c r="AL488" i="71"/>
  <c r="AK488" i="71"/>
  <c r="AJ488" i="71"/>
  <c r="AI488" i="71"/>
  <c r="AG488" i="71"/>
  <c r="P488" i="71"/>
  <c r="AY487" i="71"/>
  <c r="AX487" i="71"/>
  <c r="AW487" i="71"/>
  <c r="AV487" i="71"/>
  <c r="AT487" i="71"/>
  <c r="AS487" i="71"/>
  <c r="AR487" i="71"/>
  <c r="AQ487" i="71"/>
  <c r="AP487" i="71"/>
  <c r="AO487" i="71"/>
  <c r="AN487" i="71"/>
  <c r="AM487" i="71"/>
  <c r="AL487" i="71"/>
  <c r="AK487" i="71"/>
  <c r="AJ487" i="71"/>
  <c r="AI487" i="71"/>
  <c r="AU487" i="71"/>
  <c r="AG487" i="71"/>
  <c r="P487" i="71"/>
  <c r="AY486" i="71"/>
  <c r="AX486" i="71"/>
  <c r="AW486" i="71"/>
  <c r="AV486" i="71"/>
  <c r="AT486" i="71"/>
  <c r="AS486" i="71"/>
  <c r="AR486" i="71"/>
  <c r="AQ486" i="71"/>
  <c r="AP486" i="71"/>
  <c r="AO486" i="71"/>
  <c r="AN486" i="71"/>
  <c r="AM486" i="71"/>
  <c r="AL486" i="71"/>
  <c r="AK486" i="71"/>
  <c r="AJ486" i="71"/>
  <c r="AI486" i="71"/>
  <c r="AG486" i="71"/>
  <c r="P486" i="71"/>
  <c r="AY485" i="71"/>
  <c r="AX485" i="71"/>
  <c r="AW485" i="71"/>
  <c r="AV485" i="71"/>
  <c r="AT485" i="71"/>
  <c r="AS485" i="71"/>
  <c r="AR485" i="71"/>
  <c r="AQ485" i="71"/>
  <c r="AP485" i="71"/>
  <c r="AO485" i="71"/>
  <c r="AN485" i="71"/>
  <c r="AM485" i="71"/>
  <c r="AL485" i="71"/>
  <c r="AK485" i="71"/>
  <c r="AJ485" i="71"/>
  <c r="AI485" i="71"/>
  <c r="AU485" i="71"/>
  <c r="AG485" i="71"/>
  <c r="P485" i="71"/>
  <c r="AY484" i="71"/>
  <c r="AX484" i="71"/>
  <c r="AW484" i="71"/>
  <c r="AV484" i="71"/>
  <c r="AT484" i="71"/>
  <c r="AS484" i="71"/>
  <c r="AR484" i="71"/>
  <c r="AQ484" i="71"/>
  <c r="AP484" i="71"/>
  <c r="AO484" i="71"/>
  <c r="AN484" i="71"/>
  <c r="AM484" i="71"/>
  <c r="AL484" i="71"/>
  <c r="AK484" i="71"/>
  <c r="AJ484" i="71"/>
  <c r="AI484" i="71"/>
  <c r="AU484" i="71"/>
  <c r="AG484" i="71"/>
  <c r="P484" i="71"/>
  <c r="AY483" i="71"/>
  <c r="AX483" i="71"/>
  <c r="AW483" i="71"/>
  <c r="AV483" i="71"/>
  <c r="AT483" i="71"/>
  <c r="AS483" i="71"/>
  <c r="AR483" i="71"/>
  <c r="AQ483" i="71"/>
  <c r="AP483" i="71"/>
  <c r="AO483" i="71"/>
  <c r="AN483" i="71"/>
  <c r="AM483" i="71"/>
  <c r="AL483" i="71"/>
  <c r="AK483" i="71"/>
  <c r="AJ483" i="71"/>
  <c r="AI483" i="71"/>
  <c r="AU483" i="71"/>
  <c r="AG483" i="71"/>
  <c r="P483" i="71"/>
  <c r="AY482" i="71"/>
  <c r="AX482" i="71"/>
  <c r="AW482" i="71"/>
  <c r="AV482" i="71"/>
  <c r="AT482" i="71"/>
  <c r="AS482" i="71"/>
  <c r="AR482" i="71"/>
  <c r="AQ482" i="71"/>
  <c r="AP482" i="71"/>
  <c r="AO482" i="71"/>
  <c r="AN482" i="71"/>
  <c r="AM482" i="71"/>
  <c r="AL482" i="71"/>
  <c r="AK482" i="71"/>
  <c r="AJ482" i="71"/>
  <c r="AI482" i="71"/>
  <c r="AU482" i="71"/>
  <c r="AG482" i="71"/>
  <c r="P482" i="71"/>
  <c r="AY481" i="71"/>
  <c r="AX481" i="71"/>
  <c r="AW481" i="71"/>
  <c r="AV481" i="71"/>
  <c r="AT481" i="71"/>
  <c r="AS481" i="71"/>
  <c r="AR481" i="71"/>
  <c r="AQ481" i="71"/>
  <c r="AP481" i="71"/>
  <c r="AO481" i="71"/>
  <c r="AN481" i="71"/>
  <c r="AM481" i="71"/>
  <c r="AL481" i="71"/>
  <c r="AK481" i="71"/>
  <c r="AJ481" i="71"/>
  <c r="AI481" i="71"/>
  <c r="AU481" i="71"/>
  <c r="AG481" i="71"/>
  <c r="P481" i="71"/>
  <c r="AY480" i="71"/>
  <c r="AX480" i="71"/>
  <c r="AW480" i="71"/>
  <c r="AV480" i="71"/>
  <c r="AT480" i="71"/>
  <c r="AS480" i="71"/>
  <c r="AR480" i="71"/>
  <c r="AQ480" i="71"/>
  <c r="AP480" i="71"/>
  <c r="AO480" i="71"/>
  <c r="AN480" i="71"/>
  <c r="AM480" i="71"/>
  <c r="AL480" i="71"/>
  <c r="AK480" i="71"/>
  <c r="AJ480" i="71"/>
  <c r="AI480" i="71"/>
  <c r="AU480" i="71"/>
  <c r="AG480" i="71"/>
  <c r="P480" i="71"/>
  <c r="AY479" i="71"/>
  <c r="AX479" i="71"/>
  <c r="AW479" i="71"/>
  <c r="AV479" i="71"/>
  <c r="AT479" i="71"/>
  <c r="AS479" i="71"/>
  <c r="AR479" i="71"/>
  <c r="AQ479" i="71"/>
  <c r="AP479" i="71"/>
  <c r="AO479" i="71"/>
  <c r="AN479" i="71"/>
  <c r="AM479" i="71"/>
  <c r="AL479" i="71"/>
  <c r="AK479" i="71"/>
  <c r="AJ479" i="71"/>
  <c r="AI479" i="71"/>
  <c r="AU479" i="71"/>
  <c r="AG479" i="71"/>
  <c r="P479" i="71"/>
  <c r="AY478" i="71"/>
  <c r="AX478" i="71"/>
  <c r="AW478" i="71"/>
  <c r="AV478" i="71"/>
  <c r="AT478" i="71"/>
  <c r="AS478" i="71"/>
  <c r="AR478" i="71"/>
  <c r="AQ478" i="71"/>
  <c r="AP478" i="71"/>
  <c r="AO478" i="71"/>
  <c r="AN478" i="71"/>
  <c r="AM478" i="71"/>
  <c r="AL478" i="71"/>
  <c r="AK478" i="71"/>
  <c r="AJ478" i="71"/>
  <c r="AI478" i="71"/>
  <c r="AU478" i="71"/>
  <c r="AG478" i="71"/>
  <c r="P478" i="71"/>
  <c r="AY477" i="71"/>
  <c r="AX477" i="71"/>
  <c r="AW477" i="71"/>
  <c r="AV477" i="71"/>
  <c r="AT477" i="71"/>
  <c r="AS477" i="71"/>
  <c r="AR477" i="71"/>
  <c r="AQ477" i="71"/>
  <c r="AP477" i="71"/>
  <c r="AO477" i="71"/>
  <c r="AN477" i="71"/>
  <c r="AM477" i="71"/>
  <c r="AL477" i="71"/>
  <c r="AK477" i="71"/>
  <c r="AJ477" i="71"/>
  <c r="AI477" i="71"/>
  <c r="AU477" i="71"/>
  <c r="AG477" i="71"/>
  <c r="P477" i="71"/>
  <c r="AY476" i="71"/>
  <c r="AX476" i="71"/>
  <c r="AW476" i="71"/>
  <c r="AV476" i="71"/>
  <c r="AT476" i="71"/>
  <c r="AS476" i="71"/>
  <c r="AR476" i="71"/>
  <c r="AQ476" i="71"/>
  <c r="AP476" i="71"/>
  <c r="AO476" i="71"/>
  <c r="AN476" i="71"/>
  <c r="AM476" i="71"/>
  <c r="AL476" i="71"/>
  <c r="AK476" i="71"/>
  <c r="AJ476" i="71"/>
  <c r="AI476" i="71"/>
  <c r="AU476" i="71"/>
  <c r="AG476" i="71"/>
  <c r="P476" i="71"/>
  <c r="AY475" i="71"/>
  <c r="AX475" i="71"/>
  <c r="AW475" i="71"/>
  <c r="AV475" i="71"/>
  <c r="AT475" i="71"/>
  <c r="AS475" i="71"/>
  <c r="AR475" i="71"/>
  <c r="AQ475" i="71"/>
  <c r="AP475" i="71"/>
  <c r="AO475" i="71"/>
  <c r="AN475" i="71"/>
  <c r="AM475" i="71"/>
  <c r="AL475" i="71"/>
  <c r="AK475" i="71"/>
  <c r="AJ475" i="71"/>
  <c r="AI475" i="71"/>
  <c r="AU475" i="71"/>
  <c r="AG475" i="71"/>
  <c r="P475" i="71"/>
  <c r="AY474" i="71"/>
  <c r="AX474" i="71"/>
  <c r="AW474" i="71"/>
  <c r="AV474" i="71"/>
  <c r="AT474" i="71"/>
  <c r="AS474" i="71"/>
  <c r="AR474" i="71"/>
  <c r="AQ474" i="71"/>
  <c r="AP474" i="71"/>
  <c r="AO474" i="71"/>
  <c r="AN474" i="71"/>
  <c r="AM474" i="71"/>
  <c r="AL474" i="71"/>
  <c r="AK474" i="71"/>
  <c r="AJ474" i="71"/>
  <c r="AI474" i="71"/>
  <c r="AU474" i="71"/>
  <c r="AG474" i="71"/>
  <c r="P474" i="71"/>
  <c r="AY473" i="71"/>
  <c r="AX473" i="71"/>
  <c r="AW473" i="71"/>
  <c r="AV473" i="71"/>
  <c r="AT473" i="71"/>
  <c r="AS473" i="71"/>
  <c r="AR473" i="71"/>
  <c r="AQ473" i="71"/>
  <c r="AP473" i="71"/>
  <c r="AO473" i="71"/>
  <c r="AN473" i="71"/>
  <c r="AM473" i="71"/>
  <c r="AL473" i="71"/>
  <c r="AK473" i="71"/>
  <c r="AJ473" i="71"/>
  <c r="AI473" i="71"/>
  <c r="AU473" i="71"/>
  <c r="AG473" i="71"/>
  <c r="P473" i="71"/>
  <c r="AY472" i="71"/>
  <c r="AX472" i="71"/>
  <c r="AW472" i="71"/>
  <c r="AV472" i="71"/>
  <c r="AT472" i="71"/>
  <c r="AS472" i="71"/>
  <c r="AR472" i="71"/>
  <c r="AQ472" i="71"/>
  <c r="AP472" i="71"/>
  <c r="AO472" i="71"/>
  <c r="AN472" i="71"/>
  <c r="AM472" i="71"/>
  <c r="AL472" i="71"/>
  <c r="AK472" i="71"/>
  <c r="AJ472" i="71"/>
  <c r="AI472" i="71"/>
  <c r="AU472" i="71"/>
  <c r="AG472" i="71"/>
  <c r="P472" i="71"/>
  <c r="AY471" i="71"/>
  <c r="AX471" i="71"/>
  <c r="AW471" i="71"/>
  <c r="AV471" i="71"/>
  <c r="AT471" i="71"/>
  <c r="AS471" i="71"/>
  <c r="AR471" i="71"/>
  <c r="AQ471" i="71"/>
  <c r="AP471" i="71"/>
  <c r="AO471" i="71"/>
  <c r="AN471" i="71"/>
  <c r="AM471" i="71"/>
  <c r="AL471" i="71"/>
  <c r="AK471" i="71"/>
  <c r="AJ471" i="71"/>
  <c r="AI471" i="71"/>
  <c r="AU471" i="71"/>
  <c r="AG471" i="71"/>
  <c r="P471" i="71"/>
  <c r="AY470" i="71"/>
  <c r="AX470" i="71"/>
  <c r="AW470" i="71"/>
  <c r="AV470" i="71"/>
  <c r="AT470" i="71"/>
  <c r="AS470" i="71"/>
  <c r="AR470" i="71"/>
  <c r="AQ470" i="71"/>
  <c r="AP470" i="71"/>
  <c r="AO470" i="71"/>
  <c r="AN470" i="71"/>
  <c r="AM470" i="71"/>
  <c r="AL470" i="71"/>
  <c r="AK470" i="71"/>
  <c r="AJ470" i="71"/>
  <c r="AI470" i="71"/>
  <c r="AU470" i="71"/>
  <c r="AG470" i="71"/>
  <c r="P470" i="71"/>
  <c r="AY469" i="71"/>
  <c r="AX469" i="71"/>
  <c r="AW469" i="71"/>
  <c r="AV469" i="71"/>
  <c r="AT469" i="71"/>
  <c r="AS469" i="71"/>
  <c r="AR469" i="71"/>
  <c r="AQ469" i="71"/>
  <c r="AP469" i="71"/>
  <c r="AO469" i="71"/>
  <c r="AN469" i="71"/>
  <c r="AM469" i="71"/>
  <c r="AL469" i="71"/>
  <c r="AK469" i="71"/>
  <c r="AJ469" i="71"/>
  <c r="AI469" i="71"/>
  <c r="AU469" i="71"/>
  <c r="AG469" i="71"/>
  <c r="P469" i="71"/>
  <c r="AY468" i="71"/>
  <c r="AX468" i="71"/>
  <c r="AW468" i="71"/>
  <c r="AV468" i="71"/>
  <c r="AT468" i="71"/>
  <c r="AS468" i="71"/>
  <c r="AR468" i="71"/>
  <c r="AQ468" i="71"/>
  <c r="AP468" i="71"/>
  <c r="AO468" i="71"/>
  <c r="AN468" i="71"/>
  <c r="AM468" i="71"/>
  <c r="AL468" i="71"/>
  <c r="AK468" i="71"/>
  <c r="AJ468" i="71"/>
  <c r="AI468" i="71"/>
  <c r="AU468" i="71"/>
  <c r="AG468" i="71"/>
  <c r="P468" i="71"/>
  <c r="AY467" i="71"/>
  <c r="AX467" i="71"/>
  <c r="AW467" i="71"/>
  <c r="AV467" i="71"/>
  <c r="AT467" i="71"/>
  <c r="AS467" i="71"/>
  <c r="AR467" i="71"/>
  <c r="AQ467" i="71"/>
  <c r="AP467" i="71"/>
  <c r="AO467" i="71"/>
  <c r="AN467" i="71"/>
  <c r="AM467" i="71"/>
  <c r="AL467" i="71"/>
  <c r="AK467" i="71"/>
  <c r="AJ467" i="71"/>
  <c r="AI467" i="71"/>
  <c r="AU467" i="71"/>
  <c r="AG467" i="71"/>
  <c r="P467" i="71"/>
  <c r="AY466" i="71"/>
  <c r="AX466" i="71"/>
  <c r="AW466" i="71"/>
  <c r="AV466" i="71"/>
  <c r="AT466" i="71"/>
  <c r="AS466" i="71"/>
  <c r="AR466" i="71"/>
  <c r="AQ466" i="71"/>
  <c r="AP466" i="71"/>
  <c r="AO466" i="71"/>
  <c r="AN466" i="71"/>
  <c r="AM466" i="71"/>
  <c r="AL466" i="71"/>
  <c r="AK466" i="71"/>
  <c r="AJ466" i="71"/>
  <c r="AI466" i="71"/>
  <c r="AU466" i="71"/>
  <c r="AG466" i="71"/>
  <c r="P466" i="71"/>
  <c r="AY465" i="71"/>
  <c r="AX465" i="71"/>
  <c r="AW465" i="71"/>
  <c r="AV465" i="71"/>
  <c r="AT465" i="71"/>
  <c r="AS465" i="71"/>
  <c r="AR465" i="71"/>
  <c r="AQ465" i="71"/>
  <c r="AP465" i="71"/>
  <c r="AO465" i="71"/>
  <c r="AN465" i="71"/>
  <c r="AM465" i="71"/>
  <c r="AL465" i="71"/>
  <c r="AK465" i="71"/>
  <c r="AJ465" i="71"/>
  <c r="AI465" i="71"/>
  <c r="AU465" i="71"/>
  <c r="AG465" i="71"/>
  <c r="P465" i="71"/>
  <c r="AY464" i="71"/>
  <c r="AX464" i="71"/>
  <c r="AW464" i="71"/>
  <c r="AV464" i="71"/>
  <c r="AT464" i="71"/>
  <c r="AS464" i="71"/>
  <c r="AR464" i="71"/>
  <c r="AQ464" i="71"/>
  <c r="AP464" i="71"/>
  <c r="AO464" i="71"/>
  <c r="AN464" i="71"/>
  <c r="AM464" i="71"/>
  <c r="AL464" i="71"/>
  <c r="AK464" i="71"/>
  <c r="AJ464" i="71"/>
  <c r="AI464" i="71"/>
  <c r="AU464" i="71"/>
  <c r="AG464" i="71"/>
  <c r="P464" i="71"/>
  <c r="AY463" i="71"/>
  <c r="AX463" i="71"/>
  <c r="AW463" i="71"/>
  <c r="AV463" i="71"/>
  <c r="AT463" i="71"/>
  <c r="AS463" i="71"/>
  <c r="AR463" i="71"/>
  <c r="AQ463" i="71"/>
  <c r="AP463" i="71"/>
  <c r="AO463" i="71"/>
  <c r="AN463" i="71"/>
  <c r="AM463" i="71"/>
  <c r="AL463" i="71"/>
  <c r="AK463" i="71"/>
  <c r="AJ463" i="71"/>
  <c r="AI463" i="71"/>
  <c r="AU463" i="71"/>
  <c r="AG463" i="71"/>
  <c r="P463" i="71"/>
  <c r="AY462" i="71"/>
  <c r="AX462" i="71"/>
  <c r="AW462" i="71"/>
  <c r="AV462" i="71"/>
  <c r="AT462" i="71"/>
  <c r="AS462" i="71"/>
  <c r="AR462" i="71"/>
  <c r="AQ462" i="71"/>
  <c r="AP462" i="71"/>
  <c r="AO462" i="71"/>
  <c r="AN462" i="71"/>
  <c r="AM462" i="71"/>
  <c r="AL462" i="71"/>
  <c r="AK462" i="71"/>
  <c r="AJ462" i="71"/>
  <c r="AI462" i="71"/>
  <c r="AU462" i="71"/>
  <c r="AG462" i="71"/>
  <c r="P462" i="71"/>
  <c r="AY461" i="71"/>
  <c r="AX461" i="71"/>
  <c r="AW461" i="71"/>
  <c r="AV461" i="71"/>
  <c r="AT461" i="71"/>
  <c r="AS461" i="71"/>
  <c r="AR461" i="71"/>
  <c r="AQ461" i="71"/>
  <c r="AP461" i="71"/>
  <c r="AO461" i="71"/>
  <c r="AN461" i="71"/>
  <c r="AM461" i="71"/>
  <c r="AL461" i="71"/>
  <c r="AK461" i="71"/>
  <c r="AJ461" i="71"/>
  <c r="AI461" i="71"/>
  <c r="AU461" i="71"/>
  <c r="AG461" i="71"/>
  <c r="P461" i="71"/>
  <c r="AY460" i="71"/>
  <c r="AX460" i="71"/>
  <c r="AW460" i="71"/>
  <c r="AV460" i="71"/>
  <c r="AT460" i="71"/>
  <c r="AS460" i="71"/>
  <c r="AR460" i="71"/>
  <c r="AQ460" i="71"/>
  <c r="AP460" i="71"/>
  <c r="AO460" i="71"/>
  <c r="AN460" i="71"/>
  <c r="AM460" i="71"/>
  <c r="AL460" i="71"/>
  <c r="AK460" i="71"/>
  <c r="AJ460" i="71"/>
  <c r="AI460" i="71"/>
  <c r="AU460" i="71"/>
  <c r="AG460" i="71"/>
  <c r="P460" i="71"/>
  <c r="AY459" i="71"/>
  <c r="AX459" i="71"/>
  <c r="AW459" i="71"/>
  <c r="AV459" i="71"/>
  <c r="AT459" i="71"/>
  <c r="AS459" i="71"/>
  <c r="AR459" i="71"/>
  <c r="AQ459" i="71"/>
  <c r="AP459" i="71"/>
  <c r="AO459" i="71"/>
  <c r="AN459" i="71"/>
  <c r="AM459" i="71"/>
  <c r="AL459" i="71"/>
  <c r="AK459" i="71"/>
  <c r="AJ459" i="71"/>
  <c r="AI459" i="71"/>
  <c r="AU459" i="71"/>
  <c r="AG459" i="71"/>
  <c r="P459" i="71"/>
  <c r="AY458" i="71"/>
  <c r="AX458" i="71"/>
  <c r="AW458" i="71"/>
  <c r="AV458" i="71"/>
  <c r="AT458" i="71"/>
  <c r="AS458" i="71"/>
  <c r="AR458" i="71"/>
  <c r="AQ458" i="71"/>
  <c r="AP458" i="71"/>
  <c r="AO458" i="71"/>
  <c r="AN458" i="71"/>
  <c r="AM458" i="71"/>
  <c r="AL458" i="71"/>
  <c r="AK458" i="71"/>
  <c r="AJ458" i="71"/>
  <c r="AI458" i="71"/>
  <c r="AU458" i="71"/>
  <c r="AG458" i="71"/>
  <c r="P458" i="71"/>
  <c r="AY457" i="71"/>
  <c r="AX457" i="71"/>
  <c r="AW457" i="71"/>
  <c r="AV457" i="71"/>
  <c r="AT457" i="71"/>
  <c r="AS457" i="71"/>
  <c r="AR457" i="71"/>
  <c r="AQ457" i="71"/>
  <c r="AP457" i="71"/>
  <c r="AO457" i="71"/>
  <c r="AN457" i="71"/>
  <c r="AM457" i="71"/>
  <c r="AL457" i="71"/>
  <c r="AK457" i="71"/>
  <c r="AJ457" i="71"/>
  <c r="AI457" i="71"/>
  <c r="AU457" i="71"/>
  <c r="AG457" i="71"/>
  <c r="P457" i="71"/>
  <c r="AY456" i="71"/>
  <c r="AX456" i="71"/>
  <c r="AW456" i="71"/>
  <c r="AV456" i="71"/>
  <c r="AT456" i="71"/>
  <c r="AS456" i="71"/>
  <c r="AR456" i="71"/>
  <c r="AQ456" i="71"/>
  <c r="AP456" i="71"/>
  <c r="AO456" i="71"/>
  <c r="AN456" i="71"/>
  <c r="AM456" i="71"/>
  <c r="AL456" i="71"/>
  <c r="AK456" i="71"/>
  <c r="AJ456" i="71"/>
  <c r="AI456" i="71"/>
  <c r="AU456" i="71"/>
  <c r="AG456" i="71"/>
  <c r="P456" i="71"/>
  <c r="AY455" i="71"/>
  <c r="AX455" i="71"/>
  <c r="AW455" i="71"/>
  <c r="AV455" i="71"/>
  <c r="AT455" i="71"/>
  <c r="AS455" i="71"/>
  <c r="AR455" i="71"/>
  <c r="AQ455" i="71"/>
  <c r="AP455" i="71"/>
  <c r="AO455" i="71"/>
  <c r="AN455" i="71"/>
  <c r="AM455" i="71"/>
  <c r="AL455" i="71"/>
  <c r="AK455" i="71"/>
  <c r="AJ455" i="71"/>
  <c r="AI455" i="71"/>
  <c r="AU455" i="71"/>
  <c r="AG455" i="71"/>
  <c r="P455" i="71"/>
  <c r="AY454" i="71"/>
  <c r="AX454" i="71"/>
  <c r="AW454" i="71"/>
  <c r="AV454" i="71"/>
  <c r="AT454" i="71"/>
  <c r="AS454" i="71"/>
  <c r="AR454" i="71"/>
  <c r="AQ454" i="71"/>
  <c r="AP454" i="71"/>
  <c r="AO454" i="71"/>
  <c r="AN454" i="71"/>
  <c r="AM454" i="71"/>
  <c r="AL454" i="71"/>
  <c r="AK454" i="71"/>
  <c r="AJ454" i="71"/>
  <c r="AI454" i="71"/>
  <c r="AU454" i="71"/>
  <c r="AG454" i="71"/>
  <c r="P454" i="71"/>
  <c r="AY453" i="71"/>
  <c r="AX453" i="71"/>
  <c r="AW453" i="71"/>
  <c r="AV453" i="71"/>
  <c r="AT453" i="71"/>
  <c r="AS453" i="71"/>
  <c r="AR453" i="71"/>
  <c r="AQ453" i="71"/>
  <c r="AP453" i="71"/>
  <c r="AO453" i="71"/>
  <c r="AN453" i="71"/>
  <c r="AM453" i="71"/>
  <c r="AL453" i="71"/>
  <c r="AK453" i="71"/>
  <c r="AJ453" i="71"/>
  <c r="AI453" i="71"/>
  <c r="AU453" i="71"/>
  <c r="AG453" i="71"/>
  <c r="P453" i="71"/>
  <c r="AY452" i="71"/>
  <c r="AX452" i="71"/>
  <c r="AW452" i="71"/>
  <c r="AV452" i="71"/>
  <c r="AT452" i="71"/>
  <c r="AS452" i="71"/>
  <c r="AR452" i="71"/>
  <c r="AQ452" i="71"/>
  <c r="AP452" i="71"/>
  <c r="AO452" i="71"/>
  <c r="AN452" i="71"/>
  <c r="AM452" i="71"/>
  <c r="AL452" i="71"/>
  <c r="AK452" i="71"/>
  <c r="AJ452" i="71"/>
  <c r="AI452" i="71"/>
  <c r="AU452" i="71"/>
  <c r="AG452" i="71"/>
  <c r="P452" i="71"/>
  <c r="AY451" i="71"/>
  <c r="AX451" i="71"/>
  <c r="AW451" i="71"/>
  <c r="AV451" i="71"/>
  <c r="AT451" i="71"/>
  <c r="AS451" i="71"/>
  <c r="AR451" i="71"/>
  <c r="AQ451" i="71"/>
  <c r="AP451" i="71"/>
  <c r="AO451" i="71"/>
  <c r="AN451" i="71"/>
  <c r="AM451" i="71"/>
  <c r="AL451" i="71"/>
  <c r="AK451" i="71"/>
  <c r="AJ451" i="71"/>
  <c r="AI451" i="71"/>
  <c r="AU451" i="71"/>
  <c r="AG451" i="71"/>
  <c r="P451" i="71"/>
  <c r="AY450" i="71"/>
  <c r="AX450" i="71"/>
  <c r="AW450" i="71"/>
  <c r="AV450" i="71"/>
  <c r="AT450" i="71"/>
  <c r="AS450" i="71"/>
  <c r="AR450" i="71"/>
  <c r="AQ450" i="71"/>
  <c r="AP450" i="71"/>
  <c r="AO450" i="71"/>
  <c r="AN450" i="71"/>
  <c r="AM450" i="71"/>
  <c r="AL450" i="71"/>
  <c r="AK450" i="71"/>
  <c r="AJ450" i="71"/>
  <c r="AI450" i="71"/>
  <c r="AU450" i="71"/>
  <c r="AG450" i="71"/>
  <c r="P450" i="71"/>
  <c r="AY449" i="71"/>
  <c r="AX449" i="71"/>
  <c r="AW449" i="71"/>
  <c r="AV449" i="71"/>
  <c r="AT449" i="71"/>
  <c r="AS449" i="71"/>
  <c r="AR449" i="71"/>
  <c r="AQ449" i="71"/>
  <c r="AP449" i="71"/>
  <c r="AO449" i="71"/>
  <c r="AN449" i="71"/>
  <c r="AM449" i="71"/>
  <c r="AL449" i="71"/>
  <c r="AK449" i="71"/>
  <c r="AJ449" i="71"/>
  <c r="AI449" i="71"/>
  <c r="AU449" i="71"/>
  <c r="AG449" i="71"/>
  <c r="P449" i="71"/>
  <c r="AY448" i="71"/>
  <c r="AX448" i="71"/>
  <c r="AW448" i="71"/>
  <c r="AV448" i="71"/>
  <c r="AT448" i="71"/>
  <c r="AS448" i="71"/>
  <c r="AR448" i="71"/>
  <c r="AQ448" i="71"/>
  <c r="AP448" i="71"/>
  <c r="AO448" i="71"/>
  <c r="AN448" i="71"/>
  <c r="AM448" i="71"/>
  <c r="AL448" i="71"/>
  <c r="AK448" i="71"/>
  <c r="AJ448" i="71"/>
  <c r="AI448" i="71"/>
  <c r="AU448" i="71"/>
  <c r="AG448" i="71"/>
  <c r="P448" i="71"/>
  <c r="AY447" i="71"/>
  <c r="AX447" i="71"/>
  <c r="AW447" i="71"/>
  <c r="AV447" i="71"/>
  <c r="AT447" i="71"/>
  <c r="AS447" i="71"/>
  <c r="AR447" i="71"/>
  <c r="AQ447" i="71"/>
  <c r="AP447" i="71"/>
  <c r="AO447" i="71"/>
  <c r="AN447" i="71"/>
  <c r="AM447" i="71"/>
  <c r="AL447" i="71"/>
  <c r="AK447" i="71"/>
  <c r="AJ447" i="71"/>
  <c r="AI447" i="71"/>
  <c r="AU447" i="71"/>
  <c r="AG447" i="71"/>
  <c r="P447" i="71"/>
  <c r="AY446" i="71"/>
  <c r="AX446" i="71"/>
  <c r="AW446" i="71"/>
  <c r="AV446" i="71"/>
  <c r="AT446" i="71"/>
  <c r="AS446" i="71"/>
  <c r="AR446" i="71"/>
  <c r="AQ446" i="71"/>
  <c r="AP446" i="71"/>
  <c r="AO446" i="71"/>
  <c r="AN446" i="71"/>
  <c r="AM446" i="71"/>
  <c r="AL446" i="71"/>
  <c r="AK446" i="71"/>
  <c r="AJ446" i="71"/>
  <c r="AI446" i="71"/>
  <c r="AU446" i="71"/>
  <c r="AG446" i="71"/>
  <c r="P446" i="71"/>
  <c r="AY445" i="71"/>
  <c r="AX445" i="71"/>
  <c r="AW445" i="71"/>
  <c r="AV445" i="71"/>
  <c r="AT445" i="71"/>
  <c r="AS445" i="71"/>
  <c r="AR445" i="71"/>
  <c r="AQ445" i="71"/>
  <c r="AP445" i="71"/>
  <c r="AO445" i="71"/>
  <c r="AN445" i="71"/>
  <c r="AM445" i="71"/>
  <c r="AL445" i="71"/>
  <c r="AK445" i="71"/>
  <c r="AJ445" i="71"/>
  <c r="AI445" i="71"/>
  <c r="AU445" i="71"/>
  <c r="AG445" i="71"/>
  <c r="P445" i="71"/>
  <c r="AY444" i="71"/>
  <c r="AX444" i="71"/>
  <c r="AW444" i="71"/>
  <c r="AV444" i="71"/>
  <c r="AT444" i="71"/>
  <c r="AS444" i="71"/>
  <c r="AR444" i="71"/>
  <c r="AQ444" i="71"/>
  <c r="AP444" i="71"/>
  <c r="AO444" i="71"/>
  <c r="AN444" i="71"/>
  <c r="AM444" i="71"/>
  <c r="AL444" i="71"/>
  <c r="AK444" i="71"/>
  <c r="AJ444" i="71"/>
  <c r="AI444" i="71"/>
  <c r="AU444" i="71"/>
  <c r="AG444" i="71"/>
  <c r="P444" i="71"/>
  <c r="AY443" i="71"/>
  <c r="AX443" i="71"/>
  <c r="AW443" i="71"/>
  <c r="AV443" i="71"/>
  <c r="AT443" i="71"/>
  <c r="AS443" i="71"/>
  <c r="AR443" i="71"/>
  <c r="AQ443" i="71"/>
  <c r="AP443" i="71"/>
  <c r="AO443" i="71"/>
  <c r="AN443" i="71"/>
  <c r="AM443" i="71"/>
  <c r="AL443" i="71"/>
  <c r="AK443" i="71"/>
  <c r="AJ443" i="71"/>
  <c r="AI443" i="71"/>
  <c r="AU443" i="71"/>
  <c r="AG443" i="71"/>
  <c r="P443" i="71"/>
  <c r="AY442" i="71"/>
  <c r="AX442" i="71"/>
  <c r="AW442" i="71"/>
  <c r="AV442" i="71"/>
  <c r="AT442" i="71"/>
  <c r="AS442" i="71"/>
  <c r="AR442" i="71"/>
  <c r="AQ442" i="71"/>
  <c r="AP442" i="71"/>
  <c r="AO442" i="71"/>
  <c r="AN442" i="71"/>
  <c r="AM442" i="71"/>
  <c r="AL442" i="71"/>
  <c r="AK442" i="71"/>
  <c r="AJ442" i="71"/>
  <c r="AI442" i="71"/>
  <c r="AU442" i="71"/>
  <c r="AG442" i="71"/>
  <c r="P442" i="71"/>
  <c r="AY441" i="71"/>
  <c r="AX441" i="71"/>
  <c r="AW441" i="71"/>
  <c r="AV441" i="71"/>
  <c r="AT441" i="71"/>
  <c r="AS441" i="71"/>
  <c r="AR441" i="71"/>
  <c r="AQ441" i="71"/>
  <c r="AP441" i="71"/>
  <c r="AO441" i="71"/>
  <c r="AN441" i="71"/>
  <c r="AM441" i="71"/>
  <c r="AL441" i="71"/>
  <c r="AK441" i="71"/>
  <c r="AJ441" i="71"/>
  <c r="AI441" i="71"/>
  <c r="AU441" i="71"/>
  <c r="AG441" i="71"/>
  <c r="P441" i="71"/>
  <c r="AY440" i="71"/>
  <c r="AX440" i="71"/>
  <c r="AW440" i="71"/>
  <c r="AV440" i="71"/>
  <c r="AT440" i="71"/>
  <c r="AS440" i="71"/>
  <c r="AR440" i="71"/>
  <c r="AQ440" i="71"/>
  <c r="AP440" i="71"/>
  <c r="AO440" i="71"/>
  <c r="AN440" i="71"/>
  <c r="AM440" i="71"/>
  <c r="AL440" i="71"/>
  <c r="AK440" i="71"/>
  <c r="AJ440" i="71"/>
  <c r="AI440" i="71"/>
  <c r="AU440" i="71"/>
  <c r="AG440" i="71"/>
  <c r="P440" i="71"/>
  <c r="AY439" i="71"/>
  <c r="AX439" i="71"/>
  <c r="AW439" i="71"/>
  <c r="AV439" i="71"/>
  <c r="AT439" i="71"/>
  <c r="AS439" i="71"/>
  <c r="AR439" i="71"/>
  <c r="AQ439" i="71"/>
  <c r="AP439" i="71"/>
  <c r="AO439" i="71"/>
  <c r="AN439" i="71"/>
  <c r="AM439" i="71"/>
  <c r="AL439" i="71"/>
  <c r="AK439" i="71"/>
  <c r="AJ439" i="71"/>
  <c r="AI439" i="71"/>
  <c r="AU439" i="71"/>
  <c r="AG439" i="71"/>
  <c r="P439" i="71"/>
  <c r="AY438" i="71"/>
  <c r="AX438" i="71"/>
  <c r="AW438" i="71"/>
  <c r="AV438" i="71"/>
  <c r="AT438" i="71"/>
  <c r="AS438" i="71"/>
  <c r="AR438" i="71"/>
  <c r="AQ438" i="71"/>
  <c r="AP438" i="71"/>
  <c r="AO438" i="71"/>
  <c r="AN438" i="71"/>
  <c r="AM438" i="71"/>
  <c r="AL438" i="71"/>
  <c r="AK438" i="71"/>
  <c r="AJ438" i="71"/>
  <c r="AI438" i="71"/>
  <c r="AU438" i="71"/>
  <c r="AG438" i="71"/>
  <c r="P438" i="71"/>
  <c r="AY437" i="71"/>
  <c r="AX437" i="71"/>
  <c r="AW437" i="71"/>
  <c r="AV437" i="71"/>
  <c r="AT437" i="71"/>
  <c r="AS437" i="71"/>
  <c r="AR437" i="71"/>
  <c r="AQ437" i="71"/>
  <c r="AP437" i="71"/>
  <c r="AO437" i="71"/>
  <c r="AN437" i="71"/>
  <c r="AM437" i="71"/>
  <c r="AL437" i="71"/>
  <c r="AK437" i="71"/>
  <c r="AJ437" i="71"/>
  <c r="AI437" i="71"/>
  <c r="AU437" i="71"/>
  <c r="AG437" i="71"/>
  <c r="P437" i="71"/>
  <c r="AY436" i="71"/>
  <c r="AX436" i="71"/>
  <c r="AW436" i="71"/>
  <c r="AV436" i="71"/>
  <c r="AT436" i="71"/>
  <c r="AS436" i="71"/>
  <c r="AR436" i="71"/>
  <c r="AQ436" i="71"/>
  <c r="AP436" i="71"/>
  <c r="AO436" i="71"/>
  <c r="AN436" i="71"/>
  <c r="AM436" i="71"/>
  <c r="AL436" i="71"/>
  <c r="AK436" i="71"/>
  <c r="AJ436" i="71"/>
  <c r="AI436" i="71"/>
  <c r="AU436" i="71"/>
  <c r="AG436" i="71"/>
  <c r="P436" i="71"/>
  <c r="AY435" i="71"/>
  <c r="AX435" i="71"/>
  <c r="AW435" i="71"/>
  <c r="AV435" i="71"/>
  <c r="AT435" i="71"/>
  <c r="AS435" i="71"/>
  <c r="AR435" i="71"/>
  <c r="AQ435" i="71"/>
  <c r="AP435" i="71"/>
  <c r="AO435" i="71"/>
  <c r="AN435" i="71"/>
  <c r="AM435" i="71"/>
  <c r="AL435" i="71"/>
  <c r="AK435" i="71"/>
  <c r="AJ435" i="71"/>
  <c r="AI435" i="71"/>
  <c r="AU435" i="71"/>
  <c r="AG435" i="71"/>
  <c r="P435" i="71"/>
  <c r="AY434" i="71"/>
  <c r="AX434" i="71"/>
  <c r="AW434" i="71"/>
  <c r="AV434" i="71"/>
  <c r="AT434" i="71"/>
  <c r="AS434" i="71"/>
  <c r="AR434" i="71"/>
  <c r="AQ434" i="71"/>
  <c r="AP434" i="71"/>
  <c r="AO434" i="71"/>
  <c r="AN434" i="71"/>
  <c r="AM434" i="71"/>
  <c r="AL434" i="71"/>
  <c r="AK434" i="71"/>
  <c r="AJ434" i="71"/>
  <c r="AI434" i="71"/>
  <c r="AU434" i="71"/>
  <c r="AG434" i="71"/>
  <c r="P434" i="71"/>
  <c r="AY433" i="71"/>
  <c r="AX433" i="71"/>
  <c r="AW433" i="71"/>
  <c r="AV433" i="71"/>
  <c r="AT433" i="71"/>
  <c r="AS433" i="71"/>
  <c r="AR433" i="71"/>
  <c r="AQ433" i="71"/>
  <c r="AP433" i="71"/>
  <c r="AO433" i="71"/>
  <c r="AN433" i="71"/>
  <c r="AM433" i="71"/>
  <c r="AL433" i="71"/>
  <c r="AK433" i="71"/>
  <c r="AJ433" i="71"/>
  <c r="AI433" i="71"/>
  <c r="AG433" i="71"/>
  <c r="P433" i="71"/>
  <c r="AY432" i="71"/>
  <c r="AX432" i="71"/>
  <c r="AW432" i="71"/>
  <c r="AV432" i="71"/>
  <c r="AT432" i="71"/>
  <c r="AS432" i="71"/>
  <c r="AR432" i="71"/>
  <c r="AQ432" i="71"/>
  <c r="AP432" i="71"/>
  <c r="AO432" i="71"/>
  <c r="AN432" i="71"/>
  <c r="AM432" i="71"/>
  <c r="AL432" i="71"/>
  <c r="AK432" i="71"/>
  <c r="AJ432" i="71"/>
  <c r="AI432" i="71"/>
  <c r="AG432" i="71"/>
  <c r="P432" i="71"/>
  <c r="AY431" i="71"/>
  <c r="AX431" i="71"/>
  <c r="AW431" i="71"/>
  <c r="AV431" i="71"/>
  <c r="AT431" i="71"/>
  <c r="AS431" i="71"/>
  <c r="AR431" i="71"/>
  <c r="AQ431" i="71"/>
  <c r="AP431" i="71"/>
  <c r="AO431" i="71"/>
  <c r="AN431" i="71"/>
  <c r="AM431" i="71"/>
  <c r="AL431" i="71"/>
  <c r="AK431" i="71"/>
  <c r="AJ431" i="71"/>
  <c r="AI431" i="71"/>
  <c r="AU431" i="71"/>
  <c r="AG431" i="71"/>
  <c r="P431" i="71"/>
  <c r="AY430" i="71"/>
  <c r="AX430" i="71"/>
  <c r="AW430" i="71"/>
  <c r="AV430" i="71"/>
  <c r="AT430" i="71"/>
  <c r="AS430" i="71"/>
  <c r="AR430" i="71"/>
  <c r="AQ430" i="71"/>
  <c r="AP430" i="71"/>
  <c r="AO430" i="71"/>
  <c r="AN430" i="71"/>
  <c r="AM430" i="71"/>
  <c r="AL430" i="71"/>
  <c r="AK430" i="71"/>
  <c r="AJ430" i="71"/>
  <c r="AI430" i="71"/>
  <c r="AU430" i="71"/>
  <c r="AG430" i="71"/>
  <c r="P430" i="71"/>
  <c r="AY429" i="71"/>
  <c r="AX429" i="71"/>
  <c r="AW429" i="71"/>
  <c r="AV429" i="71"/>
  <c r="AT429" i="71"/>
  <c r="AS429" i="71"/>
  <c r="AR429" i="71"/>
  <c r="AQ429" i="71"/>
  <c r="AP429" i="71"/>
  <c r="AO429" i="71"/>
  <c r="AN429" i="71"/>
  <c r="AM429" i="71"/>
  <c r="AL429" i="71"/>
  <c r="AK429" i="71"/>
  <c r="AJ429" i="71"/>
  <c r="AI429" i="71"/>
  <c r="AG429" i="71"/>
  <c r="P429" i="71"/>
  <c r="AY428" i="71"/>
  <c r="AX428" i="71"/>
  <c r="AW428" i="71"/>
  <c r="AV428" i="71"/>
  <c r="AT428" i="71"/>
  <c r="AS428" i="71"/>
  <c r="AR428" i="71"/>
  <c r="AQ428" i="71"/>
  <c r="AP428" i="71"/>
  <c r="AO428" i="71"/>
  <c r="AN428" i="71"/>
  <c r="AM428" i="71"/>
  <c r="AL428" i="71"/>
  <c r="AK428" i="71"/>
  <c r="AJ428" i="71"/>
  <c r="AI428" i="71"/>
  <c r="AG428" i="71"/>
  <c r="P428" i="71"/>
  <c r="AY427" i="71"/>
  <c r="AX427" i="71"/>
  <c r="AW427" i="71"/>
  <c r="AV427" i="71"/>
  <c r="AT427" i="71"/>
  <c r="AS427" i="71"/>
  <c r="AR427" i="71"/>
  <c r="AQ427" i="71"/>
  <c r="AP427" i="71"/>
  <c r="AO427" i="71"/>
  <c r="AN427" i="71"/>
  <c r="AM427" i="71"/>
  <c r="AL427" i="71"/>
  <c r="AK427" i="71"/>
  <c r="AJ427" i="71"/>
  <c r="AI427" i="71"/>
  <c r="AU427" i="71"/>
  <c r="AG427" i="71"/>
  <c r="P427" i="71"/>
  <c r="AY426" i="71"/>
  <c r="AX426" i="71"/>
  <c r="AW426" i="71"/>
  <c r="AV426" i="71"/>
  <c r="AT426" i="71"/>
  <c r="AS426" i="71"/>
  <c r="AR426" i="71"/>
  <c r="AQ426" i="71"/>
  <c r="AP426" i="71"/>
  <c r="AO426" i="71"/>
  <c r="AN426" i="71"/>
  <c r="AM426" i="71"/>
  <c r="AL426" i="71"/>
  <c r="AK426" i="71"/>
  <c r="AJ426" i="71"/>
  <c r="AI426" i="71"/>
  <c r="AU426" i="71"/>
  <c r="AG426" i="71"/>
  <c r="P426" i="71"/>
  <c r="AY425" i="71"/>
  <c r="AX425" i="71"/>
  <c r="AW425" i="71"/>
  <c r="AV425" i="71"/>
  <c r="AT425" i="71"/>
  <c r="AS425" i="71"/>
  <c r="AR425" i="71"/>
  <c r="AQ425" i="71"/>
  <c r="AP425" i="71"/>
  <c r="AO425" i="71"/>
  <c r="AN425" i="71"/>
  <c r="AM425" i="71"/>
  <c r="AL425" i="71"/>
  <c r="AK425" i="71"/>
  <c r="AJ425" i="71"/>
  <c r="AI425" i="71"/>
  <c r="AG425" i="71"/>
  <c r="P425" i="71"/>
  <c r="AY424" i="71"/>
  <c r="AX424" i="71"/>
  <c r="AW424" i="71"/>
  <c r="AV424" i="71"/>
  <c r="AT424" i="71"/>
  <c r="AS424" i="71"/>
  <c r="AR424" i="71"/>
  <c r="AQ424" i="71"/>
  <c r="AP424" i="71"/>
  <c r="AO424" i="71"/>
  <c r="AN424" i="71"/>
  <c r="AM424" i="71"/>
  <c r="AL424" i="71"/>
  <c r="AK424" i="71"/>
  <c r="AJ424" i="71"/>
  <c r="AI424" i="71"/>
  <c r="AU424" i="71"/>
  <c r="AG424" i="71"/>
  <c r="P424" i="71"/>
  <c r="AY423" i="71"/>
  <c r="AX423" i="71"/>
  <c r="AW423" i="71"/>
  <c r="AV423" i="71"/>
  <c r="AT423" i="71"/>
  <c r="AS423" i="71"/>
  <c r="AR423" i="71"/>
  <c r="AQ423" i="71"/>
  <c r="AP423" i="71"/>
  <c r="AO423" i="71"/>
  <c r="AN423" i="71"/>
  <c r="AM423" i="71"/>
  <c r="AL423" i="71"/>
  <c r="AK423" i="71"/>
  <c r="AJ423" i="71"/>
  <c r="AI423" i="71"/>
  <c r="AG423" i="71"/>
  <c r="P423" i="71"/>
  <c r="AY422" i="71"/>
  <c r="AX422" i="71"/>
  <c r="AW422" i="71"/>
  <c r="AV422" i="71"/>
  <c r="AT422" i="71"/>
  <c r="AS422" i="71"/>
  <c r="AR422" i="71"/>
  <c r="AQ422" i="71"/>
  <c r="AP422" i="71"/>
  <c r="AO422" i="71"/>
  <c r="AN422" i="71"/>
  <c r="AM422" i="71"/>
  <c r="AL422" i="71"/>
  <c r="AK422" i="71"/>
  <c r="AJ422" i="71"/>
  <c r="AI422" i="71"/>
  <c r="AU422" i="71"/>
  <c r="AG422" i="71"/>
  <c r="P422" i="71"/>
  <c r="AY421" i="71"/>
  <c r="AX421" i="71"/>
  <c r="AW421" i="71"/>
  <c r="AV421" i="71"/>
  <c r="AT421" i="71"/>
  <c r="AS421" i="71"/>
  <c r="AR421" i="71"/>
  <c r="AQ421" i="71"/>
  <c r="AP421" i="71"/>
  <c r="AO421" i="71"/>
  <c r="AN421" i="71"/>
  <c r="AM421" i="71"/>
  <c r="AL421" i="71"/>
  <c r="AK421" i="71"/>
  <c r="AJ421" i="71"/>
  <c r="AI421" i="71"/>
  <c r="AG421" i="71"/>
  <c r="P421" i="71"/>
  <c r="AY420" i="71"/>
  <c r="AX420" i="71"/>
  <c r="AW420" i="71"/>
  <c r="AV420" i="71"/>
  <c r="AT420" i="71"/>
  <c r="AS420" i="71"/>
  <c r="AR420" i="71"/>
  <c r="AQ420" i="71"/>
  <c r="AP420" i="71"/>
  <c r="AO420" i="71"/>
  <c r="AN420" i="71"/>
  <c r="AM420" i="71"/>
  <c r="AL420" i="71"/>
  <c r="AK420" i="71"/>
  <c r="AJ420" i="71"/>
  <c r="AI420" i="71"/>
  <c r="AU420" i="71"/>
  <c r="AG420" i="71"/>
  <c r="P420" i="71"/>
  <c r="AY419" i="71"/>
  <c r="AX419" i="71"/>
  <c r="AW419" i="71"/>
  <c r="AV419" i="71"/>
  <c r="AT419" i="71"/>
  <c r="AS419" i="71"/>
  <c r="AR419" i="71"/>
  <c r="AQ419" i="71"/>
  <c r="AP419" i="71"/>
  <c r="AO419" i="71"/>
  <c r="AN419" i="71"/>
  <c r="AM419" i="71"/>
  <c r="AL419" i="71"/>
  <c r="AK419" i="71"/>
  <c r="AJ419" i="71"/>
  <c r="AI419" i="71"/>
  <c r="AG419" i="71"/>
  <c r="P419" i="71"/>
  <c r="AY418" i="71"/>
  <c r="AX418" i="71"/>
  <c r="AW418" i="71"/>
  <c r="AV418" i="71"/>
  <c r="AT418" i="71"/>
  <c r="AS418" i="71"/>
  <c r="AR418" i="71"/>
  <c r="AQ418" i="71"/>
  <c r="AP418" i="71"/>
  <c r="AO418" i="71"/>
  <c r="AN418" i="71"/>
  <c r="AM418" i="71"/>
  <c r="AL418" i="71"/>
  <c r="AK418" i="71"/>
  <c r="AJ418" i="71"/>
  <c r="AI418" i="71"/>
  <c r="AU418" i="71"/>
  <c r="AG418" i="71"/>
  <c r="P418" i="71"/>
  <c r="AY417" i="71"/>
  <c r="AX417" i="71"/>
  <c r="AW417" i="71"/>
  <c r="AV417" i="71"/>
  <c r="AT417" i="71"/>
  <c r="AS417" i="71"/>
  <c r="AR417" i="71"/>
  <c r="AQ417" i="71"/>
  <c r="AP417" i="71"/>
  <c r="AO417" i="71"/>
  <c r="AN417" i="71"/>
  <c r="AM417" i="71"/>
  <c r="AL417" i="71"/>
  <c r="AK417" i="71"/>
  <c r="AJ417" i="71"/>
  <c r="AI417" i="71"/>
  <c r="AU417" i="71"/>
  <c r="AG417" i="71"/>
  <c r="P417" i="71"/>
  <c r="AY416" i="71"/>
  <c r="AX416" i="71"/>
  <c r="AW416" i="71"/>
  <c r="AV416" i="71"/>
  <c r="AT416" i="71"/>
  <c r="AS416" i="71"/>
  <c r="AR416" i="71"/>
  <c r="AQ416" i="71"/>
  <c r="AP416" i="71"/>
  <c r="AO416" i="71"/>
  <c r="AN416" i="71"/>
  <c r="AM416" i="71"/>
  <c r="AL416" i="71"/>
  <c r="AK416" i="71"/>
  <c r="AJ416" i="71"/>
  <c r="AI416" i="71"/>
  <c r="AU416" i="71"/>
  <c r="AG416" i="71"/>
  <c r="P416" i="71"/>
  <c r="AY415" i="71"/>
  <c r="AX415" i="71"/>
  <c r="AW415" i="71"/>
  <c r="AV415" i="71"/>
  <c r="AT415" i="71"/>
  <c r="AS415" i="71"/>
  <c r="AR415" i="71"/>
  <c r="AQ415" i="71"/>
  <c r="AP415" i="71"/>
  <c r="AO415" i="71"/>
  <c r="AN415" i="71"/>
  <c r="AM415" i="71"/>
  <c r="AL415" i="71"/>
  <c r="AK415" i="71"/>
  <c r="AJ415" i="71"/>
  <c r="AI415" i="71"/>
  <c r="AU415" i="71"/>
  <c r="AG415" i="71"/>
  <c r="P415" i="71"/>
  <c r="AY414" i="71"/>
  <c r="AX414" i="71"/>
  <c r="AW414" i="71"/>
  <c r="AV414" i="71"/>
  <c r="AT414" i="71"/>
  <c r="AS414" i="71"/>
  <c r="AR414" i="71"/>
  <c r="AQ414" i="71"/>
  <c r="AP414" i="71"/>
  <c r="AO414" i="71"/>
  <c r="AN414" i="71"/>
  <c r="AM414" i="71"/>
  <c r="AL414" i="71"/>
  <c r="AK414" i="71"/>
  <c r="AJ414" i="71"/>
  <c r="AI414" i="71"/>
  <c r="AU414" i="71"/>
  <c r="AG414" i="71"/>
  <c r="P414" i="71"/>
  <c r="AY413" i="71"/>
  <c r="AX413" i="71"/>
  <c r="AW413" i="71"/>
  <c r="AV413" i="71"/>
  <c r="AT413" i="71"/>
  <c r="AS413" i="71"/>
  <c r="AR413" i="71"/>
  <c r="AQ413" i="71"/>
  <c r="AP413" i="71"/>
  <c r="AO413" i="71"/>
  <c r="AN413" i="71"/>
  <c r="AM413" i="71"/>
  <c r="AL413" i="71"/>
  <c r="AK413" i="71"/>
  <c r="AJ413" i="71"/>
  <c r="AI413" i="71"/>
  <c r="AU413" i="71"/>
  <c r="AG413" i="71"/>
  <c r="P413" i="71"/>
  <c r="AY412" i="71"/>
  <c r="AX412" i="71"/>
  <c r="AW412" i="71"/>
  <c r="AV412" i="71"/>
  <c r="AT412" i="71"/>
  <c r="AS412" i="71"/>
  <c r="AR412" i="71"/>
  <c r="AQ412" i="71"/>
  <c r="AP412" i="71"/>
  <c r="AO412" i="71"/>
  <c r="AN412" i="71"/>
  <c r="AM412" i="71"/>
  <c r="AL412" i="71"/>
  <c r="AK412" i="71"/>
  <c r="AJ412" i="71"/>
  <c r="AI412" i="71"/>
  <c r="AG412" i="71"/>
  <c r="P412" i="71"/>
  <c r="AY411" i="71"/>
  <c r="AX411" i="71"/>
  <c r="AW411" i="71"/>
  <c r="AV411" i="71"/>
  <c r="AT411" i="71"/>
  <c r="AS411" i="71"/>
  <c r="AR411" i="71"/>
  <c r="AQ411" i="71"/>
  <c r="AP411" i="71"/>
  <c r="AO411" i="71"/>
  <c r="AN411" i="71"/>
  <c r="AM411" i="71"/>
  <c r="AL411" i="71"/>
  <c r="AK411" i="71"/>
  <c r="AJ411" i="71"/>
  <c r="AI411" i="71"/>
  <c r="AU411" i="71"/>
  <c r="AG411" i="71"/>
  <c r="P411" i="71"/>
  <c r="AY410" i="71"/>
  <c r="AX410" i="71"/>
  <c r="AW410" i="71"/>
  <c r="AV410" i="71"/>
  <c r="AT410" i="71"/>
  <c r="AS410" i="71"/>
  <c r="AR410" i="71"/>
  <c r="AQ410" i="71"/>
  <c r="AP410" i="71"/>
  <c r="AO410" i="71"/>
  <c r="AN410" i="71"/>
  <c r="AM410" i="71"/>
  <c r="AL410" i="71"/>
  <c r="AK410" i="71"/>
  <c r="AJ410" i="71"/>
  <c r="AI410" i="71"/>
  <c r="AG410" i="71"/>
  <c r="P410" i="71"/>
  <c r="AY409" i="71"/>
  <c r="AX409" i="71"/>
  <c r="AW409" i="71"/>
  <c r="AV409" i="71"/>
  <c r="AT409" i="71"/>
  <c r="AS409" i="71"/>
  <c r="AR409" i="71"/>
  <c r="AQ409" i="71"/>
  <c r="AP409" i="71"/>
  <c r="AO409" i="71"/>
  <c r="AN409" i="71"/>
  <c r="AM409" i="71"/>
  <c r="AL409" i="71"/>
  <c r="AK409" i="71"/>
  <c r="AJ409" i="71"/>
  <c r="AI409" i="71"/>
  <c r="AU409" i="71"/>
  <c r="AG409" i="71"/>
  <c r="P409" i="71"/>
  <c r="AY408" i="71"/>
  <c r="AX408" i="71"/>
  <c r="AW408" i="71"/>
  <c r="AV408" i="71"/>
  <c r="AT408" i="71"/>
  <c r="AS408" i="71"/>
  <c r="AR408" i="71"/>
  <c r="AQ408" i="71"/>
  <c r="AP408" i="71"/>
  <c r="AO408" i="71"/>
  <c r="AN408" i="71"/>
  <c r="AM408" i="71"/>
  <c r="AL408" i="71"/>
  <c r="AK408" i="71"/>
  <c r="AJ408" i="71"/>
  <c r="AI408" i="71"/>
  <c r="AG408" i="71"/>
  <c r="P408" i="71"/>
  <c r="AY407" i="71"/>
  <c r="AX407" i="71"/>
  <c r="AW407" i="71"/>
  <c r="AV407" i="71"/>
  <c r="AT407" i="71"/>
  <c r="AS407" i="71"/>
  <c r="AR407" i="71"/>
  <c r="AQ407" i="71"/>
  <c r="AP407" i="71"/>
  <c r="AO407" i="71"/>
  <c r="AN407" i="71"/>
  <c r="AM407" i="71"/>
  <c r="AL407" i="71"/>
  <c r="AK407" i="71"/>
  <c r="AJ407" i="71"/>
  <c r="AI407" i="71"/>
  <c r="AG407" i="71"/>
  <c r="P407" i="71"/>
  <c r="AY406" i="71"/>
  <c r="AX406" i="71"/>
  <c r="AW406" i="71"/>
  <c r="AV406" i="71"/>
  <c r="AT406" i="71"/>
  <c r="AS406" i="71"/>
  <c r="AR406" i="71"/>
  <c r="AQ406" i="71"/>
  <c r="AP406" i="71"/>
  <c r="AO406" i="71"/>
  <c r="AN406" i="71"/>
  <c r="AM406" i="71"/>
  <c r="AL406" i="71"/>
  <c r="AK406" i="71"/>
  <c r="AJ406" i="71"/>
  <c r="AI406" i="71"/>
  <c r="AG406" i="71"/>
  <c r="P406" i="71"/>
  <c r="AY405" i="71"/>
  <c r="AX405" i="71"/>
  <c r="AW405" i="71"/>
  <c r="AV405" i="71"/>
  <c r="AT405" i="71"/>
  <c r="AS405" i="71"/>
  <c r="AR405" i="71"/>
  <c r="AQ405" i="71"/>
  <c r="AP405" i="71"/>
  <c r="AO405" i="71"/>
  <c r="AN405" i="71"/>
  <c r="AM405" i="71"/>
  <c r="AL405" i="71"/>
  <c r="AK405" i="71"/>
  <c r="AJ405" i="71"/>
  <c r="AI405" i="71"/>
  <c r="AG405" i="71"/>
  <c r="P405" i="71"/>
  <c r="AY404" i="71"/>
  <c r="AX404" i="71"/>
  <c r="AW404" i="71"/>
  <c r="AV404" i="71"/>
  <c r="AT404" i="71"/>
  <c r="AS404" i="71"/>
  <c r="AR404" i="71"/>
  <c r="AQ404" i="71"/>
  <c r="AP404" i="71"/>
  <c r="AO404" i="71"/>
  <c r="AN404" i="71"/>
  <c r="AM404" i="71"/>
  <c r="AL404" i="71"/>
  <c r="AK404" i="71"/>
  <c r="AJ404" i="71"/>
  <c r="AI404" i="71"/>
  <c r="AG404" i="71"/>
  <c r="P404" i="71"/>
  <c r="AY403" i="71"/>
  <c r="AX403" i="71"/>
  <c r="AW403" i="71"/>
  <c r="AV403" i="71"/>
  <c r="AT403" i="71"/>
  <c r="AS403" i="71"/>
  <c r="AR403" i="71"/>
  <c r="AQ403" i="71"/>
  <c r="AP403" i="71"/>
  <c r="AO403" i="71"/>
  <c r="AN403" i="71"/>
  <c r="AM403" i="71"/>
  <c r="AL403" i="71"/>
  <c r="AK403" i="71"/>
  <c r="AJ403" i="71"/>
  <c r="AI403" i="71"/>
  <c r="AG403" i="71"/>
  <c r="P403" i="71"/>
  <c r="AY402" i="71"/>
  <c r="AX402" i="71"/>
  <c r="AW402" i="71"/>
  <c r="AV402" i="71"/>
  <c r="AT402" i="71"/>
  <c r="AS402" i="71"/>
  <c r="AR402" i="71"/>
  <c r="AQ402" i="71"/>
  <c r="AP402" i="71"/>
  <c r="AO402" i="71"/>
  <c r="AN402" i="71"/>
  <c r="AM402" i="71"/>
  <c r="AL402" i="71"/>
  <c r="AK402" i="71"/>
  <c r="AJ402" i="71"/>
  <c r="AI402" i="71"/>
  <c r="AG402" i="71"/>
  <c r="P402" i="71"/>
  <c r="AY401" i="71"/>
  <c r="AX401" i="71"/>
  <c r="AW401" i="71"/>
  <c r="AV401" i="71"/>
  <c r="AT401" i="71"/>
  <c r="AS401" i="71"/>
  <c r="AR401" i="71"/>
  <c r="AQ401" i="71"/>
  <c r="AP401" i="71"/>
  <c r="AO401" i="71"/>
  <c r="AN401" i="71"/>
  <c r="AM401" i="71"/>
  <c r="AL401" i="71"/>
  <c r="AK401" i="71"/>
  <c r="AJ401" i="71"/>
  <c r="AI401" i="71"/>
  <c r="AG401" i="71"/>
  <c r="P401" i="71"/>
  <c r="AY400" i="71"/>
  <c r="AX400" i="71"/>
  <c r="AW400" i="71"/>
  <c r="AV400" i="71"/>
  <c r="AT400" i="71"/>
  <c r="AS400" i="71"/>
  <c r="AR400" i="71"/>
  <c r="AQ400" i="71"/>
  <c r="AP400" i="71"/>
  <c r="AO400" i="71"/>
  <c r="AN400" i="71"/>
  <c r="AM400" i="71"/>
  <c r="AL400" i="71"/>
  <c r="AK400" i="71"/>
  <c r="AJ400" i="71"/>
  <c r="AI400" i="71"/>
  <c r="AG400" i="71"/>
  <c r="P400" i="71"/>
  <c r="AY399" i="71"/>
  <c r="AX399" i="71"/>
  <c r="AW399" i="71"/>
  <c r="AV399" i="71"/>
  <c r="AT399" i="71"/>
  <c r="AS399" i="71"/>
  <c r="AR399" i="71"/>
  <c r="AQ399" i="71"/>
  <c r="AP399" i="71"/>
  <c r="AO399" i="71"/>
  <c r="AN399" i="71"/>
  <c r="AM399" i="71"/>
  <c r="AL399" i="71"/>
  <c r="AK399" i="71"/>
  <c r="AJ399" i="71"/>
  <c r="AI399" i="71"/>
  <c r="AG399" i="71"/>
  <c r="P399" i="71"/>
  <c r="AY398" i="71"/>
  <c r="AX398" i="71"/>
  <c r="AW398" i="71"/>
  <c r="AV398" i="71"/>
  <c r="AT398" i="71"/>
  <c r="AS398" i="71"/>
  <c r="AR398" i="71"/>
  <c r="AQ398" i="71"/>
  <c r="AP398" i="71"/>
  <c r="AO398" i="71"/>
  <c r="AN398" i="71"/>
  <c r="AM398" i="71"/>
  <c r="AL398" i="71"/>
  <c r="AK398" i="71"/>
  <c r="AJ398" i="71"/>
  <c r="AI398" i="71"/>
  <c r="AG398" i="71"/>
  <c r="P398" i="71"/>
  <c r="AY397" i="71"/>
  <c r="AX397" i="71"/>
  <c r="AW397" i="71"/>
  <c r="AV397" i="71"/>
  <c r="AT397" i="71"/>
  <c r="AS397" i="71"/>
  <c r="AR397" i="71"/>
  <c r="AQ397" i="71"/>
  <c r="AP397" i="71"/>
  <c r="AO397" i="71"/>
  <c r="AN397" i="71"/>
  <c r="AM397" i="71"/>
  <c r="AL397" i="71"/>
  <c r="AK397" i="71"/>
  <c r="AJ397" i="71"/>
  <c r="AI397" i="71"/>
  <c r="AG397" i="71"/>
  <c r="P397" i="71"/>
  <c r="AY396" i="71"/>
  <c r="AX396" i="71"/>
  <c r="AW396" i="71"/>
  <c r="AV396" i="71"/>
  <c r="AT396" i="71"/>
  <c r="AS396" i="71"/>
  <c r="AR396" i="71"/>
  <c r="AQ396" i="71"/>
  <c r="AP396" i="71"/>
  <c r="AO396" i="71"/>
  <c r="AN396" i="71"/>
  <c r="AM396" i="71"/>
  <c r="AL396" i="71"/>
  <c r="AK396" i="71"/>
  <c r="AJ396" i="71"/>
  <c r="AI396" i="71"/>
  <c r="AG396" i="71"/>
  <c r="P396" i="71"/>
  <c r="AY395" i="71"/>
  <c r="AX395" i="71"/>
  <c r="AW395" i="71"/>
  <c r="AV395" i="71"/>
  <c r="AT395" i="71"/>
  <c r="AS395" i="71"/>
  <c r="AR395" i="71"/>
  <c r="AQ395" i="71"/>
  <c r="AP395" i="71"/>
  <c r="AO395" i="71"/>
  <c r="AN395" i="71"/>
  <c r="AM395" i="71"/>
  <c r="AL395" i="71"/>
  <c r="AK395" i="71"/>
  <c r="AJ395" i="71"/>
  <c r="AI395" i="71"/>
  <c r="AG395" i="71"/>
  <c r="P395" i="71"/>
  <c r="AY394" i="71"/>
  <c r="AX394" i="71"/>
  <c r="AW394" i="71"/>
  <c r="AV394" i="71"/>
  <c r="AT394" i="71"/>
  <c r="AS394" i="71"/>
  <c r="AR394" i="71"/>
  <c r="AQ394" i="71"/>
  <c r="AP394" i="71"/>
  <c r="AO394" i="71"/>
  <c r="AN394" i="71"/>
  <c r="AM394" i="71"/>
  <c r="AL394" i="71"/>
  <c r="AK394" i="71"/>
  <c r="AJ394" i="71"/>
  <c r="AI394" i="71"/>
  <c r="AG394" i="71"/>
  <c r="P394" i="71"/>
  <c r="AY393" i="71"/>
  <c r="AX393" i="71"/>
  <c r="AW393" i="71"/>
  <c r="AV393" i="71"/>
  <c r="AT393" i="71"/>
  <c r="AS393" i="71"/>
  <c r="AR393" i="71"/>
  <c r="AQ393" i="71"/>
  <c r="AP393" i="71"/>
  <c r="AO393" i="71"/>
  <c r="AN393" i="71"/>
  <c r="AM393" i="71"/>
  <c r="AL393" i="71"/>
  <c r="AK393" i="71"/>
  <c r="AJ393" i="71"/>
  <c r="AI393" i="71"/>
  <c r="AG393" i="71"/>
  <c r="P393" i="71"/>
  <c r="AY392" i="71"/>
  <c r="AX392" i="71"/>
  <c r="AW392" i="71"/>
  <c r="AV392" i="71"/>
  <c r="AT392" i="71"/>
  <c r="AS392" i="71"/>
  <c r="AR392" i="71"/>
  <c r="AQ392" i="71"/>
  <c r="AP392" i="71"/>
  <c r="AO392" i="71"/>
  <c r="AN392" i="71"/>
  <c r="AM392" i="71"/>
  <c r="AL392" i="71"/>
  <c r="AK392" i="71"/>
  <c r="AJ392" i="71"/>
  <c r="AI392" i="71"/>
  <c r="AG392" i="71"/>
  <c r="P392" i="71"/>
  <c r="AY391" i="71"/>
  <c r="AX391" i="71"/>
  <c r="AW391" i="71"/>
  <c r="AV391" i="71"/>
  <c r="AT391" i="71"/>
  <c r="AS391" i="71"/>
  <c r="AR391" i="71"/>
  <c r="AQ391" i="71"/>
  <c r="AP391" i="71"/>
  <c r="AO391" i="71"/>
  <c r="AN391" i="71"/>
  <c r="AM391" i="71"/>
  <c r="AL391" i="71"/>
  <c r="AK391" i="71"/>
  <c r="AJ391" i="71"/>
  <c r="AI391" i="71"/>
  <c r="AG391" i="71"/>
  <c r="P391" i="71"/>
  <c r="AY390" i="71"/>
  <c r="AX390" i="71"/>
  <c r="AW390" i="71"/>
  <c r="AV390" i="71"/>
  <c r="AT390" i="71"/>
  <c r="AS390" i="71"/>
  <c r="AR390" i="71"/>
  <c r="AQ390" i="71"/>
  <c r="AP390" i="71"/>
  <c r="AO390" i="71"/>
  <c r="AN390" i="71"/>
  <c r="AM390" i="71"/>
  <c r="AL390" i="71"/>
  <c r="AK390" i="71"/>
  <c r="AJ390" i="71"/>
  <c r="AI390" i="71"/>
  <c r="AG390" i="71"/>
  <c r="P390" i="71"/>
  <c r="AY389" i="71"/>
  <c r="AX389" i="71"/>
  <c r="AW389" i="71"/>
  <c r="AV389" i="71"/>
  <c r="AT389" i="71"/>
  <c r="AS389" i="71"/>
  <c r="AR389" i="71"/>
  <c r="AQ389" i="71"/>
  <c r="AP389" i="71"/>
  <c r="AO389" i="71"/>
  <c r="AN389" i="71"/>
  <c r="AM389" i="71"/>
  <c r="AL389" i="71"/>
  <c r="AK389" i="71"/>
  <c r="AJ389" i="71"/>
  <c r="AI389" i="71"/>
  <c r="AU389" i="71"/>
  <c r="AG389" i="71"/>
  <c r="P389" i="71"/>
  <c r="AY388" i="71"/>
  <c r="AX388" i="71"/>
  <c r="AW388" i="71"/>
  <c r="AV388" i="71"/>
  <c r="AT388" i="71"/>
  <c r="AS388" i="71"/>
  <c r="AR388" i="71"/>
  <c r="AQ388" i="71"/>
  <c r="AP388" i="71"/>
  <c r="AO388" i="71"/>
  <c r="AN388" i="71"/>
  <c r="AM388" i="71"/>
  <c r="AL388" i="71"/>
  <c r="AK388" i="71"/>
  <c r="AJ388" i="71"/>
  <c r="AI388" i="71"/>
  <c r="AU388" i="71"/>
  <c r="AG388" i="71"/>
  <c r="P388" i="71"/>
  <c r="AY387" i="71"/>
  <c r="AX387" i="71"/>
  <c r="AW387" i="71"/>
  <c r="AV387" i="71"/>
  <c r="AT387" i="71"/>
  <c r="AS387" i="71"/>
  <c r="AR387" i="71"/>
  <c r="AQ387" i="71"/>
  <c r="AP387" i="71"/>
  <c r="AO387" i="71"/>
  <c r="AN387" i="71"/>
  <c r="AM387" i="71"/>
  <c r="AL387" i="71"/>
  <c r="AK387" i="71"/>
  <c r="AJ387" i="71"/>
  <c r="AI387" i="71"/>
  <c r="AU387" i="71"/>
  <c r="AG387" i="71"/>
  <c r="P387" i="71"/>
  <c r="AY386" i="71"/>
  <c r="AX386" i="71"/>
  <c r="AW386" i="71"/>
  <c r="AV386" i="71"/>
  <c r="AT386" i="71"/>
  <c r="AS386" i="71"/>
  <c r="AR386" i="71"/>
  <c r="AQ386" i="71"/>
  <c r="AP386" i="71"/>
  <c r="AO386" i="71"/>
  <c r="AN386" i="71"/>
  <c r="AM386" i="71"/>
  <c r="AL386" i="71"/>
  <c r="AK386" i="71"/>
  <c r="AJ386" i="71"/>
  <c r="AI386" i="71"/>
  <c r="AU386" i="71"/>
  <c r="AG386" i="71"/>
  <c r="P386" i="71"/>
  <c r="AY385" i="71"/>
  <c r="AX385" i="71"/>
  <c r="AW385" i="71"/>
  <c r="AV385" i="71"/>
  <c r="AT385" i="71"/>
  <c r="AS385" i="71"/>
  <c r="AR385" i="71"/>
  <c r="AQ385" i="71"/>
  <c r="AP385" i="71"/>
  <c r="AO385" i="71"/>
  <c r="AN385" i="71"/>
  <c r="AM385" i="71"/>
  <c r="AL385" i="71"/>
  <c r="AK385" i="71"/>
  <c r="AJ385" i="71"/>
  <c r="AI385" i="71"/>
  <c r="AU385" i="71"/>
  <c r="AG385" i="71"/>
  <c r="P385" i="71"/>
  <c r="AY384" i="71"/>
  <c r="AX384" i="71"/>
  <c r="AW384" i="71"/>
  <c r="AV384" i="71"/>
  <c r="AT384" i="71"/>
  <c r="AS384" i="71"/>
  <c r="AR384" i="71"/>
  <c r="AQ384" i="71"/>
  <c r="AP384" i="71"/>
  <c r="AO384" i="71"/>
  <c r="AN384" i="71"/>
  <c r="AM384" i="71"/>
  <c r="AL384" i="71"/>
  <c r="AK384" i="71"/>
  <c r="AJ384" i="71"/>
  <c r="AI384" i="71"/>
  <c r="AU384" i="71"/>
  <c r="AG384" i="71"/>
  <c r="P384" i="71"/>
  <c r="AY383" i="71"/>
  <c r="AX383" i="71"/>
  <c r="AW383" i="71"/>
  <c r="AV383" i="71"/>
  <c r="AT383" i="71"/>
  <c r="AS383" i="71"/>
  <c r="AR383" i="71"/>
  <c r="AQ383" i="71"/>
  <c r="AP383" i="71"/>
  <c r="AO383" i="71"/>
  <c r="AN383" i="71"/>
  <c r="AM383" i="71"/>
  <c r="AL383" i="71"/>
  <c r="AK383" i="71"/>
  <c r="AJ383" i="71"/>
  <c r="AI383" i="71"/>
  <c r="AU383" i="71"/>
  <c r="AG383" i="71"/>
  <c r="P383" i="71"/>
  <c r="AY382" i="71"/>
  <c r="AX382" i="71"/>
  <c r="AW382" i="71"/>
  <c r="AV382" i="71"/>
  <c r="AT382" i="71"/>
  <c r="AS382" i="71"/>
  <c r="AR382" i="71"/>
  <c r="AQ382" i="71"/>
  <c r="AP382" i="71"/>
  <c r="AO382" i="71"/>
  <c r="AN382" i="71"/>
  <c r="AM382" i="71"/>
  <c r="AL382" i="71"/>
  <c r="AK382" i="71"/>
  <c r="AJ382" i="71"/>
  <c r="AI382" i="71"/>
  <c r="AG382" i="71"/>
  <c r="P382" i="71"/>
  <c r="AY381" i="71"/>
  <c r="AX381" i="71"/>
  <c r="AW381" i="71"/>
  <c r="AV381" i="71"/>
  <c r="AT381" i="71"/>
  <c r="AS381" i="71"/>
  <c r="AR381" i="71"/>
  <c r="AQ381" i="71"/>
  <c r="AP381" i="71"/>
  <c r="AO381" i="71"/>
  <c r="AN381" i="71"/>
  <c r="AM381" i="71"/>
  <c r="AL381" i="71"/>
  <c r="AK381" i="71"/>
  <c r="AJ381" i="71"/>
  <c r="AI381" i="71"/>
  <c r="AG381" i="71"/>
  <c r="P381" i="71"/>
  <c r="AY380" i="71"/>
  <c r="AX380" i="71"/>
  <c r="AW380" i="71"/>
  <c r="AV380" i="71"/>
  <c r="AT380" i="71"/>
  <c r="AS380" i="71"/>
  <c r="AR380" i="71"/>
  <c r="AQ380" i="71"/>
  <c r="AP380" i="71"/>
  <c r="AO380" i="71"/>
  <c r="AN380" i="71"/>
  <c r="AM380" i="71"/>
  <c r="AL380" i="71"/>
  <c r="AK380" i="71"/>
  <c r="AJ380" i="71"/>
  <c r="AI380" i="71"/>
  <c r="AG380" i="71"/>
  <c r="P380" i="71"/>
  <c r="AY379" i="71"/>
  <c r="AX379" i="71"/>
  <c r="AW379" i="71"/>
  <c r="AV379" i="71"/>
  <c r="AT379" i="71"/>
  <c r="AS379" i="71"/>
  <c r="AR379" i="71"/>
  <c r="AQ379" i="71"/>
  <c r="AP379" i="71"/>
  <c r="AO379" i="71"/>
  <c r="AN379" i="71"/>
  <c r="AM379" i="71"/>
  <c r="AL379" i="71"/>
  <c r="AK379" i="71"/>
  <c r="AJ379" i="71"/>
  <c r="AI379" i="71"/>
  <c r="AU379" i="71"/>
  <c r="AG379" i="71"/>
  <c r="P379" i="71"/>
  <c r="AY378" i="71"/>
  <c r="AX378" i="71"/>
  <c r="AW378" i="71"/>
  <c r="AV378" i="71"/>
  <c r="AT378" i="71"/>
  <c r="AS378" i="71"/>
  <c r="AR378" i="71"/>
  <c r="AQ378" i="71"/>
  <c r="AP378" i="71"/>
  <c r="AO378" i="71"/>
  <c r="AN378" i="71"/>
  <c r="AM378" i="71"/>
  <c r="AL378" i="71"/>
  <c r="AK378" i="71"/>
  <c r="AJ378" i="71"/>
  <c r="AI378" i="71"/>
  <c r="AG378" i="71"/>
  <c r="P378" i="71"/>
  <c r="AY377" i="71"/>
  <c r="AX377" i="71"/>
  <c r="AW377" i="71"/>
  <c r="AV377" i="71"/>
  <c r="AT377" i="71"/>
  <c r="AS377" i="71"/>
  <c r="AR377" i="71"/>
  <c r="AQ377" i="71"/>
  <c r="AP377" i="71"/>
  <c r="AO377" i="71"/>
  <c r="AN377" i="71"/>
  <c r="AM377" i="71"/>
  <c r="AL377" i="71"/>
  <c r="AK377" i="71"/>
  <c r="AJ377" i="71"/>
  <c r="AI377" i="71"/>
  <c r="AU377" i="71"/>
  <c r="AG377" i="71"/>
  <c r="P377" i="71"/>
  <c r="AY376" i="71"/>
  <c r="AX376" i="71"/>
  <c r="AW376" i="71"/>
  <c r="AV376" i="71"/>
  <c r="AT376" i="71"/>
  <c r="AS376" i="71"/>
  <c r="AR376" i="71"/>
  <c r="AQ376" i="71"/>
  <c r="AP376" i="71"/>
  <c r="AO376" i="71"/>
  <c r="AN376" i="71"/>
  <c r="AM376" i="71"/>
  <c r="AL376" i="71"/>
  <c r="AK376" i="71"/>
  <c r="AJ376" i="71"/>
  <c r="AI376" i="71"/>
  <c r="AG376" i="71"/>
  <c r="P376" i="71"/>
  <c r="AY375" i="71"/>
  <c r="AX375" i="71"/>
  <c r="AW375" i="71"/>
  <c r="AV375" i="71"/>
  <c r="AT375" i="71"/>
  <c r="AS375" i="71"/>
  <c r="AR375" i="71"/>
  <c r="AQ375" i="71"/>
  <c r="AP375" i="71"/>
  <c r="AO375" i="71"/>
  <c r="AN375" i="71"/>
  <c r="AM375" i="71"/>
  <c r="AL375" i="71"/>
  <c r="AK375" i="71"/>
  <c r="AJ375" i="71"/>
  <c r="AI375" i="71"/>
  <c r="AU375" i="71"/>
  <c r="AG375" i="71"/>
  <c r="P375" i="71"/>
  <c r="AY374" i="71"/>
  <c r="AX374" i="71"/>
  <c r="AW374" i="71"/>
  <c r="AV374" i="71"/>
  <c r="AT374" i="71"/>
  <c r="AS374" i="71"/>
  <c r="AR374" i="71"/>
  <c r="AQ374" i="71"/>
  <c r="AP374" i="71"/>
  <c r="AO374" i="71"/>
  <c r="AN374" i="71"/>
  <c r="AM374" i="71"/>
  <c r="AL374" i="71"/>
  <c r="AK374" i="71"/>
  <c r="AJ374" i="71"/>
  <c r="AI374" i="71"/>
  <c r="AG374" i="71"/>
  <c r="P374" i="71"/>
  <c r="AY373" i="71"/>
  <c r="AX373" i="71"/>
  <c r="AW373" i="71"/>
  <c r="AV373" i="71"/>
  <c r="AT373" i="71"/>
  <c r="AS373" i="71"/>
  <c r="AR373" i="71"/>
  <c r="AQ373" i="71"/>
  <c r="AP373" i="71"/>
  <c r="AO373" i="71"/>
  <c r="AN373" i="71"/>
  <c r="AM373" i="71"/>
  <c r="AL373" i="71"/>
  <c r="AK373" i="71"/>
  <c r="AJ373" i="71"/>
  <c r="AI373" i="71"/>
  <c r="AU373" i="71"/>
  <c r="AG373" i="71"/>
  <c r="P373" i="71"/>
  <c r="AY372" i="71"/>
  <c r="AX372" i="71"/>
  <c r="AW372" i="71"/>
  <c r="AV372" i="71"/>
  <c r="AT372" i="71"/>
  <c r="AS372" i="71"/>
  <c r="AR372" i="71"/>
  <c r="AQ372" i="71"/>
  <c r="AP372" i="71"/>
  <c r="AO372" i="71"/>
  <c r="AN372" i="71"/>
  <c r="AM372" i="71"/>
  <c r="AL372" i="71"/>
  <c r="AK372" i="71"/>
  <c r="AJ372" i="71"/>
  <c r="AI372" i="71"/>
  <c r="AG372" i="71"/>
  <c r="P372" i="71"/>
  <c r="AY371" i="71"/>
  <c r="AX371" i="71"/>
  <c r="AW371" i="71"/>
  <c r="AV371" i="71"/>
  <c r="AT371" i="71"/>
  <c r="AS371" i="71"/>
  <c r="AR371" i="71"/>
  <c r="AQ371" i="71"/>
  <c r="AP371" i="71"/>
  <c r="AO371" i="71"/>
  <c r="AN371" i="71"/>
  <c r="AM371" i="71"/>
  <c r="AL371" i="71"/>
  <c r="AK371" i="71"/>
  <c r="AJ371" i="71"/>
  <c r="AI371" i="71"/>
  <c r="AU371" i="71"/>
  <c r="AG371" i="71"/>
  <c r="P371" i="71"/>
  <c r="AY370" i="71"/>
  <c r="AX370" i="71"/>
  <c r="AW370" i="71"/>
  <c r="AV370" i="71"/>
  <c r="AT370" i="71"/>
  <c r="AS370" i="71"/>
  <c r="AR370" i="71"/>
  <c r="AQ370" i="71"/>
  <c r="AP370" i="71"/>
  <c r="AO370" i="71"/>
  <c r="AN370" i="71"/>
  <c r="AM370" i="71"/>
  <c r="AL370" i="71"/>
  <c r="AK370" i="71"/>
  <c r="AJ370" i="71"/>
  <c r="AI370" i="71"/>
  <c r="AG370" i="71"/>
  <c r="P370" i="71"/>
  <c r="AY369" i="71"/>
  <c r="AX369" i="71"/>
  <c r="AW369" i="71"/>
  <c r="AV369" i="71"/>
  <c r="AT369" i="71"/>
  <c r="AS369" i="71"/>
  <c r="AR369" i="71"/>
  <c r="AQ369" i="71"/>
  <c r="AP369" i="71"/>
  <c r="AO369" i="71"/>
  <c r="AN369" i="71"/>
  <c r="AM369" i="71"/>
  <c r="AL369" i="71"/>
  <c r="AK369" i="71"/>
  <c r="AJ369" i="71"/>
  <c r="AI369" i="71"/>
  <c r="AU369" i="71"/>
  <c r="AG369" i="71"/>
  <c r="P369" i="71"/>
  <c r="AY368" i="71"/>
  <c r="AX368" i="71"/>
  <c r="AW368" i="71"/>
  <c r="AV368" i="71"/>
  <c r="AT368" i="71"/>
  <c r="AS368" i="71"/>
  <c r="AR368" i="71"/>
  <c r="AQ368" i="71"/>
  <c r="AP368" i="71"/>
  <c r="AO368" i="71"/>
  <c r="AN368" i="71"/>
  <c r="AM368" i="71"/>
  <c r="AL368" i="71"/>
  <c r="AK368" i="71"/>
  <c r="AJ368" i="71"/>
  <c r="AI368" i="71"/>
  <c r="AG368" i="71"/>
  <c r="P368" i="71"/>
  <c r="AY367" i="71"/>
  <c r="AX367" i="71"/>
  <c r="AW367" i="71"/>
  <c r="AV367" i="71"/>
  <c r="AT367" i="71"/>
  <c r="AS367" i="71"/>
  <c r="AR367" i="71"/>
  <c r="AQ367" i="71"/>
  <c r="AP367" i="71"/>
  <c r="AO367" i="71"/>
  <c r="AN367" i="71"/>
  <c r="AM367" i="71"/>
  <c r="AL367" i="71"/>
  <c r="AK367" i="71"/>
  <c r="AJ367" i="71"/>
  <c r="AI367" i="71"/>
  <c r="AU367" i="71"/>
  <c r="AG367" i="71"/>
  <c r="P367" i="71"/>
  <c r="AY366" i="71"/>
  <c r="AX366" i="71"/>
  <c r="AW366" i="71"/>
  <c r="AV366" i="71"/>
  <c r="AT366" i="71"/>
  <c r="AS366" i="71"/>
  <c r="AR366" i="71"/>
  <c r="AQ366" i="71"/>
  <c r="AP366" i="71"/>
  <c r="AO366" i="71"/>
  <c r="AN366" i="71"/>
  <c r="AM366" i="71"/>
  <c r="AL366" i="71"/>
  <c r="AK366" i="71"/>
  <c r="AJ366" i="71"/>
  <c r="AI366" i="71"/>
  <c r="AG366" i="71"/>
  <c r="P366" i="71"/>
  <c r="AY365" i="71"/>
  <c r="AX365" i="71"/>
  <c r="AW365" i="71"/>
  <c r="AV365" i="71"/>
  <c r="AT365" i="71"/>
  <c r="AS365" i="71"/>
  <c r="AR365" i="71"/>
  <c r="AQ365" i="71"/>
  <c r="AP365" i="71"/>
  <c r="AO365" i="71"/>
  <c r="AN365" i="71"/>
  <c r="AM365" i="71"/>
  <c r="AL365" i="71"/>
  <c r="AK365" i="71"/>
  <c r="AJ365" i="71"/>
  <c r="AI365" i="71"/>
  <c r="AU365" i="71"/>
  <c r="AG365" i="71"/>
  <c r="P365" i="71"/>
  <c r="AY364" i="71"/>
  <c r="AX364" i="71"/>
  <c r="AW364" i="71"/>
  <c r="AV364" i="71"/>
  <c r="AT364" i="71"/>
  <c r="AS364" i="71"/>
  <c r="AR364" i="71"/>
  <c r="AQ364" i="71"/>
  <c r="AP364" i="71"/>
  <c r="AO364" i="71"/>
  <c r="AN364" i="71"/>
  <c r="AM364" i="71"/>
  <c r="AL364" i="71"/>
  <c r="AK364" i="71"/>
  <c r="AJ364" i="71"/>
  <c r="AI364" i="71"/>
  <c r="AG364" i="71"/>
  <c r="P364" i="71"/>
  <c r="AY363" i="71"/>
  <c r="AX363" i="71"/>
  <c r="AW363" i="71"/>
  <c r="AV363" i="71"/>
  <c r="AT363" i="71"/>
  <c r="AS363" i="71"/>
  <c r="AR363" i="71"/>
  <c r="AQ363" i="71"/>
  <c r="AP363" i="71"/>
  <c r="AO363" i="71"/>
  <c r="AN363" i="71"/>
  <c r="AM363" i="71"/>
  <c r="AL363" i="71"/>
  <c r="AK363" i="71"/>
  <c r="AJ363" i="71"/>
  <c r="AI363" i="71"/>
  <c r="AU363" i="71"/>
  <c r="AG363" i="71"/>
  <c r="P363" i="71"/>
  <c r="AY362" i="71"/>
  <c r="AX362" i="71"/>
  <c r="AW362" i="71"/>
  <c r="AV362" i="71"/>
  <c r="AT362" i="71"/>
  <c r="AS362" i="71"/>
  <c r="AR362" i="71"/>
  <c r="AQ362" i="71"/>
  <c r="AP362" i="71"/>
  <c r="AO362" i="71"/>
  <c r="AN362" i="71"/>
  <c r="AM362" i="71"/>
  <c r="AL362" i="71"/>
  <c r="AK362" i="71"/>
  <c r="AJ362" i="71"/>
  <c r="AI362" i="71"/>
  <c r="AG362" i="71"/>
  <c r="P362" i="71"/>
  <c r="AY361" i="71"/>
  <c r="AX361" i="71"/>
  <c r="AW361" i="71"/>
  <c r="AV361" i="71"/>
  <c r="AT361" i="71"/>
  <c r="AS361" i="71"/>
  <c r="AR361" i="71"/>
  <c r="AQ361" i="71"/>
  <c r="AP361" i="71"/>
  <c r="AO361" i="71"/>
  <c r="AN361" i="71"/>
  <c r="AM361" i="71"/>
  <c r="AL361" i="71"/>
  <c r="AK361" i="71"/>
  <c r="AJ361" i="71"/>
  <c r="AI361" i="71"/>
  <c r="AU361" i="71"/>
  <c r="AG361" i="71"/>
  <c r="P361" i="71"/>
  <c r="AY360" i="71"/>
  <c r="AX360" i="71"/>
  <c r="AW360" i="71"/>
  <c r="AV360" i="71"/>
  <c r="AT360" i="71"/>
  <c r="AS360" i="71"/>
  <c r="AR360" i="71"/>
  <c r="AQ360" i="71"/>
  <c r="AP360" i="71"/>
  <c r="AO360" i="71"/>
  <c r="AN360" i="71"/>
  <c r="AM360" i="71"/>
  <c r="AL360" i="71"/>
  <c r="AK360" i="71"/>
  <c r="AJ360" i="71"/>
  <c r="AI360" i="71"/>
  <c r="AU360" i="71"/>
  <c r="AG360" i="71"/>
  <c r="P360" i="71"/>
  <c r="AY359" i="71"/>
  <c r="AX359" i="71"/>
  <c r="AW359" i="71"/>
  <c r="AV359" i="71"/>
  <c r="AT359" i="71"/>
  <c r="AS359" i="71"/>
  <c r="AR359" i="71"/>
  <c r="AQ359" i="71"/>
  <c r="AP359" i="71"/>
  <c r="AO359" i="71"/>
  <c r="AN359" i="71"/>
  <c r="AM359" i="71"/>
  <c r="AL359" i="71"/>
  <c r="AK359" i="71"/>
  <c r="AJ359" i="71"/>
  <c r="AI359" i="71"/>
  <c r="AU359" i="71"/>
  <c r="AG359" i="71"/>
  <c r="P359" i="71"/>
  <c r="AY358" i="71"/>
  <c r="AX358" i="71"/>
  <c r="AW358" i="71"/>
  <c r="AV358" i="71"/>
  <c r="AT358" i="71"/>
  <c r="AS358" i="71"/>
  <c r="AR358" i="71"/>
  <c r="AQ358" i="71"/>
  <c r="AP358" i="71"/>
  <c r="AO358" i="71"/>
  <c r="AN358" i="71"/>
  <c r="AM358" i="71"/>
  <c r="AL358" i="71"/>
  <c r="AK358" i="71"/>
  <c r="AJ358" i="71"/>
  <c r="AI358" i="71"/>
  <c r="AU358" i="71"/>
  <c r="AG358" i="71"/>
  <c r="P358" i="71"/>
  <c r="AY357" i="71"/>
  <c r="AX357" i="71"/>
  <c r="AW357" i="71"/>
  <c r="AV357" i="71"/>
  <c r="AT357" i="71"/>
  <c r="AS357" i="71"/>
  <c r="AR357" i="71"/>
  <c r="AQ357" i="71"/>
  <c r="AP357" i="71"/>
  <c r="AO357" i="71"/>
  <c r="AN357" i="71"/>
  <c r="AM357" i="71"/>
  <c r="AL357" i="71"/>
  <c r="AK357" i="71"/>
  <c r="AJ357" i="71"/>
  <c r="AI357" i="71"/>
  <c r="AU357" i="71"/>
  <c r="AG357" i="71"/>
  <c r="P357" i="71"/>
  <c r="AY356" i="71"/>
  <c r="AX356" i="71"/>
  <c r="AW356" i="71"/>
  <c r="AV356" i="71"/>
  <c r="AT356" i="71"/>
  <c r="AS356" i="71"/>
  <c r="AR356" i="71"/>
  <c r="AQ356" i="71"/>
  <c r="AP356" i="71"/>
  <c r="AO356" i="71"/>
  <c r="AN356" i="71"/>
  <c r="AM356" i="71"/>
  <c r="AL356" i="71"/>
  <c r="AK356" i="71"/>
  <c r="AJ356" i="71"/>
  <c r="AI356" i="71"/>
  <c r="AU356" i="71"/>
  <c r="AG356" i="71"/>
  <c r="P356" i="71"/>
  <c r="AY355" i="71"/>
  <c r="AX355" i="71"/>
  <c r="AW355" i="71"/>
  <c r="AV355" i="71"/>
  <c r="AT355" i="71"/>
  <c r="AS355" i="71"/>
  <c r="AR355" i="71"/>
  <c r="AQ355" i="71"/>
  <c r="AP355" i="71"/>
  <c r="AO355" i="71"/>
  <c r="AN355" i="71"/>
  <c r="AM355" i="71"/>
  <c r="AL355" i="71"/>
  <c r="AK355" i="71"/>
  <c r="AJ355" i="71"/>
  <c r="AI355" i="71"/>
  <c r="AU355" i="71"/>
  <c r="AG355" i="71"/>
  <c r="P355" i="71"/>
  <c r="AY354" i="71"/>
  <c r="AX354" i="71"/>
  <c r="AW354" i="71"/>
  <c r="AV354" i="71"/>
  <c r="AT354" i="71"/>
  <c r="AS354" i="71"/>
  <c r="AR354" i="71"/>
  <c r="AQ354" i="71"/>
  <c r="AP354" i="71"/>
  <c r="AO354" i="71"/>
  <c r="AN354" i="71"/>
  <c r="AM354" i="71"/>
  <c r="AL354" i="71"/>
  <c r="AK354" i="71"/>
  <c r="AJ354" i="71"/>
  <c r="AI354" i="71"/>
  <c r="AU354" i="71"/>
  <c r="AG354" i="71"/>
  <c r="P354" i="71"/>
  <c r="AY353" i="71"/>
  <c r="AX353" i="71"/>
  <c r="AW353" i="71"/>
  <c r="AV353" i="71"/>
  <c r="AT353" i="71"/>
  <c r="AS353" i="71"/>
  <c r="AR353" i="71"/>
  <c r="AQ353" i="71"/>
  <c r="AP353" i="71"/>
  <c r="AO353" i="71"/>
  <c r="AN353" i="71"/>
  <c r="AM353" i="71"/>
  <c r="AL353" i="71"/>
  <c r="AK353" i="71"/>
  <c r="AJ353" i="71"/>
  <c r="AI353" i="71"/>
  <c r="AU353" i="71"/>
  <c r="AG353" i="71"/>
  <c r="P353" i="71"/>
  <c r="AY352" i="71"/>
  <c r="AX352" i="71"/>
  <c r="AW352" i="71"/>
  <c r="AV352" i="71"/>
  <c r="AT352" i="71"/>
  <c r="AS352" i="71"/>
  <c r="AR352" i="71"/>
  <c r="AQ352" i="71"/>
  <c r="AP352" i="71"/>
  <c r="AO352" i="71"/>
  <c r="AN352" i="71"/>
  <c r="AM352" i="71"/>
  <c r="AL352" i="71"/>
  <c r="AK352" i="71"/>
  <c r="AJ352" i="71"/>
  <c r="AI352" i="71"/>
  <c r="AU352" i="71"/>
  <c r="AG352" i="71"/>
  <c r="P352" i="71"/>
  <c r="AY351" i="71"/>
  <c r="AX351" i="71"/>
  <c r="AW351" i="71"/>
  <c r="AV351" i="71"/>
  <c r="AT351" i="71"/>
  <c r="AS351" i="71"/>
  <c r="AR351" i="71"/>
  <c r="AQ351" i="71"/>
  <c r="AP351" i="71"/>
  <c r="AO351" i="71"/>
  <c r="AN351" i="71"/>
  <c r="AM351" i="71"/>
  <c r="AL351" i="71"/>
  <c r="AK351" i="71"/>
  <c r="AJ351" i="71"/>
  <c r="AI351" i="71"/>
  <c r="AU351" i="71"/>
  <c r="AG351" i="71"/>
  <c r="P351" i="71"/>
  <c r="AY350" i="71"/>
  <c r="AX350" i="71"/>
  <c r="AW350" i="71"/>
  <c r="AV350" i="71"/>
  <c r="AT350" i="71"/>
  <c r="AS350" i="71"/>
  <c r="AR350" i="71"/>
  <c r="AQ350" i="71"/>
  <c r="AP350" i="71"/>
  <c r="AO350" i="71"/>
  <c r="AN350" i="71"/>
  <c r="AM350" i="71"/>
  <c r="AL350" i="71"/>
  <c r="AK350" i="71"/>
  <c r="AJ350" i="71"/>
  <c r="AI350" i="71"/>
  <c r="AU350" i="71"/>
  <c r="AG350" i="71"/>
  <c r="P350" i="71"/>
  <c r="AY349" i="71"/>
  <c r="AX349" i="71"/>
  <c r="AW349" i="71"/>
  <c r="AV349" i="71"/>
  <c r="AT349" i="71"/>
  <c r="AS349" i="71"/>
  <c r="AR349" i="71"/>
  <c r="AQ349" i="71"/>
  <c r="AP349" i="71"/>
  <c r="AO349" i="71"/>
  <c r="AN349" i="71"/>
  <c r="AM349" i="71"/>
  <c r="AL349" i="71"/>
  <c r="AK349" i="71"/>
  <c r="AJ349" i="71"/>
  <c r="AI349" i="71"/>
  <c r="AU349" i="71"/>
  <c r="AG349" i="71"/>
  <c r="P349" i="71"/>
  <c r="AY348" i="71"/>
  <c r="AX348" i="71"/>
  <c r="AW348" i="71"/>
  <c r="AV348" i="71"/>
  <c r="AT348" i="71"/>
  <c r="AS348" i="71"/>
  <c r="AR348" i="71"/>
  <c r="AQ348" i="71"/>
  <c r="AP348" i="71"/>
  <c r="AO348" i="71"/>
  <c r="AN348" i="71"/>
  <c r="AM348" i="71"/>
  <c r="AL348" i="71"/>
  <c r="AK348" i="71"/>
  <c r="AJ348" i="71"/>
  <c r="AI348" i="71"/>
  <c r="AU348" i="71"/>
  <c r="AG348" i="71"/>
  <c r="P348" i="71"/>
  <c r="AY347" i="71"/>
  <c r="AX347" i="71"/>
  <c r="AW347" i="71"/>
  <c r="AV347" i="71"/>
  <c r="AT347" i="71"/>
  <c r="AS347" i="71"/>
  <c r="AR347" i="71"/>
  <c r="AQ347" i="71"/>
  <c r="AP347" i="71"/>
  <c r="AO347" i="71"/>
  <c r="AN347" i="71"/>
  <c r="AM347" i="71"/>
  <c r="AL347" i="71"/>
  <c r="AK347" i="71"/>
  <c r="AJ347" i="71"/>
  <c r="AI347" i="71"/>
  <c r="AU347" i="71"/>
  <c r="AG347" i="71"/>
  <c r="P347" i="71"/>
  <c r="AY346" i="71"/>
  <c r="AX346" i="71"/>
  <c r="AW346" i="71"/>
  <c r="AV346" i="71"/>
  <c r="AT346" i="71"/>
  <c r="AS346" i="71"/>
  <c r="AR346" i="71"/>
  <c r="AQ346" i="71"/>
  <c r="AP346" i="71"/>
  <c r="AO346" i="71"/>
  <c r="AN346" i="71"/>
  <c r="AM346" i="71"/>
  <c r="AL346" i="71"/>
  <c r="AK346" i="71"/>
  <c r="AJ346" i="71"/>
  <c r="AI346" i="71"/>
  <c r="AU346" i="71"/>
  <c r="AG346" i="71"/>
  <c r="P346" i="71"/>
  <c r="AY345" i="71"/>
  <c r="AX345" i="71"/>
  <c r="AW345" i="71"/>
  <c r="AV345" i="71"/>
  <c r="AT345" i="71"/>
  <c r="AS345" i="71"/>
  <c r="AR345" i="71"/>
  <c r="AQ345" i="71"/>
  <c r="AP345" i="71"/>
  <c r="AO345" i="71"/>
  <c r="AN345" i="71"/>
  <c r="AM345" i="71"/>
  <c r="AL345" i="71"/>
  <c r="AK345" i="71"/>
  <c r="AJ345" i="71"/>
  <c r="AI345" i="71"/>
  <c r="AU345" i="71"/>
  <c r="AG345" i="71"/>
  <c r="P345" i="71"/>
  <c r="AY344" i="71"/>
  <c r="AX344" i="71"/>
  <c r="AW344" i="71"/>
  <c r="AV344" i="71"/>
  <c r="AT344" i="71"/>
  <c r="AS344" i="71"/>
  <c r="AR344" i="71"/>
  <c r="AQ344" i="71"/>
  <c r="AP344" i="71"/>
  <c r="AO344" i="71"/>
  <c r="AN344" i="71"/>
  <c r="AM344" i="71"/>
  <c r="AL344" i="71"/>
  <c r="AK344" i="71"/>
  <c r="AJ344" i="71"/>
  <c r="AI344" i="71"/>
  <c r="AU344" i="71"/>
  <c r="AG344" i="71"/>
  <c r="P344" i="71"/>
  <c r="AY343" i="71"/>
  <c r="AX343" i="71"/>
  <c r="AW343" i="71"/>
  <c r="AV343" i="71"/>
  <c r="AT343" i="71"/>
  <c r="AS343" i="71"/>
  <c r="AR343" i="71"/>
  <c r="AQ343" i="71"/>
  <c r="AP343" i="71"/>
  <c r="AO343" i="71"/>
  <c r="AN343" i="71"/>
  <c r="AM343" i="71"/>
  <c r="AL343" i="71"/>
  <c r="AK343" i="71"/>
  <c r="AJ343" i="71"/>
  <c r="AI343" i="71"/>
  <c r="AU343" i="71"/>
  <c r="AG343" i="71"/>
  <c r="P343" i="71"/>
  <c r="AY342" i="71"/>
  <c r="AX342" i="71"/>
  <c r="AW342" i="71"/>
  <c r="AV342" i="71"/>
  <c r="AT342" i="71"/>
  <c r="AS342" i="71"/>
  <c r="AR342" i="71"/>
  <c r="AQ342" i="71"/>
  <c r="AP342" i="71"/>
  <c r="AO342" i="71"/>
  <c r="AN342" i="71"/>
  <c r="AM342" i="71"/>
  <c r="AL342" i="71"/>
  <c r="AK342" i="71"/>
  <c r="AJ342" i="71"/>
  <c r="AI342" i="71"/>
  <c r="AU342" i="71"/>
  <c r="AG342" i="71"/>
  <c r="P342" i="71"/>
  <c r="AY341" i="71"/>
  <c r="AX341" i="71"/>
  <c r="AW341" i="71"/>
  <c r="AV341" i="71"/>
  <c r="AT341" i="71"/>
  <c r="AS341" i="71"/>
  <c r="AR341" i="71"/>
  <c r="AQ341" i="71"/>
  <c r="AP341" i="71"/>
  <c r="AO341" i="71"/>
  <c r="AN341" i="71"/>
  <c r="AM341" i="71"/>
  <c r="AL341" i="71"/>
  <c r="AK341" i="71"/>
  <c r="AJ341" i="71"/>
  <c r="AI341" i="71"/>
  <c r="AU341" i="71"/>
  <c r="AG341" i="71"/>
  <c r="P341" i="71"/>
  <c r="AY340" i="71"/>
  <c r="AX340" i="71"/>
  <c r="AW340" i="71"/>
  <c r="AV340" i="71"/>
  <c r="AT340" i="71"/>
  <c r="AS340" i="71"/>
  <c r="AR340" i="71"/>
  <c r="AQ340" i="71"/>
  <c r="AP340" i="71"/>
  <c r="AO340" i="71"/>
  <c r="AN340" i="71"/>
  <c r="AM340" i="71"/>
  <c r="AL340" i="71"/>
  <c r="AK340" i="71"/>
  <c r="AJ340" i="71"/>
  <c r="AI340" i="71"/>
  <c r="AU340" i="71"/>
  <c r="AG340" i="71"/>
  <c r="P340" i="71"/>
  <c r="AY339" i="71"/>
  <c r="AX339" i="71"/>
  <c r="AW339" i="71"/>
  <c r="AV339" i="71"/>
  <c r="AT339" i="71"/>
  <c r="AS339" i="71"/>
  <c r="AR339" i="71"/>
  <c r="AQ339" i="71"/>
  <c r="AP339" i="71"/>
  <c r="AO339" i="71"/>
  <c r="AN339" i="71"/>
  <c r="AM339" i="71"/>
  <c r="AL339" i="71"/>
  <c r="AK339" i="71"/>
  <c r="AJ339" i="71"/>
  <c r="AI339" i="71"/>
  <c r="AU339" i="71"/>
  <c r="AG339" i="71"/>
  <c r="P339" i="71"/>
  <c r="AY338" i="71"/>
  <c r="AX338" i="71"/>
  <c r="AW338" i="71"/>
  <c r="AV338" i="71"/>
  <c r="AT338" i="71"/>
  <c r="AS338" i="71"/>
  <c r="AR338" i="71"/>
  <c r="AQ338" i="71"/>
  <c r="AP338" i="71"/>
  <c r="AO338" i="71"/>
  <c r="AN338" i="71"/>
  <c r="AM338" i="71"/>
  <c r="AL338" i="71"/>
  <c r="AK338" i="71"/>
  <c r="AJ338" i="71"/>
  <c r="AI338" i="71"/>
  <c r="AU338" i="71"/>
  <c r="AG338" i="71"/>
  <c r="P338" i="71"/>
  <c r="AY337" i="71"/>
  <c r="AX337" i="71"/>
  <c r="AW337" i="71"/>
  <c r="AV337" i="71"/>
  <c r="AT337" i="71"/>
  <c r="AS337" i="71"/>
  <c r="AR337" i="71"/>
  <c r="AQ337" i="71"/>
  <c r="AP337" i="71"/>
  <c r="AO337" i="71"/>
  <c r="AN337" i="71"/>
  <c r="AM337" i="71"/>
  <c r="AL337" i="71"/>
  <c r="AK337" i="71"/>
  <c r="AJ337" i="71"/>
  <c r="AI337" i="71"/>
  <c r="AU337" i="71"/>
  <c r="AG337" i="71"/>
  <c r="P337" i="71"/>
  <c r="AY336" i="71"/>
  <c r="AX336" i="71"/>
  <c r="AW336" i="71"/>
  <c r="AV336" i="71"/>
  <c r="AT336" i="71"/>
  <c r="AS336" i="71"/>
  <c r="AR336" i="71"/>
  <c r="AQ336" i="71"/>
  <c r="AP336" i="71"/>
  <c r="AO336" i="71"/>
  <c r="AN336" i="71"/>
  <c r="AM336" i="71"/>
  <c r="AL336" i="71"/>
  <c r="AK336" i="71"/>
  <c r="AJ336" i="71"/>
  <c r="AI336" i="71"/>
  <c r="AU336" i="71"/>
  <c r="AG336" i="71"/>
  <c r="P336" i="71"/>
  <c r="AY335" i="71"/>
  <c r="AX335" i="71"/>
  <c r="AW335" i="71"/>
  <c r="AV335" i="71"/>
  <c r="AT335" i="71"/>
  <c r="AS335" i="71"/>
  <c r="AR335" i="71"/>
  <c r="AQ335" i="71"/>
  <c r="AP335" i="71"/>
  <c r="AO335" i="71"/>
  <c r="AN335" i="71"/>
  <c r="AM335" i="71"/>
  <c r="AL335" i="71"/>
  <c r="AK335" i="71"/>
  <c r="AJ335" i="71"/>
  <c r="AI335" i="71"/>
  <c r="AU335" i="71"/>
  <c r="AG335" i="71"/>
  <c r="P335" i="71"/>
  <c r="AY334" i="71"/>
  <c r="AX334" i="71"/>
  <c r="AW334" i="71"/>
  <c r="AV334" i="71"/>
  <c r="AT334" i="71"/>
  <c r="AS334" i="71"/>
  <c r="AR334" i="71"/>
  <c r="AQ334" i="71"/>
  <c r="AP334" i="71"/>
  <c r="AO334" i="71"/>
  <c r="AN334" i="71"/>
  <c r="AM334" i="71"/>
  <c r="AL334" i="71"/>
  <c r="AK334" i="71"/>
  <c r="AJ334" i="71"/>
  <c r="AI334" i="71"/>
  <c r="AU334" i="71"/>
  <c r="AG334" i="71"/>
  <c r="P334" i="71"/>
  <c r="AY333" i="71"/>
  <c r="AX333" i="71"/>
  <c r="AW333" i="71"/>
  <c r="AV333" i="71"/>
  <c r="AT333" i="71"/>
  <c r="AS333" i="71"/>
  <c r="AR333" i="71"/>
  <c r="AQ333" i="71"/>
  <c r="AP333" i="71"/>
  <c r="AO333" i="71"/>
  <c r="AN333" i="71"/>
  <c r="AM333" i="71"/>
  <c r="AL333" i="71"/>
  <c r="AK333" i="71"/>
  <c r="AJ333" i="71"/>
  <c r="AI333" i="71"/>
  <c r="AU333" i="71"/>
  <c r="AG333" i="71"/>
  <c r="P333" i="71"/>
  <c r="AY332" i="71"/>
  <c r="AX332" i="71"/>
  <c r="AW332" i="71"/>
  <c r="AV332" i="71"/>
  <c r="AT332" i="71"/>
  <c r="AS332" i="71"/>
  <c r="AR332" i="71"/>
  <c r="AQ332" i="71"/>
  <c r="AP332" i="71"/>
  <c r="AO332" i="71"/>
  <c r="AN332" i="71"/>
  <c r="AM332" i="71"/>
  <c r="AL332" i="71"/>
  <c r="AK332" i="71"/>
  <c r="AJ332" i="71"/>
  <c r="AI332" i="71"/>
  <c r="AU332" i="71"/>
  <c r="AG332" i="71"/>
  <c r="P332" i="71"/>
  <c r="AY331" i="71"/>
  <c r="AX331" i="71"/>
  <c r="AW331" i="71"/>
  <c r="AV331" i="71"/>
  <c r="AT331" i="71"/>
  <c r="AS331" i="71"/>
  <c r="AR331" i="71"/>
  <c r="AQ331" i="71"/>
  <c r="AP331" i="71"/>
  <c r="AO331" i="71"/>
  <c r="AN331" i="71"/>
  <c r="AM331" i="71"/>
  <c r="AL331" i="71"/>
  <c r="AK331" i="71"/>
  <c r="AJ331" i="71"/>
  <c r="AI331" i="71"/>
  <c r="AU331" i="71"/>
  <c r="AG331" i="71"/>
  <c r="P331" i="71"/>
  <c r="AY330" i="71"/>
  <c r="AX330" i="71"/>
  <c r="AW330" i="71"/>
  <c r="AV330" i="71"/>
  <c r="AT330" i="71"/>
  <c r="AS330" i="71"/>
  <c r="AR330" i="71"/>
  <c r="AQ330" i="71"/>
  <c r="AP330" i="71"/>
  <c r="AO330" i="71"/>
  <c r="AN330" i="71"/>
  <c r="AM330" i="71"/>
  <c r="AL330" i="71"/>
  <c r="AK330" i="71"/>
  <c r="AJ330" i="71"/>
  <c r="AI330" i="71"/>
  <c r="AU330" i="71"/>
  <c r="AG330" i="71"/>
  <c r="P330" i="71"/>
  <c r="AY329" i="71"/>
  <c r="AX329" i="71"/>
  <c r="AW329" i="71"/>
  <c r="AV329" i="71"/>
  <c r="AT329" i="71"/>
  <c r="AS329" i="71"/>
  <c r="AR329" i="71"/>
  <c r="AQ329" i="71"/>
  <c r="AP329" i="71"/>
  <c r="AO329" i="71"/>
  <c r="AN329" i="71"/>
  <c r="AM329" i="71"/>
  <c r="AL329" i="71"/>
  <c r="AK329" i="71"/>
  <c r="AJ329" i="71"/>
  <c r="AI329" i="71"/>
  <c r="AU329" i="71"/>
  <c r="AG329" i="71"/>
  <c r="P329" i="71"/>
  <c r="AY328" i="71"/>
  <c r="AX328" i="71"/>
  <c r="AW328" i="71"/>
  <c r="AV328" i="71"/>
  <c r="AT328" i="71"/>
  <c r="AS328" i="71"/>
  <c r="AR328" i="71"/>
  <c r="AQ328" i="71"/>
  <c r="AP328" i="71"/>
  <c r="AO328" i="71"/>
  <c r="AN328" i="71"/>
  <c r="AM328" i="71"/>
  <c r="AL328" i="71"/>
  <c r="AK328" i="71"/>
  <c r="AJ328" i="71"/>
  <c r="AI328" i="71"/>
  <c r="AU328" i="71"/>
  <c r="AG328" i="71"/>
  <c r="P328" i="71"/>
  <c r="AY327" i="71"/>
  <c r="AX327" i="71"/>
  <c r="AW327" i="71"/>
  <c r="AV327" i="71"/>
  <c r="AT327" i="71"/>
  <c r="AS327" i="71"/>
  <c r="AR327" i="71"/>
  <c r="AQ327" i="71"/>
  <c r="AP327" i="71"/>
  <c r="AO327" i="71"/>
  <c r="AN327" i="71"/>
  <c r="AM327" i="71"/>
  <c r="AL327" i="71"/>
  <c r="AK327" i="71"/>
  <c r="AJ327" i="71"/>
  <c r="AI327" i="71"/>
  <c r="AU327" i="71"/>
  <c r="AG327" i="71"/>
  <c r="P327" i="71"/>
  <c r="AY326" i="71"/>
  <c r="AX326" i="71"/>
  <c r="AW326" i="71"/>
  <c r="AV326" i="71"/>
  <c r="AT326" i="71"/>
  <c r="AS326" i="71"/>
  <c r="AR326" i="71"/>
  <c r="AQ326" i="71"/>
  <c r="AP326" i="71"/>
  <c r="AO326" i="71"/>
  <c r="AN326" i="71"/>
  <c r="AM326" i="71"/>
  <c r="AL326" i="71"/>
  <c r="AK326" i="71"/>
  <c r="AJ326" i="71"/>
  <c r="AI326" i="71"/>
  <c r="AU326" i="71"/>
  <c r="AG326" i="71"/>
  <c r="P326" i="71"/>
  <c r="AY325" i="71"/>
  <c r="AX325" i="71"/>
  <c r="AW325" i="71"/>
  <c r="AV325" i="71"/>
  <c r="AT325" i="71"/>
  <c r="AS325" i="71"/>
  <c r="AR325" i="71"/>
  <c r="AQ325" i="71"/>
  <c r="AP325" i="71"/>
  <c r="AO325" i="71"/>
  <c r="AN325" i="71"/>
  <c r="AM325" i="71"/>
  <c r="AL325" i="71"/>
  <c r="AK325" i="71"/>
  <c r="AJ325" i="71"/>
  <c r="AI325" i="71"/>
  <c r="AU325" i="71"/>
  <c r="AG325" i="71"/>
  <c r="P325" i="71"/>
  <c r="AY324" i="71"/>
  <c r="AX324" i="71"/>
  <c r="AW324" i="71"/>
  <c r="AV324" i="71"/>
  <c r="AT324" i="71"/>
  <c r="AS324" i="71"/>
  <c r="AR324" i="71"/>
  <c r="AQ324" i="71"/>
  <c r="AP324" i="71"/>
  <c r="AO324" i="71"/>
  <c r="AN324" i="71"/>
  <c r="AM324" i="71"/>
  <c r="AL324" i="71"/>
  <c r="AK324" i="71"/>
  <c r="AJ324" i="71"/>
  <c r="AI324" i="71"/>
  <c r="AU324" i="71"/>
  <c r="AG324" i="71"/>
  <c r="P324" i="71"/>
  <c r="AY323" i="71"/>
  <c r="AX323" i="71"/>
  <c r="AW323" i="71"/>
  <c r="AV323" i="71"/>
  <c r="AT323" i="71"/>
  <c r="AS323" i="71"/>
  <c r="AR323" i="71"/>
  <c r="AQ323" i="71"/>
  <c r="AP323" i="71"/>
  <c r="AO323" i="71"/>
  <c r="AN323" i="71"/>
  <c r="AM323" i="71"/>
  <c r="AL323" i="71"/>
  <c r="AK323" i="71"/>
  <c r="AJ323" i="71"/>
  <c r="AI323" i="71"/>
  <c r="AU323" i="71"/>
  <c r="AG323" i="71"/>
  <c r="P323" i="71"/>
  <c r="AY322" i="71"/>
  <c r="AX322" i="71"/>
  <c r="AW322" i="71"/>
  <c r="AV322" i="71"/>
  <c r="AT322" i="71"/>
  <c r="AS322" i="71"/>
  <c r="AR322" i="71"/>
  <c r="AQ322" i="71"/>
  <c r="AP322" i="71"/>
  <c r="AO322" i="71"/>
  <c r="AN322" i="71"/>
  <c r="AM322" i="71"/>
  <c r="AL322" i="71"/>
  <c r="AK322" i="71"/>
  <c r="AJ322" i="71"/>
  <c r="AI322" i="71"/>
  <c r="AU322" i="71"/>
  <c r="AG322" i="71"/>
  <c r="P322" i="71"/>
  <c r="AY321" i="71"/>
  <c r="AX321" i="71"/>
  <c r="AW321" i="71"/>
  <c r="AV321" i="71"/>
  <c r="AT321" i="71"/>
  <c r="AS321" i="71"/>
  <c r="AR321" i="71"/>
  <c r="AQ321" i="71"/>
  <c r="AP321" i="71"/>
  <c r="AO321" i="71"/>
  <c r="AN321" i="71"/>
  <c r="AM321" i="71"/>
  <c r="AL321" i="71"/>
  <c r="AK321" i="71"/>
  <c r="AJ321" i="71"/>
  <c r="AI321" i="71"/>
  <c r="AU321" i="71"/>
  <c r="AG321" i="71"/>
  <c r="P321" i="71"/>
  <c r="AY320" i="71"/>
  <c r="AX320" i="71"/>
  <c r="AW320" i="71"/>
  <c r="AV320" i="71"/>
  <c r="AT320" i="71"/>
  <c r="AS320" i="71"/>
  <c r="AR320" i="71"/>
  <c r="AQ320" i="71"/>
  <c r="AP320" i="71"/>
  <c r="AO320" i="71"/>
  <c r="AN320" i="71"/>
  <c r="AM320" i="71"/>
  <c r="AL320" i="71"/>
  <c r="AK320" i="71"/>
  <c r="AJ320" i="71"/>
  <c r="AI320" i="71"/>
  <c r="AU320" i="71"/>
  <c r="AG320" i="71"/>
  <c r="P320" i="71"/>
  <c r="AY319" i="71"/>
  <c r="AX319" i="71"/>
  <c r="AW319" i="71"/>
  <c r="AV319" i="71"/>
  <c r="AT319" i="71"/>
  <c r="AS319" i="71"/>
  <c r="AR319" i="71"/>
  <c r="AQ319" i="71"/>
  <c r="AP319" i="71"/>
  <c r="AO319" i="71"/>
  <c r="AN319" i="71"/>
  <c r="AM319" i="71"/>
  <c r="AL319" i="71"/>
  <c r="AK319" i="71"/>
  <c r="AJ319" i="71"/>
  <c r="AI319" i="71"/>
  <c r="AU319" i="71"/>
  <c r="AG319" i="71"/>
  <c r="P319" i="71"/>
  <c r="AY318" i="71"/>
  <c r="AX318" i="71"/>
  <c r="AW318" i="71"/>
  <c r="AV318" i="71"/>
  <c r="AT318" i="71"/>
  <c r="AS318" i="71"/>
  <c r="AR318" i="71"/>
  <c r="AQ318" i="71"/>
  <c r="AP318" i="71"/>
  <c r="AO318" i="71"/>
  <c r="AN318" i="71"/>
  <c r="AM318" i="71"/>
  <c r="AL318" i="71"/>
  <c r="AK318" i="71"/>
  <c r="AJ318" i="71"/>
  <c r="AI318" i="71"/>
  <c r="AU318" i="71"/>
  <c r="AG318" i="71"/>
  <c r="P318" i="71"/>
  <c r="AY317" i="71"/>
  <c r="AX317" i="71"/>
  <c r="AW317" i="71"/>
  <c r="AV317" i="71"/>
  <c r="AT317" i="71"/>
  <c r="AS317" i="71"/>
  <c r="AR317" i="71"/>
  <c r="AQ317" i="71"/>
  <c r="AP317" i="71"/>
  <c r="AO317" i="71"/>
  <c r="AN317" i="71"/>
  <c r="AM317" i="71"/>
  <c r="AL317" i="71"/>
  <c r="AK317" i="71"/>
  <c r="AJ317" i="71"/>
  <c r="AI317" i="71"/>
  <c r="AU317" i="71"/>
  <c r="AG317" i="71"/>
  <c r="P317" i="71"/>
  <c r="AY316" i="71"/>
  <c r="AX316" i="71"/>
  <c r="AW316" i="71"/>
  <c r="AV316" i="71"/>
  <c r="AT316" i="71"/>
  <c r="AS316" i="71"/>
  <c r="AR316" i="71"/>
  <c r="AQ316" i="71"/>
  <c r="AP316" i="71"/>
  <c r="AO316" i="71"/>
  <c r="AN316" i="71"/>
  <c r="AM316" i="71"/>
  <c r="AL316" i="71"/>
  <c r="AK316" i="71"/>
  <c r="AJ316" i="71"/>
  <c r="AI316" i="71"/>
  <c r="AU316" i="71"/>
  <c r="AG316" i="71"/>
  <c r="P316" i="71"/>
  <c r="AY315" i="71"/>
  <c r="AX315" i="71"/>
  <c r="AW315" i="71"/>
  <c r="AV315" i="71"/>
  <c r="AT315" i="71"/>
  <c r="AS315" i="71"/>
  <c r="AR315" i="71"/>
  <c r="AQ315" i="71"/>
  <c r="AP315" i="71"/>
  <c r="AO315" i="71"/>
  <c r="AN315" i="71"/>
  <c r="AM315" i="71"/>
  <c r="AL315" i="71"/>
  <c r="AK315" i="71"/>
  <c r="AJ315" i="71"/>
  <c r="AI315" i="71"/>
  <c r="AU315" i="71"/>
  <c r="AG315" i="71"/>
  <c r="P315" i="71"/>
  <c r="AY314" i="71"/>
  <c r="AX314" i="71"/>
  <c r="AW314" i="71"/>
  <c r="AV314" i="71"/>
  <c r="AT314" i="71"/>
  <c r="AS314" i="71"/>
  <c r="AR314" i="71"/>
  <c r="AQ314" i="71"/>
  <c r="AP314" i="71"/>
  <c r="AO314" i="71"/>
  <c r="AN314" i="71"/>
  <c r="AM314" i="71"/>
  <c r="AL314" i="71"/>
  <c r="AK314" i="71"/>
  <c r="AJ314" i="71"/>
  <c r="AI314" i="71"/>
  <c r="AU314" i="71"/>
  <c r="AG314" i="71"/>
  <c r="P314" i="71"/>
  <c r="AY313" i="71"/>
  <c r="AX313" i="71"/>
  <c r="AW313" i="71"/>
  <c r="AV313" i="71"/>
  <c r="AT313" i="71"/>
  <c r="AS313" i="71"/>
  <c r="AR313" i="71"/>
  <c r="AQ313" i="71"/>
  <c r="AP313" i="71"/>
  <c r="AO313" i="71"/>
  <c r="AN313" i="71"/>
  <c r="AM313" i="71"/>
  <c r="AL313" i="71"/>
  <c r="AK313" i="71"/>
  <c r="AJ313" i="71"/>
  <c r="AI313" i="71"/>
  <c r="AU313" i="71"/>
  <c r="AG313" i="71"/>
  <c r="P313" i="71"/>
  <c r="AY312" i="71"/>
  <c r="AX312" i="71"/>
  <c r="AW312" i="71"/>
  <c r="AV312" i="71"/>
  <c r="AT312" i="71"/>
  <c r="AS312" i="71"/>
  <c r="AR312" i="71"/>
  <c r="AQ312" i="71"/>
  <c r="AP312" i="71"/>
  <c r="AO312" i="71"/>
  <c r="AN312" i="71"/>
  <c r="AM312" i="71"/>
  <c r="AL312" i="71"/>
  <c r="AK312" i="71"/>
  <c r="AJ312" i="71"/>
  <c r="AI312" i="71"/>
  <c r="AU312" i="71"/>
  <c r="AG312" i="71"/>
  <c r="P312" i="71"/>
  <c r="AY311" i="71"/>
  <c r="AX311" i="71"/>
  <c r="AW311" i="71"/>
  <c r="AV311" i="71"/>
  <c r="AT311" i="71"/>
  <c r="AS311" i="71"/>
  <c r="AR311" i="71"/>
  <c r="AQ311" i="71"/>
  <c r="AP311" i="71"/>
  <c r="AO311" i="71"/>
  <c r="AN311" i="71"/>
  <c r="AM311" i="71"/>
  <c r="AL311" i="71"/>
  <c r="AK311" i="71"/>
  <c r="AJ311" i="71"/>
  <c r="AI311" i="71"/>
  <c r="AU311" i="71"/>
  <c r="AG311" i="71"/>
  <c r="P311" i="71"/>
  <c r="AY310" i="71"/>
  <c r="AX310" i="71"/>
  <c r="AW310" i="71"/>
  <c r="AV310" i="71"/>
  <c r="AT310" i="71"/>
  <c r="AS310" i="71"/>
  <c r="AR310" i="71"/>
  <c r="AQ310" i="71"/>
  <c r="AP310" i="71"/>
  <c r="AO310" i="71"/>
  <c r="AN310" i="71"/>
  <c r="AM310" i="71"/>
  <c r="AL310" i="71"/>
  <c r="AK310" i="71"/>
  <c r="AJ310" i="71"/>
  <c r="AI310" i="71"/>
  <c r="AU310" i="71"/>
  <c r="AG310" i="71"/>
  <c r="P310" i="71"/>
  <c r="AY309" i="71"/>
  <c r="AX309" i="71"/>
  <c r="AW309" i="71"/>
  <c r="AV309" i="71"/>
  <c r="AT309" i="71"/>
  <c r="AS309" i="71"/>
  <c r="AR309" i="71"/>
  <c r="AQ309" i="71"/>
  <c r="AP309" i="71"/>
  <c r="AO309" i="71"/>
  <c r="AN309" i="71"/>
  <c r="AM309" i="71"/>
  <c r="AL309" i="71"/>
  <c r="AK309" i="71"/>
  <c r="AJ309" i="71"/>
  <c r="AI309" i="71"/>
  <c r="AU309" i="71"/>
  <c r="AG309" i="71"/>
  <c r="P309" i="71"/>
  <c r="AY308" i="71"/>
  <c r="AX308" i="71"/>
  <c r="AW308" i="71"/>
  <c r="AV308" i="71"/>
  <c r="AT308" i="71"/>
  <c r="AS308" i="71"/>
  <c r="AR308" i="71"/>
  <c r="AQ308" i="71"/>
  <c r="AP308" i="71"/>
  <c r="AO308" i="71"/>
  <c r="AN308" i="71"/>
  <c r="AM308" i="71"/>
  <c r="AL308" i="71"/>
  <c r="AK308" i="71"/>
  <c r="AJ308" i="71"/>
  <c r="AI308" i="71"/>
  <c r="AU308" i="71"/>
  <c r="AG308" i="71"/>
  <c r="P308" i="71"/>
  <c r="AY307" i="71"/>
  <c r="AX307" i="71"/>
  <c r="AW307" i="71"/>
  <c r="AV307" i="71"/>
  <c r="AT307" i="71"/>
  <c r="AS307" i="71"/>
  <c r="AR307" i="71"/>
  <c r="AQ307" i="71"/>
  <c r="AP307" i="71"/>
  <c r="AO307" i="71"/>
  <c r="AN307" i="71"/>
  <c r="AM307" i="71"/>
  <c r="AL307" i="71"/>
  <c r="AK307" i="71"/>
  <c r="AJ307" i="71"/>
  <c r="AI307" i="71"/>
  <c r="AU307" i="71"/>
  <c r="AG307" i="71"/>
  <c r="P307" i="71"/>
  <c r="AY306" i="71"/>
  <c r="AX306" i="71"/>
  <c r="AW306" i="71"/>
  <c r="AV306" i="71"/>
  <c r="AT306" i="71"/>
  <c r="AS306" i="71"/>
  <c r="AR306" i="71"/>
  <c r="AQ306" i="71"/>
  <c r="AP306" i="71"/>
  <c r="AO306" i="71"/>
  <c r="AN306" i="71"/>
  <c r="AM306" i="71"/>
  <c r="AL306" i="71"/>
  <c r="AK306" i="71"/>
  <c r="AJ306" i="71"/>
  <c r="AI306" i="71"/>
  <c r="AU306" i="71"/>
  <c r="AG306" i="71"/>
  <c r="P306" i="71"/>
  <c r="AY305" i="71"/>
  <c r="AX305" i="71"/>
  <c r="AW305" i="71"/>
  <c r="AV305" i="71"/>
  <c r="AT305" i="71"/>
  <c r="AS305" i="71"/>
  <c r="AR305" i="71"/>
  <c r="AQ305" i="71"/>
  <c r="AP305" i="71"/>
  <c r="AO305" i="71"/>
  <c r="AN305" i="71"/>
  <c r="AM305" i="71"/>
  <c r="AL305" i="71"/>
  <c r="AK305" i="71"/>
  <c r="AJ305" i="71"/>
  <c r="AI305" i="71"/>
  <c r="AU305" i="71"/>
  <c r="AG305" i="71"/>
  <c r="P305" i="71"/>
  <c r="AY304" i="71"/>
  <c r="AX304" i="71"/>
  <c r="AW304" i="71"/>
  <c r="AV304" i="71"/>
  <c r="AT304" i="71"/>
  <c r="AS304" i="71"/>
  <c r="AR304" i="71"/>
  <c r="AQ304" i="71"/>
  <c r="AP304" i="71"/>
  <c r="AO304" i="71"/>
  <c r="AN304" i="71"/>
  <c r="AM304" i="71"/>
  <c r="AL304" i="71"/>
  <c r="AK304" i="71"/>
  <c r="AJ304" i="71"/>
  <c r="AI304" i="71"/>
  <c r="AU304" i="71"/>
  <c r="AG304" i="71"/>
  <c r="P304" i="71"/>
  <c r="AY303" i="71"/>
  <c r="AX303" i="71"/>
  <c r="AW303" i="71"/>
  <c r="AV303" i="71"/>
  <c r="AT303" i="71"/>
  <c r="AS303" i="71"/>
  <c r="AR303" i="71"/>
  <c r="AQ303" i="71"/>
  <c r="AP303" i="71"/>
  <c r="AO303" i="71"/>
  <c r="AN303" i="71"/>
  <c r="AM303" i="71"/>
  <c r="AL303" i="71"/>
  <c r="AK303" i="71"/>
  <c r="AJ303" i="71"/>
  <c r="AI303" i="71"/>
  <c r="AU303" i="71"/>
  <c r="AG303" i="71"/>
  <c r="P303" i="71"/>
  <c r="AY302" i="71"/>
  <c r="AX302" i="71"/>
  <c r="AW302" i="71"/>
  <c r="AV302" i="71"/>
  <c r="AT302" i="71"/>
  <c r="AS302" i="71"/>
  <c r="AR302" i="71"/>
  <c r="AQ302" i="71"/>
  <c r="AP302" i="71"/>
  <c r="AO302" i="71"/>
  <c r="AN302" i="71"/>
  <c r="AM302" i="71"/>
  <c r="AL302" i="71"/>
  <c r="AK302" i="71"/>
  <c r="AJ302" i="71"/>
  <c r="AI302" i="71"/>
  <c r="AU302" i="71"/>
  <c r="AG302" i="71"/>
  <c r="P302" i="71"/>
  <c r="AY301" i="71"/>
  <c r="AX301" i="71"/>
  <c r="AW301" i="71"/>
  <c r="AV301" i="71"/>
  <c r="AT301" i="71"/>
  <c r="AS301" i="71"/>
  <c r="AR301" i="71"/>
  <c r="AQ301" i="71"/>
  <c r="AP301" i="71"/>
  <c r="AO301" i="71"/>
  <c r="AN301" i="71"/>
  <c r="AM301" i="71"/>
  <c r="AL301" i="71"/>
  <c r="AK301" i="71"/>
  <c r="AJ301" i="71"/>
  <c r="AI301" i="71"/>
  <c r="AU301" i="71"/>
  <c r="AG301" i="71"/>
  <c r="P301" i="71"/>
  <c r="AY300" i="71"/>
  <c r="AX300" i="71"/>
  <c r="AW300" i="71"/>
  <c r="AV300" i="71"/>
  <c r="AT300" i="71"/>
  <c r="AS300" i="71"/>
  <c r="AR300" i="71"/>
  <c r="AQ300" i="71"/>
  <c r="AP300" i="71"/>
  <c r="AO300" i="71"/>
  <c r="AN300" i="71"/>
  <c r="AM300" i="71"/>
  <c r="AL300" i="71"/>
  <c r="AK300" i="71"/>
  <c r="AJ300" i="71"/>
  <c r="AI300" i="71"/>
  <c r="AU300" i="71"/>
  <c r="AG300" i="71"/>
  <c r="P300" i="71"/>
  <c r="AY299" i="71"/>
  <c r="AX299" i="71"/>
  <c r="AW299" i="71"/>
  <c r="AV299" i="71"/>
  <c r="AT299" i="71"/>
  <c r="AS299" i="71"/>
  <c r="AR299" i="71"/>
  <c r="AQ299" i="71"/>
  <c r="AP299" i="71"/>
  <c r="AO299" i="71"/>
  <c r="AN299" i="71"/>
  <c r="AM299" i="71"/>
  <c r="AL299" i="71"/>
  <c r="AK299" i="71"/>
  <c r="AJ299" i="71"/>
  <c r="AI299" i="71"/>
  <c r="AU299" i="71"/>
  <c r="AG299" i="71"/>
  <c r="P299" i="71"/>
  <c r="AY298" i="71"/>
  <c r="AX298" i="71"/>
  <c r="AW298" i="71"/>
  <c r="AV298" i="71"/>
  <c r="AT298" i="71"/>
  <c r="AS298" i="71"/>
  <c r="AR298" i="71"/>
  <c r="AQ298" i="71"/>
  <c r="AP298" i="71"/>
  <c r="AO298" i="71"/>
  <c r="AN298" i="71"/>
  <c r="AM298" i="71"/>
  <c r="AL298" i="71"/>
  <c r="AK298" i="71"/>
  <c r="AJ298" i="71"/>
  <c r="AI298" i="71"/>
  <c r="AU298" i="71"/>
  <c r="AG298" i="71"/>
  <c r="P298" i="71"/>
  <c r="AY297" i="71"/>
  <c r="AX297" i="71"/>
  <c r="AW297" i="71"/>
  <c r="AV297" i="71"/>
  <c r="AT297" i="71"/>
  <c r="AS297" i="71"/>
  <c r="AR297" i="71"/>
  <c r="AQ297" i="71"/>
  <c r="AP297" i="71"/>
  <c r="AO297" i="71"/>
  <c r="AN297" i="71"/>
  <c r="AM297" i="71"/>
  <c r="AL297" i="71"/>
  <c r="AK297" i="71"/>
  <c r="AJ297" i="71"/>
  <c r="AI297" i="71"/>
  <c r="AU297" i="71"/>
  <c r="AG297" i="71"/>
  <c r="P297" i="71"/>
  <c r="AY296" i="71"/>
  <c r="AX296" i="71"/>
  <c r="AW296" i="71"/>
  <c r="AV296" i="71"/>
  <c r="AT296" i="71"/>
  <c r="AS296" i="71"/>
  <c r="AR296" i="71"/>
  <c r="AQ296" i="71"/>
  <c r="AP296" i="71"/>
  <c r="AO296" i="71"/>
  <c r="AN296" i="71"/>
  <c r="AM296" i="71"/>
  <c r="AL296" i="71"/>
  <c r="AK296" i="71"/>
  <c r="AJ296" i="71"/>
  <c r="AI296" i="71"/>
  <c r="AU296" i="71"/>
  <c r="AG296" i="71"/>
  <c r="P296" i="71"/>
  <c r="AY295" i="71"/>
  <c r="AX295" i="71"/>
  <c r="AW295" i="71"/>
  <c r="AV295" i="71"/>
  <c r="AT295" i="71"/>
  <c r="AS295" i="71"/>
  <c r="AR295" i="71"/>
  <c r="AQ295" i="71"/>
  <c r="AP295" i="71"/>
  <c r="AO295" i="71"/>
  <c r="AN295" i="71"/>
  <c r="AM295" i="71"/>
  <c r="AL295" i="71"/>
  <c r="AK295" i="71"/>
  <c r="AJ295" i="71"/>
  <c r="AI295" i="71"/>
  <c r="AU295" i="71"/>
  <c r="AG295" i="71"/>
  <c r="P295" i="71"/>
  <c r="AY294" i="71"/>
  <c r="AX294" i="71"/>
  <c r="AW294" i="71"/>
  <c r="AV294" i="71"/>
  <c r="AT294" i="71"/>
  <c r="AS294" i="71"/>
  <c r="AR294" i="71"/>
  <c r="AQ294" i="71"/>
  <c r="AP294" i="71"/>
  <c r="AO294" i="71"/>
  <c r="AN294" i="71"/>
  <c r="AM294" i="71"/>
  <c r="AL294" i="71"/>
  <c r="AK294" i="71"/>
  <c r="AJ294" i="71"/>
  <c r="AI294" i="71"/>
  <c r="AU294" i="71"/>
  <c r="AG294" i="71"/>
  <c r="P294" i="71"/>
  <c r="AY293" i="71"/>
  <c r="AX293" i="71"/>
  <c r="AW293" i="71"/>
  <c r="AV293" i="71"/>
  <c r="AT293" i="71"/>
  <c r="AS293" i="71"/>
  <c r="AR293" i="71"/>
  <c r="AQ293" i="71"/>
  <c r="AP293" i="71"/>
  <c r="AO293" i="71"/>
  <c r="AN293" i="71"/>
  <c r="AM293" i="71"/>
  <c r="AL293" i="71"/>
  <c r="AK293" i="71"/>
  <c r="AJ293" i="71"/>
  <c r="AI293" i="71"/>
  <c r="AU293" i="71"/>
  <c r="AG293" i="71"/>
  <c r="P293" i="71"/>
  <c r="AY292" i="71"/>
  <c r="AX292" i="71"/>
  <c r="AW292" i="71"/>
  <c r="AV292" i="71"/>
  <c r="AT292" i="71"/>
  <c r="AS292" i="71"/>
  <c r="AR292" i="71"/>
  <c r="AQ292" i="71"/>
  <c r="AP292" i="71"/>
  <c r="AO292" i="71"/>
  <c r="AN292" i="71"/>
  <c r="AM292" i="71"/>
  <c r="AL292" i="71"/>
  <c r="AK292" i="71"/>
  <c r="AJ292" i="71"/>
  <c r="AI292" i="71"/>
  <c r="AU292" i="71"/>
  <c r="AG292" i="71"/>
  <c r="P292" i="71"/>
  <c r="AY291" i="71"/>
  <c r="AX291" i="71"/>
  <c r="AW291" i="71"/>
  <c r="AV291" i="71"/>
  <c r="AT291" i="71"/>
  <c r="AS291" i="71"/>
  <c r="AR291" i="71"/>
  <c r="AQ291" i="71"/>
  <c r="AP291" i="71"/>
  <c r="AO291" i="71"/>
  <c r="AN291" i="71"/>
  <c r="AM291" i="71"/>
  <c r="AL291" i="71"/>
  <c r="AK291" i="71"/>
  <c r="AJ291" i="71"/>
  <c r="AI291" i="71"/>
  <c r="AU291" i="71"/>
  <c r="AG291" i="71"/>
  <c r="P291" i="71"/>
  <c r="AY290" i="71"/>
  <c r="AX290" i="71"/>
  <c r="AW290" i="71"/>
  <c r="AV290" i="71"/>
  <c r="AT290" i="71"/>
  <c r="AS290" i="71"/>
  <c r="AR290" i="71"/>
  <c r="AQ290" i="71"/>
  <c r="AP290" i="71"/>
  <c r="AO290" i="71"/>
  <c r="AN290" i="71"/>
  <c r="AM290" i="71"/>
  <c r="AL290" i="71"/>
  <c r="AK290" i="71"/>
  <c r="AJ290" i="71"/>
  <c r="AI290" i="71"/>
  <c r="AU290" i="71"/>
  <c r="AG290" i="71"/>
  <c r="P290" i="71"/>
  <c r="AY289" i="71"/>
  <c r="AX289" i="71"/>
  <c r="AW289" i="71"/>
  <c r="AV289" i="71"/>
  <c r="AT289" i="71"/>
  <c r="AS289" i="71"/>
  <c r="AR289" i="71"/>
  <c r="AQ289" i="71"/>
  <c r="AP289" i="71"/>
  <c r="AO289" i="71"/>
  <c r="AN289" i="71"/>
  <c r="AM289" i="71"/>
  <c r="AL289" i="71"/>
  <c r="AK289" i="71"/>
  <c r="AJ289" i="71"/>
  <c r="AI289" i="71"/>
  <c r="AU289" i="71"/>
  <c r="AG289" i="71"/>
  <c r="P289" i="71"/>
  <c r="AY288" i="71"/>
  <c r="AX288" i="71"/>
  <c r="AW288" i="71"/>
  <c r="AV288" i="71"/>
  <c r="AT288" i="71"/>
  <c r="AS288" i="71"/>
  <c r="AR288" i="71"/>
  <c r="AQ288" i="71"/>
  <c r="AP288" i="71"/>
  <c r="AO288" i="71"/>
  <c r="AN288" i="71"/>
  <c r="AM288" i="71"/>
  <c r="AL288" i="71"/>
  <c r="AK288" i="71"/>
  <c r="AJ288" i="71"/>
  <c r="AI288" i="71"/>
  <c r="AU288" i="71"/>
  <c r="AG288" i="71"/>
  <c r="P288" i="71"/>
  <c r="AY287" i="71"/>
  <c r="AX287" i="71"/>
  <c r="AW287" i="71"/>
  <c r="AV287" i="71"/>
  <c r="AT287" i="71"/>
  <c r="AS287" i="71"/>
  <c r="AR287" i="71"/>
  <c r="AQ287" i="71"/>
  <c r="AP287" i="71"/>
  <c r="AO287" i="71"/>
  <c r="AN287" i="71"/>
  <c r="AM287" i="71"/>
  <c r="AL287" i="71"/>
  <c r="AK287" i="71"/>
  <c r="AJ287" i="71"/>
  <c r="AI287" i="71"/>
  <c r="AU287" i="71"/>
  <c r="AG287" i="71"/>
  <c r="P287" i="71"/>
  <c r="AY286" i="71"/>
  <c r="AX286" i="71"/>
  <c r="AW286" i="71"/>
  <c r="AV286" i="71"/>
  <c r="AT286" i="71"/>
  <c r="AS286" i="71"/>
  <c r="AR286" i="71"/>
  <c r="AQ286" i="71"/>
  <c r="AP286" i="71"/>
  <c r="AO286" i="71"/>
  <c r="AN286" i="71"/>
  <c r="AM286" i="71"/>
  <c r="AL286" i="71"/>
  <c r="AK286" i="71"/>
  <c r="AJ286" i="71"/>
  <c r="AI286" i="71"/>
  <c r="AU286" i="71"/>
  <c r="AG286" i="71"/>
  <c r="P286" i="71"/>
  <c r="AY285" i="71"/>
  <c r="AX285" i="71"/>
  <c r="AW285" i="71"/>
  <c r="AV285" i="71"/>
  <c r="AT285" i="71"/>
  <c r="AS285" i="71"/>
  <c r="AR285" i="71"/>
  <c r="AQ285" i="71"/>
  <c r="AP285" i="71"/>
  <c r="AO285" i="71"/>
  <c r="AN285" i="71"/>
  <c r="AM285" i="71"/>
  <c r="AL285" i="71"/>
  <c r="AK285" i="71"/>
  <c r="AJ285" i="71"/>
  <c r="AI285" i="71"/>
  <c r="AU285" i="71"/>
  <c r="AG285" i="71"/>
  <c r="P285" i="71"/>
  <c r="AY284" i="71"/>
  <c r="AX284" i="71"/>
  <c r="AW284" i="71"/>
  <c r="AV284" i="71"/>
  <c r="AT284" i="71"/>
  <c r="AS284" i="71"/>
  <c r="AR284" i="71"/>
  <c r="AQ284" i="71"/>
  <c r="AP284" i="71"/>
  <c r="AO284" i="71"/>
  <c r="AN284" i="71"/>
  <c r="AM284" i="71"/>
  <c r="AL284" i="71"/>
  <c r="AK284" i="71"/>
  <c r="AJ284" i="71"/>
  <c r="AI284" i="71"/>
  <c r="AU284" i="71"/>
  <c r="AG284" i="71"/>
  <c r="P284" i="71"/>
  <c r="AY283" i="71"/>
  <c r="AX283" i="71"/>
  <c r="AW283" i="71"/>
  <c r="AV283" i="71"/>
  <c r="AT283" i="71"/>
  <c r="AS283" i="71"/>
  <c r="AR283" i="71"/>
  <c r="AQ283" i="71"/>
  <c r="AP283" i="71"/>
  <c r="AO283" i="71"/>
  <c r="AN283" i="71"/>
  <c r="AM283" i="71"/>
  <c r="AL283" i="71"/>
  <c r="AK283" i="71"/>
  <c r="AJ283" i="71"/>
  <c r="AI283" i="71"/>
  <c r="AU283" i="71"/>
  <c r="AG283" i="71"/>
  <c r="P283" i="71"/>
  <c r="AY282" i="71"/>
  <c r="AX282" i="71"/>
  <c r="AW282" i="71"/>
  <c r="AV282" i="71"/>
  <c r="AT282" i="71"/>
  <c r="AS282" i="71"/>
  <c r="AR282" i="71"/>
  <c r="AQ282" i="71"/>
  <c r="AP282" i="71"/>
  <c r="AO282" i="71"/>
  <c r="AN282" i="71"/>
  <c r="AM282" i="71"/>
  <c r="AL282" i="71"/>
  <c r="AK282" i="71"/>
  <c r="AJ282" i="71"/>
  <c r="AI282" i="71"/>
  <c r="AU282" i="71"/>
  <c r="AG282" i="71"/>
  <c r="P282" i="71"/>
  <c r="AY281" i="71"/>
  <c r="AX281" i="71"/>
  <c r="AW281" i="71"/>
  <c r="AV281" i="71"/>
  <c r="AT281" i="71"/>
  <c r="AS281" i="71"/>
  <c r="AR281" i="71"/>
  <c r="AQ281" i="71"/>
  <c r="AP281" i="71"/>
  <c r="AO281" i="71"/>
  <c r="AN281" i="71"/>
  <c r="AM281" i="71"/>
  <c r="AL281" i="71"/>
  <c r="AK281" i="71"/>
  <c r="AJ281" i="71"/>
  <c r="AI281" i="71"/>
  <c r="AU281" i="71"/>
  <c r="AG281" i="71"/>
  <c r="P281" i="71"/>
  <c r="AY280" i="71"/>
  <c r="AX280" i="71"/>
  <c r="AW280" i="71"/>
  <c r="AV280" i="71"/>
  <c r="AT280" i="71"/>
  <c r="AS280" i="71"/>
  <c r="AR280" i="71"/>
  <c r="AQ280" i="71"/>
  <c r="AP280" i="71"/>
  <c r="AO280" i="71"/>
  <c r="AN280" i="71"/>
  <c r="AM280" i="71"/>
  <c r="AL280" i="71"/>
  <c r="AK280" i="71"/>
  <c r="AJ280" i="71"/>
  <c r="AI280" i="71"/>
  <c r="AU280" i="71"/>
  <c r="AG280" i="71"/>
  <c r="P280" i="71"/>
  <c r="AY279" i="71"/>
  <c r="AX279" i="71"/>
  <c r="AW279" i="71"/>
  <c r="AV279" i="71"/>
  <c r="AT279" i="71"/>
  <c r="AS279" i="71"/>
  <c r="AR279" i="71"/>
  <c r="AQ279" i="71"/>
  <c r="AP279" i="71"/>
  <c r="AO279" i="71"/>
  <c r="AN279" i="71"/>
  <c r="AM279" i="71"/>
  <c r="AL279" i="71"/>
  <c r="AK279" i="71"/>
  <c r="AJ279" i="71"/>
  <c r="AI279" i="71"/>
  <c r="AU279" i="71"/>
  <c r="AG279" i="71"/>
  <c r="P279" i="71"/>
  <c r="AY278" i="71"/>
  <c r="AX278" i="71"/>
  <c r="AW278" i="71"/>
  <c r="AV278" i="71"/>
  <c r="AT278" i="71"/>
  <c r="AS278" i="71"/>
  <c r="AR278" i="71"/>
  <c r="AQ278" i="71"/>
  <c r="AP278" i="71"/>
  <c r="AO278" i="71"/>
  <c r="AN278" i="71"/>
  <c r="AM278" i="71"/>
  <c r="AL278" i="71"/>
  <c r="AK278" i="71"/>
  <c r="AJ278" i="71"/>
  <c r="AI278" i="71"/>
  <c r="AU278" i="71"/>
  <c r="AG278" i="71"/>
  <c r="P278" i="71"/>
  <c r="AY277" i="71"/>
  <c r="AX277" i="71"/>
  <c r="AW277" i="71"/>
  <c r="AV277" i="71"/>
  <c r="AT277" i="71"/>
  <c r="AS277" i="71"/>
  <c r="AR277" i="71"/>
  <c r="AQ277" i="71"/>
  <c r="AP277" i="71"/>
  <c r="AO277" i="71"/>
  <c r="AN277" i="71"/>
  <c r="AM277" i="71"/>
  <c r="AL277" i="71"/>
  <c r="AK277" i="71"/>
  <c r="AJ277" i="71"/>
  <c r="AI277" i="71"/>
  <c r="AU277" i="71"/>
  <c r="AG277" i="71"/>
  <c r="P277" i="71"/>
  <c r="AY276" i="71"/>
  <c r="AX276" i="71"/>
  <c r="AW276" i="71"/>
  <c r="AV276" i="71"/>
  <c r="AT276" i="71"/>
  <c r="AS276" i="71"/>
  <c r="AR276" i="71"/>
  <c r="AQ276" i="71"/>
  <c r="AP276" i="71"/>
  <c r="AO276" i="71"/>
  <c r="AN276" i="71"/>
  <c r="AM276" i="71"/>
  <c r="AL276" i="71"/>
  <c r="AK276" i="71"/>
  <c r="AJ276" i="71"/>
  <c r="AI276" i="71"/>
  <c r="AU276" i="71"/>
  <c r="AG276" i="71"/>
  <c r="P276" i="71"/>
  <c r="AY275" i="71"/>
  <c r="AX275" i="71"/>
  <c r="AW275" i="71"/>
  <c r="AV275" i="71"/>
  <c r="AT275" i="71"/>
  <c r="AS275" i="71"/>
  <c r="AR275" i="71"/>
  <c r="AQ275" i="71"/>
  <c r="AP275" i="71"/>
  <c r="AO275" i="71"/>
  <c r="AN275" i="71"/>
  <c r="AM275" i="71"/>
  <c r="AL275" i="71"/>
  <c r="AK275" i="71"/>
  <c r="AJ275" i="71"/>
  <c r="AI275" i="71"/>
  <c r="AU275" i="71"/>
  <c r="AG275" i="71"/>
  <c r="P275" i="71"/>
  <c r="AY274" i="71"/>
  <c r="AX274" i="71"/>
  <c r="AW274" i="71"/>
  <c r="AV274" i="71"/>
  <c r="AT274" i="71"/>
  <c r="AS274" i="71"/>
  <c r="AR274" i="71"/>
  <c r="AQ274" i="71"/>
  <c r="AP274" i="71"/>
  <c r="AO274" i="71"/>
  <c r="AN274" i="71"/>
  <c r="AM274" i="71"/>
  <c r="AL274" i="71"/>
  <c r="AK274" i="71"/>
  <c r="AJ274" i="71"/>
  <c r="AI274" i="71"/>
  <c r="AU274" i="71"/>
  <c r="AG274" i="71"/>
  <c r="P274" i="71"/>
  <c r="AY273" i="71"/>
  <c r="AX273" i="71"/>
  <c r="AW273" i="71"/>
  <c r="AV273" i="71"/>
  <c r="AT273" i="71"/>
  <c r="AS273" i="71"/>
  <c r="AR273" i="71"/>
  <c r="AQ273" i="71"/>
  <c r="AP273" i="71"/>
  <c r="AO273" i="71"/>
  <c r="AN273" i="71"/>
  <c r="AM273" i="71"/>
  <c r="AL273" i="71"/>
  <c r="AK273" i="71"/>
  <c r="AJ273" i="71"/>
  <c r="AI273" i="71"/>
  <c r="AU273" i="71"/>
  <c r="AG273" i="71"/>
  <c r="P273" i="71"/>
  <c r="AY272" i="71"/>
  <c r="AX272" i="71"/>
  <c r="AW272" i="71"/>
  <c r="AV272" i="71"/>
  <c r="AT272" i="71"/>
  <c r="AS272" i="71"/>
  <c r="AR272" i="71"/>
  <c r="AQ272" i="71"/>
  <c r="AP272" i="71"/>
  <c r="AO272" i="71"/>
  <c r="AN272" i="71"/>
  <c r="AM272" i="71"/>
  <c r="AL272" i="71"/>
  <c r="AK272" i="71"/>
  <c r="AJ272" i="71"/>
  <c r="AI272" i="71"/>
  <c r="AU272" i="71"/>
  <c r="AG272" i="71"/>
  <c r="P272" i="71"/>
  <c r="AY271" i="71"/>
  <c r="AX271" i="71"/>
  <c r="AW271" i="71"/>
  <c r="AV271" i="71"/>
  <c r="AT271" i="71"/>
  <c r="AS271" i="71"/>
  <c r="AR271" i="71"/>
  <c r="AQ271" i="71"/>
  <c r="AP271" i="71"/>
  <c r="AO271" i="71"/>
  <c r="AN271" i="71"/>
  <c r="AM271" i="71"/>
  <c r="AL271" i="71"/>
  <c r="AK271" i="71"/>
  <c r="AJ271" i="71"/>
  <c r="AI271" i="71"/>
  <c r="AU271" i="71"/>
  <c r="AG271" i="71"/>
  <c r="P271" i="71"/>
  <c r="AY270" i="71"/>
  <c r="AX270" i="71"/>
  <c r="AW270" i="71"/>
  <c r="AV270" i="71"/>
  <c r="AT270" i="71"/>
  <c r="AS270" i="71"/>
  <c r="AR270" i="71"/>
  <c r="AQ270" i="71"/>
  <c r="AP270" i="71"/>
  <c r="AO270" i="71"/>
  <c r="AN270" i="71"/>
  <c r="AM270" i="71"/>
  <c r="AL270" i="71"/>
  <c r="AK270" i="71"/>
  <c r="AJ270" i="71"/>
  <c r="AI270" i="71"/>
  <c r="AU270" i="71"/>
  <c r="AG270" i="71"/>
  <c r="P270" i="71"/>
  <c r="AY269" i="71"/>
  <c r="AX269" i="71"/>
  <c r="AW269" i="71"/>
  <c r="AV269" i="71"/>
  <c r="AT269" i="71"/>
  <c r="AS269" i="71"/>
  <c r="AR269" i="71"/>
  <c r="AQ269" i="71"/>
  <c r="AP269" i="71"/>
  <c r="AO269" i="71"/>
  <c r="AN269" i="71"/>
  <c r="AM269" i="71"/>
  <c r="AL269" i="71"/>
  <c r="AK269" i="71"/>
  <c r="AJ269" i="71"/>
  <c r="AI269" i="71"/>
  <c r="AU269" i="71"/>
  <c r="AG269" i="71"/>
  <c r="P269" i="71"/>
  <c r="AY268" i="71"/>
  <c r="AX268" i="71"/>
  <c r="AW268" i="71"/>
  <c r="AV268" i="71"/>
  <c r="AT268" i="71"/>
  <c r="AS268" i="71"/>
  <c r="AR268" i="71"/>
  <c r="AQ268" i="71"/>
  <c r="AP268" i="71"/>
  <c r="AO268" i="71"/>
  <c r="AN268" i="71"/>
  <c r="AM268" i="71"/>
  <c r="AL268" i="71"/>
  <c r="AK268" i="71"/>
  <c r="AJ268" i="71"/>
  <c r="AI268" i="71"/>
  <c r="AU268" i="71"/>
  <c r="AG268" i="71"/>
  <c r="P268" i="71"/>
  <c r="AY267" i="71"/>
  <c r="AX267" i="71"/>
  <c r="AW267" i="71"/>
  <c r="AV267" i="71"/>
  <c r="AT267" i="71"/>
  <c r="AS267" i="71"/>
  <c r="AR267" i="71"/>
  <c r="AQ267" i="71"/>
  <c r="AP267" i="71"/>
  <c r="AO267" i="71"/>
  <c r="AN267" i="71"/>
  <c r="AM267" i="71"/>
  <c r="AL267" i="71"/>
  <c r="AK267" i="71"/>
  <c r="AJ267" i="71"/>
  <c r="AI267" i="71"/>
  <c r="AU267" i="71"/>
  <c r="AG267" i="71"/>
  <c r="P267" i="71"/>
  <c r="AY266" i="71"/>
  <c r="AX266" i="71"/>
  <c r="AW266" i="71"/>
  <c r="AV266" i="71"/>
  <c r="AT266" i="71"/>
  <c r="AS266" i="71"/>
  <c r="AR266" i="71"/>
  <c r="AQ266" i="71"/>
  <c r="AP266" i="71"/>
  <c r="AO266" i="71"/>
  <c r="AN266" i="71"/>
  <c r="AM266" i="71"/>
  <c r="AL266" i="71"/>
  <c r="AK266" i="71"/>
  <c r="AJ266" i="71"/>
  <c r="AI266" i="71"/>
  <c r="AU266" i="71"/>
  <c r="AG266" i="71"/>
  <c r="P266" i="71"/>
  <c r="AY265" i="71"/>
  <c r="AX265" i="71"/>
  <c r="AW265" i="71"/>
  <c r="AV265" i="71"/>
  <c r="AT265" i="71"/>
  <c r="AS265" i="71"/>
  <c r="AR265" i="71"/>
  <c r="AQ265" i="71"/>
  <c r="AP265" i="71"/>
  <c r="AO265" i="71"/>
  <c r="AN265" i="71"/>
  <c r="AM265" i="71"/>
  <c r="AL265" i="71"/>
  <c r="AK265" i="71"/>
  <c r="AJ265" i="71"/>
  <c r="AI265" i="71"/>
  <c r="AU265" i="71"/>
  <c r="AG265" i="71"/>
  <c r="P265" i="71"/>
  <c r="AY264" i="71"/>
  <c r="AX264" i="71"/>
  <c r="AW264" i="71"/>
  <c r="AV264" i="71"/>
  <c r="AT264" i="71"/>
  <c r="AS264" i="71"/>
  <c r="AR264" i="71"/>
  <c r="AQ264" i="71"/>
  <c r="AP264" i="71"/>
  <c r="AO264" i="71"/>
  <c r="AN264" i="71"/>
  <c r="AM264" i="71"/>
  <c r="AL264" i="71"/>
  <c r="AK264" i="71"/>
  <c r="AJ264" i="71"/>
  <c r="AI264" i="71"/>
  <c r="AU264" i="71"/>
  <c r="AG264" i="71"/>
  <c r="P264" i="71"/>
  <c r="AY263" i="71"/>
  <c r="AX263" i="71"/>
  <c r="AW263" i="71"/>
  <c r="AV263" i="71"/>
  <c r="AT263" i="71"/>
  <c r="AS263" i="71"/>
  <c r="AR263" i="71"/>
  <c r="AQ263" i="71"/>
  <c r="AP263" i="71"/>
  <c r="AO263" i="71"/>
  <c r="AN263" i="71"/>
  <c r="AM263" i="71"/>
  <c r="AL263" i="71"/>
  <c r="AK263" i="71"/>
  <c r="AJ263" i="71"/>
  <c r="AI263" i="71"/>
  <c r="AU263" i="71"/>
  <c r="AG263" i="71"/>
  <c r="P263" i="71"/>
  <c r="AY262" i="71"/>
  <c r="AX262" i="71"/>
  <c r="AW262" i="71"/>
  <c r="AV262" i="71"/>
  <c r="AT262" i="71"/>
  <c r="AS262" i="71"/>
  <c r="AR262" i="71"/>
  <c r="AQ262" i="71"/>
  <c r="AP262" i="71"/>
  <c r="AO262" i="71"/>
  <c r="AN262" i="71"/>
  <c r="AM262" i="71"/>
  <c r="AL262" i="71"/>
  <c r="AK262" i="71"/>
  <c r="AJ262" i="71"/>
  <c r="AI262" i="71"/>
  <c r="AU262" i="71"/>
  <c r="AG262" i="71"/>
  <c r="P262" i="71"/>
  <c r="AY261" i="71"/>
  <c r="AX261" i="71"/>
  <c r="AW261" i="71"/>
  <c r="AV261" i="71"/>
  <c r="AT261" i="71"/>
  <c r="AS261" i="71"/>
  <c r="AR261" i="71"/>
  <c r="AQ261" i="71"/>
  <c r="AP261" i="71"/>
  <c r="AO261" i="71"/>
  <c r="AN261" i="71"/>
  <c r="AM261" i="71"/>
  <c r="AL261" i="71"/>
  <c r="AK261" i="71"/>
  <c r="AJ261" i="71"/>
  <c r="AI261" i="71"/>
  <c r="AU261" i="71"/>
  <c r="AG261" i="71"/>
  <c r="P261" i="71"/>
  <c r="AY260" i="71"/>
  <c r="AX260" i="71"/>
  <c r="AW260" i="71"/>
  <c r="AV260" i="71"/>
  <c r="AT260" i="71"/>
  <c r="AS260" i="71"/>
  <c r="AR260" i="71"/>
  <c r="AQ260" i="71"/>
  <c r="AP260" i="71"/>
  <c r="AO260" i="71"/>
  <c r="AN260" i="71"/>
  <c r="AM260" i="71"/>
  <c r="AL260" i="71"/>
  <c r="AK260" i="71"/>
  <c r="AJ260" i="71"/>
  <c r="AI260" i="71"/>
  <c r="AU260" i="71"/>
  <c r="AG260" i="71"/>
  <c r="P260" i="71"/>
  <c r="AY259" i="71"/>
  <c r="AX259" i="71"/>
  <c r="AW259" i="71"/>
  <c r="AV259" i="71"/>
  <c r="AT259" i="71"/>
  <c r="AS259" i="71"/>
  <c r="AR259" i="71"/>
  <c r="AQ259" i="71"/>
  <c r="AP259" i="71"/>
  <c r="AO259" i="71"/>
  <c r="AN259" i="71"/>
  <c r="AM259" i="71"/>
  <c r="AL259" i="71"/>
  <c r="AK259" i="71"/>
  <c r="AJ259" i="71"/>
  <c r="AI259" i="71"/>
  <c r="AU259" i="71"/>
  <c r="AG259" i="71"/>
  <c r="P259" i="71"/>
  <c r="AY258" i="71"/>
  <c r="AX258" i="71"/>
  <c r="AW258" i="71"/>
  <c r="AV258" i="71"/>
  <c r="AT258" i="71"/>
  <c r="AS258" i="71"/>
  <c r="AR258" i="71"/>
  <c r="AQ258" i="71"/>
  <c r="AP258" i="71"/>
  <c r="AO258" i="71"/>
  <c r="AN258" i="71"/>
  <c r="AM258" i="71"/>
  <c r="AL258" i="71"/>
  <c r="AK258" i="71"/>
  <c r="AJ258" i="71"/>
  <c r="AI258" i="71"/>
  <c r="AU258" i="71"/>
  <c r="AG258" i="71"/>
  <c r="P258" i="71"/>
  <c r="AY257" i="71"/>
  <c r="AX257" i="71"/>
  <c r="AW257" i="71"/>
  <c r="AV257" i="71"/>
  <c r="AT257" i="71"/>
  <c r="AS257" i="71"/>
  <c r="AR257" i="71"/>
  <c r="AQ257" i="71"/>
  <c r="AP257" i="71"/>
  <c r="AO257" i="71"/>
  <c r="AN257" i="71"/>
  <c r="AM257" i="71"/>
  <c r="AL257" i="71"/>
  <c r="AK257" i="71"/>
  <c r="AJ257" i="71"/>
  <c r="AI257" i="71"/>
  <c r="AU257" i="71"/>
  <c r="AG257" i="71"/>
  <c r="P257" i="71"/>
  <c r="AY256" i="71"/>
  <c r="AX256" i="71"/>
  <c r="AW256" i="71"/>
  <c r="AV256" i="71"/>
  <c r="AT256" i="71"/>
  <c r="AS256" i="71"/>
  <c r="AR256" i="71"/>
  <c r="AQ256" i="71"/>
  <c r="AP256" i="71"/>
  <c r="AO256" i="71"/>
  <c r="AN256" i="71"/>
  <c r="AM256" i="71"/>
  <c r="AL256" i="71"/>
  <c r="AK256" i="71"/>
  <c r="AJ256" i="71"/>
  <c r="AI256" i="71"/>
  <c r="AU256" i="71"/>
  <c r="AG256" i="71"/>
  <c r="P256" i="71"/>
  <c r="AY255" i="71"/>
  <c r="AX255" i="71"/>
  <c r="AW255" i="71"/>
  <c r="AV255" i="71"/>
  <c r="AT255" i="71"/>
  <c r="AS255" i="71"/>
  <c r="AR255" i="71"/>
  <c r="AQ255" i="71"/>
  <c r="AP255" i="71"/>
  <c r="AO255" i="71"/>
  <c r="AN255" i="71"/>
  <c r="AM255" i="71"/>
  <c r="AL255" i="71"/>
  <c r="AK255" i="71"/>
  <c r="AJ255" i="71"/>
  <c r="AI255" i="71"/>
  <c r="AU255" i="71"/>
  <c r="AG255" i="71"/>
  <c r="P255" i="71"/>
  <c r="AY254" i="71"/>
  <c r="AX254" i="71"/>
  <c r="AW254" i="71"/>
  <c r="AV254" i="71"/>
  <c r="AT254" i="71"/>
  <c r="AS254" i="71"/>
  <c r="AR254" i="71"/>
  <c r="AQ254" i="71"/>
  <c r="AP254" i="71"/>
  <c r="AO254" i="71"/>
  <c r="AN254" i="71"/>
  <c r="AM254" i="71"/>
  <c r="AL254" i="71"/>
  <c r="AK254" i="71"/>
  <c r="AJ254" i="71"/>
  <c r="AI254" i="71"/>
  <c r="AU254" i="71"/>
  <c r="AG254" i="71"/>
  <c r="P254" i="71"/>
  <c r="AY253" i="71"/>
  <c r="AX253" i="71"/>
  <c r="AW253" i="71"/>
  <c r="AV253" i="71"/>
  <c r="AT253" i="71"/>
  <c r="AS253" i="71"/>
  <c r="AR253" i="71"/>
  <c r="AQ253" i="71"/>
  <c r="AP253" i="71"/>
  <c r="AO253" i="71"/>
  <c r="AN253" i="71"/>
  <c r="AM253" i="71"/>
  <c r="AL253" i="71"/>
  <c r="AK253" i="71"/>
  <c r="AJ253" i="71"/>
  <c r="AI253" i="71"/>
  <c r="AU253" i="71"/>
  <c r="AG253" i="71"/>
  <c r="P253" i="71"/>
  <c r="AY252" i="71"/>
  <c r="AX252" i="71"/>
  <c r="AW252" i="71"/>
  <c r="AV252" i="71"/>
  <c r="AT252" i="71"/>
  <c r="AS252" i="71"/>
  <c r="AR252" i="71"/>
  <c r="AQ252" i="71"/>
  <c r="AP252" i="71"/>
  <c r="AO252" i="71"/>
  <c r="AN252" i="71"/>
  <c r="AM252" i="71"/>
  <c r="AL252" i="71"/>
  <c r="AK252" i="71"/>
  <c r="AJ252" i="71"/>
  <c r="AI252" i="71"/>
  <c r="AU252" i="71"/>
  <c r="AG252" i="71"/>
  <c r="P252" i="71"/>
  <c r="AY251" i="71"/>
  <c r="AX251" i="71"/>
  <c r="AW251" i="71"/>
  <c r="AV251" i="71"/>
  <c r="AT251" i="71"/>
  <c r="AS251" i="71"/>
  <c r="AR251" i="71"/>
  <c r="AQ251" i="71"/>
  <c r="AP251" i="71"/>
  <c r="AO251" i="71"/>
  <c r="AN251" i="71"/>
  <c r="AM251" i="71"/>
  <c r="AL251" i="71"/>
  <c r="AK251" i="71"/>
  <c r="AJ251" i="71"/>
  <c r="AI251" i="71"/>
  <c r="AU251" i="71"/>
  <c r="AG251" i="71"/>
  <c r="P251" i="71"/>
  <c r="AY250" i="71"/>
  <c r="AX250" i="71"/>
  <c r="AW250" i="71"/>
  <c r="AV250" i="71"/>
  <c r="AT250" i="71"/>
  <c r="AS250" i="71"/>
  <c r="AR250" i="71"/>
  <c r="AQ250" i="71"/>
  <c r="AP250" i="71"/>
  <c r="AO250" i="71"/>
  <c r="AN250" i="71"/>
  <c r="AM250" i="71"/>
  <c r="AL250" i="71"/>
  <c r="AK250" i="71"/>
  <c r="AJ250" i="71"/>
  <c r="AI250" i="71"/>
  <c r="AU250" i="71"/>
  <c r="AG250" i="71"/>
  <c r="P250" i="71"/>
  <c r="AY249" i="71"/>
  <c r="AX249" i="71"/>
  <c r="AW249" i="71"/>
  <c r="AV249" i="71"/>
  <c r="AT249" i="71"/>
  <c r="AS249" i="71"/>
  <c r="AR249" i="71"/>
  <c r="AQ249" i="71"/>
  <c r="AP249" i="71"/>
  <c r="AO249" i="71"/>
  <c r="AN249" i="71"/>
  <c r="AM249" i="71"/>
  <c r="AL249" i="71"/>
  <c r="AK249" i="71"/>
  <c r="AJ249" i="71"/>
  <c r="AI249" i="71"/>
  <c r="AU249" i="71"/>
  <c r="AG249" i="71"/>
  <c r="P249" i="71"/>
  <c r="AY248" i="71"/>
  <c r="AX248" i="71"/>
  <c r="AW248" i="71"/>
  <c r="AV248" i="71"/>
  <c r="AT248" i="71"/>
  <c r="AS248" i="71"/>
  <c r="AR248" i="71"/>
  <c r="AQ248" i="71"/>
  <c r="AP248" i="71"/>
  <c r="AO248" i="71"/>
  <c r="AN248" i="71"/>
  <c r="AM248" i="71"/>
  <c r="AL248" i="71"/>
  <c r="AK248" i="71"/>
  <c r="AJ248" i="71"/>
  <c r="AI248" i="71"/>
  <c r="AU248" i="71"/>
  <c r="AG248" i="71"/>
  <c r="P248" i="71"/>
  <c r="AY247" i="71"/>
  <c r="AX247" i="71"/>
  <c r="AW247" i="71"/>
  <c r="AV247" i="71"/>
  <c r="AT247" i="71"/>
  <c r="AS247" i="71"/>
  <c r="AR247" i="71"/>
  <c r="AQ247" i="71"/>
  <c r="AP247" i="71"/>
  <c r="AO247" i="71"/>
  <c r="AN247" i="71"/>
  <c r="AM247" i="71"/>
  <c r="AL247" i="71"/>
  <c r="AK247" i="71"/>
  <c r="AJ247" i="71"/>
  <c r="AI247" i="71"/>
  <c r="AU247" i="71"/>
  <c r="AG247" i="71"/>
  <c r="P247" i="71"/>
  <c r="AY246" i="71"/>
  <c r="AX246" i="71"/>
  <c r="AW246" i="71"/>
  <c r="AV246" i="71"/>
  <c r="AT246" i="71"/>
  <c r="AS246" i="71"/>
  <c r="AR246" i="71"/>
  <c r="AQ246" i="71"/>
  <c r="AP246" i="71"/>
  <c r="AO246" i="71"/>
  <c r="AN246" i="71"/>
  <c r="AM246" i="71"/>
  <c r="AL246" i="71"/>
  <c r="AK246" i="71"/>
  <c r="AJ246" i="71"/>
  <c r="AI246" i="71"/>
  <c r="AU246" i="71"/>
  <c r="AG246" i="71"/>
  <c r="P246" i="71"/>
  <c r="AY245" i="71"/>
  <c r="AX245" i="71"/>
  <c r="AW245" i="71"/>
  <c r="AV245" i="71"/>
  <c r="AT245" i="71"/>
  <c r="AS245" i="71"/>
  <c r="AR245" i="71"/>
  <c r="AQ245" i="71"/>
  <c r="AP245" i="71"/>
  <c r="AO245" i="71"/>
  <c r="AN245" i="71"/>
  <c r="AM245" i="71"/>
  <c r="AL245" i="71"/>
  <c r="AK245" i="71"/>
  <c r="AJ245" i="71"/>
  <c r="AI245" i="71"/>
  <c r="AG245" i="71"/>
  <c r="P245" i="71"/>
  <c r="AY244" i="71"/>
  <c r="AX244" i="71"/>
  <c r="AW244" i="71"/>
  <c r="AV244" i="71"/>
  <c r="AT244" i="71"/>
  <c r="AS244" i="71"/>
  <c r="AR244" i="71"/>
  <c r="AQ244" i="71"/>
  <c r="AP244" i="71"/>
  <c r="AO244" i="71"/>
  <c r="AN244" i="71"/>
  <c r="AM244" i="71"/>
  <c r="AL244" i="71"/>
  <c r="AK244" i="71"/>
  <c r="AJ244" i="71"/>
  <c r="AI244" i="71"/>
  <c r="AU244" i="71"/>
  <c r="AG244" i="71"/>
  <c r="P244" i="71"/>
  <c r="AY243" i="71"/>
  <c r="AX243" i="71"/>
  <c r="AW243" i="71"/>
  <c r="AV243" i="71"/>
  <c r="AT243" i="71"/>
  <c r="AS243" i="71"/>
  <c r="AR243" i="71"/>
  <c r="AQ243" i="71"/>
  <c r="AP243" i="71"/>
  <c r="AO243" i="71"/>
  <c r="AN243" i="71"/>
  <c r="AM243" i="71"/>
  <c r="AL243" i="71"/>
  <c r="AK243" i="71"/>
  <c r="AJ243" i="71"/>
  <c r="AI243" i="71"/>
  <c r="AU243" i="71"/>
  <c r="AG243" i="71"/>
  <c r="P243" i="71"/>
  <c r="AY242" i="71"/>
  <c r="AX242" i="71"/>
  <c r="AW242" i="71"/>
  <c r="AV242" i="71"/>
  <c r="AT242" i="71"/>
  <c r="AS242" i="71"/>
  <c r="AR242" i="71"/>
  <c r="AQ242" i="71"/>
  <c r="AP242" i="71"/>
  <c r="AO242" i="71"/>
  <c r="AN242" i="71"/>
  <c r="AM242" i="71"/>
  <c r="AL242" i="71"/>
  <c r="AK242" i="71"/>
  <c r="AJ242" i="71"/>
  <c r="AI242" i="71"/>
  <c r="AU242" i="71"/>
  <c r="AG242" i="71"/>
  <c r="P242" i="71"/>
  <c r="AY241" i="71"/>
  <c r="AX241" i="71"/>
  <c r="AW241" i="71"/>
  <c r="AV241" i="71"/>
  <c r="AT241" i="71"/>
  <c r="AS241" i="71"/>
  <c r="AR241" i="71"/>
  <c r="AQ241" i="71"/>
  <c r="AP241" i="71"/>
  <c r="AO241" i="71"/>
  <c r="AN241" i="71"/>
  <c r="AM241" i="71"/>
  <c r="AL241" i="71"/>
  <c r="AK241" i="71"/>
  <c r="AJ241" i="71"/>
  <c r="AI241" i="71"/>
  <c r="AU241" i="71"/>
  <c r="AG241" i="71"/>
  <c r="P241" i="71"/>
  <c r="AY240" i="71"/>
  <c r="AX240" i="71"/>
  <c r="AW240" i="71"/>
  <c r="AV240" i="71"/>
  <c r="AT240" i="71"/>
  <c r="AS240" i="71"/>
  <c r="AR240" i="71"/>
  <c r="AQ240" i="71"/>
  <c r="AP240" i="71"/>
  <c r="AO240" i="71"/>
  <c r="AN240" i="71"/>
  <c r="AM240" i="71"/>
  <c r="AL240" i="71"/>
  <c r="AK240" i="71"/>
  <c r="AJ240" i="71"/>
  <c r="AI240" i="71"/>
  <c r="AU240" i="71"/>
  <c r="AG240" i="71"/>
  <c r="P240" i="71"/>
  <c r="AY239" i="71"/>
  <c r="AX239" i="71"/>
  <c r="AW239" i="71"/>
  <c r="AV239" i="71"/>
  <c r="AT239" i="71"/>
  <c r="AS239" i="71"/>
  <c r="AR239" i="71"/>
  <c r="AQ239" i="71"/>
  <c r="AP239" i="71"/>
  <c r="AO239" i="71"/>
  <c r="AN239" i="71"/>
  <c r="AM239" i="71"/>
  <c r="AL239" i="71"/>
  <c r="AK239" i="71"/>
  <c r="AJ239" i="71"/>
  <c r="AI239" i="71"/>
  <c r="AU239" i="71"/>
  <c r="AG239" i="71"/>
  <c r="P239" i="71"/>
  <c r="AY238" i="71"/>
  <c r="AX238" i="71"/>
  <c r="AW238" i="71"/>
  <c r="AV238" i="71"/>
  <c r="AT238" i="71"/>
  <c r="AS238" i="71"/>
  <c r="AR238" i="71"/>
  <c r="AQ238" i="71"/>
  <c r="AP238" i="71"/>
  <c r="AO238" i="71"/>
  <c r="AN238" i="71"/>
  <c r="AM238" i="71"/>
  <c r="AL238" i="71"/>
  <c r="AK238" i="71"/>
  <c r="AJ238" i="71"/>
  <c r="AI238" i="71"/>
  <c r="AU238" i="71"/>
  <c r="AG238" i="71"/>
  <c r="P238" i="71"/>
  <c r="AY237" i="71"/>
  <c r="AX237" i="71"/>
  <c r="AW237" i="71"/>
  <c r="AV237" i="71"/>
  <c r="AT237" i="71"/>
  <c r="AS237" i="71"/>
  <c r="AR237" i="71"/>
  <c r="AQ237" i="71"/>
  <c r="AP237" i="71"/>
  <c r="AO237" i="71"/>
  <c r="AN237" i="71"/>
  <c r="AM237" i="71"/>
  <c r="AL237" i="71"/>
  <c r="AK237" i="71"/>
  <c r="AJ237" i="71"/>
  <c r="AI237" i="71"/>
  <c r="AU237" i="71"/>
  <c r="AG237" i="71"/>
  <c r="P237" i="71"/>
  <c r="AY236" i="71"/>
  <c r="AX236" i="71"/>
  <c r="AW236" i="71"/>
  <c r="AV236" i="71"/>
  <c r="AT236" i="71"/>
  <c r="AS236" i="71"/>
  <c r="AR236" i="71"/>
  <c r="AQ236" i="71"/>
  <c r="AP236" i="71"/>
  <c r="AO236" i="71"/>
  <c r="AN236" i="71"/>
  <c r="AM236" i="71"/>
  <c r="AL236" i="71"/>
  <c r="AK236" i="71"/>
  <c r="AJ236" i="71"/>
  <c r="AI236" i="71"/>
  <c r="AU236" i="71"/>
  <c r="AG236" i="71"/>
  <c r="P236" i="71"/>
  <c r="AY235" i="71"/>
  <c r="AX235" i="71"/>
  <c r="AW235" i="71"/>
  <c r="AV235" i="71"/>
  <c r="AT235" i="71"/>
  <c r="AS235" i="71"/>
  <c r="AR235" i="71"/>
  <c r="AQ235" i="71"/>
  <c r="AP235" i="71"/>
  <c r="AO235" i="71"/>
  <c r="AN235" i="71"/>
  <c r="AM235" i="71"/>
  <c r="AL235" i="71"/>
  <c r="AK235" i="71"/>
  <c r="AJ235" i="71"/>
  <c r="AI235" i="71"/>
  <c r="AU235" i="71"/>
  <c r="AG235" i="71"/>
  <c r="P235" i="71"/>
  <c r="AY234" i="71"/>
  <c r="AX234" i="71"/>
  <c r="AW234" i="71"/>
  <c r="AV234" i="71"/>
  <c r="AT234" i="71"/>
  <c r="AS234" i="71"/>
  <c r="AR234" i="71"/>
  <c r="AQ234" i="71"/>
  <c r="AP234" i="71"/>
  <c r="AO234" i="71"/>
  <c r="AN234" i="71"/>
  <c r="AM234" i="71"/>
  <c r="AL234" i="71"/>
  <c r="AK234" i="71"/>
  <c r="AJ234" i="71"/>
  <c r="AI234" i="71"/>
  <c r="AU234" i="71"/>
  <c r="AG234" i="71"/>
  <c r="P234" i="71"/>
  <c r="AY233" i="71"/>
  <c r="AX233" i="71"/>
  <c r="AW233" i="71"/>
  <c r="AV233" i="71"/>
  <c r="AT233" i="71"/>
  <c r="AS233" i="71"/>
  <c r="AR233" i="71"/>
  <c r="AQ233" i="71"/>
  <c r="AP233" i="71"/>
  <c r="AO233" i="71"/>
  <c r="AN233" i="71"/>
  <c r="AM233" i="71"/>
  <c r="AL233" i="71"/>
  <c r="AK233" i="71"/>
  <c r="AJ233" i="71"/>
  <c r="AI233" i="71"/>
  <c r="AU233" i="71"/>
  <c r="AG233" i="71"/>
  <c r="P233" i="71"/>
  <c r="AY232" i="71"/>
  <c r="AX232" i="71"/>
  <c r="AW232" i="71"/>
  <c r="AV232" i="71"/>
  <c r="AT232" i="71"/>
  <c r="AS232" i="71"/>
  <c r="AR232" i="71"/>
  <c r="AQ232" i="71"/>
  <c r="AP232" i="71"/>
  <c r="AO232" i="71"/>
  <c r="AN232" i="71"/>
  <c r="AM232" i="71"/>
  <c r="AL232" i="71"/>
  <c r="AK232" i="71"/>
  <c r="AJ232" i="71"/>
  <c r="AI232" i="71"/>
  <c r="AU232" i="71"/>
  <c r="AG232" i="71"/>
  <c r="P232" i="71"/>
  <c r="AY231" i="71"/>
  <c r="AX231" i="71"/>
  <c r="AW231" i="71"/>
  <c r="AV231" i="71"/>
  <c r="AT231" i="71"/>
  <c r="AS231" i="71"/>
  <c r="AR231" i="71"/>
  <c r="AQ231" i="71"/>
  <c r="AP231" i="71"/>
  <c r="AO231" i="71"/>
  <c r="AN231" i="71"/>
  <c r="AM231" i="71"/>
  <c r="AL231" i="71"/>
  <c r="AK231" i="71"/>
  <c r="AJ231" i="71"/>
  <c r="AI231" i="71"/>
  <c r="AU231" i="71"/>
  <c r="AG231" i="71"/>
  <c r="P231" i="71"/>
  <c r="AY230" i="71"/>
  <c r="AX230" i="71"/>
  <c r="AW230" i="71"/>
  <c r="AV230" i="71"/>
  <c r="AT230" i="71"/>
  <c r="AS230" i="71"/>
  <c r="AR230" i="71"/>
  <c r="AQ230" i="71"/>
  <c r="AP230" i="71"/>
  <c r="AO230" i="71"/>
  <c r="AN230" i="71"/>
  <c r="AM230" i="71"/>
  <c r="AL230" i="71"/>
  <c r="AK230" i="71"/>
  <c r="AJ230" i="71"/>
  <c r="AI230" i="71"/>
  <c r="AU230" i="71"/>
  <c r="AG230" i="71"/>
  <c r="P230" i="71"/>
  <c r="AY229" i="71"/>
  <c r="AX229" i="71"/>
  <c r="AW229" i="71"/>
  <c r="AV229" i="71"/>
  <c r="AT229" i="71"/>
  <c r="AS229" i="71"/>
  <c r="AR229" i="71"/>
  <c r="AQ229" i="71"/>
  <c r="AP229" i="71"/>
  <c r="AO229" i="71"/>
  <c r="AN229" i="71"/>
  <c r="AM229" i="71"/>
  <c r="AL229" i="71"/>
  <c r="AK229" i="71"/>
  <c r="AJ229" i="71"/>
  <c r="AI229" i="71"/>
  <c r="AU229" i="71"/>
  <c r="AG229" i="71"/>
  <c r="P229" i="71"/>
  <c r="AY228" i="71"/>
  <c r="AX228" i="71"/>
  <c r="AW228" i="71"/>
  <c r="AV228" i="71"/>
  <c r="AT228" i="71"/>
  <c r="AS228" i="71"/>
  <c r="AR228" i="71"/>
  <c r="AQ228" i="71"/>
  <c r="AP228" i="71"/>
  <c r="AO228" i="71"/>
  <c r="AN228" i="71"/>
  <c r="AM228" i="71"/>
  <c r="AL228" i="71"/>
  <c r="AK228" i="71"/>
  <c r="AJ228" i="71"/>
  <c r="AI228" i="71"/>
  <c r="AU228" i="71"/>
  <c r="AG228" i="71"/>
  <c r="P228" i="71"/>
  <c r="AY227" i="71"/>
  <c r="AX227" i="71"/>
  <c r="AW227" i="71"/>
  <c r="AV227" i="71"/>
  <c r="AT227" i="71"/>
  <c r="AS227" i="71"/>
  <c r="AR227" i="71"/>
  <c r="AQ227" i="71"/>
  <c r="AP227" i="71"/>
  <c r="AO227" i="71"/>
  <c r="AN227" i="71"/>
  <c r="AM227" i="71"/>
  <c r="AL227" i="71"/>
  <c r="AK227" i="71"/>
  <c r="AJ227" i="71"/>
  <c r="AI227" i="71"/>
  <c r="AG227" i="71"/>
  <c r="P227" i="71"/>
  <c r="AY226" i="71"/>
  <c r="AX226" i="71"/>
  <c r="AW226" i="71"/>
  <c r="AV226" i="71"/>
  <c r="AT226" i="71"/>
  <c r="AS226" i="71"/>
  <c r="AR226" i="71"/>
  <c r="AQ226" i="71"/>
  <c r="AP226" i="71"/>
  <c r="AO226" i="71"/>
  <c r="AN226" i="71"/>
  <c r="AM226" i="71"/>
  <c r="AL226" i="71"/>
  <c r="AK226" i="71"/>
  <c r="AJ226" i="71"/>
  <c r="AI226" i="71"/>
  <c r="AU226" i="71"/>
  <c r="AG226" i="71"/>
  <c r="P226" i="71"/>
  <c r="AY225" i="71"/>
  <c r="AX225" i="71"/>
  <c r="AW225" i="71"/>
  <c r="AV225" i="71"/>
  <c r="AT225" i="71"/>
  <c r="AS225" i="71"/>
  <c r="AR225" i="71"/>
  <c r="AQ225" i="71"/>
  <c r="AP225" i="71"/>
  <c r="AO225" i="71"/>
  <c r="AN225" i="71"/>
  <c r="AM225" i="71"/>
  <c r="AL225" i="71"/>
  <c r="AK225" i="71"/>
  <c r="AJ225" i="71"/>
  <c r="AI225" i="71"/>
  <c r="AG225" i="71"/>
  <c r="P225" i="71"/>
  <c r="AY224" i="71"/>
  <c r="AX224" i="71"/>
  <c r="AW224" i="71"/>
  <c r="AV224" i="71"/>
  <c r="AT224" i="71"/>
  <c r="AS224" i="71"/>
  <c r="AR224" i="71"/>
  <c r="AQ224" i="71"/>
  <c r="AP224" i="71"/>
  <c r="AO224" i="71"/>
  <c r="AN224" i="71"/>
  <c r="AM224" i="71"/>
  <c r="AL224" i="71"/>
  <c r="AK224" i="71"/>
  <c r="AJ224" i="71"/>
  <c r="AI224" i="71"/>
  <c r="AU224" i="71"/>
  <c r="AG224" i="71"/>
  <c r="P224" i="71"/>
  <c r="AY223" i="71"/>
  <c r="AX223" i="71"/>
  <c r="AW223" i="71"/>
  <c r="AV223" i="71"/>
  <c r="AT223" i="71"/>
  <c r="AS223" i="71"/>
  <c r="AR223" i="71"/>
  <c r="AQ223" i="71"/>
  <c r="AP223" i="71"/>
  <c r="AO223" i="71"/>
  <c r="AN223" i="71"/>
  <c r="AM223" i="71"/>
  <c r="AL223" i="71"/>
  <c r="AK223" i="71"/>
  <c r="AJ223" i="71"/>
  <c r="AI223" i="71"/>
  <c r="AG223" i="71"/>
  <c r="P223" i="71"/>
  <c r="AY222" i="71"/>
  <c r="AX222" i="71"/>
  <c r="AW222" i="71"/>
  <c r="AV222" i="71"/>
  <c r="AT222" i="71"/>
  <c r="AS222" i="71"/>
  <c r="AR222" i="71"/>
  <c r="AQ222" i="71"/>
  <c r="AP222" i="71"/>
  <c r="AO222" i="71"/>
  <c r="AN222" i="71"/>
  <c r="AM222" i="71"/>
  <c r="AL222" i="71"/>
  <c r="AK222" i="71"/>
  <c r="AJ222" i="71"/>
  <c r="AI222" i="71"/>
  <c r="AU222" i="71"/>
  <c r="AG222" i="71"/>
  <c r="P222" i="71"/>
  <c r="AY221" i="71"/>
  <c r="AX221" i="71"/>
  <c r="AW221" i="71"/>
  <c r="AV221" i="71"/>
  <c r="AT221" i="71"/>
  <c r="AS221" i="71"/>
  <c r="AR221" i="71"/>
  <c r="AQ221" i="71"/>
  <c r="AP221" i="71"/>
  <c r="AO221" i="71"/>
  <c r="AN221" i="71"/>
  <c r="AM221" i="71"/>
  <c r="AL221" i="71"/>
  <c r="AK221" i="71"/>
  <c r="AJ221" i="71"/>
  <c r="AI221" i="71"/>
  <c r="AG221" i="71"/>
  <c r="P221" i="71"/>
  <c r="AY220" i="71"/>
  <c r="AX220" i="71"/>
  <c r="AW220" i="71"/>
  <c r="AV220" i="71"/>
  <c r="AT220" i="71"/>
  <c r="AS220" i="71"/>
  <c r="AR220" i="71"/>
  <c r="AQ220" i="71"/>
  <c r="AP220" i="71"/>
  <c r="AO220" i="71"/>
  <c r="AN220" i="71"/>
  <c r="AM220" i="71"/>
  <c r="AL220" i="71"/>
  <c r="AK220" i="71"/>
  <c r="AJ220" i="71"/>
  <c r="AI220" i="71"/>
  <c r="AU220" i="71"/>
  <c r="AG220" i="71"/>
  <c r="P220" i="71"/>
  <c r="AY219" i="71"/>
  <c r="AX219" i="71"/>
  <c r="AW219" i="71"/>
  <c r="AV219" i="71"/>
  <c r="AT219" i="71"/>
  <c r="AS219" i="71"/>
  <c r="AR219" i="71"/>
  <c r="AQ219" i="71"/>
  <c r="AP219" i="71"/>
  <c r="AO219" i="71"/>
  <c r="AN219" i="71"/>
  <c r="AM219" i="71"/>
  <c r="AL219" i="71"/>
  <c r="AK219" i="71"/>
  <c r="AJ219" i="71"/>
  <c r="AI219" i="71"/>
  <c r="AG219" i="71"/>
  <c r="P219" i="71"/>
  <c r="AY218" i="71"/>
  <c r="AX218" i="71"/>
  <c r="AW218" i="71"/>
  <c r="AV218" i="71"/>
  <c r="AT218" i="71"/>
  <c r="AS218" i="71"/>
  <c r="AR218" i="71"/>
  <c r="AQ218" i="71"/>
  <c r="AP218" i="71"/>
  <c r="AO218" i="71"/>
  <c r="AN218" i="71"/>
  <c r="AM218" i="71"/>
  <c r="AL218" i="71"/>
  <c r="AK218" i="71"/>
  <c r="AJ218" i="71"/>
  <c r="AI218" i="71"/>
  <c r="AU218" i="71"/>
  <c r="AG218" i="71"/>
  <c r="P218" i="71"/>
  <c r="AY217" i="71"/>
  <c r="AX217" i="71"/>
  <c r="AW217" i="71"/>
  <c r="AV217" i="71"/>
  <c r="AT217" i="71"/>
  <c r="AS217" i="71"/>
  <c r="AR217" i="71"/>
  <c r="AQ217" i="71"/>
  <c r="AP217" i="71"/>
  <c r="AO217" i="71"/>
  <c r="AN217" i="71"/>
  <c r="AM217" i="71"/>
  <c r="AL217" i="71"/>
  <c r="AK217" i="71"/>
  <c r="AJ217" i="71"/>
  <c r="AI217" i="71"/>
  <c r="AG217" i="71"/>
  <c r="P217" i="71"/>
  <c r="AY216" i="71"/>
  <c r="AX216" i="71"/>
  <c r="AW216" i="71"/>
  <c r="AV216" i="71"/>
  <c r="AT216" i="71"/>
  <c r="AS216" i="71"/>
  <c r="AR216" i="71"/>
  <c r="AQ216" i="71"/>
  <c r="AP216" i="71"/>
  <c r="AO216" i="71"/>
  <c r="AN216" i="71"/>
  <c r="AM216" i="71"/>
  <c r="AL216" i="71"/>
  <c r="AK216" i="71"/>
  <c r="AJ216" i="71"/>
  <c r="AI216" i="71"/>
  <c r="AU216" i="71"/>
  <c r="AG216" i="71"/>
  <c r="P216" i="71"/>
  <c r="AY215" i="71"/>
  <c r="AX215" i="71"/>
  <c r="AW215" i="71"/>
  <c r="AV215" i="71"/>
  <c r="AT215" i="71"/>
  <c r="AS215" i="71"/>
  <c r="AR215" i="71"/>
  <c r="AQ215" i="71"/>
  <c r="AP215" i="71"/>
  <c r="AO215" i="71"/>
  <c r="AN215" i="71"/>
  <c r="AM215" i="71"/>
  <c r="AL215" i="71"/>
  <c r="AK215" i="71"/>
  <c r="AJ215" i="71"/>
  <c r="AI215" i="71"/>
  <c r="AG215" i="71"/>
  <c r="P215" i="71"/>
  <c r="AY214" i="71"/>
  <c r="AX214" i="71"/>
  <c r="AW214" i="71"/>
  <c r="AV214" i="71"/>
  <c r="AT214" i="71"/>
  <c r="AS214" i="71"/>
  <c r="AR214" i="71"/>
  <c r="AQ214" i="71"/>
  <c r="AP214" i="71"/>
  <c r="AO214" i="71"/>
  <c r="AN214" i="71"/>
  <c r="AM214" i="71"/>
  <c r="AL214" i="71"/>
  <c r="AK214" i="71"/>
  <c r="AJ214" i="71"/>
  <c r="AI214" i="71"/>
  <c r="AU214" i="71"/>
  <c r="AG214" i="71"/>
  <c r="P214" i="71"/>
  <c r="AY213" i="71"/>
  <c r="AX213" i="71"/>
  <c r="AW213" i="71"/>
  <c r="AV213" i="71"/>
  <c r="AT213" i="71"/>
  <c r="AS213" i="71"/>
  <c r="AR213" i="71"/>
  <c r="AQ213" i="71"/>
  <c r="AP213" i="71"/>
  <c r="AO213" i="71"/>
  <c r="AN213" i="71"/>
  <c r="AM213" i="71"/>
  <c r="AL213" i="71"/>
  <c r="AK213" i="71"/>
  <c r="AJ213" i="71"/>
  <c r="AI213" i="71"/>
  <c r="AG213" i="71"/>
  <c r="P213" i="71"/>
  <c r="AY212" i="71"/>
  <c r="AX212" i="71"/>
  <c r="AW212" i="71"/>
  <c r="AV212" i="71"/>
  <c r="AT212" i="71"/>
  <c r="AS212" i="71"/>
  <c r="AR212" i="71"/>
  <c r="AQ212" i="71"/>
  <c r="AP212" i="71"/>
  <c r="AO212" i="71"/>
  <c r="AN212" i="71"/>
  <c r="AM212" i="71"/>
  <c r="AL212" i="71"/>
  <c r="AK212" i="71"/>
  <c r="AJ212" i="71"/>
  <c r="AI212" i="71"/>
  <c r="AU212" i="71"/>
  <c r="AG212" i="71"/>
  <c r="P212" i="71"/>
  <c r="AY211" i="71"/>
  <c r="AX211" i="71"/>
  <c r="AW211" i="71"/>
  <c r="AV211" i="71"/>
  <c r="AT211" i="71"/>
  <c r="AS211" i="71"/>
  <c r="AR211" i="71"/>
  <c r="AQ211" i="71"/>
  <c r="AP211" i="71"/>
  <c r="AO211" i="71"/>
  <c r="AN211" i="71"/>
  <c r="AM211" i="71"/>
  <c r="AL211" i="71"/>
  <c r="AK211" i="71"/>
  <c r="AJ211" i="71"/>
  <c r="AI211" i="71"/>
  <c r="AG211" i="71"/>
  <c r="P211" i="71"/>
  <c r="AY210" i="71"/>
  <c r="AX210" i="71"/>
  <c r="AW210" i="71"/>
  <c r="AV210" i="71"/>
  <c r="AT210" i="71"/>
  <c r="AS210" i="71"/>
  <c r="AR210" i="71"/>
  <c r="AQ210" i="71"/>
  <c r="AP210" i="71"/>
  <c r="AO210" i="71"/>
  <c r="AN210" i="71"/>
  <c r="AM210" i="71"/>
  <c r="AL210" i="71"/>
  <c r="AK210" i="71"/>
  <c r="AJ210" i="71"/>
  <c r="AI210" i="71"/>
  <c r="AU210" i="71"/>
  <c r="AG210" i="71"/>
  <c r="P210" i="71"/>
  <c r="AY209" i="71"/>
  <c r="AX209" i="71"/>
  <c r="AW209" i="71"/>
  <c r="AV209" i="71"/>
  <c r="AT209" i="71"/>
  <c r="AS209" i="71"/>
  <c r="AR209" i="71"/>
  <c r="AQ209" i="71"/>
  <c r="AP209" i="71"/>
  <c r="AO209" i="71"/>
  <c r="AN209" i="71"/>
  <c r="AM209" i="71"/>
  <c r="AL209" i="71"/>
  <c r="AK209" i="71"/>
  <c r="AJ209" i="71"/>
  <c r="AI209" i="71"/>
  <c r="AG209" i="71"/>
  <c r="P209" i="71"/>
  <c r="AY208" i="71"/>
  <c r="AX208" i="71"/>
  <c r="AW208" i="71"/>
  <c r="AV208" i="71"/>
  <c r="AT208" i="71"/>
  <c r="AS208" i="71"/>
  <c r="AR208" i="71"/>
  <c r="AQ208" i="71"/>
  <c r="AP208" i="71"/>
  <c r="AO208" i="71"/>
  <c r="AN208" i="71"/>
  <c r="AM208" i="71"/>
  <c r="AL208" i="71"/>
  <c r="AK208" i="71"/>
  <c r="AJ208" i="71"/>
  <c r="AI208" i="71"/>
  <c r="AU208" i="71"/>
  <c r="AG208" i="71"/>
  <c r="P208" i="71"/>
  <c r="AY207" i="71"/>
  <c r="AX207" i="71"/>
  <c r="AW207" i="71"/>
  <c r="AV207" i="71"/>
  <c r="AT207" i="71"/>
  <c r="AS207" i="71"/>
  <c r="AR207" i="71"/>
  <c r="AQ207" i="71"/>
  <c r="AP207" i="71"/>
  <c r="AO207" i="71"/>
  <c r="AN207" i="71"/>
  <c r="AM207" i="71"/>
  <c r="AL207" i="71"/>
  <c r="AK207" i="71"/>
  <c r="AJ207" i="71"/>
  <c r="AI207" i="71"/>
  <c r="AU207" i="71"/>
  <c r="AG207" i="71"/>
  <c r="P207" i="71"/>
  <c r="AY206" i="71"/>
  <c r="AX206" i="71"/>
  <c r="AW206" i="71"/>
  <c r="AV206" i="71"/>
  <c r="AT206" i="71"/>
  <c r="AS206" i="71"/>
  <c r="AR206" i="71"/>
  <c r="AQ206" i="71"/>
  <c r="AP206" i="71"/>
  <c r="AO206" i="71"/>
  <c r="AN206" i="71"/>
  <c r="AM206" i="71"/>
  <c r="AL206" i="71"/>
  <c r="AK206" i="71"/>
  <c r="AJ206" i="71"/>
  <c r="AI206" i="71"/>
  <c r="AG206" i="71"/>
  <c r="P206" i="71"/>
  <c r="AY205" i="71"/>
  <c r="AX205" i="71"/>
  <c r="AW205" i="71"/>
  <c r="AV205" i="71"/>
  <c r="AT205" i="71"/>
  <c r="AS205" i="71"/>
  <c r="AR205" i="71"/>
  <c r="AQ205" i="71"/>
  <c r="AP205" i="71"/>
  <c r="AO205" i="71"/>
  <c r="AN205" i="71"/>
  <c r="AM205" i="71"/>
  <c r="AL205" i="71"/>
  <c r="AK205" i="71"/>
  <c r="AJ205" i="71"/>
  <c r="AI205" i="71"/>
  <c r="AG205" i="71"/>
  <c r="P205" i="71"/>
  <c r="AY204" i="71"/>
  <c r="AX204" i="71"/>
  <c r="AW204" i="71"/>
  <c r="AV204" i="71"/>
  <c r="AT204" i="71"/>
  <c r="AS204" i="71"/>
  <c r="AR204" i="71"/>
  <c r="AQ204" i="71"/>
  <c r="AP204" i="71"/>
  <c r="AO204" i="71"/>
  <c r="AN204" i="71"/>
  <c r="AM204" i="71"/>
  <c r="AL204" i="71"/>
  <c r="AK204" i="71"/>
  <c r="AJ204" i="71"/>
  <c r="AI204" i="71"/>
  <c r="AG204" i="71"/>
  <c r="P204" i="71"/>
  <c r="AY203" i="71"/>
  <c r="AX203" i="71"/>
  <c r="AW203" i="71"/>
  <c r="AV203" i="71"/>
  <c r="AT203" i="71"/>
  <c r="AS203" i="71"/>
  <c r="AR203" i="71"/>
  <c r="AQ203" i="71"/>
  <c r="AP203" i="71"/>
  <c r="AO203" i="71"/>
  <c r="AN203" i="71"/>
  <c r="AM203" i="71"/>
  <c r="AL203" i="71"/>
  <c r="AK203" i="71"/>
  <c r="AJ203" i="71"/>
  <c r="AI203" i="71"/>
  <c r="AU203" i="71"/>
  <c r="AG203" i="71"/>
  <c r="P203" i="71"/>
  <c r="AY202" i="71"/>
  <c r="AX202" i="71"/>
  <c r="AW202" i="71"/>
  <c r="AV202" i="71"/>
  <c r="AT202" i="71"/>
  <c r="AS202" i="71"/>
  <c r="AR202" i="71"/>
  <c r="AQ202" i="71"/>
  <c r="AP202" i="71"/>
  <c r="AO202" i="71"/>
  <c r="AN202" i="71"/>
  <c r="AM202" i="71"/>
  <c r="AL202" i="71"/>
  <c r="AK202" i="71"/>
  <c r="AJ202" i="71"/>
  <c r="AI202" i="71"/>
  <c r="AG202" i="71"/>
  <c r="P202" i="71"/>
  <c r="AY201" i="71"/>
  <c r="AX201" i="71"/>
  <c r="AW201" i="71"/>
  <c r="AV201" i="71"/>
  <c r="AT201" i="71"/>
  <c r="AS201" i="71"/>
  <c r="AR201" i="71"/>
  <c r="AQ201" i="71"/>
  <c r="AP201" i="71"/>
  <c r="AO201" i="71"/>
  <c r="AN201" i="71"/>
  <c r="AM201" i="71"/>
  <c r="AL201" i="71"/>
  <c r="AK201" i="71"/>
  <c r="AJ201" i="71"/>
  <c r="AI201" i="71"/>
  <c r="AG201" i="71"/>
  <c r="P201" i="71"/>
  <c r="AY200" i="71"/>
  <c r="AX200" i="71"/>
  <c r="AW200" i="71"/>
  <c r="AV200" i="71"/>
  <c r="AT200" i="71"/>
  <c r="AS200" i="71"/>
  <c r="AR200" i="71"/>
  <c r="AQ200" i="71"/>
  <c r="AP200" i="71"/>
  <c r="AO200" i="71"/>
  <c r="AN200" i="71"/>
  <c r="AM200" i="71"/>
  <c r="AL200" i="71"/>
  <c r="AK200" i="71"/>
  <c r="AJ200" i="71"/>
  <c r="AI200" i="71"/>
  <c r="AU200" i="71"/>
  <c r="AG200" i="71"/>
  <c r="P200" i="71"/>
  <c r="AY199" i="71"/>
  <c r="AX199" i="71"/>
  <c r="AW199" i="71"/>
  <c r="AV199" i="71"/>
  <c r="AT199" i="71"/>
  <c r="AS199" i="71"/>
  <c r="AR199" i="71"/>
  <c r="AQ199" i="71"/>
  <c r="AP199" i="71"/>
  <c r="AO199" i="71"/>
  <c r="AN199" i="71"/>
  <c r="AM199" i="71"/>
  <c r="AL199" i="71"/>
  <c r="AK199" i="71"/>
  <c r="AJ199" i="71"/>
  <c r="AI199" i="71"/>
  <c r="AU199" i="71"/>
  <c r="AG199" i="71"/>
  <c r="P199" i="71"/>
  <c r="AY198" i="71"/>
  <c r="AX198" i="71"/>
  <c r="AW198" i="71"/>
  <c r="AV198" i="71"/>
  <c r="AT198" i="71"/>
  <c r="AS198" i="71"/>
  <c r="AR198" i="71"/>
  <c r="AQ198" i="71"/>
  <c r="AP198" i="71"/>
  <c r="AO198" i="71"/>
  <c r="AN198" i="71"/>
  <c r="AM198" i="71"/>
  <c r="AL198" i="71"/>
  <c r="AK198" i="71"/>
  <c r="AJ198" i="71"/>
  <c r="AI198" i="71"/>
  <c r="AU198" i="71"/>
  <c r="AG198" i="71"/>
  <c r="P198" i="71"/>
  <c r="AY197" i="71"/>
  <c r="AX197" i="71"/>
  <c r="AW197" i="71"/>
  <c r="AV197" i="71"/>
  <c r="AT197" i="71"/>
  <c r="AS197" i="71"/>
  <c r="AR197" i="71"/>
  <c r="AQ197" i="71"/>
  <c r="AP197" i="71"/>
  <c r="AO197" i="71"/>
  <c r="AN197" i="71"/>
  <c r="AM197" i="71"/>
  <c r="AL197" i="71"/>
  <c r="AK197" i="71"/>
  <c r="AJ197" i="71"/>
  <c r="AI197" i="71"/>
  <c r="AG197" i="71"/>
  <c r="P197" i="71"/>
  <c r="AY196" i="71"/>
  <c r="AX196" i="71"/>
  <c r="AW196" i="71"/>
  <c r="AV196" i="71"/>
  <c r="AT196" i="71"/>
  <c r="AS196" i="71"/>
  <c r="AR196" i="71"/>
  <c r="AQ196" i="71"/>
  <c r="AP196" i="71"/>
  <c r="AO196" i="71"/>
  <c r="AN196" i="71"/>
  <c r="AM196" i="71"/>
  <c r="AL196" i="71"/>
  <c r="AK196" i="71"/>
  <c r="AJ196" i="71"/>
  <c r="AI196" i="71"/>
  <c r="AU196" i="71"/>
  <c r="AG196" i="71"/>
  <c r="P196" i="71"/>
  <c r="AY195" i="71"/>
  <c r="AX195" i="71"/>
  <c r="AW195" i="71"/>
  <c r="AV195" i="71"/>
  <c r="AT195" i="71"/>
  <c r="AS195" i="71"/>
  <c r="AR195" i="71"/>
  <c r="AQ195" i="71"/>
  <c r="AP195" i="71"/>
  <c r="AO195" i="71"/>
  <c r="AN195" i="71"/>
  <c r="AM195" i="71"/>
  <c r="AL195" i="71"/>
  <c r="AK195" i="71"/>
  <c r="AJ195" i="71"/>
  <c r="AI195" i="71"/>
  <c r="AU195" i="71"/>
  <c r="AG195" i="71"/>
  <c r="P195" i="71"/>
  <c r="AY194" i="71"/>
  <c r="AX194" i="71"/>
  <c r="AW194" i="71"/>
  <c r="AV194" i="71"/>
  <c r="AT194" i="71"/>
  <c r="AS194" i="71"/>
  <c r="AR194" i="71"/>
  <c r="AQ194" i="71"/>
  <c r="AP194" i="71"/>
  <c r="AO194" i="71"/>
  <c r="AN194" i="71"/>
  <c r="AM194" i="71"/>
  <c r="AL194" i="71"/>
  <c r="AK194" i="71"/>
  <c r="AJ194" i="71"/>
  <c r="AI194" i="71"/>
  <c r="AU194" i="71"/>
  <c r="AG194" i="71"/>
  <c r="P194" i="71"/>
  <c r="AY193" i="71"/>
  <c r="AX193" i="71"/>
  <c r="AW193" i="71"/>
  <c r="AV193" i="71"/>
  <c r="AT193" i="71"/>
  <c r="AS193" i="71"/>
  <c r="AR193" i="71"/>
  <c r="AQ193" i="71"/>
  <c r="AP193" i="71"/>
  <c r="AO193" i="71"/>
  <c r="AN193" i="71"/>
  <c r="AM193" i="71"/>
  <c r="AL193" i="71"/>
  <c r="AK193" i="71"/>
  <c r="AJ193" i="71"/>
  <c r="AI193" i="71"/>
  <c r="AG193" i="71"/>
  <c r="P193" i="71"/>
  <c r="AY192" i="71"/>
  <c r="AX192" i="71"/>
  <c r="AW192" i="71"/>
  <c r="AV192" i="71"/>
  <c r="AT192" i="71"/>
  <c r="AS192" i="71"/>
  <c r="AR192" i="71"/>
  <c r="AQ192" i="71"/>
  <c r="AP192" i="71"/>
  <c r="AO192" i="71"/>
  <c r="AN192" i="71"/>
  <c r="AM192" i="71"/>
  <c r="AL192" i="71"/>
  <c r="AK192" i="71"/>
  <c r="AJ192" i="71"/>
  <c r="AI192" i="71"/>
  <c r="AG192" i="71"/>
  <c r="P192" i="71"/>
  <c r="AY191" i="71"/>
  <c r="AX191" i="71"/>
  <c r="AW191" i="71"/>
  <c r="AV191" i="71"/>
  <c r="AT191" i="71"/>
  <c r="AS191" i="71"/>
  <c r="AR191" i="71"/>
  <c r="AQ191" i="71"/>
  <c r="AP191" i="71"/>
  <c r="AO191" i="71"/>
  <c r="AN191" i="71"/>
  <c r="AM191" i="71"/>
  <c r="AL191" i="71"/>
  <c r="AK191" i="71"/>
  <c r="AJ191" i="71"/>
  <c r="AI191" i="71"/>
  <c r="AU191" i="71"/>
  <c r="AG191" i="71"/>
  <c r="P191" i="71"/>
  <c r="AY190" i="71"/>
  <c r="AX190" i="71"/>
  <c r="AW190" i="71"/>
  <c r="AV190" i="71"/>
  <c r="AT190" i="71"/>
  <c r="AS190" i="71"/>
  <c r="AR190" i="71"/>
  <c r="AQ190" i="71"/>
  <c r="AP190" i="71"/>
  <c r="AO190" i="71"/>
  <c r="AN190" i="71"/>
  <c r="AM190" i="71"/>
  <c r="AL190" i="71"/>
  <c r="AK190" i="71"/>
  <c r="AJ190" i="71"/>
  <c r="AI190" i="71"/>
  <c r="AG190" i="71"/>
  <c r="P190" i="71"/>
  <c r="AY189" i="71"/>
  <c r="AX189" i="71"/>
  <c r="AW189" i="71"/>
  <c r="AV189" i="71"/>
  <c r="AT189" i="71"/>
  <c r="AS189" i="71"/>
  <c r="AR189" i="71"/>
  <c r="AQ189" i="71"/>
  <c r="AP189" i="71"/>
  <c r="AO189" i="71"/>
  <c r="AN189" i="71"/>
  <c r="AM189" i="71"/>
  <c r="AL189" i="71"/>
  <c r="AK189" i="71"/>
  <c r="AJ189" i="71"/>
  <c r="AI189" i="71"/>
  <c r="AU189" i="71"/>
  <c r="AG189" i="71"/>
  <c r="P189" i="71"/>
  <c r="AY188" i="71"/>
  <c r="AX188" i="71"/>
  <c r="AW188" i="71"/>
  <c r="AV188" i="71"/>
  <c r="AT188" i="71"/>
  <c r="AS188" i="71"/>
  <c r="AR188" i="71"/>
  <c r="AQ188" i="71"/>
  <c r="AP188" i="71"/>
  <c r="AO188" i="71"/>
  <c r="AN188" i="71"/>
  <c r="AM188" i="71"/>
  <c r="AL188" i="71"/>
  <c r="AK188" i="71"/>
  <c r="AJ188" i="71"/>
  <c r="AI188" i="71"/>
  <c r="AU188" i="71"/>
  <c r="AG188" i="71"/>
  <c r="P188" i="71"/>
  <c r="AY187" i="71"/>
  <c r="AX187" i="71"/>
  <c r="AW187" i="71"/>
  <c r="AV187" i="71"/>
  <c r="AT187" i="71"/>
  <c r="AS187" i="71"/>
  <c r="AR187" i="71"/>
  <c r="AQ187" i="71"/>
  <c r="AP187" i="71"/>
  <c r="AO187" i="71"/>
  <c r="AN187" i="71"/>
  <c r="AM187" i="71"/>
  <c r="AL187" i="71"/>
  <c r="AK187" i="71"/>
  <c r="AJ187" i="71"/>
  <c r="AI187" i="71"/>
  <c r="AU187" i="71"/>
  <c r="AG187" i="71"/>
  <c r="P187" i="71"/>
  <c r="AY186" i="71"/>
  <c r="AX186" i="71"/>
  <c r="AW186" i="71"/>
  <c r="AV186" i="71"/>
  <c r="AT186" i="71"/>
  <c r="AS186" i="71"/>
  <c r="AR186" i="71"/>
  <c r="AQ186" i="71"/>
  <c r="AP186" i="71"/>
  <c r="AO186" i="71"/>
  <c r="AN186" i="71"/>
  <c r="AM186" i="71"/>
  <c r="AL186" i="71"/>
  <c r="AK186" i="71"/>
  <c r="AJ186" i="71"/>
  <c r="AI186" i="71"/>
  <c r="AG186" i="71"/>
  <c r="P186" i="71"/>
  <c r="AY185" i="71"/>
  <c r="AX185" i="71"/>
  <c r="AW185" i="71"/>
  <c r="AV185" i="71"/>
  <c r="AT185" i="71"/>
  <c r="AS185" i="71"/>
  <c r="AR185" i="71"/>
  <c r="AQ185" i="71"/>
  <c r="AP185" i="71"/>
  <c r="AO185" i="71"/>
  <c r="AN185" i="71"/>
  <c r="AM185" i="71"/>
  <c r="AL185" i="71"/>
  <c r="AK185" i="71"/>
  <c r="AJ185" i="71"/>
  <c r="AI185" i="71"/>
  <c r="AG185" i="71"/>
  <c r="P185" i="71"/>
  <c r="AY184" i="71"/>
  <c r="AX184" i="71"/>
  <c r="AW184" i="71"/>
  <c r="AV184" i="71"/>
  <c r="AT184" i="71"/>
  <c r="AS184" i="71"/>
  <c r="AR184" i="71"/>
  <c r="AQ184" i="71"/>
  <c r="AP184" i="71"/>
  <c r="AO184" i="71"/>
  <c r="AN184" i="71"/>
  <c r="AM184" i="71"/>
  <c r="AL184" i="71"/>
  <c r="AK184" i="71"/>
  <c r="AJ184" i="71"/>
  <c r="AI184" i="71"/>
  <c r="AU184" i="71"/>
  <c r="AG184" i="71"/>
  <c r="P184" i="71"/>
  <c r="AY183" i="71"/>
  <c r="AX183" i="71"/>
  <c r="AW183" i="71"/>
  <c r="AV183" i="71"/>
  <c r="AT183" i="71"/>
  <c r="AS183" i="71"/>
  <c r="AR183" i="71"/>
  <c r="AQ183" i="71"/>
  <c r="AP183" i="71"/>
  <c r="AO183" i="71"/>
  <c r="AN183" i="71"/>
  <c r="AM183" i="71"/>
  <c r="AL183" i="71"/>
  <c r="AK183" i="71"/>
  <c r="AJ183" i="71"/>
  <c r="AI183" i="71"/>
  <c r="AG183" i="71"/>
  <c r="P183" i="71"/>
  <c r="AY182" i="71"/>
  <c r="AX182" i="71"/>
  <c r="AW182" i="71"/>
  <c r="AV182" i="71"/>
  <c r="AT182" i="71"/>
  <c r="AS182" i="71"/>
  <c r="AR182" i="71"/>
  <c r="AQ182" i="71"/>
  <c r="AP182" i="71"/>
  <c r="AO182" i="71"/>
  <c r="AN182" i="71"/>
  <c r="AM182" i="71"/>
  <c r="AL182" i="71"/>
  <c r="AK182" i="71"/>
  <c r="AJ182" i="71"/>
  <c r="AI182" i="71"/>
  <c r="AU182" i="71"/>
  <c r="AG182" i="71"/>
  <c r="P182" i="71"/>
  <c r="AY181" i="71"/>
  <c r="AX181" i="71"/>
  <c r="AW181" i="71"/>
  <c r="AV181" i="71"/>
  <c r="AT181" i="71"/>
  <c r="AS181" i="71"/>
  <c r="AR181" i="71"/>
  <c r="AQ181" i="71"/>
  <c r="AP181" i="71"/>
  <c r="AO181" i="71"/>
  <c r="AN181" i="71"/>
  <c r="AM181" i="71"/>
  <c r="AL181" i="71"/>
  <c r="AK181" i="71"/>
  <c r="AJ181" i="71"/>
  <c r="AI181" i="71"/>
  <c r="AU181" i="71"/>
  <c r="AG181" i="71"/>
  <c r="P181" i="71"/>
  <c r="AY180" i="71"/>
  <c r="AX180" i="71"/>
  <c r="AW180" i="71"/>
  <c r="AV180" i="71"/>
  <c r="AT180" i="71"/>
  <c r="AS180" i="71"/>
  <c r="AR180" i="71"/>
  <c r="AQ180" i="71"/>
  <c r="AP180" i="71"/>
  <c r="AO180" i="71"/>
  <c r="AN180" i="71"/>
  <c r="AM180" i="71"/>
  <c r="AL180" i="71"/>
  <c r="AK180" i="71"/>
  <c r="AJ180" i="71"/>
  <c r="AI180" i="71"/>
  <c r="AG180" i="71"/>
  <c r="P180" i="71"/>
  <c r="AY179" i="71"/>
  <c r="AX179" i="71"/>
  <c r="AW179" i="71"/>
  <c r="AV179" i="71"/>
  <c r="AT179" i="71"/>
  <c r="AS179" i="71"/>
  <c r="AR179" i="71"/>
  <c r="AQ179" i="71"/>
  <c r="AP179" i="71"/>
  <c r="AO179" i="71"/>
  <c r="AN179" i="71"/>
  <c r="AM179" i="71"/>
  <c r="AL179" i="71"/>
  <c r="AK179" i="71"/>
  <c r="AJ179" i="71"/>
  <c r="AI179" i="71"/>
  <c r="AG179" i="71"/>
  <c r="P179" i="71"/>
  <c r="AY178" i="71"/>
  <c r="AX178" i="71"/>
  <c r="AW178" i="71"/>
  <c r="AV178" i="71"/>
  <c r="AT178" i="71"/>
  <c r="AS178" i="71"/>
  <c r="AR178" i="71"/>
  <c r="AQ178" i="71"/>
  <c r="AP178" i="71"/>
  <c r="AO178" i="71"/>
  <c r="AN178" i="71"/>
  <c r="AM178" i="71"/>
  <c r="AL178" i="71"/>
  <c r="AK178" i="71"/>
  <c r="AJ178" i="71"/>
  <c r="AI178" i="71"/>
  <c r="AU178" i="71"/>
  <c r="AG178" i="71"/>
  <c r="P178" i="71"/>
  <c r="AY177" i="71"/>
  <c r="AX177" i="71"/>
  <c r="AW177" i="71"/>
  <c r="AV177" i="71"/>
  <c r="AT177" i="71"/>
  <c r="AS177" i="71"/>
  <c r="AR177" i="71"/>
  <c r="AQ177" i="71"/>
  <c r="AP177" i="71"/>
  <c r="AO177" i="71"/>
  <c r="AN177" i="71"/>
  <c r="AM177" i="71"/>
  <c r="AL177" i="71"/>
  <c r="AK177" i="71"/>
  <c r="AJ177" i="71"/>
  <c r="AI177" i="71"/>
  <c r="AG177" i="71"/>
  <c r="P177" i="71"/>
  <c r="AY176" i="71"/>
  <c r="AX176" i="71"/>
  <c r="AW176" i="71"/>
  <c r="AV176" i="71"/>
  <c r="AT176" i="71"/>
  <c r="AS176" i="71"/>
  <c r="AR176" i="71"/>
  <c r="AQ176" i="71"/>
  <c r="AP176" i="71"/>
  <c r="AO176" i="71"/>
  <c r="AN176" i="71"/>
  <c r="AM176" i="71"/>
  <c r="AL176" i="71"/>
  <c r="AK176" i="71"/>
  <c r="AJ176" i="71"/>
  <c r="AI176" i="71"/>
  <c r="AU176" i="71"/>
  <c r="AG176" i="71"/>
  <c r="P176" i="71"/>
  <c r="AY175" i="71"/>
  <c r="AX175" i="71"/>
  <c r="AW175" i="71"/>
  <c r="AV175" i="71"/>
  <c r="AT175" i="71"/>
  <c r="AS175" i="71"/>
  <c r="AR175" i="71"/>
  <c r="AQ175" i="71"/>
  <c r="AP175" i="71"/>
  <c r="AO175" i="71"/>
  <c r="AN175" i="71"/>
  <c r="AM175" i="71"/>
  <c r="AL175" i="71"/>
  <c r="AK175" i="71"/>
  <c r="AJ175" i="71"/>
  <c r="AI175" i="71"/>
  <c r="AG175" i="71"/>
  <c r="P175" i="71"/>
  <c r="AY174" i="71"/>
  <c r="AX174" i="71"/>
  <c r="AW174" i="71"/>
  <c r="AV174" i="71"/>
  <c r="AT174" i="71"/>
  <c r="AS174" i="71"/>
  <c r="AR174" i="71"/>
  <c r="AQ174" i="71"/>
  <c r="AP174" i="71"/>
  <c r="AO174" i="71"/>
  <c r="AN174" i="71"/>
  <c r="AM174" i="71"/>
  <c r="AL174" i="71"/>
  <c r="AK174" i="71"/>
  <c r="AJ174" i="71"/>
  <c r="AI174" i="71"/>
  <c r="AU174" i="71"/>
  <c r="AG174" i="71"/>
  <c r="P174" i="71"/>
  <c r="AY173" i="71"/>
  <c r="AX173" i="71"/>
  <c r="AW173" i="71"/>
  <c r="AV173" i="71"/>
  <c r="AT173" i="71"/>
  <c r="AS173" i="71"/>
  <c r="AR173" i="71"/>
  <c r="AQ173" i="71"/>
  <c r="AP173" i="71"/>
  <c r="AO173" i="71"/>
  <c r="AN173" i="71"/>
  <c r="AM173" i="71"/>
  <c r="AL173" i="71"/>
  <c r="AK173" i="71"/>
  <c r="AJ173" i="71"/>
  <c r="AI173" i="71"/>
  <c r="AG173" i="71"/>
  <c r="P173" i="71"/>
  <c r="AY172" i="71"/>
  <c r="AX172" i="71"/>
  <c r="AW172" i="71"/>
  <c r="AV172" i="71"/>
  <c r="AT172" i="71"/>
  <c r="AS172" i="71"/>
  <c r="AR172" i="71"/>
  <c r="AQ172" i="71"/>
  <c r="AP172" i="71"/>
  <c r="AO172" i="71"/>
  <c r="AN172" i="71"/>
  <c r="AM172" i="71"/>
  <c r="AL172" i="71"/>
  <c r="AK172" i="71"/>
  <c r="AJ172" i="71"/>
  <c r="AI172" i="71"/>
  <c r="AU172" i="71"/>
  <c r="AG172" i="71"/>
  <c r="P172" i="71"/>
  <c r="AY171" i="71"/>
  <c r="AX171" i="71"/>
  <c r="AW171" i="71"/>
  <c r="AV171" i="71"/>
  <c r="AT171" i="71"/>
  <c r="AS171" i="71"/>
  <c r="AR171" i="71"/>
  <c r="AQ171" i="71"/>
  <c r="AP171" i="71"/>
  <c r="AO171" i="71"/>
  <c r="AN171" i="71"/>
  <c r="AM171" i="71"/>
  <c r="AL171" i="71"/>
  <c r="AK171" i="71"/>
  <c r="AJ171" i="71"/>
  <c r="AI171" i="71"/>
  <c r="AG171" i="71"/>
  <c r="P171" i="71"/>
  <c r="AY170" i="71"/>
  <c r="AX170" i="71"/>
  <c r="AW170" i="71"/>
  <c r="AV170" i="71"/>
  <c r="AT170" i="71"/>
  <c r="AS170" i="71"/>
  <c r="AR170" i="71"/>
  <c r="AQ170" i="71"/>
  <c r="AP170" i="71"/>
  <c r="AO170" i="71"/>
  <c r="AN170" i="71"/>
  <c r="AM170" i="71"/>
  <c r="AL170" i="71"/>
  <c r="AK170" i="71"/>
  <c r="AJ170" i="71"/>
  <c r="AI170" i="71"/>
  <c r="AU170" i="71"/>
  <c r="AG170" i="71"/>
  <c r="P170" i="71"/>
  <c r="AY169" i="71"/>
  <c r="AX169" i="71"/>
  <c r="AW169" i="71"/>
  <c r="AV169" i="71"/>
  <c r="AT169" i="71"/>
  <c r="AS169" i="71"/>
  <c r="AR169" i="71"/>
  <c r="AQ169" i="71"/>
  <c r="AP169" i="71"/>
  <c r="AO169" i="71"/>
  <c r="AN169" i="71"/>
  <c r="AM169" i="71"/>
  <c r="AL169" i="71"/>
  <c r="AK169" i="71"/>
  <c r="AJ169" i="71"/>
  <c r="AI169" i="71"/>
  <c r="AG169" i="71"/>
  <c r="P169" i="71"/>
  <c r="AY168" i="71"/>
  <c r="AX168" i="71"/>
  <c r="AW168" i="71"/>
  <c r="AV168" i="71"/>
  <c r="AT168" i="71"/>
  <c r="AS168" i="71"/>
  <c r="AR168" i="71"/>
  <c r="AQ168" i="71"/>
  <c r="AP168" i="71"/>
  <c r="AO168" i="71"/>
  <c r="AN168" i="71"/>
  <c r="AM168" i="71"/>
  <c r="AL168" i="71"/>
  <c r="AK168" i="71"/>
  <c r="AJ168" i="71"/>
  <c r="AI168" i="71"/>
  <c r="AU168" i="71"/>
  <c r="AG168" i="71"/>
  <c r="P168" i="71"/>
  <c r="AY167" i="71"/>
  <c r="AX167" i="71"/>
  <c r="AW167" i="71"/>
  <c r="AV167" i="71"/>
  <c r="AT167" i="71"/>
  <c r="AS167" i="71"/>
  <c r="AR167" i="71"/>
  <c r="AQ167" i="71"/>
  <c r="AP167" i="71"/>
  <c r="AO167" i="71"/>
  <c r="AN167" i="71"/>
  <c r="AM167" i="71"/>
  <c r="AL167" i="71"/>
  <c r="AK167" i="71"/>
  <c r="AJ167" i="71"/>
  <c r="AI167" i="71"/>
  <c r="AG167" i="71"/>
  <c r="P167" i="71"/>
  <c r="AY166" i="71"/>
  <c r="AX166" i="71"/>
  <c r="AW166" i="71"/>
  <c r="AV166" i="71"/>
  <c r="AT166" i="71"/>
  <c r="AS166" i="71"/>
  <c r="AR166" i="71"/>
  <c r="AQ166" i="71"/>
  <c r="AP166" i="71"/>
  <c r="AO166" i="71"/>
  <c r="AN166" i="71"/>
  <c r="AM166" i="71"/>
  <c r="AL166" i="71"/>
  <c r="AK166" i="71"/>
  <c r="AJ166" i="71"/>
  <c r="AI166" i="71"/>
  <c r="AU166" i="71"/>
  <c r="AG166" i="71"/>
  <c r="P166" i="71"/>
  <c r="AY165" i="71"/>
  <c r="AX165" i="71"/>
  <c r="AW165" i="71"/>
  <c r="AV165" i="71"/>
  <c r="AT165" i="71"/>
  <c r="AS165" i="71"/>
  <c r="AR165" i="71"/>
  <c r="AQ165" i="71"/>
  <c r="AP165" i="71"/>
  <c r="AO165" i="71"/>
  <c r="AN165" i="71"/>
  <c r="AM165" i="71"/>
  <c r="AL165" i="71"/>
  <c r="AK165" i="71"/>
  <c r="AJ165" i="71"/>
  <c r="AI165" i="71"/>
  <c r="AG165" i="71"/>
  <c r="P165" i="71"/>
  <c r="AY164" i="71"/>
  <c r="AX164" i="71"/>
  <c r="AW164" i="71"/>
  <c r="AV164" i="71"/>
  <c r="AT164" i="71"/>
  <c r="AS164" i="71"/>
  <c r="AR164" i="71"/>
  <c r="AQ164" i="71"/>
  <c r="AP164" i="71"/>
  <c r="AO164" i="71"/>
  <c r="AN164" i="71"/>
  <c r="AM164" i="71"/>
  <c r="AL164" i="71"/>
  <c r="AK164" i="71"/>
  <c r="AJ164" i="71"/>
  <c r="AI164" i="71"/>
  <c r="AU164" i="71"/>
  <c r="AG164" i="71"/>
  <c r="P164" i="71"/>
  <c r="AY163" i="71"/>
  <c r="AX163" i="71"/>
  <c r="AW163" i="71"/>
  <c r="AV163" i="71"/>
  <c r="AT163" i="71"/>
  <c r="AS163" i="71"/>
  <c r="AR163" i="71"/>
  <c r="AQ163" i="71"/>
  <c r="AP163" i="71"/>
  <c r="AO163" i="71"/>
  <c r="AN163" i="71"/>
  <c r="AM163" i="71"/>
  <c r="AL163" i="71"/>
  <c r="AK163" i="71"/>
  <c r="AJ163" i="71"/>
  <c r="AI163" i="71"/>
  <c r="AG163" i="71"/>
  <c r="P163" i="71"/>
  <c r="AY162" i="71"/>
  <c r="AX162" i="71"/>
  <c r="AW162" i="71"/>
  <c r="AV162" i="71"/>
  <c r="AT162" i="71"/>
  <c r="AS162" i="71"/>
  <c r="AR162" i="71"/>
  <c r="AQ162" i="71"/>
  <c r="AP162" i="71"/>
  <c r="AO162" i="71"/>
  <c r="AN162" i="71"/>
  <c r="AM162" i="71"/>
  <c r="AL162" i="71"/>
  <c r="AK162" i="71"/>
  <c r="AJ162" i="71"/>
  <c r="AI162" i="71"/>
  <c r="AU162" i="71"/>
  <c r="AG162" i="71"/>
  <c r="P162" i="71"/>
  <c r="AY161" i="71"/>
  <c r="AX161" i="71"/>
  <c r="AW161" i="71"/>
  <c r="AV161" i="71"/>
  <c r="AT161" i="71"/>
  <c r="AS161" i="71"/>
  <c r="AR161" i="71"/>
  <c r="AQ161" i="71"/>
  <c r="AP161" i="71"/>
  <c r="AO161" i="71"/>
  <c r="AN161" i="71"/>
  <c r="AM161" i="71"/>
  <c r="AL161" i="71"/>
  <c r="AK161" i="71"/>
  <c r="AJ161" i="71"/>
  <c r="AI161" i="71"/>
  <c r="AG161" i="71"/>
  <c r="P161" i="71"/>
  <c r="AY160" i="71"/>
  <c r="AX160" i="71"/>
  <c r="AW160" i="71"/>
  <c r="AV160" i="71"/>
  <c r="AT160" i="71"/>
  <c r="AS160" i="71"/>
  <c r="AR160" i="71"/>
  <c r="AQ160" i="71"/>
  <c r="AP160" i="71"/>
  <c r="AO160" i="71"/>
  <c r="AN160" i="71"/>
  <c r="AM160" i="71"/>
  <c r="AL160" i="71"/>
  <c r="AK160" i="71"/>
  <c r="AJ160" i="71"/>
  <c r="AI160" i="71"/>
  <c r="AU160" i="71"/>
  <c r="AG160" i="71"/>
  <c r="P160" i="71"/>
  <c r="AY159" i="71"/>
  <c r="AX159" i="71"/>
  <c r="AW159" i="71"/>
  <c r="AV159" i="71"/>
  <c r="AT159" i="71"/>
  <c r="AS159" i="71"/>
  <c r="AR159" i="71"/>
  <c r="AQ159" i="71"/>
  <c r="AP159" i="71"/>
  <c r="AO159" i="71"/>
  <c r="AN159" i="71"/>
  <c r="AM159" i="71"/>
  <c r="AL159" i="71"/>
  <c r="AK159" i="71"/>
  <c r="AJ159" i="71"/>
  <c r="AI159" i="71"/>
  <c r="AG159" i="71"/>
  <c r="P159" i="71"/>
  <c r="AY158" i="71"/>
  <c r="AX158" i="71"/>
  <c r="AW158" i="71"/>
  <c r="AV158" i="71"/>
  <c r="AT158" i="71"/>
  <c r="AS158" i="71"/>
  <c r="AR158" i="71"/>
  <c r="AQ158" i="71"/>
  <c r="AP158" i="71"/>
  <c r="AO158" i="71"/>
  <c r="AN158" i="71"/>
  <c r="AM158" i="71"/>
  <c r="AL158" i="71"/>
  <c r="AK158" i="71"/>
  <c r="AJ158" i="71"/>
  <c r="AI158" i="71"/>
  <c r="AU158" i="71"/>
  <c r="AG158" i="71"/>
  <c r="P158" i="71"/>
  <c r="AY157" i="71"/>
  <c r="AX157" i="71"/>
  <c r="AW157" i="71"/>
  <c r="AV157" i="71"/>
  <c r="AT157" i="71"/>
  <c r="AS157" i="71"/>
  <c r="AR157" i="71"/>
  <c r="AQ157" i="71"/>
  <c r="AP157" i="71"/>
  <c r="AO157" i="71"/>
  <c r="AN157" i="71"/>
  <c r="AM157" i="71"/>
  <c r="AL157" i="71"/>
  <c r="AK157" i="71"/>
  <c r="AJ157" i="71"/>
  <c r="AI157" i="71"/>
  <c r="AG157" i="71"/>
  <c r="P157" i="71"/>
  <c r="AY156" i="71"/>
  <c r="AX156" i="71"/>
  <c r="AW156" i="71"/>
  <c r="AV156" i="71"/>
  <c r="AT156" i="71"/>
  <c r="AS156" i="71"/>
  <c r="AR156" i="71"/>
  <c r="AQ156" i="71"/>
  <c r="AP156" i="71"/>
  <c r="AO156" i="71"/>
  <c r="AN156" i="71"/>
  <c r="AM156" i="71"/>
  <c r="AL156" i="71"/>
  <c r="AK156" i="71"/>
  <c r="AJ156" i="71"/>
  <c r="AI156" i="71"/>
  <c r="AU156" i="71"/>
  <c r="AG156" i="71"/>
  <c r="P156" i="71"/>
  <c r="AY155" i="71"/>
  <c r="AX155" i="71"/>
  <c r="AW155" i="71"/>
  <c r="AV155" i="71"/>
  <c r="AT155" i="71"/>
  <c r="AS155" i="71"/>
  <c r="AR155" i="71"/>
  <c r="AQ155" i="71"/>
  <c r="AP155" i="71"/>
  <c r="AO155" i="71"/>
  <c r="AN155" i="71"/>
  <c r="AM155" i="71"/>
  <c r="AL155" i="71"/>
  <c r="AK155" i="71"/>
  <c r="AJ155" i="71"/>
  <c r="AI155" i="71"/>
  <c r="AG155" i="71"/>
  <c r="P155" i="71"/>
  <c r="AY154" i="71"/>
  <c r="AX154" i="71"/>
  <c r="AW154" i="71"/>
  <c r="AV154" i="71"/>
  <c r="AT154" i="71"/>
  <c r="AS154" i="71"/>
  <c r="AR154" i="71"/>
  <c r="AQ154" i="71"/>
  <c r="AP154" i="71"/>
  <c r="AO154" i="71"/>
  <c r="AN154" i="71"/>
  <c r="AM154" i="71"/>
  <c r="AL154" i="71"/>
  <c r="AK154" i="71"/>
  <c r="AJ154" i="71"/>
  <c r="AI154" i="71"/>
  <c r="AU154" i="71"/>
  <c r="AG154" i="71"/>
  <c r="P154" i="71"/>
  <c r="AY153" i="71"/>
  <c r="AX153" i="71"/>
  <c r="AW153" i="71"/>
  <c r="AV153" i="71"/>
  <c r="AT153" i="71"/>
  <c r="AS153" i="71"/>
  <c r="AR153" i="71"/>
  <c r="AQ153" i="71"/>
  <c r="AP153" i="71"/>
  <c r="AO153" i="71"/>
  <c r="AN153" i="71"/>
  <c r="AM153" i="71"/>
  <c r="AL153" i="71"/>
  <c r="AK153" i="71"/>
  <c r="AJ153" i="71"/>
  <c r="AI153" i="71"/>
  <c r="AG153" i="71"/>
  <c r="P153" i="71"/>
  <c r="AY152" i="71"/>
  <c r="AX152" i="71"/>
  <c r="AW152" i="71"/>
  <c r="AV152" i="71"/>
  <c r="AT152" i="71"/>
  <c r="AS152" i="71"/>
  <c r="AR152" i="71"/>
  <c r="AQ152" i="71"/>
  <c r="AP152" i="71"/>
  <c r="AO152" i="71"/>
  <c r="AN152" i="71"/>
  <c r="AM152" i="71"/>
  <c r="AL152" i="71"/>
  <c r="AK152" i="71"/>
  <c r="AJ152" i="71"/>
  <c r="AI152" i="71"/>
  <c r="AU152" i="71"/>
  <c r="AG152" i="71"/>
  <c r="P152" i="71"/>
  <c r="AY151" i="71"/>
  <c r="AX151" i="71"/>
  <c r="AW151" i="71"/>
  <c r="AV151" i="71"/>
  <c r="AT151" i="71"/>
  <c r="AS151" i="71"/>
  <c r="AR151" i="71"/>
  <c r="AQ151" i="71"/>
  <c r="AP151" i="71"/>
  <c r="AO151" i="71"/>
  <c r="AN151" i="71"/>
  <c r="AM151" i="71"/>
  <c r="AL151" i="71"/>
  <c r="AK151" i="71"/>
  <c r="AJ151" i="71"/>
  <c r="AI151" i="71"/>
  <c r="AG151" i="71"/>
  <c r="P151" i="71"/>
  <c r="AY150" i="71"/>
  <c r="AX150" i="71"/>
  <c r="AW150" i="71"/>
  <c r="AV150" i="71"/>
  <c r="AT150" i="71"/>
  <c r="AS150" i="71"/>
  <c r="AR150" i="71"/>
  <c r="AQ150" i="71"/>
  <c r="AP150" i="71"/>
  <c r="AO150" i="71"/>
  <c r="AN150" i="71"/>
  <c r="AM150" i="71"/>
  <c r="AL150" i="71"/>
  <c r="AK150" i="71"/>
  <c r="AJ150" i="71"/>
  <c r="AI150" i="71"/>
  <c r="AU150" i="71"/>
  <c r="AG150" i="71"/>
  <c r="P150" i="71"/>
  <c r="AY149" i="71"/>
  <c r="AX149" i="71"/>
  <c r="AW149" i="71"/>
  <c r="AV149" i="71"/>
  <c r="AT149" i="71"/>
  <c r="AS149" i="71"/>
  <c r="AR149" i="71"/>
  <c r="AQ149" i="71"/>
  <c r="AP149" i="71"/>
  <c r="AO149" i="71"/>
  <c r="AN149" i="71"/>
  <c r="AM149" i="71"/>
  <c r="AL149" i="71"/>
  <c r="AK149" i="71"/>
  <c r="AJ149" i="71"/>
  <c r="AI149" i="71"/>
  <c r="AG149" i="71"/>
  <c r="P149" i="71"/>
  <c r="AY148" i="71"/>
  <c r="AX148" i="71"/>
  <c r="AW148" i="71"/>
  <c r="AV148" i="71"/>
  <c r="AT148" i="71"/>
  <c r="AS148" i="71"/>
  <c r="AR148" i="71"/>
  <c r="AQ148" i="71"/>
  <c r="AP148" i="71"/>
  <c r="AO148" i="71"/>
  <c r="AN148" i="71"/>
  <c r="AM148" i="71"/>
  <c r="AL148" i="71"/>
  <c r="AK148" i="71"/>
  <c r="AJ148" i="71"/>
  <c r="AI148" i="71"/>
  <c r="AU148" i="71"/>
  <c r="AG148" i="71"/>
  <c r="P148" i="71"/>
  <c r="AY147" i="71"/>
  <c r="AX147" i="71"/>
  <c r="AW147" i="71"/>
  <c r="AV147" i="71"/>
  <c r="AT147" i="71"/>
  <c r="AS147" i="71"/>
  <c r="AR147" i="71"/>
  <c r="AQ147" i="71"/>
  <c r="AP147" i="71"/>
  <c r="AO147" i="71"/>
  <c r="AN147" i="71"/>
  <c r="AM147" i="71"/>
  <c r="AL147" i="71"/>
  <c r="AK147" i="71"/>
  <c r="AJ147" i="71"/>
  <c r="AI147" i="71"/>
  <c r="AU147" i="71"/>
  <c r="AG147" i="71"/>
  <c r="P147" i="71"/>
  <c r="AY146" i="71"/>
  <c r="AX146" i="71"/>
  <c r="AW146" i="71"/>
  <c r="AV146" i="71"/>
  <c r="AT146" i="71"/>
  <c r="AS146" i="71"/>
  <c r="AR146" i="71"/>
  <c r="AQ146" i="71"/>
  <c r="AP146" i="71"/>
  <c r="AO146" i="71"/>
  <c r="AN146" i="71"/>
  <c r="AM146" i="71"/>
  <c r="AL146" i="71"/>
  <c r="AK146" i="71"/>
  <c r="AJ146" i="71"/>
  <c r="AI146" i="71"/>
  <c r="AU146" i="71"/>
  <c r="AG146" i="71"/>
  <c r="P146" i="71"/>
  <c r="AY145" i="71"/>
  <c r="AX145" i="71"/>
  <c r="AW145" i="71"/>
  <c r="AV145" i="71"/>
  <c r="AT145" i="71"/>
  <c r="AS145" i="71"/>
  <c r="AR145" i="71"/>
  <c r="AQ145" i="71"/>
  <c r="AP145" i="71"/>
  <c r="AO145" i="71"/>
  <c r="AN145" i="71"/>
  <c r="AM145" i="71"/>
  <c r="AL145" i="71"/>
  <c r="AK145" i="71"/>
  <c r="AJ145" i="71"/>
  <c r="AI145" i="71"/>
  <c r="AU145" i="71"/>
  <c r="AG145" i="71"/>
  <c r="P145" i="71"/>
  <c r="AY144" i="71"/>
  <c r="AX144" i="71"/>
  <c r="AW144" i="71"/>
  <c r="AV144" i="71"/>
  <c r="AT144" i="71"/>
  <c r="AS144" i="71"/>
  <c r="AR144" i="71"/>
  <c r="AQ144" i="71"/>
  <c r="AP144" i="71"/>
  <c r="AO144" i="71"/>
  <c r="AN144" i="71"/>
  <c r="AM144" i="71"/>
  <c r="AL144" i="71"/>
  <c r="AK144" i="71"/>
  <c r="AJ144" i="71"/>
  <c r="AI144" i="71"/>
  <c r="AU144" i="71"/>
  <c r="AG144" i="71"/>
  <c r="P144" i="71"/>
  <c r="AY143" i="71"/>
  <c r="AX143" i="71"/>
  <c r="AW143" i="71"/>
  <c r="AV143" i="71"/>
  <c r="AT143" i="71"/>
  <c r="AS143" i="71"/>
  <c r="AR143" i="71"/>
  <c r="AQ143" i="71"/>
  <c r="AP143" i="71"/>
  <c r="AO143" i="71"/>
  <c r="AN143" i="71"/>
  <c r="AM143" i="71"/>
  <c r="AL143" i="71"/>
  <c r="AK143" i="71"/>
  <c r="AJ143" i="71"/>
  <c r="AI143" i="71"/>
  <c r="AU143" i="71"/>
  <c r="AG143" i="71"/>
  <c r="P143" i="71"/>
  <c r="AY142" i="71"/>
  <c r="AX142" i="71"/>
  <c r="AW142" i="71"/>
  <c r="AV142" i="71"/>
  <c r="AT142" i="71"/>
  <c r="AS142" i="71"/>
  <c r="AR142" i="71"/>
  <c r="AQ142" i="71"/>
  <c r="AP142" i="71"/>
  <c r="AO142" i="71"/>
  <c r="AN142" i="71"/>
  <c r="AM142" i="71"/>
  <c r="AL142" i="71"/>
  <c r="AK142" i="71"/>
  <c r="AJ142" i="71"/>
  <c r="AI142" i="71"/>
  <c r="AG142" i="71"/>
  <c r="P142" i="71"/>
  <c r="AY141" i="71"/>
  <c r="AX141" i="71"/>
  <c r="AW141" i="71"/>
  <c r="AV141" i="71"/>
  <c r="AT141" i="71"/>
  <c r="AS141" i="71"/>
  <c r="AR141" i="71"/>
  <c r="AQ141" i="71"/>
  <c r="AP141" i="71"/>
  <c r="AO141" i="71"/>
  <c r="AN141" i="71"/>
  <c r="AM141" i="71"/>
  <c r="AL141" i="71"/>
  <c r="AK141" i="71"/>
  <c r="AJ141" i="71"/>
  <c r="AI141" i="71"/>
  <c r="AG141" i="71"/>
  <c r="P141" i="71"/>
  <c r="AY140" i="71"/>
  <c r="AX140" i="71"/>
  <c r="AW140" i="71"/>
  <c r="AV140" i="71"/>
  <c r="AT140" i="71"/>
  <c r="AS140" i="71"/>
  <c r="AR140" i="71"/>
  <c r="AQ140" i="71"/>
  <c r="AP140" i="71"/>
  <c r="AO140" i="71"/>
  <c r="AN140" i="71"/>
  <c r="AM140" i="71"/>
  <c r="AL140" i="71"/>
  <c r="AK140" i="71"/>
  <c r="AJ140" i="71"/>
  <c r="AI140" i="71"/>
  <c r="AG140" i="71"/>
  <c r="P140" i="71"/>
  <c r="AY139" i="71"/>
  <c r="AX139" i="71"/>
  <c r="AW139" i="71"/>
  <c r="AV139" i="71"/>
  <c r="AT139" i="71"/>
  <c r="AS139" i="71"/>
  <c r="AR139" i="71"/>
  <c r="AQ139" i="71"/>
  <c r="AP139" i="71"/>
  <c r="AO139" i="71"/>
  <c r="AN139" i="71"/>
  <c r="AM139" i="71"/>
  <c r="AL139" i="71"/>
  <c r="AK139" i="71"/>
  <c r="AJ139" i="71"/>
  <c r="AI139" i="71"/>
  <c r="AU139" i="71"/>
  <c r="AG139" i="71"/>
  <c r="P139" i="71"/>
  <c r="AY138" i="71"/>
  <c r="AX138" i="71"/>
  <c r="AW138" i="71"/>
  <c r="AV138" i="71"/>
  <c r="AT138" i="71"/>
  <c r="AS138" i="71"/>
  <c r="AR138" i="71"/>
  <c r="AQ138" i="71"/>
  <c r="AP138" i="71"/>
  <c r="AO138" i="71"/>
  <c r="AN138" i="71"/>
  <c r="AM138" i="71"/>
  <c r="AL138" i="71"/>
  <c r="AK138" i="71"/>
  <c r="AJ138" i="71"/>
  <c r="AI138" i="71"/>
  <c r="AG138" i="71"/>
  <c r="P138" i="71"/>
  <c r="AY137" i="71"/>
  <c r="AX137" i="71"/>
  <c r="AW137" i="71"/>
  <c r="AV137" i="71"/>
  <c r="AT137" i="71"/>
  <c r="AS137" i="71"/>
  <c r="AR137" i="71"/>
  <c r="AQ137" i="71"/>
  <c r="AP137" i="71"/>
  <c r="AO137" i="71"/>
  <c r="AN137" i="71"/>
  <c r="AM137" i="71"/>
  <c r="AL137" i="71"/>
  <c r="AK137" i="71"/>
  <c r="AJ137" i="71"/>
  <c r="AI137" i="71"/>
  <c r="AU137" i="71"/>
  <c r="AG137" i="71"/>
  <c r="P137" i="71"/>
  <c r="AY136" i="71"/>
  <c r="AX136" i="71"/>
  <c r="AW136" i="71"/>
  <c r="AV136" i="71"/>
  <c r="AT136" i="71"/>
  <c r="AS136" i="71"/>
  <c r="AR136" i="71"/>
  <c r="AQ136" i="71"/>
  <c r="AP136" i="71"/>
  <c r="AO136" i="71"/>
  <c r="AN136" i="71"/>
  <c r="AM136" i="71"/>
  <c r="AL136" i="71"/>
  <c r="AK136" i="71"/>
  <c r="AJ136" i="71"/>
  <c r="AI136" i="71"/>
  <c r="AG136" i="71"/>
  <c r="P136" i="71"/>
  <c r="AY135" i="71"/>
  <c r="AX135" i="71"/>
  <c r="AW135" i="71"/>
  <c r="AV135" i="71"/>
  <c r="AT135" i="71"/>
  <c r="AS135" i="71"/>
  <c r="AR135" i="71"/>
  <c r="AQ135" i="71"/>
  <c r="AP135" i="71"/>
  <c r="AO135" i="71"/>
  <c r="AN135" i="71"/>
  <c r="AM135" i="71"/>
  <c r="AL135" i="71"/>
  <c r="AK135" i="71"/>
  <c r="AJ135" i="71"/>
  <c r="AI135" i="71"/>
  <c r="AU135" i="71"/>
  <c r="AG135" i="71"/>
  <c r="P135" i="71"/>
  <c r="AY134" i="71"/>
  <c r="AX134" i="71"/>
  <c r="AW134" i="71"/>
  <c r="AV134" i="71"/>
  <c r="AT134" i="71"/>
  <c r="AS134" i="71"/>
  <c r="AR134" i="71"/>
  <c r="AQ134" i="71"/>
  <c r="AP134" i="71"/>
  <c r="AO134" i="71"/>
  <c r="AN134" i="71"/>
  <c r="AM134" i="71"/>
  <c r="AL134" i="71"/>
  <c r="AK134" i="71"/>
  <c r="AJ134" i="71"/>
  <c r="AI134" i="71"/>
  <c r="AG134" i="71"/>
  <c r="P134" i="71"/>
  <c r="AY133" i="71"/>
  <c r="AX133" i="71"/>
  <c r="AW133" i="71"/>
  <c r="AV133" i="71"/>
  <c r="AT133" i="71"/>
  <c r="AS133" i="71"/>
  <c r="AR133" i="71"/>
  <c r="AQ133" i="71"/>
  <c r="AP133" i="71"/>
  <c r="AO133" i="71"/>
  <c r="AN133" i="71"/>
  <c r="AM133" i="71"/>
  <c r="AL133" i="71"/>
  <c r="AK133" i="71"/>
  <c r="AJ133" i="71"/>
  <c r="AI133" i="71"/>
  <c r="AU133" i="71"/>
  <c r="AG133" i="71"/>
  <c r="P133" i="71"/>
  <c r="AY132" i="71"/>
  <c r="AX132" i="71"/>
  <c r="AW132" i="71"/>
  <c r="AV132" i="71"/>
  <c r="AT132" i="71"/>
  <c r="AS132" i="71"/>
  <c r="AR132" i="71"/>
  <c r="AQ132" i="71"/>
  <c r="AP132" i="71"/>
  <c r="AO132" i="71"/>
  <c r="AN132" i="71"/>
  <c r="AM132" i="71"/>
  <c r="AL132" i="71"/>
  <c r="AK132" i="71"/>
  <c r="AJ132" i="71"/>
  <c r="AI132" i="71"/>
  <c r="AU132" i="71"/>
  <c r="AG132" i="71"/>
  <c r="P132" i="71"/>
  <c r="AY131" i="71"/>
  <c r="AX131" i="71"/>
  <c r="AW131" i="71"/>
  <c r="AV131" i="71"/>
  <c r="AT131" i="71"/>
  <c r="AS131" i="71"/>
  <c r="AR131" i="71"/>
  <c r="AQ131" i="71"/>
  <c r="AP131" i="71"/>
  <c r="AO131" i="71"/>
  <c r="AN131" i="71"/>
  <c r="AM131" i="71"/>
  <c r="AL131" i="71"/>
  <c r="AK131" i="71"/>
  <c r="AJ131" i="71"/>
  <c r="AI131" i="71"/>
  <c r="AU131" i="71"/>
  <c r="AG131" i="71"/>
  <c r="P131" i="71"/>
  <c r="AY130" i="71"/>
  <c r="AX130" i="71"/>
  <c r="AW130" i="71"/>
  <c r="AV130" i="71"/>
  <c r="AT130" i="71"/>
  <c r="AS130" i="71"/>
  <c r="AR130" i="71"/>
  <c r="AQ130" i="71"/>
  <c r="AP130" i="71"/>
  <c r="AO130" i="71"/>
  <c r="AN130" i="71"/>
  <c r="AM130" i="71"/>
  <c r="AL130" i="71"/>
  <c r="AK130" i="71"/>
  <c r="AJ130" i="71"/>
  <c r="AI130" i="71"/>
  <c r="AG130" i="71"/>
  <c r="P130" i="71"/>
  <c r="AY129" i="71"/>
  <c r="AX129" i="71"/>
  <c r="AW129" i="71"/>
  <c r="AV129" i="71"/>
  <c r="AT129" i="71"/>
  <c r="AS129" i="71"/>
  <c r="AR129" i="71"/>
  <c r="AQ129" i="71"/>
  <c r="AP129" i="71"/>
  <c r="AO129" i="71"/>
  <c r="AN129" i="71"/>
  <c r="AM129" i="71"/>
  <c r="AL129" i="71"/>
  <c r="AK129" i="71"/>
  <c r="AJ129" i="71"/>
  <c r="AI129" i="71"/>
  <c r="AG129" i="71"/>
  <c r="P129" i="71"/>
  <c r="AY128" i="71"/>
  <c r="AX128" i="71"/>
  <c r="AW128" i="71"/>
  <c r="AV128" i="71"/>
  <c r="AT128" i="71"/>
  <c r="AS128" i="71"/>
  <c r="AR128" i="71"/>
  <c r="AQ128" i="71"/>
  <c r="AP128" i="71"/>
  <c r="AO128" i="71"/>
  <c r="AN128" i="71"/>
  <c r="AM128" i="71"/>
  <c r="AL128" i="71"/>
  <c r="AK128" i="71"/>
  <c r="AJ128" i="71"/>
  <c r="AI128" i="71"/>
  <c r="AU128" i="71"/>
  <c r="AG128" i="71"/>
  <c r="P128" i="71"/>
  <c r="AY127" i="71"/>
  <c r="AX127" i="71"/>
  <c r="AW127" i="71"/>
  <c r="AV127" i="71"/>
  <c r="AT127" i="71"/>
  <c r="AS127" i="71"/>
  <c r="AR127" i="71"/>
  <c r="AQ127" i="71"/>
  <c r="AP127" i="71"/>
  <c r="AO127" i="71"/>
  <c r="AN127" i="71"/>
  <c r="AM127" i="71"/>
  <c r="AL127" i="71"/>
  <c r="AK127" i="71"/>
  <c r="AJ127" i="71"/>
  <c r="AI127" i="71"/>
  <c r="AG127" i="71"/>
  <c r="P127" i="71"/>
  <c r="AY126" i="71"/>
  <c r="AX126" i="71"/>
  <c r="AW126" i="71"/>
  <c r="AV126" i="71"/>
  <c r="AT126" i="71"/>
  <c r="AS126" i="71"/>
  <c r="AR126" i="71"/>
  <c r="AQ126" i="71"/>
  <c r="AP126" i="71"/>
  <c r="AO126" i="71"/>
  <c r="AN126" i="71"/>
  <c r="AM126" i="71"/>
  <c r="AL126" i="71"/>
  <c r="AK126" i="71"/>
  <c r="AJ126" i="71"/>
  <c r="AI126" i="71"/>
  <c r="AU126" i="71"/>
  <c r="AG126" i="71"/>
  <c r="P126" i="71"/>
  <c r="AY125" i="71"/>
  <c r="AX125" i="71"/>
  <c r="AW125" i="71"/>
  <c r="AV125" i="71"/>
  <c r="AT125" i="71"/>
  <c r="AS125" i="71"/>
  <c r="AR125" i="71"/>
  <c r="AQ125" i="71"/>
  <c r="AP125" i="71"/>
  <c r="AO125" i="71"/>
  <c r="AN125" i="71"/>
  <c r="AM125" i="71"/>
  <c r="AL125" i="71"/>
  <c r="AK125" i="71"/>
  <c r="AJ125" i="71"/>
  <c r="AI125" i="71"/>
  <c r="AU125" i="71"/>
  <c r="AG125" i="71"/>
  <c r="P125" i="71"/>
  <c r="AY124" i="71"/>
  <c r="AX124" i="71"/>
  <c r="AW124" i="71"/>
  <c r="AV124" i="71"/>
  <c r="AT124" i="71"/>
  <c r="AS124" i="71"/>
  <c r="AR124" i="71"/>
  <c r="AQ124" i="71"/>
  <c r="AP124" i="71"/>
  <c r="AO124" i="71"/>
  <c r="AN124" i="71"/>
  <c r="AM124" i="71"/>
  <c r="AL124" i="71"/>
  <c r="AK124" i="71"/>
  <c r="AJ124" i="71"/>
  <c r="AI124" i="71"/>
  <c r="AU124" i="71"/>
  <c r="AG124" i="71"/>
  <c r="P124" i="71"/>
  <c r="AY123" i="71"/>
  <c r="AX123" i="71"/>
  <c r="AW123" i="71"/>
  <c r="AV123" i="71"/>
  <c r="AT123" i="71"/>
  <c r="AS123" i="71"/>
  <c r="AR123" i="71"/>
  <c r="AQ123" i="71"/>
  <c r="AP123" i="71"/>
  <c r="AO123" i="71"/>
  <c r="AN123" i="71"/>
  <c r="AM123" i="71"/>
  <c r="AL123" i="71"/>
  <c r="AK123" i="71"/>
  <c r="AJ123" i="71"/>
  <c r="AI123" i="71"/>
  <c r="AU123" i="71"/>
  <c r="AG123" i="71"/>
  <c r="P123" i="71"/>
  <c r="AY122" i="71"/>
  <c r="AX122" i="71"/>
  <c r="AW122" i="71"/>
  <c r="AV122" i="71"/>
  <c r="AT122" i="71"/>
  <c r="AS122" i="71"/>
  <c r="AR122" i="71"/>
  <c r="AQ122" i="71"/>
  <c r="AP122" i="71"/>
  <c r="AO122" i="71"/>
  <c r="AN122" i="71"/>
  <c r="AM122" i="71"/>
  <c r="AL122" i="71"/>
  <c r="AK122" i="71"/>
  <c r="AJ122" i="71"/>
  <c r="AI122" i="71"/>
  <c r="AG122" i="71"/>
  <c r="P122" i="71"/>
  <c r="AY121" i="71"/>
  <c r="AX121" i="71"/>
  <c r="AW121" i="71"/>
  <c r="AV121" i="71"/>
  <c r="AT121" i="71"/>
  <c r="AS121" i="71"/>
  <c r="AR121" i="71"/>
  <c r="AQ121" i="71"/>
  <c r="AP121" i="71"/>
  <c r="AO121" i="71"/>
  <c r="AN121" i="71"/>
  <c r="AM121" i="71"/>
  <c r="AL121" i="71"/>
  <c r="AK121" i="71"/>
  <c r="AJ121" i="71"/>
  <c r="AI121" i="71"/>
  <c r="AU121" i="71"/>
  <c r="AG121" i="71"/>
  <c r="P121" i="71"/>
  <c r="AY120" i="71"/>
  <c r="AX120" i="71"/>
  <c r="AW120" i="71"/>
  <c r="AV120" i="71"/>
  <c r="AT120" i="71"/>
  <c r="AS120" i="71"/>
  <c r="AR120" i="71"/>
  <c r="AQ120" i="71"/>
  <c r="AP120" i="71"/>
  <c r="AO120" i="71"/>
  <c r="AN120" i="71"/>
  <c r="AM120" i="71"/>
  <c r="AL120" i="71"/>
  <c r="AK120" i="71"/>
  <c r="AJ120" i="71"/>
  <c r="AI120" i="71"/>
  <c r="AU120" i="71"/>
  <c r="AG120" i="71"/>
  <c r="P120" i="71"/>
  <c r="AY119" i="71"/>
  <c r="AX119" i="71"/>
  <c r="AW119" i="71"/>
  <c r="AV119" i="71"/>
  <c r="AT119" i="71"/>
  <c r="AS119" i="71"/>
  <c r="AR119" i="71"/>
  <c r="AQ119" i="71"/>
  <c r="AP119" i="71"/>
  <c r="AO119" i="71"/>
  <c r="AN119" i="71"/>
  <c r="AM119" i="71"/>
  <c r="AL119" i="71"/>
  <c r="AK119" i="71"/>
  <c r="AJ119" i="71"/>
  <c r="AI119" i="71"/>
  <c r="AU119" i="71"/>
  <c r="AG119" i="71"/>
  <c r="P119" i="71"/>
  <c r="AY118" i="71"/>
  <c r="AX118" i="71"/>
  <c r="AW118" i="71"/>
  <c r="AV118" i="71"/>
  <c r="AT118" i="71"/>
  <c r="AS118" i="71"/>
  <c r="AR118" i="71"/>
  <c r="AQ118" i="71"/>
  <c r="AP118" i="71"/>
  <c r="AO118" i="71"/>
  <c r="AN118" i="71"/>
  <c r="AM118" i="71"/>
  <c r="AL118" i="71"/>
  <c r="AK118" i="71"/>
  <c r="AJ118" i="71"/>
  <c r="AI118" i="71"/>
  <c r="AU118" i="71"/>
  <c r="AG118" i="71"/>
  <c r="P118" i="71"/>
  <c r="AY117" i="71"/>
  <c r="AX117" i="71"/>
  <c r="AW117" i="71"/>
  <c r="AV117" i="71"/>
  <c r="AT117" i="71"/>
  <c r="AS117" i="71"/>
  <c r="AR117" i="71"/>
  <c r="AQ117" i="71"/>
  <c r="AP117" i="71"/>
  <c r="AO117" i="71"/>
  <c r="AN117" i="71"/>
  <c r="AM117" i="71"/>
  <c r="AL117" i="71"/>
  <c r="AK117" i="71"/>
  <c r="AJ117" i="71"/>
  <c r="AI117" i="71"/>
  <c r="AU117" i="71"/>
  <c r="AG117" i="71"/>
  <c r="P117" i="71"/>
  <c r="AY116" i="71"/>
  <c r="AX116" i="71"/>
  <c r="AW116" i="71"/>
  <c r="AV116" i="71"/>
  <c r="AT116" i="71"/>
  <c r="AS116" i="71"/>
  <c r="AR116" i="71"/>
  <c r="AQ116" i="71"/>
  <c r="AP116" i="71"/>
  <c r="AO116" i="71"/>
  <c r="AN116" i="71"/>
  <c r="AM116" i="71"/>
  <c r="AL116" i="71"/>
  <c r="AK116" i="71"/>
  <c r="AJ116" i="71"/>
  <c r="AI116" i="71"/>
  <c r="AU116" i="71"/>
  <c r="AG116" i="71"/>
  <c r="P116" i="71"/>
  <c r="AY115" i="71"/>
  <c r="AX115" i="71"/>
  <c r="AW115" i="71"/>
  <c r="AV115" i="71"/>
  <c r="AT115" i="71"/>
  <c r="AS115" i="71"/>
  <c r="AR115" i="71"/>
  <c r="AQ115" i="71"/>
  <c r="AP115" i="71"/>
  <c r="AO115" i="71"/>
  <c r="AN115" i="71"/>
  <c r="AM115" i="71"/>
  <c r="AL115" i="71"/>
  <c r="AK115" i="71"/>
  <c r="AJ115" i="71"/>
  <c r="AI115" i="71"/>
  <c r="AG115" i="71"/>
  <c r="P115" i="71"/>
  <c r="AY114" i="71"/>
  <c r="AX114" i="71"/>
  <c r="AW114" i="71"/>
  <c r="AV114" i="71"/>
  <c r="AT114" i="71"/>
  <c r="AS114" i="71"/>
  <c r="AR114" i="71"/>
  <c r="AQ114" i="71"/>
  <c r="AP114" i="71"/>
  <c r="AO114" i="71"/>
  <c r="AN114" i="71"/>
  <c r="AM114" i="71"/>
  <c r="AL114" i="71"/>
  <c r="AK114" i="71"/>
  <c r="AJ114" i="71"/>
  <c r="AI114" i="71"/>
  <c r="AG114" i="71"/>
  <c r="P114" i="71"/>
  <c r="AY113" i="71"/>
  <c r="AX113" i="71"/>
  <c r="AW113" i="71"/>
  <c r="AV113" i="71"/>
  <c r="AT113" i="71"/>
  <c r="AS113" i="71"/>
  <c r="AR113" i="71"/>
  <c r="AQ113" i="71"/>
  <c r="AP113" i="71"/>
  <c r="AO113" i="71"/>
  <c r="AN113" i="71"/>
  <c r="AM113" i="71"/>
  <c r="AL113" i="71"/>
  <c r="AK113" i="71"/>
  <c r="AJ113" i="71"/>
  <c r="AI113" i="71"/>
  <c r="AG113" i="71"/>
  <c r="P113" i="71"/>
  <c r="AY112" i="71"/>
  <c r="AX112" i="71"/>
  <c r="AW112" i="71"/>
  <c r="AV112" i="71"/>
  <c r="AT112" i="71"/>
  <c r="AS112" i="71"/>
  <c r="AR112" i="71"/>
  <c r="AQ112" i="71"/>
  <c r="AP112" i="71"/>
  <c r="AO112" i="71"/>
  <c r="AN112" i="71"/>
  <c r="AM112" i="71"/>
  <c r="AL112" i="71"/>
  <c r="AK112" i="71"/>
  <c r="AJ112" i="71"/>
  <c r="AI112" i="71"/>
  <c r="AU112" i="71"/>
  <c r="AG112" i="71"/>
  <c r="P112" i="71"/>
  <c r="AY111" i="71"/>
  <c r="AX111" i="71"/>
  <c r="AW111" i="71"/>
  <c r="AV111" i="71"/>
  <c r="AT111" i="71"/>
  <c r="AS111" i="71"/>
  <c r="AR111" i="71"/>
  <c r="AQ111" i="71"/>
  <c r="AP111" i="71"/>
  <c r="AO111" i="71"/>
  <c r="AN111" i="71"/>
  <c r="AM111" i="71"/>
  <c r="AL111" i="71"/>
  <c r="AK111" i="71"/>
  <c r="AJ111" i="71"/>
  <c r="AI111" i="71"/>
  <c r="AU111" i="71"/>
  <c r="AG111" i="71"/>
  <c r="P111" i="71"/>
  <c r="AY110" i="71"/>
  <c r="AX110" i="71"/>
  <c r="AW110" i="71"/>
  <c r="AV110" i="71"/>
  <c r="AT110" i="71"/>
  <c r="AS110" i="71"/>
  <c r="AR110" i="71"/>
  <c r="AQ110" i="71"/>
  <c r="AP110" i="71"/>
  <c r="AO110" i="71"/>
  <c r="AN110" i="71"/>
  <c r="AM110" i="71"/>
  <c r="AL110" i="71"/>
  <c r="AK110" i="71"/>
  <c r="AJ110" i="71"/>
  <c r="AI110" i="71"/>
  <c r="AG110" i="71"/>
  <c r="P110" i="71"/>
  <c r="AY109" i="71"/>
  <c r="AX109" i="71"/>
  <c r="AW109" i="71"/>
  <c r="AV109" i="71"/>
  <c r="AT109" i="71"/>
  <c r="AS109" i="71"/>
  <c r="AR109" i="71"/>
  <c r="AQ109" i="71"/>
  <c r="AP109" i="71"/>
  <c r="AO109" i="71"/>
  <c r="AN109" i="71"/>
  <c r="AM109" i="71"/>
  <c r="AL109" i="71"/>
  <c r="AK109" i="71"/>
  <c r="AJ109" i="71"/>
  <c r="AI109" i="71"/>
  <c r="AU109" i="71"/>
  <c r="AG109" i="71"/>
  <c r="P109" i="71"/>
  <c r="AY108" i="71"/>
  <c r="AX108" i="71"/>
  <c r="AW108" i="71"/>
  <c r="AV108" i="71"/>
  <c r="AT108" i="71"/>
  <c r="AS108" i="71"/>
  <c r="AR108" i="71"/>
  <c r="AQ108" i="71"/>
  <c r="AP108" i="71"/>
  <c r="AO108" i="71"/>
  <c r="AN108" i="71"/>
  <c r="AM108" i="71"/>
  <c r="AL108" i="71"/>
  <c r="AK108" i="71"/>
  <c r="AJ108" i="71"/>
  <c r="AI108" i="71"/>
  <c r="AU108" i="71"/>
  <c r="AG108" i="71"/>
  <c r="P108" i="71"/>
  <c r="AY107" i="71"/>
  <c r="AX107" i="71"/>
  <c r="AW107" i="71"/>
  <c r="AV107" i="71"/>
  <c r="AT107" i="71"/>
  <c r="AS107" i="71"/>
  <c r="AR107" i="71"/>
  <c r="AQ107" i="71"/>
  <c r="AP107" i="71"/>
  <c r="AO107" i="71"/>
  <c r="AN107" i="71"/>
  <c r="AM107" i="71"/>
  <c r="AL107" i="71"/>
  <c r="AK107" i="71"/>
  <c r="AJ107" i="71"/>
  <c r="AI107" i="71"/>
  <c r="AU107" i="71"/>
  <c r="AG107" i="71"/>
  <c r="P107" i="71"/>
  <c r="AY106" i="71"/>
  <c r="AX106" i="71"/>
  <c r="AW106" i="71"/>
  <c r="AV106" i="71"/>
  <c r="AT106" i="71"/>
  <c r="AS106" i="71"/>
  <c r="AR106" i="71"/>
  <c r="AQ106" i="71"/>
  <c r="AP106" i="71"/>
  <c r="AO106" i="71"/>
  <c r="AN106" i="71"/>
  <c r="AM106" i="71"/>
  <c r="AL106" i="71"/>
  <c r="AK106" i="71"/>
  <c r="AJ106" i="71"/>
  <c r="AI106" i="71"/>
  <c r="AU106" i="71"/>
  <c r="AG106" i="71"/>
  <c r="P106" i="71"/>
  <c r="AY105" i="71"/>
  <c r="AX105" i="71"/>
  <c r="AW105" i="71"/>
  <c r="AV105" i="71"/>
  <c r="AT105" i="71"/>
  <c r="AS105" i="71"/>
  <c r="AR105" i="71"/>
  <c r="AQ105" i="71"/>
  <c r="AP105" i="71"/>
  <c r="AO105" i="71"/>
  <c r="AN105" i="71"/>
  <c r="AM105" i="71"/>
  <c r="AL105" i="71"/>
  <c r="AK105" i="71"/>
  <c r="AJ105" i="71"/>
  <c r="AI105" i="71"/>
  <c r="AU105" i="71"/>
  <c r="AG105" i="71"/>
  <c r="P105" i="71"/>
  <c r="AY104" i="71"/>
  <c r="AX104" i="71"/>
  <c r="AW104" i="71"/>
  <c r="AV104" i="71"/>
  <c r="AT104" i="71"/>
  <c r="AS104" i="71"/>
  <c r="AR104" i="71"/>
  <c r="AQ104" i="71"/>
  <c r="AP104" i="71"/>
  <c r="AO104" i="71"/>
  <c r="AN104" i="71"/>
  <c r="AM104" i="71"/>
  <c r="AL104" i="71"/>
  <c r="AK104" i="71"/>
  <c r="AJ104" i="71"/>
  <c r="AI104" i="71"/>
  <c r="AU104" i="71"/>
  <c r="AG104" i="71"/>
  <c r="P104" i="71"/>
  <c r="AY103" i="71"/>
  <c r="AX103" i="71"/>
  <c r="AW103" i="71"/>
  <c r="AV103" i="71"/>
  <c r="AT103" i="71"/>
  <c r="AS103" i="71"/>
  <c r="AR103" i="71"/>
  <c r="AQ103" i="71"/>
  <c r="AP103" i="71"/>
  <c r="AO103" i="71"/>
  <c r="AN103" i="71"/>
  <c r="AM103" i="71"/>
  <c r="AL103" i="71"/>
  <c r="AK103" i="71"/>
  <c r="AJ103" i="71"/>
  <c r="AI103" i="71"/>
  <c r="AG103" i="71"/>
  <c r="P103" i="71"/>
  <c r="AY102" i="71"/>
  <c r="AX102" i="71"/>
  <c r="AW102" i="71"/>
  <c r="AV102" i="71"/>
  <c r="AT102" i="71"/>
  <c r="AS102" i="71"/>
  <c r="AR102" i="71"/>
  <c r="AQ102" i="71"/>
  <c r="AP102" i="71"/>
  <c r="AO102" i="71"/>
  <c r="AN102" i="71"/>
  <c r="AM102" i="71"/>
  <c r="AL102" i="71"/>
  <c r="AK102" i="71"/>
  <c r="AJ102" i="71"/>
  <c r="AI102" i="71"/>
  <c r="AG102" i="71"/>
  <c r="P102" i="71"/>
  <c r="AY101" i="71"/>
  <c r="AX101" i="71"/>
  <c r="AW101" i="71"/>
  <c r="AV101" i="71"/>
  <c r="AT101" i="71"/>
  <c r="AS101" i="71"/>
  <c r="AR101" i="71"/>
  <c r="AQ101" i="71"/>
  <c r="AP101" i="71"/>
  <c r="AO101" i="71"/>
  <c r="AN101" i="71"/>
  <c r="AM101" i="71"/>
  <c r="AL101" i="71"/>
  <c r="AK101" i="71"/>
  <c r="AJ101" i="71"/>
  <c r="AI101" i="71"/>
  <c r="AU101" i="71"/>
  <c r="AG101" i="71"/>
  <c r="P101" i="71"/>
  <c r="AY100" i="71"/>
  <c r="AX100" i="71"/>
  <c r="AW100" i="71"/>
  <c r="AV100" i="71"/>
  <c r="AT100" i="71"/>
  <c r="AS100" i="71"/>
  <c r="AR100" i="71"/>
  <c r="AQ100" i="71"/>
  <c r="AP100" i="71"/>
  <c r="AO100" i="71"/>
  <c r="AN100" i="71"/>
  <c r="AM100" i="71"/>
  <c r="AL100" i="71"/>
  <c r="AK100" i="71"/>
  <c r="AJ100" i="71"/>
  <c r="AI100" i="71"/>
  <c r="AG100" i="71"/>
  <c r="P100" i="71"/>
  <c r="AY99" i="71"/>
  <c r="AX99" i="71"/>
  <c r="AW99" i="71"/>
  <c r="AV99" i="71"/>
  <c r="AT99" i="71"/>
  <c r="AS99" i="71"/>
  <c r="AR99" i="71"/>
  <c r="AQ99" i="71"/>
  <c r="AP99" i="71"/>
  <c r="AO99" i="71"/>
  <c r="AN99" i="71"/>
  <c r="AM99" i="71"/>
  <c r="AL99" i="71"/>
  <c r="AK99" i="71"/>
  <c r="AJ99" i="71"/>
  <c r="AI99" i="71"/>
  <c r="AU99" i="71"/>
  <c r="AG99" i="71"/>
  <c r="P99" i="71"/>
  <c r="AY98" i="71"/>
  <c r="AX98" i="71"/>
  <c r="AW98" i="71"/>
  <c r="AV98" i="71"/>
  <c r="AT98" i="71"/>
  <c r="AS98" i="71"/>
  <c r="AR98" i="71"/>
  <c r="AQ98" i="71"/>
  <c r="AP98" i="71"/>
  <c r="AO98" i="71"/>
  <c r="AN98" i="71"/>
  <c r="AM98" i="71"/>
  <c r="AL98" i="71"/>
  <c r="AK98" i="71"/>
  <c r="AJ98" i="71"/>
  <c r="AI98" i="71"/>
  <c r="AU98" i="71"/>
  <c r="AG98" i="71"/>
  <c r="P98" i="71"/>
  <c r="AY97" i="71"/>
  <c r="AX97" i="71"/>
  <c r="AW97" i="71"/>
  <c r="AV97" i="71"/>
  <c r="AT97" i="71"/>
  <c r="AS97" i="71"/>
  <c r="AR97" i="71"/>
  <c r="AQ97" i="71"/>
  <c r="AP97" i="71"/>
  <c r="AO97" i="71"/>
  <c r="AN97" i="71"/>
  <c r="AM97" i="71"/>
  <c r="AL97" i="71"/>
  <c r="AK97" i="71"/>
  <c r="AJ97" i="71"/>
  <c r="AI97" i="71"/>
  <c r="AG97" i="71"/>
  <c r="P97" i="71"/>
  <c r="AY96" i="71"/>
  <c r="AX96" i="71"/>
  <c r="AW96" i="71"/>
  <c r="AV96" i="71"/>
  <c r="AT96" i="71"/>
  <c r="AS96" i="71"/>
  <c r="AR96" i="71"/>
  <c r="AQ96" i="71"/>
  <c r="AP96" i="71"/>
  <c r="AO96" i="71"/>
  <c r="AN96" i="71"/>
  <c r="AM96" i="71"/>
  <c r="AL96" i="71"/>
  <c r="AK96" i="71"/>
  <c r="AJ96" i="71"/>
  <c r="AI96" i="71"/>
  <c r="AU96" i="71"/>
  <c r="AG96" i="71"/>
  <c r="P96" i="71"/>
  <c r="AY95" i="71"/>
  <c r="AX95" i="71"/>
  <c r="AW95" i="71"/>
  <c r="AV95" i="71"/>
  <c r="AT95" i="71"/>
  <c r="AS95" i="71"/>
  <c r="AR95" i="71"/>
  <c r="AQ95" i="71"/>
  <c r="AP95" i="71"/>
  <c r="AO95" i="71"/>
  <c r="AN95" i="71"/>
  <c r="AM95" i="71"/>
  <c r="AL95" i="71"/>
  <c r="AK95" i="71"/>
  <c r="AJ95" i="71"/>
  <c r="AI95" i="71"/>
  <c r="AU95" i="71"/>
  <c r="AG95" i="71"/>
  <c r="P95" i="71"/>
  <c r="AY94" i="71"/>
  <c r="AX94" i="71"/>
  <c r="AW94" i="71"/>
  <c r="AV94" i="71"/>
  <c r="AT94" i="71"/>
  <c r="AS94" i="71"/>
  <c r="AR94" i="71"/>
  <c r="AQ94" i="71"/>
  <c r="AP94" i="71"/>
  <c r="AO94" i="71"/>
  <c r="AN94" i="71"/>
  <c r="AM94" i="71"/>
  <c r="AL94" i="71"/>
  <c r="AK94" i="71"/>
  <c r="AJ94" i="71"/>
  <c r="AI94" i="71"/>
  <c r="AU94" i="71"/>
  <c r="AG94" i="71"/>
  <c r="P94" i="71"/>
  <c r="AY93" i="71"/>
  <c r="AX93" i="71"/>
  <c r="AW93" i="71"/>
  <c r="AV93" i="71"/>
  <c r="AT93" i="71"/>
  <c r="AS93" i="71"/>
  <c r="AR93" i="71"/>
  <c r="AQ93" i="71"/>
  <c r="AP93" i="71"/>
  <c r="AO93" i="71"/>
  <c r="AN93" i="71"/>
  <c r="AM93" i="71"/>
  <c r="AL93" i="71"/>
  <c r="AK93" i="71"/>
  <c r="AJ93" i="71"/>
  <c r="AI93" i="71"/>
  <c r="AG93" i="71"/>
  <c r="P93" i="71"/>
  <c r="AY92" i="71"/>
  <c r="AX92" i="71"/>
  <c r="AW92" i="71"/>
  <c r="AV92" i="71"/>
  <c r="AT92" i="71"/>
  <c r="AS92" i="71"/>
  <c r="AR92" i="71"/>
  <c r="AQ92" i="71"/>
  <c r="AP92" i="71"/>
  <c r="AO92" i="71"/>
  <c r="AN92" i="71"/>
  <c r="AM92" i="71"/>
  <c r="AL92" i="71"/>
  <c r="AK92" i="71"/>
  <c r="AJ92" i="71"/>
  <c r="AI92" i="71"/>
  <c r="AU92" i="71"/>
  <c r="AG92" i="71"/>
  <c r="P92" i="71"/>
  <c r="AY91" i="71"/>
  <c r="AX91" i="71"/>
  <c r="AW91" i="71"/>
  <c r="AV91" i="71"/>
  <c r="AT91" i="71"/>
  <c r="AS91" i="71"/>
  <c r="AR91" i="71"/>
  <c r="AQ91" i="71"/>
  <c r="AP91" i="71"/>
  <c r="AO91" i="71"/>
  <c r="AN91" i="71"/>
  <c r="AM91" i="71"/>
  <c r="AL91" i="71"/>
  <c r="AK91" i="71"/>
  <c r="AJ91" i="71"/>
  <c r="AI91" i="71"/>
  <c r="AG91" i="71"/>
  <c r="P91" i="71"/>
  <c r="AY90" i="71"/>
  <c r="AX90" i="71"/>
  <c r="AW90" i="71"/>
  <c r="AV90" i="71"/>
  <c r="AT90" i="71"/>
  <c r="AS90" i="71"/>
  <c r="AR90" i="71"/>
  <c r="AQ90" i="71"/>
  <c r="AP90" i="71"/>
  <c r="AO90" i="71"/>
  <c r="AN90" i="71"/>
  <c r="AM90" i="71"/>
  <c r="AL90" i="71"/>
  <c r="AK90" i="71"/>
  <c r="AJ90" i="71"/>
  <c r="AI90" i="71"/>
  <c r="AU90" i="71"/>
  <c r="AG90" i="71"/>
  <c r="P90" i="71"/>
  <c r="AY89" i="71"/>
  <c r="AX89" i="71"/>
  <c r="AW89" i="71"/>
  <c r="AV89" i="71"/>
  <c r="AT89" i="71"/>
  <c r="AS89" i="71"/>
  <c r="AR89" i="71"/>
  <c r="AQ89" i="71"/>
  <c r="AP89" i="71"/>
  <c r="AO89" i="71"/>
  <c r="AN89" i="71"/>
  <c r="AM89" i="71"/>
  <c r="AL89" i="71"/>
  <c r="AK89" i="71"/>
  <c r="AJ89" i="71"/>
  <c r="AI89" i="71"/>
  <c r="AG89" i="71"/>
  <c r="P89" i="71"/>
  <c r="AY88" i="71"/>
  <c r="AX88" i="71"/>
  <c r="AW88" i="71"/>
  <c r="AV88" i="71"/>
  <c r="AT88" i="71"/>
  <c r="AS88" i="71"/>
  <c r="AR88" i="71"/>
  <c r="AQ88" i="71"/>
  <c r="AP88" i="71"/>
  <c r="AO88" i="71"/>
  <c r="AN88" i="71"/>
  <c r="AM88" i="71"/>
  <c r="AL88" i="71"/>
  <c r="AK88" i="71"/>
  <c r="AJ88" i="71"/>
  <c r="AI88" i="71"/>
  <c r="AU88" i="71"/>
  <c r="AG88" i="71"/>
  <c r="P88" i="71"/>
  <c r="AY87" i="71"/>
  <c r="AX87" i="71"/>
  <c r="AW87" i="71"/>
  <c r="AV87" i="71"/>
  <c r="AT87" i="71"/>
  <c r="AS87" i="71"/>
  <c r="AR87" i="71"/>
  <c r="AQ87" i="71"/>
  <c r="AP87" i="71"/>
  <c r="AO87" i="71"/>
  <c r="AN87" i="71"/>
  <c r="AM87" i="71"/>
  <c r="AL87" i="71"/>
  <c r="AK87" i="71"/>
  <c r="AJ87" i="71"/>
  <c r="AI87" i="71"/>
  <c r="AU87" i="71"/>
  <c r="AG87" i="71"/>
  <c r="P87" i="71"/>
  <c r="AY86" i="71"/>
  <c r="AX86" i="71"/>
  <c r="AW86" i="71"/>
  <c r="AV86" i="71"/>
  <c r="AT86" i="71"/>
  <c r="AS86" i="71"/>
  <c r="AR86" i="71"/>
  <c r="AQ86" i="71"/>
  <c r="AP86" i="71"/>
  <c r="AO86" i="71"/>
  <c r="AN86" i="71"/>
  <c r="AM86" i="71"/>
  <c r="AL86" i="71"/>
  <c r="AK86" i="71"/>
  <c r="AJ86" i="71"/>
  <c r="AI86" i="71"/>
  <c r="AU86" i="71"/>
  <c r="AG86" i="71"/>
  <c r="P86" i="71"/>
  <c r="AY85" i="71"/>
  <c r="AX85" i="71"/>
  <c r="AW85" i="71"/>
  <c r="AV85" i="71"/>
  <c r="AT85" i="71"/>
  <c r="AS85" i="71"/>
  <c r="AR85" i="71"/>
  <c r="AQ85" i="71"/>
  <c r="AP85" i="71"/>
  <c r="AO85" i="71"/>
  <c r="AN85" i="71"/>
  <c r="AM85" i="71"/>
  <c r="AL85" i="71"/>
  <c r="AK85" i="71"/>
  <c r="AJ85" i="71"/>
  <c r="AI85" i="71"/>
  <c r="AG85" i="71"/>
  <c r="P85" i="71"/>
  <c r="AY84" i="71"/>
  <c r="AX84" i="71"/>
  <c r="AW84" i="71"/>
  <c r="AV84" i="71"/>
  <c r="AT84" i="71"/>
  <c r="AS84" i="71"/>
  <c r="AR84" i="71"/>
  <c r="AQ84" i="71"/>
  <c r="AP84" i="71"/>
  <c r="AO84" i="71"/>
  <c r="AN84" i="71"/>
  <c r="AM84" i="71"/>
  <c r="AL84" i="71"/>
  <c r="AK84" i="71"/>
  <c r="AJ84" i="71"/>
  <c r="AI84" i="71"/>
  <c r="AU84" i="71"/>
  <c r="AG84" i="71"/>
  <c r="P84" i="71"/>
  <c r="AY83" i="71"/>
  <c r="AX83" i="71"/>
  <c r="AW83" i="71"/>
  <c r="AV83" i="71"/>
  <c r="AT83" i="71"/>
  <c r="AS83" i="71"/>
  <c r="AR83" i="71"/>
  <c r="AQ83" i="71"/>
  <c r="AP83" i="71"/>
  <c r="AO83" i="71"/>
  <c r="AN83" i="71"/>
  <c r="AM83" i="71"/>
  <c r="AL83" i="71"/>
  <c r="AK83" i="71"/>
  <c r="AJ83" i="71"/>
  <c r="AI83" i="71"/>
  <c r="AG83" i="71"/>
  <c r="P83" i="71"/>
  <c r="AY82" i="71"/>
  <c r="AX82" i="71"/>
  <c r="AW82" i="71"/>
  <c r="AV82" i="71"/>
  <c r="AT82" i="71"/>
  <c r="AS82" i="71"/>
  <c r="AR82" i="71"/>
  <c r="AQ82" i="71"/>
  <c r="AP82" i="71"/>
  <c r="AO82" i="71"/>
  <c r="AN82" i="71"/>
  <c r="AM82" i="71"/>
  <c r="AL82" i="71"/>
  <c r="AK82" i="71"/>
  <c r="AJ82" i="71"/>
  <c r="AI82" i="71"/>
  <c r="AG82" i="71"/>
  <c r="P82" i="71"/>
  <c r="AY81" i="71"/>
  <c r="AX81" i="71"/>
  <c r="AW81" i="71"/>
  <c r="AV81" i="71"/>
  <c r="AT81" i="71"/>
  <c r="AS81" i="71"/>
  <c r="AR81" i="71"/>
  <c r="AQ81" i="71"/>
  <c r="AP81" i="71"/>
  <c r="AO81" i="71"/>
  <c r="AN81" i="71"/>
  <c r="AM81" i="71"/>
  <c r="AL81" i="71"/>
  <c r="AK81" i="71"/>
  <c r="AJ81" i="71"/>
  <c r="AI81" i="71"/>
  <c r="AG81" i="71"/>
  <c r="P81" i="71"/>
  <c r="AY80" i="71"/>
  <c r="AX80" i="71"/>
  <c r="AW80" i="71"/>
  <c r="AV80" i="71"/>
  <c r="AT80" i="71"/>
  <c r="AS80" i="71"/>
  <c r="AR80" i="71"/>
  <c r="AQ80" i="71"/>
  <c r="AP80" i="71"/>
  <c r="AO80" i="71"/>
  <c r="AN80" i="71"/>
  <c r="AM80" i="71"/>
  <c r="AL80" i="71"/>
  <c r="AK80" i="71"/>
  <c r="AJ80" i="71"/>
  <c r="AI80" i="71"/>
  <c r="AU80" i="71"/>
  <c r="AG80" i="71"/>
  <c r="P80" i="71"/>
  <c r="AY79" i="71"/>
  <c r="AX79" i="71"/>
  <c r="AW79" i="71"/>
  <c r="AV79" i="71"/>
  <c r="AT79" i="71"/>
  <c r="AS79" i="71"/>
  <c r="AR79" i="71"/>
  <c r="AQ79" i="71"/>
  <c r="AP79" i="71"/>
  <c r="AO79" i="71"/>
  <c r="AN79" i="71"/>
  <c r="AM79" i="71"/>
  <c r="AL79" i="71"/>
  <c r="AK79" i="71"/>
  <c r="AJ79" i="71"/>
  <c r="AI79" i="71"/>
  <c r="AU79" i="71"/>
  <c r="AG79" i="71"/>
  <c r="P79" i="71"/>
  <c r="AY78" i="71"/>
  <c r="AX78" i="71"/>
  <c r="AW78" i="71"/>
  <c r="AV78" i="71"/>
  <c r="AT78" i="71"/>
  <c r="AS78" i="71"/>
  <c r="AR78" i="71"/>
  <c r="AQ78" i="71"/>
  <c r="AP78" i="71"/>
  <c r="AO78" i="71"/>
  <c r="AN78" i="71"/>
  <c r="AM78" i="71"/>
  <c r="AL78" i="71"/>
  <c r="AK78" i="71"/>
  <c r="AJ78" i="71"/>
  <c r="AI78" i="71"/>
  <c r="AG78" i="71"/>
  <c r="P78" i="71"/>
  <c r="AY77" i="71"/>
  <c r="AX77" i="71"/>
  <c r="AW77" i="71"/>
  <c r="AV77" i="71"/>
  <c r="AT77" i="71"/>
  <c r="AS77" i="71"/>
  <c r="AR77" i="71"/>
  <c r="AQ77" i="71"/>
  <c r="AP77" i="71"/>
  <c r="AO77" i="71"/>
  <c r="AN77" i="71"/>
  <c r="AM77" i="71"/>
  <c r="AL77" i="71"/>
  <c r="AK77" i="71"/>
  <c r="AJ77" i="71"/>
  <c r="AI77" i="71"/>
  <c r="AU77" i="71"/>
  <c r="AG77" i="71"/>
  <c r="P77" i="71"/>
  <c r="AY76" i="71"/>
  <c r="AX76" i="71"/>
  <c r="AW76" i="71"/>
  <c r="AV76" i="71"/>
  <c r="AT76" i="71"/>
  <c r="AS76" i="71"/>
  <c r="AR76" i="71"/>
  <c r="AQ76" i="71"/>
  <c r="AP76" i="71"/>
  <c r="AO76" i="71"/>
  <c r="AN76" i="71"/>
  <c r="AM76" i="71"/>
  <c r="AL76" i="71"/>
  <c r="AK76" i="71"/>
  <c r="AJ76" i="71"/>
  <c r="AI76" i="71"/>
  <c r="AU76" i="71"/>
  <c r="AG76" i="71"/>
  <c r="P76" i="71"/>
  <c r="AY75" i="71"/>
  <c r="AX75" i="71"/>
  <c r="AW75" i="71"/>
  <c r="AV75" i="71"/>
  <c r="AT75" i="71"/>
  <c r="AS75" i="71"/>
  <c r="AR75" i="71"/>
  <c r="AQ75" i="71"/>
  <c r="AP75" i="71"/>
  <c r="AO75" i="71"/>
  <c r="AN75" i="71"/>
  <c r="AM75" i="71"/>
  <c r="AL75" i="71"/>
  <c r="AK75" i="71"/>
  <c r="AJ75" i="71"/>
  <c r="AI75" i="71"/>
  <c r="AU75" i="71"/>
  <c r="AG75" i="71"/>
  <c r="P75" i="71"/>
  <c r="AY74" i="71"/>
  <c r="AX74" i="71"/>
  <c r="AW74" i="71"/>
  <c r="AV74" i="71"/>
  <c r="AT74" i="71"/>
  <c r="AS74" i="71"/>
  <c r="AR74" i="71"/>
  <c r="AQ74" i="71"/>
  <c r="AP74" i="71"/>
  <c r="AO74" i="71"/>
  <c r="AN74" i="71"/>
  <c r="AM74" i="71"/>
  <c r="AL74" i="71"/>
  <c r="AK74" i="71"/>
  <c r="AJ74" i="71"/>
  <c r="AI74" i="71"/>
  <c r="AG74" i="71"/>
  <c r="P74" i="71"/>
  <c r="AY73" i="71"/>
  <c r="AX73" i="71"/>
  <c r="AW73" i="71"/>
  <c r="AV73" i="71"/>
  <c r="AT73" i="71"/>
  <c r="AS73" i="71"/>
  <c r="AR73" i="71"/>
  <c r="AQ73" i="71"/>
  <c r="AP73" i="71"/>
  <c r="AO73" i="71"/>
  <c r="AN73" i="71"/>
  <c r="AM73" i="71"/>
  <c r="AL73" i="71"/>
  <c r="AK73" i="71"/>
  <c r="AJ73" i="71"/>
  <c r="AI73" i="71"/>
  <c r="AU73" i="71"/>
  <c r="AG73" i="71"/>
  <c r="P73" i="71"/>
  <c r="AY72" i="71"/>
  <c r="AX72" i="71"/>
  <c r="AW72" i="71"/>
  <c r="AV72" i="71"/>
  <c r="AT72" i="71"/>
  <c r="AS72" i="71"/>
  <c r="AR72" i="71"/>
  <c r="AQ72" i="71"/>
  <c r="AP72" i="71"/>
  <c r="AO72" i="71"/>
  <c r="AN72" i="71"/>
  <c r="AM72" i="71"/>
  <c r="AL72" i="71"/>
  <c r="AK72" i="71"/>
  <c r="AJ72" i="71"/>
  <c r="AI72" i="71"/>
  <c r="AU72" i="71"/>
  <c r="AG72" i="71"/>
  <c r="P72" i="71"/>
  <c r="AY71" i="71"/>
  <c r="AX71" i="71"/>
  <c r="AW71" i="71"/>
  <c r="AV71" i="71"/>
  <c r="AT71" i="71"/>
  <c r="AS71" i="71"/>
  <c r="AR71" i="71"/>
  <c r="AQ71" i="71"/>
  <c r="AP71" i="71"/>
  <c r="AO71" i="71"/>
  <c r="AN71" i="71"/>
  <c r="AM71" i="71"/>
  <c r="AL71" i="71"/>
  <c r="AK71" i="71"/>
  <c r="AJ71" i="71"/>
  <c r="AI71" i="71"/>
  <c r="AG71" i="71"/>
  <c r="P71" i="71"/>
  <c r="AY70" i="71"/>
  <c r="AX70" i="71"/>
  <c r="AW70" i="71"/>
  <c r="AV70" i="71"/>
  <c r="AT70" i="71"/>
  <c r="AS70" i="71"/>
  <c r="AR70" i="71"/>
  <c r="AQ70" i="71"/>
  <c r="AP70" i="71"/>
  <c r="AO70" i="71"/>
  <c r="AN70" i="71"/>
  <c r="AM70" i="71"/>
  <c r="AL70" i="71"/>
  <c r="AK70" i="71"/>
  <c r="AJ70" i="71"/>
  <c r="AI70" i="71"/>
  <c r="AU70" i="71"/>
  <c r="AG70" i="71"/>
  <c r="P70" i="71"/>
  <c r="AY69" i="71"/>
  <c r="AX69" i="71"/>
  <c r="AW69" i="71"/>
  <c r="AV69" i="71"/>
  <c r="AT69" i="71"/>
  <c r="AS69" i="71"/>
  <c r="AR69" i="71"/>
  <c r="AQ69" i="71"/>
  <c r="AP69" i="71"/>
  <c r="AO69" i="71"/>
  <c r="AN69" i="71"/>
  <c r="AM69" i="71"/>
  <c r="AL69" i="71"/>
  <c r="AK69" i="71"/>
  <c r="AJ69" i="71"/>
  <c r="AI69" i="71"/>
  <c r="AU69" i="71"/>
  <c r="AG69" i="71"/>
  <c r="P69" i="71"/>
  <c r="AY68" i="71"/>
  <c r="AX68" i="71"/>
  <c r="AW68" i="71"/>
  <c r="AV68" i="71"/>
  <c r="AT68" i="71"/>
  <c r="AS68" i="71"/>
  <c r="AR68" i="71"/>
  <c r="AQ68" i="71"/>
  <c r="AP68" i="71"/>
  <c r="AO68" i="71"/>
  <c r="AN68" i="71"/>
  <c r="AM68" i="71"/>
  <c r="AL68" i="71"/>
  <c r="AK68" i="71"/>
  <c r="AJ68" i="71"/>
  <c r="AI68" i="71"/>
  <c r="AU68" i="71"/>
  <c r="AG68" i="71"/>
  <c r="P68" i="71"/>
  <c r="AY67" i="71"/>
  <c r="AX67" i="71"/>
  <c r="AW67" i="71"/>
  <c r="AV67" i="71"/>
  <c r="AT67" i="71"/>
  <c r="AS67" i="71"/>
  <c r="AR67" i="71"/>
  <c r="AQ67" i="71"/>
  <c r="AP67" i="71"/>
  <c r="AO67" i="71"/>
  <c r="AN67" i="71"/>
  <c r="AM67" i="71"/>
  <c r="AL67" i="71"/>
  <c r="AK67" i="71"/>
  <c r="AJ67" i="71"/>
  <c r="AI67" i="71"/>
  <c r="AG67" i="71"/>
  <c r="P67" i="71"/>
  <c r="AY66" i="71"/>
  <c r="AX66" i="71"/>
  <c r="AW66" i="71"/>
  <c r="AV66" i="71"/>
  <c r="AT66" i="71"/>
  <c r="AS66" i="71"/>
  <c r="AR66" i="71"/>
  <c r="AQ66" i="71"/>
  <c r="AP66" i="71"/>
  <c r="AO66" i="71"/>
  <c r="AN66" i="71"/>
  <c r="AM66" i="71"/>
  <c r="AL66" i="71"/>
  <c r="AK66" i="71"/>
  <c r="AJ66" i="71"/>
  <c r="AI66" i="71"/>
  <c r="AU66" i="71"/>
  <c r="AG66" i="71"/>
  <c r="P66" i="71"/>
  <c r="AY65" i="71"/>
  <c r="AX65" i="71"/>
  <c r="AW65" i="71"/>
  <c r="AV65" i="71"/>
  <c r="AT65" i="71"/>
  <c r="AS65" i="71"/>
  <c r="AR65" i="71"/>
  <c r="AQ65" i="71"/>
  <c r="AP65" i="71"/>
  <c r="AO65" i="71"/>
  <c r="AN65" i="71"/>
  <c r="AM65" i="71"/>
  <c r="AL65" i="71"/>
  <c r="AK65" i="71"/>
  <c r="AJ65" i="71"/>
  <c r="AI65" i="71"/>
  <c r="AG65" i="71"/>
  <c r="P65" i="71"/>
  <c r="AY64" i="71"/>
  <c r="AX64" i="71"/>
  <c r="AW64" i="71"/>
  <c r="AV64" i="71"/>
  <c r="AT64" i="71"/>
  <c r="AS64" i="71"/>
  <c r="AR64" i="71"/>
  <c r="AQ64" i="71"/>
  <c r="AP64" i="71"/>
  <c r="AO64" i="71"/>
  <c r="AN64" i="71"/>
  <c r="AM64" i="71"/>
  <c r="AL64" i="71"/>
  <c r="AK64" i="71"/>
  <c r="AJ64" i="71"/>
  <c r="AI64" i="71"/>
  <c r="AU64" i="71"/>
  <c r="AG64" i="71"/>
  <c r="P64" i="71"/>
  <c r="AY63" i="71"/>
  <c r="AX63" i="71"/>
  <c r="AW63" i="71"/>
  <c r="AV63" i="71"/>
  <c r="AT63" i="71"/>
  <c r="AS63" i="71"/>
  <c r="AR63" i="71"/>
  <c r="AQ63" i="71"/>
  <c r="AP63" i="71"/>
  <c r="AO63" i="71"/>
  <c r="AN63" i="71"/>
  <c r="AM63" i="71"/>
  <c r="AL63" i="71"/>
  <c r="AK63" i="71"/>
  <c r="AJ63" i="71"/>
  <c r="AI63" i="71"/>
  <c r="AG63" i="71"/>
  <c r="P63" i="71"/>
  <c r="AY62" i="71"/>
  <c r="AX62" i="71"/>
  <c r="AW62" i="71"/>
  <c r="AV62" i="71"/>
  <c r="AT62" i="71"/>
  <c r="AS62" i="71"/>
  <c r="AR62" i="71"/>
  <c r="AQ62" i="71"/>
  <c r="AP62" i="71"/>
  <c r="AO62" i="71"/>
  <c r="AN62" i="71"/>
  <c r="AM62" i="71"/>
  <c r="AL62" i="71"/>
  <c r="AK62" i="71"/>
  <c r="AJ62" i="71"/>
  <c r="AI62" i="71"/>
  <c r="AG62" i="71"/>
  <c r="P62" i="71"/>
  <c r="AY61" i="71"/>
  <c r="AX61" i="71"/>
  <c r="AW61" i="71"/>
  <c r="AV61" i="71"/>
  <c r="AT61" i="71"/>
  <c r="AS61" i="71"/>
  <c r="AR61" i="71"/>
  <c r="AQ61" i="71"/>
  <c r="AP61" i="71"/>
  <c r="AO61" i="71"/>
  <c r="AN61" i="71"/>
  <c r="AM61" i="71"/>
  <c r="AL61" i="71"/>
  <c r="AK61" i="71"/>
  <c r="AJ61" i="71"/>
  <c r="AI61" i="71"/>
  <c r="AG61" i="71"/>
  <c r="P61" i="71"/>
  <c r="AY60" i="71"/>
  <c r="AX60" i="71"/>
  <c r="AW60" i="71"/>
  <c r="AV60" i="71"/>
  <c r="AT60" i="71"/>
  <c r="AS60" i="71"/>
  <c r="AR60" i="71"/>
  <c r="AQ60" i="71"/>
  <c r="AP60" i="71"/>
  <c r="AO60" i="71"/>
  <c r="AN60" i="71"/>
  <c r="AM60" i="71"/>
  <c r="AL60" i="71"/>
  <c r="AK60" i="71"/>
  <c r="AJ60" i="71"/>
  <c r="AI60" i="71"/>
  <c r="AG60" i="71"/>
  <c r="P60" i="71"/>
  <c r="AY59" i="71"/>
  <c r="AX59" i="71"/>
  <c r="AW59" i="71"/>
  <c r="AV59" i="71"/>
  <c r="AT59" i="71"/>
  <c r="AS59" i="71"/>
  <c r="AR59" i="71"/>
  <c r="AQ59" i="71"/>
  <c r="AP59" i="71"/>
  <c r="AO59" i="71"/>
  <c r="AN59" i="71"/>
  <c r="AM59" i="71"/>
  <c r="AL59" i="71"/>
  <c r="AK59" i="71"/>
  <c r="AJ59" i="71"/>
  <c r="AI59" i="71"/>
  <c r="AG59" i="71"/>
  <c r="P59" i="71"/>
  <c r="AY58" i="71"/>
  <c r="AX58" i="71"/>
  <c r="AW58" i="71"/>
  <c r="AV58" i="71"/>
  <c r="AT58" i="71"/>
  <c r="AS58" i="71"/>
  <c r="AR58" i="71"/>
  <c r="AQ58" i="71"/>
  <c r="AP58" i="71"/>
  <c r="AO58" i="71"/>
  <c r="AN58" i="71"/>
  <c r="AM58" i="71"/>
  <c r="AL58" i="71"/>
  <c r="AK58" i="71"/>
  <c r="AJ58" i="71"/>
  <c r="AI58" i="71"/>
  <c r="AU58" i="71"/>
  <c r="AG58" i="71"/>
  <c r="P58" i="71"/>
  <c r="AY57" i="71"/>
  <c r="AX57" i="71"/>
  <c r="AW57" i="71"/>
  <c r="AV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U57" i="71"/>
  <c r="AG57" i="71"/>
  <c r="P57" i="71"/>
  <c r="AY56" i="71"/>
  <c r="AX56" i="71"/>
  <c r="AW56" i="71"/>
  <c r="AV56" i="71"/>
  <c r="AT56" i="71"/>
  <c r="AS56" i="71"/>
  <c r="AR56" i="71"/>
  <c r="AQ56" i="71"/>
  <c r="AP56" i="71"/>
  <c r="AO56" i="71"/>
  <c r="AN56" i="71"/>
  <c r="AM56" i="71"/>
  <c r="AL56" i="71"/>
  <c r="AK56" i="71"/>
  <c r="AJ56" i="71"/>
  <c r="AI56" i="71"/>
  <c r="AU56" i="71"/>
  <c r="AG56" i="71"/>
  <c r="P56" i="71"/>
  <c r="AY55" i="71"/>
  <c r="AX55" i="71"/>
  <c r="AW55" i="71"/>
  <c r="AV55" i="71"/>
  <c r="AT55" i="71"/>
  <c r="AS55" i="71"/>
  <c r="AR55" i="71"/>
  <c r="AQ55" i="71"/>
  <c r="AP55" i="71"/>
  <c r="AO55" i="71"/>
  <c r="AN55" i="71"/>
  <c r="AM55" i="71"/>
  <c r="AL55" i="71"/>
  <c r="AK55" i="71"/>
  <c r="AJ55" i="71"/>
  <c r="AI55" i="71"/>
  <c r="AU55" i="71"/>
  <c r="AG55" i="71"/>
  <c r="P55" i="71"/>
  <c r="AY54" i="71"/>
  <c r="AX54" i="71"/>
  <c r="AW54" i="71"/>
  <c r="AV54" i="71"/>
  <c r="AT54" i="71"/>
  <c r="AS54" i="71"/>
  <c r="AR54" i="71"/>
  <c r="AQ54" i="71"/>
  <c r="AP54" i="71"/>
  <c r="AO54" i="71"/>
  <c r="AN54" i="71"/>
  <c r="AM54" i="71"/>
  <c r="AL54" i="71"/>
  <c r="AK54" i="71"/>
  <c r="AJ54" i="71"/>
  <c r="AI54" i="71"/>
  <c r="AU54" i="71"/>
  <c r="AG54" i="71"/>
  <c r="P54" i="71"/>
  <c r="AY53" i="71"/>
  <c r="AX53" i="71"/>
  <c r="AW53" i="71"/>
  <c r="AV53" i="71"/>
  <c r="AT53" i="71"/>
  <c r="AS53" i="71"/>
  <c r="AR53" i="71"/>
  <c r="AQ53" i="71"/>
  <c r="AP53" i="71"/>
  <c r="AO53" i="71"/>
  <c r="AN53" i="71"/>
  <c r="AM53" i="71"/>
  <c r="AL53" i="71"/>
  <c r="AK53" i="71"/>
  <c r="AJ53" i="71"/>
  <c r="AI53" i="71"/>
  <c r="AU53" i="71"/>
  <c r="AG53" i="71"/>
  <c r="P53" i="71"/>
  <c r="AY52" i="71"/>
  <c r="AX52" i="71"/>
  <c r="AW52" i="71"/>
  <c r="AV52" i="71"/>
  <c r="AT52" i="71"/>
  <c r="AS52" i="71"/>
  <c r="AR52" i="71"/>
  <c r="AQ52" i="71"/>
  <c r="AP52" i="71"/>
  <c r="AO52" i="71"/>
  <c r="AN52" i="71"/>
  <c r="AM52" i="71"/>
  <c r="AL52" i="71"/>
  <c r="AK52" i="71"/>
  <c r="AJ52" i="71"/>
  <c r="AI52" i="71"/>
  <c r="AG52" i="71"/>
  <c r="P52" i="71"/>
  <c r="AY51" i="71"/>
  <c r="AX51" i="71"/>
  <c r="AW51" i="71"/>
  <c r="AV51" i="71"/>
  <c r="AT51" i="71"/>
  <c r="AS51" i="71"/>
  <c r="AR51" i="71"/>
  <c r="AQ51" i="71"/>
  <c r="AP51" i="71"/>
  <c r="AO51" i="71"/>
  <c r="AN51" i="71"/>
  <c r="AM51" i="71"/>
  <c r="AL51" i="71"/>
  <c r="AK51" i="71"/>
  <c r="AJ51" i="71"/>
  <c r="AI51" i="71"/>
  <c r="AU51" i="71"/>
  <c r="AG51" i="71"/>
  <c r="P51" i="71"/>
  <c r="AY50" i="71"/>
  <c r="AX50" i="71"/>
  <c r="AW50" i="71"/>
  <c r="AV50" i="71"/>
  <c r="AT50" i="71"/>
  <c r="AS50" i="71"/>
  <c r="AR50" i="71"/>
  <c r="AQ50" i="71"/>
  <c r="AP50" i="71"/>
  <c r="AO50" i="71"/>
  <c r="AN50" i="71"/>
  <c r="AM50" i="71"/>
  <c r="AL50" i="71"/>
  <c r="AK50" i="71"/>
  <c r="AJ50" i="71"/>
  <c r="AI50" i="71"/>
  <c r="AG50" i="71"/>
  <c r="P50" i="71"/>
  <c r="AY49" i="71"/>
  <c r="AX49" i="71"/>
  <c r="AW49" i="71"/>
  <c r="AV49" i="71"/>
  <c r="AT49" i="71"/>
  <c r="AS49" i="71"/>
  <c r="AR49" i="71"/>
  <c r="AQ49" i="71"/>
  <c r="AP49" i="71"/>
  <c r="AO49" i="71"/>
  <c r="AN49" i="71"/>
  <c r="AM49" i="71"/>
  <c r="AL49" i="71"/>
  <c r="AK49" i="71"/>
  <c r="AJ49" i="71"/>
  <c r="AI49" i="71"/>
  <c r="AU49" i="71"/>
  <c r="AG49" i="71"/>
  <c r="P49" i="71"/>
  <c r="AY48" i="71"/>
  <c r="AX48" i="71"/>
  <c r="AW48" i="71"/>
  <c r="AV48" i="71"/>
  <c r="AT48" i="71"/>
  <c r="AS48" i="71"/>
  <c r="AR48" i="71"/>
  <c r="AQ48" i="71"/>
  <c r="AP48" i="71"/>
  <c r="AO48" i="71"/>
  <c r="AN48" i="71"/>
  <c r="AM48" i="71"/>
  <c r="AL48" i="71"/>
  <c r="AK48" i="71"/>
  <c r="AJ48" i="71"/>
  <c r="AI48" i="71"/>
  <c r="AG48" i="71"/>
  <c r="P48" i="71"/>
  <c r="AY47" i="71"/>
  <c r="AX47" i="71"/>
  <c r="AW47" i="71"/>
  <c r="AV47" i="71"/>
  <c r="AT47" i="71"/>
  <c r="AS47" i="71"/>
  <c r="AR47" i="71"/>
  <c r="AQ47" i="71"/>
  <c r="AP47" i="71"/>
  <c r="AO47" i="71"/>
  <c r="AN47" i="71"/>
  <c r="AM47" i="71"/>
  <c r="AL47" i="71"/>
  <c r="AK47" i="71"/>
  <c r="AJ47" i="71"/>
  <c r="AI47" i="71"/>
  <c r="AU47" i="71"/>
  <c r="AG47" i="71"/>
  <c r="P47" i="71"/>
  <c r="AY46" i="71"/>
  <c r="AX46" i="71"/>
  <c r="AW46" i="71"/>
  <c r="AV46" i="71"/>
  <c r="AT46" i="71"/>
  <c r="AS46" i="71"/>
  <c r="AR46" i="71"/>
  <c r="AQ46" i="71"/>
  <c r="AP46" i="71"/>
  <c r="AO46" i="71"/>
  <c r="AN46" i="71"/>
  <c r="AM46" i="71"/>
  <c r="AL46" i="71"/>
  <c r="AK46" i="71"/>
  <c r="AJ46" i="71"/>
  <c r="AI46" i="71"/>
  <c r="AG46" i="71"/>
  <c r="P46" i="71"/>
  <c r="AY45" i="71"/>
  <c r="AX45" i="71"/>
  <c r="AW45" i="71"/>
  <c r="AV45" i="71"/>
  <c r="AT45" i="71"/>
  <c r="AS45" i="71"/>
  <c r="AR45" i="71"/>
  <c r="AQ45" i="71"/>
  <c r="AP45" i="71"/>
  <c r="AO45" i="71"/>
  <c r="AN45" i="71"/>
  <c r="AM45" i="71"/>
  <c r="AL45" i="71"/>
  <c r="AK45" i="71"/>
  <c r="AJ45" i="71"/>
  <c r="AI45" i="71"/>
  <c r="AU45" i="71"/>
  <c r="AG45" i="71"/>
  <c r="P45" i="71"/>
  <c r="AY44" i="71"/>
  <c r="AX44" i="71"/>
  <c r="AW44" i="71"/>
  <c r="AV44" i="71"/>
  <c r="AT44" i="71"/>
  <c r="AS44" i="71"/>
  <c r="AR44" i="71"/>
  <c r="AQ44" i="71"/>
  <c r="AP44" i="71"/>
  <c r="AO44" i="71"/>
  <c r="AN44" i="71"/>
  <c r="AM44" i="71"/>
  <c r="AL44" i="71"/>
  <c r="AK44" i="71"/>
  <c r="AJ44" i="71"/>
  <c r="AI44" i="71"/>
  <c r="AG44" i="71"/>
  <c r="P44" i="71"/>
  <c r="AY43" i="71"/>
  <c r="AX43" i="71"/>
  <c r="AW43" i="71"/>
  <c r="AV43" i="71"/>
  <c r="AT43" i="71"/>
  <c r="AS43" i="71"/>
  <c r="AR43" i="71"/>
  <c r="AQ43" i="71"/>
  <c r="AP43" i="71"/>
  <c r="AO43" i="71"/>
  <c r="AN43" i="71"/>
  <c r="AM43" i="71"/>
  <c r="AL43" i="71"/>
  <c r="AK43" i="71"/>
  <c r="AJ43" i="71"/>
  <c r="AI43" i="71"/>
  <c r="AU43" i="71"/>
  <c r="AG43" i="71"/>
  <c r="P43" i="71"/>
  <c r="AY42" i="71"/>
  <c r="AX42" i="71"/>
  <c r="AW42" i="71"/>
  <c r="AV42" i="71"/>
  <c r="AT42" i="71"/>
  <c r="AS42" i="71"/>
  <c r="AR42" i="71"/>
  <c r="AQ42" i="71"/>
  <c r="AP42" i="71"/>
  <c r="AO42" i="71"/>
  <c r="AN42" i="71"/>
  <c r="AM42" i="71"/>
  <c r="AL42" i="71"/>
  <c r="AK42" i="71"/>
  <c r="AJ42" i="71"/>
  <c r="AI42" i="71"/>
  <c r="AG42" i="71"/>
  <c r="P42" i="71"/>
  <c r="AY41" i="71"/>
  <c r="AX41" i="71"/>
  <c r="AW41" i="71"/>
  <c r="AV41" i="71"/>
  <c r="AT41" i="71"/>
  <c r="AS41" i="71"/>
  <c r="AR41" i="71"/>
  <c r="AQ41" i="71"/>
  <c r="AP41" i="71"/>
  <c r="AO41" i="71"/>
  <c r="AN41" i="71"/>
  <c r="AM41" i="71"/>
  <c r="AL41" i="71"/>
  <c r="AK41" i="71"/>
  <c r="AJ41" i="71"/>
  <c r="AI41" i="71"/>
  <c r="AG41" i="71"/>
  <c r="P41" i="71"/>
  <c r="AY40" i="71"/>
  <c r="AX40" i="71"/>
  <c r="AW40" i="71"/>
  <c r="AV40" i="71"/>
  <c r="AT40" i="71"/>
  <c r="AS40" i="71"/>
  <c r="AR40" i="71"/>
  <c r="AQ40" i="71"/>
  <c r="AP40" i="71"/>
  <c r="AO40" i="71"/>
  <c r="AN40" i="71"/>
  <c r="AM40" i="71"/>
  <c r="AL40" i="71"/>
  <c r="AK40" i="71"/>
  <c r="AJ40" i="71"/>
  <c r="AI40" i="71"/>
  <c r="AU40" i="71"/>
  <c r="AG40" i="71"/>
  <c r="P40" i="71"/>
  <c r="AY39" i="71"/>
  <c r="AX39" i="71"/>
  <c r="AW39" i="71"/>
  <c r="AV39" i="71"/>
  <c r="AT39" i="71"/>
  <c r="AS39" i="71"/>
  <c r="AR39" i="71"/>
  <c r="AQ39" i="71"/>
  <c r="AP39" i="71"/>
  <c r="AO39" i="71"/>
  <c r="AN39" i="71"/>
  <c r="AM39" i="71"/>
  <c r="AL39" i="71"/>
  <c r="AK39" i="71"/>
  <c r="AJ39" i="71"/>
  <c r="AI39" i="71"/>
  <c r="AG39" i="71"/>
  <c r="P39" i="71"/>
  <c r="AY38" i="71"/>
  <c r="AX38" i="71"/>
  <c r="AW38" i="71"/>
  <c r="AV38" i="71"/>
  <c r="AT38" i="71"/>
  <c r="AS38" i="71"/>
  <c r="AR38" i="71"/>
  <c r="AQ38" i="71"/>
  <c r="AP38" i="71"/>
  <c r="AO38" i="71"/>
  <c r="AN38" i="71"/>
  <c r="AM38" i="71"/>
  <c r="AL38" i="71"/>
  <c r="AK38" i="71"/>
  <c r="AJ38" i="71"/>
  <c r="AI38" i="71"/>
  <c r="AU38" i="71"/>
  <c r="AG38" i="71"/>
  <c r="P38" i="71"/>
  <c r="AY37" i="71"/>
  <c r="AX37" i="71"/>
  <c r="AW37" i="71"/>
  <c r="AV37" i="71"/>
  <c r="AT37" i="71"/>
  <c r="AS37" i="71"/>
  <c r="AR37" i="71"/>
  <c r="AQ37" i="71"/>
  <c r="AP37" i="71"/>
  <c r="AO37" i="71"/>
  <c r="AN37" i="71"/>
  <c r="AM37" i="71"/>
  <c r="AL37" i="71"/>
  <c r="AK37" i="71"/>
  <c r="AJ37" i="71"/>
  <c r="AI37" i="71"/>
  <c r="AU37" i="71"/>
  <c r="AG37" i="71"/>
  <c r="P37" i="71"/>
  <c r="AY36" i="71"/>
  <c r="AX36" i="71"/>
  <c r="AW36" i="71"/>
  <c r="AV36" i="71"/>
  <c r="AT36" i="71"/>
  <c r="AS36" i="71"/>
  <c r="AR36" i="71"/>
  <c r="AQ36" i="71"/>
  <c r="AP36" i="71"/>
  <c r="AO36" i="71"/>
  <c r="AN36" i="71"/>
  <c r="AM36" i="71"/>
  <c r="AL36" i="71"/>
  <c r="AK36" i="71"/>
  <c r="AJ36" i="71"/>
  <c r="AI36" i="71"/>
  <c r="AG36" i="71"/>
  <c r="P36" i="71"/>
  <c r="AY35" i="71"/>
  <c r="AX35" i="71"/>
  <c r="AW35" i="71"/>
  <c r="AV35" i="71"/>
  <c r="AT35" i="71"/>
  <c r="AS35" i="71"/>
  <c r="AR35" i="71"/>
  <c r="AQ35" i="71"/>
  <c r="AP35" i="71"/>
  <c r="AO35" i="71"/>
  <c r="AN35" i="71"/>
  <c r="AM35" i="71"/>
  <c r="AL35" i="71"/>
  <c r="AK35" i="71"/>
  <c r="AJ35" i="71"/>
  <c r="AI35" i="71"/>
  <c r="AG35" i="71"/>
  <c r="P35" i="71"/>
  <c r="AY34" i="71"/>
  <c r="AX34" i="71"/>
  <c r="AW34" i="71"/>
  <c r="AV34" i="71"/>
  <c r="AT34" i="71"/>
  <c r="AS34" i="71"/>
  <c r="AR34" i="71"/>
  <c r="AQ34" i="71"/>
  <c r="AP34" i="71"/>
  <c r="AO34" i="71"/>
  <c r="AN34" i="71"/>
  <c r="AM34" i="71"/>
  <c r="AL34" i="71"/>
  <c r="AK34" i="71"/>
  <c r="AJ34" i="71"/>
  <c r="AI34" i="71"/>
  <c r="AG34" i="71"/>
  <c r="P34" i="71"/>
  <c r="AY33" i="71"/>
  <c r="AX33" i="71"/>
  <c r="AW33" i="71"/>
  <c r="AV33" i="71"/>
  <c r="AT33" i="71"/>
  <c r="AS33" i="71"/>
  <c r="AR33" i="71"/>
  <c r="AQ33" i="71"/>
  <c r="AP33" i="71"/>
  <c r="AO33" i="71"/>
  <c r="AN33" i="71"/>
  <c r="AM33" i="71"/>
  <c r="AL33" i="71"/>
  <c r="AK33" i="71"/>
  <c r="AJ33" i="71"/>
  <c r="AI33" i="71"/>
  <c r="AG33" i="71"/>
  <c r="P33" i="71"/>
  <c r="AY32" i="71"/>
  <c r="AX32" i="71"/>
  <c r="AW32" i="71"/>
  <c r="AV32" i="71"/>
  <c r="AT32" i="71"/>
  <c r="AS32" i="71"/>
  <c r="AR32" i="71"/>
  <c r="AQ32" i="71"/>
  <c r="AP32" i="71"/>
  <c r="AO32" i="71"/>
  <c r="AN32" i="71"/>
  <c r="AM32" i="71"/>
  <c r="AL32" i="71"/>
  <c r="AK32" i="71"/>
  <c r="AJ32" i="71"/>
  <c r="AI32" i="71"/>
  <c r="AU32" i="71"/>
  <c r="AG32" i="71"/>
  <c r="P32" i="71"/>
  <c r="AY31" i="71"/>
  <c r="AX31" i="71"/>
  <c r="AW31" i="71"/>
  <c r="AV31" i="71"/>
  <c r="AT31" i="71"/>
  <c r="AS31" i="71"/>
  <c r="AR31" i="71"/>
  <c r="AQ31" i="71"/>
  <c r="AP31" i="71"/>
  <c r="AO31" i="71"/>
  <c r="AN31" i="71"/>
  <c r="AM31" i="71"/>
  <c r="AL31" i="71"/>
  <c r="AK31" i="71"/>
  <c r="AJ31" i="71"/>
  <c r="AI31" i="71"/>
  <c r="AU31" i="71"/>
  <c r="AG31" i="71"/>
  <c r="P31" i="71"/>
  <c r="AY30" i="71"/>
  <c r="AX30" i="71"/>
  <c r="AW30" i="71"/>
  <c r="AV30" i="71"/>
  <c r="AT30" i="71"/>
  <c r="AS30" i="71"/>
  <c r="AR30" i="71"/>
  <c r="AQ30" i="71"/>
  <c r="AP30" i="71"/>
  <c r="AO30" i="71"/>
  <c r="AN30" i="71"/>
  <c r="AM30" i="71"/>
  <c r="AL30" i="71"/>
  <c r="AK30" i="71"/>
  <c r="AJ30" i="71"/>
  <c r="AI30" i="71"/>
  <c r="AU30" i="71"/>
  <c r="AG30" i="71"/>
  <c r="P30" i="71"/>
  <c r="AY29" i="71"/>
  <c r="AX29" i="71"/>
  <c r="AW29" i="71"/>
  <c r="AV29" i="71"/>
  <c r="AT29" i="71"/>
  <c r="AS29" i="71"/>
  <c r="AR29" i="71"/>
  <c r="AQ29" i="71"/>
  <c r="AP29" i="71"/>
  <c r="AO29" i="71"/>
  <c r="AN29" i="71"/>
  <c r="AM29" i="71"/>
  <c r="AL29" i="71"/>
  <c r="AK29" i="71"/>
  <c r="AJ29" i="71"/>
  <c r="AI29" i="71"/>
  <c r="AU29" i="71"/>
  <c r="AG29" i="71"/>
  <c r="P29" i="71"/>
  <c r="AY28" i="71"/>
  <c r="AX28" i="71"/>
  <c r="AW28" i="71"/>
  <c r="AV28" i="71"/>
  <c r="AT28" i="71"/>
  <c r="AS28" i="71"/>
  <c r="AR28" i="71"/>
  <c r="AQ28" i="71"/>
  <c r="AP28" i="71"/>
  <c r="AO28" i="71"/>
  <c r="AN28" i="71"/>
  <c r="AM28" i="71"/>
  <c r="AL28" i="71"/>
  <c r="AK28" i="71"/>
  <c r="AJ28" i="71"/>
  <c r="AI28" i="71"/>
  <c r="AG28" i="71"/>
  <c r="P28" i="71"/>
  <c r="AY27" i="71"/>
  <c r="AX27" i="71"/>
  <c r="AW27" i="71"/>
  <c r="AV27" i="71"/>
  <c r="AT27" i="71"/>
  <c r="AS27" i="71"/>
  <c r="AR27" i="71"/>
  <c r="AQ27" i="71"/>
  <c r="AP27" i="71"/>
  <c r="AO27" i="71"/>
  <c r="AN27" i="71"/>
  <c r="AM27" i="71"/>
  <c r="AL27" i="71"/>
  <c r="AK27" i="71"/>
  <c r="AJ27" i="71"/>
  <c r="AI27" i="71"/>
  <c r="AU27" i="71"/>
  <c r="AG27" i="71"/>
  <c r="P27" i="71"/>
  <c r="AY26" i="71"/>
  <c r="AX26" i="71"/>
  <c r="AW26" i="71"/>
  <c r="AV26" i="71"/>
  <c r="AT26" i="71"/>
  <c r="AS26" i="71"/>
  <c r="AR26" i="71"/>
  <c r="AQ26" i="71"/>
  <c r="AP26" i="71"/>
  <c r="AO26" i="71"/>
  <c r="AN26" i="71"/>
  <c r="AM26" i="71"/>
  <c r="AL26" i="71"/>
  <c r="AK26" i="71"/>
  <c r="AJ26" i="71"/>
  <c r="AI26" i="71"/>
  <c r="AU26" i="71"/>
  <c r="AG26" i="71"/>
  <c r="P26" i="71"/>
  <c r="AY25" i="71"/>
  <c r="AX25" i="71"/>
  <c r="AW25" i="71"/>
  <c r="AV25" i="71"/>
  <c r="AT25" i="71"/>
  <c r="AS25" i="71"/>
  <c r="AR25" i="71"/>
  <c r="AQ25" i="71"/>
  <c r="AP25" i="71"/>
  <c r="AO25" i="71"/>
  <c r="AN25" i="71"/>
  <c r="AM25" i="71"/>
  <c r="AL25" i="71"/>
  <c r="AK25" i="71"/>
  <c r="AJ25" i="71"/>
  <c r="AI25" i="71"/>
  <c r="AU25" i="71"/>
  <c r="AG25" i="71"/>
  <c r="P25" i="71"/>
  <c r="AY24" i="71"/>
  <c r="AX24" i="71"/>
  <c r="AW24" i="71"/>
  <c r="AV24" i="71"/>
  <c r="AT24" i="71"/>
  <c r="AS24" i="71"/>
  <c r="AR24" i="71"/>
  <c r="AQ24" i="71"/>
  <c r="AP24" i="71"/>
  <c r="AO24" i="71"/>
  <c r="AN24" i="71"/>
  <c r="AM24" i="71"/>
  <c r="AL24" i="71"/>
  <c r="AK24" i="71"/>
  <c r="AJ24" i="71"/>
  <c r="AI24" i="71"/>
  <c r="AU24" i="71"/>
  <c r="AG24" i="71"/>
  <c r="P24" i="71"/>
  <c r="AY23" i="71"/>
  <c r="AX23" i="71"/>
  <c r="AW23" i="71"/>
  <c r="AV23" i="71"/>
  <c r="AT23" i="71"/>
  <c r="AS23" i="71"/>
  <c r="AR23" i="71"/>
  <c r="AQ23" i="71"/>
  <c r="AP23" i="71"/>
  <c r="AO23" i="71"/>
  <c r="AN23" i="71"/>
  <c r="AM23" i="71"/>
  <c r="AL23" i="71"/>
  <c r="AK23" i="71"/>
  <c r="AJ23" i="71"/>
  <c r="AI23" i="71"/>
  <c r="AU23" i="71"/>
  <c r="AG23" i="71"/>
  <c r="P23" i="71"/>
  <c r="AY22" i="71"/>
  <c r="AX22" i="71"/>
  <c r="AW22" i="71"/>
  <c r="AV22" i="71"/>
  <c r="AT22" i="71"/>
  <c r="AS22" i="71"/>
  <c r="AR22" i="71"/>
  <c r="AQ22" i="71"/>
  <c r="AP22" i="71"/>
  <c r="AO22" i="71"/>
  <c r="AN22" i="71"/>
  <c r="AM22" i="71"/>
  <c r="AL22" i="71"/>
  <c r="AK22" i="71"/>
  <c r="AJ22" i="71"/>
  <c r="AI22" i="71"/>
  <c r="AU22" i="71"/>
  <c r="AG22" i="71"/>
  <c r="P22" i="71"/>
  <c r="AY21" i="71"/>
  <c r="AX21" i="71"/>
  <c r="AW21" i="71"/>
  <c r="AV21" i="71"/>
  <c r="AT21" i="71"/>
  <c r="AS21" i="71"/>
  <c r="AR21" i="71"/>
  <c r="AQ21" i="71"/>
  <c r="AP21" i="71"/>
  <c r="AO21" i="71"/>
  <c r="AN21" i="71"/>
  <c r="AM21" i="71"/>
  <c r="AL21" i="71"/>
  <c r="AK21" i="71"/>
  <c r="AJ21" i="71"/>
  <c r="AI21" i="71"/>
  <c r="AG21" i="71"/>
  <c r="P21" i="71"/>
  <c r="AY20" i="71"/>
  <c r="AX20" i="71"/>
  <c r="AW20" i="71"/>
  <c r="AV20" i="71"/>
  <c r="AT20" i="71"/>
  <c r="AS20" i="71"/>
  <c r="AR20" i="71"/>
  <c r="AQ20" i="71"/>
  <c r="AP20" i="71"/>
  <c r="AO20" i="71"/>
  <c r="AN20" i="71"/>
  <c r="AM20" i="71"/>
  <c r="AL20" i="71"/>
  <c r="AK20" i="71"/>
  <c r="AJ20" i="71"/>
  <c r="AI20" i="71"/>
  <c r="AG20" i="71"/>
  <c r="P20" i="71"/>
  <c r="AY19" i="71"/>
  <c r="AX19" i="71"/>
  <c r="AW19" i="71"/>
  <c r="AV19" i="71"/>
  <c r="AT19" i="71"/>
  <c r="AS19" i="71"/>
  <c r="AR19" i="71"/>
  <c r="AQ19" i="71"/>
  <c r="AP19" i="71"/>
  <c r="AO19" i="71"/>
  <c r="AN19" i="71"/>
  <c r="AM19" i="71"/>
  <c r="AL19" i="71"/>
  <c r="AK19" i="71"/>
  <c r="AJ19" i="71"/>
  <c r="AI19" i="71"/>
  <c r="AU19" i="71"/>
  <c r="AG19" i="71"/>
  <c r="P19" i="71"/>
  <c r="AY18" i="71"/>
  <c r="AX18" i="71"/>
  <c r="AW18" i="71"/>
  <c r="AV18" i="71"/>
  <c r="AT18" i="71"/>
  <c r="AS18" i="71"/>
  <c r="AR18" i="71"/>
  <c r="AQ18" i="71"/>
  <c r="AP18" i="71"/>
  <c r="AO18" i="71"/>
  <c r="AN18" i="71"/>
  <c r="AM18" i="71"/>
  <c r="AL18" i="71"/>
  <c r="AK18" i="71"/>
  <c r="AJ18" i="71"/>
  <c r="AI18" i="71"/>
  <c r="AU18" i="71"/>
  <c r="AG18" i="71"/>
  <c r="P18" i="71"/>
  <c r="AY17" i="71"/>
  <c r="AX17" i="71"/>
  <c r="AW17" i="71"/>
  <c r="AV17" i="71"/>
  <c r="AT17" i="71"/>
  <c r="AS17" i="71"/>
  <c r="AR17" i="71"/>
  <c r="AQ17" i="71"/>
  <c r="AP17" i="71"/>
  <c r="AO17" i="71"/>
  <c r="AN17" i="71"/>
  <c r="AM17" i="71"/>
  <c r="AL17" i="71"/>
  <c r="AK17" i="71"/>
  <c r="AJ17" i="71"/>
  <c r="AI17" i="71"/>
  <c r="AG17" i="71"/>
  <c r="P17" i="71"/>
  <c r="AY16" i="71"/>
  <c r="AX16" i="71"/>
  <c r="AW16" i="71"/>
  <c r="AV16" i="71"/>
  <c r="AT16" i="71"/>
  <c r="AS16" i="71"/>
  <c r="AR16" i="71"/>
  <c r="AQ16" i="71"/>
  <c r="AP16" i="71"/>
  <c r="AO16" i="71"/>
  <c r="AN16" i="71"/>
  <c r="AM16" i="71"/>
  <c r="AL16" i="71"/>
  <c r="AK16" i="71"/>
  <c r="AJ16" i="71"/>
  <c r="AI16" i="71"/>
  <c r="AG16" i="71"/>
  <c r="P16" i="71"/>
  <c r="AY15" i="71"/>
  <c r="AX15" i="71"/>
  <c r="AW15" i="71"/>
  <c r="AV15" i="71"/>
  <c r="AT15" i="71"/>
  <c r="AS15" i="71"/>
  <c r="AR15" i="71"/>
  <c r="AQ15" i="71"/>
  <c r="AP15" i="71"/>
  <c r="AO15" i="71"/>
  <c r="AN15" i="71"/>
  <c r="AM15" i="71"/>
  <c r="AL15" i="71"/>
  <c r="AK15" i="71"/>
  <c r="AJ15" i="71"/>
  <c r="AI15" i="71"/>
  <c r="AG15" i="71"/>
  <c r="P15" i="71"/>
  <c r="AY14" i="71"/>
  <c r="AX14" i="71"/>
  <c r="AW14" i="71"/>
  <c r="AV14" i="71"/>
  <c r="AT14" i="71"/>
  <c r="AS14" i="71"/>
  <c r="AR14" i="71"/>
  <c r="AQ14" i="71"/>
  <c r="AP14" i="71"/>
  <c r="AO14" i="71"/>
  <c r="AN14" i="71"/>
  <c r="AM14" i="71"/>
  <c r="AL14" i="71"/>
  <c r="AK14" i="71"/>
  <c r="AJ14" i="71"/>
  <c r="AI14" i="71"/>
  <c r="AU14" i="71"/>
  <c r="AG14" i="71"/>
  <c r="P14" i="71"/>
  <c r="AY13" i="71"/>
  <c r="AX13" i="71"/>
  <c r="AW13" i="71"/>
  <c r="AV13" i="71"/>
  <c r="AT13" i="71"/>
  <c r="AS13" i="71"/>
  <c r="AR13" i="71"/>
  <c r="AQ13" i="71"/>
  <c r="AP13" i="71"/>
  <c r="AO13" i="71"/>
  <c r="AN13" i="71"/>
  <c r="AM13" i="71"/>
  <c r="AL13" i="71"/>
  <c r="AK13" i="71"/>
  <c r="AJ13" i="71"/>
  <c r="AI13" i="71"/>
  <c r="AU13" i="71"/>
  <c r="AG13" i="71"/>
  <c r="P13" i="71"/>
  <c r="AY12" i="71"/>
  <c r="AX12" i="71"/>
  <c r="AW12" i="71"/>
  <c r="AV12" i="71"/>
  <c r="AT12" i="71"/>
  <c r="AS12" i="71"/>
  <c r="AR12" i="71"/>
  <c r="AQ12" i="71"/>
  <c r="AP12" i="71"/>
  <c r="AO12" i="71"/>
  <c r="AN12" i="71"/>
  <c r="AM12" i="71"/>
  <c r="AL12" i="71"/>
  <c r="AK12" i="71"/>
  <c r="AJ12" i="71"/>
  <c r="AI12" i="71"/>
  <c r="AU12" i="71"/>
  <c r="AG12" i="71"/>
  <c r="P12" i="71"/>
  <c r="AY11" i="71"/>
  <c r="AX11" i="71"/>
  <c r="AW11" i="71"/>
  <c r="AV11" i="71"/>
  <c r="AT11" i="71"/>
  <c r="AS11" i="71"/>
  <c r="AR11" i="71"/>
  <c r="AQ11" i="71"/>
  <c r="AP11" i="71"/>
  <c r="AO11" i="71"/>
  <c r="AN11" i="71"/>
  <c r="AM11" i="71"/>
  <c r="AL11" i="71"/>
  <c r="AK11" i="71"/>
  <c r="AJ11" i="71"/>
  <c r="AI11" i="71"/>
  <c r="AU11" i="71"/>
  <c r="AG11" i="71"/>
  <c r="P11" i="71"/>
  <c r="AY10" i="71"/>
  <c r="AX10" i="71"/>
  <c r="AW10" i="71"/>
  <c r="AV10" i="71"/>
  <c r="AT10" i="71"/>
  <c r="AS10" i="71"/>
  <c r="AR10" i="71"/>
  <c r="AQ10" i="71"/>
  <c r="AP10" i="71"/>
  <c r="AO10" i="71"/>
  <c r="AN10" i="71"/>
  <c r="AM10" i="71"/>
  <c r="AL10" i="71"/>
  <c r="AK10" i="71"/>
  <c r="AJ10" i="71"/>
  <c r="AI10" i="71"/>
  <c r="AU10" i="71"/>
  <c r="AG10" i="71"/>
  <c r="P10" i="71"/>
  <c r="AY9" i="71"/>
  <c r="AX9" i="71"/>
  <c r="AW9" i="71"/>
  <c r="AV9" i="71"/>
  <c r="AT9" i="71"/>
  <c r="AS9" i="71"/>
  <c r="AR9" i="71"/>
  <c r="AQ9" i="71"/>
  <c r="AP9" i="71"/>
  <c r="AO9" i="71"/>
  <c r="AN9" i="71"/>
  <c r="AM9" i="71"/>
  <c r="AL9" i="71"/>
  <c r="AK9" i="71"/>
  <c r="AJ9" i="71"/>
  <c r="AI9" i="71"/>
  <c r="AU9" i="71"/>
  <c r="AG9" i="71"/>
  <c r="P9" i="71"/>
  <c r="AY8" i="71"/>
  <c r="AX8" i="71"/>
  <c r="AW8" i="71"/>
  <c r="AV8" i="71"/>
  <c r="AT8" i="71"/>
  <c r="AS8" i="71"/>
  <c r="AR8" i="71"/>
  <c r="AQ8" i="71"/>
  <c r="AP8" i="71"/>
  <c r="AO8" i="71"/>
  <c r="AN8" i="71"/>
  <c r="AM8" i="71"/>
  <c r="AL8" i="71"/>
  <c r="AK8" i="71"/>
  <c r="AJ8" i="71"/>
  <c r="AI8" i="71"/>
  <c r="AU8" i="71"/>
  <c r="AG8" i="71"/>
  <c r="P8" i="71"/>
  <c r="AY7" i="71"/>
  <c r="AX7" i="71"/>
  <c r="AW7" i="71"/>
  <c r="AV7" i="71"/>
  <c r="AT7" i="71"/>
  <c r="AS7" i="71"/>
  <c r="AR7" i="71"/>
  <c r="AQ7" i="71"/>
  <c r="AP7" i="71"/>
  <c r="AO7" i="71"/>
  <c r="AN7" i="71"/>
  <c r="AM7" i="71"/>
  <c r="AL7" i="71"/>
  <c r="AK7" i="71"/>
  <c r="AJ7" i="71"/>
  <c r="AI7" i="71"/>
  <c r="AU7" i="71"/>
  <c r="AG7" i="71"/>
  <c r="P7" i="71"/>
  <c r="AY6" i="71"/>
  <c r="AX6" i="71"/>
  <c r="AW6" i="71"/>
  <c r="AV6" i="71"/>
  <c r="AT6" i="71"/>
  <c r="AS6" i="71"/>
  <c r="AR6" i="71"/>
  <c r="AQ6" i="71"/>
  <c r="AP6" i="71"/>
  <c r="AO6" i="71"/>
  <c r="AN6" i="71"/>
  <c r="AM6" i="71"/>
  <c r="AL6" i="71"/>
  <c r="AK6" i="71"/>
  <c r="AJ6" i="71"/>
  <c r="AI6" i="71"/>
  <c r="AU6" i="71"/>
  <c r="AG6" i="71"/>
  <c r="P6" i="71"/>
  <c r="BK511" i="71"/>
  <c r="BG511" i="71"/>
  <c r="BC511" i="71"/>
  <c r="AY5" i="71"/>
  <c r="AY511" i="71"/>
  <c r="AX5" i="71"/>
  <c r="AW5" i="71"/>
  <c r="AV5" i="71"/>
  <c r="AT5" i="71"/>
  <c r="AS5" i="71"/>
  <c r="AR5" i="71"/>
  <c r="AQ5" i="71"/>
  <c r="AQ511" i="71"/>
  <c r="AP5" i="71"/>
  <c r="AO5" i="71"/>
  <c r="AN5" i="71"/>
  <c r="AM5" i="71"/>
  <c r="AM511" i="71"/>
  <c r="AL5" i="71"/>
  <c r="AK5" i="71"/>
  <c r="AJ5" i="71"/>
  <c r="AI5" i="71"/>
  <c r="AI511" i="71"/>
  <c r="AG5" i="71"/>
  <c r="P5" i="71"/>
  <c r="AH511" i="70"/>
  <c r="AF511" i="70"/>
  <c r="AE511" i="70"/>
  <c r="AD511" i="70"/>
  <c r="AC511" i="70"/>
  <c r="AB511" i="70"/>
  <c r="AA511" i="70"/>
  <c r="Z511" i="70"/>
  <c r="Y511" i="70"/>
  <c r="X511" i="70"/>
  <c r="W511" i="70"/>
  <c r="V511" i="70"/>
  <c r="U511" i="70"/>
  <c r="T511" i="70"/>
  <c r="S511" i="70"/>
  <c r="R511" i="70"/>
  <c r="Q511" i="70"/>
  <c r="O511" i="70"/>
  <c r="N511" i="70"/>
  <c r="M511" i="70"/>
  <c r="L511" i="70"/>
  <c r="K511" i="70"/>
  <c r="J511" i="70"/>
  <c r="I511" i="70"/>
  <c r="H511" i="70"/>
  <c r="G511" i="70"/>
  <c r="F511" i="70"/>
  <c r="E511" i="70"/>
  <c r="D511" i="70"/>
  <c r="AY510" i="70"/>
  <c r="AX510" i="70"/>
  <c r="AW510" i="70"/>
  <c r="AV510" i="70"/>
  <c r="AT510" i="70"/>
  <c r="AS510" i="70"/>
  <c r="AR510" i="70"/>
  <c r="AQ510" i="70"/>
  <c r="AP510" i="70"/>
  <c r="AO510" i="70"/>
  <c r="AN510" i="70"/>
  <c r="AM510" i="70"/>
  <c r="AL510" i="70"/>
  <c r="AK510" i="70"/>
  <c r="AJ510" i="70"/>
  <c r="AI510" i="70"/>
  <c r="AU510" i="70"/>
  <c r="AG510" i="70"/>
  <c r="P510" i="70"/>
  <c r="AY509" i="70"/>
  <c r="AX509" i="70"/>
  <c r="AW509" i="70"/>
  <c r="AV509" i="70"/>
  <c r="AT509" i="70"/>
  <c r="AS509" i="70"/>
  <c r="AR509" i="70"/>
  <c r="AQ509" i="70"/>
  <c r="AP509" i="70"/>
  <c r="AO509" i="70"/>
  <c r="AN509" i="70"/>
  <c r="AM509" i="70"/>
  <c r="AL509" i="70"/>
  <c r="AK509" i="70"/>
  <c r="AJ509" i="70"/>
  <c r="AI509" i="70"/>
  <c r="AG509" i="70"/>
  <c r="P509" i="70"/>
  <c r="AY508" i="70"/>
  <c r="AX508" i="70"/>
  <c r="AW508" i="70"/>
  <c r="AV508" i="70"/>
  <c r="AT508" i="70"/>
  <c r="AS508" i="70"/>
  <c r="AR508" i="70"/>
  <c r="AQ508" i="70"/>
  <c r="AP508" i="70"/>
  <c r="AO508" i="70"/>
  <c r="AN508" i="70"/>
  <c r="AM508" i="70"/>
  <c r="AL508" i="70"/>
  <c r="AK508" i="70"/>
  <c r="AJ508" i="70"/>
  <c r="AI508" i="70"/>
  <c r="AU508" i="70"/>
  <c r="AG508" i="70"/>
  <c r="P508" i="70"/>
  <c r="AY507" i="70"/>
  <c r="AX507" i="70"/>
  <c r="AW507" i="70"/>
  <c r="AV507" i="70"/>
  <c r="AT507" i="70"/>
  <c r="AS507" i="70"/>
  <c r="AR507" i="70"/>
  <c r="AQ507" i="70"/>
  <c r="AP507" i="70"/>
  <c r="AO507" i="70"/>
  <c r="AN507" i="70"/>
  <c r="AM507" i="70"/>
  <c r="AL507" i="70"/>
  <c r="AK507" i="70"/>
  <c r="AJ507" i="70"/>
  <c r="AI507" i="70"/>
  <c r="AG507" i="70"/>
  <c r="P507" i="70"/>
  <c r="AY506" i="70"/>
  <c r="AX506" i="70"/>
  <c r="AW506" i="70"/>
  <c r="AV506" i="70"/>
  <c r="AT506" i="70"/>
  <c r="AS506" i="70"/>
  <c r="AR506" i="70"/>
  <c r="AQ506" i="70"/>
  <c r="AP506" i="70"/>
  <c r="AO506" i="70"/>
  <c r="AN506" i="70"/>
  <c r="AM506" i="70"/>
  <c r="AL506" i="70"/>
  <c r="AK506" i="70"/>
  <c r="AJ506" i="70"/>
  <c r="AI506" i="70"/>
  <c r="AU506" i="70"/>
  <c r="AG506" i="70"/>
  <c r="P506" i="70"/>
  <c r="AY505" i="70"/>
  <c r="AX505" i="70"/>
  <c r="AW505" i="70"/>
  <c r="AV505" i="70"/>
  <c r="AT505" i="70"/>
  <c r="AS505" i="70"/>
  <c r="AR505" i="70"/>
  <c r="AQ505" i="70"/>
  <c r="AP505" i="70"/>
  <c r="AO505" i="70"/>
  <c r="AN505" i="70"/>
  <c r="AM505" i="70"/>
  <c r="AL505" i="70"/>
  <c r="AK505" i="70"/>
  <c r="AJ505" i="70"/>
  <c r="AI505" i="70"/>
  <c r="AG505" i="70"/>
  <c r="P505" i="70"/>
  <c r="AY504" i="70"/>
  <c r="AX504" i="70"/>
  <c r="AW504" i="70"/>
  <c r="AV504" i="70"/>
  <c r="AT504" i="70"/>
  <c r="AS504" i="70"/>
  <c r="AR504" i="70"/>
  <c r="AQ504" i="70"/>
  <c r="AP504" i="70"/>
  <c r="AO504" i="70"/>
  <c r="AN504" i="70"/>
  <c r="AM504" i="70"/>
  <c r="AL504" i="70"/>
  <c r="AK504" i="70"/>
  <c r="AJ504" i="70"/>
  <c r="AI504" i="70"/>
  <c r="AU504" i="70"/>
  <c r="AG504" i="70"/>
  <c r="P504" i="70"/>
  <c r="AY503" i="70"/>
  <c r="AX503" i="70"/>
  <c r="AW503" i="70"/>
  <c r="AV503" i="70"/>
  <c r="AT503" i="70"/>
  <c r="AS503" i="70"/>
  <c r="AR503" i="70"/>
  <c r="AQ503" i="70"/>
  <c r="AP503" i="70"/>
  <c r="AO503" i="70"/>
  <c r="AN503" i="70"/>
  <c r="AM503" i="70"/>
  <c r="AL503" i="70"/>
  <c r="AK503" i="70"/>
  <c r="AJ503" i="70"/>
  <c r="AI503" i="70"/>
  <c r="AG503" i="70"/>
  <c r="P503" i="70"/>
  <c r="AY502" i="70"/>
  <c r="AX502" i="70"/>
  <c r="AW502" i="70"/>
  <c r="AV502" i="70"/>
  <c r="AT502" i="70"/>
  <c r="AS502" i="70"/>
  <c r="AR502" i="70"/>
  <c r="AQ502" i="70"/>
  <c r="AP502" i="70"/>
  <c r="AO502" i="70"/>
  <c r="AN502" i="70"/>
  <c r="AM502" i="70"/>
  <c r="AL502" i="70"/>
  <c r="AK502" i="70"/>
  <c r="AJ502" i="70"/>
  <c r="AI502" i="70"/>
  <c r="AU502" i="70"/>
  <c r="AG502" i="70"/>
  <c r="P502" i="70"/>
  <c r="AY501" i="70"/>
  <c r="AX501" i="70"/>
  <c r="AW501" i="70"/>
  <c r="AV501" i="70"/>
  <c r="AT501" i="70"/>
  <c r="AS501" i="70"/>
  <c r="AR501" i="70"/>
  <c r="AQ501" i="70"/>
  <c r="AP501" i="70"/>
  <c r="AO501" i="70"/>
  <c r="AN501" i="70"/>
  <c r="AM501" i="70"/>
  <c r="AL501" i="70"/>
  <c r="AK501" i="70"/>
  <c r="AJ501" i="70"/>
  <c r="AI501" i="70"/>
  <c r="AG501" i="70"/>
  <c r="P501" i="70"/>
  <c r="AY500" i="70"/>
  <c r="AX500" i="70"/>
  <c r="AW500" i="70"/>
  <c r="AV500" i="70"/>
  <c r="AT500" i="70"/>
  <c r="AS500" i="70"/>
  <c r="AR500" i="70"/>
  <c r="AQ500" i="70"/>
  <c r="AP500" i="70"/>
  <c r="AO500" i="70"/>
  <c r="AN500" i="70"/>
  <c r="AM500" i="70"/>
  <c r="AL500" i="70"/>
  <c r="AK500" i="70"/>
  <c r="AJ500" i="70"/>
  <c r="AI500" i="70"/>
  <c r="AU500" i="70"/>
  <c r="AG500" i="70"/>
  <c r="P500" i="70"/>
  <c r="AY499" i="70"/>
  <c r="AX499" i="70"/>
  <c r="AW499" i="70"/>
  <c r="AV499" i="70"/>
  <c r="AT499" i="70"/>
  <c r="AS499" i="70"/>
  <c r="AR499" i="70"/>
  <c r="AQ499" i="70"/>
  <c r="AP499" i="70"/>
  <c r="AO499" i="70"/>
  <c r="AN499" i="70"/>
  <c r="AM499" i="70"/>
  <c r="AL499" i="70"/>
  <c r="AK499" i="70"/>
  <c r="AJ499" i="70"/>
  <c r="AI499" i="70"/>
  <c r="AU499" i="70"/>
  <c r="AG499" i="70"/>
  <c r="P499" i="70"/>
  <c r="AY498" i="70"/>
  <c r="AX498" i="70"/>
  <c r="AW498" i="70"/>
  <c r="AV498" i="70"/>
  <c r="AT498" i="70"/>
  <c r="AS498" i="70"/>
  <c r="AR498" i="70"/>
  <c r="AQ498" i="70"/>
  <c r="AP498" i="70"/>
  <c r="AO498" i="70"/>
  <c r="AN498" i="70"/>
  <c r="AM498" i="70"/>
  <c r="AL498" i="70"/>
  <c r="AK498" i="70"/>
  <c r="AJ498" i="70"/>
  <c r="AI498" i="70"/>
  <c r="AG498" i="70"/>
  <c r="P498" i="70"/>
  <c r="AY497" i="70"/>
  <c r="AX497" i="70"/>
  <c r="AW497" i="70"/>
  <c r="AV497" i="70"/>
  <c r="AT497" i="70"/>
  <c r="AS497" i="70"/>
  <c r="AR497" i="70"/>
  <c r="AQ497" i="70"/>
  <c r="AP497" i="70"/>
  <c r="AO497" i="70"/>
  <c r="AN497" i="70"/>
  <c r="AM497" i="70"/>
  <c r="AL497" i="70"/>
  <c r="AK497" i="70"/>
  <c r="AJ497" i="70"/>
  <c r="AI497" i="70"/>
  <c r="AU497" i="70"/>
  <c r="AG497" i="70"/>
  <c r="P497" i="70"/>
  <c r="AY496" i="70"/>
  <c r="AX496" i="70"/>
  <c r="AW496" i="70"/>
  <c r="AV496" i="70"/>
  <c r="AT496" i="70"/>
  <c r="AS496" i="70"/>
  <c r="AR496" i="70"/>
  <c r="AQ496" i="70"/>
  <c r="AP496" i="70"/>
  <c r="AO496" i="70"/>
  <c r="AN496" i="70"/>
  <c r="AM496" i="70"/>
  <c r="AL496" i="70"/>
  <c r="AK496" i="70"/>
  <c r="AJ496" i="70"/>
  <c r="AI496" i="70"/>
  <c r="AG496" i="70"/>
  <c r="P496" i="70"/>
  <c r="AY495" i="70"/>
  <c r="AX495" i="70"/>
  <c r="AW495" i="70"/>
  <c r="AV495" i="70"/>
  <c r="AT495" i="70"/>
  <c r="AS495" i="70"/>
  <c r="AR495" i="70"/>
  <c r="AQ495" i="70"/>
  <c r="AP495" i="70"/>
  <c r="AO495" i="70"/>
  <c r="AN495" i="70"/>
  <c r="AM495" i="70"/>
  <c r="AL495" i="70"/>
  <c r="AK495" i="70"/>
  <c r="AJ495" i="70"/>
  <c r="AI495" i="70"/>
  <c r="AU495" i="70"/>
  <c r="AG495" i="70"/>
  <c r="P495" i="70"/>
  <c r="AY494" i="70"/>
  <c r="AX494" i="70"/>
  <c r="AW494" i="70"/>
  <c r="AV494" i="70"/>
  <c r="AT494" i="70"/>
  <c r="AS494" i="70"/>
  <c r="AR494" i="70"/>
  <c r="AQ494" i="70"/>
  <c r="AP494" i="70"/>
  <c r="AO494" i="70"/>
  <c r="AN494" i="70"/>
  <c r="AM494" i="70"/>
  <c r="AL494" i="70"/>
  <c r="AK494" i="70"/>
  <c r="AJ494" i="70"/>
  <c r="AI494" i="70"/>
  <c r="AG494" i="70"/>
  <c r="P494" i="70"/>
  <c r="AY493" i="70"/>
  <c r="AX493" i="70"/>
  <c r="AW493" i="70"/>
  <c r="AV493" i="70"/>
  <c r="AT493" i="70"/>
  <c r="AS493" i="70"/>
  <c r="AR493" i="70"/>
  <c r="AQ493" i="70"/>
  <c r="AP493" i="70"/>
  <c r="AO493" i="70"/>
  <c r="AN493" i="70"/>
  <c r="AM493" i="70"/>
  <c r="AL493" i="70"/>
  <c r="AK493" i="70"/>
  <c r="AJ493" i="70"/>
  <c r="AI493" i="70"/>
  <c r="AU493" i="70"/>
  <c r="AG493" i="70"/>
  <c r="P493" i="70"/>
  <c r="AY492" i="70"/>
  <c r="AX492" i="70"/>
  <c r="AW492" i="70"/>
  <c r="AV492" i="70"/>
  <c r="AT492" i="70"/>
  <c r="AS492" i="70"/>
  <c r="AR492" i="70"/>
  <c r="AQ492" i="70"/>
  <c r="AP492" i="70"/>
  <c r="AO492" i="70"/>
  <c r="AN492" i="70"/>
  <c r="AM492" i="70"/>
  <c r="AL492" i="70"/>
  <c r="AK492" i="70"/>
  <c r="AJ492" i="70"/>
  <c r="AI492" i="70"/>
  <c r="AG492" i="70"/>
  <c r="P492" i="70"/>
  <c r="AY491" i="70"/>
  <c r="AX491" i="70"/>
  <c r="AW491" i="70"/>
  <c r="AV491" i="70"/>
  <c r="AT491" i="70"/>
  <c r="AS491" i="70"/>
  <c r="AR491" i="70"/>
  <c r="AQ491" i="70"/>
  <c r="AP491" i="70"/>
  <c r="AO491" i="70"/>
  <c r="AN491" i="70"/>
  <c r="AM491" i="70"/>
  <c r="AL491" i="70"/>
  <c r="AK491" i="70"/>
  <c r="AJ491" i="70"/>
  <c r="AI491" i="70"/>
  <c r="AU491" i="70"/>
  <c r="AG491" i="70"/>
  <c r="P491" i="70"/>
  <c r="AY490" i="70"/>
  <c r="AX490" i="70"/>
  <c r="AW490" i="70"/>
  <c r="AV490" i="70"/>
  <c r="AT490" i="70"/>
  <c r="AS490" i="70"/>
  <c r="AR490" i="70"/>
  <c r="AQ490" i="70"/>
  <c r="AP490" i="70"/>
  <c r="AO490" i="70"/>
  <c r="AN490" i="70"/>
  <c r="AM490" i="70"/>
  <c r="AL490" i="70"/>
  <c r="AK490" i="70"/>
  <c r="AJ490" i="70"/>
  <c r="AI490" i="70"/>
  <c r="AG490" i="70"/>
  <c r="P490" i="70"/>
  <c r="AY489" i="70"/>
  <c r="AX489" i="70"/>
  <c r="AW489" i="70"/>
  <c r="AV489" i="70"/>
  <c r="AT489" i="70"/>
  <c r="AS489" i="70"/>
  <c r="AR489" i="70"/>
  <c r="AQ489" i="70"/>
  <c r="AP489" i="70"/>
  <c r="AO489" i="70"/>
  <c r="AN489" i="70"/>
  <c r="AM489" i="70"/>
  <c r="AL489" i="70"/>
  <c r="AK489" i="70"/>
  <c r="AJ489" i="70"/>
  <c r="AI489" i="70"/>
  <c r="AU489" i="70"/>
  <c r="AG489" i="70"/>
  <c r="P489" i="70"/>
  <c r="AY488" i="70"/>
  <c r="AX488" i="70"/>
  <c r="AW488" i="70"/>
  <c r="AV488" i="70"/>
  <c r="AT488" i="70"/>
  <c r="AS488" i="70"/>
  <c r="AR488" i="70"/>
  <c r="AQ488" i="70"/>
  <c r="AP488" i="70"/>
  <c r="AO488" i="70"/>
  <c r="AN488" i="70"/>
  <c r="AM488" i="70"/>
  <c r="AL488" i="70"/>
  <c r="AK488" i="70"/>
  <c r="AJ488" i="70"/>
  <c r="AI488" i="70"/>
  <c r="AG488" i="70"/>
  <c r="P488" i="70"/>
  <c r="AY487" i="70"/>
  <c r="AX487" i="70"/>
  <c r="AW487" i="70"/>
  <c r="AV487" i="70"/>
  <c r="AT487" i="70"/>
  <c r="AS487" i="70"/>
  <c r="AR487" i="70"/>
  <c r="AQ487" i="70"/>
  <c r="AP487" i="70"/>
  <c r="AO487" i="70"/>
  <c r="AN487" i="70"/>
  <c r="AM487" i="70"/>
  <c r="AL487" i="70"/>
  <c r="AK487" i="70"/>
  <c r="AJ487" i="70"/>
  <c r="AI487" i="70"/>
  <c r="AU487" i="70"/>
  <c r="AG487" i="70"/>
  <c r="P487" i="70"/>
  <c r="AY486" i="70"/>
  <c r="AX486" i="70"/>
  <c r="AW486" i="70"/>
  <c r="AV486" i="70"/>
  <c r="AT486" i="70"/>
  <c r="AS486" i="70"/>
  <c r="AR486" i="70"/>
  <c r="AQ486" i="70"/>
  <c r="AP486" i="70"/>
  <c r="AO486" i="70"/>
  <c r="AN486" i="70"/>
  <c r="AM486" i="70"/>
  <c r="AL486" i="70"/>
  <c r="AK486" i="70"/>
  <c r="AJ486" i="70"/>
  <c r="AI486" i="70"/>
  <c r="AG486" i="70"/>
  <c r="P486" i="70"/>
  <c r="AY485" i="70"/>
  <c r="AX485" i="70"/>
  <c r="AW485" i="70"/>
  <c r="AV485" i="70"/>
  <c r="AT485" i="70"/>
  <c r="AS485" i="70"/>
  <c r="AR485" i="70"/>
  <c r="AQ485" i="70"/>
  <c r="AP485" i="70"/>
  <c r="AO485" i="70"/>
  <c r="AN485" i="70"/>
  <c r="AM485" i="70"/>
  <c r="AL485" i="70"/>
  <c r="AK485" i="70"/>
  <c r="AJ485" i="70"/>
  <c r="AI485" i="70"/>
  <c r="AU485" i="70"/>
  <c r="AG485" i="70"/>
  <c r="P485" i="70"/>
  <c r="AY484" i="70"/>
  <c r="AX484" i="70"/>
  <c r="AW484" i="70"/>
  <c r="AV484" i="70"/>
  <c r="AT484" i="70"/>
  <c r="AS484" i="70"/>
  <c r="AR484" i="70"/>
  <c r="AQ484" i="70"/>
  <c r="AP484" i="70"/>
  <c r="AO484" i="70"/>
  <c r="AN484" i="70"/>
  <c r="AM484" i="70"/>
  <c r="AL484" i="70"/>
  <c r="AK484" i="70"/>
  <c r="AJ484" i="70"/>
  <c r="AI484" i="70"/>
  <c r="AU484" i="70"/>
  <c r="AG484" i="70"/>
  <c r="P484" i="70"/>
  <c r="AY483" i="70"/>
  <c r="AX483" i="70"/>
  <c r="AW483" i="70"/>
  <c r="AV483" i="70"/>
  <c r="AT483" i="70"/>
  <c r="AS483" i="70"/>
  <c r="AR483" i="70"/>
  <c r="AQ483" i="70"/>
  <c r="AP483" i="70"/>
  <c r="AO483" i="70"/>
  <c r="AN483" i="70"/>
  <c r="AM483" i="70"/>
  <c r="AL483" i="70"/>
  <c r="AK483" i="70"/>
  <c r="AJ483" i="70"/>
  <c r="AI483" i="70"/>
  <c r="AU483" i="70"/>
  <c r="AG483" i="70"/>
  <c r="P483" i="70"/>
  <c r="AY482" i="70"/>
  <c r="AX482" i="70"/>
  <c r="AW482" i="70"/>
  <c r="AV482" i="70"/>
  <c r="AT482" i="70"/>
  <c r="AS482" i="70"/>
  <c r="AR482" i="70"/>
  <c r="AQ482" i="70"/>
  <c r="AP482" i="70"/>
  <c r="AO482" i="70"/>
  <c r="AN482" i="70"/>
  <c r="AM482" i="70"/>
  <c r="AL482" i="70"/>
  <c r="AK482" i="70"/>
  <c r="AJ482" i="70"/>
  <c r="AI482" i="70"/>
  <c r="AU482" i="70"/>
  <c r="AG482" i="70"/>
  <c r="P482" i="70"/>
  <c r="AY481" i="70"/>
  <c r="AX481" i="70"/>
  <c r="AW481" i="70"/>
  <c r="AV481" i="70"/>
  <c r="AT481" i="70"/>
  <c r="AS481" i="70"/>
  <c r="AR481" i="70"/>
  <c r="AQ481" i="70"/>
  <c r="AP481" i="70"/>
  <c r="AO481" i="70"/>
  <c r="AN481" i="70"/>
  <c r="AM481" i="70"/>
  <c r="AL481" i="70"/>
  <c r="AK481" i="70"/>
  <c r="AJ481" i="70"/>
  <c r="AI481" i="70"/>
  <c r="AU481" i="70"/>
  <c r="AG481" i="70"/>
  <c r="P481" i="70"/>
  <c r="AY480" i="70"/>
  <c r="AX480" i="70"/>
  <c r="AW480" i="70"/>
  <c r="AV480" i="70"/>
  <c r="AT480" i="70"/>
  <c r="AS480" i="70"/>
  <c r="AR480" i="70"/>
  <c r="AQ480" i="70"/>
  <c r="AP480" i="70"/>
  <c r="AO480" i="70"/>
  <c r="AN480" i="70"/>
  <c r="AM480" i="70"/>
  <c r="AL480" i="70"/>
  <c r="AK480" i="70"/>
  <c r="AJ480" i="70"/>
  <c r="AI480" i="70"/>
  <c r="AU480" i="70"/>
  <c r="AG480" i="70"/>
  <c r="P480" i="70"/>
  <c r="AY479" i="70"/>
  <c r="AX479" i="70"/>
  <c r="AW479" i="70"/>
  <c r="AV479" i="70"/>
  <c r="AT479" i="70"/>
  <c r="AS479" i="70"/>
  <c r="AR479" i="70"/>
  <c r="AQ479" i="70"/>
  <c r="AP479" i="70"/>
  <c r="AO479" i="70"/>
  <c r="AN479" i="70"/>
  <c r="AM479" i="70"/>
  <c r="AL479" i="70"/>
  <c r="AK479" i="70"/>
  <c r="AJ479" i="70"/>
  <c r="AI479" i="70"/>
  <c r="AU479" i="70"/>
  <c r="AG479" i="70"/>
  <c r="P479" i="70"/>
  <c r="AY478" i="70"/>
  <c r="AX478" i="70"/>
  <c r="AW478" i="70"/>
  <c r="AV478" i="70"/>
  <c r="AT478" i="70"/>
  <c r="AS478" i="70"/>
  <c r="AR478" i="70"/>
  <c r="AQ478" i="70"/>
  <c r="AP478" i="70"/>
  <c r="AO478" i="70"/>
  <c r="AN478" i="70"/>
  <c r="AM478" i="70"/>
  <c r="AL478" i="70"/>
  <c r="AK478" i="70"/>
  <c r="AJ478" i="70"/>
  <c r="AI478" i="70"/>
  <c r="AU478" i="70"/>
  <c r="AG478" i="70"/>
  <c r="P478" i="70"/>
  <c r="AY477" i="70"/>
  <c r="AX477" i="70"/>
  <c r="AW477" i="70"/>
  <c r="AV477" i="70"/>
  <c r="AT477" i="70"/>
  <c r="AS477" i="70"/>
  <c r="AR477" i="70"/>
  <c r="AQ477" i="70"/>
  <c r="AP477" i="70"/>
  <c r="AO477" i="70"/>
  <c r="AN477" i="70"/>
  <c r="AM477" i="70"/>
  <c r="AL477" i="70"/>
  <c r="AK477" i="70"/>
  <c r="AJ477" i="70"/>
  <c r="AI477" i="70"/>
  <c r="AU477" i="70"/>
  <c r="AG477" i="70"/>
  <c r="P477" i="70"/>
  <c r="AY476" i="70"/>
  <c r="AX476" i="70"/>
  <c r="AW476" i="70"/>
  <c r="AV476" i="70"/>
  <c r="AT476" i="70"/>
  <c r="AS476" i="70"/>
  <c r="AR476" i="70"/>
  <c r="AQ476" i="70"/>
  <c r="AP476" i="70"/>
  <c r="AO476" i="70"/>
  <c r="AN476" i="70"/>
  <c r="AM476" i="70"/>
  <c r="AL476" i="70"/>
  <c r="AK476" i="70"/>
  <c r="AJ476" i="70"/>
  <c r="AI476" i="70"/>
  <c r="AU476" i="70"/>
  <c r="AG476" i="70"/>
  <c r="P476" i="70"/>
  <c r="AY475" i="70"/>
  <c r="AX475" i="70"/>
  <c r="AW475" i="70"/>
  <c r="AV475" i="70"/>
  <c r="AT475" i="70"/>
  <c r="AS475" i="70"/>
  <c r="AR475" i="70"/>
  <c r="AQ475" i="70"/>
  <c r="AP475" i="70"/>
  <c r="AO475" i="70"/>
  <c r="AN475" i="70"/>
  <c r="AM475" i="70"/>
  <c r="AL475" i="70"/>
  <c r="AK475" i="70"/>
  <c r="AJ475" i="70"/>
  <c r="AI475" i="70"/>
  <c r="AU475" i="70"/>
  <c r="AG475" i="70"/>
  <c r="P475" i="70"/>
  <c r="AY474" i="70"/>
  <c r="AX474" i="70"/>
  <c r="AW474" i="70"/>
  <c r="AV474" i="70"/>
  <c r="AT474" i="70"/>
  <c r="AS474" i="70"/>
  <c r="AR474" i="70"/>
  <c r="AQ474" i="70"/>
  <c r="AP474" i="70"/>
  <c r="AO474" i="70"/>
  <c r="AN474" i="70"/>
  <c r="AM474" i="70"/>
  <c r="AL474" i="70"/>
  <c r="AK474" i="70"/>
  <c r="AJ474" i="70"/>
  <c r="AI474" i="70"/>
  <c r="AU474" i="70"/>
  <c r="AG474" i="70"/>
  <c r="P474" i="70"/>
  <c r="AY473" i="70"/>
  <c r="AX473" i="70"/>
  <c r="AW473" i="70"/>
  <c r="AV473" i="70"/>
  <c r="AT473" i="70"/>
  <c r="AS473" i="70"/>
  <c r="AR473" i="70"/>
  <c r="AQ473" i="70"/>
  <c r="AP473" i="70"/>
  <c r="AO473" i="70"/>
  <c r="AN473" i="70"/>
  <c r="AM473" i="70"/>
  <c r="AL473" i="70"/>
  <c r="AK473" i="70"/>
  <c r="AJ473" i="70"/>
  <c r="AI473" i="70"/>
  <c r="AU473" i="70"/>
  <c r="AG473" i="70"/>
  <c r="P473" i="70"/>
  <c r="AY472" i="70"/>
  <c r="AX472" i="70"/>
  <c r="AW472" i="70"/>
  <c r="AV472" i="70"/>
  <c r="AT472" i="70"/>
  <c r="AS472" i="70"/>
  <c r="AR472" i="70"/>
  <c r="AQ472" i="70"/>
  <c r="AP472" i="70"/>
  <c r="AO472" i="70"/>
  <c r="AN472" i="70"/>
  <c r="AM472" i="70"/>
  <c r="AL472" i="70"/>
  <c r="AK472" i="70"/>
  <c r="AJ472" i="70"/>
  <c r="AI472" i="70"/>
  <c r="AU472" i="70"/>
  <c r="AG472" i="70"/>
  <c r="P472" i="70"/>
  <c r="AY471" i="70"/>
  <c r="AX471" i="70"/>
  <c r="AW471" i="70"/>
  <c r="AV471" i="70"/>
  <c r="AT471" i="70"/>
  <c r="AS471" i="70"/>
  <c r="AR471" i="70"/>
  <c r="AQ471" i="70"/>
  <c r="AP471" i="70"/>
  <c r="AO471" i="70"/>
  <c r="AN471" i="70"/>
  <c r="AM471" i="70"/>
  <c r="AL471" i="70"/>
  <c r="AK471" i="70"/>
  <c r="AJ471" i="70"/>
  <c r="AI471" i="70"/>
  <c r="AU471" i="70"/>
  <c r="AG471" i="70"/>
  <c r="P471" i="70"/>
  <c r="AY470" i="70"/>
  <c r="AX470" i="70"/>
  <c r="AW470" i="70"/>
  <c r="AV470" i="70"/>
  <c r="AT470" i="70"/>
  <c r="AS470" i="70"/>
  <c r="AR470" i="70"/>
  <c r="AQ470" i="70"/>
  <c r="AP470" i="70"/>
  <c r="AO470" i="70"/>
  <c r="AN470" i="70"/>
  <c r="AM470" i="70"/>
  <c r="AL470" i="70"/>
  <c r="AK470" i="70"/>
  <c r="AJ470" i="70"/>
  <c r="AI470" i="70"/>
  <c r="AU470" i="70"/>
  <c r="AG470" i="70"/>
  <c r="P470" i="70"/>
  <c r="AY469" i="70"/>
  <c r="AX469" i="70"/>
  <c r="AW469" i="70"/>
  <c r="AV469" i="70"/>
  <c r="AT469" i="70"/>
  <c r="AS469" i="70"/>
  <c r="AR469" i="70"/>
  <c r="AQ469" i="70"/>
  <c r="AP469" i="70"/>
  <c r="AO469" i="70"/>
  <c r="AN469" i="70"/>
  <c r="AM469" i="70"/>
  <c r="AL469" i="70"/>
  <c r="AK469" i="70"/>
  <c r="AJ469" i="70"/>
  <c r="AI469" i="70"/>
  <c r="AU469" i="70"/>
  <c r="AG469" i="70"/>
  <c r="P469" i="70"/>
  <c r="AY468" i="70"/>
  <c r="AX468" i="70"/>
  <c r="AW468" i="70"/>
  <c r="AV468" i="70"/>
  <c r="AT468" i="70"/>
  <c r="AS468" i="70"/>
  <c r="AR468" i="70"/>
  <c r="AQ468" i="70"/>
  <c r="AP468" i="70"/>
  <c r="AO468" i="70"/>
  <c r="AN468" i="70"/>
  <c r="AM468" i="70"/>
  <c r="AL468" i="70"/>
  <c r="AK468" i="70"/>
  <c r="AJ468" i="70"/>
  <c r="AI468" i="70"/>
  <c r="AU468" i="70"/>
  <c r="AG468" i="70"/>
  <c r="P468" i="70"/>
  <c r="AY467" i="70"/>
  <c r="AX467" i="70"/>
  <c r="AW467" i="70"/>
  <c r="AV467" i="70"/>
  <c r="AT467" i="70"/>
  <c r="AS467" i="70"/>
  <c r="AR467" i="70"/>
  <c r="AQ467" i="70"/>
  <c r="AP467" i="70"/>
  <c r="AO467" i="70"/>
  <c r="AN467" i="70"/>
  <c r="AM467" i="70"/>
  <c r="AL467" i="70"/>
  <c r="AK467" i="70"/>
  <c r="AJ467" i="70"/>
  <c r="AI467" i="70"/>
  <c r="AU467" i="70"/>
  <c r="AG467" i="70"/>
  <c r="P467" i="70"/>
  <c r="AY466" i="70"/>
  <c r="AX466" i="70"/>
  <c r="AW466" i="70"/>
  <c r="AV466" i="70"/>
  <c r="AT466" i="70"/>
  <c r="AS466" i="70"/>
  <c r="AR466" i="70"/>
  <c r="AQ466" i="70"/>
  <c r="AP466" i="70"/>
  <c r="AO466" i="70"/>
  <c r="AN466" i="70"/>
  <c r="AM466" i="70"/>
  <c r="AL466" i="70"/>
  <c r="AK466" i="70"/>
  <c r="AJ466" i="70"/>
  <c r="AI466" i="70"/>
  <c r="AU466" i="70"/>
  <c r="AG466" i="70"/>
  <c r="P466" i="70"/>
  <c r="AY465" i="70"/>
  <c r="AX465" i="70"/>
  <c r="AW465" i="70"/>
  <c r="AV465" i="70"/>
  <c r="AT465" i="70"/>
  <c r="AS465" i="70"/>
  <c r="AR465" i="70"/>
  <c r="AQ465" i="70"/>
  <c r="AP465" i="70"/>
  <c r="AO465" i="70"/>
  <c r="AN465" i="70"/>
  <c r="AM465" i="70"/>
  <c r="AL465" i="70"/>
  <c r="AK465" i="70"/>
  <c r="AJ465" i="70"/>
  <c r="AI465" i="70"/>
  <c r="AU465" i="70"/>
  <c r="AG465" i="70"/>
  <c r="P465" i="70"/>
  <c r="AY464" i="70"/>
  <c r="AX464" i="70"/>
  <c r="AW464" i="70"/>
  <c r="AV464" i="70"/>
  <c r="AT464" i="70"/>
  <c r="AS464" i="70"/>
  <c r="AR464" i="70"/>
  <c r="AQ464" i="70"/>
  <c r="AP464" i="70"/>
  <c r="AO464" i="70"/>
  <c r="AN464" i="70"/>
  <c r="AM464" i="70"/>
  <c r="AL464" i="70"/>
  <c r="AK464" i="70"/>
  <c r="AJ464" i="70"/>
  <c r="AI464" i="70"/>
  <c r="AU464" i="70"/>
  <c r="AG464" i="70"/>
  <c r="P464" i="70"/>
  <c r="AY463" i="70"/>
  <c r="AX463" i="70"/>
  <c r="AW463" i="70"/>
  <c r="AV463" i="70"/>
  <c r="AT463" i="70"/>
  <c r="AS463" i="70"/>
  <c r="AR463" i="70"/>
  <c r="AQ463" i="70"/>
  <c r="AP463" i="70"/>
  <c r="AO463" i="70"/>
  <c r="AN463" i="70"/>
  <c r="AM463" i="70"/>
  <c r="AL463" i="70"/>
  <c r="AK463" i="70"/>
  <c r="AJ463" i="70"/>
  <c r="AI463" i="70"/>
  <c r="AU463" i="70"/>
  <c r="AG463" i="70"/>
  <c r="P463" i="70"/>
  <c r="AY462" i="70"/>
  <c r="AX462" i="70"/>
  <c r="AW462" i="70"/>
  <c r="AV462" i="70"/>
  <c r="AT462" i="70"/>
  <c r="AS462" i="70"/>
  <c r="AR462" i="70"/>
  <c r="AQ462" i="70"/>
  <c r="AP462" i="70"/>
  <c r="AO462" i="70"/>
  <c r="AN462" i="70"/>
  <c r="AM462" i="70"/>
  <c r="AL462" i="70"/>
  <c r="AK462" i="70"/>
  <c r="AJ462" i="70"/>
  <c r="AI462" i="70"/>
  <c r="AU462" i="70"/>
  <c r="AG462" i="70"/>
  <c r="P462" i="70"/>
  <c r="AY461" i="70"/>
  <c r="AX461" i="70"/>
  <c r="AW461" i="70"/>
  <c r="AV461" i="70"/>
  <c r="AT461" i="70"/>
  <c r="AS461" i="70"/>
  <c r="AR461" i="70"/>
  <c r="AQ461" i="70"/>
  <c r="AP461" i="70"/>
  <c r="AO461" i="70"/>
  <c r="AN461" i="70"/>
  <c r="AM461" i="70"/>
  <c r="AL461" i="70"/>
  <c r="AK461" i="70"/>
  <c r="AJ461" i="70"/>
  <c r="AI461" i="70"/>
  <c r="AU461" i="70"/>
  <c r="AG461" i="70"/>
  <c r="P461" i="70"/>
  <c r="AY460" i="70"/>
  <c r="AX460" i="70"/>
  <c r="AW460" i="70"/>
  <c r="AV460" i="70"/>
  <c r="AT460" i="70"/>
  <c r="AS460" i="70"/>
  <c r="AR460" i="70"/>
  <c r="AQ460" i="70"/>
  <c r="AP460" i="70"/>
  <c r="AO460" i="70"/>
  <c r="AN460" i="70"/>
  <c r="AM460" i="70"/>
  <c r="AL460" i="70"/>
  <c r="AK460" i="70"/>
  <c r="AJ460" i="70"/>
  <c r="AI460" i="70"/>
  <c r="AU460" i="70"/>
  <c r="AG460" i="70"/>
  <c r="P460" i="70"/>
  <c r="AY459" i="70"/>
  <c r="AX459" i="70"/>
  <c r="AW459" i="70"/>
  <c r="AV459" i="70"/>
  <c r="AT459" i="70"/>
  <c r="AS459" i="70"/>
  <c r="AR459" i="70"/>
  <c r="AQ459" i="70"/>
  <c r="AP459" i="70"/>
  <c r="AO459" i="70"/>
  <c r="AN459" i="70"/>
  <c r="AM459" i="70"/>
  <c r="AL459" i="70"/>
  <c r="AK459" i="70"/>
  <c r="AJ459" i="70"/>
  <c r="AI459" i="70"/>
  <c r="AU459" i="70"/>
  <c r="AG459" i="70"/>
  <c r="P459" i="70"/>
  <c r="AY458" i="70"/>
  <c r="AX458" i="70"/>
  <c r="AW458" i="70"/>
  <c r="AV458" i="70"/>
  <c r="AT458" i="70"/>
  <c r="AS458" i="70"/>
  <c r="AR458" i="70"/>
  <c r="AQ458" i="70"/>
  <c r="AP458" i="70"/>
  <c r="AO458" i="70"/>
  <c r="AN458" i="70"/>
  <c r="AM458" i="70"/>
  <c r="AL458" i="70"/>
  <c r="AK458" i="70"/>
  <c r="AJ458" i="70"/>
  <c r="AI458" i="70"/>
  <c r="AU458" i="70"/>
  <c r="AG458" i="70"/>
  <c r="P458" i="70"/>
  <c r="AY457" i="70"/>
  <c r="AX457" i="70"/>
  <c r="AW457" i="70"/>
  <c r="AV457" i="70"/>
  <c r="AT457" i="70"/>
  <c r="AS457" i="70"/>
  <c r="AR457" i="70"/>
  <c r="AQ457" i="70"/>
  <c r="AP457" i="70"/>
  <c r="AO457" i="70"/>
  <c r="AN457" i="70"/>
  <c r="AM457" i="70"/>
  <c r="AL457" i="70"/>
  <c r="AK457" i="70"/>
  <c r="AJ457" i="70"/>
  <c r="AI457" i="70"/>
  <c r="AU457" i="70"/>
  <c r="AG457" i="70"/>
  <c r="P457" i="70"/>
  <c r="AY456" i="70"/>
  <c r="AX456" i="70"/>
  <c r="AW456" i="70"/>
  <c r="AV456" i="70"/>
  <c r="AT456" i="70"/>
  <c r="AS456" i="70"/>
  <c r="AR456" i="70"/>
  <c r="AQ456" i="70"/>
  <c r="AP456" i="70"/>
  <c r="AO456" i="70"/>
  <c r="AN456" i="70"/>
  <c r="AM456" i="70"/>
  <c r="AL456" i="70"/>
  <c r="AK456" i="70"/>
  <c r="AJ456" i="70"/>
  <c r="AI456" i="70"/>
  <c r="AU456" i="70"/>
  <c r="AG456" i="70"/>
  <c r="P456" i="70"/>
  <c r="AY455" i="70"/>
  <c r="AX455" i="70"/>
  <c r="AW455" i="70"/>
  <c r="AV455" i="70"/>
  <c r="AT455" i="70"/>
  <c r="AS455" i="70"/>
  <c r="AR455" i="70"/>
  <c r="AQ455" i="70"/>
  <c r="AP455" i="70"/>
  <c r="AO455" i="70"/>
  <c r="AN455" i="70"/>
  <c r="AM455" i="70"/>
  <c r="AL455" i="70"/>
  <c r="AK455" i="70"/>
  <c r="AJ455" i="70"/>
  <c r="AI455" i="70"/>
  <c r="AU455" i="70"/>
  <c r="AG455" i="70"/>
  <c r="P455" i="70"/>
  <c r="AY454" i="70"/>
  <c r="AX454" i="70"/>
  <c r="AW454" i="70"/>
  <c r="AV454" i="70"/>
  <c r="AT454" i="70"/>
  <c r="AS454" i="70"/>
  <c r="AR454" i="70"/>
  <c r="AQ454" i="70"/>
  <c r="AP454" i="70"/>
  <c r="AO454" i="70"/>
  <c r="AN454" i="70"/>
  <c r="AM454" i="70"/>
  <c r="AL454" i="70"/>
  <c r="AK454" i="70"/>
  <c r="AJ454" i="70"/>
  <c r="AI454" i="70"/>
  <c r="AU454" i="70"/>
  <c r="AG454" i="70"/>
  <c r="P454" i="70"/>
  <c r="AY453" i="70"/>
  <c r="AX453" i="70"/>
  <c r="AW453" i="70"/>
  <c r="AV453" i="70"/>
  <c r="AT453" i="70"/>
  <c r="AS453" i="70"/>
  <c r="AR453" i="70"/>
  <c r="AQ453" i="70"/>
  <c r="AP453" i="70"/>
  <c r="AO453" i="70"/>
  <c r="AN453" i="70"/>
  <c r="AM453" i="70"/>
  <c r="AL453" i="70"/>
  <c r="AK453" i="70"/>
  <c r="AJ453" i="70"/>
  <c r="AI453" i="70"/>
  <c r="AU453" i="70"/>
  <c r="AG453" i="70"/>
  <c r="P453" i="70"/>
  <c r="AY452" i="70"/>
  <c r="AX452" i="70"/>
  <c r="AW452" i="70"/>
  <c r="AV452" i="70"/>
  <c r="AT452" i="70"/>
  <c r="AS452" i="70"/>
  <c r="AR452" i="70"/>
  <c r="AQ452" i="70"/>
  <c r="AP452" i="70"/>
  <c r="AO452" i="70"/>
  <c r="AN452" i="70"/>
  <c r="AM452" i="70"/>
  <c r="AL452" i="70"/>
  <c r="AK452" i="70"/>
  <c r="AJ452" i="70"/>
  <c r="AI452" i="70"/>
  <c r="AU452" i="70"/>
  <c r="AG452" i="70"/>
  <c r="P452" i="70"/>
  <c r="AY451" i="70"/>
  <c r="AX451" i="70"/>
  <c r="AW451" i="70"/>
  <c r="AV451" i="70"/>
  <c r="AT451" i="70"/>
  <c r="AS451" i="70"/>
  <c r="AR451" i="70"/>
  <c r="AQ451" i="70"/>
  <c r="AP451" i="70"/>
  <c r="AO451" i="70"/>
  <c r="AN451" i="70"/>
  <c r="AM451" i="70"/>
  <c r="AL451" i="70"/>
  <c r="AK451" i="70"/>
  <c r="AJ451" i="70"/>
  <c r="AI451" i="70"/>
  <c r="AU451" i="70"/>
  <c r="AG451" i="70"/>
  <c r="P451" i="70"/>
  <c r="AY450" i="70"/>
  <c r="AX450" i="70"/>
  <c r="AW450" i="70"/>
  <c r="AV450" i="70"/>
  <c r="AT450" i="70"/>
  <c r="AS450" i="70"/>
  <c r="AR450" i="70"/>
  <c r="AQ450" i="70"/>
  <c r="AP450" i="70"/>
  <c r="AO450" i="70"/>
  <c r="AN450" i="70"/>
  <c r="AM450" i="70"/>
  <c r="AL450" i="70"/>
  <c r="AK450" i="70"/>
  <c r="AJ450" i="70"/>
  <c r="AI450" i="70"/>
  <c r="AU450" i="70"/>
  <c r="AG450" i="70"/>
  <c r="P450" i="70"/>
  <c r="AY449" i="70"/>
  <c r="AX449" i="70"/>
  <c r="AW449" i="70"/>
  <c r="AV449" i="70"/>
  <c r="AT449" i="70"/>
  <c r="AS449" i="70"/>
  <c r="AR449" i="70"/>
  <c r="AQ449" i="70"/>
  <c r="AP449" i="70"/>
  <c r="AO449" i="70"/>
  <c r="AN449" i="70"/>
  <c r="AM449" i="70"/>
  <c r="AL449" i="70"/>
  <c r="AK449" i="70"/>
  <c r="AJ449" i="70"/>
  <c r="AI449" i="70"/>
  <c r="AU449" i="70"/>
  <c r="AG449" i="70"/>
  <c r="P449" i="70"/>
  <c r="AY448" i="70"/>
  <c r="AX448" i="70"/>
  <c r="AW448" i="70"/>
  <c r="AV448" i="70"/>
  <c r="AT448" i="70"/>
  <c r="AS448" i="70"/>
  <c r="AR448" i="70"/>
  <c r="AQ448" i="70"/>
  <c r="AP448" i="70"/>
  <c r="AO448" i="70"/>
  <c r="AN448" i="70"/>
  <c r="AM448" i="70"/>
  <c r="AL448" i="70"/>
  <c r="AK448" i="70"/>
  <c r="AJ448" i="70"/>
  <c r="AI448" i="70"/>
  <c r="AU448" i="70"/>
  <c r="AG448" i="70"/>
  <c r="P448" i="70"/>
  <c r="AY447" i="70"/>
  <c r="AX447" i="70"/>
  <c r="AW447" i="70"/>
  <c r="AV447" i="70"/>
  <c r="AT447" i="70"/>
  <c r="AS447" i="70"/>
  <c r="AR447" i="70"/>
  <c r="AQ447" i="70"/>
  <c r="AP447" i="70"/>
  <c r="AO447" i="70"/>
  <c r="AN447" i="70"/>
  <c r="AM447" i="70"/>
  <c r="AL447" i="70"/>
  <c r="AK447" i="70"/>
  <c r="AJ447" i="70"/>
  <c r="AI447" i="70"/>
  <c r="AU447" i="70"/>
  <c r="AG447" i="70"/>
  <c r="P447" i="70"/>
  <c r="AY446" i="70"/>
  <c r="AX446" i="70"/>
  <c r="AW446" i="70"/>
  <c r="AV446" i="70"/>
  <c r="AT446" i="70"/>
  <c r="AS446" i="70"/>
  <c r="AR446" i="70"/>
  <c r="AQ446" i="70"/>
  <c r="AP446" i="70"/>
  <c r="AO446" i="70"/>
  <c r="AN446" i="70"/>
  <c r="AM446" i="70"/>
  <c r="AL446" i="70"/>
  <c r="AK446" i="70"/>
  <c r="AJ446" i="70"/>
  <c r="AI446" i="70"/>
  <c r="AU446" i="70"/>
  <c r="AG446" i="70"/>
  <c r="P446" i="70"/>
  <c r="AY445" i="70"/>
  <c r="AX445" i="70"/>
  <c r="AW445" i="70"/>
  <c r="AV445" i="70"/>
  <c r="AT445" i="70"/>
  <c r="AS445" i="70"/>
  <c r="AR445" i="70"/>
  <c r="AQ445" i="70"/>
  <c r="AP445" i="70"/>
  <c r="AO445" i="70"/>
  <c r="AN445" i="70"/>
  <c r="AM445" i="70"/>
  <c r="AL445" i="70"/>
  <c r="AK445" i="70"/>
  <c r="AJ445" i="70"/>
  <c r="AI445" i="70"/>
  <c r="AU445" i="70"/>
  <c r="AG445" i="70"/>
  <c r="P445" i="70"/>
  <c r="AY444" i="70"/>
  <c r="AX444" i="70"/>
  <c r="AW444" i="70"/>
  <c r="AV444" i="70"/>
  <c r="AT444" i="70"/>
  <c r="AS444" i="70"/>
  <c r="AR444" i="70"/>
  <c r="AQ444" i="70"/>
  <c r="AP444" i="70"/>
  <c r="AO444" i="70"/>
  <c r="AN444" i="70"/>
  <c r="AM444" i="70"/>
  <c r="AL444" i="70"/>
  <c r="AK444" i="70"/>
  <c r="AJ444" i="70"/>
  <c r="AI444" i="70"/>
  <c r="AU444" i="70"/>
  <c r="AG444" i="70"/>
  <c r="P444" i="70"/>
  <c r="AY443" i="70"/>
  <c r="AX443" i="70"/>
  <c r="AW443" i="70"/>
  <c r="AV443" i="70"/>
  <c r="AT443" i="70"/>
  <c r="AS443" i="70"/>
  <c r="AR443" i="70"/>
  <c r="AQ443" i="70"/>
  <c r="AP443" i="70"/>
  <c r="AO443" i="70"/>
  <c r="AN443" i="70"/>
  <c r="AM443" i="70"/>
  <c r="AL443" i="70"/>
  <c r="AK443" i="70"/>
  <c r="AJ443" i="70"/>
  <c r="AI443" i="70"/>
  <c r="AU443" i="70"/>
  <c r="AG443" i="70"/>
  <c r="P443" i="70"/>
  <c r="AY442" i="70"/>
  <c r="AX442" i="70"/>
  <c r="AW442" i="70"/>
  <c r="AV442" i="70"/>
  <c r="AT442" i="70"/>
  <c r="AS442" i="70"/>
  <c r="AR442" i="70"/>
  <c r="AQ442" i="70"/>
  <c r="AP442" i="70"/>
  <c r="AO442" i="70"/>
  <c r="AN442" i="70"/>
  <c r="AM442" i="70"/>
  <c r="AL442" i="70"/>
  <c r="AK442" i="70"/>
  <c r="AJ442" i="70"/>
  <c r="AI442" i="70"/>
  <c r="AU442" i="70"/>
  <c r="AG442" i="70"/>
  <c r="P442" i="70"/>
  <c r="AY441" i="70"/>
  <c r="AX441" i="70"/>
  <c r="AW441" i="70"/>
  <c r="AV441" i="70"/>
  <c r="AT441" i="70"/>
  <c r="AS441" i="70"/>
  <c r="AR441" i="70"/>
  <c r="AQ441" i="70"/>
  <c r="AP441" i="70"/>
  <c r="AO441" i="70"/>
  <c r="AN441" i="70"/>
  <c r="AM441" i="70"/>
  <c r="AL441" i="70"/>
  <c r="AK441" i="70"/>
  <c r="AJ441" i="70"/>
  <c r="AI441" i="70"/>
  <c r="AU441" i="70"/>
  <c r="AG441" i="70"/>
  <c r="P441" i="70"/>
  <c r="AY440" i="70"/>
  <c r="AX440" i="70"/>
  <c r="AW440" i="70"/>
  <c r="AV440" i="70"/>
  <c r="AT440" i="70"/>
  <c r="AS440" i="70"/>
  <c r="AR440" i="70"/>
  <c r="AQ440" i="70"/>
  <c r="AP440" i="70"/>
  <c r="AO440" i="70"/>
  <c r="AN440" i="70"/>
  <c r="AM440" i="70"/>
  <c r="AL440" i="70"/>
  <c r="AK440" i="70"/>
  <c r="AJ440" i="70"/>
  <c r="AI440" i="70"/>
  <c r="AU440" i="70"/>
  <c r="AG440" i="70"/>
  <c r="P440" i="70"/>
  <c r="AY439" i="70"/>
  <c r="AX439" i="70"/>
  <c r="AW439" i="70"/>
  <c r="AV439" i="70"/>
  <c r="AT439" i="70"/>
  <c r="AS439" i="70"/>
  <c r="AR439" i="70"/>
  <c r="AQ439" i="70"/>
  <c r="AP439" i="70"/>
  <c r="AO439" i="70"/>
  <c r="AN439" i="70"/>
  <c r="AM439" i="70"/>
  <c r="AL439" i="70"/>
  <c r="AK439" i="70"/>
  <c r="AJ439" i="70"/>
  <c r="AI439" i="70"/>
  <c r="AU439" i="70"/>
  <c r="AG439" i="70"/>
  <c r="P439" i="70"/>
  <c r="AY438" i="70"/>
  <c r="AX438" i="70"/>
  <c r="AW438" i="70"/>
  <c r="AV438" i="70"/>
  <c r="AT438" i="70"/>
  <c r="AS438" i="70"/>
  <c r="AR438" i="70"/>
  <c r="AQ438" i="70"/>
  <c r="AP438" i="70"/>
  <c r="AO438" i="70"/>
  <c r="AN438" i="70"/>
  <c r="AM438" i="70"/>
  <c r="AL438" i="70"/>
  <c r="AK438" i="70"/>
  <c r="AJ438" i="70"/>
  <c r="AI438" i="70"/>
  <c r="AU438" i="70"/>
  <c r="AG438" i="70"/>
  <c r="P438" i="70"/>
  <c r="AY437" i="70"/>
  <c r="AX437" i="70"/>
  <c r="AW437" i="70"/>
  <c r="AV437" i="70"/>
  <c r="AT437" i="70"/>
  <c r="AS437" i="70"/>
  <c r="AR437" i="70"/>
  <c r="AQ437" i="70"/>
  <c r="AP437" i="70"/>
  <c r="AO437" i="70"/>
  <c r="AN437" i="70"/>
  <c r="AM437" i="70"/>
  <c r="AL437" i="70"/>
  <c r="AK437" i="70"/>
  <c r="AJ437" i="70"/>
  <c r="AI437" i="70"/>
  <c r="AU437" i="70"/>
  <c r="AG437" i="70"/>
  <c r="P437" i="70"/>
  <c r="AY436" i="70"/>
  <c r="AX436" i="70"/>
  <c r="AW436" i="70"/>
  <c r="AV436" i="70"/>
  <c r="AT436" i="70"/>
  <c r="AS436" i="70"/>
  <c r="AR436" i="70"/>
  <c r="AQ436" i="70"/>
  <c r="AP436" i="70"/>
  <c r="AO436" i="70"/>
  <c r="AN436" i="70"/>
  <c r="AM436" i="70"/>
  <c r="AL436" i="70"/>
  <c r="AK436" i="70"/>
  <c r="AJ436" i="70"/>
  <c r="AI436" i="70"/>
  <c r="AU436" i="70"/>
  <c r="AG436" i="70"/>
  <c r="P436" i="70"/>
  <c r="AY435" i="70"/>
  <c r="AX435" i="70"/>
  <c r="AW435" i="70"/>
  <c r="AV435" i="70"/>
  <c r="AT435" i="70"/>
  <c r="AS435" i="70"/>
  <c r="AR435" i="70"/>
  <c r="AQ435" i="70"/>
  <c r="AP435" i="70"/>
  <c r="AO435" i="70"/>
  <c r="AN435" i="70"/>
  <c r="AM435" i="70"/>
  <c r="AL435" i="70"/>
  <c r="AK435" i="70"/>
  <c r="AJ435" i="70"/>
  <c r="AI435" i="70"/>
  <c r="AU435" i="70"/>
  <c r="AG435" i="70"/>
  <c r="P435" i="70"/>
  <c r="AY434" i="70"/>
  <c r="AX434" i="70"/>
  <c r="AW434" i="70"/>
  <c r="AV434" i="70"/>
  <c r="AT434" i="70"/>
  <c r="AS434" i="70"/>
  <c r="AR434" i="70"/>
  <c r="AQ434" i="70"/>
  <c r="AP434" i="70"/>
  <c r="AO434" i="70"/>
  <c r="AN434" i="70"/>
  <c r="AM434" i="70"/>
  <c r="AL434" i="70"/>
  <c r="AK434" i="70"/>
  <c r="AJ434" i="70"/>
  <c r="AI434" i="70"/>
  <c r="AU434" i="70"/>
  <c r="AG434" i="70"/>
  <c r="P434" i="70"/>
  <c r="AY433" i="70"/>
  <c r="AX433" i="70"/>
  <c r="AW433" i="70"/>
  <c r="AV433" i="70"/>
  <c r="AT433" i="70"/>
  <c r="AS433" i="70"/>
  <c r="AR433" i="70"/>
  <c r="AQ433" i="70"/>
  <c r="AP433" i="70"/>
  <c r="AO433" i="70"/>
  <c r="AN433" i="70"/>
  <c r="AM433" i="70"/>
  <c r="AL433" i="70"/>
  <c r="AK433" i="70"/>
  <c r="AJ433" i="70"/>
  <c r="AI433" i="70"/>
  <c r="AG433" i="70"/>
  <c r="P433" i="70"/>
  <c r="AY432" i="70"/>
  <c r="AX432" i="70"/>
  <c r="AW432" i="70"/>
  <c r="AV432" i="70"/>
  <c r="AT432" i="70"/>
  <c r="AS432" i="70"/>
  <c r="AR432" i="70"/>
  <c r="AQ432" i="70"/>
  <c r="AP432" i="70"/>
  <c r="AO432" i="70"/>
  <c r="AN432" i="70"/>
  <c r="AM432" i="70"/>
  <c r="AL432" i="70"/>
  <c r="AK432" i="70"/>
  <c r="AJ432" i="70"/>
  <c r="AI432" i="70"/>
  <c r="AG432" i="70"/>
  <c r="P432" i="70"/>
  <c r="AY431" i="70"/>
  <c r="AX431" i="70"/>
  <c r="AW431" i="70"/>
  <c r="AV431" i="70"/>
  <c r="AT431" i="70"/>
  <c r="AS431" i="70"/>
  <c r="AR431" i="70"/>
  <c r="AQ431" i="70"/>
  <c r="AP431" i="70"/>
  <c r="AO431" i="70"/>
  <c r="AN431" i="70"/>
  <c r="AM431" i="70"/>
  <c r="AL431" i="70"/>
  <c r="AK431" i="70"/>
  <c r="AJ431" i="70"/>
  <c r="AI431" i="70"/>
  <c r="AU431" i="70"/>
  <c r="AG431" i="70"/>
  <c r="P431" i="70"/>
  <c r="AY430" i="70"/>
  <c r="AX430" i="70"/>
  <c r="AW430" i="70"/>
  <c r="AV430" i="70"/>
  <c r="AT430" i="70"/>
  <c r="AS430" i="70"/>
  <c r="AR430" i="70"/>
  <c r="AQ430" i="70"/>
  <c r="AP430" i="70"/>
  <c r="AO430" i="70"/>
  <c r="AN430" i="70"/>
  <c r="AM430" i="70"/>
  <c r="AL430" i="70"/>
  <c r="AK430" i="70"/>
  <c r="AJ430" i="70"/>
  <c r="AI430" i="70"/>
  <c r="AU430" i="70"/>
  <c r="AG430" i="70"/>
  <c r="P430" i="70"/>
  <c r="AY429" i="70"/>
  <c r="AX429" i="70"/>
  <c r="AW429" i="70"/>
  <c r="AV429" i="70"/>
  <c r="AT429" i="70"/>
  <c r="AS429" i="70"/>
  <c r="AR429" i="70"/>
  <c r="AQ429" i="70"/>
  <c r="AP429" i="70"/>
  <c r="AO429" i="70"/>
  <c r="AN429" i="70"/>
  <c r="AM429" i="70"/>
  <c r="AL429" i="70"/>
  <c r="AK429" i="70"/>
  <c r="AJ429" i="70"/>
  <c r="AI429" i="70"/>
  <c r="AG429" i="70"/>
  <c r="P429" i="70"/>
  <c r="AY428" i="70"/>
  <c r="AX428" i="70"/>
  <c r="AW428" i="70"/>
  <c r="AV428" i="70"/>
  <c r="AT428" i="70"/>
  <c r="AS428" i="70"/>
  <c r="AR428" i="70"/>
  <c r="AQ428" i="70"/>
  <c r="AP428" i="70"/>
  <c r="AO428" i="70"/>
  <c r="AN428" i="70"/>
  <c r="AM428" i="70"/>
  <c r="AL428" i="70"/>
  <c r="AK428" i="70"/>
  <c r="AJ428" i="70"/>
  <c r="AI428" i="70"/>
  <c r="AG428" i="70"/>
  <c r="P428" i="70"/>
  <c r="AY427" i="70"/>
  <c r="AX427" i="70"/>
  <c r="AW427" i="70"/>
  <c r="AV427" i="70"/>
  <c r="AT427" i="70"/>
  <c r="AS427" i="70"/>
  <c r="AR427" i="70"/>
  <c r="AQ427" i="70"/>
  <c r="AP427" i="70"/>
  <c r="AO427" i="70"/>
  <c r="AN427" i="70"/>
  <c r="AM427" i="70"/>
  <c r="AL427" i="70"/>
  <c r="AK427" i="70"/>
  <c r="AJ427" i="70"/>
  <c r="AI427" i="70"/>
  <c r="AU427" i="70"/>
  <c r="AG427" i="70"/>
  <c r="P427" i="70"/>
  <c r="AY426" i="70"/>
  <c r="AX426" i="70"/>
  <c r="AW426" i="70"/>
  <c r="AV426" i="70"/>
  <c r="AT426" i="70"/>
  <c r="AS426" i="70"/>
  <c r="AR426" i="70"/>
  <c r="AQ426" i="70"/>
  <c r="AP426" i="70"/>
  <c r="AO426" i="70"/>
  <c r="AN426" i="70"/>
  <c r="AM426" i="70"/>
  <c r="AL426" i="70"/>
  <c r="AK426" i="70"/>
  <c r="AJ426" i="70"/>
  <c r="AI426" i="70"/>
  <c r="AU426" i="70"/>
  <c r="AG426" i="70"/>
  <c r="P426" i="70"/>
  <c r="AY425" i="70"/>
  <c r="AX425" i="70"/>
  <c r="AW425" i="70"/>
  <c r="AV425" i="70"/>
  <c r="AT425" i="70"/>
  <c r="AS425" i="70"/>
  <c r="AR425" i="70"/>
  <c r="AQ425" i="70"/>
  <c r="AP425" i="70"/>
  <c r="AO425" i="70"/>
  <c r="AN425" i="70"/>
  <c r="AM425" i="70"/>
  <c r="AL425" i="70"/>
  <c r="AK425" i="70"/>
  <c r="AJ425" i="70"/>
  <c r="AI425" i="70"/>
  <c r="AG425" i="70"/>
  <c r="P425" i="70"/>
  <c r="AY424" i="70"/>
  <c r="AX424" i="70"/>
  <c r="AW424" i="70"/>
  <c r="AV424" i="70"/>
  <c r="AT424" i="70"/>
  <c r="AS424" i="70"/>
  <c r="AR424" i="70"/>
  <c r="AQ424" i="70"/>
  <c r="AP424" i="70"/>
  <c r="AO424" i="70"/>
  <c r="AN424" i="70"/>
  <c r="AM424" i="70"/>
  <c r="AL424" i="70"/>
  <c r="AK424" i="70"/>
  <c r="AJ424" i="70"/>
  <c r="AI424" i="70"/>
  <c r="AU424" i="70"/>
  <c r="AG424" i="70"/>
  <c r="P424" i="70"/>
  <c r="AY423" i="70"/>
  <c r="AX423" i="70"/>
  <c r="AW423" i="70"/>
  <c r="AV423" i="70"/>
  <c r="AT423" i="70"/>
  <c r="AS423" i="70"/>
  <c r="AR423" i="70"/>
  <c r="AQ423" i="70"/>
  <c r="AP423" i="70"/>
  <c r="AO423" i="70"/>
  <c r="AN423" i="70"/>
  <c r="AM423" i="70"/>
  <c r="AL423" i="70"/>
  <c r="AK423" i="70"/>
  <c r="AJ423" i="70"/>
  <c r="AI423" i="70"/>
  <c r="AG423" i="70"/>
  <c r="P423" i="70"/>
  <c r="AY422" i="70"/>
  <c r="AX422" i="70"/>
  <c r="AW422" i="70"/>
  <c r="AV422" i="70"/>
  <c r="AT422" i="70"/>
  <c r="AS422" i="70"/>
  <c r="AR422" i="70"/>
  <c r="AQ422" i="70"/>
  <c r="AP422" i="70"/>
  <c r="AO422" i="70"/>
  <c r="AN422" i="70"/>
  <c r="AM422" i="70"/>
  <c r="AL422" i="70"/>
  <c r="AK422" i="70"/>
  <c r="AJ422" i="70"/>
  <c r="AI422" i="70"/>
  <c r="AU422" i="70"/>
  <c r="AG422" i="70"/>
  <c r="P422" i="70"/>
  <c r="AY421" i="70"/>
  <c r="AX421" i="70"/>
  <c r="AW421" i="70"/>
  <c r="AV421" i="70"/>
  <c r="AT421" i="70"/>
  <c r="AS421" i="70"/>
  <c r="AR421" i="70"/>
  <c r="AQ421" i="70"/>
  <c r="AP421" i="70"/>
  <c r="AO421" i="70"/>
  <c r="AN421" i="70"/>
  <c r="AM421" i="70"/>
  <c r="AL421" i="70"/>
  <c r="AK421" i="70"/>
  <c r="AJ421" i="70"/>
  <c r="AI421" i="70"/>
  <c r="AG421" i="70"/>
  <c r="P421" i="70"/>
  <c r="AY420" i="70"/>
  <c r="AX420" i="70"/>
  <c r="AW420" i="70"/>
  <c r="AV420" i="70"/>
  <c r="AT420" i="70"/>
  <c r="AS420" i="70"/>
  <c r="AR420" i="70"/>
  <c r="AQ420" i="70"/>
  <c r="AP420" i="70"/>
  <c r="AO420" i="70"/>
  <c r="AN420" i="70"/>
  <c r="AM420" i="70"/>
  <c r="AL420" i="70"/>
  <c r="AK420" i="70"/>
  <c r="AJ420" i="70"/>
  <c r="AI420" i="70"/>
  <c r="AU420" i="70"/>
  <c r="AG420" i="70"/>
  <c r="P420" i="70"/>
  <c r="AY419" i="70"/>
  <c r="AX419" i="70"/>
  <c r="AW419" i="70"/>
  <c r="AV419" i="70"/>
  <c r="AT419" i="70"/>
  <c r="AS419" i="70"/>
  <c r="AR419" i="70"/>
  <c r="AQ419" i="70"/>
  <c r="AP419" i="70"/>
  <c r="AO419" i="70"/>
  <c r="AN419" i="70"/>
  <c r="AM419" i="70"/>
  <c r="AL419" i="70"/>
  <c r="AK419" i="70"/>
  <c r="AJ419" i="70"/>
  <c r="AI419" i="70"/>
  <c r="AG419" i="70"/>
  <c r="P419" i="70"/>
  <c r="AY418" i="70"/>
  <c r="AX418" i="70"/>
  <c r="AW418" i="70"/>
  <c r="AV418" i="70"/>
  <c r="AT418" i="70"/>
  <c r="AS418" i="70"/>
  <c r="AR418" i="70"/>
  <c r="AQ418" i="70"/>
  <c r="AP418" i="70"/>
  <c r="AO418" i="70"/>
  <c r="AN418" i="70"/>
  <c r="AM418" i="70"/>
  <c r="AL418" i="70"/>
  <c r="AK418" i="70"/>
  <c r="AJ418" i="70"/>
  <c r="AI418" i="70"/>
  <c r="AU418" i="70"/>
  <c r="AG418" i="70"/>
  <c r="P418" i="70"/>
  <c r="AY417" i="70"/>
  <c r="AX417" i="70"/>
  <c r="AW417" i="70"/>
  <c r="AV417" i="70"/>
  <c r="AT417" i="70"/>
  <c r="AS417" i="70"/>
  <c r="AR417" i="70"/>
  <c r="AQ417" i="70"/>
  <c r="AP417" i="70"/>
  <c r="AO417" i="70"/>
  <c r="AN417" i="70"/>
  <c r="AM417" i="70"/>
  <c r="AL417" i="70"/>
  <c r="AK417" i="70"/>
  <c r="AJ417" i="70"/>
  <c r="AI417" i="70"/>
  <c r="AU417" i="70"/>
  <c r="AG417" i="70"/>
  <c r="P417" i="70"/>
  <c r="AY416" i="70"/>
  <c r="AX416" i="70"/>
  <c r="AW416" i="70"/>
  <c r="AV416" i="70"/>
  <c r="AT416" i="70"/>
  <c r="AS416" i="70"/>
  <c r="AR416" i="70"/>
  <c r="AQ416" i="70"/>
  <c r="AP416" i="70"/>
  <c r="AO416" i="70"/>
  <c r="AN416" i="70"/>
  <c r="AM416" i="70"/>
  <c r="AL416" i="70"/>
  <c r="AK416" i="70"/>
  <c r="AJ416" i="70"/>
  <c r="AI416" i="70"/>
  <c r="AU416" i="70"/>
  <c r="AG416" i="70"/>
  <c r="P416" i="70"/>
  <c r="AY415" i="70"/>
  <c r="AX415" i="70"/>
  <c r="AW415" i="70"/>
  <c r="AV415" i="70"/>
  <c r="AT415" i="70"/>
  <c r="AS415" i="70"/>
  <c r="AR415" i="70"/>
  <c r="AQ415" i="70"/>
  <c r="AP415" i="70"/>
  <c r="AO415" i="70"/>
  <c r="AN415" i="70"/>
  <c r="AM415" i="70"/>
  <c r="AL415" i="70"/>
  <c r="AK415" i="70"/>
  <c r="AJ415" i="70"/>
  <c r="AI415" i="70"/>
  <c r="AU415" i="70"/>
  <c r="AG415" i="70"/>
  <c r="P415" i="70"/>
  <c r="AY414" i="70"/>
  <c r="AX414" i="70"/>
  <c r="AW414" i="70"/>
  <c r="AV414" i="70"/>
  <c r="AT414" i="70"/>
  <c r="AS414" i="70"/>
  <c r="AR414" i="70"/>
  <c r="AQ414" i="70"/>
  <c r="AP414" i="70"/>
  <c r="AO414" i="70"/>
  <c r="AN414" i="70"/>
  <c r="AM414" i="70"/>
  <c r="AL414" i="70"/>
  <c r="AK414" i="70"/>
  <c r="AJ414" i="70"/>
  <c r="AI414" i="70"/>
  <c r="AU414" i="70"/>
  <c r="AG414" i="70"/>
  <c r="P414" i="70"/>
  <c r="AY413" i="70"/>
  <c r="AX413" i="70"/>
  <c r="AW413" i="70"/>
  <c r="AV413" i="70"/>
  <c r="AT413" i="70"/>
  <c r="AS413" i="70"/>
  <c r="AR413" i="70"/>
  <c r="AQ413" i="70"/>
  <c r="AP413" i="70"/>
  <c r="AO413" i="70"/>
  <c r="AN413" i="70"/>
  <c r="AM413" i="70"/>
  <c r="AL413" i="70"/>
  <c r="AK413" i="70"/>
  <c r="AJ413" i="70"/>
  <c r="AI413" i="70"/>
  <c r="AU413" i="70"/>
  <c r="AG413" i="70"/>
  <c r="P413" i="70"/>
  <c r="AY412" i="70"/>
  <c r="AX412" i="70"/>
  <c r="AW412" i="70"/>
  <c r="AV412" i="70"/>
  <c r="AT412" i="70"/>
  <c r="AS412" i="70"/>
  <c r="AR412" i="70"/>
  <c r="AQ412" i="70"/>
  <c r="AP412" i="70"/>
  <c r="AO412" i="70"/>
  <c r="AN412" i="70"/>
  <c r="AM412" i="70"/>
  <c r="AL412" i="70"/>
  <c r="AK412" i="70"/>
  <c r="AJ412" i="70"/>
  <c r="AI412" i="70"/>
  <c r="AG412" i="70"/>
  <c r="P412" i="70"/>
  <c r="AY411" i="70"/>
  <c r="AX411" i="70"/>
  <c r="AW411" i="70"/>
  <c r="AV411" i="70"/>
  <c r="AT411" i="70"/>
  <c r="AS411" i="70"/>
  <c r="AR411" i="70"/>
  <c r="AQ411" i="70"/>
  <c r="AP411" i="70"/>
  <c r="AO411" i="70"/>
  <c r="AN411" i="70"/>
  <c r="AM411" i="70"/>
  <c r="AL411" i="70"/>
  <c r="AK411" i="70"/>
  <c r="AJ411" i="70"/>
  <c r="AI411" i="70"/>
  <c r="AU411" i="70"/>
  <c r="AG411" i="70"/>
  <c r="P411" i="70"/>
  <c r="AY410" i="70"/>
  <c r="AX410" i="70"/>
  <c r="AW410" i="70"/>
  <c r="AV410" i="70"/>
  <c r="AT410" i="70"/>
  <c r="AS410" i="70"/>
  <c r="AR410" i="70"/>
  <c r="AQ410" i="70"/>
  <c r="AP410" i="70"/>
  <c r="AO410" i="70"/>
  <c r="AN410" i="70"/>
  <c r="AM410" i="70"/>
  <c r="AL410" i="70"/>
  <c r="AK410" i="70"/>
  <c r="AJ410" i="70"/>
  <c r="AI410" i="70"/>
  <c r="AG410" i="70"/>
  <c r="P410" i="70"/>
  <c r="AY409" i="70"/>
  <c r="AX409" i="70"/>
  <c r="AW409" i="70"/>
  <c r="AV409" i="70"/>
  <c r="AT409" i="70"/>
  <c r="AS409" i="70"/>
  <c r="AR409" i="70"/>
  <c r="AQ409" i="70"/>
  <c r="AP409" i="70"/>
  <c r="AO409" i="70"/>
  <c r="AN409" i="70"/>
  <c r="AM409" i="70"/>
  <c r="AL409" i="70"/>
  <c r="AK409" i="70"/>
  <c r="AJ409" i="70"/>
  <c r="AI409" i="70"/>
  <c r="AU409" i="70"/>
  <c r="AG409" i="70"/>
  <c r="P409" i="70"/>
  <c r="AY408" i="70"/>
  <c r="AX408" i="70"/>
  <c r="AW408" i="70"/>
  <c r="AV408" i="70"/>
  <c r="AT408" i="70"/>
  <c r="AS408" i="70"/>
  <c r="AR408" i="70"/>
  <c r="AQ408" i="70"/>
  <c r="AP408" i="70"/>
  <c r="AO408" i="70"/>
  <c r="AN408" i="70"/>
  <c r="AM408" i="70"/>
  <c r="AL408" i="70"/>
  <c r="AK408" i="70"/>
  <c r="AJ408" i="70"/>
  <c r="AI408" i="70"/>
  <c r="AG408" i="70"/>
  <c r="P408" i="70"/>
  <c r="AY407" i="70"/>
  <c r="AX407" i="70"/>
  <c r="AW407" i="70"/>
  <c r="AV407" i="70"/>
  <c r="AT407" i="70"/>
  <c r="AS407" i="70"/>
  <c r="AR407" i="70"/>
  <c r="AQ407" i="70"/>
  <c r="AP407" i="70"/>
  <c r="AO407" i="70"/>
  <c r="AN407" i="70"/>
  <c r="AM407" i="70"/>
  <c r="AL407" i="70"/>
  <c r="AK407" i="70"/>
  <c r="AJ407" i="70"/>
  <c r="AI407" i="70"/>
  <c r="AG407" i="70"/>
  <c r="P407" i="70"/>
  <c r="AY406" i="70"/>
  <c r="AX406" i="70"/>
  <c r="AW406" i="70"/>
  <c r="AV406" i="70"/>
  <c r="AT406" i="70"/>
  <c r="AS406" i="70"/>
  <c r="AR406" i="70"/>
  <c r="AQ406" i="70"/>
  <c r="AP406" i="70"/>
  <c r="AO406" i="70"/>
  <c r="AN406" i="70"/>
  <c r="AM406" i="70"/>
  <c r="AL406" i="70"/>
  <c r="AK406" i="70"/>
  <c r="AJ406" i="70"/>
  <c r="AI406" i="70"/>
  <c r="AG406" i="70"/>
  <c r="P406" i="70"/>
  <c r="AY405" i="70"/>
  <c r="AX405" i="70"/>
  <c r="AW405" i="70"/>
  <c r="AV405" i="70"/>
  <c r="AT405" i="70"/>
  <c r="AS405" i="70"/>
  <c r="AR405" i="70"/>
  <c r="AQ405" i="70"/>
  <c r="AP405" i="70"/>
  <c r="AO405" i="70"/>
  <c r="AN405" i="70"/>
  <c r="AM405" i="70"/>
  <c r="AL405" i="70"/>
  <c r="AK405" i="70"/>
  <c r="AJ405" i="70"/>
  <c r="AI405" i="70"/>
  <c r="AG405" i="70"/>
  <c r="P405" i="70"/>
  <c r="AY404" i="70"/>
  <c r="AX404" i="70"/>
  <c r="AW404" i="70"/>
  <c r="AV404" i="70"/>
  <c r="AT404" i="70"/>
  <c r="AS404" i="70"/>
  <c r="AR404" i="70"/>
  <c r="AQ404" i="70"/>
  <c r="AP404" i="70"/>
  <c r="AO404" i="70"/>
  <c r="AN404" i="70"/>
  <c r="AM404" i="70"/>
  <c r="AL404" i="70"/>
  <c r="AK404" i="70"/>
  <c r="AJ404" i="70"/>
  <c r="AI404" i="70"/>
  <c r="AG404" i="70"/>
  <c r="P404" i="70"/>
  <c r="AY403" i="70"/>
  <c r="AX403" i="70"/>
  <c r="AW403" i="70"/>
  <c r="AV403" i="70"/>
  <c r="AT403" i="70"/>
  <c r="AS403" i="70"/>
  <c r="AR403" i="70"/>
  <c r="AQ403" i="70"/>
  <c r="AP403" i="70"/>
  <c r="AO403" i="70"/>
  <c r="AN403" i="70"/>
  <c r="AM403" i="70"/>
  <c r="AL403" i="70"/>
  <c r="AK403" i="70"/>
  <c r="AJ403" i="70"/>
  <c r="AI403" i="70"/>
  <c r="AG403" i="70"/>
  <c r="P403" i="70"/>
  <c r="AY402" i="70"/>
  <c r="AX402" i="70"/>
  <c r="AW402" i="70"/>
  <c r="AV402" i="70"/>
  <c r="AT402" i="70"/>
  <c r="AS402" i="70"/>
  <c r="AR402" i="70"/>
  <c r="AQ402" i="70"/>
  <c r="AP402" i="70"/>
  <c r="AO402" i="70"/>
  <c r="AN402" i="70"/>
  <c r="AM402" i="70"/>
  <c r="AL402" i="70"/>
  <c r="AK402" i="70"/>
  <c r="AJ402" i="70"/>
  <c r="AI402" i="70"/>
  <c r="AG402" i="70"/>
  <c r="P402" i="70"/>
  <c r="AY401" i="70"/>
  <c r="AX401" i="70"/>
  <c r="AW401" i="70"/>
  <c r="AV401" i="70"/>
  <c r="AT401" i="70"/>
  <c r="AS401" i="70"/>
  <c r="AR401" i="70"/>
  <c r="AQ401" i="70"/>
  <c r="AP401" i="70"/>
  <c r="AO401" i="70"/>
  <c r="AN401" i="70"/>
  <c r="AM401" i="70"/>
  <c r="AL401" i="70"/>
  <c r="AK401" i="70"/>
  <c r="AJ401" i="70"/>
  <c r="AI401" i="70"/>
  <c r="AG401" i="70"/>
  <c r="P401" i="70"/>
  <c r="AY400" i="70"/>
  <c r="AX400" i="70"/>
  <c r="AW400" i="70"/>
  <c r="AV400" i="70"/>
  <c r="AT400" i="70"/>
  <c r="AS400" i="70"/>
  <c r="AR400" i="70"/>
  <c r="AQ400" i="70"/>
  <c r="AP400" i="70"/>
  <c r="AO400" i="70"/>
  <c r="AN400" i="70"/>
  <c r="AM400" i="70"/>
  <c r="AL400" i="70"/>
  <c r="AK400" i="70"/>
  <c r="AJ400" i="70"/>
  <c r="AI400" i="70"/>
  <c r="AG400" i="70"/>
  <c r="P400" i="70"/>
  <c r="AY399" i="70"/>
  <c r="AX399" i="70"/>
  <c r="AW399" i="70"/>
  <c r="AV399" i="70"/>
  <c r="AT399" i="70"/>
  <c r="AS399" i="70"/>
  <c r="AR399" i="70"/>
  <c r="AQ399" i="70"/>
  <c r="AP399" i="70"/>
  <c r="AO399" i="70"/>
  <c r="AN399" i="70"/>
  <c r="AM399" i="70"/>
  <c r="AL399" i="70"/>
  <c r="AK399" i="70"/>
  <c r="AJ399" i="70"/>
  <c r="AI399" i="70"/>
  <c r="AG399" i="70"/>
  <c r="P399" i="70"/>
  <c r="AY398" i="70"/>
  <c r="AX398" i="70"/>
  <c r="AW398" i="70"/>
  <c r="AV398" i="70"/>
  <c r="AT398" i="70"/>
  <c r="AS398" i="70"/>
  <c r="AR398" i="70"/>
  <c r="AQ398" i="70"/>
  <c r="AP398" i="70"/>
  <c r="AO398" i="70"/>
  <c r="AN398" i="70"/>
  <c r="AM398" i="70"/>
  <c r="AL398" i="70"/>
  <c r="AK398" i="70"/>
  <c r="AJ398" i="70"/>
  <c r="AI398" i="70"/>
  <c r="AG398" i="70"/>
  <c r="P398" i="70"/>
  <c r="AY397" i="70"/>
  <c r="AX397" i="70"/>
  <c r="AW397" i="70"/>
  <c r="AV397" i="70"/>
  <c r="AT397" i="70"/>
  <c r="AS397" i="70"/>
  <c r="AR397" i="70"/>
  <c r="AQ397" i="70"/>
  <c r="AP397" i="70"/>
  <c r="AO397" i="70"/>
  <c r="AN397" i="70"/>
  <c r="AM397" i="70"/>
  <c r="AL397" i="70"/>
  <c r="AK397" i="70"/>
  <c r="AJ397" i="70"/>
  <c r="AI397" i="70"/>
  <c r="AG397" i="70"/>
  <c r="P397" i="70"/>
  <c r="AY396" i="70"/>
  <c r="AX396" i="70"/>
  <c r="AW396" i="70"/>
  <c r="AV396" i="70"/>
  <c r="AT396" i="70"/>
  <c r="AS396" i="70"/>
  <c r="AR396" i="70"/>
  <c r="AQ396" i="70"/>
  <c r="AP396" i="70"/>
  <c r="AO396" i="70"/>
  <c r="AN396" i="70"/>
  <c r="AM396" i="70"/>
  <c r="AL396" i="70"/>
  <c r="AK396" i="70"/>
  <c r="AJ396" i="70"/>
  <c r="AI396" i="70"/>
  <c r="AG396" i="70"/>
  <c r="P396" i="70"/>
  <c r="AY395" i="70"/>
  <c r="AX395" i="70"/>
  <c r="AW395" i="70"/>
  <c r="AV395" i="70"/>
  <c r="AT395" i="70"/>
  <c r="AS395" i="70"/>
  <c r="AR395" i="70"/>
  <c r="AQ395" i="70"/>
  <c r="AP395" i="70"/>
  <c r="AO395" i="70"/>
  <c r="AN395" i="70"/>
  <c r="AM395" i="70"/>
  <c r="AL395" i="70"/>
  <c r="AK395" i="70"/>
  <c r="AJ395" i="70"/>
  <c r="AI395" i="70"/>
  <c r="AG395" i="70"/>
  <c r="P395" i="70"/>
  <c r="AY394" i="70"/>
  <c r="AX394" i="70"/>
  <c r="AW394" i="70"/>
  <c r="AV394" i="70"/>
  <c r="AT394" i="70"/>
  <c r="AS394" i="70"/>
  <c r="AR394" i="70"/>
  <c r="AQ394" i="70"/>
  <c r="AP394" i="70"/>
  <c r="AO394" i="70"/>
  <c r="AN394" i="70"/>
  <c r="AM394" i="70"/>
  <c r="AL394" i="70"/>
  <c r="AK394" i="70"/>
  <c r="AJ394" i="70"/>
  <c r="AI394" i="70"/>
  <c r="AG394" i="70"/>
  <c r="P394" i="70"/>
  <c r="AY393" i="70"/>
  <c r="AX393" i="70"/>
  <c r="AW393" i="70"/>
  <c r="AV393" i="70"/>
  <c r="AT393" i="70"/>
  <c r="AS393" i="70"/>
  <c r="AR393" i="70"/>
  <c r="AQ393" i="70"/>
  <c r="AP393" i="70"/>
  <c r="AO393" i="70"/>
  <c r="AN393" i="70"/>
  <c r="AM393" i="70"/>
  <c r="AL393" i="70"/>
  <c r="AK393" i="70"/>
  <c r="AJ393" i="70"/>
  <c r="AI393" i="70"/>
  <c r="AG393" i="70"/>
  <c r="P393" i="70"/>
  <c r="AY392" i="70"/>
  <c r="AX392" i="70"/>
  <c r="AW392" i="70"/>
  <c r="AV392" i="70"/>
  <c r="AT392" i="70"/>
  <c r="AS392" i="70"/>
  <c r="AR392" i="70"/>
  <c r="AQ392" i="70"/>
  <c r="AP392" i="70"/>
  <c r="AO392" i="70"/>
  <c r="AN392" i="70"/>
  <c r="AM392" i="70"/>
  <c r="AL392" i="70"/>
  <c r="AK392" i="70"/>
  <c r="AJ392" i="70"/>
  <c r="AI392" i="70"/>
  <c r="AG392" i="70"/>
  <c r="P392" i="70"/>
  <c r="AY391" i="70"/>
  <c r="AX391" i="70"/>
  <c r="AW391" i="70"/>
  <c r="AV391" i="70"/>
  <c r="AT391" i="70"/>
  <c r="AS391" i="70"/>
  <c r="AR391" i="70"/>
  <c r="AQ391" i="70"/>
  <c r="AP391" i="70"/>
  <c r="AO391" i="70"/>
  <c r="AN391" i="70"/>
  <c r="AM391" i="70"/>
  <c r="AL391" i="70"/>
  <c r="AK391" i="70"/>
  <c r="AJ391" i="70"/>
  <c r="AI391" i="70"/>
  <c r="AG391" i="70"/>
  <c r="P391" i="70"/>
  <c r="AY390" i="70"/>
  <c r="AX390" i="70"/>
  <c r="AW390" i="70"/>
  <c r="AV390" i="70"/>
  <c r="AT390" i="70"/>
  <c r="AS390" i="70"/>
  <c r="AR390" i="70"/>
  <c r="AQ390" i="70"/>
  <c r="AP390" i="70"/>
  <c r="AO390" i="70"/>
  <c r="AN390" i="70"/>
  <c r="AM390" i="70"/>
  <c r="AL390" i="70"/>
  <c r="AK390" i="70"/>
  <c r="AJ390" i="70"/>
  <c r="AI390" i="70"/>
  <c r="AG390" i="70"/>
  <c r="P390" i="70"/>
  <c r="AY389" i="70"/>
  <c r="AX389" i="70"/>
  <c r="AW389" i="70"/>
  <c r="AV389" i="70"/>
  <c r="AT389" i="70"/>
  <c r="AS389" i="70"/>
  <c r="AR389" i="70"/>
  <c r="AQ389" i="70"/>
  <c r="AP389" i="70"/>
  <c r="AO389" i="70"/>
  <c r="AN389" i="70"/>
  <c r="AM389" i="70"/>
  <c r="AL389" i="70"/>
  <c r="AK389" i="70"/>
  <c r="AJ389" i="70"/>
  <c r="AI389" i="70"/>
  <c r="AU389" i="70"/>
  <c r="AG389" i="70"/>
  <c r="P389" i="70"/>
  <c r="AY388" i="70"/>
  <c r="AX388" i="70"/>
  <c r="AW388" i="70"/>
  <c r="AV388" i="70"/>
  <c r="AT388" i="70"/>
  <c r="AS388" i="70"/>
  <c r="AR388" i="70"/>
  <c r="AQ388" i="70"/>
  <c r="AP388" i="70"/>
  <c r="AO388" i="70"/>
  <c r="AN388" i="70"/>
  <c r="AM388" i="70"/>
  <c r="AL388" i="70"/>
  <c r="AK388" i="70"/>
  <c r="AJ388" i="70"/>
  <c r="AI388" i="70"/>
  <c r="AU388" i="70"/>
  <c r="AG388" i="70"/>
  <c r="P388" i="70"/>
  <c r="AY387" i="70"/>
  <c r="AX387" i="70"/>
  <c r="AW387" i="70"/>
  <c r="AV387" i="70"/>
  <c r="AT387" i="70"/>
  <c r="AS387" i="70"/>
  <c r="AR387" i="70"/>
  <c r="AQ387" i="70"/>
  <c r="AP387" i="70"/>
  <c r="AO387" i="70"/>
  <c r="AN387" i="70"/>
  <c r="AM387" i="70"/>
  <c r="AL387" i="70"/>
  <c r="AK387" i="70"/>
  <c r="AJ387" i="70"/>
  <c r="AI387" i="70"/>
  <c r="AU387" i="70"/>
  <c r="AG387" i="70"/>
  <c r="P387" i="70"/>
  <c r="AY386" i="70"/>
  <c r="AX386" i="70"/>
  <c r="AW386" i="70"/>
  <c r="AV386" i="70"/>
  <c r="AT386" i="70"/>
  <c r="AS386" i="70"/>
  <c r="AR386" i="70"/>
  <c r="AQ386" i="70"/>
  <c r="AP386" i="70"/>
  <c r="AO386" i="70"/>
  <c r="AN386" i="70"/>
  <c r="AM386" i="70"/>
  <c r="AL386" i="70"/>
  <c r="AK386" i="70"/>
  <c r="AJ386" i="70"/>
  <c r="AI386" i="70"/>
  <c r="AU386" i="70"/>
  <c r="AG386" i="70"/>
  <c r="P386" i="70"/>
  <c r="AY385" i="70"/>
  <c r="AX385" i="70"/>
  <c r="AW385" i="70"/>
  <c r="AV385" i="70"/>
  <c r="AT385" i="70"/>
  <c r="AS385" i="70"/>
  <c r="AR385" i="70"/>
  <c r="AQ385" i="70"/>
  <c r="AP385" i="70"/>
  <c r="AO385" i="70"/>
  <c r="AN385" i="70"/>
  <c r="AM385" i="70"/>
  <c r="AL385" i="70"/>
  <c r="AK385" i="70"/>
  <c r="AJ385" i="70"/>
  <c r="AI385" i="70"/>
  <c r="AU385" i="70"/>
  <c r="AG385" i="70"/>
  <c r="P385" i="70"/>
  <c r="AY384" i="70"/>
  <c r="AX384" i="70"/>
  <c r="AW384" i="70"/>
  <c r="AV384" i="70"/>
  <c r="AT384" i="70"/>
  <c r="AS384" i="70"/>
  <c r="AR384" i="70"/>
  <c r="AQ384" i="70"/>
  <c r="AP384" i="70"/>
  <c r="AO384" i="70"/>
  <c r="AN384" i="70"/>
  <c r="AM384" i="70"/>
  <c r="AL384" i="70"/>
  <c r="AK384" i="70"/>
  <c r="AJ384" i="70"/>
  <c r="AI384" i="70"/>
  <c r="AU384" i="70"/>
  <c r="AG384" i="70"/>
  <c r="P384" i="70"/>
  <c r="AY383" i="70"/>
  <c r="AX383" i="70"/>
  <c r="AW383" i="70"/>
  <c r="AV383" i="70"/>
  <c r="AT383" i="70"/>
  <c r="AS383" i="70"/>
  <c r="AR383" i="70"/>
  <c r="AQ383" i="70"/>
  <c r="AP383" i="70"/>
  <c r="AO383" i="70"/>
  <c r="AN383" i="70"/>
  <c r="AM383" i="70"/>
  <c r="AL383" i="70"/>
  <c r="AK383" i="70"/>
  <c r="AJ383" i="70"/>
  <c r="AI383" i="70"/>
  <c r="AU383" i="70"/>
  <c r="AG383" i="70"/>
  <c r="P383" i="70"/>
  <c r="AY382" i="70"/>
  <c r="AX382" i="70"/>
  <c r="AW382" i="70"/>
  <c r="AV382" i="70"/>
  <c r="AT382" i="70"/>
  <c r="AS382" i="70"/>
  <c r="AR382" i="70"/>
  <c r="AQ382" i="70"/>
  <c r="AP382" i="70"/>
  <c r="AO382" i="70"/>
  <c r="AN382" i="70"/>
  <c r="AM382" i="70"/>
  <c r="AL382" i="70"/>
  <c r="AK382" i="70"/>
  <c r="AJ382" i="70"/>
  <c r="AI382" i="70"/>
  <c r="AG382" i="70"/>
  <c r="P382" i="70"/>
  <c r="AY381" i="70"/>
  <c r="AX381" i="70"/>
  <c r="AW381" i="70"/>
  <c r="AV381" i="70"/>
  <c r="AT381" i="70"/>
  <c r="AS381" i="70"/>
  <c r="AR381" i="70"/>
  <c r="AQ381" i="70"/>
  <c r="AP381" i="70"/>
  <c r="AO381" i="70"/>
  <c r="AN381" i="70"/>
  <c r="AM381" i="70"/>
  <c r="AL381" i="70"/>
  <c r="AK381" i="70"/>
  <c r="AJ381" i="70"/>
  <c r="AI381" i="70"/>
  <c r="AG381" i="70"/>
  <c r="P381" i="70"/>
  <c r="AY380" i="70"/>
  <c r="AX380" i="70"/>
  <c r="AW380" i="70"/>
  <c r="AV380" i="70"/>
  <c r="AT380" i="70"/>
  <c r="AS380" i="70"/>
  <c r="AR380" i="70"/>
  <c r="AQ380" i="70"/>
  <c r="AP380" i="70"/>
  <c r="AO380" i="70"/>
  <c r="AN380" i="70"/>
  <c r="AM380" i="70"/>
  <c r="AL380" i="70"/>
  <c r="AK380" i="70"/>
  <c r="AJ380" i="70"/>
  <c r="AI380" i="70"/>
  <c r="AG380" i="70"/>
  <c r="P380" i="70"/>
  <c r="AY379" i="70"/>
  <c r="AX379" i="70"/>
  <c r="AW379" i="70"/>
  <c r="AV379" i="70"/>
  <c r="AT379" i="70"/>
  <c r="AS379" i="70"/>
  <c r="AR379" i="70"/>
  <c r="AQ379" i="70"/>
  <c r="AP379" i="70"/>
  <c r="AO379" i="70"/>
  <c r="AN379" i="70"/>
  <c r="AM379" i="70"/>
  <c r="AL379" i="70"/>
  <c r="AK379" i="70"/>
  <c r="AJ379" i="70"/>
  <c r="AI379" i="70"/>
  <c r="AU379" i="70"/>
  <c r="AG379" i="70"/>
  <c r="P379" i="70"/>
  <c r="AY378" i="70"/>
  <c r="AX378" i="70"/>
  <c r="AW378" i="70"/>
  <c r="AV378" i="70"/>
  <c r="AT378" i="70"/>
  <c r="AS378" i="70"/>
  <c r="AR378" i="70"/>
  <c r="AQ378" i="70"/>
  <c r="AP378" i="70"/>
  <c r="AO378" i="70"/>
  <c r="AN378" i="70"/>
  <c r="AM378" i="70"/>
  <c r="AL378" i="70"/>
  <c r="AK378" i="70"/>
  <c r="AJ378" i="70"/>
  <c r="AI378" i="70"/>
  <c r="AG378" i="70"/>
  <c r="P378" i="70"/>
  <c r="AY377" i="70"/>
  <c r="AX377" i="70"/>
  <c r="AW377" i="70"/>
  <c r="AV377" i="70"/>
  <c r="AT377" i="70"/>
  <c r="AS377" i="70"/>
  <c r="AR377" i="70"/>
  <c r="AQ377" i="70"/>
  <c r="AP377" i="70"/>
  <c r="AO377" i="70"/>
  <c r="AN377" i="70"/>
  <c r="AM377" i="70"/>
  <c r="AL377" i="70"/>
  <c r="AK377" i="70"/>
  <c r="AJ377" i="70"/>
  <c r="AI377" i="70"/>
  <c r="AU377" i="70"/>
  <c r="AG377" i="70"/>
  <c r="P377" i="70"/>
  <c r="AY376" i="70"/>
  <c r="AX376" i="70"/>
  <c r="AW376" i="70"/>
  <c r="AV376" i="70"/>
  <c r="AT376" i="70"/>
  <c r="AS376" i="70"/>
  <c r="AR376" i="70"/>
  <c r="AQ376" i="70"/>
  <c r="AP376" i="70"/>
  <c r="AO376" i="70"/>
  <c r="AN376" i="70"/>
  <c r="AM376" i="70"/>
  <c r="AL376" i="70"/>
  <c r="AK376" i="70"/>
  <c r="AJ376" i="70"/>
  <c r="AI376" i="70"/>
  <c r="AG376" i="70"/>
  <c r="P376" i="70"/>
  <c r="AY375" i="70"/>
  <c r="AX375" i="70"/>
  <c r="AW375" i="70"/>
  <c r="AV375" i="70"/>
  <c r="AT375" i="70"/>
  <c r="AS375" i="70"/>
  <c r="AR375" i="70"/>
  <c r="AQ375" i="70"/>
  <c r="AP375" i="70"/>
  <c r="AO375" i="70"/>
  <c r="AN375" i="70"/>
  <c r="AM375" i="70"/>
  <c r="AL375" i="70"/>
  <c r="AK375" i="70"/>
  <c r="AJ375" i="70"/>
  <c r="AI375" i="70"/>
  <c r="AU375" i="70"/>
  <c r="AG375" i="70"/>
  <c r="P375" i="70"/>
  <c r="AY374" i="70"/>
  <c r="AX374" i="70"/>
  <c r="AW374" i="70"/>
  <c r="AV374" i="70"/>
  <c r="AT374" i="70"/>
  <c r="AS374" i="70"/>
  <c r="AR374" i="70"/>
  <c r="AQ374" i="70"/>
  <c r="AP374" i="70"/>
  <c r="AO374" i="70"/>
  <c r="AN374" i="70"/>
  <c r="AM374" i="70"/>
  <c r="AL374" i="70"/>
  <c r="AK374" i="70"/>
  <c r="AJ374" i="70"/>
  <c r="AI374" i="70"/>
  <c r="AG374" i="70"/>
  <c r="P374" i="70"/>
  <c r="AY373" i="70"/>
  <c r="AX373" i="70"/>
  <c r="AW373" i="70"/>
  <c r="AV373" i="70"/>
  <c r="AT373" i="70"/>
  <c r="AS373" i="70"/>
  <c r="AR373" i="70"/>
  <c r="AQ373" i="70"/>
  <c r="AP373" i="70"/>
  <c r="AO373" i="70"/>
  <c r="AN373" i="70"/>
  <c r="AM373" i="70"/>
  <c r="AL373" i="70"/>
  <c r="AK373" i="70"/>
  <c r="AJ373" i="70"/>
  <c r="AI373" i="70"/>
  <c r="AU373" i="70"/>
  <c r="AG373" i="70"/>
  <c r="P373" i="70"/>
  <c r="AY372" i="70"/>
  <c r="AX372" i="70"/>
  <c r="AW372" i="70"/>
  <c r="AV372" i="70"/>
  <c r="AT372" i="70"/>
  <c r="AS372" i="70"/>
  <c r="AR372" i="70"/>
  <c r="AQ372" i="70"/>
  <c r="AP372" i="70"/>
  <c r="AO372" i="70"/>
  <c r="AN372" i="70"/>
  <c r="AM372" i="70"/>
  <c r="AL372" i="70"/>
  <c r="AK372" i="70"/>
  <c r="AJ372" i="70"/>
  <c r="AI372" i="70"/>
  <c r="AG372" i="70"/>
  <c r="P372" i="70"/>
  <c r="AY371" i="70"/>
  <c r="AX371" i="70"/>
  <c r="AW371" i="70"/>
  <c r="AV371" i="70"/>
  <c r="AT371" i="70"/>
  <c r="AS371" i="70"/>
  <c r="AR371" i="70"/>
  <c r="AQ371" i="70"/>
  <c r="AP371" i="70"/>
  <c r="AO371" i="70"/>
  <c r="AN371" i="70"/>
  <c r="AM371" i="70"/>
  <c r="AL371" i="70"/>
  <c r="AK371" i="70"/>
  <c r="AJ371" i="70"/>
  <c r="AI371" i="70"/>
  <c r="AU371" i="70"/>
  <c r="AG371" i="70"/>
  <c r="P371" i="70"/>
  <c r="AY370" i="70"/>
  <c r="AX370" i="70"/>
  <c r="AW370" i="70"/>
  <c r="AV370" i="70"/>
  <c r="AT370" i="70"/>
  <c r="AS370" i="70"/>
  <c r="AR370" i="70"/>
  <c r="AQ370" i="70"/>
  <c r="AP370" i="70"/>
  <c r="AO370" i="70"/>
  <c r="AN370" i="70"/>
  <c r="AM370" i="70"/>
  <c r="AL370" i="70"/>
  <c r="AK370" i="70"/>
  <c r="AJ370" i="70"/>
  <c r="AI370" i="70"/>
  <c r="AG370" i="70"/>
  <c r="P370" i="70"/>
  <c r="AY369" i="70"/>
  <c r="AX369" i="70"/>
  <c r="AW369" i="70"/>
  <c r="AV369" i="70"/>
  <c r="AT369" i="70"/>
  <c r="AS369" i="70"/>
  <c r="AR369" i="70"/>
  <c r="AQ369" i="70"/>
  <c r="AP369" i="70"/>
  <c r="AO369" i="70"/>
  <c r="AN369" i="70"/>
  <c r="AM369" i="70"/>
  <c r="AL369" i="70"/>
  <c r="AK369" i="70"/>
  <c r="AJ369" i="70"/>
  <c r="AI369" i="70"/>
  <c r="AU369" i="70"/>
  <c r="AG369" i="70"/>
  <c r="P369" i="70"/>
  <c r="AY368" i="70"/>
  <c r="AX368" i="70"/>
  <c r="AW368" i="70"/>
  <c r="AV368" i="70"/>
  <c r="AT368" i="70"/>
  <c r="AS368" i="70"/>
  <c r="AR368" i="70"/>
  <c r="AQ368" i="70"/>
  <c r="AP368" i="70"/>
  <c r="AO368" i="70"/>
  <c r="AN368" i="70"/>
  <c r="AM368" i="70"/>
  <c r="AL368" i="70"/>
  <c r="AK368" i="70"/>
  <c r="AJ368" i="70"/>
  <c r="AI368" i="70"/>
  <c r="AG368" i="70"/>
  <c r="P368" i="70"/>
  <c r="AY367" i="70"/>
  <c r="AX367" i="70"/>
  <c r="AW367" i="70"/>
  <c r="AV367" i="70"/>
  <c r="AT367" i="70"/>
  <c r="AS367" i="70"/>
  <c r="AR367" i="70"/>
  <c r="AQ367" i="70"/>
  <c r="AP367" i="70"/>
  <c r="AO367" i="70"/>
  <c r="AN367" i="70"/>
  <c r="AM367" i="70"/>
  <c r="AL367" i="70"/>
  <c r="AK367" i="70"/>
  <c r="AJ367" i="70"/>
  <c r="AI367" i="70"/>
  <c r="AU367" i="70"/>
  <c r="AG367" i="70"/>
  <c r="P367" i="70"/>
  <c r="AY366" i="70"/>
  <c r="AX366" i="70"/>
  <c r="AW366" i="70"/>
  <c r="AV366" i="70"/>
  <c r="AT366" i="70"/>
  <c r="AS366" i="70"/>
  <c r="AR366" i="70"/>
  <c r="AQ366" i="70"/>
  <c r="AP366" i="70"/>
  <c r="AO366" i="70"/>
  <c r="AN366" i="70"/>
  <c r="AM366" i="70"/>
  <c r="AL366" i="70"/>
  <c r="AK366" i="70"/>
  <c r="AJ366" i="70"/>
  <c r="AI366" i="70"/>
  <c r="AG366" i="70"/>
  <c r="P366" i="70"/>
  <c r="AY365" i="70"/>
  <c r="AX365" i="70"/>
  <c r="AW365" i="70"/>
  <c r="AV365" i="70"/>
  <c r="AT365" i="70"/>
  <c r="AS365" i="70"/>
  <c r="AR365" i="70"/>
  <c r="AQ365" i="70"/>
  <c r="AP365" i="70"/>
  <c r="AO365" i="70"/>
  <c r="AN365" i="70"/>
  <c r="AM365" i="70"/>
  <c r="AL365" i="70"/>
  <c r="AK365" i="70"/>
  <c r="AJ365" i="70"/>
  <c r="AI365" i="70"/>
  <c r="AU365" i="70"/>
  <c r="AG365" i="70"/>
  <c r="P365" i="70"/>
  <c r="AY364" i="70"/>
  <c r="AX364" i="70"/>
  <c r="AW364" i="70"/>
  <c r="AV364" i="70"/>
  <c r="AT364" i="70"/>
  <c r="AS364" i="70"/>
  <c r="AR364" i="70"/>
  <c r="AQ364" i="70"/>
  <c r="AP364" i="70"/>
  <c r="AO364" i="70"/>
  <c r="AN364" i="70"/>
  <c r="AM364" i="70"/>
  <c r="AL364" i="70"/>
  <c r="AK364" i="70"/>
  <c r="AJ364" i="70"/>
  <c r="AI364" i="70"/>
  <c r="AG364" i="70"/>
  <c r="P364" i="70"/>
  <c r="AY363" i="70"/>
  <c r="AX363" i="70"/>
  <c r="AW363" i="70"/>
  <c r="AV363" i="70"/>
  <c r="AT363" i="70"/>
  <c r="AS363" i="70"/>
  <c r="AR363" i="70"/>
  <c r="AQ363" i="70"/>
  <c r="AP363" i="70"/>
  <c r="AO363" i="70"/>
  <c r="AN363" i="70"/>
  <c r="AM363" i="70"/>
  <c r="AL363" i="70"/>
  <c r="AK363" i="70"/>
  <c r="AJ363" i="70"/>
  <c r="AI363" i="70"/>
  <c r="AU363" i="70"/>
  <c r="AG363" i="70"/>
  <c r="P363" i="70"/>
  <c r="AY362" i="70"/>
  <c r="AX362" i="70"/>
  <c r="AW362" i="70"/>
  <c r="AV362" i="70"/>
  <c r="AT362" i="70"/>
  <c r="AS362" i="70"/>
  <c r="AR362" i="70"/>
  <c r="AQ362" i="70"/>
  <c r="AP362" i="70"/>
  <c r="AO362" i="70"/>
  <c r="AN362" i="70"/>
  <c r="AM362" i="70"/>
  <c r="AL362" i="70"/>
  <c r="AK362" i="70"/>
  <c r="AJ362" i="70"/>
  <c r="AI362" i="70"/>
  <c r="AG362" i="70"/>
  <c r="P362" i="70"/>
  <c r="AY361" i="70"/>
  <c r="AX361" i="70"/>
  <c r="AW361" i="70"/>
  <c r="AV361" i="70"/>
  <c r="AT361" i="70"/>
  <c r="AS361" i="70"/>
  <c r="AR361" i="70"/>
  <c r="AQ361" i="70"/>
  <c r="AP361" i="70"/>
  <c r="AO361" i="70"/>
  <c r="AN361" i="70"/>
  <c r="AM361" i="70"/>
  <c r="AL361" i="70"/>
  <c r="AK361" i="70"/>
  <c r="AJ361" i="70"/>
  <c r="AI361" i="70"/>
  <c r="AU361" i="70"/>
  <c r="AG361" i="70"/>
  <c r="P361" i="70"/>
  <c r="AY360" i="70"/>
  <c r="AX360" i="70"/>
  <c r="AW360" i="70"/>
  <c r="AV360" i="70"/>
  <c r="AT360" i="70"/>
  <c r="AS360" i="70"/>
  <c r="AR360" i="70"/>
  <c r="AQ360" i="70"/>
  <c r="AP360" i="70"/>
  <c r="AO360" i="70"/>
  <c r="AN360" i="70"/>
  <c r="AM360" i="70"/>
  <c r="AL360" i="70"/>
  <c r="AK360" i="70"/>
  <c r="AJ360" i="70"/>
  <c r="AI360" i="70"/>
  <c r="AU360" i="70"/>
  <c r="AG360" i="70"/>
  <c r="P360" i="70"/>
  <c r="AY359" i="70"/>
  <c r="AX359" i="70"/>
  <c r="AW359" i="70"/>
  <c r="AV359" i="70"/>
  <c r="AT359" i="70"/>
  <c r="AS359" i="70"/>
  <c r="AR359" i="70"/>
  <c r="AQ359" i="70"/>
  <c r="AP359" i="70"/>
  <c r="AO359" i="70"/>
  <c r="AN359" i="70"/>
  <c r="AM359" i="70"/>
  <c r="AL359" i="70"/>
  <c r="AK359" i="70"/>
  <c r="AJ359" i="70"/>
  <c r="AI359" i="70"/>
  <c r="AU359" i="70"/>
  <c r="AG359" i="70"/>
  <c r="P359" i="70"/>
  <c r="AY358" i="70"/>
  <c r="AX358" i="70"/>
  <c r="AW358" i="70"/>
  <c r="AV358" i="70"/>
  <c r="AT358" i="70"/>
  <c r="AS358" i="70"/>
  <c r="AR358" i="70"/>
  <c r="AQ358" i="70"/>
  <c r="AP358" i="70"/>
  <c r="AO358" i="70"/>
  <c r="AN358" i="70"/>
  <c r="AM358" i="70"/>
  <c r="AL358" i="70"/>
  <c r="AK358" i="70"/>
  <c r="AJ358" i="70"/>
  <c r="AI358" i="70"/>
  <c r="AU358" i="70"/>
  <c r="AG358" i="70"/>
  <c r="P358" i="70"/>
  <c r="AY357" i="70"/>
  <c r="AX357" i="70"/>
  <c r="AW357" i="70"/>
  <c r="AV357" i="70"/>
  <c r="AT357" i="70"/>
  <c r="AS357" i="70"/>
  <c r="AR357" i="70"/>
  <c r="AQ357" i="70"/>
  <c r="AP357" i="70"/>
  <c r="AO357" i="70"/>
  <c r="AN357" i="70"/>
  <c r="AM357" i="70"/>
  <c r="AL357" i="70"/>
  <c r="AK357" i="70"/>
  <c r="AJ357" i="70"/>
  <c r="AI357" i="70"/>
  <c r="AU357" i="70"/>
  <c r="AG357" i="70"/>
  <c r="P357" i="70"/>
  <c r="AY356" i="70"/>
  <c r="AX356" i="70"/>
  <c r="AW356" i="70"/>
  <c r="AV356" i="70"/>
  <c r="AT356" i="70"/>
  <c r="AS356" i="70"/>
  <c r="AR356" i="70"/>
  <c r="AQ356" i="70"/>
  <c r="AP356" i="70"/>
  <c r="AO356" i="70"/>
  <c r="AN356" i="70"/>
  <c r="AM356" i="70"/>
  <c r="AL356" i="70"/>
  <c r="AK356" i="70"/>
  <c r="AJ356" i="70"/>
  <c r="AI356" i="70"/>
  <c r="AU356" i="70"/>
  <c r="AG356" i="70"/>
  <c r="P356" i="70"/>
  <c r="AY355" i="70"/>
  <c r="AX355" i="70"/>
  <c r="AW355" i="70"/>
  <c r="AV355" i="70"/>
  <c r="AT355" i="70"/>
  <c r="AS355" i="70"/>
  <c r="AR355" i="70"/>
  <c r="AQ355" i="70"/>
  <c r="AP355" i="70"/>
  <c r="AO355" i="70"/>
  <c r="AN355" i="70"/>
  <c r="AM355" i="70"/>
  <c r="AL355" i="70"/>
  <c r="AK355" i="70"/>
  <c r="AJ355" i="70"/>
  <c r="AI355" i="70"/>
  <c r="AU355" i="70"/>
  <c r="AG355" i="70"/>
  <c r="P355" i="70"/>
  <c r="AY354" i="70"/>
  <c r="AX354" i="70"/>
  <c r="AW354" i="70"/>
  <c r="AV354" i="70"/>
  <c r="AT354" i="70"/>
  <c r="AS354" i="70"/>
  <c r="AR354" i="70"/>
  <c r="AQ354" i="70"/>
  <c r="AP354" i="70"/>
  <c r="AO354" i="70"/>
  <c r="AN354" i="70"/>
  <c r="AM354" i="70"/>
  <c r="AL354" i="70"/>
  <c r="AK354" i="70"/>
  <c r="AJ354" i="70"/>
  <c r="AI354" i="70"/>
  <c r="AU354" i="70"/>
  <c r="AG354" i="70"/>
  <c r="P354" i="70"/>
  <c r="AY353" i="70"/>
  <c r="AX353" i="70"/>
  <c r="AW353" i="70"/>
  <c r="AV353" i="70"/>
  <c r="AT353" i="70"/>
  <c r="AS353" i="70"/>
  <c r="AR353" i="70"/>
  <c r="AQ353" i="70"/>
  <c r="AP353" i="70"/>
  <c r="AO353" i="70"/>
  <c r="AN353" i="70"/>
  <c r="AM353" i="70"/>
  <c r="AL353" i="70"/>
  <c r="AK353" i="70"/>
  <c r="AJ353" i="70"/>
  <c r="AI353" i="70"/>
  <c r="AU353" i="70"/>
  <c r="AG353" i="70"/>
  <c r="P353" i="70"/>
  <c r="AY352" i="70"/>
  <c r="AX352" i="70"/>
  <c r="AW352" i="70"/>
  <c r="AV352" i="70"/>
  <c r="AT352" i="70"/>
  <c r="AS352" i="70"/>
  <c r="AR352" i="70"/>
  <c r="AQ352" i="70"/>
  <c r="AP352" i="70"/>
  <c r="AO352" i="70"/>
  <c r="AN352" i="70"/>
  <c r="AM352" i="70"/>
  <c r="AL352" i="70"/>
  <c r="AK352" i="70"/>
  <c r="AJ352" i="70"/>
  <c r="AI352" i="70"/>
  <c r="AU352" i="70"/>
  <c r="AG352" i="70"/>
  <c r="P352" i="70"/>
  <c r="AY351" i="70"/>
  <c r="AX351" i="70"/>
  <c r="AW351" i="70"/>
  <c r="AV351" i="70"/>
  <c r="AT351" i="70"/>
  <c r="AS351" i="70"/>
  <c r="AR351" i="70"/>
  <c r="AQ351" i="70"/>
  <c r="AP351" i="70"/>
  <c r="AO351" i="70"/>
  <c r="AN351" i="70"/>
  <c r="AM351" i="70"/>
  <c r="AL351" i="70"/>
  <c r="AK351" i="70"/>
  <c r="AJ351" i="70"/>
  <c r="AI351" i="70"/>
  <c r="AU351" i="70"/>
  <c r="AG351" i="70"/>
  <c r="P351" i="70"/>
  <c r="AY350" i="70"/>
  <c r="AX350" i="70"/>
  <c r="AW350" i="70"/>
  <c r="AV350" i="70"/>
  <c r="AT350" i="70"/>
  <c r="AS350" i="70"/>
  <c r="AR350" i="70"/>
  <c r="AQ350" i="70"/>
  <c r="AP350" i="70"/>
  <c r="AO350" i="70"/>
  <c r="AN350" i="70"/>
  <c r="AM350" i="70"/>
  <c r="AL350" i="70"/>
  <c r="AK350" i="70"/>
  <c r="AJ350" i="70"/>
  <c r="AI350" i="70"/>
  <c r="AU350" i="70"/>
  <c r="AG350" i="70"/>
  <c r="P350" i="70"/>
  <c r="AY349" i="70"/>
  <c r="AX349" i="70"/>
  <c r="AW349" i="70"/>
  <c r="AV349" i="70"/>
  <c r="AT349" i="70"/>
  <c r="AS349" i="70"/>
  <c r="AR349" i="70"/>
  <c r="AQ349" i="70"/>
  <c r="AP349" i="70"/>
  <c r="AO349" i="70"/>
  <c r="AN349" i="70"/>
  <c r="AM349" i="70"/>
  <c r="AL349" i="70"/>
  <c r="AK349" i="70"/>
  <c r="AJ349" i="70"/>
  <c r="AI349" i="70"/>
  <c r="AU349" i="70"/>
  <c r="AG349" i="70"/>
  <c r="P349" i="70"/>
  <c r="AY348" i="70"/>
  <c r="AX348" i="70"/>
  <c r="AW348" i="70"/>
  <c r="AV348" i="70"/>
  <c r="AT348" i="70"/>
  <c r="AS348" i="70"/>
  <c r="AR348" i="70"/>
  <c r="AQ348" i="70"/>
  <c r="AP348" i="70"/>
  <c r="AO348" i="70"/>
  <c r="AN348" i="70"/>
  <c r="AM348" i="70"/>
  <c r="AL348" i="70"/>
  <c r="AK348" i="70"/>
  <c r="AJ348" i="70"/>
  <c r="AI348" i="70"/>
  <c r="AU348" i="70"/>
  <c r="AG348" i="70"/>
  <c r="P348" i="70"/>
  <c r="AY347" i="70"/>
  <c r="AX347" i="70"/>
  <c r="AW347" i="70"/>
  <c r="AV347" i="70"/>
  <c r="AT347" i="70"/>
  <c r="AS347" i="70"/>
  <c r="AR347" i="70"/>
  <c r="AQ347" i="70"/>
  <c r="AP347" i="70"/>
  <c r="AO347" i="70"/>
  <c r="AN347" i="70"/>
  <c r="AM347" i="70"/>
  <c r="AL347" i="70"/>
  <c r="AK347" i="70"/>
  <c r="AJ347" i="70"/>
  <c r="AI347" i="70"/>
  <c r="AU347" i="70"/>
  <c r="AG347" i="70"/>
  <c r="P347" i="70"/>
  <c r="AY346" i="70"/>
  <c r="AX346" i="70"/>
  <c r="AW346" i="70"/>
  <c r="AV346" i="70"/>
  <c r="AT346" i="70"/>
  <c r="AS346" i="70"/>
  <c r="AR346" i="70"/>
  <c r="AQ346" i="70"/>
  <c r="AP346" i="70"/>
  <c r="AO346" i="70"/>
  <c r="AN346" i="70"/>
  <c r="AM346" i="70"/>
  <c r="AL346" i="70"/>
  <c r="AK346" i="70"/>
  <c r="AJ346" i="70"/>
  <c r="AI346" i="70"/>
  <c r="AU346" i="70"/>
  <c r="AG346" i="70"/>
  <c r="P346" i="70"/>
  <c r="AY345" i="70"/>
  <c r="AX345" i="70"/>
  <c r="AW345" i="70"/>
  <c r="AV345" i="70"/>
  <c r="AT345" i="70"/>
  <c r="AS345" i="70"/>
  <c r="AR345" i="70"/>
  <c r="AQ345" i="70"/>
  <c r="AP345" i="70"/>
  <c r="AO345" i="70"/>
  <c r="AN345" i="70"/>
  <c r="AM345" i="70"/>
  <c r="AL345" i="70"/>
  <c r="AK345" i="70"/>
  <c r="AJ345" i="70"/>
  <c r="AI345" i="70"/>
  <c r="AU345" i="70"/>
  <c r="AG345" i="70"/>
  <c r="P345" i="70"/>
  <c r="AY344" i="70"/>
  <c r="AX344" i="70"/>
  <c r="AW344" i="70"/>
  <c r="AV344" i="70"/>
  <c r="AT344" i="70"/>
  <c r="AS344" i="70"/>
  <c r="AR344" i="70"/>
  <c r="AQ344" i="70"/>
  <c r="AP344" i="70"/>
  <c r="AO344" i="70"/>
  <c r="AN344" i="70"/>
  <c r="AM344" i="70"/>
  <c r="AL344" i="70"/>
  <c r="AK344" i="70"/>
  <c r="AJ344" i="70"/>
  <c r="AI344" i="70"/>
  <c r="AU344" i="70"/>
  <c r="AG344" i="70"/>
  <c r="P344" i="70"/>
  <c r="AY343" i="70"/>
  <c r="AX343" i="70"/>
  <c r="AW343" i="70"/>
  <c r="AV343" i="70"/>
  <c r="AT343" i="70"/>
  <c r="AS343" i="70"/>
  <c r="AR343" i="70"/>
  <c r="AQ343" i="70"/>
  <c r="AP343" i="70"/>
  <c r="AO343" i="70"/>
  <c r="AN343" i="70"/>
  <c r="AM343" i="70"/>
  <c r="AL343" i="70"/>
  <c r="AK343" i="70"/>
  <c r="AJ343" i="70"/>
  <c r="AI343" i="70"/>
  <c r="AU343" i="70"/>
  <c r="AG343" i="70"/>
  <c r="P343" i="70"/>
  <c r="AY342" i="70"/>
  <c r="AX342" i="70"/>
  <c r="AW342" i="70"/>
  <c r="AV342" i="70"/>
  <c r="AT342" i="70"/>
  <c r="AS342" i="70"/>
  <c r="AR342" i="70"/>
  <c r="AQ342" i="70"/>
  <c r="AP342" i="70"/>
  <c r="AO342" i="70"/>
  <c r="AN342" i="70"/>
  <c r="AM342" i="70"/>
  <c r="AL342" i="70"/>
  <c r="AK342" i="70"/>
  <c r="AJ342" i="70"/>
  <c r="AI342" i="70"/>
  <c r="AU342" i="70"/>
  <c r="AG342" i="70"/>
  <c r="P342" i="70"/>
  <c r="AY341" i="70"/>
  <c r="AX341" i="70"/>
  <c r="AW341" i="70"/>
  <c r="AV341" i="70"/>
  <c r="AT341" i="70"/>
  <c r="AS341" i="70"/>
  <c r="AR341" i="70"/>
  <c r="AQ341" i="70"/>
  <c r="AP341" i="70"/>
  <c r="AO341" i="70"/>
  <c r="AN341" i="70"/>
  <c r="AM341" i="70"/>
  <c r="AL341" i="70"/>
  <c r="AK341" i="70"/>
  <c r="AJ341" i="70"/>
  <c r="AI341" i="70"/>
  <c r="AU341" i="70"/>
  <c r="AG341" i="70"/>
  <c r="P341" i="70"/>
  <c r="AY340" i="70"/>
  <c r="AX340" i="70"/>
  <c r="AW340" i="70"/>
  <c r="AV340" i="70"/>
  <c r="AT340" i="70"/>
  <c r="AS340" i="70"/>
  <c r="AR340" i="70"/>
  <c r="AQ340" i="70"/>
  <c r="AP340" i="70"/>
  <c r="AO340" i="70"/>
  <c r="AN340" i="70"/>
  <c r="AM340" i="70"/>
  <c r="AL340" i="70"/>
  <c r="AK340" i="70"/>
  <c r="AJ340" i="70"/>
  <c r="AI340" i="70"/>
  <c r="AU340" i="70"/>
  <c r="AG340" i="70"/>
  <c r="P340" i="70"/>
  <c r="AY339" i="70"/>
  <c r="AX339" i="70"/>
  <c r="AW339" i="70"/>
  <c r="AV339" i="70"/>
  <c r="AT339" i="70"/>
  <c r="AS339" i="70"/>
  <c r="AR339" i="70"/>
  <c r="AQ339" i="70"/>
  <c r="AP339" i="70"/>
  <c r="AO339" i="70"/>
  <c r="AN339" i="70"/>
  <c r="AM339" i="70"/>
  <c r="AL339" i="70"/>
  <c r="AK339" i="70"/>
  <c r="AJ339" i="70"/>
  <c r="AI339" i="70"/>
  <c r="AU339" i="70"/>
  <c r="AG339" i="70"/>
  <c r="P339" i="70"/>
  <c r="AY338" i="70"/>
  <c r="AX338" i="70"/>
  <c r="AW338" i="70"/>
  <c r="AV338" i="70"/>
  <c r="AT338" i="70"/>
  <c r="AS338" i="70"/>
  <c r="AR338" i="70"/>
  <c r="AQ338" i="70"/>
  <c r="AP338" i="70"/>
  <c r="AO338" i="70"/>
  <c r="AN338" i="70"/>
  <c r="AM338" i="70"/>
  <c r="AL338" i="70"/>
  <c r="AK338" i="70"/>
  <c r="AJ338" i="70"/>
  <c r="AI338" i="70"/>
  <c r="AU338" i="70"/>
  <c r="AG338" i="70"/>
  <c r="P338" i="70"/>
  <c r="AY337" i="70"/>
  <c r="AX337" i="70"/>
  <c r="AW337" i="70"/>
  <c r="AV337" i="70"/>
  <c r="AT337" i="70"/>
  <c r="AS337" i="70"/>
  <c r="AR337" i="70"/>
  <c r="AQ337" i="70"/>
  <c r="AP337" i="70"/>
  <c r="AO337" i="70"/>
  <c r="AN337" i="70"/>
  <c r="AM337" i="70"/>
  <c r="AL337" i="70"/>
  <c r="AK337" i="70"/>
  <c r="AJ337" i="70"/>
  <c r="AI337" i="70"/>
  <c r="AU337" i="70"/>
  <c r="AG337" i="70"/>
  <c r="P337" i="70"/>
  <c r="AY336" i="70"/>
  <c r="AX336" i="70"/>
  <c r="AW336" i="70"/>
  <c r="AV336" i="70"/>
  <c r="AT336" i="70"/>
  <c r="AS336" i="70"/>
  <c r="AR336" i="70"/>
  <c r="AQ336" i="70"/>
  <c r="AP336" i="70"/>
  <c r="AO336" i="70"/>
  <c r="AN336" i="70"/>
  <c r="AM336" i="70"/>
  <c r="AL336" i="70"/>
  <c r="AK336" i="70"/>
  <c r="AJ336" i="70"/>
  <c r="AI336" i="70"/>
  <c r="AU336" i="70"/>
  <c r="AG336" i="70"/>
  <c r="P336" i="70"/>
  <c r="AY335" i="70"/>
  <c r="AX335" i="70"/>
  <c r="AW335" i="70"/>
  <c r="AV335" i="70"/>
  <c r="AT335" i="70"/>
  <c r="AS335" i="70"/>
  <c r="AR335" i="70"/>
  <c r="AQ335" i="70"/>
  <c r="AP335" i="70"/>
  <c r="AO335" i="70"/>
  <c r="AN335" i="70"/>
  <c r="AM335" i="70"/>
  <c r="AL335" i="70"/>
  <c r="AK335" i="70"/>
  <c r="AJ335" i="70"/>
  <c r="AI335" i="70"/>
  <c r="AU335" i="70"/>
  <c r="AG335" i="70"/>
  <c r="P335" i="70"/>
  <c r="AY334" i="70"/>
  <c r="AX334" i="70"/>
  <c r="AW334" i="70"/>
  <c r="AV334" i="70"/>
  <c r="AT334" i="70"/>
  <c r="AS334" i="70"/>
  <c r="AR334" i="70"/>
  <c r="AQ334" i="70"/>
  <c r="AP334" i="70"/>
  <c r="AO334" i="70"/>
  <c r="AN334" i="70"/>
  <c r="AM334" i="70"/>
  <c r="AL334" i="70"/>
  <c r="AK334" i="70"/>
  <c r="AJ334" i="70"/>
  <c r="AI334" i="70"/>
  <c r="AU334" i="70"/>
  <c r="AG334" i="70"/>
  <c r="P334" i="70"/>
  <c r="AY333" i="70"/>
  <c r="AX333" i="70"/>
  <c r="AW333" i="70"/>
  <c r="AV333" i="70"/>
  <c r="AT333" i="70"/>
  <c r="AS333" i="70"/>
  <c r="AR333" i="70"/>
  <c r="AQ333" i="70"/>
  <c r="AP333" i="70"/>
  <c r="AO333" i="70"/>
  <c r="AN333" i="70"/>
  <c r="AM333" i="70"/>
  <c r="AL333" i="70"/>
  <c r="AK333" i="70"/>
  <c r="AJ333" i="70"/>
  <c r="AI333" i="70"/>
  <c r="AU333" i="70"/>
  <c r="AG333" i="70"/>
  <c r="P333" i="70"/>
  <c r="AY332" i="70"/>
  <c r="AX332" i="70"/>
  <c r="AW332" i="70"/>
  <c r="AV332" i="70"/>
  <c r="AT332" i="70"/>
  <c r="AS332" i="70"/>
  <c r="AR332" i="70"/>
  <c r="AQ332" i="70"/>
  <c r="AP332" i="70"/>
  <c r="AO332" i="70"/>
  <c r="AN332" i="70"/>
  <c r="AM332" i="70"/>
  <c r="AL332" i="70"/>
  <c r="AK332" i="70"/>
  <c r="AJ332" i="70"/>
  <c r="AI332" i="70"/>
  <c r="AU332" i="70"/>
  <c r="AG332" i="70"/>
  <c r="P332" i="70"/>
  <c r="AY331" i="70"/>
  <c r="AX331" i="70"/>
  <c r="AW331" i="70"/>
  <c r="AV331" i="70"/>
  <c r="AT331" i="70"/>
  <c r="AS331" i="70"/>
  <c r="AR331" i="70"/>
  <c r="AQ331" i="70"/>
  <c r="AP331" i="70"/>
  <c r="AO331" i="70"/>
  <c r="AN331" i="70"/>
  <c r="AM331" i="70"/>
  <c r="AL331" i="70"/>
  <c r="AK331" i="70"/>
  <c r="AJ331" i="70"/>
  <c r="AI331" i="70"/>
  <c r="AU331" i="70"/>
  <c r="AG331" i="70"/>
  <c r="P331" i="70"/>
  <c r="AY330" i="70"/>
  <c r="AX330" i="70"/>
  <c r="AW330" i="70"/>
  <c r="AV330" i="70"/>
  <c r="AT330" i="70"/>
  <c r="AS330" i="70"/>
  <c r="AR330" i="70"/>
  <c r="AQ330" i="70"/>
  <c r="AP330" i="70"/>
  <c r="AO330" i="70"/>
  <c r="AN330" i="70"/>
  <c r="AM330" i="70"/>
  <c r="AL330" i="70"/>
  <c r="AK330" i="70"/>
  <c r="AJ330" i="70"/>
  <c r="AI330" i="70"/>
  <c r="AU330" i="70"/>
  <c r="AG330" i="70"/>
  <c r="P330" i="70"/>
  <c r="AY329" i="70"/>
  <c r="AX329" i="70"/>
  <c r="AW329" i="70"/>
  <c r="AV329" i="70"/>
  <c r="AT329" i="70"/>
  <c r="AS329" i="70"/>
  <c r="AR329" i="70"/>
  <c r="AQ329" i="70"/>
  <c r="AP329" i="70"/>
  <c r="AO329" i="70"/>
  <c r="AN329" i="70"/>
  <c r="AM329" i="70"/>
  <c r="AL329" i="70"/>
  <c r="AK329" i="70"/>
  <c r="AJ329" i="70"/>
  <c r="AI329" i="70"/>
  <c r="AU329" i="70"/>
  <c r="AG329" i="70"/>
  <c r="P329" i="70"/>
  <c r="AY328" i="70"/>
  <c r="AX328" i="70"/>
  <c r="AW328" i="70"/>
  <c r="AV328" i="70"/>
  <c r="AT328" i="70"/>
  <c r="AS328" i="70"/>
  <c r="AR328" i="70"/>
  <c r="AQ328" i="70"/>
  <c r="AP328" i="70"/>
  <c r="AO328" i="70"/>
  <c r="AN328" i="70"/>
  <c r="AM328" i="70"/>
  <c r="AL328" i="70"/>
  <c r="AK328" i="70"/>
  <c r="AJ328" i="70"/>
  <c r="AI328" i="70"/>
  <c r="AU328" i="70"/>
  <c r="AG328" i="70"/>
  <c r="P328" i="70"/>
  <c r="AY327" i="70"/>
  <c r="AX327" i="70"/>
  <c r="AW327" i="70"/>
  <c r="AV327" i="70"/>
  <c r="AT327" i="70"/>
  <c r="AS327" i="70"/>
  <c r="AR327" i="70"/>
  <c r="AQ327" i="70"/>
  <c r="AP327" i="70"/>
  <c r="AO327" i="70"/>
  <c r="AN327" i="70"/>
  <c r="AM327" i="70"/>
  <c r="AL327" i="70"/>
  <c r="AK327" i="70"/>
  <c r="AJ327" i="70"/>
  <c r="AI327" i="70"/>
  <c r="AU327" i="70"/>
  <c r="AG327" i="70"/>
  <c r="P327" i="70"/>
  <c r="AY326" i="70"/>
  <c r="AX326" i="70"/>
  <c r="AW326" i="70"/>
  <c r="AV326" i="70"/>
  <c r="AT326" i="70"/>
  <c r="AS326" i="70"/>
  <c r="AR326" i="70"/>
  <c r="AQ326" i="70"/>
  <c r="AP326" i="70"/>
  <c r="AO326" i="70"/>
  <c r="AN326" i="70"/>
  <c r="AM326" i="70"/>
  <c r="AL326" i="70"/>
  <c r="AK326" i="70"/>
  <c r="AJ326" i="70"/>
  <c r="AI326" i="70"/>
  <c r="AU326" i="70"/>
  <c r="AG326" i="70"/>
  <c r="P326" i="70"/>
  <c r="AY325" i="70"/>
  <c r="AX325" i="70"/>
  <c r="AW325" i="70"/>
  <c r="AV325" i="70"/>
  <c r="AT325" i="70"/>
  <c r="AS325" i="70"/>
  <c r="AR325" i="70"/>
  <c r="AQ325" i="70"/>
  <c r="AP325" i="70"/>
  <c r="AO325" i="70"/>
  <c r="AN325" i="70"/>
  <c r="AM325" i="70"/>
  <c r="AL325" i="70"/>
  <c r="AK325" i="70"/>
  <c r="AJ325" i="70"/>
  <c r="AI325" i="70"/>
  <c r="AU325" i="70"/>
  <c r="AG325" i="70"/>
  <c r="P325" i="70"/>
  <c r="AY324" i="70"/>
  <c r="AX324" i="70"/>
  <c r="AW324" i="70"/>
  <c r="AV324" i="70"/>
  <c r="AT324" i="70"/>
  <c r="AS324" i="70"/>
  <c r="AR324" i="70"/>
  <c r="AQ324" i="70"/>
  <c r="AP324" i="70"/>
  <c r="AO324" i="70"/>
  <c r="AN324" i="70"/>
  <c r="AM324" i="70"/>
  <c r="AL324" i="70"/>
  <c r="AK324" i="70"/>
  <c r="AJ324" i="70"/>
  <c r="AI324" i="70"/>
  <c r="AU324" i="70"/>
  <c r="AG324" i="70"/>
  <c r="P324" i="70"/>
  <c r="AY323" i="70"/>
  <c r="AX323" i="70"/>
  <c r="AW323" i="70"/>
  <c r="AV323" i="70"/>
  <c r="AT323" i="70"/>
  <c r="AS323" i="70"/>
  <c r="AR323" i="70"/>
  <c r="AQ323" i="70"/>
  <c r="AP323" i="70"/>
  <c r="AO323" i="70"/>
  <c r="AN323" i="70"/>
  <c r="AM323" i="70"/>
  <c r="AL323" i="70"/>
  <c r="AK323" i="70"/>
  <c r="AJ323" i="70"/>
  <c r="AI323" i="70"/>
  <c r="AU323" i="70"/>
  <c r="AG323" i="70"/>
  <c r="P323" i="70"/>
  <c r="AY322" i="70"/>
  <c r="AX322" i="70"/>
  <c r="AW322" i="70"/>
  <c r="AV322" i="70"/>
  <c r="AT322" i="70"/>
  <c r="AS322" i="70"/>
  <c r="AR322" i="70"/>
  <c r="AQ322" i="70"/>
  <c r="AP322" i="70"/>
  <c r="AO322" i="70"/>
  <c r="AN322" i="70"/>
  <c r="AM322" i="70"/>
  <c r="AL322" i="70"/>
  <c r="AK322" i="70"/>
  <c r="AJ322" i="70"/>
  <c r="AI322" i="70"/>
  <c r="AU322" i="70"/>
  <c r="AG322" i="70"/>
  <c r="P322" i="70"/>
  <c r="AY321" i="70"/>
  <c r="AX321" i="70"/>
  <c r="AW321" i="70"/>
  <c r="AV321" i="70"/>
  <c r="AT321" i="70"/>
  <c r="AS321" i="70"/>
  <c r="AR321" i="70"/>
  <c r="AQ321" i="70"/>
  <c r="AP321" i="70"/>
  <c r="AO321" i="70"/>
  <c r="AN321" i="70"/>
  <c r="AM321" i="70"/>
  <c r="AL321" i="70"/>
  <c r="AK321" i="70"/>
  <c r="AJ321" i="70"/>
  <c r="AI321" i="70"/>
  <c r="AU321" i="70"/>
  <c r="AG321" i="70"/>
  <c r="P321" i="70"/>
  <c r="AY320" i="70"/>
  <c r="AX320" i="70"/>
  <c r="AW320" i="70"/>
  <c r="AV320" i="70"/>
  <c r="AT320" i="70"/>
  <c r="AS320" i="70"/>
  <c r="AR320" i="70"/>
  <c r="AQ320" i="70"/>
  <c r="AP320" i="70"/>
  <c r="AO320" i="70"/>
  <c r="AN320" i="70"/>
  <c r="AM320" i="70"/>
  <c r="AL320" i="70"/>
  <c r="AK320" i="70"/>
  <c r="AJ320" i="70"/>
  <c r="AI320" i="70"/>
  <c r="AU320" i="70"/>
  <c r="AG320" i="70"/>
  <c r="P320" i="70"/>
  <c r="AY319" i="70"/>
  <c r="AX319" i="70"/>
  <c r="AW319" i="70"/>
  <c r="AV319" i="70"/>
  <c r="AT319" i="70"/>
  <c r="AS319" i="70"/>
  <c r="AR319" i="70"/>
  <c r="AQ319" i="70"/>
  <c r="AP319" i="70"/>
  <c r="AO319" i="70"/>
  <c r="AN319" i="70"/>
  <c r="AM319" i="70"/>
  <c r="AL319" i="70"/>
  <c r="AK319" i="70"/>
  <c r="AJ319" i="70"/>
  <c r="AI319" i="70"/>
  <c r="AU319" i="70"/>
  <c r="AG319" i="70"/>
  <c r="P319" i="70"/>
  <c r="AY318" i="70"/>
  <c r="AX318" i="70"/>
  <c r="AW318" i="70"/>
  <c r="AV318" i="70"/>
  <c r="AT318" i="70"/>
  <c r="AS318" i="70"/>
  <c r="AR318" i="70"/>
  <c r="AQ318" i="70"/>
  <c r="AP318" i="70"/>
  <c r="AO318" i="70"/>
  <c r="AN318" i="70"/>
  <c r="AM318" i="70"/>
  <c r="AL318" i="70"/>
  <c r="AK318" i="70"/>
  <c r="AJ318" i="70"/>
  <c r="AI318" i="70"/>
  <c r="AU318" i="70"/>
  <c r="AG318" i="70"/>
  <c r="P318" i="70"/>
  <c r="AY317" i="70"/>
  <c r="AX317" i="70"/>
  <c r="AW317" i="70"/>
  <c r="AV317" i="70"/>
  <c r="AT317" i="70"/>
  <c r="AS317" i="70"/>
  <c r="AR317" i="70"/>
  <c r="AQ317" i="70"/>
  <c r="AP317" i="70"/>
  <c r="AO317" i="70"/>
  <c r="AN317" i="70"/>
  <c r="AM317" i="70"/>
  <c r="AL317" i="70"/>
  <c r="AK317" i="70"/>
  <c r="AJ317" i="70"/>
  <c r="AI317" i="70"/>
  <c r="AU317" i="70"/>
  <c r="AG317" i="70"/>
  <c r="P317" i="70"/>
  <c r="AY316" i="70"/>
  <c r="AX316" i="70"/>
  <c r="AW316" i="70"/>
  <c r="AV316" i="70"/>
  <c r="AT316" i="70"/>
  <c r="AS316" i="70"/>
  <c r="AR316" i="70"/>
  <c r="AQ316" i="70"/>
  <c r="AP316" i="70"/>
  <c r="AO316" i="70"/>
  <c r="AN316" i="70"/>
  <c r="AM316" i="70"/>
  <c r="AL316" i="70"/>
  <c r="AK316" i="70"/>
  <c r="AJ316" i="70"/>
  <c r="AI316" i="70"/>
  <c r="AU316" i="70"/>
  <c r="AG316" i="70"/>
  <c r="P316" i="70"/>
  <c r="AY315" i="70"/>
  <c r="AX315" i="70"/>
  <c r="AW315" i="70"/>
  <c r="AV315" i="70"/>
  <c r="AT315" i="70"/>
  <c r="AS315" i="70"/>
  <c r="AR315" i="70"/>
  <c r="AQ315" i="70"/>
  <c r="AP315" i="70"/>
  <c r="AO315" i="70"/>
  <c r="AN315" i="70"/>
  <c r="AM315" i="70"/>
  <c r="AL315" i="70"/>
  <c r="AK315" i="70"/>
  <c r="AJ315" i="70"/>
  <c r="AI315" i="70"/>
  <c r="AU315" i="70"/>
  <c r="AG315" i="70"/>
  <c r="P315" i="70"/>
  <c r="AY314" i="70"/>
  <c r="AX314" i="70"/>
  <c r="AW314" i="70"/>
  <c r="AV314" i="70"/>
  <c r="AT314" i="70"/>
  <c r="AS314" i="70"/>
  <c r="AR314" i="70"/>
  <c r="AQ314" i="70"/>
  <c r="AP314" i="70"/>
  <c r="AO314" i="70"/>
  <c r="AN314" i="70"/>
  <c r="AM314" i="70"/>
  <c r="AL314" i="70"/>
  <c r="AK314" i="70"/>
  <c r="AJ314" i="70"/>
  <c r="AI314" i="70"/>
  <c r="AU314" i="70"/>
  <c r="AG314" i="70"/>
  <c r="P314" i="70"/>
  <c r="AY313" i="70"/>
  <c r="AX313" i="70"/>
  <c r="AW313" i="70"/>
  <c r="AV313" i="70"/>
  <c r="AT313" i="70"/>
  <c r="AS313" i="70"/>
  <c r="AR313" i="70"/>
  <c r="AQ313" i="70"/>
  <c r="AP313" i="70"/>
  <c r="AO313" i="70"/>
  <c r="AN313" i="70"/>
  <c r="AM313" i="70"/>
  <c r="AL313" i="70"/>
  <c r="AK313" i="70"/>
  <c r="AJ313" i="70"/>
  <c r="AI313" i="70"/>
  <c r="AU313" i="70"/>
  <c r="AG313" i="70"/>
  <c r="P313" i="70"/>
  <c r="AY312" i="70"/>
  <c r="AX312" i="70"/>
  <c r="AW312" i="70"/>
  <c r="AV312" i="70"/>
  <c r="AT312" i="70"/>
  <c r="AS312" i="70"/>
  <c r="AR312" i="70"/>
  <c r="AQ312" i="70"/>
  <c r="AP312" i="70"/>
  <c r="AO312" i="70"/>
  <c r="AN312" i="70"/>
  <c r="AM312" i="70"/>
  <c r="AL312" i="70"/>
  <c r="AK312" i="70"/>
  <c r="AJ312" i="70"/>
  <c r="AI312" i="70"/>
  <c r="AU312" i="70"/>
  <c r="AG312" i="70"/>
  <c r="P312" i="70"/>
  <c r="AY311" i="70"/>
  <c r="AX311" i="70"/>
  <c r="AW311" i="70"/>
  <c r="AV311" i="70"/>
  <c r="AT311" i="70"/>
  <c r="AS311" i="70"/>
  <c r="AR311" i="70"/>
  <c r="AQ311" i="70"/>
  <c r="AP311" i="70"/>
  <c r="AO311" i="70"/>
  <c r="AN311" i="70"/>
  <c r="AM311" i="70"/>
  <c r="AL311" i="70"/>
  <c r="AK311" i="70"/>
  <c r="AJ311" i="70"/>
  <c r="AI311" i="70"/>
  <c r="AU311" i="70"/>
  <c r="AG311" i="70"/>
  <c r="P311" i="70"/>
  <c r="AY310" i="70"/>
  <c r="AX310" i="70"/>
  <c r="AW310" i="70"/>
  <c r="AV310" i="70"/>
  <c r="AT310" i="70"/>
  <c r="AS310" i="70"/>
  <c r="AR310" i="70"/>
  <c r="AQ310" i="70"/>
  <c r="AP310" i="70"/>
  <c r="AO310" i="70"/>
  <c r="AN310" i="70"/>
  <c r="AM310" i="70"/>
  <c r="AL310" i="70"/>
  <c r="AK310" i="70"/>
  <c r="AJ310" i="70"/>
  <c r="AI310" i="70"/>
  <c r="AU310" i="70"/>
  <c r="AG310" i="70"/>
  <c r="P310" i="70"/>
  <c r="AY309" i="70"/>
  <c r="AX309" i="70"/>
  <c r="AW309" i="70"/>
  <c r="AV309" i="70"/>
  <c r="AT309" i="70"/>
  <c r="AS309" i="70"/>
  <c r="AR309" i="70"/>
  <c r="AQ309" i="70"/>
  <c r="AP309" i="70"/>
  <c r="AO309" i="70"/>
  <c r="AN309" i="70"/>
  <c r="AM309" i="70"/>
  <c r="AL309" i="70"/>
  <c r="AK309" i="70"/>
  <c r="AJ309" i="70"/>
  <c r="AI309" i="70"/>
  <c r="AU309" i="70"/>
  <c r="AG309" i="70"/>
  <c r="P309" i="70"/>
  <c r="AY308" i="70"/>
  <c r="AX308" i="70"/>
  <c r="AW308" i="70"/>
  <c r="AV308" i="70"/>
  <c r="AT308" i="70"/>
  <c r="AS308" i="70"/>
  <c r="AR308" i="70"/>
  <c r="AQ308" i="70"/>
  <c r="AP308" i="70"/>
  <c r="AO308" i="70"/>
  <c r="AN308" i="70"/>
  <c r="AM308" i="70"/>
  <c r="AL308" i="70"/>
  <c r="AK308" i="70"/>
  <c r="AJ308" i="70"/>
  <c r="AI308" i="70"/>
  <c r="AU308" i="70"/>
  <c r="AG308" i="70"/>
  <c r="P308" i="70"/>
  <c r="AY307" i="70"/>
  <c r="AX307" i="70"/>
  <c r="AW307" i="70"/>
  <c r="AV307" i="70"/>
  <c r="AT307" i="70"/>
  <c r="AS307" i="70"/>
  <c r="AR307" i="70"/>
  <c r="AQ307" i="70"/>
  <c r="AP307" i="70"/>
  <c r="AO307" i="70"/>
  <c r="AN307" i="70"/>
  <c r="AM307" i="70"/>
  <c r="AL307" i="70"/>
  <c r="AK307" i="70"/>
  <c r="AJ307" i="70"/>
  <c r="AI307" i="70"/>
  <c r="AU307" i="70"/>
  <c r="AG307" i="70"/>
  <c r="P307" i="70"/>
  <c r="AY306" i="70"/>
  <c r="AX306" i="70"/>
  <c r="AW306" i="70"/>
  <c r="AV306" i="70"/>
  <c r="AT306" i="70"/>
  <c r="AS306" i="70"/>
  <c r="AR306" i="70"/>
  <c r="AQ306" i="70"/>
  <c r="AP306" i="70"/>
  <c r="AO306" i="70"/>
  <c r="AN306" i="70"/>
  <c r="AM306" i="70"/>
  <c r="AL306" i="70"/>
  <c r="AK306" i="70"/>
  <c r="AJ306" i="70"/>
  <c r="AI306" i="70"/>
  <c r="AU306" i="70"/>
  <c r="AG306" i="70"/>
  <c r="P306" i="70"/>
  <c r="AY305" i="70"/>
  <c r="AX305" i="70"/>
  <c r="AW305" i="70"/>
  <c r="AV305" i="70"/>
  <c r="AT305" i="70"/>
  <c r="AS305" i="70"/>
  <c r="AR305" i="70"/>
  <c r="AQ305" i="70"/>
  <c r="AP305" i="70"/>
  <c r="AO305" i="70"/>
  <c r="AN305" i="70"/>
  <c r="AM305" i="70"/>
  <c r="AL305" i="70"/>
  <c r="AK305" i="70"/>
  <c r="AJ305" i="70"/>
  <c r="AI305" i="70"/>
  <c r="AU305" i="70"/>
  <c r="AG305" i="70"/>
  <c r="P305" i="70"/>
  <c r="AY304" i="70"/>
  <c r="AX304" i="70"/>
  <c r="AW304" i="70"/>
  <c r="AV304" i="70"/>
  <c r="AT304" i="70"/>
  <c r="AS304" i="70"/>
  <c r="AR304" i="70"/>
  <c r="AQ304" i="70"/>
  <c r="AP304" i="70"/>
  <c r="AO304" i="70"/>
  <c r="AN304" i="70"/>
  <c r="AM304" i="70"/>
  <c r="AL304" i="70"/>
  <c r="AK304" i="70"/>
  <c r="AJ304" i="70"/>
  <c r="AI304" i="70"/>
  <c r="AU304" i="70"/>
  <c r="AG304" i="70"/>
  <c r="P304" i="70"/>
  <c r="AY303" i="70"/>
  <c r="AX303" i="70"/>
  <c r="AW303" i="70"/>
  <c r="AV303" i="70"/>
  <c r="AT303" i="70"/>
  <c r="AS303" i="70"/>
  <c r="AR303" i="70"/>
  <c r="AQ303" i="70"/>
  <c r="AP303" i="70"/>
  <c r="AO303" i="70"/>
  <c r="AN303" i="70"/>
  <c r="AM303" i="70"/>
  <c r="AL303" i="70"/>
  <c r="AK303" i="70"/>
  <c r="AJ303" i="70"/>
  <c r="AI303" i="70"/>
  <c r="AU303" i="70"/>
  <c r="AG303" i="70"/>
  <c r="P303" i="70"/>
  <c r="AY302" i="70"/>
  <c r="AX302" i="70"/>
  <c r="AW302" i="70"/>
  <c r="AV302" i="70"/>
  <c r="AT302" i="70"/>
  <c r="AS302" i="70"/>
  <c r="AR302" i="70"/>
  <c r="AQ302" i="70"/>
  <c r="AP302" i="70"/>
  <c r="AO302" i="70"/>
  <c r="AN302" i="70"/>
  <c r="AM302" i="70"/>
  <c r="AL302" i="70"/>
  <c r="AK302" i="70"/>
  <c r="AJ302" i="70"/>
  <c r="AI302" i="70"/>
  <c r="AU302" i="70"/>
  <c r="AG302" i="70"/>
  <c r="P302" i="70"/>
  <c r="AY301" i="70"/>
  <c r="AX301" i="70"/>
  <c r="AW301" i="70"/>
  <c r="AV301" i="70"/>
  <c r="AT301" i="70"/>
  <c r="AS301" i="70"/>
  <c r="AR301" i="70"/>
  <c r="AQ301" i="70"/>
  <c r="AP301" i="70"/>
  <c r="AO301" i="70"/>
  <c r="AN301" i="70"/>
  <c r="AM301" i="70"/>
  <c r="AL301" i="70"/>
  <c r="AK301" i="70"/>
  <c r="AJ301" i="70"/>
  <c r="AI301" i="70"/>
  <c r="AU301" i="70"/>
  <c r="AG301" i="70"/>
  <c r="P301" i="70"/>
  <c r="AY300" i="70"/>
  <c r="AX300" i="70"/>
  <c r="AW300" i="70"/>
  <c r="AV300" i="70"/>
  <c r="AT300" i="70"/>
  <c r="AS300" i="70"/>
  <c r="AR300" i="70"/>
  <c r="AQ300" i="70"/>
  <c r="AP300" i="70"/>
  <c r="AO300" i="70"/>
  <c r="AN300" i="70"/>
  <c r="AM300" i="70"/>
  <c r="AL300" i="70"/>
  <c r="AK300" i="70"/>
  <c r="AJ300" i="70"/>
  <c r="AI300" i="70"/>
  <c r="AU300" i="70"/>
  <c r="AG300" i="70"/>
  <c r="P300" i="70"/>
  <c r="AY299" i="70"/>
  <c r="AX299" i="70"/>
  <c r="AW299" i="70"/>
  <c r="AV299" i="70"/>
  <c r="AT299" i="70"/>
  <c r="AS299" i="70"/>
  <c r="AR299" i="70"/>
  <c r="AQ299" i="70"/>
  <c r="AP299" i="70"/>
  <c r="AO299" i="70"/>
  <c r="AN299" i="70"/>
  <c r="AM299" i="70"/>
  <c r="AL299" i="70"/>
  <c r="AK299" i="70"/>
  <c r="AJ299" i="70"/>
  <c r="AI299" i="70"/>
  <c r="AU299" i="70"/>
  <c r="AG299" i="70"/>
  <c r="P299" i="70"/>
  <c r="AY298" i="70"/>
  <c r="AX298" i="70"/>
  <c r="AW298" i="70"/>
  <c r="AV298" i="70"/>
  <c r="AT298" i="70"/>
  <c r="AS298" i="70"/>
  <c r="AR298" i="70"/>
  <c r="AQ298" i="70"/>
  <c r="AP298" i="70"/>
  <c r="AO298" i="70"/>
  <c r="AN298" i="70"/>
  <c r="AM298" i="70"/>
  <c r="AL298" i="70"/>
  <c r="AK298" i="70"/>
  <c r="AJ298" i="70"/>
  <c r="AI298" i="70"/>
  <c r="AU298" i="70"/>
  <c r="AG298" i="70"/>
  <c r="P298" i="70"/>
  <c r="AY297" i="70"/>
  <c r="AX297" i="70"/>
  <c r="AW297" i="70"/>
  <c r="AV297" i="70"/>
  <c r="AT297" i="70"/>
  <c r="AS297" i="70"/>
  <c r="AR297" i="70"/>
  <c r="AQ297" i="70"/>
  <c r="AP297" i="70"/>
  <c r="AO297" i="70"/>
  <c r="AN297" i="70"/>
  <c r="AM297" i="70"/>
  <c r="AL297" i="70"/>
  <c r="AK297" i="70"/>
  <c r="AJ297" i="70"/>
  <c r="AI297" i="70"/>
  <c r="AU297" i="70"/>
  <c r="AG297" i="70"/>
  <c r="P297" i="70"/>
  <c r="AY296" i="70"/>
  <c r="AX296" i="70"/>
  <c r="AW296" i="70"/>
  <c r="AV296" i="70"/>
  <c r="AT296" i="70"/>
  <c r="AS296" i="70"/>
  <c r="AR296" i="70"/>
  <c r="AQ296" i="70"/>
  <c r="AP296" i="70"/>
  <c r="AO296" i="70"/>
  <c r="AN296" i="70"/>
  <c r="AM296" i="70"/>
  <c r="AL296" i="70"/>
  <c r="AK296" i="70"/>
  <c r="AJ296" i="70"/>
  <c r="AI296" i="70"/>
  <c r="AU296" i="70"/>
  <c r="AG296" i="70"/>
  <c r="P296" i="70"/>
  <c r="AY295" i="70"/>
  <c r="AX295" i="70"/>
  <c r="AW295" i="70"/>
  <c r="AV295" i="70"/>
  <c r="AT295" i="70"/>
  <c r="AS295" i="70"/>
  <c r="AR295" i="70"/>
  <c r="AQ295" i="70"/>
  <c r="AP295" i="70"/>
  <c r="AO295" i="70"/>
  <c r="AN295" i="70"/>
  <c r="AM295" i="70"/>
  <c r="AL295" i="70"/>
  <c r="AK295" i="70"/>
  <c r="AJ295" i="70"/>
  <c r="AI295" i="70"/>
  <c r="AU295" i="70"/>
  <c r="AG295" i="70"/>
  <c r="P295" i="70"/>
  <c r="AY294" i="70"/>
  <c r="AX294" i="70"/>
  <c r="AW294" i="70"/>
  <c r="AV294" i="70"/>
  <c r="AT294" i="70"/>
  <c r="AS294" i="70"/>
  <c r="AR294" i="70"/>
  <c r="AQ294" i="70"/>
  <c r="AP294" i="70"/>
  <c r="AO294" i="70"/>
  <c r="AN294" i="70"/>
  <c r="AM294" i="70"/>
  <c r="AL294" i="70"/>
  <c r="AK294" i="70"/>
  <c r="AJ294" i="70"/>
  <c r="AI294" i="70"/>
  <c r="AU294" i="70"/>
  <c r="AG294" i="70"/>
  <c r="P294" i="70"/>
  <c r="AY293" i="70"/>
  <c r="AX293" i="70"/>
  <c r="AW293" i="70"/>
  <c r="AV293" i="70"/>
  <c r="AT293" i="70"/>
  <c r="AS293" i="70"/>
  <c r="AR293" i="70"/>
  <c r="AQ293" i="70"/>
  <c r="AP293" i="70"/>
  <c r="AO293" i="70"/>
  <c r="AN293" i="70"/>
  <c r="AM293" i="70"/>
  <c r="AL293" i="70"/>
  <c r="AK293" i="70"/>
  <c r="AJ293" i="70"/>
  <c r="AI293" i="70"/>
  <c r="AU293" i="70"/>
  <c r="AG293" i="70"/>
  <c r="P293" i="70"/>
  <c r="AY292" i="70"/>
  <c r="AX292" i="70"/>
  <c r="AW292" i="70"/>
  <c r="AV292" i="70"/>
  <c r="AT292" i="70"/>
  <c r="AS292" i="70"/>
  <c r="AR292" i="70"/>
  <c r="AQ292" i="70"/>
  <c r="AP292" i="70"/>
  <c r="AO292" i="70"/>
  <c r="AN292" i="70"/>
  <c r="AM292" i="70"/>
  <c r="AL292" i="70"/>
  <c r="AK292" i="70"/>
  <c r="AJ292" i="70"/>
  <c r="AI292" i="70"/>
  <c r="AU292" i="70"/>
  <c r="AG292" i="70"/>
  <c r="P292" i="70"/>
  <c r="AY291" i="70"/>
  <c r="AX291" i="70"/>
  <c r="AW291" i="70"/>
  <c r="AV291" i="70"/>
  <c r="AT291" i="70"/>
  <c r="AS291" i="70"/>
  <c r="AR291" i="70"/>
  <c r="AQ291" i="70"/>
  <c r="AP291" i="70"/>
  <c r="AO291" i="70"/>
  <c r="AN291" i="70"/>
  <c r="AM291" i="70"/>
  <c r="AL291" i="70"/>
  <c r="AK291" i="70"/>
  <c r="AJ291" i="70"/>
  <c r="AI291" i="70"/>
  <c r="AU291" i="70"/>
  <c r="AG291" i="70"/>
  <c r="P291" i="70"/>
  <c r="AY290" i="70"/>
  <c r="AX290" i="70"/>
  <c r="AW290" i="70"/>
  <c r="AV290" i="70"/>
  <c r="AT290" i="70"/>
  <c r="AS290" i="70"/>
  <c r="AR290" i="70"/>
  <c r="AQ290" i="70"/>
  <c r="AP290" i="70"/>
  <c r="AO290" i="70"/>
  <c r="AN290" i="70"/>
  <c r="AM290" i="70"/>
  <c r="AL290" i="70"/>
  <c r="AK290" i="70"/>
  <c r="AJ290" i="70"/>
  <c r="AI290" i="70"/>
  <c r="AU290" i="70"/>
  <c r="AG290" i="70"/>
  <c r="P290" i="70"/>
  <c r="AY289" i="70"/>
  <c r="AX289" i="70"/>
  <c r="AW289" i="70"/>
  <c r="AV289" i="70"/>
  <c r="AT289" i="70"/>
  <c r="AS289" i="70"/>
  <c r="AR289" i="70"/>
  <c r="AQ289" i="70"/>
  <c r="AP289" i="70"/>
  <c r="AO289" i="70"/>
  <c r="AN289" i="70"/>
  <c r="AM289" i="70"/>
  <c r="AL289" i="70"/>
  <c r="AK289" i="70"/>
  <c r="AJ289" i="70"/>
  <c r="AI289" i="70"/>
  <c r="AU289" i="70"/>
  <c r="AG289" i="70"/>
  <c r="P289" i="70"/>
  <c r="AY288" i="70"/>
  <c r="AX288" i="70"/>
  <c r="AW288" i="70"/>
  <c r="AV288" i="70"/>
  <c r="AT288" i="70"/>
  <c r="AS288" i="70"/>
  <c r="AR288" i="70"/>
  <c r="AQ288" i="70"/>
  <c r="AP288" i="70"/>
  <c r="AO288" i="70"/>
  <c r="AN288" i="70"/>
  <c r="AM288" i="70"/>
  <c r="AL288" i="70"/>
  <c r="AK288" i="70"/>
  <c r="AJ288" i="70"/>
  <c r="AI288" i="70"/>
  <c r="AU288" i="70"/>
  <c r="AG288" i="70"/>
  <c r="P288" i="70"/>
  <c r="AY287" i="70"/>
  <c r="AX287" i="70"/>
  <c r="AW287" i="70"/>
  <c r="AV287" i="70"/>
  <c r="AT287" i="70"/>
  <c r="AS287" i="70"/>
  <c r="AR287" i="70"/>
  <c r="AQ287" i="70"/>
  <c r="AP287" i="70"/>
  <c r="AO287" i="70"/>
  <c r="AN287" i="70"/>
  <c r="AM287" i="70"/>
  <c r="AL287" i="70"/>
  <c r="AK287" i="70"/>
  <c r="AJ287" i="70"/>
  <c r="AI287" i="70"/>
  <c r="AU287" i="70"/>
  <c r="AG287" i="70"/>
  <c r="P287" i="70"/>
  <c r="AY286" i="70"/>
  <c r="AX286" i="70"/>
  <c r="AW286" i="70"/>
  <c r="AV286" i="70"/>
  <c r="AT286" i="70"/>
  <c r="AS286" i="70"/>
  <c r="AR286" i="70"/>
  <c r="AQ286" i="70"/>
  <c r="AP286" i="70"/>
  <c r="AO286" i="70"/>
  <c r="AN286" i="70"/>
  <c r="AM286" i="70"/>
  <c r="AL286" i="70"/>
  <c r="AK286" i="70"/>
  <c r="AJ286" i="70"/>
  <c r="AI286" i="70"/>
  <c r="AU286" i="70"/>
  <c r="AG286" i="70"/>
  <c r="P286" i="70"/>
  <c r="AY285" i="70"/>
  <c r="AX285" i="70"/>
  <c r="AW285" i="70"/>
  <c r="AV285" i="70"/>
  <c r="AT285" i="70"/>
  <c r="AS285" i="70"/>
  <c r="AR285" i="70"/>
  <c r="AQ285" i="70"/>
  <c r="AP285" i="70"/>
  <c r="AO285" i="70"/>
  <c r="AN285" i="70"/>
  <c r="AM285" i="70"/>
  <c r="AL285" i="70"/>
  <c r="AK285" i="70"/>
  <c r="AJ285" i="70"/>
  <c r="AI285" i="70"/>
  <c r="AU285" i="70"/>
  <c r="AG285" i="70"/>
  <c r="P285" i="70"/>
  <c r="AY284" i="70"/>
  <c r="AX284" i="70"/>
  <c r="AW284" i="70"/>
  <c r="AV284" i="70"/>
  <c r="AT284" i="70"/>
  <c r="AS284" i="70"/>
  <c r="AR284" i="70"/>
  <c r="AQ284" i="70"/>
  <c r="AP284" i="70"/>
  <c r="AO284" i="70"/>
  <c r="AN284" i="70"/>
  <c r="AM284" i="70"/>
  <c r="AL284" i="70"/>
  <c r="AK284" i="70"/>
  <c r="AJ284" i="70"/>
  <c r="AI284" i="70"/>
  <c r="AU284" i="70"/>
  <c r="AG284" i="70"/>
  <c r="P284" i="70"/>
  <c r="AY283" i="70"/>
  <c r="AX283" i="70"/>
  <c r="AW283" i="70"/>
  <c r="AV283" i="70"/>
  <c r="AT283" i="70"/>
  <c r="AS283" i="70"/>
  <c r="AR283" i="70"/>
  <c r="AQ283" i="70"/>
  <c r="AP283" i="70"/>
  <c r="AO283" i="70"/>
  <c r="AN283" i="70"/>
  <c r="AM283" i="70"/>
  <c r="AL283" i="70"/>
  <c r="AK283" i="70"/>
  <c r="AJ283" i="70"/>
  <c r="AI283" i="70"/>
  <c r="AU283" i="70"/>
  <c r="AG283" i="70"/>
  <c r="P283" i="70"/>
  <c r="AY282" i="70"/>
  <c r="AX282" i="70"/>
  <c r="AW282" i="70"/>
  <c r="AV282" i="70"/>
  <c r="AT282" i="70"/>
  <c r="AS282" i="70"/>
  <c r="AR282" i="70"/>
  <c r="AQ282" i="70"/>
  <c r="AP282" i="70"/>
  <c r="AO282" i="70"/>
  <c r="AN282" i="70"/>
  <c r="AM282" i="70"/>
  <c r="AL282" i="70"/>
  <c r="AK282" i="70"/>
  <c r="AJ282" i="70"/>
  <c r="AI282" i="70"/>
  <c r="AU282" i="70"/>
  <c r="AG282" i="70"/>
  <c r="P282" i="70"/>
  <c r="AY281" i="70"/>
  <c r="AX281" i="70"/>
  <c r="AW281" i="70"/>
  <c r="AV281" i="70"/>
  <c r="AT281" i="70"/>
  <c r="AS281" i="70"/>
  <c r="AR281" i="70"/>
  <c r="AQ281" i="70"/>
  <c r="AP281" i="70"/>
  <c r="AO281" i="70"/>
  <c r="AN281" i="70"/>
  <c r="AM281" i="70"/>
  <c r="AL281" i="70"/>
  <c r="AK281" i="70"/>
  <c r="AJ281" i="70"/>
  <c r="AI281" i="70"/>
  <c r="AU281" i="70"/>
  <c r="AG281" i="70"/>
  <c r="P281" i="70"/>
  <c r="AY280" i="70"/>
  <c r="AX280" i="70"/>
  <c r="AW280" i="70"/>
  <c r="AV280" i="70"/>
  <c r="AT280" i="70"/>
  <c r="AS280" i="70"/>
  <c r="AR280" i="70"/>
  <c r="AQ280" i="70"/>
  <c r="AP280" i="70"/>
  <c r="AO280" i="70"/>
  <c r="AN280" i="70"/>
  <c r="AM280" i="70"/>
  <c r="AL280" i="70"/>
  <c r="AK280" i="70"/>
  <c r="AJ280" i="70"/>
  <c r="AI280" i="70"/>
  <c r="AU280" i="70"/>
  <c r="AG280" i="70"/>
  <c r="P280" i="70"/>
  <c r="AY279" i="70"/>
  <c r="AX279" i="70"/>
  <c r="AW279" i="70"/>
  <c r="AV279" i="70"/>
  <c r="AT279" i="70"/>
  <c r="AS279" i="70"/>
  <c r="AR279" i="70"/>
  <c r="AQ279" i="70"/>
  <c r="AP279" i="70"/>
  <c r="AO279" i="70"/>
  <c r="AN279" i="70"/>
  <c r="AM279" i="70"/>
  <c r="AL279" i="70"/>
  <c r="AK279" i="70"/>
  <c r="AJ279" i="70"/>
  <c r="AI279" i="70"/>
  <c r="AU279" i="70"/>
  <c r="AG279" i="70"/>
  <c r="P279" i="70"/>
  <c r="AY278" i="70"/>
  <c r="AX278" i="70"/>
  <c r="AW278" i="70"/>
  <c r="AV278" i="70"/>
  <c r="AT278" i="70"/>
  <c r="AS278" i="70"/>
  <c r="AR278" i="70"/>
  <c r="AQ278" i="70"/>
  <c r="AP278" i="70"/>
  <c r="AO278" i="70"/>
  <c r="AN278" i="70"/>
  <c r="AM278" i="70"/>
  <c r="AL278" i="70"/>
  <c r="AK278" i="70"/>
  <c r="AJ278" i="70"/>
  <c r="AI278" i="70"/>
  <c r="AU278" i="70"/>
  <c r="AG278" i="70"/>
  <c r="P278" i="70"/>
  <c r="AY277" i="70"/>
  <c r="AX277" i="70"/>
  <c r="AW277" i="70"/>
  <c r="AV277" i="70"/>
  <c r="AT277" i="70"/>
  <c r="AS277" i="70"/>
  <c r="AR277" i="70"/>
  <c r="AQ277" i="70"/>
  <c r="AP277" i="70"/>
  <c r="AO277" i="70"/>
  <c r="AN277" i="70"/>
  <c r="AM277" i="70"/>
  <c r="AL277" i="70"/>
  <c r="AK277" i="70"/>
  <c r="AJ277" i="70"/>
  <c r="AI277" i="70"/>
  <c r="AU277" i="70"/>
  <c r="AG277" i="70"/>
  <c r="P277" i="70"/>
  <c r="AY276" i="70"/>
  <c r="AX276" i="70"/>
  <c r="AW276" i="70"/>
  <c r="AV276" i="70"/>
  <c r="AT276" i="70"/>
  <c r="AS276" i="70"/>
  <c r="AR276" i="70"/>
  <c r="AQ276" i="70"/>
  <c r="AP276" i="70"/>
  <c r="AO276" i="70"/>
  <c r="AN276" i="70"/>
  <c r="AM276" i="70"/>
  <c r="AL276" i="70"/>
  <c r="AK276" i="70"/>
  <c r="AJ276" i="70"/>
  <c r="AI276" i="70"/>
  <c r="AU276" i="70"/>
  <c r="AG276" i="70"/>
  <c r="P276" i="70"/>
  <c r="AY275" i="70"/>
  <c r="AX275" i="70"/>
  <c r="AW275" i="70"/>
  <c r="AV275" i="70"/>
  <c r="AT275" i="70"/>
  <c r="AS275" i="70"/>
  <c r="AR275" i="70"/>
  <c r="AQ275" i="70"/>
  <c r="AP275" i="70"/>
  <c r="AO275" i="70"/>
  <c r="AN275" i="70"/>
  <c r="AM275" i="70"/>
  <c r="AL275" i="70"/>
  <c r="AK275" i="70"/>
  <c r="AJ275" i="70"/>
  <c r="AI275" i="70"/>
  <c r="AU275" i="70"/>
  <c r="AG275" i="70"/>
  <c r="P275" i="70"/>
  <c r="AY274" i="70"/>
  <c r="AX274" i="70"/>
  <c r="AW274" i="70"/>
  <c r="AV274" i="70"/>
  <c r="AT274" i="70"/>
  <c r="AS274" i="70"/>
  <c r="AR274" i="70"/>
  <c r="AQ274" i="70"/>
  <c r="AP274" i="70"/>
  <c r="AO274" i="70"/>
  <c r="AN274" i="70"/>
  <c r="AM274" i="70"/>
  <c r="AL274" i="70"/>
  <c r="AK274" i="70"/>
  <c r="AJ274" i="70"/>
  <c r="AI274" i="70"/>
  <c r="AU274" i="70"/>
  <c r="AG274" i="70"/>
  <c r="P274" i="70"/>
  <c r="AY273" i="70"/>
  <c r="AX273" i="70"/>
  <c r="AW273" i="70"/>
  <c r="AV273" i="70"/>
  <c r="AT273" i="70"/>
  <c r="AS273" i="70"/>
  <c r="AR273" i="70"/>
  <c r="AQ273" i="70"/>
  <c r="AP273" i="70"/>
  <c r="AO273" i="70"/>
  <c r="AN273" i="70"/>
  <c r="AM273" i="70"/>
  <c r="AL273" i="70"/>
  <c r="AK273" i="70"/>
  <c r="AJ273" i="70"/>
  <c r="AI273" i="70"/>
  <c r="AU273" i="70"/>
  <c r="AG273" i="70"/>
  <c r="P273" i="70"/>
  <c r="AY272" i="70"/>
  <c r="AX272" i="70"/>
  <c r="AW272" i="70"/>
  <c r="AV272" i="70"/>
  <c r="AT272" i="70"/>
  <c r="AS272" i="70"/>
  <c r="AR272" i="70"/>
  <c r="AQ272" i="70"/>
  <c r="AP272" i="70"/>
  <c r="AO272" i="70"/>
  <c r="AN272" i="70"/>
  <c r="AM272" i="70"/>
  <c r="AL272" i="70"/>
  <c r="AK272" i="70"/>
  <c r="AJ272" i="70"/>
  <c r="AI272" i="70"/>
  <c r="AU272" i="70"/>
  <c r="AG272" i="70"/>
  <c r="P272" i="70"/>
  <c r="AY271" i="70"/>
  <c r="AX271" i="70"/>
  <c r="AW271" i="70"/>
  <c r="AV271" i="70"/>
  <c r="AT271" i="70"/>
  <c r="AS271" i="70"/>
  <c r="AR271" i="70"/>
  <c r="AQ271" i="70"/>
  <c r="AP271" i="70"/>
  <c r="AO271" i="70"/>
  <c r="AN271" i="70"/>
  <c r="AM271" i="70"/>
  <c r="AL271" i="70"/>
  <c r="AK271" i="70"/>
  <c r="AJ271" i="70"/>
  <c r="AI271" i="70"/>
  <c r="AU271" i="70"/>
  <c r="AG271" i="70"/>
  <c r="P271" i="70"/>
  <c r="AY270" i="70"/>
  <c r="AX270" i="70"/>
  <c r="AW270" i="70"/>
  <c r="AV270" i="70"/>
  <c r="AT270" i="70"/>
  <c r="AS270" i="70"/>
  <c r="AR270" i="70"/>
  <c r="AQ270" i="70"/>
  <c r="AP270" i="70"/>
  <c r="AO270" i="70"/>
  <c r="AN270" i="70"/>
  <c r="AM270" i="70"/>
  <c r="AL270" i="70"/>
  <c r="AK270" i="70"/>
  <c r="AJ270" i="70"/>
  <c r="AI270" i="70"/>
  <c r="AU270" i="70"/>
  <c r="AG270" i="70"/>
  <c r="P270" i="70"/>
  <c r="AY269" i="70"/>
  <c r="AX269" i="70"/>
  <c r="AW269" i="70"/>
  <c r="AV269" i="70"/>
  <c r="AT269" i="70"/>
  <c r="AS269" i="70"/>
  <c r="AR269" i="70"/>
  <c r="AQ269" i="70"/>
  <c r="AP269" i="70"/>
  <c r="AO269" i="70"/>
  <c r="AN269" i="70"/>
  <c r="AM269" i="70"/>
  <c r="AL269" i="70"/>
  <c r="AK269" i="70"/>
  <c r="AJ269" i="70"/>
  <c r="AI269" i="70"/>
  <c r="AU269" i="70"/>
  <c r="AG269" i="70"/>
  <c r="P269" i="70"/>
  <c r="AY268" i="70"/>
  <c r="AX268" i="70"/>
  <c r="AW268" i="70"/>
  <c r="AV268" i="70"/>
  <c r="AT268" i="70"/>
  <c r="AS268" i="70"/>
  <c r="AR268" i="70"/>
  <c r="AQ268" i="70"/>
  <c r="AP268" i="70"/>
  <c r="AO268" i="70"/>
  <c r="AN268" i="70"/>
  <c r="AM268" i="70"/>
  <c r="AL268" i="70"/>
  <c r="AK268" i="70"/>
  <c r="AJ268" i="70"/>
  <c r="AI268" i="70"/>
  <c r="AU268" i="70"/>
  <c r="AG268" i="70"/>
  <c r="P268" i="70"/>
  <c r="AY267" i="70"/>
  <c r="AX267" i="70"/>
  <c r="AW267" i="70"/>
  <c r="AV267" i="70"/>
  <c r="AT267" i="70"/>
  <c r="AS267" i="70"/>
  <c r="AR267" i="70"/>
  <c r="AQ267" i="70"/>
  <c r="AP267" i="70"/>
  <c r="AO267" i="70"/>
  <c r="AN267" i="70"/>
  <c r="AM267" i="70"/>
  <c r="AL267" i="70"/>
  <c r="AK267" i="70"/>
  <c r="AJ267" i="70"/>
  <c r="AI267" i="70"/>
  <c r="AU267" i="70"/>
  <c r="AG267" i="70"/>
  <c r="P267" i="70"/>
  <c r="AY266" i="70"/>
  <c r="AX266" i="70"/>
  <c r="AW266" i="70"/>
  <c r="AV266" i="70"/>
  <c r="AT266" i="70"/>
  <c r="AS266" i="70"/>
  <c r="AR266" i="70"/>
  <c r="AQ266" i="70"/>
  <c r="AP266" i="70"/>
  <c r="AO266" i="70"/>
  <c r="AN266" i="70"/>
  <c r="AM266" i="70"/>
  <c r="AL266" i="70"/>
  <c r="AK266" i="70"/>
  <c r="AJ266" i="70"/>
  <c r="AI266" i="70"/>
  <c r="AU266" i="70"/>
  <c r="AG266" i="70"/>
  <c r="P266" i="70"/>
  <c r="AY265" i="70"/>
  <c r="AX265" i="70"/>
  <c r="AW265" i="70"/>
  <c r="AV265" i="70"/>
  <c r="AT265" i="70"/>
  <c r="AS265" i="70"/>
  <c r="AR265" i="70"/>
  <c r="AQ265" i="70"/>
  <c r="AP265" i="70"/>
  <c r="AO265" i="70"/>
  <c r="AN265" i="70"/>
  <c r="AM265" i="70"/>
  <c r="AL265" i="70"/>
  <c r="AK265" i="70"/>
  <c r="AJ265" i="70"/>
  <c r="AI265" i="70"/>
  <c r="AU265" i="70"/>
  <c r="AG265" i="70"/>
  <c r="P265" i="70"/>
  <c r="AY264" i="70"/>
  <c r="AX264" i="70"/>
  <c r="AW264" i="70"/>
  <c r="AV264" i="70"/>
  <c r="AT264" i="70"/>
  <c r="AS264" i="70"/>
  <c r="AR264" i="70"/>
  <c r="AQ264" i="70"/>
  <c r="AP264" i="70"/>
  <c r="AO264" i="70"/>
  <c r="AN264" i="70"/>
  <c r="AM264" i="70"/>
  <c r="AL264" i="70"/>
  <c r="AK264" i="70"/>
  <c r="AJ264" i="70"/>
  <c r="AI264" i="70"/>
  <c r="AU264" i="70"/>
  <c r="AG264" i="70"/>
  <c r="P264" i="70"/>
  <c r="AY263" i="70"/>
  <c r="AX263" i="70"/>
  <c r="AW263" i="70"/>
  <c r="AV263" i="70"/>
  <c r="AT263" i="70"/>
  <c r="AS263" i="70"/>
  <c r="AR263" i="70"/>
  <c r="AQ263" i="70"/>
  <c r="AP263" i="70"/>
  <c r="AO263" i="70"/>
  <c r="AN263" i="70"/>
  <c r="AM263" i="70"/>
  <c r="AL263" i="70"/>
  <c r="AK263" i="70"/>
  <c r="AJ263" i="70"/>
  <c r="AI263" i="70"/>
  <c r="AU263" i="70"/>
  <c r="AG263" i="70"/>
  <c r="P263" i="70"/>
  <c r="AY262" i="70"/>
  <c r="AX262" i="70"/>
  <c r="AW262" i="70"/>
  <c r="AV262" i="70"/>
  <c r="AT262" i="70"/>
  <c r="AS262" i="70"/>
  <c r="AR262" i="70"/>
  <c r="AQ262" i="70"/>
  <c r="AP262" i="70"/>
  <c r="AO262" i="70"/>
  <c r="AN262" i="70"/>
  <c r="AM262" i="70"/>
  <c r="AL262" i="70"/>
  <c r="AK262" i="70"/>
  <c r="AJ262" i="70"/>
  <c r="AI262" i="70"/>
  <c r="AU262" i="70"/>
  <c r="AG262" i="70"/>
  <c r="P262" i="70"/>
  <c r="AY261" i="70"/>
  <c r="AX261" i="70"/>
  <c r="AW261" i="70"/>
  <c r="AV261" i="70"/>
  <c r="AT261" i="70"/>
  <c r="AS261" i="70"/>
  <c r="AR261" i="70"/>
  <c r="AQ261" i="70"/>
  <c r="AP261" i="70"/>
  <c r="AO261" i="70"/>
  <c r="AN261" i="70"/>
  <c r="AM261" i="70"/>
  <c r="AL261" i="70"/>
  <c r="AK261" i="70"/>
  <c r="AJ261" i="70"/>
  <c r="AI261" i="70"/>
  <c r="AU261" i="70"/>
  <c r="AG261" i="70"/>
  <c r="P261" i="70"/>
  <c r="AY260" i="70"/>
  <c r="AX260" i="70"/>
  <c r="AW260" i="70"/>
  <c r="AV260" i="70"/>
  <c r="AT260" i="70"/>
  <c r="AS260" i="70"/>
  <c r="AR260" i="70"/>
  <c r="AQ260" i="70"/>
  <c r="AP260" i="70"/>
  <c r="AO260" i="70"/>
  <c r="AN260" i="70"/>
  <c r="AM260" i="70"/>
  <c r="AL260" i="70"/>
  <c r="AK260" i="70"/>
  <c r="AJ260" i="70"/>
  <c r="AI260" i="70"/>
  <c r="AU260" i="70"/>
  <c r="AG260" i="70"/>
  <c r="P260" i="70"/>
  <c r="AY259" i="70"/>
  <c r="AX259" i="70"/>
  <c r="AW259" i="70"/>
  <c r="AV259" i="70"/>
  <c r="AT259" i="70"/>
  <c r="AS259" i="70"/>
  <c r="AR259" i="70"/>
  <c r="AQ259" i="70"/>
  <c r="AP259" i="70"/>
  <c r="AO259" i="70"/>
  <c r="AN259" i="70"/>
  <c r="AM259" i="70"/>
  <c r="AL259" i="70"/>
  <c r="AK259" i="70"/>
  <c r="AJ259" i="70"/>
  <c r="AI259" i="70"/>
  <c r="AU259" i="70"/>
  <c r="AG259" i="70"/>
  <c r="P259" i="70"/>
  <c r="AY258" i="70"/>
  <c r="AX258" i="70"/>
  <c r="AW258" i="70"/>
  <c r="AV258" i="70"/>
  <c r="AT258" i="70"/>
  <c r="AS258" i="70"/>
  <c r="AR258" i="70"/>
  <c r="AQ258" i="70"/>
  <c r="AP258" i="70"/>
  <c r="AO258" i="70"/>
  <c r="AN258" i="70"/>
  <c r="AM258" i="70"/>
  <c r="AL258" i="70"/>
  <c r="AK258" i="70"/>
  <c r="AJ258" i="70"/>
  <c r="AI258" i="70"/>
  <c r="AU258" i="70"/>
  <c r="AG258" i="70"/>
  <c r="P258" i="70"/>
  <c r="AY257" i="70"/>
  <c r="AX257" i="70"/>
  <c r="AW257" i="70"/>
  <c r="AV257" i="70"/>
  <c r="AT257" i="70"/>
  <c r="AS257" i="70"/>
  <c r="AR257" i="70"/>
  <c r="AQ257" i="70"/>
  <c r="AP257" i="70"/>
  <c r="AO257" i="70"/>
  <c r="AN257" i="70"/>
  <c r="AM257" i="70"/>
  <c r="AL257" i="70"/>
  <c r="AK257" i="70"/>
  <c r="AJ257" i="70"/>
  <c r="AI257" i="70"/>
  <c r="AU257" i="70"/>
  <c r="AG257" i="70"/>
  <c r="P257" i="70"/>
  <c r="AY256" i="70"/>
  <c r="AX256" i="70"/>
  <c r="AW256" i="70"/>
  <c r="AV256" i="70"/>
  <c r="AT256" i="70"/>
  <c r="AS256" i="70"/>
  <c r="AR256" i="70"/>
  <c r="AQ256" i="70"/>
  <c r="AP256" i="70"/>
  <c r="AO256" i="70"/>
  <c r="AN256" i="70"/>
  <c r="AM256" i="70"/>
  <c r="AL256" i="70"/>
  <c r="AK256" i="70"/>
  <c r="AJ256" i="70"/>
  <c r="AI256" i="70"/>
  <c r="AU256" i="70"/>
  <c r="AG256" i="70"/>
  <c r="P256" i="70"/>
  <c r="AY255" i="70"/>
  <c r="AX255" i="70"/>
  <c r="AW255" i="70"/>
  <c r="AV255" i="70"/>
  <c r="AT255" i="70"/>
  <c r="AS255" i="70"/>
  <c r="AR255" i="70"/>
  <c r="AQ255" i="70"/>
  <c r="AP255" i="70"/>
  <c r="AO255" i="70"/>
  <c r="AN255" i="70"/>
  <c r="AM255" i="70"/>
  <c r="AL255" i="70"/>
  <c r="AK255" i="70"/>
  <c r="AJ255" i="70"/>
  <c r="AI255" i="70"/>
  <c r="AU255" i="70"/>
  <c r="AG255" i="70"/>
  <c r="P255" i="70"/>
  <c r="AY254" i="70"/>
  <c r="AX254" i="70"/>
  <c r="AW254" i="70"/>
  <c r="AV254" i="70"/>
  <c r="AT254" i="70"/>
  <c r="AS254" i="70"/>
  <c r="AR254" i="70"/>
  <c r="AQ254" i="70"/>
  <c r="AP254" i="70"/>
  <c r="AO254" i="70"/>
  <c r="AN254" i="70"/>
  <c r="AM254" i="70"/>
  <c r="AL254" i="70"/>
  <c r="AK254" i="70"/>
  <c r="AJ254" i="70"/>
  <c r="AI254" i="70"/>
  <c r="AU254" i="70"/>
  <c r="AG254" i="70"/>
  <c r="P254" i="70"/>
  <c r="AY253" i="70"/>
  <c r="AX253" i="70"/>
  <c r="AW253" i="70"/>
  <c r="AV253" i="70"/>
  <c r="AT253" i="70"/>
  <c r="AS253" i="70"/>
  <c r="AR253" i="70"/>
  <c r="AQ253" i="70"/>
  <c r="AP253" i="70"/>
  <c r="AO253" i="70"/>
  <c r="AN253" i="70"/>
  <c r="AM253" i="70"/>
  <c r="AL253" i="70"/>
  <c r="AK253" i="70"/>
  <c r="AJ253" i="70"/>
  <c r="AI253" i="70"/>
  <c r="AG253" i="70"/>
  <c r="P253" i="70"/>
  <c r="AY252" i="70"/>
  <c r="AX252" i="70"/>
  <c r="AW252" i="70"/>
  <c r="AV252" i="70"/>
  <c r="AT252" i="70"/>
  <c r="AS252" i="70"/>
  <c r="AR252" i="70"/>
  <c r="AQ252" i="70"/>
  <c r="AP252" i="70"/>
  <c r="AO252" i="70"/>
  <c r="AN252" i="70"/>
  <c r="AM252" i="70"/>
  <c r="AL252" i="70"/>
  <c r="AK252" i="70"/>
  <c r="AJ252" i="70"/>
  <c r="AI252" i="70"/>
  <c r="AU252" i="70"/>
  <c r="AG252" i="70"/>
  <c r="P252" i="70"/>
  <c r="AY251" i="70"/>
  <c r="AX251" i="70"/>
  <c r="AW251" i="70"/>
  <c r="AV251" i="70"/>
  <c r="AT251" i="70"/>
  <c r="AS251" i="70"/>
  <c r="AR251" i="70"/>
  <c r="AQ251" i="70"/>
  <c r="AP251" i="70"/>
  <c r="AO251" i="70"/>
  <c r="AN251" i="70"/>
  <c r="AM251" i="70"/>
  <c r="AL251" i="70"/>
  <c r="AK251" i="70"/>
  <c r="AJ251" i="70"/>
  <c r="AI251" i="70"/>
  <c r="AU251" i="70"/>
  <c r="AG251" i="70"/>
  <c r="P251" i="70"/>
  <c r="AY250" i="70"/>
  <c r="AX250" i="70"/>
  <c r="AW250" i="70"/>
  <c r="AV250" i="70"/>
  <c r="AT250" i="70"/>
  <c r="AS250" i="70"/>
  <c r="AR250" i="70"/>
  <c r="AQ250" i="70"/>
  <c r="AP250" i="70"/>
  <c r="AO250" i="70"/>
  <c r="AN250" i="70"/>
  <c r="AM250" i="70"/>
  <c r="AL250" i="70"/>
  <c r="AK250" i="70"/>
  <c r="AJ250" i="70"/>
  <c r="AI250" i="70"/>
  <c r="AU250" i="70"/>
  <c r="AG250" i="70"/>
  <c r="P250" i="70"/>
  <c r="AY249" i="70"/>
  <c r="AX249" i="70"/>
  <c r="AW249" i="70"/>
  <c r="AV249" i="70"/>
  <c r="AT249" i="70"/>
  <c r="AS249" i="70"/>
  <c r="AR249" i="70"/>
  <c r="AQ249" i="70"/>
  <c r="AP249" i="70"/>
  <c r="AO249" i="70"/>
  <c r="AN249" i="70"/>
  <c r="AM249" i="70"/>
  <c r="AL249" i="70"/>
  <c r="AK249" i="70"/>
  <c r="AJ249" i="70"/>
  <c r="AI249" i="70"/>
  <c r="AU249" i="70"/>
  <c r="AG249" i="70"/>
  <c r="P249" i="70"/>
  <c r="AY248" i="70"/>
  <c r="AX248" i="70"/>
  <c r="AW248" i="70"/>
  <c r="AV248" i="70"/>
  <c r="AT248" i="70"/>
  <c r="AS248" i="70"/>
  <c r="AR248" i="70"/>
  <c r="AQ248" i="70"/>
  <c r="AP248" i="70"/>
  <c r="AO248" i="70"/>
  <c r="AN248" i="70"/>
  <c r="AM248" i="70"/>
  <c r="AL248" i="70"/>
  <c r="AK248" i="70"/>
  <c r="AJ248" i="70"/>
  <c r="AI248" i="70"/>
  <c r="AG248" i="70"/>
  <c r="P248" i="70"/>
  <c r="AY247" i="70"/>
  <c r="AX247" i="70"/>
  <c r="AW247" i="70"/>
  <c r="AV247" i="70"/>
  <c r="AT247" i="70"/>
  <c r="AS247" i="70"/>
  <c r="AR247" i="70"/>
  <c r="AQ247" i="70"/>
  <c r="AP247" i="70"/>
  <c r="AO247" i="70"/>
  <c r="AN247" i="70"/>
  <c r="AM247" i="70"/>
  <c r="AL247" i="70"/>
  <c r="AK247" i="70"/>
  <c r="AJ247" i="70"/>
  <c r="AI247" i="70"/>
  <c r="AU247" i="70"/>
  <c r="AG247" i="70"/>
  <c r="P247" i="70"/>
  <c r="AY246" i="70"/>
  <c r="AX246" i="70"/>
  <c r="AW246" i="70"/>
  <c r="AV246" i="70"/>
  <c r="AT246" i="70"/>
  <c r="AS246" i="70"/>
  <c r="AR246" i="70"/>
  <c r="AQ246" i="70"/>
  <c r="AP246" i="70"/>
  <c r="AO246" i="70"/>
  <c r="AN246" i="70"/>
  <c r="AM246" i="70"/>
  <c r="AL246" i="70"/>
  <c r="AK246" i="70"/>
  <c r="AJ246" i="70"/>
  <c r="AI246" i="70"/>
  <c r="AU246" i="70"/>
  <c r="AG246" i="70"/>
  <c r="P246" i="70"/>
  <c r="AY245" i="70"/>
  <c r="AX245" i="70"/>
  <c r="AW245" i="70"/>
  <c r="AV245" i="70"/>
  <c r="AT245" i="70"/>
  <c r="AS245" i="70"/>
  <c r="AR245" i="70"/>
  <c r="AQ245" i="70"/>
  <c r="AP245" i="70"/>
  <c r="AO245" i="70"/>
  <c r="AN245" i="70"/>
  <c r="AM245" i="70"/>
  <c r="AL245" i="70"/>
  <c r="AK245" i="70"/>
  <c r="AJ245" i="70"/>
  <c r="AI245" i="70"/>
  <c r="AG245" i="70"/>
  <c r="P245" i="70"/>
  <c r="AY244" i="70"/>
  <c r="AX244" i="70"/>
  <c r="AW244" i="70"/>
  <c r="AV244" i="70"/>
  <c r="AT244" i="70"/>
  <c r="AS244" i="70"/>
  <c r="AR244" i="70"/>
  <c r="AQ244" i="70"/>
  <c r="AP244" i="70"/>
  <c r="AO244" i="70"/>
  <c r="AN244" i="70"/>
  <c r="AM244" i="70"/>
  <c r="AL244" i="70"/>
  <c r="AK244" i="70"/>
  <c r="AJ244" i="70"/>
  <c r="AI244" i="70"/>
  <c r="AG244" i="70"/>
  <c r="P244" i="70"/>
  <c r="AY243" i="70"/>
  <c r="AX243" i="70"/>
  <c r="AW243" i="70"/>
  <c r="AV243" i="70"/>
  <c r="AT243" i="70"/>
  <c r="AS243" i="70"/>
  <c r="AR243" i="70"/>
  <c r="AQ243" i="70"/>
  <c r="AP243" i="70"/>
  <c r="AO243" i="70"/>
  <c r="AN243" i="70"/>
  <c r="AM243" i="70"/>
  <c r="AL243" i="70"/>
  <c r="AK243" i="70"/>
  <c r="AJ243" i="70"/>
  <c r="AI243" i="70"/>
  <c r="AG243" i="70"/>
  <c r="P243" i="70"/>
  <c r="AY242" i="70"/>
  <c r="AX242" i="70"/>
  <c r="AW242" i="70"/>
  <c r="AV242" i="70"/>
  <c r="AT242" i="70"/>
  <c r="AS242" i="70"/>
  <c r="AR242" i="70"/>
  <c r="AQ242" i="70"/>
  <c r="AP242" i="70"/>
  <c r="AO242" i="70"/>
  <c r="AN242" i="70"/>
  <c r="AM242" i="70"/>
  <c r="AL242" i="70"/>
  <c r="AK242" i="70"/>
  <c r="AJ242" i="70"/>
  <c r="AI242" i="70"/>
  <c r="AU242" i="70"/>
  <c r="AG242" i="70"/>
  <c r="P242" i="70"/>
  <c r="AY241" i="70"/>
  <c r="AX241" i="70"/>
  <c r="AW241" i="70"/>
  <c r="AV241" i="70"/>
  <c r="AT241" i="70"/>
  <c r="AS241" i="70"/>
  <c r="AR241" i="70"/>
  <c r="AQ241" i="70"/>
  <c r="AP241" i="70"/>
  <c r="AO241" i="70"/>
  <c r="AN241" i="70"/>
  <c r="AM241" i="70"/>
  <c r="AL241" i="70"/>
  <c r="AK241" i="70"/>
  <c r="AJ241" i="70"/>
  <c r="AI241" i="70"/>
  <c r="AG241" i="70"/>
  <c r="P241" i="70"/>
  <c r="AY240" i="70"/>
  <c r="AX240" i="70"/>
  <c r="AW240" i="70"/>
  <c r="AV240" i="70"/>
  <c r="AT240" i="70"/>
  <c r="AS240" i="70"/>
  <c r="AR240" i="70"/>
  <c r="AQ240" i="70"/>
  <c r="AP240" i="70"/>
  <c r="AO240" i="70"/>
  <c r="AN240" i="70"/>
  <c r="AM240" i="70"/>
  <c r="AL240" i="70"/>
  <c r="AK240" i="70"/>
  <c r="AJ240" i="70"/>
  <c r="AI240" i="70"/>
  <c r="AG240" i="70"/>
  <c r="P240" i="70"/>
  <c r="AY239" i="70"/>
  <c r="AX239" i="70"/>
  <c r="AW239" i="70"/>
  <c r="AV239" i="70"/>
  <c r="AT239" i="70"/>
  <c r="AS239" i="70"/>
  <c r="AR239" i="70"/>
  <c r="AQ239" i="70"/>
  <c r="AP239" i="70"/>
  <c r="AO239" i="70"/>
  <c r="AN239" i="70"/>
  <c r="AM239" i="70"/>
  <c r="AL239" i="70"/>
  <c r="AK239" i="70"/>
  <c r="AJ239" i="70"/>
  <c r="AI239" i="70"/>
  <c r="AG239" i="70"/>
  <c r="P239" i="70"/>
  <c r="AY238" i="70"/>
  <c r="AX238" i="70"/>
  <c r="AW238" i="70"/>
  <c r="AV238" i="70"/>
  <c r="AT238" i="70"/>
  <c r="AS238" i="70"/>
  <c r="AR238" i="70"/>
  <c r="AQ238" i="70"/>
  <c r="AP238" i="70"/>
  <c r="AO238" i="70"/>
  <c r="AN238" i="70"/>
  <c r="AM238" i="70"/>
  <c r="AL238" i="70"/>
  <c r="AK238" i="70"/>
  <c r="AJ238" i="70"/>
  <c r="AI238" i="70"/>
  <c r="AU238" i="70"/>
  <c r="AG238" i="70"/>
  <c r="P238" i="70"/>
  <c r="AY237" i="70"/>
  <c r="AX237" i="70"/>
  <c r="AW237" i="70"/>
  <c r="AV237" i="70"/>
  <c r="AT237" i="70"/>
  <c r="AS237" i="70"/>
  <c r="AR237" i="70"/>
  <c r="AQ237" i="70"/>
  <c r="AP237" i="70"/>
  <c r="AO237" i="70"/>
  <c r="AN237" i="70"/>
  <c r="AM237" i="70"/>
  <c r="AL237" i="70"/>
  <c r="AK237" i="70"/>
  <c r="AJ237" i="70"/>
  <c r="AI237" i="70"/>
  <c r="AG237" i="70"/>
  <c r="P237" i="70"/>
  <c r="AY236" i="70"/>
  <c r="AX236" i="70"/>
  <c r="AW236" i="70"/>
  <c r="AV236" i="70"/>
  <c r="AT236" i="70"/>
  <c r="AS236" i="70"/>
  <c r="AR236" i="70"/>
  <c r="AQ236" i="70"/>
  <c r="AP236" i="70"/>
  <c r="AO236" i="70"/>
  <c r="AN236" i="70"/>
  <c r="AM236" i="70"/>
  <c r="AL236" i="70"/>
  <c r="AK236" i="70"/>
  <c r="AJ236" i="70"/>
  <c r="AI236" i="70"/>
  <c r="AG236" i="70"/>
  <c r="P236" i="70"/>
  <c r="AY235" i="70"/>
  <c r="AX235" i="70"/>
  <c r="AW235" i="70"/>
  <c r="AV235" i="70"/>
  <c r="AT235" i="70"/>
  <c r="AS235" i="70"/>
  <c r="AR235" i="70"/>
  <c r="AQ235" i="70"/>
  <c r="AP235" i="70"/>
  <c r="AO235" i="70"/>
  <c r="AN235" i="70"/>
  <c r="AM235" i="70"/>
  <c r="AL235" i="70"/>
  <c r="AK235" i="70"/>
  <c r="AJ235" i="70"/>
  <c r="AI235" i="70"/>
  <c r="AG235" i="70"/>
  <c r="P235" i="70"/>
  <c r="AY234" i="70"/>
  <c r="AX234" i="70"/>
  <c r="AW234" i="70"/>
  <c r="AV234" i="70"/>
  <c r="AT234" i="70"/>
  <c r="AS234" i="70"/>
  <c r="AR234" i="70"/>
  <c r="AQ234" i="70"/>
  <c r="AP234" i="70"/>
  <c r="AO234" i="70"/>
  <c r="AN234" i="70"/>
  <c r="AM234" i="70"/>
  <c r="AL234" i="70"/>
  <c r="AK234" i="70"/>
  <c r="AJ234" i="70"/>
  <c r="AI234" i="70"/>
  <c r="AU234" i="70"/>
  <c r="AG234" i="70"/>
  <c r="P234" i="70"/>
  <c r="AY233" i="70"/>
  <c r="AX233" i="70"/>
  <c r="AW233" i="70"/>
  <c r="AV233" i="70"/>
  <c r="AT233" i="70"/>
  <c r="AS233" i="70"/>
  <c r="AR233" i="70"/>
  <c r="AQ233" i="70"/>
  <c r="AP233" i="70"/>
  <c r="AO233" i="70"/>
  <c r="AN233" i="70"/>
  <c r="AM233" i="70"/>
  <c r="AL233" i="70"/>
  <c r="AK233" i="70"/>
  <c r="AJ233" i="70"/>
  <c r="AI233" i="70"/>
  <c r="AG233" i="70"/>
  <c r="P233" i="70"/>
  <c r="AY232" i="70"/>
  <c r="AX232" i="70"/>
  <c r="AW232" i="70"/>
  <c r="AV232" i="70"/>
  <c r="AT232" i="70"/>
  <c r="AS232" i="70"/>
  <c r="AR232" i="70"/>
  <c r="AQ232" i="70"/>
  <c r="AP232" i="70"/>
  <c r="AO232" i="70"/>
  <c r="AN232" i="70"/>
  <c r="AM232" i="70"/>
  <c r="AL232" i="70"/>
  <c r="AK232" i="70"/>
  <c r="AJ232" i="70"/>
  <c r="AI232" i="70"/>
  <c r="AG232" i="70"/>
  <c r="P232" i="70"/>
  <c r="AY231" i="70"/>
  <c r="AX231" i="70"/>
  <c r="AW231" i="70"/>
  <c r="AV231" i="70"/>
  <c r="AT231" i="70"/>
  <c r="AS231" i="70"/>
  <c r="AR231" i="70"/>
  <c r="AQ231" i="70"/>
  <c r="AP231" i="70"/>
  <c r="AO231" i="70"/>
  <c r="AN231" i="70"/>
  <c r="AM231" i="70"/>
  <c r="AL231" i="70"/>
  <c r="AK231" i="70"/>
  <c r="AJ231" i="70"/>
  <c r="AI231" i="70"/>
  <c r="AG231" i="70"/>
  <c r="P231" i="70"/>
  <c r="AY230" i="70"/>
  <c r="AX230" i="70"/>
  <c r="AW230" i="70"/>
  <c r="AV230" i="70"/>
  <c r="AT230" i="70"/>
  <c r="AS230" i="70"/>
  <c r="AR230" i="70"/>
  <c r="AQ230" i="70"/>
  <c r="AP230" i="70"/>
  <c r="AO230" i="70"/>
  <c r="AN230" i="70"/>
  <c r="AM230" i="70"/>
  <c r="AL230" i="70"/>
  <c r="AK230" i="70"/>
  <c r="AJ230" i="70"/>
  <c r="AI230" i="70"/>
  <c r="AU230" i="70"/>
  <c r="AG230" i="70"/>
  <c r="P230" i="70"/>
  <c r="AY229" i="70"/>
  <c r="AX229" i="70"/>
  <c r="AW229" i="70"/>
  <c r="AV229" i="70"/>
  <c r="AT229" i="70"/>
  <c r="AS229" i="70"/>
  <c r="AR229" i="70"/>
  <c r="AQ229" i="70"/>
  <c r="AP229" i="70"/>
  <c r="AO229" i="70"/>
  <c r="AN229" i="70"/>
  <c r="AM229" i="70"/>
  <c r="AL229" i="70"/>
  <c r="AK229" i="70"/>
  <c r="AJ229" i="70"/>
  <c r="AI229" i="70"/>
  <c r="AG229" i="70"/>
  <c r="P229" i="70"/>
  <c r="AY228" i="70"/>
  <c r="AX228" i="70"/>
  <c r="AW228" i="70"/>
  <c r="AV228" i="70"/>
  <c r="AT228" i="70"/>
  <c r="AS228" i="70"/>
  <c r="AR228" i="70"/>
  <c r="AQ228" i="70"/>
  <c r="AP228" i="70"/>
  <c r="AO228" i="70"/>
  <c r="AN228" i="70"/>
  <c r="AM228" i="70"/>
  <c r="AL228" i="70"/>
  <c r="AK228" i="70"/>
  <c r="AJ228" i="70"/>
  <c r="AI228" i="70"/>
  <c r="AU228" i="70"/>
  <c r="AG228" i="70"/>
  <c r="P228" i="70"/>
  <c r="AY227" i="70"/>
  <c r="AX227" i="70"/>
  <c r="AW227" i="70"/>
  <c r="AV227" i="70"/>
  <c r="AT227" i="70"/>
  <c r="AS227" i="70"/>
  <c r="AR227" i="70"/>
  <c r="AQ227" i="70"/>
  <c r="AP227" i="70"/>
  <c r="AO227" i="70"/>
  <c r="AN227" i="70"/>
  <c r="AM227" i="70"/>
  <c r="AL227" i="70"/>
  <c r="AK227" i="70"/>
  <c r="AJ227" i="70"/>
  <c r="AI227" i="70"/>
  <c r="AG227" i="70"/>
  <c r="P227" i="70"/>
  <c r="AY226" i="70"/>
  <c r="AX226" i="70"/>
  <c r="AW226" i="70"/>
  <c r="AV226" i="70"/>
  <c r="AT226" i="70"/>
  <c r="AS226" i="70"/>
  <c r="AR226" i="70"/>
  <c r="AQ226" i="70"/>
  <c r="AP226" i="70"/>
  <c r="AO226" i="70"/>
  <c r="AN226" i="70"/>
  <c r="AM226" i="70"/>
  <c r="AL226" i="70"/>
  <c r="AK226" i="70"/>
  <c r="AJ226" i="70"/>
  <c r="AI226" i="70"/>
  <c r="AU226" i="70"/>
  <c r="AG226" i="70"/>
  <c r="P226" i="70"/>
  <c r="AY225" i="70"/>
  <c r="AX225" i="70"/>
  <c r="AW225" i="70"/>
  <c r="AV225" i="70"/>
  <c r="AT225" i="70"/>
  <c r="AS225" i="70"/>
  <c r="AR225" i="70"/>
  <c r="AQ225" i="70"/>
  <c r="AP225" i="70"/>
  <c r="AO225" i="70"/>
  <c r="AN225" i="70"/>
  <c r="AM225" i="70"/>
  <c r="AL225" i="70"/>
  <c r="AK225" i="70"/>
  <c r="AJ225" i="70"/>
  <c r="AI225" i="70"/>
  <c r="AU225" i="70"/>
  <c r="AG225" i="70"/>
  <c r="P225" i="70"/>
  <c r="AY224" i="70"/>
  <c r="AX224" i="70"/>
  <c r="AW224" i="70"/>
  <c r="AV224" i="70"/>
  <c r="AT224" i="70"/>
  <c r="AS224" i="70"/>
  <c r="AR224" i="70"/>
  <c r="AQ224" i="70"/>
  <c r="AP224" i="70"/>
  <c r="AO224" i="70"/>
  <c r="AN224" i="70"/>
  <c r="AM224" i="70"/>
  <c r="AL224" i="70"/>
  <c r="AK224" i="70"/>
  <c r="AJ224" i="70"/>
  <c r="AI224" i="70"/>
  <c r="AU224" i="70"/>
  <c r="AG224" i="70"/>
  <c r="P224" i="70"/>
  <c r="AY223" i="70"/>
  <c r="AX223" i="70"/>
  <c r="AW223" i="70"/>
  <c r="AV223" i="70"/>
  <c r="AT223" i="70"/>
  <c r="AS223" i="70"/>
  <c r="AR223" i="70"/>
  <c r="AQ223" i="70"/>
  <c r="AP223" i="70"/>
  <c r="AO223" i="70"/>
  <c r="AN223" i="70"/>
  <c r="AM223" i="70"/>
  <c r="AL223" i="70"/>
  <c r="AK223" i="70"/>
  <c r="AJ223" i="70"/>
  <c r="AI223" i="70"/>
  <c r="AU223" i="70"/>
  <c r="AG223" i="70"/>
  <c r="P223" i="70"/>
  <c r="AY222" i="70"/>
  <c r="AX222" i="70"/>
  <c r="AW222" i="70"/>
  <c r="AV222" i="70"/>
  <c r="AT222" i="70"/>
  <c r="AS222" i="70"/>
  <c r="AR222" i="70"/>
  <c r="AQ222" i="70"/>
  <c r="AP222" i="70"/>
  <c r="AO222" i="70"/>
  <c r="AN222" i="70"/>
  <c r="AM222" i="70"/>
  <c r="AL222" i="70"/>
  <c r="AK222" i="70"/>
  <c r="AJ222" i="70"/>
  <c r="AI222" i="70"/>
  <c r="AU222" i="70"/>
  <c r="AG222" i="70"/>
  <c r="P222" i="70"/>
  <c r="AY221" i="70"/>
  <c r="AX221" i="70"/>
  <c r="AW221" i="70"/>
  <c r="AV221" i="70"/>
  <c r="AT221" i="70"/>
  <c r="AS221" i="70"/>
  <c r="AR221" i="70"/>
  <c r="AQ221" i="70"/>
  <c r="AP221" i="70"/>
  <c r="AO221" i="70"/>
  <c r="AN221" i="70"/>
  <c r="AM221" i="70"/>
  <c r="AL221" i="70"/>
  <c r="AK221" i="70"/>
  <c r="AJ221" i="70"/>
  <c r="AI221" i="70"/>
  <c r="AU221" i="70"/>
  <c r="AG221" i="70"/>
  <c r="P221" i="70"/>
  <c r="AY220" i="70"/>
  <c r="AX220" i="70"/>
  <c r="AW220" i="70"/>
  <c r="AV220" i="70"/>
  <c r="AT220" i="70"/>
  <c r="AS220" i="70"/>
  <c r="AR220" i="70"/>
  <c r="AQ220" i="70"/>
  <c r="AP220" i="70"/>
  <c r="AO220" i="70"/>
  <c r="AN220" i="70"/>
  <c r="AM220" i="70"/>
  <c r="AL220" i="70"/>
  <c r="AK220" i="70"/>
  <c r="AJ220" i="70"/>
  <c r="AI220" i="70"/>
  <c r="AG220" i="70"/>
  <c r="P220" i="70"/>
  <c r="AY219" i="70"/>
  <c r="AX219" i="70"/>
  <c r="AW219" i="70"/>
  <c r="AV219" i="70"/>
  <c r="AT219" i="70"/>
  <c r="AS219" i="70"/>
  <c r="AR219" i="70"/>
  <c r="AQ219" i="70"/>
  <c r="AP219" i="70"/>
  <c r="AO219" i="70"/>
  <c r="AN219" i="70"/>
  <c r="AM219" i="70"/>
  <c r="AL219" i="70"/>
  <c r="AK219" i="70"/>
  <c r="AJ219" i="70"/>
  <c r="AI219" i="70"/>
  <c r="AU219" i="70"/>
  <c r="AG219" i="70"/>
  <c r="P219" i="70"/>
  <c r="AY218" i="70"/>
  <c r="AX218" i="70"/>
  <c r="AW218" i="70"/>
  <c r="AV218" i="70"/>
  <c r="AT218" i="70"/>
  <c r="AS218" i="70"/>
  <c r="AR218" i="70"/>
  <c r="AQ218" i="70"/>
  <c r="AP218" i="70"/>
  <c r="AO218" i="70"/>
  <c r="AN218" i="70"/>
  <c r="AM218" i="70"/>
  <c r="AL218" i="70"/>
  <c r="AK218" i="70"/>
  <c r="AJ218" i="70"/>
  <c r="AI218" i="70"/>
  <c r="AG218" i="70"/>
  <c r="P218" i="70"/>
  <c r="AY217" i="70"/>
  <c r="AX217" i="70"/>
  <c r="AW217" i="70"/>
  <c r="AV217" i="70"/>
  <c r="AT217" i="70"/>
  <c r="AS217" i="70"/>
  <c r="AR217" i="70"/>
  <c r="AQ217" i="70"/>
  <c r="AP217" i="70"/>
  <c r="AO217" i="70"/>
  <c r="AN217" i="70"/>
  <c r="AM217" i="70"/>
  <c r="AL217" i="70"/>
  <c r="AK217" i="70"/>
  <c r="AJ217" i="70"/>
  <c r="AI217" i="70"/>
  <c r="AU217" i="70"/>
  <c r="AG217" i="70"/>
  <c r="P217" i="70"/>
  <c r="AY216" i="70"/>
  <c r="AX216" i="70"/>
  <c r="AW216" i="70"/>
  <c r="AV216" i="70"/>
  <c r="AT216" i="70"/>
  <c r="AS216" i="70"/>
  <c r="AR216" i="70"/>
  <c r="AQ216" i="70"/>
  <c r="AP216" i="70"/>
  <c r="AO216" i="70"/>
  <c r="AN216" i="70"/>
  <c r="AM216" i="70"/>
  <c r="AL216" i="70"/>
  <c r="AK216" i="70"/>
  <c r="AJ216" i="70"/>
  <c r="AI216" i="70"/>
  <c r="AG216" i="70"/>
  <c r="P216" i="70"/>
  <c r="AY215" i="70"/>
  <c r="AX215" i="70"/>
  <c r="AW215" i="70"/>
  <c r="AV215" i="70"/>
  <c r="AT215" i="70"/>
  <c r="AS215" i="70"/>
  <c r="AR215" i="70"/>
  <c r="AQ215" i="70"/>
  <c r="AP215" i="70"/>
  <c r="AO215" i="70"/>
  <c r="AN215" i="70"/>
  <c r="AM215" i="70"/>
  <c r="AL215" i="70"/>
  <c r="AK215" i="70"/>
  <c r="AJ215" i="70"/>
  <c r="AI215" i="70"/>
  <c r="AU215" i="70"/>
  <c r="AG215" i="70"/>
  <c r="P215" i="70"/>
  <c r="AY214" i="70"/>
  <c r="AX214" i="70"/>
  <c r="AW214" i="70"/>
  <c r="AV214" i="70"/>
  <c r="AT214" i="70"/>
  <c r="AS214" i="70"/>
  <c r="AR214" i="70"/>
  <c r="AQ214" i="70"/>
  <c r="AP214" i="70"/>
  <c r="AO214" i="70"/>
  <c r="AN214" i="70"/>
  <c r="AM214" i="70"/>
  <c r="AL214" i="70"/>
  <c r="AK214" i="70"/>
  <c r="AJ214" i="70"/>
  <c r="AI214" i="70"/>
  <c r="AG214" i="70"/>
  <c r="P214" i="70"/>
  <c r="AY213" i="70"/>
  <c r="AX213" i="70"/>
  <c r="AW213" i="70"/>
  <c r="AV213" i="70"/>
  <c r="AT213" i="70"/>
  <c r="AS213" i="70"/>
  <c r="AR213" i="70"/>
  <c r="AQ213" i="70"/>
  <c r="AP213" i="70"/>
  <c r="AO213" i="70"/>
  <c r="AN213" i="70"/>
  <c r="AM213" i="70"/>
  <c r="AL213" i="70"/>
  <c r="AK213" i="70"/>
  <c r="AJ213" i="70"/>
  <c r="AI213" i="70"/>
  <c r="AU213" i="70"/>
  <c r="AG213" i="70"/>
  <c r="P213" i="70"/>
  <c r="AY212" i="70"/>
  <c r="AX212" i="70"/>
  <c r="AW212" i="70"/>
  <c r="AV212" i="70"/>
  <c r="AT212" i="70"/>
  <c r="AS212" i="70"/>
  <c r="AR212" i="70"/>
  <c r="AQ212" i="70"/>
  <c r="AP212" i="70"/>
  <c r="AO212" i="70"/>
  <c r="AN212" i="70"/>
  <c r="AM212" i="70"/>
  <c r="AL212" i="70"/>
  <c r="AK212" i="70"/>
  <c r="AJ212" i="70"/>
  <c r="AI212" i="70"/>
  <c r="AG212" i="70"/>
  <c r="P212" i="70"/>
  <c r="AY211" i="70"/>
  <c r="AX211" i="70"/>
  <c r="AW211" i="70"/>
  <c r="AV211" i="70"/>
  <c r="AT211" i="70"/>
  <c r="AS211" i="70"/>
  <c r="AR211" i="70"/>
  <c r="AQ211" i="70"/>
  <c r="AP211" i="70"/>
  <c r="AO211" i="70"/>
  <c r="AN211" i="70"/>
  <c r="AM211" i="70"/>
  <c r="AL211" i="70"/>
  <c r="AK211" i="70"/>
  <c r="AJ211" i="70"/>
  <c r="AI211" i="70"/>
  <c r="AU211" i="70"/>
  <c r="AG211" i="70"/>
  <c r="P211" i="70"/>
  <c r="AY210" i="70"/>
  <c r="AX210" i="70"/>
  <c r="AW210" i="70"/>
  <c r="AV210" i="70"/>
  <c r="AT210" i="70"/>
  <c r="AS210" i="70"/>
  <c r="AR210" i="70"/>
  <c r="AQ210" i="70"/>
  <c r="AP210" i="70"/>
  <c r="AO210" i="70"/>
  <c r="AN210" i="70"/>
  <c r="AM210" i="70"/>
  <c r="AL210" i="70"/>
  <c r="AK210" i="70"/>
  <c r="AJ210" i="70"/>
  <c r="AI210" i="70"/>
  <c r="AG210" i="70"/>
  <c r="P210" i="70"/>
  <c r="AY209" i="70"/>
  <c r="AX209" i="70"/>
  <c r="AW209" i="70"/>
  <c r="AV209" i="70"/>
  <c r="AT209" i="70"/>
  <c r="AS209" i="70"/>
  <c r="AR209" i="70"/>
  <c r="AQ209" i="70"/>
  <c r="AP209" i="70"/>
  <c r="AO209" i="70"/>
  <c r="AN209" i="70"/>
  <c r="AM209" i="70"/>
  <c r="AL209" i="70"/>
  <c r="AK209" i="70"/>
  <c r="AJ209" i="70"/>
  <c r="AI209" i="70"/>
  <c r="AU209" i="70"/>
  <c r="AG209" i="70"/>
  <c r="P209" i="70"/>
  <c r="AY208" i="70"/>
  <c r="AX208" i="70"/>
  <c r="AW208" i="70"/>
  <c r="AV208" i="70"/>
  <c r="AT208" i="70"/>
  <c r="AS208" i="70"/>
  <c r="AR208" i="70"/>
  <c r="AQ208" i="70"/>
  <c r="AP208" i="70"/>
  <c r="AO208" i="70"/>
  <c r="AN208" i="70"/>
  <c r="AM208" i="70"/>
  <c r="AL208" i="70"/>
  <c r="AK208" i="70"/>
  <c r="AJ208" i="70"/>
  <c r="AI208" i="70"/>
  <c r="AG208" i="70"/>
  <c r="P208" i="70"/>
  <c r="AY207" i="70"/>
  <c r="AX207" i="70"/>
  <c r="AW207" i="70"/>
  <c r="AV207" i="70"/>
  <c r="AT207" i="70"/>
  <c r="AS207" i="70"/>
  <c r="AR207" i="70"/>
  <c r="AQ207" i="70"/>
  <c r="AP207" i="70"/>
  <c r="AO207" i="70"/>
  <c r="AN207" i="70"/>
  <c r="AM207" i="70"/>
  <c r="AL207" i="70"/>
  <c r="AK207" i="70"/>
  <c r="AJ207" i="70"/>
  <c r="AI207" i="70"/>
  <c r="AU207" i="70"/>
  <c r="AG207" i="70"/>
  <c r="P207" i="70"/>
  <c r="AY206" i="70"/>
  <c r="AX206" i="70"/>
  <c r="AW206" i="70"/>
  <c r="AV206" i="70"/>
  <c r="AT206" i="70"/>
  <c r="AS206" i="70"/>
  <c r="AR206" i="70"/>
  <c r="AQ206" i="70"/>
  <c r="AP206" i="70"/>
  <c r="AO206" i="70"/>
  <c r="AN206" i="70"/>
  <c r="AM206" i="70"/>
  <c r="AL206" i="70"/>
  <c r="AK206" i="70"/>
  <c r="AJ206" i="70"/>
  <c r="AI206" i="70"/>
  <c r="AU206" i="70"/>
  <c r="AG206" i="70"/>
  <c r="P206" i="70"/>
  <c r="AY205" i="70"/>
  <c r="AX205" i="70"/>
  <c r="AW205" i="70"/>
  <c r="AV205" i="70"/>
  <c r="AT205" i="70"/>
  <c r="AS205" i="70"/>
  <c r="AR205" i="70"/>
  <c r="AQ205" i="70"/>
  <c r="AP205" i="70"/>
  <c r="AO205" i="70"/>
  <c r="AN205" i="70"/>
  <c r="AM205" i="70"/>
  <c r="AL205" i="70"/>
  <c r="AK205" i="70"/>
  <c r="AJ205" i="70"/>
  <c r="AI205" i="70"/>
  <c r="AU205" i="70"/>
  <c r="AG205" i="70"/>
  <c r="P205" i="70"/>
  <c r="AY204" i="70"/>
  <c r="AX204" i="70"/>
  <c r="AW204" i="70"/>
  <c r="AV204" i="70"/>
  <c r="AT204" i="70"/>
  <c r="AS204" i="70"/>
  <c r="AR204" i="70"/>
  <c r="AQ204" i="70"/>
  <c r="AP204" i="70"/>
  <c r="AO204" i="70"/>
  <c r="AN204" i="70"/>
  <c r="AM204" i="70"/>
  <c r="AL204" i="70"/>
  <c r="AK204" i="70"/>
  <c r="AJ204" i="70"/>
  <c r="AI204" i="70"/>
  <c r="AU204" i="70"/>
  <c r="AG204" i="70"/>
  <c r="P204" i="70"/>
  <c r="AY203" i="70"/>
  <c r="AX203" i="70"/>
  <c r="AW203" i="70"/>
  <c r="AV203" i="70"/>
  <c r="AT203" i="70"/>
  <c r="AS203" i="70"/>
  <c r="AR203" i="70"/>
  <c r="AQ203" i="70"/>
  <c r="AP203" i="70"/>
  <c r="AO203" i="70"/>
  <c r="AN203" i="70"/>
  <c r="AM203" i="70"/>
  <c r="AL203" i="70"/>
  <c r="AK203" i="70"/>
  <c r="AJ203" i="70"/>
  <c r="AI203" i="70"/>
  <c r="AU203" i="70"/>
  <c r="AG203" i="70"/>
  <c r="P203" i="70"/>
  <c r="AY202" i="70"/>
  <c r="AX202" i="70"/>
  <c r="AW202" i="70"/>
  <c r="AV202" i="70"/>
  <c r="AT202" i="70"/>
  <c r="AS202" i="70"/>
  <c r="AR202" i="70"/>
  <c r="AQ202" i="70"/>
  <c r="AP202" i="70"/>
  <c r="AO202" i="70"/>
  <c r="AN202" i="70"/>
  <c r="AM202" i="70"/>
  <c r="AL202" i="70"/>
  <c r="AK202" i="70"/>
  <c r="AJ202" i="70"/>
  <c r="AI202" i="70"/>
  <c r="AU202" i="70"/>
  <c r="AG202" i="70"/>
  <c r="P202" i="70"/>
  <c r="AY201" i="70"/>
  <c r="AX201" i="70"/>
  <c r="AW201" i="70"/>
  <c r="AV201" i="70"/>
  <c r="AT201" i="70"/>
  <c r="AS201" i="70"/>
  <c r="AR201" i="70"/>
  <c r="AQ201" i="70"/>
  <c r="AP201" i="70"/>
  <c r="AO201" i="70"/>
  <c r="AN201" i="70"/>
  <c r="AM201" i="70"/>
  <c r="AL201" i="70"/>
  <c r="AK201" i="70"/>
  <c r="AJ201" i="70"/>
  <c r="AI201" i="70"/>
  <c r="AU201" i="70"/>
  <c r="AG201" i="70"/>
  <c r="P201" i="70"/>
  <c r="AY200" i="70"/>
  <c r="AX200" i="70"/>
  <c r="AW200" i="70"/>
  <c r="AV200" i="70"/>
  <c r="AT200" i="70"/>
  <c r="AS200" i="70"/>
  <c r="AR200" i="70"/>
  <c r="AQ200" i="70"/>
  <c r="AP200" i="70"/>
  <c r="AO200" i="70"/>
  <c r="AN200" i="70"/>
  <c r="AM200" i="70"/>
  <c r="AL200" i="70"/>
  <c r="AK200" i="70"/>
  <c r="AJ200" i="70"/>
  <c r="AI200" i="70"/>
  <c r="AG200" i="70"/>
  <c r="P200" i="70"/>
  <c r="AY199" i="70"/>
  <c r="AX199" i="70"/>
  <c r="AW199" i="70"/>
  <c r="AV199" i="70"/>
  <c r="AT199" i="70"/>
  <c r="AS199" i="70"/>
  <c r="AR199" i="70"/>
  <c r="AQ199" i="70"/>
  <c r="AP199" i="70"/>
  <c r="AO199" i="70"/>
  <c r="AN199" i="70"/>
  <c r="AM199" i="70"/>
  <c r="AL199" i="70"/>
  <c r="AK199" i="70"/>
  <c r="AJ199" i="70"/>
  <c r="AI199" i="70"/>
  <c r="AG199" i="70"/>
  <c r="P199" i="70"/>
  <c r="AY198" i="70"/>
  <c r="AX198" i="70"/>
  <c r="AW198" i="70"/>
  <c r="AV198" i="70"/>
  <c r="AT198" i="70"/>
  <c r="AS198" i="70"/>
  <c r="AR198" i="70"/>
  <c r="AQ198" i="70"/>
  <c r="AP198" i="70"/>
  <c r="AO198" i="70"/>
  <c r="AN198" i="70"/>
  <c r="AM198" i="70"/>
  <c r="AL198" i="70"/>
  <c r="AK198" i="70"/>
  <c r="AJ198" i="70"/>
  <c r="AI198" i="70"/>
  <c r="AU198" i="70"/>
  <c r="AG198" i="70"/>
  <c r="P198" i="70"/>
  <c r="AY197" i="70"/>
  <c r="AX197" i="70"/>
  <c r="AW197" i="70"/>
  <c r="AV197" i="70"/>
  <c r="AT197" i="70"/>
  <c r="AS197" i="70"/>
  <c r="AR197" i="70"/>
  <c r="AQ197" i="70"/>
  <c r="AP197" i="70"/>
  <c r="AO197" i="70"/>
  <c r="AN197" i="70"/>
  <c r="AM197" i="70"/>
  <c r="AL197" i="70"/>
  <c r="AK197" i="70"/>
  <c r="AJ197" i="70"/>
  <c r="AI197" i="70"/>
  <c r="AG197" i="70"/>
  <c r="P197" i="70"/>
  <c r="AY196" i="70"/>
  <c r="AX196" i="70"/>
  <c r="AW196" i="70"/>
  <c r="AV196" i="70"/>
  <c r="AT196" i="70"/>
  <c r="AS196" i="70"/>
  <c r="AR196" i="70"/>
  <c r="AQ196" i="70"/>
  <c r="AP196" i="70"/>
  <c r="AO196" i="70"/>
  <c r="AN196" i="70"/>
  <c r="AM196" i="70"/>
  <c r="AL196" i="70"/>
  <c r="AK196" i="70"/>
  <c r="AJ196" i="70"/>
  <c r="AI196" i="70"/>
  <c r="AU196" i="70"/>
  <c r="AG196" i="70"/>
  <c r="P196" i="70"/>
  <c r="AY195" i="70"/>
  <c r="AX195" i="70"/>
  <c r="AW195" i="70"/>
  <c r="AV195" i="70"/>
  <c r="AT195" i="70"/>
  <c r="AS195" i="70"/>
  <c r="AR195" i="70"/>
  <c r="AQ195" i="70"/>
  <c r="AP195" i="70"/>
  <c r="AO195" i="70"/>
  <c r="AN195" i="70"/>
  <c r="AM195" i="70"/>
  <c r="AL195" i="70"/>
  <c r="AK195" i="70"/>
  <c r="AJ195" i="70"/>
  <c r="AI195" i="70"/>
  <c r="AG195" i="70"/>
  <c r="P195" i="70"/>
  <c r="AY194" i="70"/>
  <c r="AX194" i="70"/>
  <c r="AW194" i="70"/>
  <c r="AV194" i="70"/>
  <c r="AT194" i="70"/>
  <c r="AS194" i="70"/>
  <c r="AR194" i="70"/>
  <c r="AQ194" i="70"/>
  <c r="AP194" i="70"/>
  <c r="AO194" i="70"/>
  <c r="AN194" i="70"/>
  <c r="AM194" i="70"/>
  <c r="AL194" i="70"/>
  <c r="AK194" i="70"/>
  <c r="AJ194" i="70"/>
  <c r="AI194" i="70"/>
  <c r="AU194" i="70"/>
  <c r="AG194" i="70"/>
  <c r="P194" i="70"/>
  <c r="AY193" i="70"/>
  <c r="AX193" i="70"/>
  <c r="AW193" i="70"/>
  <c r="AV193" i="70"/>
  <c r="AT193" i="70"/>
  <c r="AS193" i="70"/>
  <c r="AR193" i="70"/>
  <c r="AQ193" i="70"/>
  <c r="AP193" i="70"/>
  <c r="AO193" i="70"/>
  <c r="AN193" i="70"/>
  <c r="AM193" i="70"/>
  <c r="AL193" i="70"/>
  <c r="AK193" i="70"/>
  <c r="AJ193" i="70"/>
  <c r="AI193" i="70"/>
  <c r="AU193" i="70"/>
  <c r="AG193" i="70"/>
  <c r="P193" i="70"/>
  <c r="AY192" i="70"/>
  <c r="AX192" i="70"/>
  <c r="AW192" i="70"/>
  <c r="AV192" i="70"/>
  <c r="AT192" i="70"/>
  <c r="AS192" i="70"/>
  <c r="AR192" i="70"/>
  <c r="AQ192" i="70"/>
  <c r="AP192" i="70"/>
  <c r="AO192" i="70"/>
  <c r="AN192" i="70"/>
  <c r="AM192" i="70"/>
  <c r="AL192" i="70"/>
  <c r="AK192" i="70"/>
  <c r="AJ192" i="70"/>
  <c r="AI192" i="70"/>
  <c r="AU192" i="70"/>
  <c r="AG192" i="70"/>
  <c r="P192" i="70"/>
  <c r="AY191" i="70"/>
  <c r="AX191" i="70"/>
  <c r="AW191" i="70"/>
  <c r="AV191" i="70"/>
  <c r="AT191" i="70"/>
  <c r="AS191" i="70"/>
  <c r="AR191" i="70"/>
  <c r="AQ191" i="70"/>
  <c r="AP191" i="70"/>
  <c r="AO191" i="70"/>
  <c r="AN191" i="70"/>
  <c r="AM191" i="70"/>
  <c r="AL191" i="70"/>
  <c r="AK191" i="70"/>
  <c r="AJ191" i="70"/>
  <c r="AI191" i="70"/>
  <c r="AG191" i="70"/>
  <c r="P191" i="70"/>
  <c r="AY190" i="70"/>
  <c r="AX190" i="70"/>
  <c r="AW190" i="70"/>
  <c r="AV190" i="70"/>
  <c r="AT190" i="70"/>
  <c r="AS190" i="70"/>
  <c r="AR190" i="70"/>
  <c r="AQ190" i="70"/>
  <c r="AP190" i="70"/>
  <c r="AO190" i="70"/>
  <c r="AN190" i="70"/>
  <c r="AM190" i="70"/>
  <c r="AL190" i="70"/>
  <c r="AK190" i="70"/>
  <c r="AJ190" i="70"/>
  <c r="AI190" i="70"/>
  <c r="AU190" i="70"/>
  <c r="AG190" i="70"/>
  <c r="P190" i="70"/>
  <c r="AY189" i="70"/>
  <c r="AX189" i="70"/>
  <c r="AW189" i="70"/>
  <c r="AV189" i="70"/>
  <c r="AT189" i="70"/>
  <c r="AS189" i="70"/>
  <c r="AR189" i="70"/>
  <c r="AQ189" i="70"/>
  <c r="AP189" i="70"/>
  <c r="AO189" i="70"/>
  <c r="AN189" i="70"/>
  <c r="AM189" i="70"/>
  <c r="AL189" i="70"/>
  <c r="AK189" i="70"/>
  <c r="AJ189" i="70"/>
  <c r="AI189" i="70"/>
  <c r="AG189" i="70"/>
  <c r="P189" i="70"/>
  <c r="AY188" i="70"/>
  <c r="AX188" i="70"/>
  <c r="AW188" i="70"/>
  <c r="AV188" i="70"/>
  <c r="AT188" i="70"/>
  <c r="AS188" i="70"/>
  <c r="AR188" i="70"/>
  <c r="AQ188" i="70"/>
  <c r="AP188" i="70"/>
  <c r="AO188" i="70"/>
  <c r="AN188" i="70"/>
  <c r="AM188" i="70"/>
  <c r="AL188" i="70"/>
  <c r="AK188" i="70"/>
  <c r="AJ188" i="70"/>
  <c r="AI188" i="70"/>
  <c r="AU188" i="70"/>
  <c r="AG188" i="70"/>
  <c r="P188" i="70"/>
  <c r="AY187" i="70"/>
  <c r="AX187" i="70"/>
  <c r="AW187" i="70"/>
  <c r="AV187" i="70"/>
  <c r="AT187" i="70"/>
  <c r="AS187" i="70"/>
  <c r="AR187" i="70"/>
  <c r="AQ187" i="70"/>
  <c r="AP187" i="70"/>
  <c r="AO187" i="70"/>
  <c r="AN187" i="70"/>
  <c r="AM187" i="70"/>
  <c r="AL187" i="70"/>
  <c r="AK187" i="70"/>
  <c r="AJ187" i="70"/>
  <c r="AI187" i="70"/>
  <c r="AU187" i="70"/>
  <c r="AG187" i="70"/>
  <c r="P187" i="70"/>
  <c r="AY186" i="70"/>
  <c r="AX186" i="70"/>
  <c r="AW186" i="70"/>
  <c r="AV186" i="70"/>
  <c r="AT186" i="70"/>
  <c r="AS186" i="70"/>
  <c r="AR186" i="70"/>
  <c r="AQ186" i="70"/>
  <c r="AP186" i="70"/>
  <c r="AO186" i="70"/>
  <c r="AN186" i="70"/>
  <c r="AM186" i="70"/>
  <c r="AL186" i="70"/>
  <c r="AK186" i="70"/>
  <c r="AJ186" i="70"/>
  <c r="AI186" i="70"/>
  <c r="AU186" i="70"/>
  <c r="AG186" i="70"/>
  <c r="P186" i="70"/>
  <c r="AY185" i="70"/>
  <c r="AX185" i="70"/>
  <c r="AW185" i="70"/>
  <c r="AV185" i="70"/>
  <c r="AT185" i="70"/>
  <c r="AS185" i="70"/>
  <c r="AR185" i="70"/>
  <c r="AQ185" i="70"/>
  <c r="AP185" i="70"/>
  <c r="AO185" i="70"/>
  <c r="AN185" i="70"/>
  <c r="AM185" i="70"/>
  <c r="AL185" i="70"/>
  <c r="AK185" i="70"/>
  <c r="AJ185" i="70"/>
  <c r="AI185" i="70"/>
  <c r="AU185" i="70"/>
  <c r="AG185" i="70"/>
  <c r="P185" i="70"/>
  <c r="AY184" i="70"/>
  <c r="AX184" i="70"/>
  <c r="AW184" i="70"/>
  <c r="AV184" i="70"/>
  <c r="AT184" i="70"/>
  <c r="AS184" i="70"/>
  <c r="AR184" i="70"/>
  <c r="AQ184" i="70"/>
  <c r="AP184" i="70"/>
  <c r="AO184" i="70"/>
  <c r="AN184" i="70"/>
  <c r="AM184" i="70"/>
  <c r="AL184" i="70"/>
  <c r="AK184" i="70"/>
  <c r="AJ184" i="70"/>
  <c r="AI184" i="70"/>
  <c r="AG184" i="70"/>
  <c r="P184" i="70"/>
  <c r="AY183" i="70"/>
  <c r="AX183" i="70"/>
  <c r="AW183" i="70"/>
  <c r="AV183" i="70"/>
  <c r="AT183" i="70"/>
  <c r="AS183" i="70"/>
  <c r="AR183" i="70"/>
  <c r="AQ183" i="70"/>
  <c r="AP183" i="70"/>
  <c r="AO183" i="70"/>
  <c r="AN183" i="70"/>
  <c r="AM183" i="70"/>
  <c r="AL183" i="70"/>
  <c r="AK183" i="70"/>
  <c r="AJ183" i="70"/>
  <c r="AI183" i="70"/>
  <c r="AU183" i="70"/>
  <c r="AG183" i="70"/>
  <c r="P183" i="70"/>
  <c r="AY182" i="70"/>
  <c r="AX182" i="70"/>
  <c r="AW182" i="70"/>
  <c r="AV182" i="70"/>
  <c r="AT182" i="70"/>
  <c r="AS182" i="70"/>
  <c r="AR182" i="70"/>
  <c r="AQ182" i="70"/>
  <c r="AP182" i="70"/>
  <c r="AO182" i="70"/>
  <c r="AN182" i="70"/>
  <c r="AM182" i="70"/>
  <c r="AL182" i="70"/>
  <c r="AK182" i="70"/>
  <c r="AJ182" i="70"/>
  <c r="AI182" i="70"/>
  <c r="AG182" i="70"/>
  <c r="P182" i="70"/>
  <c r="AY181" i="70"/>
  <c r="AX181" i="70"/>
  <c r="AW181" i="70"/>
  <c r="AV181" i="70"/>
  <c r="AT181" i="70"/>
  <c r="AS181" i="70"/>
  <c r="AR181" i="70"/>
  <c r="AQ181" i="70"/>
  <c r="AP181" i="70"/>
  <c r="AO181" i="70"/>
  <c r="AN181" i="70"/>
  <c r="AM181" i="70"/>
  <c r="AL181" i="70"/>
  <c r="AK181" i="70"/>
  <c r="AJ181" i="70"/>
  <c r="AI181" i="70"/>
  <c r="AU181" i="70"/>
  <c r="AG181" i="70"/>
  <c r="P181" i="70"/>
  <c r="AY180" i="70"/>
  <c r="AX180" i="70"/>
  <c r="AW180" i="70"/>
  <c r="AV180" i="70"/>
  <c r="AT180" i="70"/>
  <c r="AS180" i="70"/>
  <c r="AR180" i="70"/>
  <c r="AQ180" i="70"/>
  <c r="AP180" i="70"/>
  <c r="AO180" i="70"/>
  <c r="AN180" i="70"/>
  <c r="AM180" i="70"/>
  <c r="AL180" i="70"/>
  <c r="AK180" i="70"/>
  <c r="AJ180" i="70"/>
  <c r="AI180" i="70"/>
  <c r="AU180" i="70"/>
  <c r="AG180" i="70"/>
  <c r="P180" i="70"/>
  <c r="AY179" i="70"/>
  <c r="AX179" i="70"/>
  <c r="AW179" i="70"/>
  <c r="AV179" i="70"/>
  <c r="AT179" i="70"/>
  <c r="AS179" i="70"/>
  <c r="AR179" i="70"/>
  <c r="AQ179" i="70"/>
  <c r="AP179" i="70"/>
  <c r="AO179" i="70"/>
  <c r="AN179" i="70"/>
  <c r="AM179" i="70"/>
  <c r="AL179" i="70"/>
  <c r="AK179" i="70"/>
  <c r="AJ179" i="70"/>
  <c r="AI179" i="70"/>
  <c r="AU179" i="70"/>
  <c r="AG179" i="70"/>
  <c r="P179" i="70"/>
  <c r="AY178" i="70"/>
  <c r="AX178" i="70"/>
  <c r="AW178" i="70"/>
  <c r="AV178" i="70"/>
  <c r="AT178" i="70"/>
  <c r="AS178" i="70"/>
  <c r="AR178" i="70"/>
  <c r="AQ178" i="70"/>
  <c r="AP178" i="70"/>
  <c r="AO178" i="70"/>
  <c r="AN178" i="70"/>
  <c r="AM178" i="70"/>
  <c r="AL178" i="70"/>
  <c r="AK178" i="70"/>
  <c r="AJ178" i="70"/>
  <c r="AI178" i="70"/>
  <c r="AG178" i="70"/>
  <c r="P178" i="70"/>
  <c r="AY177" i="70"/>
  <c r="AX177" i="70"/>
  <c r="AW177" i="70"/>
  <c r="AV177" i="70"/>
  <c r="AT177" i="70"/>
  <c r="AS177" i="70"/>
  <c r="AR177" i="70"/>
  <c r="AQ177" i="70"/>
  <c r="AP177" i="70"/>
  <c r="AO177" i="70"/>
  <c r="AN177" i="70"/>
  <c r="AM177" i="70"/>
  <c r="AL177" i="70"/>
  <c r="AK177" i="70"/>
  <c r="AJ177" i="70"/>
  <c r="AI177" i="70"/>
  <c r="AU177" i="70"/>
  <c r="AG177" i="70"/>
  <c r="P177" i="70"/>
  <c r="AY176" i="70"/>
  <c r="AX176" i="70"/>
  <c r="AW176" i="70"/>
  <c r="AV176" i="70"/>
  <c r="AT176" i="70"/>
  <c r="AS176" i="70"/>
  <c r="AR176" i="70"/>
  <c r="AQ176" i="70"/>
  <c r="AP176" i="70"/>
  <c r="AO176" i="70"/>
  <c r="AN176" i="70"/>
  <c r="AM176" i="70"/>
  <c r="AL176" i="70"/>
  <c r="AK176" i="70"/>
  <c r="AJ176" i="70"/>
  <c r="AI176" i="70"/>
  <c r="AG176" i="70"/>
  <c r="P176" i="70"/>
  <c r="AY175" i="70"/>
  <c r="AX175" i="70"/>
  <c r="AW175" i="70"/>
  <c r="AV175" i="70"/>
  <c r="AT175" i="70"/>
  <c r="AS175" i="70"/>
  <c r="AR175" i="70"/>
  <c r="AQ175" i="70"/>
  <c r="AP175" i="70"/>
  <c r="AO175" i="70"/>
  <c r="AN175" i="70"/>
  <c r="AM175" i="70"/>
  <c r="AL175" i="70"/>
  <c r="AK175" i="70"/>
  <c r="AJ175" i="70"/>
  <c r="AI175" i="70"/>
  <c r="AG175" i="70"/>
  <c r="P175" i="70"/>
  <c r="AY174" i="70"/>
  <c r="AX174" i="70"/>
  <c r="AW174" i="70"/>
  <c r="AV174" i="70"/>
  <c r="AT174" i="70"/>
  <c r="AS174" i="70"/>
  <c r="AR174" i="70"/>
  <c r="AQ174" i="70"/>
  <c r="AP174" i="70"/>
  <c r="AO174" i="70"/>
  <c r="AN174" i="70"/>
  <c r="AM174" i="70"/>
  <c r="AL174" i="70"/>
  <c r="AK174" i="70"/>
  <c r="AJ174" i="70"/>
  <c r="AI174" i="70"/>
  <c r="AG174" i="70"/>
  <c r="P174" i="70"/>
  <c r="AY173" i="70"/>
  <c r="AX173" i="70"/>
  <c r="AW173" i="70"/>
  <c r="AV173" i="70"/>
  <c r="AT173" i="70"/>
  <c r="AS173" i="70"/>
  <c r="AR173" i="70"/>
  <c r="AQ173" i="70"/>
  <c r="AP173" i="70"/>
  <c r="AO173" i="70"/>
  <c r="AN173" i="70"/>
  <c r="AM173" i="70"/>
  <c r="AL173" i="70"/>
  <c r="AK173" i="70"/>
  <c r="AJ173" i="70"/>
  <c r="AI173" i="70"/>
  <c r="AU173" i="70"/>
  <c r="AG173" i="70"/>
  <c r="P173" i="70"/>
  <c r="AY172" i="70"/>
  <c r="AX172" i="70"/>
  <c r="AW172" i="70"/>
  <c r="AV172" i="70"/>
  <c r="AT172" i="70"/>
  <c r="AS172" i="70"/>
  <c r="AR172" i="70"/>
  <c r="AQ172" i="70"/>
  <c r="AP172" i="70"/>
  <c r="AO172" i="70"/>
  <c r="AN172" i="70"/>
  <c r="AM172" i="70"/>
  <c r="AL172" i="70"/>
  <c r="AK172" i="70"/>
  <c r="AJ172" i="70"/>
  <c r="AI172" i="70"/>
  <c r="AG172" i="70"/>
  <c r="P172" i="70"/>
  <c r="AY171" i="70"/>
  <c r="AX171" i="70"/>
  <c r="AW171" i="70"/>
  <c r="AV171" i="70"/>
  <c r="AT171" i="70"/>
  <c r="AS171" i="70"/>
  <c r="AR171" i="70"/>
  <c r="AQ171" i="70"/>
  <c r="AP171" i="70"/>
  <c r="AO171" i="70"/>
  <c r="AN171" i="70"/>
  <c r="AM171" i="70"/>
  <c r="AL171" i="70"/>
  <c r="AK171" i="70"/>
  <c r="AJ171" i="70"/>
  <c r="AI171" i="70"/>
  <c r="AG171" i="70"/>
  <c r="P171" i="70"/>
  <c r="AY170" i="70"/>
  <c r="AX170" i="70"/>
  <c r="AW170" i="70"/>
  <c r="AV170" i="70"/>
  <c r="AT170" i="70"/>
  <c r="AS170" i="70"/>
  <c r="AR170" i="70"/>
  <c r="AQ170" i="70"/>
  <c r="AP170" i="70"/>
  <c r="AO170" i="70"/>
  <c r="AN170" i="70"/>
  <c r="AM170" i="70"/>
  <c r="AL170" i="70"/>
  <c r="AK170" i="70"/>
  <c r="AJ170" i="70"/>
  <c r="AI170" i="70"/>
  <c r="AG170" i="70"/>
  <c r="P170" i="70"/>
  <c r="AY169" i="70"/>
  <c r="AX169" i="70"/>
  <c r="AW169" i="70"/>
  <c r="AV169" i="70"/>
  <c r="AT169" i="70"/>
  <c r="AS169" i="70"/>
  <c r="AR169" i="70"/>
  <c r="AQ169" i="70"/>
  <c r="AP169" i="70"/>
  <c r="AO169" i="70"/>
  <c r="AN169" i="70"/>
  <c r="AM169" i="70"/>
  <c r="AL169" i="70"/>
  <c r="AK169" i="70"/>
  <c r="AJ169" i="70"/>
  <c r="AI169" i="70"/>
  <c r="AU169" i="70"/>
  <c r="AG169" i="70"/>
  <c r="P169" i="70"/>
  <c r="AY168" i="70"/>
  <c r="AX168" i="70"/>
  <c r="AW168" i="70"/>
  <c r="AV168" i="70"/>
  <c r="AT168" i="70"/>
  <c r="AS168" i="70"/>
  <c r="AR168" i="70"/>
  <c r="AQ168" i="70"/>
  <c r="AP168" i="70"/>
  <c r="AO168" i="70"/>
  <c r="AN168" i="70"/>
  <c r="AM168" i="70"/>
  <c r="AL168" i="70"/>
  <c r="AK168" i="70"/>
  <c r="AJ168" i="70"/>
  <c r="AI168" i="70"/>
  <c r="AG168" i="70"/>
  <c r="P168" i="70"/>
  <c r="AY167" i="70"/>
  <c r="AX167" i="70"/>
  <c r="AW167" i="70"/>
  <c r="AV167" i="70"/>
  <c r="AT167" i="70"/>
  <c r="AS167" i="70"/>
  <c r="AR167" i="70"/>
  <c r="AQ167" i="70"/>
  <c r="AP167" i="70"/>
  <c r="AO167" i="70"/>
  <c r="AN167" i="70"/>
  <c r="AM167" i="70"/>
  <c r="AL167" i="70"/>
  <c r="AK167" i="70"/>
  <c r="AJ167" i="70"/>
  <c r="AI167" i="70"/>
  <c r="AG167" i="70"/>
  <c r="P167" i="70"/>
  <c r="AY166" i="70"/>
  <c r="AX166" i="70"/>
  <c r="AW166" i="70"/>
  <c r="AV166" i="70"/>
  <c r="AT166" i="70"/>
  <c r="AS166" i="70"/>
  <c r="AR166" i="70"/>
  <c r="AQ166" i="70"/>
  <c r="AP166" i="70"/>
  <c r="AO166" i="70"/>
  <c r="AN166" i="70"/>
  <c r="AM166" i="70"/>
  <c r="AL166" i="70"/>
  <c r="AK166" i="70"/>
  <c r="AJ166" i="70"/>
  <c r="AI166" i="70"/>
  <c r="AG166" i="70"/>
  <c r="P166" i="70"/>
  <c r="AY165" i="70"/>
  <c r="AX165" i="70"/>
  <c r="AW165" i="70"/>
  <c r="AV165" i="70"/>
  <c r="AT165" i="70"/>
  <c r="AS165" i="70"/>
  <c r="AR165" i="70"/>
  <c r="AQ165" i="70"/>
  <c r="AP165" i="70"/>
  <c r="AO165" i="70"/>
  <c r="AN165" i="70"/>
  <c r="AM165" i="70"/>
  <c r="AL165" i="70"/>
  <c r="AK165" i="70"/>
  <c r="AJ165" i="70"/>
  <c r="AI165" i="70"/>
  <c r="AU165" i="70"/>
  <c r="AG165" i="70"/>
  <c r="P165" i="70"/>
  <c r="AY164" i="70"/>
  <c r="AX164" i="70"/>
  <c r="AW164" i="70"/>
  <c r="AV164" i="70"/>
  <c r="AT164" i="70"/>
  <c r="AS164" i="70"/>
  <c r="AR164" i="70"/>
  <c r="AQ164" i="70"/>
  <c r="AP164" i="70"/>
  <c r="AO164" i="70"/>
  <c r="AN164" i="70"/>
  <c r="AM164" i="70"/>
  <c r="AL164" i="70"/>
  <c r="AK164" i="70"/>
  <c r="AJ164" i="70"/>
  <c r="AI164" i="70"/>
  <c r="AG164" i="70"/>
  <c r="P164" i="70"/>
  <c r="AY163" i="70"/>
  <c r="AX163" i="70"/>
  <c r="AW163" i="70"/>
  <c r="AV163" i="70"/>
  <c r="AT163" i="70"/>
  <c r="AS163" i="70"/>
  <c r="AR163" i="70"/>
  <c r="AQ163" i="70"/>
  <c r="AP163" i="70"/>
  <c r="AO163" i="70"/>
  <c r="AN163" i="70"/>
  <c r="AM163" i="70"/>
  <c r="AL163" i="70"/>
  <c r="AK163" i="70"/>
  <c r="AJ163" i="70"/>
  <c r="AI163" i="70"/>
  <c r="AG163" i="70"/>
  <c r="P163" i="70"/>
  <c r="AY162" i="70"/>
  <c r="AX162" i="70"/>
  <c r="AW162" i="70"/>
  <c r="AV162" i="70"/>
  <c r="AT162" i="70"/>
  <c r="AS162" i="70"/>
  <c r="AR162" i="70"/>
  <c r="AQ162" i="70"/>
  <c r="AP162" i="70"/>
  <c r="AO162" i="70"/>
  <c r="AN162" i="70"/>
  <c r="AM162" i="70"/>
  <c r="AL162" i="70"/>
  <c r="AK162" i="70"/>
  <c r="AJ162" i="70"/>
  <c r="AI162" i="70"/>
  <c r="AG162" i="70"/>
  <c r="P162" i="70"/>
  <c r="AY161" i="70"/>
  <c r="AX161" i="70"/>
  <c r="AW161" i="70"/>
  <c r="AV161" i="70"/>
  <c r="AT161" i="70"/>
  <c r="AS161" i="70"/>
  <c r="AR161" i="70"/>
  <c r="AQ161" i="70"/>
  <c r="AP161" i="70"/>
  <c r="AO161" i="70"/>
  <c r="AN161" i="70"/>
  <c r="AM161" i="70"/>
  <c r="AL161" i="70"/>
  <c r="AK161" i="70"/>
  <c r="AJ161" i="70"/>
  <c r="AI161" i="70"/>
  <c r="AU161" i="70"/>
  <c r="AG161" i="70"/>
  <c r="P161" i="70"/>
  <c r="AY160" i="70"/>
  <c r="AX160" i="70"/>
  <c r="AW160" i="70"/>
  <c r="AV160" i="70"/>
  <c r="AT160" i="70"/>
  <c r="AS160" i="70"/>
  <c r="AR160" i="70"/>
  <c r="AQ160" i="70"/>
  <c r="AP160" i="70"/>
  <c r="AO160" i="70"/>
  <c r="AN160" i="70"/>
  <c r="AM160" i="70"/>
  <c r="AL160" i="70"/>
  <c r="AK160" i="70"/>
  <c r="AJ160" i="70"/>
  <c r="AI160" i="70"/>
  <c r="AG160" i="70"/>
  <c r="P160" i="70"/>
  <c r="AY159" i="70"/>
  <c r="AX159" i="70"/>
  <c r="AW159" i="70"/>
  <c r="AV159" i="70"/>
  <c r="AT159" i="70"/>
  <c r="AS159" i="70"/>
  <c r="AR159" i="70"/>
  <c r="AQ159" i="70"/>
  <c r="AP159" i="70"/>
  <c r="AO159" i="70"/>
  <c r="AN159" i="70"/>
  <c r="AM159" i="70"/>
  <c r="AL159" i="70"/>
  <c r="AK159" i="70"/>
  <c r="AJ159" i="70"/>
  <c r="AI159" i="70"/>
  <c r="AG159" i="70"/>
  <c r="P159" i="70"/>
  <c r="AY158" i="70"/>
  <c r="AX158" i="70"/>
  <c r="AW158" i="70"/>
  <c r="AV158" i="70"/>
  <c r="AT158" i="70"/>
  <c r="AS158" i="70"/>
  <c r="AR158" i="70"/>
  <c r="AQ158" i="70"/>
  <c r="AP158" i="70"/>
  <c r="AO158" i="70"/>
  <c r="AN158" i="70"/>
  <c r="AM158" i="70"/>
  <c r="AL158" i="70"/>
  <c r="AK158" i="70"/>
  <c r="AJ158" i="70"/>
  <c r="AI158" i="70"/>
  <c r="AG158" i="70"/>
  <c r="P158" i="70"/>
  <c r="AY157" i="70"/>
  <c r="AX157" i="70"/>
  <c r="AW157" i="70"/>
  <c r="AV157" i="70"/>
  <c r="AT157" i="70"/>
  <c r="AS157" i="70"/>
  <c r="AR157" i="70"/>
  <c r="AQ157" i="70"/>
  <c r="AP157" i="70"/>
  <c r="AO157" i="70"/>
  <c r="AN157" i="70"/>
  <c r="AM157" i="70"/>
  <c r="AL157" i="70"/>
  <c r="AK157" i="70"/>
  <c r="AJ157" i="70"/>
  <c r="AI157" i="70"/>
  <c r="AU157" i="70"/>
  <c r="AG157" i="70"/>
  <c r="P157" i="70"/>
  <c r="AY156" i="70"/>
  <c r="AX156" i="70"/>
  <c r="AW156" i="70"/>
  <c r="AV156" i="70"/>
  <c r="AT156" i="70"/>
  <c r="AS156" i="70"/>
  <c r="AR156" i="70"/>
  <c r="AQ156" i="70"/>
  <c r="AP156" i="70"/>
  <c r="AO156" i="70"/>
  <c r="AN156" i="70"/>
  <c r="AM156" i="70"/>
  <c r="AL156" i="70"/>
  <c r="AK156" i="70"/>
  <c r="AJ156" i="70"/>
  <c r="AI156" i="70"/>
  <c r="AG156" i="70"/>
  <c r="P156" i="70"/>
  <c r="AY155" i="70"/>
  <c r="AX155" i="70"/>
  <c r="AW155" i="70"/>
  <c r="AV155" i="70"/>
  <c r="AT155" i="70"/>
  <c r="AS155" i="70"/>
  <c r="AR155" i="70"/>
  <c r="AQ155" i="70"/>
  <c r="AP155" i="70"/>
  <c r="AO155" i="70"/>
  <c r="AN155" i="70"/>
  <c r="AM155" i="70"/>
  <c r="AL155" i="70"/>
  <c r="AK155" i="70"/>
  <c r="AJ155" i="70"/>
  <c r="AI155" i="70"/>
  <c r="AG155" i="70"/>
  <c r="P155" i="70"/>
  <c r="AY154" i="70"/>
  <c r="AX154" i="70"/>
  <c r="AW154" i="70"/>
  <c r="AV154" i="70"/>
  <c r="AT154" i="70"/>
  <c r="AS154" i="70"/>
  <c r="AR154" i="70"/>
  <c r="AQ154" i="70"/>
  <c r="AP154" i="70"/>
  <c r="AO154" i="70"/>
  <c r="AN154" i="70"/>
  <c r="AM154" i="70"/>
  <c r="AL154" i="70"/>
  <c r="AK154" i="70"/>
  <c r="AJ154" i="70"/>
  <c r="AI154" i="70"/>
  <c r="AG154" i="70"/>
  <c r="P154" i="70"/>
  <c r="AY153" i="70"/>
  <c r="AX153" i="70"/>
  <c r="AW153" i="70"/>
  <c r="AV153" i="70"/>
  <c r="AT153" i="70"/>
  <c r="AS153" i="70"/>
  <c r="AR153" i="70"/>
  <c r="AQ153" i="70"/>
  <c r="AP153" i="70"/>
  <c r="AO153" i="70"/>
  <c r="AN153" i="70"/>
  <c r="AM153" i="70"/>
  <c r="AL153" i="70"/>
  <c r="AK153" i="70"/>
  <c r="AJ153" i="70"/>
  <c r="AI153" i="70"/>
  <c r="AU153" i="70"/>
  <c r="AG153" i="70"/>
  <c r="P153" i="70"/>
  <c r="AY152" i="70"/>
  <c r="AX152" i="70"/>
  <c r="AW152" i="70"/>
  <c r="AV152" i="70"/>
  <c r="AT152" i="70"/>
  <c r="AS152" i="70"/>
  <c r="AR152" i="70"/>
  <c r="AQ152" i="70"/>
  <c r="AP152" i="70"/>
  <c r="AO152" i="70"/>
  <c r="AN152" i="70"/>
  <c r="AM152" i="70"/>
  <c r="AL152" i="70"/>
  <c r="AK152" i="70"/>
  <c r="AJ152" i="70"/>
  <c r="AI152" i="70"/>
  <c r="AG152" i="70"/>
  <c r="P152" i="70"/>
  <c r="AY151" i="70"/>
  <c r="AX151" i="70"/>
  <c r="AW151" i="70"/>
  <c r="AV151" i="70"/>
  <c r="AT151" i="70"/>
  <c r="AS151" i="70"/>
  <c r="AR151" i="70"/>
  <c r="AQ151" i="70"/>
  <c r="AP151" i="70"/>
  <c r="AO151" i="70"/>
  <c r="AN151" i="70"/>
  <c r="AM151" i="70"/>
  <c r="AL151" i="70"/>
  <c r="AK151" i="70"/>
  <c r="AJ151" i="70"/>
  <c r="AI151" i="70"/>
  <c r="AG151" i="70"/>
  <c r="P151" i="70"/>
  <c r="AY150" i="70"/>
  <c r="AX150" i="70"/>
  <c r="AW150" i="70"/>
  <c r="AV150" i="70"/>
  <c r="AT150" i="70"/>
  <c r="AS150" i="70"/>
  <c r="AR150" i="70"/>
  <c r="AQ150" i="70"/>
  <c r="AP150" i="70"/>
  <c r="AO150" i="70"/>
  <c r="AN150" i="70"/>
  <c r="AM150" i="70"/>
  <c r="AL150" i="70"/>
  <c r="AK150" i="70"/>
  <c r="AJ150" i="70"/>
  <c r="AI150" i="70"/>
  <c r="AG150" i="70"/>
  <c r="P150" i="70"/>
  <c r="AY149" i="70"/>
  <c r="AX149" i="70"/>
  <c r="AW149" i="70"/>
  <c r="AV149" i="70"/>
  <c r="AT149" i="70"/>
  <c r="AS149" i="70"/>
  <c r="AR149" i="70"/>
  <c r="AQ149" i="70"/>
  <c r="AP149" i="70"/>
  <c r="AO149" i="70"/>
  <c r="AN149" i="70"/>
  <c r="AM149" i="70"/>
  <c r="AL149" i="70"/>
  <c r="AK149" i="70"/>
  <c r="AJ149" i="70"/>
  <c r="AI149" i="70"/>
  <c r="AU149" i="70"/>
  <c r="AG149" i="70"/>
  <c r="P149" i="70"/>
  <c r="AY148" i="70"/>
  <c r="AX148" i="70"/>
  <c r="AW148" i="70"/>
  <c r="AV148" i="70"/>
  <c r="AT148" i="70"/>
  <c r="AS148" i="70"/>
  <c r="AR148" i="70"/>
  <c r="AQ148" i="70"/>
  <c r="AP148" i="70"/>
  <c r="AO148" i="70"/>
  <c r="AN148" i="70"/>
  <c r="AM148" i="70"/>
  <c r="AL148" i="70"/>
  <c r="AK148" i="70"/>
  <c r="AJ148" i="70"/>
  <c r="AI148" i="70"/>
  <c r="AG148" i="70"/>
  <c r="P148" i="70"/>
  <c r="AY147" i="70"/>
  <c r="AX147" i="70"/>
  <c r="AW147" i="70"/>
  <c r="AV147" i="70"/>
  <c r="AT147" i="70"/>
  <c r="AS147" i="70"/>
  <c r="AR147" i="70"/>
  <c r="AQ147" i="70"/>
  <c r="AP147" i="70"/>
  <c r="AO147" i="70"/>
  <c r="AN147" i="70"/>
  <c r="AM147" i="70"/>
  <c r="AL147" i="70"/>
  <c r="AK147" i="70"/>
  <c r="AJ147" i="70"/>
  <c r="AI147" i="70"/>
  <c r="AU147" i="70"/>
  <c r="AG147" i="70"/>
  <c r="P147" i="70"/>
  <c r="AY146" i="70"/>
  <c r="AX146" i="70"/>
  <c r="AW146" i="70"/>
  <c r="AV146" i="70"/>
  <c r="AT146" i="70"/>
  <c r="AS146" i="70"/>
  <c r="AR146" i="70"/>
  <c r="AQ146" i="70"/>
  <c r="AP146" i="70"/>
  <c r="AO146" i="70"/>
  <c r="AN146" i="70"/>
  <c r="AM146" i="70"/>
  <c r="AL146" i="70"/>
  <c r="AK146" i="70"/>
  <c r="AJ146" i="70"/>
  <c r="AI146" i="70"/>
  <c r="AG146" i="70"/>
  <c r="P146" i="70"/>
  <c r="AY145" i="70"/>
  <c r="AX145" i="70"/>
  <c r="AW145" i="70"/>
  <c r="AV145" i="70"/>
  <c r="AT145" i="70"/>
  <c r="AS145" i="70"/>
  <c r="AR145" i="70"/>
  <c r="AQ145" i="70"/>
  <c r="AP145" i="70"/>
  <c r="AO145" i="70"/>
  <c r="AN145" i="70"/>
  <c r="AM145" i="70"/>
  <c r="AL145" i="70"/>
  <c r="AK145" i="70"/>
  <c r="AJ145" i="70"/>
  <c r="AI145" i="70"/>
  <c r="AU145" i="70"/>
  <c r="AG145" i="70"/>
  <c r="P145" i="70"/>
  <c r="AY144" i="70"/>
  <c r="AX144" i="70"/>
  <c r="AW144" i="70"/>
  <c r="AV144" i="70"/>
  <c r="AT144" i="70"/>
  <c r="AS144" i="70"/>
  <c r="AR144" i="70"/>
  <c r="AQ144" i="70"/>
  <c r="AP144" i="70"/>
  <c r="AO144" i="70"/>
  <c r="AN144" i="70"/>
  <c r="AM144" i="70"/>
  <c r="AL144" i="70"/>
  <c r="AK144" i="70"/>
  <c r="AJ144" i="70"/>
  <c r="AI144" i="70"/>
  <c r="AG144" i="70"/>
  <c r="P144" i="70"/>
  <c r="AY143" i="70"/>
  <c r="AX143" i="70"/>
  <c r="AW143" i="70"/>
  <c r="AV143" i="70"/>
  <c r="AT143" i="70"/>
  <c r="AS143" i="70"/>
  <c r="AR143" i="70"/>
  <c r="AQ143" i="70"/>
  <c r="AP143" i="70"/>
  <c r="AO143" i="70"/>
  <c r="AN143" i="70"/>
  <c r="AM143" i="70"/>
  <c r="AL143" i="70"/>
  <c r="AK143" i="70"/>
  <c r="AJ143" i="70"/>
  <c r="AI143" i="70"/>
  <c r="AU143" i="70"/>
  <c r="AG143" i="70"/>
  <c r="P143" i="70"/>
  <c r="AY142" i="70"/>
  <c r="AX142" i="70"/>
  <c r="AW142" i="70"/>
  <c r="AV142" i="70"/>
  <c r="AT142" i="70"/>
  <c r="AS142" i="70"/>
  <c r="AR142" i="70"/>
  <c r="AQ142" i="70"/>
  <c r="AP142" i="70"/>
  <c r="AO142" i="70"/>
  <c r="AN142" i="70"/>
  <c r="AM142" i="70"/>
  <c r="AL142" i="70"/>
  <c r="AK142" i="70"/>
  <c r="AJ142" i="70"/>
  <c r="AI142" i="70"/>
  <c r="AU142" i="70"/>
  <c r="AG142" i="70"/>
  <c r="P142" i="70"/>
  <c r="AY141" i="70"/>
  <c r="AX141" i="70"/>
  <c r="AW141" i="70"/>
  <c r="AV141" i="70"/>
  <c r="AT141" i="70"/>
  <c r="AS141" i="70"/>
  <c r="AR141" i="70"/>
  <c r="AQ141" i="70"/>
  <c r="AP141" i="70"/>
  <c r="AO141" i="70"/>
  <c r="AN141" i="70"/>
  <c r="AM141" i="70"/>
  <c r="AL141" i="70"/>
  <c r="AK141" i="70"/>
  <c r="AJ141" i="70"/>
  <c r="AI141" i="70"/>
  <c r="AU141" i="70"/>
  <c r="AG141" i="70"/>
  <c r="P141" i="70"/>
  <c r="AY140" i="70"/>
  <c r="AX140" i="70"/>
  <c r="AW140" i="70"/>
  <c r="AV140" i="70"/>
  <c r="AT140" i="70"/>
  <c r="AS140" i="70"/>
  <c r="AR140" i="70"/>
  <c r="AQ140" i="70"/>
  <c r="AP140" i="70"/>
  <c r="AO140" i="70"/>
  <c r="AN140" i="70"/>
  <c r="AM140" i="70"/>
  <c r="AL140" i="70"/>
  <c r="AK140" i="70"/>
  <c r="AJ140" i="70"/>
  <c r="AI140" i="70"/>
  <c r="AU140" i="70"/>
  <c r="AG140" i="70"/>
  <c r="P140" i="70"/>
  <c r="AY139" i="70"/>
  <c r="AX139" i="70"/>
  <c r="AW139" i="70"/>
  <c r="AV139" i="70"/>
  <c r="AT139" i="70"/>
  <c r="AS139" i="70"/>
  <c r="AR139" i="70"/>
  <c r="AQ139" i="70"/>
  <c r="AP139" i="70"/>
  <c r="AO139" i="70"/>
  <c r="AN139" i="70"/>
  <c r="AM139" i="70"/>
  <c r="AL139" i="70"/>
  <c r="AK139" i="70"/>
  <c r="AJ139" i="70"/>
  <c r="AI139" i="70"/>
  <c r="AG139" i="70"/>
  <c r="P139" i="70"/>
  <c r="AY138" i="70"/>
  <c r="AX138" i="70"/>
  <c r="AW138" i="70"/>
  <c r="AV138" i="70"/>
  <c r="AT138" i="70"/>
  <c r="AS138" i="70"/>
  <c r="AR138" i="70"/>
  <c r="AQ138" i="70"/>
  <c r="AP138" i="70"/>
  <c r="AO138" i="70"/>
  <c r="AN138" i="70"/>
  <c r="AM138" i="70"/>
  <c r="AL138" i="70"/>
  <c r="AK138" i="70"/>
  <c r="AJ138" i="70"/>
  <c r="AI138" i="70"/>
  <c r="AU138" i="70"/>
  <c r="AG138" i="70"/>
  <c r="P138" i="70"/>
  <c r="AY137" i="70"/>
  <c r="AX137" i="70"/>
  <c r="AW137" i="70"/>
  <c r="AV137" i="70"/>
  <c r="AT137" i="70"/>
  <c r="AS137" i="70"/>
  <c r="AR137" i="70"/>
  <c r="AQ137" i="70"/>
  <c r="AP137" i="70"/>
  <c r="AO137" i="70"/>
  <c r="AN137" i="70"/>
  <c r="AM137" i="70"/>
  <c r="AL137" i="70"/>
  <c r="AK137" i="70"/>
  <c r="AJ137" i="70"/>
  <c r="AI137" i="70"/>
  <c r="AG137" i="70"/>
  <c r="P137" i="70"/>
  <c r="AY136" i="70"/>
  <c r="AX136" i="70"/>
  <c r="AW136" i="70"/>
  <c r="AV136" i="70"/>
  <c r="AT136" i="70"/>
  <c r="AS136" i="70"/>
  <c r="AR136" i="70"/>
  <c r="AQ136" i="70"/>
  <c r="AP136" i="70"/>
  <c r="AO136" i="70"/>
  <c r="AN136" i="70"/>
  <c r="AM136" i="70"/>
  <c r="AL136" i="70"/>
  <c r="AK136" i="70"/>
  <c r="AJ136" i="70"/>
  <c r="AI136" i="70"/>
  <c r="AU136" i="70"/>
  <c r="AG136" i="70"/>
  <c r="P136" i="70"/>
  <c r="AY135" i="70"/>
  <c r="AX135" i="70"/>
  <c r="AW135" i="70"/>
  <c r="AV135" i="70"/>
  <c r="AT135" i="70"/>
  <c r="AS135" i="70"/>
  <c r="AR135" i="70"/>
  <c r="AQ135" i="70"/>
  <c r="AP135" i="70"/>
  <c r="AO135" i="70"/>
  <c r="AN135" i="70"/>
  <c r="AM135" i="70"/>
  <c r="AL135" i="70"/>
  <c r="AK135" i="70"/>
  <c r="AJ135" i="70"/>
  <c r="AI135" i="70"/>
  <c r="AU135" i="70"/>
  <c r="AG135" i="70"/>
  <c r="P135" i="70"/>
  <c r="AY134" i="70"/>
  <c r="AX134" i="70"/>
  <c r="AW134" i="70"/>
  <c r="AV134" i="70"/>
  <c r="AT134" i="70"/>
  <c r="AS134" i="70"/>
  <c r="AR134" i="70"/>
  <c r="AQ134" i="70"/>
  <c r="AP134" i="70"/>
  <c r="AO134" i="70"/>
  <c r="AN134" i="70"/>
  <c r="AM134" i="70"/>
  <c r="AL134" i="70"/>
  <c r="AK134" i="70"/>
  <c r="AJ134" i="70"/>
  <c r="AI134" i="70"/>
  <c r="AU134" i="70"/>
  <c r="AG134" i="70"/>
  <c r="P134" i="70"/>
  <c r="AY133" i="70"/>
  <c r="AX133" i="70"/>
  <c r="AW133" i="70"/>
  <c r="AV133" i="70"/>
  <c r="AT133" i="70"/>
  <c r="AS133" i="70"/>
  <c r="AR133" i="70"/>
  <c r="AQ133" i="70"/>
  <c r="AP133" i="70"/>
  <c r="AO133" i="70"/>
  <c r="AN133" i="70"/>
  <c r="AM133" i="70"/>
  <c r="AL133" i="70"/>
  <c r="AK133" i="70"/>
  <c r="AJ133" i="70"/>
  <c r="AI133" i="70"/>
  <c r="AU133" i="70"/>
  <c r="AG133" i="70"/>
  <c r="P133" i="70"/>
  <c r="AY132" i="70"/>
  <c r="AX132" i="70"/>
  <c r="AW132" i="70"/>
  <c r="AV132" i="70"/>
  <c r="AT132" i="70"/>
  <c r="AS132" i="70"/>
  <c r="AR132" i="70"/>
  <c r="AQ132" i="70"/>
  <c r="AP132" i="70"/>
  <c r="AO132" i="70"/>
  <c r="AN132" i="70"/>
  <c r="AM132" i="70"/>
  <c r="AL132" i="70"/>
  <c r="AK132" i="70"/>
  <c r="AJ132" i="70"/>
  <c r="AI132" i="70"/>
  <c r="AU132" i="70"/>
  <c r="AG132" i="70"/>
  <c r="P132" i="70"/>
  <c r="AY131" i="70"/>
  <c r="AX131" i="70"/>
  <c r="AW131" i="70"/>
  <c r="AV131" i="70"/>
  <c r="AT131" i="70"/>
  <c r="AS131" i="70"/>
  <c r="AR131" i="70"/>
  <c r="AQ131" i="70"/>
  <c r="AP131" i="70"/>
  <c r="AO131" i="70"/>
  <c r="AN131" i="70"/>
  <c r="AM131" i="70"/>
  <c r="AL131" i="70"/>
  <c r="AK131" i="70"/>
  <c r="AJ131" i="70"/>
  <c r="AI131" i="70"/>
  <c r="AU131" i="70"/>
  <c r="AG131" i="70"/>
  <c r="P131" i="70"/>
  <c r="AY130" i="70"/>
  <c r="AX130" i="70"/>
  <c r="AW130" i="70"/>
  <c r="AV130" i="70"/>
  <c r="AT130" i="70"/>
  <c r="AS130" i="70"/>
  <c r="AR130" i="70"/>
  <c r="AQ130" i="70"/>
  <c r="AP130" i="70"/>
  <c r="AO130" i="70"/>
  <c r="AN130" i="70"/>
  <c r="AM130" i="70"/>
  <c r="AL130" i="70"/>
  <c r="AK130" i="70"/>
  <c r="AJ130" i="70"/>
  <c r="AI130" i="70"/>
  <c r="AU130" i="70"/>
  <c r="AG130" i="70"/>
  <c r="P130" i="70"/>
  <c r="AY129" i="70"/>
  <c r="AX129" i="70"/>
  <c r="AW129" i="70"/>
  <c r="AV129" i="70"/>
  <c r="AT129" i="70"/>
  <c r="AS129" i="70"/>
  <c r="AR129" i="70"/>
  <c r="AQ129" i="70"/>
  <c r="AP129" i="70"/>
  <c r="AO129" i="70"/>
  <c r="AN129" i="70"/>
  <c r="AM129" i="70"/>
  <c r="AL129" i="70"/>
  <c r="AK129" i="70"/>
  <c r="AJ129" i="70"/>
  <c r="AI129" i="70"/>
  <c r="AU129" i="70"/>
  <c r="AG129" i="70"/>
  <c r="P129" i="70"/>
  <c r="AY128" i="70"/>
  <c r="AX128" i="70"/>
  <c r="AW128" i="70"/>
  <c r="AV128" i="70"/>
  <c r="AT128" i="70"/>
  <c r="AS128" i="70"/>
  <c r="AR128" i="70"/>
  <c r="AQ128" i="70"/>
  <c r="AP128" i="70"/>
  <c r="AO128" i="70"/>
  <c r="AN128" i="70"/>
  <c r="AM128" i="70"/>
  <c r="AL128" i="70"/>
  <c r="AK128" i="70"/>
  <c r="AJ128" i="70"/>
  <c r="AI128" i="70"/>
  <c r="AU128" i="70"/>
  <c r="AG128" i="70"/>
  <c r="P128" i="70"/>
  <c r="AY127" i="70"/>
  <c r="AX127" i="70"/>
  <c r="AW127" i="70"/>
  <c r="AV127" i="70"/>
  <c r="AT127" i="70"/>
  <c r="AS127" i="70"/>
  <c r="AR127" i="70"/>
  <c r="AQ127" i="70"/>
  <c r="AP127" i="70"/>
  <c r="AO127" i="70"/>
  <c r="AN127" i="70"/>
  <c r="AM127" i="70"/>
  <c r="AL127" i="70"/>
  <c r="AK127" i="70"/>
  <c r="AJ127" i="70"/>
  <c r="AI127" i="70"/>
  <c r="AU127" i="70"/>
  <c r="AG127" i="70"/>
  <c r="P127" i="70"/>
  <c r="AY126" i="70"/>
  <c r="AX126" i="70"/>
  <c r="AW126" i="70"/>
  <c r="AV126" i="70"/>
  <c r="AT126" i="70"/>
  <c r="AS126" i="70"/>
  <c r="AR126" i="70"/>
  <c r="AQ126" i="70"/>
  <c r="AP126" i="70"/>
  <c r="AO126" i="70"/>
  <c r="AN126" i="70"/>
  <c r="AM126" i="70"/>
  <c r="AL126" i="70"/>
  <c r="AK126" i="70"/>
  <c r="AJ126" i="70"/>
  <c r="AI126" i="70"/>
  <c r="AU126" i="70"/>
  <c r="AG126" i="70"/>
  <c r="P126" i="70"/>
  <c r="AY125" i="70"/>
  <c r="AX125" i="70"/>
  <c r="AW125" i="70"/>
  <c r="AV125" i="70"/>
  <c r="AT125" i="70"/>
  <c r="AS125" i="70"/>
  <c r="AR125" i="70"/>
  <c r="AQ125" i="70"/>
  <c r="AP125" i="70"/>
  <c r="AO125" i="70"/>
  <c r="AN125" i="70"/>
  <c r="AM125" i="70"/>
  <c r="AL125" i="70"/>
  <c r="AK125" i="70"/>
  <c r="AJ125" i="70"/>
  <c r="AI125" i="70"/>
  <c r="AU125" i="70"/>
  <c r="AG125" i="70"/>
  <c r="P125" i="70"/>
  <c r="AY124" i="70"/>
  <c r="AX124" i="70"/>
  <c r="AW124" i="70"/>
  <c r="AV124" i="70"/>
  <c r="AT124" i="70"/>
  <c r="AS124" i="70"/>
  <c r="AR124" i="70"/>
  <c r="AQ124" i="70"/>
  <c r="AP124" i="70"/>
  <c r="AO124" i="70"/>
  <c r="AN124" i="70"/>
  <c r="AM124" i="70"/>
  <c r="AL124" i="70"/>
  <c r="AK124" i="70"/>
  <c r="AJ124" i="70"/>
  <c r="AI124" i="70"/>
  <c r="AU124" i="70"/>
  <c r="AG124" i="70"/>
  <c r="P124" i="70"/>
  <c r="AY123" i="70"/>
  <c r="AX123" i="70"/>
  <c r="AW123" i="70"/>
  <c r="AV123" i="70"/>
  <c r="AT123" i="70"/>
  <c r="AS123" i="70"/>
  <c r="AR123" i="70"/>
  <c r="AQ123" i="70"/>
  <c r="AP123" i="70"/>
  <c r="AO123" i="70"/>
  <c r="AN123" i="70"/>
  <c r="AM123" i="70"/>
  <c r="AL123" i="70"/>
  <c r="AK123" i="70"/>
  <c r="AJ123" i="70"/>
  <c r="AI123" i="70"/>
  <c r="AU123" i="70"/>
  <c r="AG123" i="70"/>
  <c r="P123" i="70"/>
  <c r="AY122" i="70"/>
  <c r="AX122" i="70"/>
  <c r="AW122" i="70"/>
  <c r="AV122" i="70"/>
  <c r="AT122" i="70"/>
  <c r="AS122" i="70"/>
  <c r="AR122" i="70"/>
  <c r="AQ122" i="70"/>
  <c r="AP122" i="70"/>
  <c r="AO122" i="70"/>
  <c r="AN122" i="70"/>
  <c r="AM122" i="70"/>
  <c r="AL122" i="70"/>
  <c r="AK122" i="70"/>
  <c r="AJ122" i="70"/>
  <c r="AI122" i="70"/>
  <c r="AU122" i="70"/>
  <c r="AG122" i="70"/>
  <c r="P122" i="70"/>
  <c r="AY121" i="70"/>
  <c r="AX121" i="70"/>
  <c r="AW121" i="70"/>
  <c r="AV121" i="70"/>
  <c r="AT121" i="70"/>
  <c r="AS121" i="70"/>
  <c r="AR121" i="70"/>
  <c r="AQ121" i="70"/>
  <c r="AP121" i="70"/>
  <c r="AO121" i="70"/>
  <c r="AN121" i="70"/>
  <c r="AM121" i="70"/>
  <c r="AL121" i="70"/>
  <c r="AK121" i="70"/>
  <c r="AJ121" i="70"/>
  <c r="AI121" i="70"/>
  <c r="AU121" i="70"/>
  <c r="AG121" i="70"/>
  <c r="P121" i="70"/>
  <c r="AY120" i="70"/>
  <c r="AX120" i="70"/>
  <c r="AW120" i="70"/>
  <c r="AV120" i="70"/>
  <c r="AT120" i="70"/>
  <c r="AS120" i="70"/>
  <c r="AR120" i="70"/>
  <c r="AQ120" i="70"/>
  <c r="AP120" i="70"/>
  <c r="AO120" i="70"/>
  <c r="AN120" i="70"/>
  <c r="AM120" i="70"/>
  <c r="AL120" i="70"/>
  <c r="AK120" i="70"/>
  <c r="AJ120" i="70"/>
  <c r="AI120" i="70"/>
  <c r="AU120" i="70"/>
  <c r="AG120" i="70"/>
  <c r="P120" i="70"/>
  <c r="AY119" i="70"/>
  <c r="AX119" i="70"/>
  <c r="AW119" i="70"/>
  <c r="AV119" i="70"/>
  <c r="AT119" i="70"/>
  <c r="AS119" i="70"/>
  <c r="AR119" i="70"/>
  <c r="AQ119" i="70"/>
  <c r="AP119" i="70"/>
  <c r="AO119" i="70"/>
  <c r="AN119" i="70"/>
  <c r="AM119" i="70"/>
  <c r="AL119" i="70"/>
  <c r="AK119" i="70"/>
  <c r="AJ119" i="70"/>
  <c r="AI119" i="70"/>
  <c r="AU119" i="70"/>
  <c r="AG119" i="70"/>
  <c r="P119" i="70"/>
  <c r="AY118" i="70"/>
  <c r="AX118" i="70"/>
  <c r="AW118" i="70"/>
  <c r="AV118" i="70"/>
  <c r="AT118" i="70"/>
  <c r="AS118" i="70"/>
  <c r="AR118" i="70"/>
  <c r="AQ118" i="70"/>
  <c r="AP118" i="70"/>
  <c r="AO118" i="70"/>
  <c r="AN118" i="70"/>
  <c r="AM118" i="70"/>
  <c r="AL118" i="70"/>
  <c r="AK118" i="70"/>
  <c r="AJ118" i="70"/>
  <c r="AI118" i="70"/>
  <c r="AU118" i="70"/>
  <c r="AG118" i="70"/>
  <c r="P118" i="70"/>
  <c r="AY117" i="70"/>
  <c r="AX117" i="70"/>
  <c r="AW117" i="70"/>
  <c r="AV117" i="70"/>
  <c r="AT117" i="70"/>
  <c r="AS117" i="70"/>
  <c r="AR117" i="70"/>
  <c r="AQ117" i="70"/>
  <c r="AP117" i="70"/>
  <c r="AO117" i="70"/>
  <c r="AN117" i="70"/>
  <c r="AM117" i="70"/>
  <c r="AL117" i="70"/>
  <c r="AK117" i="70"/>
  <c r="AJ117" i="70"/>
  <c r="AI117" i="70"/>
  <c r="AU117" i="70"/>
  <c r="AG117" i="70"/>
  <c r="P117" i="70"/>
  <c r="AY116" i="70"/>
  <c r="AX116" i="70"/>
  <c r="AW116" i="70"/>
  <c r="AV116" i="70"/>
  <c r="AT116" i="70"/>
  <c r="AS116" i="70"/>
  <c r="AR116" i="70"/>
  <c r="AQ116" i="70"/>
  <c r="AP116" i="70"/>
  <c r="AO116" i="70"/>
  <c r="AN116" i="70"/>
  <c r="AM116" i="70"/>
  <c r="AL116" i="70"/>
  <c r="AK116" i="70"/>
  <c r="AJ116" i="70"/>
  <c r="AI116" i="70"/>
  <c r="AU116" i="70"/>
  <c r="AG116" i="70"/>
  <c r="P116" i="70"/>
  <c r="AY115" i="70"/>
  <c r="AX115" i="70"/>
  <c r="AW115" i="70"/>
  <c r="AV115" i="70"/>
  <c r="AT115" i="70"/>
  <c r="AS115" i="70"/>
  <c r="AR115" i="70"/>
  <c r="AQ115" i="70"/>
  <c r="AP115" i="70"/>
  <c r="AO115" i="70"/>
  <c r="AN115" i="70"/>
  <c r="AM115" i="70"/>
  <c r="AL115" i="70"/>
  <c r="AK115" i="70"/>
  <c r="AJ115" i="70"/>
  <c r="AI115" i="70"/>
  <c r="AU115" i="70"/>
  <c r="AG115" i="70"/>
  <c r="P115" i="70"/>
  <c r="AY114" i="70"/>
  <c r="AX114" i="70"/>
  <c r="AW114" i="70"/>
  <c r="AV114" i="70"/>
  <c r="AT114" i="70"/>
  <c r="AS114" i="70"/>
  <c r="AR114" i="70"/>
  <c r="AQ114" i="70"/>
  <c r="AP114" i="70"/>
  <c r="AO114" i="70"/>
  <c r="AN114" i="70"/>
  <c r="AM114" i="70"/>
  <c r="AL114" i="70"/>
  <c r="AK114" i="70"/>
  <c r="AJ114" i="70"/>
  <c r="AI114" i="70"/>
  <c r="AU114" i="70"/>
  <c r="AG114" i="70"/>
  <c r="P114" i="70"/>
  <c r="AY113" i="70"/>
  <c r="AX113" i="70"/>
  <c r="AW113" i="70"/>
  <c r="AV113" i="70"/>
  <c r="AT113" i="70"/>
  <c r="AS113" i="70"/>
  <c r="AR113" i="70"/>
  <c r="AQ113" i="70"/>
  <c r="AP113" i="70"/>
  <c r="AO113" i="70"/>
  <c r="AN113" i="70"/>
  <c r="AM113" i="70"/>
  <c r="AL113" i="70"/>
  <c r="AK113" i="70"/>
  <c r="AJ113" i="70"/>
  <c r="AI113" i="70"/>
  <c r="AU113" i="70"/>
  <c r="AG113" i="70"/>
  <c r="P113" i="70"/>
  <c r="AY112" i="70"/>
  <c r="AX112" i="70"/>
  <c r="AW112" i="70"/>
  <c r="AV112" i="70"/>
  <c r="AT112" i="70"/>
  <c r="AS112" i="70"/>
  <c r="AR112" i="70"/>
  <c r="AQ112" i="70"/>
  <c r="AP112" i="70"/>
  <c r="AO112" i="70"/>
  <c r="AN112" i="70"/>
  <c r="AM112" i="70"/>
  <c r="AL112" i="70"/>
  <c r="AK112" i="70"/>
  <c r="AJ112" i="70"/>
  <c r="AI112" i="70"/>
  <c r="AU112" i="70"/>
  <c r="AG112" i="70"/>
  <c r="P112" i="70"/>
  <c r="AY111" i="70"/>
  <c r="AX111" i="70"/>
  <c r="AW111" i="70"/>
  <c r="AV111" i="70"/>
  <c r="AT111" i="70"/>
  <c r="AS111" i="70"/>
  <c r="AR111" i="70"/>
  <c r="AQ111" i="70"/>
  <c r="AP111" i="70"/>
  <c r="AO111" i="70"/>
  <c r="AN111" i="70"/>
  <c r="AM111" i="70"/>
  <c r="AL111" i="70"/>
  <c r="AK111" i="70"/>
  <c r="AJ111" i="70"/>
  <c r="AI111" i="70"/>
  <c r="AU111" i="70"/>
  <c r="AG111" i="70"/>
  <c r="P111" i="70"/>
  <c r="AY110" i="70"/>
  <c r="AX110" i="70"/>
  <c r="AW110" i="70"/>
  <c r="AV110" i="70"/>
  <c r="AT110" i="70"/>
  <c r="AS110" i="70"/>
  <c r="AR110" i="70"/>
  <c r="AQ110" i="70"/>
  <c r="AP110" i="70"/>
  <c r="AO110" i="70"/>
  <c r="AN110" i="70"/>
  <c r="AM110" i="70"/>
  <c r="AL110" i="70"/>
  <c r="AK110" i="70"/>
  <c r="AJ110" i="70"/>
  <c r="AI110" i="70"/>
  <c r="AU110" i="70"/>
  <c r="AG110" i="70"/>
  <c r="P110" i="70"/>
  <c r="AY109" i="70"/>
  <c r="AX109" i="70"/>
  <c r="AW109" i="70"/>
  <c r="AV109" i="70"/>
  <c r="AT109" i="70"/>
  <c r="AS109" i="70"/>
  <c r="AR109" i="70"/>
  <c r="AQ109" i="70"/>
  <c r="AP109" i="70"/>
  <c r="AO109" i="70"/>
  <c r="AN109" i="70"/>
  <c r="AM109" i="70"/>
  <c r="AL109" i="70"/>
  <c r="AK109" i="70"/>
  <c r="AJ109" i="70"/>
  <c r="AI109" i="70"/>
  <c r="AU109" i="70"/>
  <c r="AG109" i="70"/>
  <c r="P109" i="70"/>
  <c r="AY108" i="70"/>
  <c r="AX108" i="70"/>
  <c r="AW108" i="70"/>
  <c r="AV108" i="70"/>
  <c r="AT108" i="70"/>
  <c r="AS108" i="70"/>
  <c r="AR108" i="70"/>
  <c r="AQ108" i="70"/>
  <c r="AP108" i="70"/>
  <c r="AO108" i="70"/>
  <c r="AN108" i="70"/>
  <c r="AM108" i="70"/>
  <c r="AL108" i="70"/>
  <c r="AK108" i="70"/>
  <c r="AJ108" i="70"/>
  <c r="AI108" i="70"/>
  <c r="AU108" i="70"/>
  <c r="AG108" i="70"/>
  <c r="P108" i="70"/>
  <c r="AY107" i="70"/>
  <c r="AX107" i="70"/>
  <c r="AW107" i="70"/>
  <c r="AV107" i="70"/>
  <c r="AT107" i="70"/>
  <c r="AS107" i="70"/>
  <c r="AR107" i="70"/>
  <c r="AQ107" i="70"/>
  <c r="AP107" i="70"/>
  <c r="AO107" i="70"/>
  <c r="AN107" i="70"/>
  <c r="AM107" i="70"/>
  <c r="AL107" i="70"/>
  <c r="AK107" i="70"/>
  <c r="AJ107" i="70"/>
  <c r="AI107" i="70"/>
  <c r="AU107" i="70"/>
  <c r="AG107" i="70"/>
  <c r="P107" i="70"/>
  <c r="AY106" i="70"/>
  <c r="AX106" i="70"/>
  <c r="AW106" i="70"/>
  <c r="AV106" i="70"/>
  <c r="AT106" i="70"/>
  <c r="AS106" i="70"/>
  <c r="AR106" i="70"/>
  <c r="AQ106" i="70"/>
  <c r="AP106" i="70"/>
  <c r="AO106" i="70"/>
  <c r="AN106" i="70"/>
  <c r="AM106" i="70"/>
  <c r="AL106" i="70"/>
  <c r="AK106" i="70"/>
  <c r="AJ106" i="70"/>
  <c r="AI106" i="70"/>
  <c r="AU106" i="70"/>
  <c r="AG106" i="70"/>
  <c r="P106" i="70"/>
  <c r="AY105" i="70"/>
  <c r="AX105" i="70"/>
  <c r="AW105" i="70"/>
  <c r="AV105" i="70"/>
  <c r="AT105" i="70"/>
  <c r="AS105" i="70"/>
  <c r="AR105" i="70"/>
  <c r="AQ105" i="70"/>
  <c r="AP105" i="70"/>
  <c r="AO105" i="70"/>
  <c r="AN105" i="70"/>
  <c r="AM105" i="70"/>
  <c r="AL105" i="70"/>
  <c r="AK105" i="70"/>
  <c r="AJ105" i="70"/>
  <c r="AI105" i="70"/>
  <c r="AU105" i="70"/>
  <c r="AG105" i="70"/>
  <c r="P105" i="70"/>
  <c r="AY104" i="70"/>
  <c r="AX104" i="70"/>
  <c r="AW104" i="70"/>
  <c r="AV104" i="70"/>
  <c r="AT104" i="70"/>
  <c r="AS104" i="70"/>
  <c r="AR104" i="70"/>
  <c r="AQ104" i="70"/>
  <c r="AP104" i="70"/>
  <c r="AO104" i="70"/>
  <c r="AN104" i="70"/>
  <c r="AM104" i="70"/>
  <c r="AL104" i="70"/>
  <c r="AK104" i="70"/>
  <c r="AJ104" i="70"/>
  <c r="AI104" i="70"/>
  <c r="AU104" i="70"/>
  <c r="AG104" i="70"/>
  <c r="P104" i="70"/>
  <c r="AY103" i="70"/>
  <c r="AX103" i="70"/>
  <c r="AW103" i="70"/>
  <c r="AV103" i="70"/>
  <c r="AT103" i="70"/>
  <c r="AS103" i="70"/>
  <c r="AR103" i="70"/>
  <c r="AQ103" i="70"/>
  <c r="AP103" i="70"/>
  <c r="AO103" i="70"/>
  <c r="AN103" i="70"/>
  <c r="AM103" i="70"/>
  <c r="AL103" i="70"/>
  <c r="AK103" i="70"/>
  <c r="AJ103" i="70"/>
  <c r="AI103" i="70"/>
  <c r="AU103" i="70"/>
  <c r="AG103" i="70"/>
  <c r="P103" i="70"/>
  <c r="AY102" i="70"/>
  <c r="AX102" i="70"/>
  <c r="AW102" i="70"/>
  <c r="AV102" i="70"/>
  <c r="AT102" i="70"/>
  <c r="AS102" i="70"/>
  <c r="AR102" i="70"/>
  <c r="AQ102" i="70"/>
  <c r="AP102" i="70"/>
  <c r="AO102" i="70"/>
  <c r="AN102" i="70"/>
  <c r="AM102" i="70"/>
  <c r="AL102" i="70"/>
  <c r="AK102" i="70"/>
  <c r="AJ102" i="70"/>
  <c r="AI102" i="70"/>
  <c r="AU102" i="70"/>
  <c r="AG102" i="70"/>
  <c r="P102" i="70"/>
  <c r="AY101" i="70"/>
  <c r="AX101" i="70"/>
  <c r="AW101" i="70"/>
  <c r="AV101" i="70"/>
  <c r="AT101" i="70"/>
  <c r="AS101" i="70"/>
  <c r="AR101" i="70"/>
  <c r="AQ101" i="70"/>
  <c r="AP101" i="70"/>
  <c r="AO101" i="70"/>
  <c r="AN101" i="70"/>
  <c r="AM101" i="70"/>
  <c r="AL101" i="70"/>
  <c r="AK101" i="70"/>
  <c r="AJ101" i="70"/>
  <c r="AI101" i="70"/>
  <c r="AU101" i="70"/>
  <c r="AG101" i="70"/>
  <c r="P101" i="70"/>
  <c r="AY100" i="70"/>
  <c r="AX100" i="70"/>
  <c r="AW100" i="70"/>
  <c r="AV100" i="70"/>
  <c r="AT100" i="70"/>
  <c r="AS100" i="70"/>
  <c r="AR100" i="70"/>
  <c r="AQ100" i="70"/>
  <c r="AP100" i="70"/>
  <c r="AO100" i="70"/>
  <c r="AN100" i="70"/>
  <c r="AM100" i="70"/>
  <c r="AL100" i="70"/>
  <c r="AK100" i="70"/>
  <c r="AJ100" i="70"/>
  <c r="AI100" i="70"/>
  <c r="AU100" i="70"/>
  <c r="AG100" i="70"/>
  <c r="P100" i="70"/>
  <c r="AY99" i="70"/>
  <c r="AX99" i="70"/>
  <c r="AW99" i="70"/>
  <c r="AV99" i="70"/>
  <c r="AT99" i="70"/>
  <c r="AS99" i="70"/>
  <c r="AR99" i="70"/>
  <c r="AQ99" i="70"/>
  <c r="AP99" i="70"/>
  <c r="AO99" i="70"/>
  <c r="AN99" i="70"/>
  <c r="AM99" i="70"/>
  <c r="AL99" i="70"/>
  <c r="AK99" i="70"/>
  <c r="AJ99" i="70"/>
  <c r="AI99" i="70"/>
  <c r="AU99" i="70"/>
  <c r="AG99" i="70"/>
  <c r="P99" i="70"/>
  <c r="AY98" i="70"/>
  <c r="AX98" i="70"/>
  <c r="AW98" i="70"/>
  <c r="AV98" i="70"/>
  <c r="AT98" i="70"/>
  <c r="AS98" i="70"/>
  <c r="AR98" i="70"/>
  <c r="AQ98" i="70"/>
  <c r="AP98" i="70"/>
  <c r="AO98" i="70"/>
  <c r="AN98" i="70"/>
  <c r="AM98" i="70"/>
  <c r="AL98" i="70"/>
  <c r="AK98" i="70"/>
  <c r="AJ98" i="70"/>
  <c r="AI98" i="70"/>
  <c r="AU98" i="70"/>
  <c r="AG98" i="70"/>
  <c r="P98" i="70"/>
  <c r="AY97" i="70"/>
  <c r="AX97" i="70"/>
  <c r="AW97" i="70"/>
  <c r="AV97" i="70"/>
  <c r="AT97" i="70"/>
  <c r="AS97" i="70"/>
  <c r="AR97" i="70"/>
  <c r="AQ97" i="70"/>
  <c r="AP97" i="70"/>
  <c r="AO97" i="70"/>
  <c r="AN97" i="70"/>
  <c r="AM97" i="70"/>
  <c r="AL97" i="70"/>
  <c r="AK97" i="70"/>
  <c r="AJ97" i="70"/>
  <c r="AI97" i="70"/>
  <c r="AU97" i="70"/>
  <c r="AG97" i="70"/>
  <c r="P97" i="70"/>
  <c r="AY96" i="70"/>
  <c r="AX96" i="70"/>
  <c r="AW96" i="70"/>
  <c r="AV96" i="70"/>
  <c r="AT96" i="70"/>
  <c r="AS96" i="70"/>
  <c r="AR96" i="70"/>
  <c r="AQ96" i="70"/>
  <c r="AP96" i="70"/>
  <c r="AO96" i="70"/>
  <c r="AN96" i="70"/>
  <c r="AM96" i="70"/>
  <c r="AL96" i="70"/>
  <c r="AK96" i="70"/>
  <c r="AJ96" i="70"/>
  <c r="AI96" i="70"/>
  <c r="AU96" i="70"/>
  <c r="AG96" i="70"/>
  <c r="P96" i="70"/>
  <c r="AY95" i="70"/>
  <c r="AX95" i="70"/>
  <c r="AW95" i="70"/>
  <c r="AV95" i="70"/>
  <c r="AT95" i="70"/>
  <c r="AS95" i="70"/>
  <c r="AR95" i="70"/>
  <c r="AQ95" i="70"/>
  <c r="AP95" i="70"/>
  <c r="AO95" i="70"/>
  <c r="AN95" i="70"/>
  <c r="AM95" i="70"/>
  <c r="AL95" i="70"/>
  <c r="AK95" i="70"/>
  <c r="AJ95" i="70"/>
  <c r="AI95" i="70"/>
  <c r="AU95" i="70"/>
  <c r="AG95" i="70"/>
  <c r="P95" i="70"/>
  <c r="AY94" i="70"/>
  <c r="AX94" i="70"/>
  <c r="AW94" i="70"/>
  <c r="AV94" i="70"/>
  <c r="AT94" i="70"/>
  <c r="AS94" i="70"/>
  <c r="AR94" i="70"/>
  <c r="AQ94" i="70"/>
  <c r="AP94" i="70"/>
  <c r="AO94" i="70"/>
  <c r="AN94" i="70"/>
  <c r="AM94" i="70"/>
  <c r="AL94" i="70"/>
  <c r="AK94" i="70"/>
  <c r="AJ94" i="70"/>
  <c r="AI94" i="70"/>
  <c r="AU94" i="70"/>
  <c r="AG94" i="70"/>
  <c r="P94" i="70"/>
  <c r="AY93" i="70"/>
  <c r="AX93" i="70"/>
  <c r="AW93" i="70"/>
  <c r="AV93" i="70"/>
  <c r="AT93" i="70"/>
  <c r="AS93" i="70"/>
  <c r="AR93" i="70"/>
  <c r="AQ93" i="70"/>
  <c r="AP93" i="70"/>
  <c r="AO93" i="70"/>
  <c r="AN93" i="70"/>
  <c r="AM93" i="70"/>
  <c r="AL93" i="70"/>
  <c r="AK93" i="70"/>
  <c r="AJ93" i="70"/>
  <c r="AI93" i="70"/>
  <c r="AU93" i="70"/>
  <c r="AG93" i="70"/>
  <c r="P93" i="70"/>
  <c r="AY92" i="70"/>
  <c r="AX92" i="70"/>
  <c r="AW92" i="70"/>
  <c r="AV92" i="70"/>
  <c r="AT92" i="70"/>
  <c r="AS92" i="70"/>
  <c r="AR92" i="70"/>
  <c r="AQ92" i="70"/>
  <c r="AP92" i="70"/>
  <c r="AO92" i="70"/>
  <c r="AN92" i="70"/>
  <c r="AM92" i="70"/>
  <c r="AL92" i="70"/>
  <c r="AK92" i="70"/>
  <c r="AJ92" i="70"/>
  <c r="AI92" i="70"/>
  <c r="AU92" i="70"/>
  <c r="AG92" i="70"/>
  <c r="P92" i="70"/>
  <c r="AY91" i="70"/>
  <c r="AX91" i="70"/>
  <c r="AW91" i="70"/>
  <c r="AV91" i="70"/>
  <c r="AT91" i="70"/>
  <c r="AS91" i="70"/>
  <c r="AR91" i="70"/>
  <c r="AQ91" i="70"/>
  <c r="AP91" i="70"/>
  <c r="AO91" i="70"/>
  <c r="AN91" i="70"/>
  <c r="AM91" i="70"/>
  <c r="AL91" i="70"/>
  <c r="AK91" i="70"/>
  <c r="AJ91" i="70"/>
  <c r="AI91" i="70"/>
  <c r="AU91" i="70"/>
  <c r="AG91" i="70"/>
  <c r="P91" i="70"/>
  <c r="AY90" i="70"/>
  <c r="AX90" i="70"/>
  <c r="AW90" i="70"/>
  <c r="AV90" i="70"/>
  <c r="AT90" i="70"/>
  <c r="AS90" i="70"/>
  <c r="AR90" i="70"/>
  <c r="AQ90" i="70"/>
  <c r="AP90" i="70"/>
  <c r="AO90" i="70"/>
  <c r="AN90" i="70"/>
  <c r="AM90" i="70"/>
  <c r="AL90" i="70"/>
  <c r="AK90" i="70"/>
  <c r="AJ90" i="70"/>
  <c r="AI90" i="70"/>
  <c r="AU90" i="70"/>
  <c r="AG90" i="70"/>
  <c r="P90" i="70"/>
  <c r="AY89" i="70"/>
  <c r="AX89" i="70"/>
  <c r="AW89" i="70"/>
  <c r="AV89" i="70"/>
  <c r="AT89" i="70"/>
  <c r="AS89" i="70"/>
  <c r="AR89" i="70"/>
  <c r="AQ89" i="70"/>
  <c r="AP89" i="70"/>
  <c r="AO89" i="70"/>
  <c r="AN89" i="70"/>
  <c r="AM89" i="70"/>
  <c r="AL89" i="70"/>
  <c r="AK89" i="70"/>
  <c r="AJ89" i="70"/>
  <c r="AI89" i="70"/>
  <c r="AU89" i="70"/>
  <c r="AG89" i="70"/>
  <c r="P89" i="70"/>
  <c r="AY88" i="70"/>
  <c r="AX88" i="70"/>
  <c r="AW88" i="70"/>
  <c r="AV88" i="70"/>
  <c r="AT88" i="70"/>
  <c r="AS88" i="70"/>
  <c r="AR88" i="70"/>
  <c r="AQ88" i="70"/>
  <c r="AP88" i="70"/>
  <c r="AO88" i="70"/>
  <c r="AN88" i="70"/>
  <c r="AM88" i="70"/>
  <c r="AL88" i="70"/>
  <c r="AK88" i="70"/>
  <c r="AJ88" i="70"/>
  <c r="AI88" i="70"/>
  <c r="AU88" i="70"/>
  <c r="AG88" i="70"/>
  <c r="P88" i="70"/>
  <c r="AY87" i="70"/>
  <c r="AX87" i="70"/>
  <c r="AW87" i="70"/>
  <c r="AV87" i="70"/>
  <c r="AT87" i="70"/>
  <c r="AS87" i="70"/>
  <c r="AR87" i="70"/>
  <c r="AQ87" i="70"/>
  <c r="AP87" i="70"/>
  <c r="AO87" i="70"/>
  <c r="AN87" i="70"/>
  <c r="AM87" i="70"/>
  <c r="AL87" i="70"/>
  <c r="AK87" i="70"/>
  <c r="AJ87" i="70"/>
  <c r="AI87" i="70"/>
  <c r="AU87" i="70"/>
  <c r="AG87" i="70"/>
  <c r="P87" i="70"/>
  <c r="AY86" i="70"/>
  <c r="AX86" i="70"/>
  <c r="AW86" i="70"/>
  <c r="AV86" i="70"/>
  <c r="AT86" i="70"/>
  <c r="AS86" i="70"/>
  <c r="AR86" i="70"/>
  <c r="AQ86" i="70"/>
  <c r="AP86" i="70"/>
  <c r="AO86" i="70"/>
  <c r="AN86" i="70"/>
  <c r="AM86" i="70"/>
  <c r="AL86" i="70"/>
  <c r="AK86" i="70"/>
  <c r="AJ86" i="70"/>
  <c r="AI86" i="70"/>
  <c r="AU86" i="70"/>
  <c r="AG86" i="70"/>
  <c r="P86" i="70"/>
  <c r="AY85" i="70"/>
  <c r="AX85" i="70"/>
  <c r="AW85" i="70"/>
  <c r="AV85" i="70"/>
  <c r="AT85" i="70"/>
  <c r="AS85" i="70"/>
  <c r="AR85" i="70"/>
  <c r="AQ85" i="70"/>
  <c r="AP85" i="70"/>
  <c r="AO85" i="70"/>
  <c r="AN85" i="70"/>
  <c r="AM85" i="70"/>
  <c r="AL85" i="70"/>
  <c r="AK85" i="70"/>
  <c r="AJ85" i="70"/>
  <c r="AI85" i="70"/>
  <c r="AU85" i="70"/>
  <c r="AG85" i="70"/>
  <c r="P85" i="70"/>
  <c r="AY84" i="70"/>
  <c r="AX84" i="70"/>
  <c r="AW84" i="70"/>
  <c r="AV84" i="70"/>
  <c r="AT84" i="70"/>
  <c r="AS84" i="70"/>
  <c r="AR84" i="70"/>
  <c r="AQ84" i="70"/>
  <c r="AP84" i="70"/>
  <c r="AO84" i="70"/>
  <c r="AN84" i="70"/>
  <c r="AM84" i="70"/>
  <c r="AL84" i="70"/>
  <c r="AK84" i="70"/>
  <c r="AJ84" i="70"/>
  <c r="AI84" i="70"/>
  <c r="AU84" i="70"/>
  <c r="AG84" i="70"/>
  <c r="P84" i="70"/>
  <c r="AY83" i="70"/>
  <c r="AX83" i="70"/>
  <c r="AW83" i="70"/>
  <c r="AV83" i="70"/>
  <c r="AT83" i="70"/>
  <c r="AS83" i="70"/>
  <c r="AR83" i="70"/>
  <c r="AQ83" i="70"/>
  <c r="AP83" i="70"/>
  <c r="AO83" i="70"/>
  <c r="AN83" i="70"/>
  <c r="AM83" i="70"/>
  <c r="AL83" i="70"/>
  <c r="AK83" i="70"/>
  <c r="AJ83" i="70"/>
  <c r="AI83" i="70"/>
  <c r="AU83" i="70"/>
  <c r="AG83" i="70"/>
  <c r="P83" i="70"/>
  <c r="AY82" i="70"/>
  <c r="AX82" i="70"/>
  <c r="AW82" i="70"/>
  <c r="AV82" i="70"/>
  <c r="AT82" i="70"/>
  <c r="AS82" i="70"/>
  <c r="AR82" i="70"/>
  <c r="AQ82" i="70"/>
  <c r="AP82" i="70"/>
  <c r="AO82" i="70"/>
  <c r="AN82" i="70"/>
  <c r="AM82" i="70"/>
  <c r="AL82" i="70"/>
  <c r="AK82" i="70"/>
  <c r="AJ82" i="70"/>
  <c r="AI82" i="70"/>
  <c r="AU82" i="70"/>
  <c r="AG82" i="70"/>
  <c r="P82" i="70"/>
  <c r="AY81" i="70"/>
  <c r="AX81" i="70"/>
  <c r="AW81" i="70"/>
  <c r="AV81" i="70"/>
  <c r="AT81" i="70"/>
  <c r="AS81" i="70"/>
  <c r="AR81" i="70"/>
  <c r="AQ81" i="70"/>
  <c r="AP81" i="70"/>
  <c r="AO81" i="70"/>
  <c r="AN81" i="70"/>
  <c r="AM81" i="70"/>
  <c r="AL81" i="70"/>
  <c r="AK81" i="70"/>
  <c r="AJ81" i="70"/>
  <c r="AI81" i="70"/>
  <c r="AU81" i="70"/>
  <c r="AG81" i="70"/>
  <c r="P81" i="70"/>
  <c r="AY80" i="70"/>
  <c r="AX80" i="70"/>
  <c r="AW80" i="70"/>
  <c r="AV80" i="70"/>
  <c r="AT80" i="70"/>
  <c r="AS80" i="70"/>
  <c r="AR80" i="70"/>
  <c r="AQ80" i="70"/>
  <c r="AP80" i="70"/>
  <c r="AO80" i="70"/>
  <c r="AN80" i="70"/>
  <c r="AM80" i="70"/>
  <c r="AL80" i="70"/>
  <c r="AK80" i="70"/>
  <c r="AJ80" i="70"/>
  <c r="AI80" i="70"/>
  <c r="AU80" i="70"/>
  <c r="AG80" i="70"/>
  <c r="P80" i="70"/>
  <c r="AY79" i="70"/>
  <c r="AX79" i="70"/>
  <c r="AW79" i="70"/>
  <c r="AV79" i="70"/>
  <c r="AT79" i="70"/>
  <c r="AS79" i="70"/>
  <c r="AR79" i="70"/>
  <c r="AQ79" i="70"/>
  <c r="AP79" i="70"/>
  <c r="AO79" i="70"/>
  <c r="AN79" i="70"/>
  <c r="AM79" i="70"/>
  <c r="AL79" i="70"/>
  <c r="AK79" i="70"/>
  <c r="AJ79" i="70"/>
  <c r="AI79" i="70"/>
  <c r="AU79" i="70"/>
  <c r="AG79" i="70"/>
  <c r="P79" i="70"/>
  <c r="AY78" i="70"/>
  <c r="AX78" i="70"/>
  <c r="AW78" i="70"/>
  <c r="AV78" i="70"/>
  <c r="AT78" i="70"/>
  <c r="AS78" i="70"/>
  <c r="AR78" i="70"/>
  <c r="AQ78" i="70"/>
  <c r="AP78" i="70"/>
  <c r="AO78" i="70"/>
  <c r="AN78" i="70"/>
  <c r="AM78" i="70"/>
  <c r="AL78" i="70"/>
  <c r="AK78" i="70"/>
  <c r="AJ78" i="70"/>
  <c r="AI78" i="70"/>
  <c r="AU78" i="70"/>
  <c r="AG78" i="70"/>
  <c r="P78" i="70"/>
  <c r="AY77" i="70"/>
  <c r="AX77" i="70"/>
  <c r="AW77" i="70"/>
  <c r="AV77" i="70"/>
  <c r="AT77" i="70"/>
  <c r="AS77" i="70"/>
  <c r="AR77" i="70"/>
  <c r="AQ77" i="70"/>
  <c r="AP77" i="70"/>
  <c r="AO77" i="70"/>
  <c r="AN77" i="70"/>
  <c r="AM77" i="70"/>
  <c r="AL77" i="70"/>
  <c r="AK77" i="70"/>
  <c r="AJ77" i="70"/>
  <c r="AI77" i="70"/>
  <c r="AU77" i="70"/>
  <c r="AG77" i="70"/>
  <c r="P77" i="70"/>
  <c r="AY76" i="70"/>
  <c r="AX76" i="70"/>
  <c r="AW76" i="70"/>
  <c r="AV76" i="70"/>
  <c r="AT76" i="70"/>
  <c r="AS76" i="70"/>
  <c r="AR76" i="70"/>
  <c r="AQ76" i="70"/>
  <c r="AP76" i="70"/>
  <c r="AO76" i="70"/>
  <c r="AN76" i="70"/>
  <c r="AM76" i="70"/>
  <c r="AL76" i="70"/>
  <c r="AK76" i="70"/>
  <c r="AJ76" i="70"/>
  <c r="AI76" i="70"/>
  <c r="AU76" i="70"/>
  <c r="AG76" i="70"/>
  <c r="P76" i="70"/>
  <c r="AY75" i="70"/>
  <c r="AX75" i="70"/>
  <c r="AW75" i="70"/>
  <c r="AV75" i="70"/>
  <c r="AT75" i="70"/>
  <c r="AS75" i="70"/>
  <c r="AR75" i="70"/>
  <c r="AQ75" i="70"/>
  <c r="AP75" i="70"/>
  <c r="AO75" i="70"/>
  <c r="AN75" i="70"/>
  <c r="AM75" i="70"/>
  <c r="AL75" i="70"/>
  <c r="AK75" i="70"/>
  <c r="AJ75" i="70"/>
  <c r="AI75" i="70"/>
  <c r="AU75" i="70"/>
  <c r="AG75" i="70"/>
  <c r="P75" i="70"/>
  <c r="AY74" i="70"/>
  <c r="AX74" i="70"/>
  <c r="AW74" i="70"/>
  <c r="AV74" i="70"/>
  <c r="AT74" i="70"/>
  <c r="AS74" i="70"/>
  <c r="AR74" i="70"/>
  <c r="AQ74" i="70"/>
  <c r="AP74" i="70"/>
  <c r="AO74" i="70"/>
  <c r="AN74" i="70"/>
  <c r="AM74" i="70"/>
  <c r="AL74" i="70"/>
  <c r="AK74" i="70"/>
  <c r="AJ74" i="70"/>
  <c r="AI74" i="70"/>
  <c r="AU74" i="70"/>
  <c r="AG74" i="70"/>
  <c r="P74" i="70"/>
  <c r="AY73" i="70"/>
  <c r="AX73" i="70"/>
  <c r="AW73" i="70"/>
  <c r="AV73" i="70"/>
  <c r="AT73" i="70"/>
  <c r="AS73" i="70"/>
  <c r="AR73" i="70"/>
  <c r="AQ73" i="70"/>
  <c r="AP73" i="70"/>
  <c r="AO73" i="70"/>
  <c r="AN73" i="70"/>
  <c r="AM73" i="70"/>
  <c r="AL73" i="70"/>
  <c r="AK73" i="70"/>
  <c r="AJ73" i="70"/>
  <c r="AI73" i="70"/>
  <c r="AU73" i="70"/>
  <c r="AG73" i="70"/>
  <c r="P73" i="70"/>
  <c r="AY72" i="70"/>
  <c r="AX72" i="70"/>
  <c r="AW72" i="70"/>
  <c r="AV72" i="70"/>
  <c r="AT72" i="70"/>
  <c r="AS72" i="70"/>
  <c r="AR72" i="70"/>
  <c r="AQ72" i="70"/>
  <c r="AP72" i="70"/>
  <c r="AO72" i="70"/>
  <c r="AN72" i="70"/>
  <c r="AM72" i="70"/>
  <c r="AL72" i="70"/>
  <c r="AK72" i="70"/>
  <c r="AJ72" i="70"/>
  <c r="AI72" i="70"/>
  <c r="AU72" i="70"/>
  <c r="AG72" i="70"/>
  <c r="P72" i="70"/>
  <c r="AY71" i="70"/>
  <c r="AX71" i="70"/>
  <c r="AW71" i="70"/>
  <c r="AV71" i="70"/>
  <c r="AT71" i="70"/>
  <c r="AS71" i="70"/>
  <c r="AR71" i="70"/>
  <c r="AQ71" i="70"/>
  <c r="AP71" i="70"/>
  <c r="AO71" i="70"/>
  <c r="AN71" i="70"/>
  <c r="AM71" i="70"/>
  <c r="AL71" i="70"/>
  <c r="AK71" i="70"/>
  <c r="AJ71" i="70"/>
  <c r="AI71" i="70"/>
  <c r="AU71" i="70"/>
  <c r="AG71" i="70"/>
  <c r="P71" i="70"/>
  <c r="AY70" i="70"/>
  <c r="AX70" i="70"/>
  <c r="AW70" i="70"/>
  <c r="AV70" i="70"/>
  <c r="AT70" i="70"/>
  <c r="AS70" i="70"/>
  <c r="AR70" i="70"/>
  <c r="AQ70" i="70"/>
  <c r="AP70" i="70"/>
  <c r="AO70" i="70"/>
  <c r="AN70" i="70"/>
  <c r="AM70" i="70"/>
  <c r="AL70" i="70"/>
  <c r="AK70" i="70"/>
  <c r="AJ70" i="70"/>
  <c r="AI70" i="70"/>
  <c r="AU70" i="70"/>
  <c r="AG70" i="70"/>
  <c r="P70" i="70"/>
  <c r="AY69" i="70"/>
  <c r="AX69" i="70"/>
  <c r="AW69" i="70"/>
  <c r="AV69" i="70"/>
  <c r="AT69" i="70"/>
  <c r="AS69" i="70"/>
  <c r="AR69" i="70"/>
  <c r="AQ69" i="70"/>
  <c r="AP69" i="70"/>
  <c r="AO69" i="70"/>
  <c r="AN69" i="70"/>
  <c r="AM69" i="70"/>
  <c r="AL69" i="70"/>
  <c r="AK69" i="70"/>
  <c r="AJ69" i="70"/>
  <c r="AI69" i="70"/>
  <c r="AU69" i="70"/>
  <c r="AG69" i="70"/>
  <c r="P69" i="70"/>
  <c r="AY68" i="70"/>
  <c r="AX68" i="70"/>
  <c r="AW68" i="70"/>
  <c r="AV68" i="70"/>
  <c r="AT68" i="70"/>
  <c r="AS68" i="70"/>
  <c r="AR68" i="70"/>
  <c r="AQ68" i="70"/>
  <c r="AP68" i="70"/>
  <c r="AO68" i="70"/>
  <c r="AN68" i="70"/>
  <c r="AM68" i="70"/>
  <c r="AL68" i="70"/>
  <c r="AK68" i="70"/>
  <c r="AJ68" i="70"/>
  <c r="AI68" i="70"/>
  <c r="AU68" i="70"/>
  <c r="AG68" i="70"/>
  <c r="P68" i="70"/>
  <c r="AY67" i="70"/>
  <c r="AX67" i="70"/>
  <c r="AW67" i="70"/>
  <c r="AV67" i="70"/>
  <c r="AT67" i="70"/>
  <c r="AS67" i="70"/>
  <c r="AR67" i="70"/>
  <c r="AQ67" i="70"/>
  <c r="AP67" i="70"/>
  <c r="AO67" i="70"/>
  <c r="AN67" i="70"/>
  <c r="AM67" i="70"/>
  <c r="AL67" i="70"/>
  <c r="AK67" i="70"/>
  <c r="AJ67" i="70"/>
  <c r="AI67" i="70"/>
  <c r="AU67" i="70"/>
  <c r="AG67" i="70"/>
  <c r="P67" i="70"/>
  <c r="AY66" i="70"/>
  <c r="AX66" i="70"/>
  <c r="AW66" i="70"/>
  <c r="AV66" i="70"/>
  <c r="AT66" i="70"/>
  <c r="AS66" i="70"/>
  <c r="AR66" i="70"/>
  <c r="AQ66" i="70"/>
  <c r="AP66" i="70"/>
  <c r="AO66" i="70"/>
  <c r="AN66" i="70"/>
  <c r="AM66" i="70"/>
  <c r="AL66" i="70"/>
  <c r="AK66" i="70"/>
  <c r="AJ66" i="70"/>
  <c r="AI66" i="70"/>
  <c r="AU66" i="70"/>
  <c r="AG66" i="70"/>
  <c r="P66" i="70"/>
  <c r="AY65" i="70"/>
  <c r="AX65" i="70"/>
  <c r="AW65" i="70"/>
  <c r="AV65" i="70"/>
  <c r="AT65" i="70"/>
  <c r="AS65" i="70"/>
  <c r="AR65" i="70"/>
  <c r="AQ65" i="70"/>
  <c r="AP65" i="70"/>
  <c r="AO65" i="70"/>
  <c r="AN65" i="70"/>
  <c r="AM65" i="70"/>
  <c r="AL65" i="70"/>
  <c r="AK65" i="70"/>
  <c r="AJ65" i="70"/>
  <c r="AI65" i="70"/>
  <c r="AU65" i="70"/>
  <c r="AG65" i="70"/>
  <c r="P65" i="70"/>
  <c r="AY64" i="70"/>
  <c r="AX64" i="70"/>
  <c r="AW64" i="70"/>
  <c r="AV64" i="70"/>
  <c r="AT64" i="70"/>
  <c r="AS64" i="70"/>
  <c r="AR64" i="70"/>
  <c r="AQ64" i="70"/>
  <c r="AP64" i="70"/>
  <c r="AO64" i="70"/>
  <c r="AN64" i="70"/>
  <c r="AM64" i="70"/>
  <c r="AL64" i="70"/>
  <c r="AK64" i="70"/>
  <c r="AJ64" i="70"/>
  <c r="AI64" i="70"/>
  <c r="AU64" i="70"/>
  <c r="AG64" i="70"/>
  <c r="P64" i="70"/>
  <c r="AY63" i="70"/>
  <c r="AX63" i="70"/>
  <c r="AW63" i="70"/>
  <c r="AV63" i="70"/>
  <c r="AT63" i="70"/>
  <c r="AS63" i="70"/>
  <c r="AR63" i="70"/>
  <c r="AQ63" i="70"/>
  <c r="AP63" i="70"/>
  <c r="AO63" i="70"/>
  <c r="AN63" i="70"/>
  <c r="AM63" i="70"/>
  <c r="AL63" i="70"/>
  <c r="AK63" i="70"/>
  <c r="AJ63" i="70"/>
  <c r="AI63" i="70"/>
  <c r="AU63" i="70"/>
  <c r="AG63" i="70"/>
  <c r="P63" i="70"/>
  <c r="AY62" i="70"/>
  <c r="AX62" i="70"/>
  <c r="AW62" i="70"/>
  <c r="AV62" i="70"/>
  <c r="AT62" i="70"/>
  <c r="AS62" i="70"/>
  <c r="AR62" i="70"/>
  <c r="AQ62" i="70"/>
  <c r="AP62" i="70"/>
  <c r="AO62" i="70"/>
  <c r="AN62" i="70"/>
  <c r="AM62" i="70"/>
  <c r="AL62" i="70"/>
  <c r="AK62" i="70"/>
  <c r="AJ62" i="70"/>
  <c r="AI62" i="70"/>
  <c r="AU62" i="70"/>
  <c r="AG62" i="70"/>
  <c r="P62" i="70"/>
  <c r="AY61" i="70"/>
  <c r="AX61" i="70"/>
  <c r="AW61" i="70"/>
  <c r="AV61" i="70"/>
  <c r="AT61" i="70"/>
  <c r="AS61" i="70"/>
  <c r="AR61" i="70"/>
  <c r="AQ61" i="70"/>
  <c r="AP61" i="70"/>
  <c r="AO61" i="70"/>
  <c r="AN61" i="70"/>
  <c r="AM61" i="70"/>
  <c r="AL61" i="70"/>
  <c r="AK61" i="70"/>
  <c r="AJ61" i="70"/>
  <c r="AI61" i="70"/>
  <c r="AU61" i="70"/>
  <c r="AG61" i="70"/>
  <c r="P61" i="70"/>
  <c r="AY60" i="70"/>
  <c r="AX60" i="70"/>
  <c r="AW60" i="70"/>
  <c r="AV60" i="70"/>
  <c r="AT60" i="70"/>
  <c r="AS60" i="70"/>
  <c r="AR60" i="70"/>
  <c r="AQ60" i="70"/>
  <c r="AP60" i="70"/>
  <c r="AO60" i="70"/>
  <c r="AN60" i="70"/>
  <c r="AM60" i="70"/>
  <c r="AL60" i="70"/>
  <c r="AK60" i="70"/>
  <c r="AJ60" i="70"/>
  <c r="AI60" i="70"/>
  <c r="AU60" i="70"/>
  <c r="AG60" i="70"/>
  <c r="P60" i="70"/>
  <c r="AY59" i="70"/>
  <c r="AX59" i="70"/>
  <c r="AW59" i="70"/>
  <c r="AV59" i="70"/>
  <c r="AT59" i="70"/>
  <c r="AS59" i="70"/>
  <c r="AR59" i="70"/>
  <c r="AQ59" i="70"/>
  <c r="AP59" i="70"/>
  <c r="AO59" i="70"/>
  <c r="AN59" i="70"/>
  <c r="AM59" i="70"/>
  <c r="AL59" i="70"/>
  <c r="AK59" i="70"/>
  <c r="AJ59" i="70"/>
  <c r="AI59" i="70"/>
  <c r="AU59" i="70"/>
  <c r="AG59" i="70"/>
  <c r="P59" i="70"/>
  <c r="AY58" i="70"/>
  <c r="AX58" i="70"/>
  <c r="AW58" i="70"/>
  <c r="AV58" i="70"/>
  <c r="AT58" i="70"/>
  <c r="AS58" i="70"/>
  <c r="AR58" i="70"/>
  <c r="AQ58" i="70"/>
  <c r="AP58" i="70"/>
  <c r="AO58" i="70"/>
  <c r="AN58" i="70"/>
  <c r="AM58" i="70"/>
  <c r="AL58" i="70"/>
  <c r="AK58" i="70"/>
  <c r="AJ58" i="70"/>
  <c r="AI58" i="70"/>
  <c r="AU58" i="70"/>
  <c r="AG58" i="70"/>
  <c r="P58" i="70"/>
  <c r="AY57" i="70"/>
  <c r="AX57" i="70"/>
  <c r="AW57" i="70"/>
  <c r="AV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U57" i="70"/>
  <c r="AG57" i="70"/>
  <c r="P57" i="70"/>
  <c r="AY56" i="70"/>
  <c r="AX56" i="70"/>
  <c r="AW56" i="70"/>
  <c r="AV56" i="70"/>
  <c r="AT56" i="70"/>
  <c r="AS56" i="70"/>
  <c r="AR56" i="70"/>
  <c r="AQ56" i="70"/>
  <c r="AP56" i="70"/>
  <c r="AO56" i="70"/>
  <c r="AN56" i="70"/>
  <c r="AM56" i="70"/>
  <c r="AL56" i="70"/>
  <c r="AK56" i="70"/>
  <c r="AJ56" i="70"/>
  <c r="AI56" i="70"/>
  <c r="AU56" i="70"/>
  <c r="AG56" i="70"/>
  <c r="P56" i="70"/>
  <c r="AY55" i="70"/>
  <c r="AX55" i="70"/>
  <c r="AW55" i="70"/>
  <c r="AV55" i="70"/>
  <c r="AT55" i="70"/>
  <c r="AS55" i="70"/>
  <c r="AR55" i="70"/>
  <c r="AQ55" i="70"/>
  <c r="AP55" i="70"/>
  <c r="AO55" i="70"/>
  <c r="AN55" i="70"/>
  <c r="AM55" i="70"/>
  <c r="AL55" i="70"/>
  <c r="AK55" i="70"/>
  <c r="AJ55" i="70"/>
  <c r="AI55" i="70"/>
  <c r="AU55" i="70"/>
  <c r="AG55" i="70"/>
  <c r="P55" i="70"/>
  <c r="AY54" i="70"/>
  <c r="AX54" i="70"/>
  <c r="AW54" i="70"/>
  <c r="AV54" i="70"/>
  <c r="AT54" i="70"/>
  <c r="AS54" i="70"/>
  <c r="AR54" i="70"/>
  <c r="AQ54" i="70"/>
  <c r="AP54" i="70"/>
  <c r="AO54" i="70"/>
  <c r="AN54" i="70"/>
  <c r="AM54" i="70"/>
  <c r="AL54" i="70"/>
  <c r="AK54" i="70"/>
  <c r="AJ54" i="70"/>
  <c r="AI54" i="70"/>
  <c r="AU54" i="70"/>
  <c r="AG54" i="70"/>
  <c r="P54" i="70"/>
  <c r="AY53" i="70"/>
  <c r="AX53" i="70"/>
  <c r="AW53" i="70"/>
  <c r="AV53" i="70"/>
  <c r="AT53" i="70"/>
  <c r="AS53" i="70"/>
  <c r="AR53" i="70"/>
  <c r="AQ53" i="70"/>
  <c r="AP53" i="70"/>
  <c r="AO53" i="70"/>
  <c r="AN53" i="70"/>
  <c r="AM53" i="70"/>
  <c r="AL53" i="70"/>
  <c r="AK53" i="70"/>
  <c r="AJ53" i="70"/>
  <c r="AI53" i="70"/>
  <c r="AU53" i="70"/>
  <c r="AG53" i="70"/>
  <c r="P53" i="70"/>
  <c r="AY52" i="70"/>
  <c r="AX52" i="70"/>
  <c r="AW52" i="70"/>
  <c r="AV52" i="70"/>
  <c r="AT52" i="70"/>
  <c r="AS52" i="70"/>
  <c r="AR52" i="70"/>
  <c r="AQ52" i="70"/>
  <c r="AP52" i="70"/>
  <c r="AO52" i="70"/>
  <c r="AN52" i="70"/>
  <c r="AM52" i="70"/>
  <c r="AL52" i="70"/>
  <c r="AK52" i="70"/>
  <c r="AJ52" i="70"/>
  <c r="AI52" i="70"/>
  <c r="AU52" i="70"/>
  <c r="AG52" i="70"/>
  <c r="P52" i="70"/>
  <c r="AY51" i="70"/>
  <c r="AX51" i="70"/>
  <c r="AW51" i="70"/>
  <c r="AV51" i="70"/>
  <c r="AT51" i="70"/>
  <c r="AS51" i="70"/>
  <c r="AR51" i="70"/>
  <c r="AQ51" i="70"/>
  <c r="AP51" i="70"/>
  <c r="AO51" i="70"/>
  <c r="AN51" i="70"/>
  <c r="AM51" i="70"/>
  <c r="AL51" i="70"/>
  <c r="AK51" i="70"/>
  <c r="AJ51" i="70"/>
  <c r="AI51" i="70"/>
  <c r="AU51" i="70"/>
  <c r="AG51" i="70"/>
  <c r="P51" i="70"/>
  <c r="AY50" i="70"/>
  <c r="AX50" i="70"/>
  <c r="AW50" i="70"/>
  <c r="AV50" i="70"/>
  <c r="AT50" i="70"/>
  <c r="AS50" i="70"/>
  <c r="AR50" i="70"/>
  <c r="AQ50" i="70"/>
  <c r="AP50" i="70"/>
  <c r="AO50" i="70"/>
  <c r="AN50" i="70"/>
  <c r="AM50" i="70"/>
  <c r="AL50" i="70"/>
  <c r="AK50" i="70"/>
  <c r="AJ50" i="70"/>
  <c r="AI50" i="70"/>
  <c r="AU50" i="70"/>
  <c r="AG50" i="70"/>
  <c r="P50" i="70"/>
  <c r="AY49" i="70"/>
  <c r="AX49" i="70"/>
  <c r="AW49" i="70"/>
  <c r="AV49" i="70"/>
  <c r="AT49" i="70"/>
  <c r="AS49" i="70"/>
  <c r="AR49" i="70"/>
  <c r="AQ49" i="70"/>
  <c r="AP49" i="70"/>
  <c r="AO49" i="70"/>
  <c r="AN49" i="70"/>
  <c r="AM49" i="70"/>
  <c r="AL49" i="70"/>
  <c r="AK49" i="70"/>
  <c r="AJ49" i="70"/>
  <c r="AI49" i="70"/>
  <c r="AU49" i="70"/>
  <c r="AG49" i="70"/>
  <c r="P49" i="70"/>
  <c r="AY48" i="70"/>
  <c r="AX48" i="70"/>
  <c r="AW48" i="70"/>
  <c r="AV48" i="70"/>
  <c r="AT48" i="70"/>
  <c r="AS48" i="70"/>
  <c r="AR48" i="70"/>
  <c r="AQ48" i="70"/>
  <c r="AP48" i="70"/>
  <c r="AO48" i="70"/>
  <c r="AN48" i="70"/>
  <c r="AM48" i="70"/>
  <c r="AL48" i="70"/>
  <c r="AK48" i="70"/>
  <c r="AJ48" i="70"/>
  <c r="AI48" i="70"/>
  <c r="AU48" i="70"/>
  <c r="AG48" i="70"/>
  <c r="P48" i="70"/>
  <c r="AY47" i="70"/>
  <c r="AX47" i="70"/>
  <c r="AW47" i="70"/>
  <c r="AV47" i="70"/>
  <c r="AT47" i="70"/>
  <c r="AS47" i="70"/>
  <c r="AR47" i="70"/>
  <c r="AQ47" i="70"/>
  <c r="AP47" i="70"/>
  <c r="AO47" i="70"/>
  <c r="AN47" i="70"/>
  <c r="AM47" i="70"/>
  <c r="AL47" i="70"/>
  <c r="AK47" i="70"/>
  <c r="AJ47" i="70"/>
  <c r="AI47" i="70"/>
  <c r="AU47" i="70"/>
  <c r="AG47" i="70"/>
  <c r="P47" i="70"/>
  <c r="AY46" i="70"/>
  <c r="AX46" i="70"/>
  <c r="AW46" i="70"/>
  <c r="AV46" i="70"/>
  <c r="AT46" i="70"/>
  <c r="AS46" i="70"/>
  <c r="AR46" i="70"/>
  <c r="AQ46" i="70"/>
  <c r="AP46" i="70"/>
  <c r="AO46" i="70"/>
  <c r="AN46" i="70"/>
  <c r="AM46" i="70"/>
  <c r="AL46" i="70"/>
  <c r="AK46" i="70"/>
  <c r="AJ46" i="70"/>
  <c r="AI46" i="70"/>
  <c r="AU46" i="70"/>
  <c r="AG46" i="70"/>
  <c r="P46" i="70"/>
  <c r="AY45" i="70"/>
  <c r="AX45" i="70"/>
  <c r="AW45" i="70"/>
  <c r="AV45" i="70"/>
  <c r="AT45" i="70"/>
  <c r="AS45" i="70"/>
  <c r="AR45" i="70"/>
  <c r="AQ45" i="70"/>
  <c r="AP45" i="70"/>
  <c r="AO45" i="70"/>
  <c r="AN45" i="70"/>
  <c r="AM45" i="70"/>
  <c r="AL45" i="70"/>
  <c r="AK45" i="70"/>
  <c r="AJ45" i="70"/>
  <c r="AI45" i="70"/>
  <c r="AU45" i="70"/>
  <c r="AG45" i="70"/>
  <c r="P45" i="70"/>
  <c r="AY44" i="70"/>
  <c r="AX44" i="70"/>
  <c r="AW44" i="70"/>
  <c r="AV44" i="70"/>
  <c r="AT44" i="70"/>
  <c r="AS44" i="70"/>
  <c r="AR44" i="70"/>
  <c r="AQ44" i="70"/>
  <c r="AP44" i="70"/>
  <c r="AO44" i="70"/>
  <c r="AN44" i="70"/>
  <c r="AM44" i="70"/>
  <c r="AL44" i="70"/>
  <c r="AK44" i="70"/>
  <c r="AJ44" i="70"/>
  <c r="AI44" i="70"/>
  <c r="AU44" i="70"/>
  <c r="AG44" i="70"/>
  <c r="P44" i="70"/>
  <c r="AY43" i="70"/>
  <c r="AX43" i="70"/>
  <c r="AW43" i="70"/>
  <c r="AV43" i="70"/>
  <c r="AT43" i="70"/>
  <c r="AS43" i="70"/>
  <c r="AR43" i="70"/>
  <c r="AQ43" i="70"/>
  <c r="AP43" i="70"/>
  <c r="AO43" i="70"/>
  <c r="AN43" i="70"/>
  <c r="AM43" i="70"/>
  <c r="AL43" i="70"/>
  <c r="AK43" i="70"/>
  <c r="AJ43" i="70"/>
  <c r="AI43" i="70"/>
  <c r="AU43" i="70"/>
  <c r="AG43" i="70"/>
  <c r="P43" i="70"/>
  <c r="AY42" i="70"/>
  <c r="AX42" i="70"/>
  <c r="AW42" i="70"/>
  <c r="AV42" i="70"/>
  <c r="AT42" i="70"/>
  <c r="AS42" i="70"/>
  <c r="AR42" i="70"/>
  <c r="AQ42" i="70"/>
  <c r="AP42" i="70"/>
  <c r="AO42" i="70"/>
  <c r="AN42" i="70"/>
  <c r="AM42" i="70"/>
  <c r="AL42" i="70"/>
  <c r="AK42" i="70"/>
  <c r="AJ42" i="70"/>
  <c r="AI42" i="70"/>
  <c r="AU42" i="70"/>
  <c r="AG42" i="70"/>
  <c r="P42" i="70"/>
  <c r="AY41" i="70"/>
  <c r="AX41" i="70"/>
  <c r="AW41" i="70"/>
  <c r="AV41" i="70"/>
  <c r="AT41" i="70"/>
  <c r="AS41" i="70"/>
  <c r="AR41" i="70"/>
  <c r="AQ41" i="70"/>
  <c r="AP41" i="70"/>
  <c r="AO41" i="70"/>
  <c r="AN41" i="70"/>
  <c r="AM41" i="70"/>
  <c r="AL41" i="70"/>
  <c r="AK41" i="70"/>
  <c r="AJ41" i="70"/>
  <c r="AI41" i="70"/>
  <c r="AU41" i="70"/>
  <c r="AG41" i="70"/>
  <c r="P41" i="70"/>
  <c r="AY40" i="70"/>
  <c r="AX40" i="70"/>
  <c r="AW40" i="70"/>
  <c r="AV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U40" i="70"/>
  <c r="AG40" i="70"/>
  <c r="P40" i="70"/>
  <c r="AY39" i="70"/>
  <c r="AX39" i="70"/>
  <c r="AW39" i="70"/>
  <c r="AV39" i="70"/>
  <c r="AT39" i="70"/>
  <c r="AS39" i="70"/>
  <c r="AR39" i="70"/>
  <c r="AQ39" i="70"/>
  <c r="AP39" i="70"/>
  <c r="AO39" i="70"/>
  <c r="AN39" i="70"/>
  <c r="AM39" i="70"/>
  <c r="AL39" i="70"/>
  <c r="AK39" i="70"/>
  <c r="AJ39" i="70"/>
  <c r="AI39" i="70"/>
  <c r="AU39" i="70"/>
  <c r="AG39" i="70"/>
  <c r="P39" i="70"/>
  <c r="AY38" i="70"/>
  <c r="AX38" i="70"/>
  <c r="AW38" i="70"/>
  <c r="AV38" i="70"/>
  <c r="AT38" i="70"/>
  <c r="AS38" i="70"/>
  <c r="AR38" i="70"/>
  <c r="AQ38" i="70"/>
  <c r="AP38" i="70"/>
  <c r="AO38" i="70"/>
  <c r="AN38" i="70"/>
  <c r="AM38" i="70"/>
  <c r="AL38" i="70"/>
  <c r="AK38" i="70"/>
  <c r="AJ38" i="70"/>
  <c r="AI38" i="70"/>
  <c r="AU38" i="70"/>
  <c r="AG38" i="70"/>
  <c r="P38" i="70"/>
  <c r="AY37" i="70"/>
  <c r="AX37" i="70"/>
  <c r="AW37" i="70"/>
  <c r="AV37" i="70"/>
  <c r="AT37" i="70"/>
  <c r="AS37" i="70"/>
  <c r="AR37" i="70"/>
  <c r="AQ37" i="70"/>
  <c r="AP37" i="70"/>
  <c r="AO37" i="70"/>
  <c r="AN37" i="70"/>
  <c r="AM37" i="70"/>
  <c r="AL37" i="70"/>
  <c r="AK37" i="70"/>
  <c r="AJ37" i="70"/>
  <c r="AI37" i="70"/>
  <c r="AU37" i="70"/>
  <c r="AG37" i="70"/>
  <c r="P37" i="70"/>
  <c r="AY36" i="70"/>
  <c r="AX36" i="70"/>
  <c r="AW36" i="70"/>
  <c r="AV36" i="70"/>
  <c r="AT36" i="70"/>
  <c r="AS36" i="70"/>
  <c r="AR36" i="70"/>
  <c r="AQ36" i="70"/>
  <c r="AP36" i="70"/>
  <c r="AO36" i="70"/>
  <c r="AN36" i="70"/>
  <c r="AM36" i="70"/>
  <c r="AL36" i="70"/>
  <c r="AK36" i="70"/>
  <c r="AJ36" i="70"/>
  <c r="AI36" i="70"/>
  <c r="AU36" i="70"/>
  <c r="AG36" i="70"/>
  <c r="P36" i="70"/>
  <c r="AY35" i="70"/>
  <c r="AX35" i="70"/>
  <c r="AW35" i="70"/>
  <c r="AV35" i="70"/>
  <c r="AT35" i="70"/>
  <c r="AS35" i="70"/>
  <c r="AR35" i="70"/>
  <c r="AQ35" i="70"/>
  <c r="AP35" i="70"/>
  <c r="AO35" i="70"/>
  <c r="AN35" i="70"/>
  <c r="AM35" i="70"/>
  <c r="AL35" i="70"/>
  <c r="AK35" i="70"/>
  <c r="AJ35" i="70"/>
  <c r="AI35" i="70"/>
  <c r="AU35" i="70"/>
  <c r="AG35" i="70"/>
  <c r="P35" i="70"/>
  <c r="AY34" i="70"/>
  <c r="AX34" i="70"/>
  <c r="AW34" i="70"/>
  <c r="AV34" i="70"/>
  <c r="AT34" i="70"/>
  <c r="AS34" i="70"/>
  <c r="AR34" i="70"/>
  <c r="AQ34" i="70"/>
  <c r="AP34" i="70"/>
  <c r="AO34" i="70"/>
  <c r="AN34" i="70"/>
  <c r="AM34" i="70"/>
  <c r="AL34" i="70"/>
  <c r="AK34" i="70"/>
  <c r="AJ34" i="70"/>
  <c r="AI34" i="70"/>
  <c r="AU34" i="70"/>
  <c r="AG34" i="70"/>
  <c r="P34" i="70"/>
  <c r="AY33" i="70"/>
  <c r="AX33" i="70"/>
  <c r="AW33" i="70"/>
  <c r="AV33" i="70"/>
  <c r="AT33" i="70"/>
  <c r="AS33" i="70"/>
  <c r="AR33" i="70"/>
  <c r="AQ33" i="70"/>
  <c r="AP33" i="70"/>
  <c r="AO33" i="70"/>
  <c r="AN33" i="70"/>
  <c r="AM33" i="70"/>
  <c r="AL33" i="70"/>
  <c r="AK33" i="70"/>
  <c r="AJ33" i="70"/>
  <c r="AI33" i="70"/>
  <c r="AU33" i="70"/>
  <c r="AG33" i="70"/>
  <c r="P33" i="70"/>
  <c r="AY32" i="70"/>
  <c r="AX32" i="70"/>
  <c r="AW32" i="70"/>
  <c r="AV32" i="70"/>
  <c r="AT32" i="70"/>
  <c r="AS32" i="70"/>
  <c r="AR32" i="70"/>
  <c r="AQ32" i="70"/>
  <c r="AP32" i="70"/>
  <c r="AO32" i="70"/>
  <c r="AN32" i="70"/>
  <c r="AM32" i="70"/>
  <c r="AL32" i="70"/>
  <c r="AK32" i="70"/>
  <c r="AJ32" i="70"/>
  <c r="AI32" i="70"/>
  <c r="AU32" i="70"/>
  <c r="AG32" i="70"/>
  <c r="P32" i="70"/>
  <c r="AY31" i="70"/>
  <c r="AX31" i="70"/>
  <c r="AW31" i="70"/>
  <c r="AV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U31" i="70"/>
  <c r="AG31" i="70"/>
  <c r="P31" i="70"/>
  <c r="AY30" i="70"/>
  <c r="AX30" i="70"/>
  <c r="AW30" i="70"/>
  <c r="AV30" i="70"/>
  <c r="AT30" i="70"/>
  <c r="AS30" i="70"/>
  <c r="AR30" i="70"/>
  <c r="AQ30" i="70"/>
  <c r="AP30" i="70"/>
  <c r="AO30" i="70"/>
  <c r="AN30" i="70"/>
  <c r="AM30" i="70"/>
  <c r="AL30" i="70"/>
  <c r="AK30" i="70"/>
  <c r="AJ30" i="70"/>
  <c r="AI30" i="70"/>
  <c r="AU30" i="70"/>
  <c r="AG30" i="70"/>
  <c r="P30" i="70"/>
  <c r="AY29" i="70"/>
  <c r="AX29" i="70"/>
  <c r="AW29" i="70"/>
  <c r="AV29" i="70"/>
  <c r="AT29" i="70"/>
  <c r="AS29" i="70"/>
  <c r="AR29" i="70"/>
  <c r="AQ29" i="70"/>
  <c r="AP29" i="70"/>
  <c r="AO29" i="70"/>
  <c r="AN29" i="70"/>
  <c r="AM29" i="70"/>
  <c r="AL29" i="70"/>
  <c r="AK29" i="70"/>
  <c r="AJ29" i="70"/>
  <c r="AI29" i="70"/>
  <c r="AU29" i="70"/>
  <c r="AG29" i="70"/>
  <c r="P29" i="70"/>
  <c r="AY28" i="70"/>
  <c r="AX28" i="70"/>
  <c r="AW28" i="70"/>
  <c r="AV28" i="70"/>
  <c r="AT28" i="70"/>
  <c r="AS28" i="70"/>
  <c r="AR28" i="70"/>
  <c r="AQ28" i="70"/>
  <c r="AP28" i="70"/>
  <c r="AO28" i="70"/>
  <c r="AN28" i="70"/>
  <c r="AM28" i="70"/>
  <c r="AL28" i="70"/>
  <c r="AK28" i="70"/>
  <c r="AJ28" i="70"/>
  <c r="AI28" i="70"/>
  <c r="AU28" i="70"/>
  <c r="AG28" i="70"/>
  <c r="P28" i="70"/>
  <c r="AY27" i="70"/>
  <c r="AX27" i="70"/>
  <c r="AW27" i="70"/>
  <c r="AV27" i="70"/>
  <c r="AT27" i="70"/>
  <c r="AS27" i="70"/>
  <c r="AR27" i="70"/>
  <c r="AQ27" i="70"/>
  <c r="AP27" i="70"/>
  <c r="AO27" i="70"/>
  <c r="AN27" i="70"/>
  <c r="AM27" i="70"/>
  <c r="AL27" i="70"/>
  <c r="AK27" i="70"/>
  <c r="AJ27" i="70"/>
  <c r="AI27" i="70"/>
  <c r="AU27" i="70"/>
  <c r="AG27" i="70"/>
  <c r="P27" i="70"/>
  <c r="AY26" i="70"/>
  <c r="AX26" i="70"/>
  <c r="AW26" i="70"/>
  <c r="AV26" i="70"/>
  <c r="AT26" i="70"/>
  <c r="AS26" i="70"/>
  <c r="AR26" i="70"/>
  <c r="AQ26" i="70"/>
  <c r="AP26" i="70"/>
  <c r="AO26" i="70"/>
  <c r="AN26" i="70"/>
  <c r="AM26" i="70"/>
  <c r="AL26" i="70"/>
  <c r="AK26" i="70"/>
  <c r="AJ26" i="70"/>
  <c r="AI26" i="70"/>
  <c r="AU26" i="70"/>
  <c r="AG26" i="70"/>
  <c r="P26" i="70"/>
  <c r="AY25" i="70"/>
  <c r="AX25" i="70"/>
  <c r="AW25" i="70"/>
  <c r="AV25" i="70"/>
  <c r="AT25" i="70"/>
  <c r="AS25" i="70"/>
  <c r="AR25" i="70"/>
  <c r="AQ25" i="70"/>
  <c r="AP25" i="70"/>
  <c r="AO25" i="70"/>
  <c r="AN25" i="70"/>
  <c r="AM25" i="70"/>
  <c r="AL25" i="70"/>
  <c r="AK25" i="70"/>
  <c r="AJ25" i="70"/>
  <c r="AI25" i="70"/>
  <c r="AU25" i="70"/>
  <c r="AG25" i="70"/>
  <c r="P25" i="70"/>
  <c r="AY24" i="70"/>
  <c r="AX24" i="70"/>
  <c r="AW24" i="70"/>
  <c r="AV24" i="70"/>
  <c r="AT24" i="70"/>
  <c r="AS24" i="70"/>
  <c r="AR24" i="70"/>
  <c r="AQ24" i="70"/>
  <c r="AP24" i="70"/>
  <c r="AO24" i="70"/>
  <c r="AN24" i="70"/>
  <c r="AM24" i="70"/>
  <c r="AL24" i="70"/>
  <c r="AK24" i="70"/>
  <c r="AJ24" i="70"/>
  <c r="AI24" i="70"/>
  <c r="AU24" i="70"/>
  <c r="AG24" i="70"/>
  <c r="P24" i="70"/>
  <c r="AY23" i="70"/>
  <c r="AX23" i="70"/>
  <c r="AW23" i="70"/>
  <c r="AV23" i="70"/>
  <c r="AT23" i="70"/>
  <c r="AS23" i="70"/>
  <c r="AR23" i="70"/>
  <c r="AQ23" i="70"/>
  <c r="AP23" i="70"/>
  <c r="AO23" i="70"/>
  <c r="AN23" i="70"/>
  <c r="AM23" i="70"/>
  <c r="AL23" i="70"/>
  <c r="AK23" i="70"/>
  <c r="AJ23" i="70"/>
  <c r="AI23" i="70"/>
  <c r="AU23" i="70"/>
  <c r="AG23" i="70"/>
  <c r="P23" i="70"/>
  <c r="AY22" i="70"/>
  <c r="AX22" i="70"/>
  <c r="AW22" i="70"/>
  <c r="AV22" i="70"/>
  <c r="AT22" i="70"/>
  <c r="AS22" i="70"/>
  <c r="AR22" i="70"/>
  <c r="AQ22" i="70"/>
  <c r="AP22" i="70"/>
  <c r="AO22" i="70"/>
  <c r="AN22" i="70"/>
  <c r="AM22" i="70"/>
  <c r="AL22" i="70"/>
  <c r="AK22" i="70"/>
  <c r="AJ22" i="70"/>
  <c r="AI22" i="70"/>
  <c r="AU22" i="70"/>
  <c r="AG22" i="70"/>
  <c r="P22" i="70"/>
  <c r="AY21" i="70"/>
  <c r="AX21" i="70"/>
  <c r="AW21" i="70"/>
  <c r="AV21" i="70"/>
  <c r="AT21" i="70"/>
  <c r="AS21" i="70"/>
  <c r="AR21" i="70"/>
  <c r="AQ21" i="70"/>
  <c r="AP21" i="70"/>
  <c r="AO21" i="70"/>
  <c r="AN21" i="70"/>
  <c r="AM21" i="70"/>
  <c r="AL21" i="70"/>
  <c r="AK21" i="70"/>
  <c r="AJ21" i="70"/>
  <c r="AI21" i="70"/>
  <c r="AU21" i="70"/>
  <c r="AG21" i="70"/>
  <c r="P21" i="70"/>
  <c r="AY20" i="70"/>
  <c r="AX20" i="70"/>
  <c r="AW20" i="70"/>
  <c r="AV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U20" i="70"/>
  <c r="AG20" i="70"/>
  <c r="P20" i="70"/>
  <c r="AY19" i="70"/>
  <c r="AX19" i="70"/>
  <c r="AW19" i="70"/>
  <c r="AV19" i="70"/>
  <c r="AT19" i="70"/>
  <c r="AS19" i="70"/>
  <c r="AR19" i="70"/>
  <c r="AQ19" i="70"/>
  <c r="AP19" i="70"/>
  <c r="AO19" i="70"/>
  <c r="AN19" i="70"/>
  <c r="AM19" i="70"/>
  <c r="AL19" i="70"/>
  <c r="AK19" i="70"/>
  <c r="AJ19" i="70"/>
  <c r="AI19" i="70"/>
  <c r="AU19" i="70"/>
  <c r="AG19" i="70"/>
  <c r="P19" i="70"/>
  <c r="AY18" i="70"/>
  <c r="AX18" i="70"/>
  <c r="AW18" i="70"/>
  <c r="AV18" i="70"/>
  <c r="AT18" i="70"/>
  <c r="AS18" i="70"/>
  <c r="AR18" i="70"/>
  <c r="AQ18" i="70"/>
  <c r="AP18" i="70"/>
  <c r="AO18" i="70"/>
  <c r="AN18" i="70"/>
  <c r="AM18" i="70"/>
  <c r="AL18" i="70"/>
  <c r="AK18" i="70"/>
  <c r="AJ18" i="70"/>
  <c r="AI18" i="70"/>
  <c r="AU18" i="70"/>
  <c r="AG18" i="70"/>
  <c r="P18" i="70"/>
  <c r="AY17" i="70"/>
  <c r="AX17" i="70"/>
  <c r="AW17" i="70"/>
  <c r="AV17" i="70"/>
  <c r="AT17" i="70"/>
  <c r="AS17" i="70"/>
  <c r="AR17" i="70"/>
  <c r="AQ17" i="70"/>
  <c r="AP17" i="70"/>
  <c r="AO17" i="70"/>
  <c r="AN17" i="70"/>
  <c r="AM17" i="70"/>
  <c r="AL17" i="70"/>
  <c r="AK17" i="70"/>
  <c r="AJ17" i="70"/>
  <c r="AI17" i="70"/>
  <c r="AU17" i="70"/>
  <c r="AG17" i="70"/>
  <c r="P17" i="70"/>
  <c r="AY16" i="70"/>
  <c r="AX16" i="70"/>
  <c r="AW16" i="70"/>
  <c r="AV16" i="70"/>
  <c r="AT16" i="70"/>
  <c r="AS16" i="70"/>
  <c r="AR16" i="70"/>
  <c r="AQ16" i="70"/>
  <c r="AP16" i="70"/>
  <c r="AO16" i="70"/>
  <c r="AN16" i="70"/>
  <c r="AM16" i="70"/>
  <c r="AL16" i="70"/>
  <c r="AK16" i="70"/>
  <c r="AJ16" i="70"/>
  <c r="AI16" i="70"/>
  <c r="AU16" i="70"/>
  <c r="AG16" i="70"/>
  <c r="P16" i="70"/>
  <c r="AY15" i="70"/>
  <c r="AX15" i="70"/>
  <c r="AW15" i="70"/>
  <c r="AV15" i="70"/>
  <c r="AT15" i="70"/>
  <c r="AS15" i="70"/>
  <c r="AR15" i="70"/>
  <c r="AQ15" i="70"/>
  <c r="AP15" i="70"/>
  <c r="AO15" i="70"/>
  <c r="AN15" i="70"/>
  <c r="AM15" i="70"/>
  <c r="AL15" i="70"/>
  <c r="AK15" i="70"/>
  <c r="AJ15" i="70"/>
  <c r="AI15" i="70"/>
  <c r="AU15" i="70"/>
  <c r="AG15" i="70"/>
  <c r="P15" i="70"/>
  <c r="AY14" i="70"/>
  <c r="AX14" i="70"/>
  <c r="AW14" i="70"/>
  <c r="AV14" i="70"/>
  <c r="AT14" i="70"/>
  <c r="AS14" i="70"/>
  <c r="AR14" i="70"/>
  <c r="AQ14" i="70"/>
  <c r="AP14" i="70"/>
  <c r="AO14" i="70"/>
  <c r="AN14" i="70"/>
  <c r="AM14" i="70"/>
  <c r="AL14" i="70"/>
  <c r="AK14" i="70"/>
  <c r="AJ14" i="70"/>
  <c r="AI14" i="70"/>
  <c r="AU14" i="70"/>
  <c r="AG14" i="70"/>
  <c r="P14" i="70"/>
  <c r="AY13" i="70"/>
  <c r="AX13" i="70"/>
  <c r="AW13" i="70"/>
  <c r="AV13" i="70"/>
  <c r="AT13" i="70"/>
  <c r="AS13" i="70"/>
  <c r="AR13" i="70"/>
  <c r="AQ13" i="70"/>
  <c r="AP13" i="70"/>
  <c r="AO13" i="70"/>
  <c r="AN13" i="70"/>
  <c r="AM13" i="70"/>
  <c r="AL13" i="70"/>
  <c r="AK13" i="70"/>
  <c r="AJ13" i="70"/>
  <c r="AI13" i="70"/>
  <c r="AU13" i="70"/>
  <c r="AG13" i="70"/>
  <c r="P13" i="70"/>
  <c r="AY12" i="70"/>
  <c r="AX12" i="70"/>
  <c r="AW12" i="70"/>
  <c r="AV12" i="70"/>
  <c r="AT12" i="70"/>
  <c r="AS12" i="70"/>
  <c r="AR12" i="70"/>
  <c r="AQ12" i="70"/>
  <c r="AP12" i="70"/>
  <c r="AO12" i="70"/>
  <c r="AN12" i="70"/>
  <c r="AM12" i="70"/>
  <c r="AL12" i="70"/>
  <c r="AK12" i="70"/>
  <c r="AJ12" i="70"/>
  <c r="AI12" i="70"/>
  <c r="AU12" i="70"/>
  <c r="AG12" i="70"/>
  <c r="P12" i="70"/>
  <c r="AY11" i="70"/>
  <c r="AX11" i="70"/>
  <c r="AW11" i="70"/>
  <c r="AV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U11" i="70"/>
  <c r="AG11" i="70"/>
  <c r="P11" i="70"/>
  <c r="AY10" i="70"/>
  <c r="AX10" i="70"/>
  <c r="AW10" i="70"/>
  <c r="AV10" i="70"/>
  <c r="AT10" i="70"/>
  <c r="AS10" i="70"/>
  <c r="AR10" i="70"/>
  <c r="AQ10" i="70"/>
  <c r="AP10" i="70"/>
  <c r="AO10" i="70"/>
  <c r="AN10" i="70"/>
  <c r="AM10" i="70"/>
  <c r="AL10" i="70"/>
  <c r="AK10" i="70"/>
  <c r="AJ10" i="70"/>
  <c r="AI10" i="70"/>
  <c r="AU10" i="70"/>
  <c r="AG10" i="70"/>
  <c r="P10" i="70"/>
  <c r="AY9" i="70"/>
  <c r="AX9" i="70"/>
  <c r="AW9" i="70"/>
  <c r="AV9" i="70"/>
  <c r="AT9" i="70"/>
  <c r="AS9" i="70"/>
  <c r="AR9" i="70"/>
  <c r="AQ9" i="70"/>
  <c r="AP9" i="70"/>
  <c r="AO9" i="70"/>
  <c r="AN9" i="70"/>
  <c r="AM9" i="70"/>
  <c r="AL9" i="70"/>
  <c r="AK9" i="70"/>
  <c r="AJ9" i="70"/>
  <c r="AI9" i="70"/>
  <c r="AU9" i="70"/>
  <c r="AG9" i="70"/>
  <c r="P9" i="70"/>
  <c r="AY8" i="70"/>
  <c r="AX8" i="70"/>
  <c r="AW8" i="70"/>
  <c r="AV8" i="70"/>
  <c r="AT8" i="70"/>
  <c r="AS8" i="70"/>
  <c r="AR8" i="70"/>
  <c r="AQ8" i="70"/>
  <c r="AP8" i="70"/>
  <c r="AO8" i="70"/>
  <c r="AN8" i="70"/>
  <c r="AM8" i="70"/>
  <c r="AL8" i="70"/>
  <c r="AK8" i="70"/>
  <c r="AJ8" i="70"/>
  <c r="AI8" i="70"/>
  <c r="AU8" i="70"/>
  <c r="AG8" i="70"/>
  <c r="P8" i="70"/>
  <c r="AY7" i="70"/>
  <c r="AX7" i="70"/>
  <c r="AW7" i="70"/>
  <c r="AV7" i="70"/>
  <c r="AT7" i="70"/>
  <c r="AS7" i="70"/>
  <c r="AR7" i="70"/>
  <c r="AQ7" i="70"/>
  <c r="AP7" i="70"/>
  <c r="AO7" i="70"/>
  <c r="AN7" i="70"/>
  <c r="AM7" i="70"/>
  <c r="AL7" i="70"/>
  <c r="AK7" i="70"/>
  <c r="AJ7" i="70"/>
  <c r="AI7" i="70"/>
  <c r="AU7" i="70"/>
  <c r="AG7" i="70"/>
  <c r="P7" i="70"/>
  <c r="AY6" i="70"/>
  <c r="AX6" i="70"/>
  <c r="AW6" i="70"/>
  <c r="AV6" i="70"/>
  <c r="AT6" i="70"/>
  <c r="AS6" i="70"/>
  <c r="AR6" i="70"/>
  <c r="AQ6" i="70"/>
  <c r="AP6" i="70"/>
  <c r="AO6" i="70"/>
  <c r="AN6" i="70"/>
  <c r="AM6" i="70"/>
  <c r="AL6" i="70"/>
  <c r="AK6" i="70"/>
  <c r="AJ6" i="70"/>
  <c r="AI6" i="70"/>
  <c r="AU6" i="70"/>
  <c r="AG6" i="70"/>
  <c r="P6" i="70"/>
  <c r="BH511" i="70"/>
  <c r="BD511" i="70"/>
  <c r="AZ511" i="70"/>
  <c r="AY5" i="70"/>
  <c r="AX5" i="70"/>
  <c r="AW5" i="70"/>
  <c r="AV5" i="70"/>
  <c r="AV511" i="70"/>
  <c r="AT5" i="70"/>
  <c r="AS5" i="70"/>
  <c r="AR5" i="70"/>
  <c r="AR511" i="70"/>
  <c r="AQ5" i="70"/>
  <c r="AP5" i="70"/>
  <c r="AO5" i="70"/>
  <c r="AN5" i="70"/>
  <c r="AN511" i="70"/>
  <c r="AM5" i="70"/>
  <c r="AL5" i="70"/>
  <c r="AK5" i="70"/>
  <c r="AJ5" i="70"/>
  <c r="AJ511" i="70"/>
  <c r="AI5" i="70"/>
  <c r="AG5" i="70"/>
  <c r="P5" i="70"/>
  <c r="AH511" i="67"/>
  <c r="AF511" i="67"/>
  <c r="AE511" i="67"/>
  <c r="AD511" i="67"/>
  <c r="AC511" i="67"/>
  <c r="AB511" i="67"/>
  <c r="AA511" i="67"/>
  <c r="Z511" i="67"/>
  <c r="Y511" i="67"/>
  <c r="X511" i="67"/>
  <c r="W511" i="67"/>
  <c r="V511" i="67"/>
  <c r="U511" i="67"/>
  <c r="T511" i="67"/>
  <c r="S511" i="67"/>
  <c r="R511" i="67"/>
  <c r="Q511" i="67"/>
  <c r="O511" i="67"/>
  <c r="N511" i="67"/>
  <c r="M511" i="67"/>
  <c r="L511" i="67"/>
  <c r="K511" i="67"/>
  <c r="J511" i="67"/>
  <c r="I511" i="67"/>
  <c r="H511" i="67"/>
  <c r="G511" i="67"/>
  <c r="F511" i="67"/>
  <c r="E511" i="67"/>
  <c r="D511" i="67"/>
  <c r="AY510" i="67"/>
  <c r="AX510" i="67"/>
  <c r="AW510" i="67"/>
  <c r="AV510" i="67"/>
  <c r="AT510" i="67"/>
  <c r="AS510" i="67"/>
  <c r="AR510" i="67"/>
  <c r="AQ510" i="67"/>
  <c r="AP510" i="67"/>
  <c r="AO510" i="67"/>
  <c r="AN510" i="67"/>
  <c r="AM510" i="67"/>
  <c r="AL510" i="67"/>
  <c r="AK510" i="67"/>
  <c r="AJ510" i="67"/>
  <c r="AI510" i="67"/>
  <c r="AU510" i="67"/>
  <c r="AG510" i="67"/>
  <c r="P510" i="67"/>
  <c r="AY509" i="67"/>
  <c r="AX509" i="67"/>
  <c r="AW509" i="67"/>
  <c r="AV509" i="67"/>
  <c r="AT509" i="67"/>
  <c r="AS509" i="67"/>
  <c r="AR509" i="67"/>
  <c r="AQ509" i="67"/>
  <c r="AP509" i="67"/>
  <c r="AO509" i="67"/>
  <c r="AN509" i="67"/>
  <c r="AM509" i="67"/>
  <c r="AL509" i="67"/>
  <c r="AK509" i="67"/>
  <c r="AJ509" i="67"/>
  <c r="AI509" i="67"/>
  <c r="AU509" i="67"/>
  <c r="AG509" i="67"/>
  <c r="P509" i="67"/>
  <c r="AY508" i="67"/>
  <c r="AX508" i="67"/>
  <c r="AW508" i="67"/>
  <c r="AV508" i="67"/>
  <c r="AT508" i="67"/>
  <c r="AS508" i="67"/>
  <c r="AR508" i="67"/>
  <c r="AQ508" i="67"/>
  <c r="AP508" i="67"/>
  <c r="AO508" i="67"/>
  <c r="AN508" i="67"/>
  <c r="AM508" i="67"/>
  <c r="AL508" i="67"/>
  <c r="AK508" i="67"/>
  <c r="AJ508" i="67"/>
  <c r="AI508" i="67"/>
  <c r="AU508" i="67"/>
  <c r="AG508" i="67"/>
  <c r="P508" i="67"/>
  <c r="AY507" i="67"/>
  <c r="AX507" i="67"/>
  <c r="AW507" i="67"/>
  <c r="AV507" i="67"/>
  <c r="AT507" i="67"/>
  <c r="AS507" i="67"/>
  <c r="AR507" i="67"/>
  <c r="AQ507" i="67"/>
  <c r="AP507" i="67"/>
  <c r="AO507" i="67"/>
  <c r="AN507" i="67"/>
  <c r="AM507" i="67"/>
  <c r="AL507" i="67"/>
  <c r="AK507" i="67"/>
  <c r="AJ507" i="67"/>
  <c r="AI507" i="67"/>
  <c r="AU507" i="67"/>
  <c r="AG507" i="67"/>
  <c r="P507" i="67"/>
  <c r="AY506" i="67"/>
  <c r="AX506" i="67"/>
  <c r="AW506" i="67"/>
  <c r="AV506" i="67"/>
  <c r="AT506" i="67"/>
  <c r="AS506" i="67"/>
  <c r="AR506" i="67"/>
  <c r="AQ506" i="67"/>
  <c r="AP506" i="67"/>
  <c r="AO506" i="67"/>
  <c r="AN506" i="67"/>
  <c r="AM506" i="67"/>
  <c r="AL506" i="67"/>
  <c r="AK506" i="67"/>
  <c r="AJ506" i="67"/>
  <c r="AI506" i="67"/>
  <c r="AU506" i="67"/>
  <c r="AG506" i="67"/>
  <c r="P506" i="67"/>
  <c r="AY505" i="67"/>
  <c r="AX505" i="67"/>
  <c r="AW505" i="67"/>
  <c r="AV505" i="67"/>
  <c r="AT505" i="67"/>
  <c r="AS505" i="67"/>
  <c r="AR505" i="67"/>
  <c r="AQ505" i="67"/>
  <c r="AP505" i="67"/>
  <c r="AO505" i="67"/>
  <c r="AN505" i="67"/>
  <c r="AM505" i="67"/>
  <c r="AL505" i="67"/>
  <c r="AK505" i="67"/>
  <c r="AJ505" i="67"/>
  <c r="AI505" i="67"/>
  <c r="AU505" i="67"/>
  <c r="AG505" i="67"/>
  <c r="P505" i="67"/>
  <c r="AY504" i="67"/>
  <c r="AX504" i="67"/>
  <c r="AW504" i="67"/>
  <c r="AV504" i="67"/>
  <c r="AT504" i="67"/>
  <c r="AS504" i="67"/>
  <c r="AR504" i="67"/>
  <c r="AQ504" i="67"/>
  <c r="AP504" i="67"/>
  <c r="AO504" i="67"/>
  <c r="AN504" i="67"/>
  <c r="AM504" i="67"/>
  <c r="AL504" i="67"/>
  <c r="AK504" i="67"/>
  <c r="AJ504" i="67"/>
  <c r="AI504" i="67"/>
  <c r="AU504" i="67"/>
  <c r="AG504" i="67"/>
  <c r="P504" i="67"/>
  <c r="AY503" i="67"/>
  <c r="AX503" i="67"/>
  <c r="AW503" i="67"/>
  <c r="AV503" i="67"/>
  <c r="AT503" i="67"/>
  <c r="AS503" i="67"/>
  <c r="AR503" i="67"/>
  <c r="AQ503" i="67"/>
  <c r="AP503" i="67"/>
  <c r="AO503" i="67"/>
  <c r="AN503" i="67"/>
  <c r="AM503" i="67"/>
  <c r="AL503" i="67"/>
  <c r="AK503" i="67"/>
  <c r="AJ503" i="67"/>
  <c r="AI503" i="67"/>
  <c r="AU503" i="67"/>
  <c r="AG503" i="67"/>
  <c r="P503" i="67"/>
  <c r="AY502" i="67"/>
  <c r="AX502" i="67"/>
  <c r="AW502" i="67"/>
  <c r="AV502" i="67"/>
  <c r="AT502" i="67"/>
  <c r="AS502" i="67"/>
  <c r="AR502" i="67"/>
  <c r="AQ502" i="67"/>
  <c r="AP502" i="67"/>
  <c r="AO502" i="67"/>
  <c r="AN502" i="67"/>
  <c r="AM502" i="67"/>
  <c r="AL502" i="67"/>
  <c r="AK502" i="67"/>
  <c r="AJ502" i="67"/>
  <c r="AI502" i="67"/>
  <c r="AU502" i="67"/>
  <c r="AG502" i="67"/>
  <c r="P502" i="67"/>
  <c r="AY501" i="67"/>
  <c r="AX501" i="67"/>
  <c r="AW501" i="67"/>
  <c r="AV501" i="67"/>
  <c r="AT501" i="67"/>
  <c r="AS501" i="67"/>
  <c r="AR501" i="67"/>
  <c r="AQ501" i="67"/>
  <c r="AP501" i="67"/>
  <c r="AO501" i="67"/>
  <c r="AN501" i="67"/>
  <c r="AM501" i="67"/>
  <c r="AL501" i="67"/>
  <c r="AK501" i="67"/>
  <c r="AJ501" i="67"/>
  <c r="AI501" i="67"/>
  <c r="AU501" i="67"/>
  <c r="AG501" i="67"/>
  <c r="P501" i="67"/>
  <c r="AY500" i="67"/>
  <c r="AX500" i="67"/>
  <c r="AW500" i="67"/>
  <c r="AV500" i="67"/>
  <c r="AT500" i="67"/>
  <c r="AS500" i="67"/>
  <c r="AR500" i="67"/>
  <c r="AQ500" i="67"/>
  <c r="AP500" i="67"/>
  <c r="AO500" i="67"/>
  <c r="AN500" i="67"/>
  <c r="AM500" i="67"/>
  <c r="AL500" i="67"/>
  <c r="AK500" i="67"/>
  <c r="AJ500" i="67"/>
  <c r="AI500" i="67"/>
  <c r="AU500" i="67"/>
  <c r="AG500" i="67"/>
  <c r="P500" i="67"/>
  <c r="AY499" i="67"/>
  <c r="AX499" i="67"/>
  <c r="AW499" i="67"/>
  <c r="AV499" i="67"/>
  <c r="AT499" i="67"/>
  <c r="AS499" i="67"/>
  <c r="AR499" i="67"/>
  <c r="AQ499" i="67"/>
  <c r="AP499" i="67"/>
  <c r="AO499" i="67"/>
  <c r="AN499" i="67"/>
  <c r="AM499" i="67"/>
  <c r="AL499" i="67"/>
  <c r="AK499" i="67"/>
  <c r="AJ499" i="67"/>
  <c r="AI499" i="67"/>
  <c r="AU499" i="67"/>
  <c r="AG499" i="67"/>
  <c r="P499" i="67"/>
  <c r="AY498" i="67"/>
  <c r="AX498" i="67"/>
  <c r="AW498" i="67"/>
  <c r="AV498" i="67"/>
  <c r="AT498" i="67"/>
  <c r="AS498" i="67"/>
  <c r="AR498" i="67"/>
  <c r="AQ498" i="67"/>
  <c r="AP498" i="67"/>
  <c r="AO498" i="67"/>
  <c r="AN498" i="67"/>
  <c r="AM498" i="67"/>
  <c r="AL498" i="67"/>
  <c r="AK498" i="67"/>
  <c r="AJ498" i="67"/>
  <c r="AI498" i="67"/>
  <c r="AU498" i="67"/>
  <c r="AG498" i="67"/>
  <c r="P498" i="67"/>
  <c r="AY497" i="67"/>
  <c r="AX497" i="67"/>
  <c r="AW497" i="67"/>
  <c r="AV497" i="67"/>
  <c r="AT497" i="67"/>
  <c r="AS497" i="67"/>
  <c r="AR497" i="67"/>
  <c r="AQ497" i="67"/>
  <c r="AP497" i="67"/>
  <c r="AO497" i="67"/>
  <c r="AN497" i="67"/>
  <c r="AM497" i="67"/>
  <c r="AL497" i="67"/>
  <c r="AK497" i="67"/>
  <c r="AJ497" i="67"/>
  <c r="AI497" i="67"/>
  <c r="AU497" i="67"/>
  <c r="AG497" i="67"/>
  <c r="P497" i="67"/>
  <c r="AY496" i="67"/>
  <c r="AX496" i="67"/>
  <c r="AW496" i="67"/>
  <c r="AV496" i="67"/>
  <c r="AT496" i="67"/>
  <c r="AS496" i="67"/>
  <c r="AR496" i="67"/>
  <c r="AQ496" i="67"/>
  <c r="AP496" i="67"/>
  <c r="AO496" i="67"/>
  <c r="AN496" i="67"/>
  <c r="AM496" i="67"/>
  <c r="AL496" i="67"/>
  <c r="AK496" i="67"/>
  <c r="AJ496" i="67"/>
  <c r="AI496" i="67"/>
  <c r="AU496" i="67"/>
  <c r="AG496" i="67"/>
  <c r="P496" i="67"/>
  <c r="AY495" i="67"/>
  <c r="AX495" i="67"/>
  <c r="AW495" i="67"/>
  <c r="AV495" i="67"/>
  <c r="AT495" i="67"/>
  <c r="AS495" i="67"/>
  <c r="AR495" i="67"/>
  <c r="AQ495" i="67"/>
  <c r="AP495" i="67"/>
  <c r="AO495" i="67"/>
  <c r="AN495" i="67"/>
  <c r="AM495" i="67"/>
  <c r="AL495" i="67"/>
  <c r="AK495" i="67"/>
  <c r="AJ495" i="67"/>
  <c r="AI495" i="67"/>
  <c r="AU495" i="67"/>
  <c r="AG495" i="67"/>
  <c r="P495" i="67"/>
  <c r="AY494" i="67"/>
  <c r="AX494" i="67"/>
  <c r="AW494" i="67"/>
  <c r="AV494" i="67"/>
  <c r="AT494" i="67"/>
  <c r="AS494" i="67"/>
  <c r="AR494" i="67"/>
  <c r="AQ494" i="67"/>
  <c r="AP494" i="67"/>
  <c r="AO494" i="67"/>
  <c r="AN494" i="67"/>
  <c r="AM494" i="67"/>
  <c r="AL494" i="67"/>
  <c r="AK494" i="67"/>
  <c r="AJ494" i="67"/>
  <c r="AI494" i="67"/>
  <c r="AU494" i="67"/>
  <c r="AG494" i="67"/>
  <c r="P494" i="67"/>
  <c r="AY493" i="67"/>
  <c r="AX493" i="67"/>
  <c r="AW493" i="67"/>
  <c r="AV493" i="67"/>
  <c r="AT493" i="67"/>
  <c r="AS493" i="67"/>
  <c r="AR493" i="67"/>
  <c r="AQ493" i="67"/>
  <c r="AP493" i="67"/>
  <c r="AO493" i="67"/>
  <c r="AN493" i="67"/>
  <c r="AM493" i="67"/>
  <c r="AL493" i="67"/>
  <c r="AK493" i="67"/>
  <c r="AJ493" i="67"/>
  <c r="AI493" i="67"/>
  <c r="AU493" i="67"/>
  <c r="AG493" i="67"/>
  <c r="P493" i="67"/>
  <c r="AY492" i="67"/>
  <c r="AX492" i="67"/>
  <c r="AW492" i="67"/>
  <c r="AV492" i="67"/>
  <c r="AT492" i="67"/>
  <c r="AS492" i="67"/>
  <c r="AR492" i="67"/>
  <c r="AQ492" i="67"/>
  <c r="AP492" i="67"/>
  <c r="AO492" i="67"/>
  <c r="AN492" i="67"/>
  <c r="AM492" i="67"/>
  <c r="AL492" i="67"/>
  <c r="AK492" i="67"/>
  <c r="AJ492" i="67"/>
  <c r="AI492" i="67"/>
  <c r="AU492" i="67"/>
  <c r="AG492" i="67"/>
  <c r="P492" i="67"/>
  <c r="AY491" i="67"/>
  <c r="AX491" i="67"/>
  <c r="AW491" i="67"/>
  <c r="AV491" i="67"/>
  <c r="AT491" i="67"/>
  <c r="AS491" i="67"/>
  <c r="AR491" i="67"/>
  <c r="AQ491" i="67"/>
  <c r="AP491" i="67"/>
  <c r="AO491" i="67"/>
  <c r="AN491" i="67"/>
  <c r="AM491" i="67"/>
  <c r="AL491" i="67"/>
  <c r="AK491" i="67"/>
  <c r="AJ491" i="67"/>
  <c r="AI491" i="67"/>
  <c r="AU491" i="67"/>
  <c r="AG491" i="67"/>
  <c r="P491" i="67"/>
  <c r="AY490" i="67"/>
  <c r="AX490" i="67"/>
  <c r="AW490" i="67"/>
  <c r="AV490" i="67"/>
  <c r="AT490" i="67"/>
  <c r="AS490" i="67"/>
  <c r="AR490" i="67"/>
  <c r="AQ490" i="67"/>
  <c r="AP490" i="67"/>
  <c r="AO490" i="67"/>
  <c r="AN490" i="67"/>
  <c r="AM490" i="67"/>
  <c r="AL490" i="67"/>
  <c r="AK490" i="67"/>
  <c r="AJ490" i="67"/>
  <c r="AI490" i="67"/>
  <c r="AU490" i="67"/>
  <c r="AG490" i="67"/>
  <c r="P490" i="67"/>
  <c r="AY489" i="67"/>
  <c r="AX489" i="67"/>
  <c r="AW489" i="67"/>
  <c r="AV489" i="67"/>
  <c r="AT489" i="67"/>
  <c r="AS489" i="67"/>
  <c r="AR489" i="67"/>
  <c r="AQ489" i="67"/>
  <c r="AP489" i="67"/>
  <c r="AO489" i="67"/>
  <c r="AN489" i="67"/>
  <c r="AM489" i="67"/>
  <c r="AL489" i="67"/>
  <c r="AK489" i="67"/>
  <c r="AJ489" i="67"/>
  <c r="AI489" i="67"/>
  <c r="AU489" i="67"/>
  <c r="AG489" i="67"/>
  <c r="P489" i="67"/>
  <c r="AY488" i="67"/>
  <c r="AX488" i="67"/>
  <c r="AW488" i="67"/>
  <c r="AV488" i="67"/>
  <c r="AT488" i="67"/>
  <c r="AS488" i="67"/>
  <c r="AR488" i="67"/>
  <c r="AQ488" i="67"/>
  <c r="AP488" i="67"/>
  <c r="AO488" i="67"/>
  <c r="AN488" i="67"/>
  <c r="AM488" i="67"/>
  <c r="AL488" i="67"/>
  <c r="AK488" i="67"/>
  <c r="AJ488" i="67"/>
  <c r="AI488" i="67"/>
  <c r="AU488" i="67"/>
  <c r="AG488" i="67"/>
  <c r="P488" i="67"/>
  <c r="AY487" i="67"/>
  <c r="AX487" i="67"/>
  <c r="AW487" i="67"/>
  <c r="AV487" i="67"/>
  <c r="AT487" i="67"/>
  <c r="AS487" i="67"/>
  <c r="AR487" i="67"/>
  <c r="AQ487" i="67"/>
  <c r="AP487" i="67"/>
  <c r="AO487" i="67"/>
  <c r="AN487" i="67"/>
  <c r="AM487" i="67"/>
  <c r="AL487" i="67"/>
  <c r="AK487" i="67"/>
  <c r="AJ487" i="67"/>
  <c r="AI487" i="67"/>
  <c r="AU487" i="67"/>
  <c r="AG487" i="67"/>
  <c r="P487" i="67"/>
  <c r="AY486" i="67"/>
  <c r="AX486" i="67"/>
  <c r="AW486" i="67"/>
  <c r="AV486" i="67"/>
  <c r="AT486" i="67"/>
  <c r="AS486" i="67"/>
  <c r="AR486" i="67"/>
  <c r="AQ486" i="67"/>
  <c r="AP486" i="67"/>
  <c r="AO486" i="67"/>
  <c r="AN486" i="67"/>
  <c r="AM486" i="67"/>
  <c r="AL486" i="67"/>
  <c r="AK486" i="67"/>
  <c r="AJ486" i="67"/>
  <c r="AI486" i="67"/>
  <c r="AU486" i="67"/>
  <c r="AG486" i="67"/>
  <c r="P486" i="67"/>
  <c r="AY485" i="67"/>
  <c r="AX485" i="67"/>
  <c r="AW485" i="67"/>
  <c r="AV485" i="67"/>
  <c r="AT485" i="67"/>
  <c r="AS485" i="67"/>
  <c r="AR485" i="67"/>
  <c r="AQ485" i="67"/>
  <c r="AP485" i="67"/>
  <c r="AO485" i="67"/>
  <c r="AN485" i="67"/>
  <c r="AM485" i="67"/>
  <c r="AL485" i="67"/>
  <c r="AK485" i="67"/>
  <c r="AJ485" i="67"/>
  <c r="AI485" i="67"/>
  <c r="AU485" i="67"/>
  <c r="AG485" i="67"/>
  <c r="P485" i="67"/>
  <c r="AY484" i="67"/>
  <c r="AX484" i="67"/>
  <c r="AW484" i="67"/>
  <c r="AV484" i="67"/>
  <c r="AT484" i="67"/>
  <c r="AS484" i="67"/>
  <c r="AR484" i="67"/>
  <c r="AQ484" i="67"/>
  <c r="AP484" i="67"/>
  <c r="AO484" i="67"/>
  <c r="AN484" i="67"/>
  <c r="AM484" i="67"/>
  <c r="AL484" i="67"/>
  <c r="AK484" i="67"/>
  <c r="AJ484" i="67"/>
  <c r="AI484" i="67"/>
  <c r="AU484" i="67"/>
  <c r="AG484" i="67"/>
  <c r="P484" i="67"/>
  <c r="AY483" i="67"/>
  <c r="AX483" i="67"/>
  <c r="AW483" i="67"/>
  <c r="AV483" i="67"/>
  <c r="AT483" i="67"/>
  <c r="AS483" i="67"/>
  <c r="AR483" i="67"/>
  <c r="AQ483" i="67"/>
  <c r="AP483" i="67"/>
  <c r="AO483" i="67"/>
  <c r="AN483" i="67"/>
  <c r="AM483" i="67"/>
  <c r="AL483" i="67"/>
  <c r="AK483" i="67"/>
  <c r="AJ483" i="67"/>
  <c r="AI483" i="67"/>
  <c r="AU483" i="67"/>
  <c r="AG483" i="67"/>
  <c r="P483" i="67"/>
  <c r="AY482" i="67"/>
  <c r="AX482" i="67"/>
  <c r="AW482" i="67"/>
  <c r="AV482" i="67"/>
  <c r="AT482" i="67"/>
  <c r="AS482" i="67"/>
  <c r="AR482" i="67"/>
  <c r="AQ482" i="67"/>
  <c r="AP482" i="67"/>
  <c r="AO482" i="67"/>
  <c r="AN482" i="67"/>
  <c r="AM482" i="67"/>
  <c r="AL482" i="67"/>
  <c r="AK482" i="67"/>
  <c r="AJ482" i="67"/>
  <c r="AI482" i="67"/>
  <c r="AU482" i="67"/>
  <c r="AG482" i="67"/>
  <c r="P482" i="67"/>
  <c r="AY481" i="67"/>
  <c r="AX481" i="67"/>
  <c r="AW481" i="67"/>
  <c r="AV481" i="67"/>
  <c r="AT481" i="67"/>
  <c r="AS481" i="67"/>
  <c r="AR481" i="67"/>
  <c r="AQ481" i="67"/>
  <c r="AP481" i="67"/>
  <c r="AO481" i="67"/>
  <c r="AN481" i="67"/>
  <c r="AM481" i="67"/>
  <c r="AL481" i="67"/>
  <c r="AK481" i="67"/>
  <c r="AJ481" i="67"/>
  <c r="AI481" i="67"/>
  <c r="AU481" i="67"/>
  <c r="AG481" i="67"/>
  <c r="P481" i="67"/>
  <c r="AY480" i="67"/>
  <c r="AX480" i="67"/>
  <c r="AW480" i="67"/>
  <c r="AV480" i="67"/>
  <c r="AT480" i="67"/>
  <c r="AS480" i="67"/>
  <c r="AR480" i="67"/>
  <c r="AQ480" i="67"/>
  <c r="AP480" i="67"/>
  <c r="AO480" i="67"/>
  <c r="AN480" i="67"/>
  <c r="AM480" i="67"/>
  <c r="AL480" i="67"/>
  <c r="AK480" i="67"/>
  <c r="AJ480" i="67"/>
  <c r="AI480" i="67"/>
  <c r="AU480" i="67"/>
  <c r="AG480" i="67"/>
  <c r="P480" i="67"/>
  <c r="AY479" i="67"/>
  <c r="AX479" i="67"/>
  <c r="AW479" i="67"/>
  <c r="AV479" i="67"/>
  <c r="AT479" i="67"/>
  <c r="AS479" i="67"/>
  <c r="AR479" i="67"/>
  <c r="AQ479" i="67"/>
  <c r="AP479" i="67"/>
  <c r="AO479" i="67"/>
  <c r="AN479" i="67"/>
  <c r="AM479" i="67"/>
  <c r="AL479" i="67"/>
  <c r="AK479" i="67"/>
  <c r="AJ479" i="67"/>
  <c r="AI479" i="67"/>
  <c r="AU479" i="67"/>
  <c r="AG479" i="67"/>
  <c r="P479" i="67"/>
  <c r="AY478" i="67"/>
  <c r="AX478" i="67"/>
  <c r="AW478" i="67"/>
  <c r="AV478" i="67"/>
  <c r="AT478" i="67"/>
  <c r="AS478" i="67"/>
  <c r="AR478" i="67"/>
  <c r="AQ478" i="67"/>
  <c r="AP478" i="67"/>
  <c r="AO478" i="67"/>
  <c r="AN478" i="67"/>
  <c r="AM478" i="67"/>
  <c r="AL478" i="67"/>
  <c r="AK478" i="67"/>
  <c r="AJ478" i="67"/>
  <c r="AI478" i="67"/>
  <c r="AU478" i="67"/>
  <c r="AG478" i="67"/>
  <c r="P478" i="67"/>
  <c r="AY477" i="67"/>
  <c r="AX477" i="67"/>
  <c r="AW477" i="67"/>
  <c r="AV477" i="67"/>
  <c r="AT477" i="67"/>
  <c r="AS477" i="67"/>
  <c r="AR477" i="67"/>
  <c r="AQ477" i="67"/>
  <c r="AP477" i="67"/>
  <c r="AO477" i="67"/>
  <c r="AN477" i="67"/>
  <c r="AM477" i="67"/>
  <c r="AL477" i="67"/>
  <c r="AK477" i="67"/>
  <c r="AJ477" i="67"/>
  <c r="AI477" i="67"/>
  <c r="AU477" i="67"/>
  <c r="AG477" i="67"/>
  <c r="P477" i="67"/>
  <c r="AY476" i="67"/>
  <c r="AX476" i="67"/>
  <c r="AW476" i="67"/>
  <c r="AV476" i="67"/>
  <c r="AT476" i="67"/>
  <c r="AS476" i="67"/>
  <c r="AR476" i="67"/>
  <c r="AQ476" i="67"/>
  <c r="AP476" i="67"/>
  <c r="AO476" i="67"/>
  <c r="AN476" i="67"/>
  <c r="AM476" i="67"/>
  <c r="AL476" i="67"/>
  <c r="AK476" i="67"/>
  <c r="AJ476" i="67"/>
  <c r="AI476" i="67"/>
  <c r="AU476" i="67"/>
  <c r="AG476" i="67"/>
  <c r="P476" i="67"/>
  <c r="AY475" i="67"/>
  <c r="AX475" i="67"/>
  <c r="AW475" i="67"/>
  <c r="AV475" i="67"/>
  <c r="AT475" i="67"/>
  <c r="AS475" i="67"/>
  <c r="AR475" i="67"/>
  <c r="AQ475" i="67"/>
  <c r="AP475" i="67"/>
  <c r="AO475" i="67"/>
  <c r="AN475" i="67"/>
  <c r="AM475" i="67"/>
  <c r="AL475" i="67"/>
  <c r="AK475" i="67"/>
  <c r="AJ475" i="67"/>
  <c r="AI475" i="67"/>
  <c r="AU475" i="67"/>
  <c r="AG475" i="67"/>
  <c r="P475" i="67"/>
  <c r="AY474" i="67"/>
  <c r="AX474" i="67"/>
  <c r="AW474" i="67"/>
  <c r="AV474" i="67"/>
  <c r="AT474" i="67"/>
  <c r="AS474" i="67"/>
  <c r="AR474" i="67"/>
  <c r="AQ474" i="67"/>
  <c r="AP474" i="67"/>
  <c r="AO474" i="67"/>
  <c r="AN474" i="67"/>
  <c r="AM474" i="67"/>
  <c r="AL474" i="67"/>
  <c r="AK474" i="67"/>
  <c r="AJ474" i="67"/>
  <c r="AI474" i="67"/>
  <c r="AU474" i="67"/>
  <c r="AG474" i="67"/>
  <c r="P474" i="67"/>
  <c r="AY473" i="67"/>
  <c r="AX473" i="67"/>
  <c r="AW473" i="67"/>
  <c r="AV473" i="67"/>
  <c r="AT473" i="67"/>
  <c r="AS473" i="67"/>
  <c r="AR473" i="67"/>
  <c r="AQ473" i="67"/>
  <c r="AP473" i="67"/>
  <c r="AO473" i="67"/>
  <c r="AN473" i="67"/>
  <c r="AM473" i="67"/>
  <c r="AL473" i="67"/>
  <c r="AK473" i="67"/>
  <c r="AJ473" i="67"/>
  <c r="AI473" i="67"/>
  <c r="AU473" i="67"/>
  <c r="AG473" i="67"/>
  <c r="P473" i="67"/>
  <c r="AY472" i="67"/>
  <c r="AX472" i="67"/>
  <c r="AW472" i="67"/>
  <c r="AV472" i="67"/>
  <c r="AT472" i="67"/>
  <c r="AS472" i="67"/>
  <c r="AR472" i="67"/>
  <c r="AQ472" i="67"/>
  <c r="AP472" i="67"/>
  <c r="AO472" i="67"/>
  <c r="AN472" i="67"/>
  <c r="AM472" i="67"/>
  <c r="AL472" i="67"/>
  <c r="AK472" i="67"/>
  <c r="AJ472" i="67"/>
  <c r="AI472" i="67"/>
  <c r="AU472" i="67"/>
  <c r="AG472" i="67"/>
  <c r="P472" i="67"/>
  <c r="AY471" i="67"/>
  <c r="AX471" i="67"/>
  <c r="AW471" i="67"/>
  <c r="AV471" i="67"/>
  <c r="AT471" i="67"/>
  <c r="AS471" i="67"/>
  <c r="AR471" i="67"/>
  <c r="AQ471" i="67"/>
  <c r="AP471" i="67"/>
  <c r="AO471" i="67"/>
  <c r="AN471" i="67"/>
  <c r="AM471" i="67"/>
  <c r="AL471" i="67"/>
  <c r="AK471" i="67"/>
  <c r="AJ471" i="67"/>
  <c r="AI471" i="67"/>
  <c r="AU471" i="67"/>
  <c r="AG471" i="67"/>
  <c r="P471" i="67"/>
  <c r="AY470" i="67"/>
  <c r="AX470" i="67"/>
  <c r="AW470" i="67"/>
  <c r="AV470" i="67"/>
  <c r="AT470" i="67"/>
  <c r="AS470" i="67"/>
  <c r="AR470" i="67"/>
  <c r="AQ470" i="67"/>
  <c r="AP470" i="67"/>
  <c r="AO470" i="67"/>
  <c r="AN470" i="67"/>
  <c r="AM470" i="67"/>
  <c r="AL470" i="67"/>
  <c r="AK470" i="67"/>
  <c r="AJ470" i="67"/>
  <c r="AI470" i="67"/>
  <c r="AU470" i="67"/>
  <c r="AG470" i="67"/>
  <c r="P470" i="67"/>
  <c r="AY469" i="67"/>
  <c r="AX469" i="67"/>
  <c r="AW469" i="67"/>
  <c r="AV469" i="67"/>
  <c r="AT469" i="67"/>
  <c r="AS469" i="67"/>
  <c r="AR469" i="67"/>
  <c r="AQ469" i="67"/>
  <c r="AP469" i="67"/>
  <c r="AO469" i="67"/>
  <c r="AN469" i="67"/>
  <c r="AM469" i="67"/>
  <c r="AL469" i="67"/>
  <c r="AK469" i="67"/>
  <c r="AJ469" i="67"/>
  <c r="AI469" i="67"/>
  <c r="AU469" i="67"/>
  <c r="AG469" i="67"/>
  <c r="P469" i="67"/>
  <c r="AY468" i="67"/>
  <c r="AX468" i="67"/>
  <c r="AW468" i="67"/>
  <c r="AV468" i="67"/>
  <c r="AT468" i="67"/>
  <c r="AS468" i="67"/>
  <c r="AR468" i="67"/>
  <c r="AQ468" i="67"/>
  <c r="AP468" i="67"/>
  <c r="AO468" i="67"/>
  <c r="AN468" i="67"/>
  <c r="AM468" i="67"/>
  <c r="AL468" i="67"/>
  <c r="AK468" i="67"/>
  <c r="AJ468" i="67"/>
  <c r="AI468" i="67"/>
  <c r="AU468" i="67"/>
  <c r="AG468" i="67"/>
  <c r="P468" i="67"/>
  <c r="AY467" i="67"/>
  <c r="AX467" i="67"/>
  <c r="AW467" i="67"/>
  <c r="AV467" i="67"/>
  <c r="AT467" i="67"/>
  <c r="AS467" i="67"/>
  <c r="AR467" i="67"/>
  <c r="AQ467" i="67"/>
  <c r="AP467" i="67"/>
  <c r="AO467" i="67"/>
  <c r="AN467" i="67"/>
  <c r="AM467" i="67"/>
  <c r="AL467" i="67"/>
  <c r="AK467" i="67"/>
  <c r="AJ467" i="67"/>
  <c r="AI467" i="67"/>
  <c r="AU467" i="67"/>
  <c r="AG467" i="67"/>
  <c r="P467" i="67"/>
  <c r="AY466" i="67"/>
  <c r="AX466" i="67"/>
  <c r="AW466" i="67"/>
  <c r="AV466" i="67"/>
  <c r="AT466" i="67"/>
  <c r="AS466" i="67"/>
  <c r="AR466" i="67"/>
  <c r="AQ466" i="67"/>
  <c r="AP466" i="67"/>
  <c r="AO466" i="67"/>
  <c r="AN466" i="67"/>
  <c r="AM466" i="67"/>
  <c r="AL466" i="67"/>
  <c r="AK466" i="67"/>
  <c r="AJ466" i="67"/>
  <c r="AI466" i="67"/>
  <c r="AU466" i="67"/>
  <c r="AG466" i="67"/>
  <c r="P466" i="67"/>
  <c r="AY465" i="67"/>
  <c r="AX465" i="67"/>
  <c r="AW465" i="67"/>
  <c r="AV465" i="67"/>
  <c r="AT465" i="67"/>
  <c r="AS465" i="67"/>
  <c r="AR465" i="67"/>
  <c r="AQ465" i="67"/>
  <c r="AP465" i="67"/>
  <c r="AO465" i="67"/>
  <c r="AN465" i="67"/>
  <c r="AM465" i="67"/>
  <c r="AL465" i="67"/>
  <c r="AK465" i="67"/>
  <c r="AJ465" i="67"/>
  <c r="AI465" i="67"/>
  <c r="AU465" i="67"/>
  <c r="AG465" i="67"/>
  <c r="P465" i="67"/>
  <c r="AY464" i="67"/>
  <c r="AX464" i="67"/>
  <c r="AW464" i="67"/>
  <c r="AV464" i="67"/>
  <c r="AT464" i="67"/>
  <c r="AS464" i="67"/>
  <c r="AR464" i="67"/>
  <c r="AQ464" i="67"/>
  <c r="AP464" i="67"/>
  <c r="AO464" i="67"/>
  <c r="AN464" i="67"/>
  <c r="AM464" i="67"/>
  <c r="AL464" i="67"/>
  <c r="AK464" i="67"/>
  <c r="AJ464" i="67"/>
  <c r="AI464" i="67"/>
  <c r="AU464" i="67"/>
  <c r="AG464" i="67"/>
  <c r="P464" i="67"/>
  <c r="AY463" i="67"/>
  <c r="AX463" i="67"/>
  <c r="AW463" i="67"/>
  <c r="AV463" i="67"/>
  <c r="AT463" i="67"/>
  <c r="AS463" i="67"/>
  <c r="AR463" i="67"/>
  <c r="AQ463" i="67"/>
  <c r="AP463" i="67"/>
  <c r="AO463" i="67"/>
  <c r="AN463" i="67"/>
  <c r="AM463" i="67"/>
  <c r="AL463" i="67"/>
  <c r="AK463" i="67"/>
  <c r="AJ463" i="67"/>
  <c r="AI463" i="67"/>
  <c r="AU463" i="67"/>
  <c r="AG463" i="67"/>
  <c r="P463" i="67"/>
  <c r="AY462" i="67"/>
  <c r="AX462" i="67"/>
  <c r="AW462" i="67"/>
  <c r="AV462" i="67"/>
  <c r="AT462" i="67"/>
  <c r="AS462" i="67"/>
  <c r="AR462" i="67"/>
  <c r="AQ462" i="67"/>
  <c r="AP462" i="67"/>
  <c r="AO462" i="67"/>
  <c r="AN462" i="67"/>
  <c r="AM462" i="67"/>
  <c r="AL462" i="67"/>
  <c r="AK462" i="67"/>
  <c r="AJ462" i="67"/>
  <c r="AI462" i="67"/>
  <c r="AU462" i="67"/>
  <c r="AG462" i="67"/>
  <c r="P462" i="67"/>
  <c r="AY461" i="67"/>
  <c r="AX461" i="67"/>
  <c r="AW461" i="67"/>
  <c r="AV461" i="67"/>
  <c r="AT461" i="67"/>
  <c r="AS461" i="67"/>
  <c r="AR461" i="67"/>
  <c r="AQ461" i="67"/>
  <c r="AP461" i="67"/>
  <c r="AO461" i="67"/>
  <c r="AN461" i="67"/>
  <c r="AM461" i="67"/>
  <c r="AL461" i="67"/>
  <c r="AK461" i="67"/>
  <c r="AJ461" i="67"/>
  <c r="AI461" i="67"/>
  <c r="AU461" i="67"/>
  <c r="AG461" i="67"/>
  <c r="P461" i="67"/>
  <c r="AY460" i="67"/>
  <c r="AX460" i="67"/>
  <c r="AW460" i="67"/>
  <c r="AV460" i="67"/>
  <c r="AT460" i="67"/>
  <c r="AS460" i="67"/>
  <c r="AR460" i="67"/>
  <c r="AQ460" i="67"/>
  <c r="AP460" i="67"/>
  <c r="AO460" i="67"/>
  <c r="AN460" i="67"/>
  <c r="AM460" i="67"/>
  <c r="AL460" i="67"/>
  <c r="AK460" i="67"/>
  <c r="AJ460" i="67"/>
  <c r="AI460" i="67"/>
  <c r="AU460" i="67"/>
  <c r="AG460" i="67"/>
  <c r="P460" i="67"/>
  <c r="AY459" i="67"/>
  <c r="AX459" i="67"/>
  <c r="AW459" i="67"/>
  <c r="AV459" i="67"/>
  <c r="AT459" i="67"/>
  <c r="AS459" i="67"/>
  <c r="AR459" i="67"/>
  <c r="AQ459" i="67"/>
  <c r="AP459" i="67"/>
  <c r="AO459" i="67"/>
  <c r="AN459" i="67"/>
  <c r="AM459" i="67"/>
  <c r="AL459" i="67"/>
  <c r="AK459" i="67"/>
  <c r="AJ459" i="67"/>
  <c r="AI459" i="67"/>
  <c r="AU459" i="67"/>
  <c r="AG459" i="67"/>
  <c r="P459" i="67"/>
  <c r="AY458" i="67"/>
  <c r="AX458" i="67"/>
  <c r="AW458" i="67"/>
  <c r="AV458" i="67"/>
  <c r="AT458" i="67"/>
  <c r="AS458" i="67"/>
  <c r="AR458" i="67"/>
  <c r="AQ458" i="67"/>
  <c r="AP458" i="67"/>
  <c r="AO458" i="67"/>
  <c r="AN458" i="67"/>
  <c r="AM458" i="67"/>
  <c r="AL458" i="67"/>
  <c r="AK458" i="67"/>
  <c r="AJ458" i="67"/>
  <c r="AI458" i="67"/>
  <c r="AU458" i="67"/>
  <c r="AG458" i="67"/>
  <c r="P458" i="67"/>
  <c r="AY457" i="67"/>
  <c r="AX457" i="67"/>
  <c r="AW457" i="67"/>
  <c r="AV457" i="67"/>
  <c r="AT457" i="67"/>
  <c r="AS457" i="67"/>
  <c r="AR457" i="67"/>
  <c r="AQ457" i="67"/>
  <c r="AP457" i="67"/>
  <c r="AO457" i="67"/>
  <c r="AN457" i="67"/>
  <c r="AM457" i="67"/>
  <c r="AL457" i="67"/>
  <c r="AK457" i="67"/>
  <c r="AJ457" i="67"/>
  <c r="AI457" i="67"/>
  <c r="AU457" i="67"/>
  <c r="AG457" i="67"/>
  <c r="P457" i="67"/>
  <c r="AY456" i="67"/>
  <c r="AX456" i="67"/>
  <c r="AW456" i="67"/>
  <c r="AV456" i="67"/>
  <c r="AT456" i="67"/>
  <c r="AS456" i="67"/>
  <c r="AR456" i="67"/>
  <c r="AQ456" i="67"/>
  <c r="AP456" i="67"/>
  <c r="AO456" i="67"/>
  <c r="AN456" i="67"/>
  <c r="AM456" i="67"/>
  <c r="AL456" i="67"/>
  <c r="AK456" i="67"/>
  <c r="AJ456" i="67"/>
  <c r="AI456" i="67"/>
  <c r="AU456" i="67"/>
  <c r="AG456" i="67"/>
  <c r="P456" i="67"/>
  <c r="AY455" i="67"/>
  <c r="AX455" i="67"/>
  <c r="AW455" i="67"/>
  <c r="AV455" i="67"/>
  <c r="AT455" i="67"/>
  <c r="AS455" i="67"/>
  <c r="AR455" i="67"/>
  <c r="AQ455" i="67"/>
  <c r="AP455" i="67"/>
  <c r="AO455" i="67"/>
  <c r="AN455" i="67"/>
  <c r="AM455" i="67"/>
  <c r="AL455" i="67"/>
  <c r="AK455" i="67"/>
  <c r="AJ455" i="67"/>
  <c r="AI455" i="67"/>
  <c r="AU455" i="67"/>
  <c r="AG455" i="67"/>
  <c r="P455" i="67"/>
  <c r="AY454" i="67"/>
  <c r="AX454" i="67"/>
  <c r="AW454" i="67"/>
  <c r="AV454" i="67"/>
  <c r="AT454" i="67"/>
  <c r="AS454" i="67"/>
  <c r="AR454" i="67"/>
  <c r="AQ454" i="67"/>
  <c r="AP454" i="67"/>
  <c r="AO454" i="67"/>
  <c r="AN454" i="67"/>
  <c r="AM454" i="67"/>
  <c r="AL454" i="67"/>
  <c r="AK454" i="67"/>
  <c r="AJ454" i="67"/>
  <c r="AI454" i="67"/>
  <c r="AU454" i="67"/>
  <c r="AG454" i="67"/>
  <c r="P454" i="67"/>
  <c r="AY453" i="67"/>
  <c r="AX453" i="67"/>
  <c r="AW453" i="67"/>
  <c r="AV453" i="67"/>
  <c r="AT453" i="67"/>
  <c r="AS453" i="67"/>
  <c r="AR453" i="67"/>
  <c r="AQ453" i="67"/>
  <c r="AP453" i="67"/>
  <c r="AO453" i="67"/>
  <c r="AN453" i="67"/>
  <c r="AM453" i="67"/>
  <c r="AL453" i="67"/>
  <c r="AK453" i="67"/>
  <c r="AJ453" i="67"/>
  <c r="AI453" i="67"/>
  <c r="AU453" i="67"/>
  <c r="AG453" i="67"/>
  <c r="P453" i="67"/>
  <c r="AY452" i="67"/>
  <c r="AX452" i="67"/>
  <c r="AW452" i="67"/>
  <c r="AV452" i="67"/>
  <c r="AT452" i="67"/>
  <c r="AS452" i="67"/>
  <c r="AR452" i="67"/>
  <c r="AQ452" i="67"/>
  <c r="AP452" i="67"/>
  <c r="AO452" i="67"/>
  <c r="AN452" i="67"/>
  <c r="AM452" i="67"/>
  <c r="AL452" i="67"/>
  <c r="AK452" i="67"/>
  <c r="AJ452" i="67"/>
  <c r="AI452" i="67"/>
  <c r="AU452" i="67"/>
  <c r="AG452" i="67"/>
  <c r="P452" i="67"/>
  <c r="AY451" i="67"/>
  <c r="AX451" i="67"/>
  <c r="AW451" i="67"/>
  <c r="AV451" i="67"/>
  <c r="AT451" i="67"/>
  <c r="AS451" i="67"/>
  <c r="AR451" i="67"/>
  <c r="AQ451" i="67"/>
  <c r="AP451" i="67"/>
  <c r="AO451" i="67"/>
  <c r="AN451" i="67"/>
  <c r="AM451" i="67"/>
  <c r="AL451" i="67"/>
  <c r="AK451" i="67"/>
  <c r="AJ451" i="67"/>
  <c r="AI451" i="67"/>
  <c r="AU451" i="67"/>
  <c r="AG451" i="67"/>
  <c r="P451" i="67"/>
  <c r="AY450" i="67"/>
  <c r="AX450" i="67"/>
  <c r="AW450" i="67"/>
  <c r="AV450" i="67"/>
  <c r="AT450" i="67"/>
  <c r="AS450" i="67"/>
  <c r="AR450" i="67"/>
  <c r="AQ450" i="67"/>
  <c r="AP450" i="67"/>
  <c r="AO450" i="67"/>
  <c r="AN450" i="67"/>
  <c r="AM450" i="67"/>
  <c r="AL450" i="67"/>
  <c r="AK450" i="67"/>
  <c r="AJ450" i="67"/>
  <c r="AI450" i="67"/>
  <c r="AU450" i="67"/>
  <c r="AG450" i="67"/>
  <c r="P450" i="67"/>
  <c r="AY449" i="67"/>
  <c r="AX449" i="67"/>
  <c r="AW449" i="67"/>
  <c r="AV449" i="67"/>
  <c r="AT449" i="67"/>
  <c r="AS449" i="67"/>
  <c r="AR449" i="67"/>
  <c r="AQ449" i="67"/>
  <c r="AP449" i="67"/>
  <c r="AO449" i="67"/>
  <c r="AN449" i="67"/>
  <c r="AM449" i="67"/>
  <c r="AL449" i="67"/>
  <c r="AK449" i="67"/>
  <c r="AJ449" i="67"/>
  <c r="AI449" i="67"/>
  <c r="AU449" i="67"/>
  <c r="AG449" i="67"/>
  <c r="P449" i="67"/>
  <c r="AY448" i="67"/>
  <c r="AX448" i="67"/>
  <c r="AW448" i="67"/>
  <c r="AV448" i="67"/>
  <c r="AT448" i="67"/>
  <c r="AS448" i="67"/>
  <c r="AR448" i="67"/>
  <c r="AQ448" i="67"/>
  <c r="AP448" i="67"/>
  <c r="AO448" i="67"/>
  <c r="AN448" i="67"/>
  <c r="AM448" i="67"/>
  <c r="AL448" i="67"/>
  <c r="AK448" i="67"/>
  <c r="AJ448" i="67"/>
  <c r="AI448" i="67"/>
  <c r="AU448" i="67"/>
  <c r="AG448" i="67"/>
  <c r="P448" i="67"/>
  <c r="AY447" i="67"/>
  <c r="AX447" i="67"/>
  <c r="AW447" i="67"/>
  <c r="AV447" i="67"/>
  <c r="AT447" i="67"/>
  <c r="AS447" i="67"/>
  <c r="AR447" i="67"/>
  <c r="AQ447" i="67"/>
  <c r="AP447" i="67"/>
  <c r="AO447" i="67"/>
  <c r="AN447" i="67"/>
  <c r="AM447" i="67"/>
  <c r="AL447" i="67"/>
  <c r="AK447" i="67"/>
  <c r="AJ447" i="67"/>
  <c r="AI447" i="67"/>
  <c r="AU447" i="67"/>
  <c r="AG447" i="67"/>
  <c r="P447" i="67"/>
  <c r="AY446" i="67"/>
  <c r="AX446" i="67"/>
  <c r="AW446" i="67"/>
  <c r="AV446" i="67"/>
  <c r="AT446" i="67"/>
  <c r="AS446" i="67"/>
  <c r="AR446" i="67"/>
  <c r="AQ446" i="67"/>
  <c r="AP446" i="67"/>
  <c r="AO446" i="67"/>
  <c r="AN446" i="67"/>
  <c r="AM446" i="67"/>
  <c r="AL446" i="67"/>
  <c r="AK446" i="67"/>
  <c r="AJ446" i="67"/>
  <c r="AI446" i="67"/>
  <c r="AU446" i="67"/>
  <c r="AG446" i="67"/>
  <c r="P446" i="67"/>
  <c r="AY445" i="67"/>
  <c r="AX445" i="67"/>
  <c r="AW445" i="67"/>
  <c r="AV445" i="67"/>
  <c r="AT445" i="67"/>
  <c r="AS445" i="67"/>
  <c r="AR445" i="67"/>
  <c r="AQ445" i="67"/>
  <c r="AP445" i="67"/>
  <c r="AO445" i="67"/>
  <c r="AN445" i="67"/>
  <c r="AM445" i="67"/>
  <c r="AL445" i="67"/>
  <c r="AK445" i="67"/>
  <c r="AJ445" i="67"/>
  <c r="AI445" i="67"/>
  <c r="AU445" i="67"/>
  <c r="AG445" i="67"/>
  <c r="P445" i="67"/>
  <c r="AY444" i="67"/>
  <c r="AX444" i="67"/>
  <c r="AW444" i="67"/>
  <c r="AV444" i="67"/>
  <c r="AT444" i="67"/>
  <c r="AS444" i="67"/>
  <c r="AR444" i="67"/>
  <c r="AQ444" i="67"/>
  <c r="AP444" i="67"/>
  <c r="AO444" i="67"/>
  <c r="AN444" i="67"/>
  <c r="AM444" i="67"/>
  <c r="AL444" i="67"/>
  <c r="AK444" i="67"/>
  <c r="AJ444" i="67"/>
  <c r="AI444" i="67"/>
  <c r="AU444" i="67"/>
  <c r="AG444" i="67"/>
  <c r="P444" i="67"/>
  <c r="AY443" i="67"/>
  <c r="AX443" i="67"/>
  <c r="AW443" i="67"/>
  <c r="AV443" i="67"/>
  <c r="AT443" i="67"/>
  <c r="AS443" i="67"/>
  <c r="AR443" i="67"/>
  <c r="AQ443" i="67"/>
  <c r="AP443" i="67"/>
  <c r="AO443" i="67"/>
  <c r="AN443" i="67"/>
  <c r="AM443" i="67"/>
  <c r="AL443" i="67"/>
  <c r="AK443" i="67"/>
  <c r="AJ443" i="67"/>
  <c r="AI443" i="67"/>
  <c r="AU443" i="67"/>
  <c r="AG443" i="67"/>
  <c r="P443" i="67"/>
  <c r="AY442" i="67"/>
  <c r="AX442" i="67"/>
  <c r="AW442" i="67"/>
  <c r="AV442" i="67"/>
  <c r="AT442" i="67"/>
  <c r="AS442" i="67"/>
  <c r="AR442" i="67"/>
  <c r="AQ442" i="67"/>
  <c r="AP442" i="67"/>
  <c r="AO442" i="67"/>
  <c r="AN442" i="67"/>
  <c r="AM442" i="67"/>
  <c r="AL442" i="67"/>
  <c r="AK442" i="67"/>
  <c r="AJ442" i="67"/>
  <c r="AI442" i="67"/>
  <c r="AU442" i="67"/>
  <c r="AG442" i="67"/>
  <c r="P442" i="67"/>
  <c r="AY441" i="67"/>
  <c r="AX441" i="67"/>
  <c r="AW441" i="67"/>
  <c r="AV441" i="67"/>
  <c r="AT441" i="67"/>
  <c r="AS441" i="67"/>
  <c r="AR441" i="67"/>
  <c r="AQ441" i="67"/>
  <c r="AP441" i="67"/>
  <c r="AO441" i="67"/>
  <c r="AN441" i="67"/>
  <c r="AM441" i="67"/>
  <c r="AL441" i="67"/>
  <c r="AK441" i="67"/>
  <c r="AJ441" i="67"/>
  <c r="AI441" i="67"/>
  <c r="AU441" i="67"/>
  <c r="AG441" i="67"/>
  <c r="P441" i="67"/>
  <c r="AY440" i="67"/>
  <c r="AX440" i="67"/>
  <c r="AW440" i="67"/>
  <c r="AV440" i="67"/>
  <c r="AT440" i="67"/>
  <c r="AS440" i="67"/>
  <c r="AR440" i="67"/>
  <c r="AQ440" i="67"/>
  <c r="AP440" i="67"/>
  <c r="AO440" i="67"/>
  <c r="AN440" i="67"/>
  <c r="AM440" i="67"/>
  <c r="AL440" i="67"/>
  <c r="AK440" i="67"/>
  <c r="AJ440" i="67"/>
  <c r="AI440" i="67"/>
  <c r="AU440" i="67"/>
  <c r="AG440" i="67"/>
  <c r="P440" i="67"/>
  <c r="AY439" i="67"/>
  <c r="AX439" i="67"/>
  <c r="AW439" i="67"/>
  <c r="AV439" i="67"/>
  <c r="AT439" i="67"/>
  <c r="AS439" i="67"/>
  <c r="AR439" i="67"/>
  <c r="AQ439" i="67"/>
  <c r="AP439" i="67"/>
  <c r="AO439" i="67"/>
  <c r="AN439" i="67"/>
  <c r="AM439" i="67"/>
  <c r="AL439" i="67"/>
  <c r="AK439" i="67"/>
  <c r="AJ439" i="67"/>
  <c r="AI439" i="67"/>
  <c r="AU439" i="67"/>
  <c r="AG439" i="67"/>
  <c r="P439" i="67"/>
  <c r="AY438" i="67"/>
  <c r="AX438" i="67"/>
  <c r="AW438" i="67"/>
  <c r="AV438" i="67"/>
  <c r="AT438" i="67"/>
  <c r="AS438" i="67"/>
  <c r="AR438" i="67"/>
  <c r="AQ438" i="67"/>
  <c r="AP438" i="67"/>
  <c r="AO438" i="67"/>
  <c r="AN438" i="67"/>
  <c r="AM438" i="67"/>
  <c r="AL438" i="67"/>
  <c r="AK438" i="67"/>
  <c r="AJ438" i="67"/>
  <c r="AI438" i="67"/>
  <c r="AU438" i="67"/>
  <c r="AG438" i="67"/>
  <c r="P438" i="67"/>
  <c r="AY437" i="67"/>
  <c r="AX437" i="67"/>
  <c r="AW437" i="67"/>
  <c r="AV437" i="67"/>
  <c r="AT437" i="67"/>
  <c r="AS437" i="67"/>
  <c r="AR437" i="67"/>
  <c r="AQ437" i="67"/>
  <c r="AP437" i="67"/>
  <c r="AO437" i="67"/>
  <c r="AN437" i="67"/>
  <c r="AM437" i="67"/>
  <c r="AL437" i="67"/>
  <c r="AK437" i="67"/>
  <c r="AJ437" i="67"/>
  <c r="AI437" i="67"/>
  <c r="AU437" i="67"/>
  <c r="AG437" i="67"/>
  <c r="P437" i="67"/>
  <c r="AY436" i="67"/>
  <c r="AX436" i="67"/>
  <c r="AW436" i="67"/>
  <c r="AV436" i="67"/>
  <c r="AT436" i="67"/>
  <c r="AS436" i="67"/>
  <c r="AR436" i="67"/>
  <c r="AQ436" i="67"/>
  <c r="AP436" i="67"/>
  <c r="AO436" i="67"/>
  <c r="AN436" i="67"/>
  <c r="AM436" i="67"/>
  <c r="AL436" i="67"/>
  <c r="AK436" i="67"/>
  <c r="AJ436" i="67"/>
  <c r="AI436" i="67"/>
  <c r="AU436" i="67"/>
  <c r="AG436" i="67"/>
  <c r="P436" i="67"/>
  <c r="AY435" i="67"/>
  <c r="AX435" i="67"/>
  <c r="AW435" i="67"/>
  <c r="AV435" i="67"/>
  <c r="AT435" i="67"/>
  <c r="AS435" i="67"/>
  <c r="AR435" i="67"/>
  <c r="AQ435" i="67"/>
  <c r="AP435" i="67"/>
  <c r="AO435" i="67"/>
  <c r="AN435" i="67"/>
  <c r="AM435" i="67"/>
  <c r="AL435" i="67"/>
  <c r="AK435" i="67"/>
  <c r="AJ435" i="67"/>
  <c r="AI435" i="67"/>
  <c r="AU435" i="67"/>
  <c r="AG435" i="67"/>
  <c r="P435" i="67"/>
  <c r="AY434" i="67"/>
  <c r="AX434" i="67"/>
  <c r="AW434" i="67"/>
  <c r="AV434" i="67"/>
  <c r="AT434" i="67"/>
  <c r="AS434" i="67"/>
  <c r="AR434" i="67"/>
  <c r="AQ434" i="67"/>
  <c r="AP434" i="67"/>
  <c r="AO434" i="67"/>
  <c r="AN434" i="67"/>
  <c r="AM434" i="67"/>
  <c r="AL434" i="67"/>
  <c r="AK434" i="67"/>
  <c r="AJ434" i="67"/>
  <c r="AI434" i="67"/>
  <c r="AU434" i="67"/>
  <c r="AG434" i="67"/>
  <c r="P434" i="67"/>
  <c r="AY433" i="67"/>
  <c r="AX433" i="67"/>
  <c r="AW433" i="67"/>
  <c r="AV433" i="67"/>
  <c r="AT433" i="67"/>
  <c r="AS433" i="67"/>
  <c r="AR433" i="67"/>
  <c r="AQ433" i="67"/>
  <c r="AP433" i="67"/>
  <c r="AO433" i="67"/>
  <c r="AN433" i="67"/>
  <c r="AM433" i="67"/>
  <c r="AL433" i="67"/>
  <c r="AK433" i="67"/>
  <c r="AJ433" i="67"/>
  <c r="AI433" i="67"/>
  <c r="AU433" i="67"/>
  <c r="AG433" i="67"/>
  <c r="P433" i="67"/>
  <c r="AY432" i="67"/>
  <c r="AX432" i="67"/>
  <c r="AW432" i="67"/>
  <c r="AV432" i="67"/>
  <c r="AT432" i="67"/>
  <c r="AS432" i="67"/>
  <c r="AR432" i="67"/>
  <c r="AQ432" i="67"/>
  <c r="AP432" i="67"/>
  <c r="AO432" i="67"/>
  <c r="AN432" i="67"/>
  <c r="AM432" i="67"/>
  <c r="AL432" i="67"/>
  <c r="AK432" i="67"/>
  <c r="AJ432" i="67"/>
  <c r="AI432" i="67"/>
  <c r="AU432" i="67"/>
  <c r="AG432" i="67"/>
  <c r="P432" i="67"/>
  <c r="AY431" i="67"/>
  <c r="AX431" i="67"/>
  <c r="AW431" i="67"/>
  <c r="AV431" i="67"/>
  <c r="AT431" i="67"/>
  <c r="AS431" i="67"/>
  <c r="AR431" i="67"/>
  <c r="AQ431" i="67"/>
  <c r="AP431" i="67"/>
  <c r="AO431" i="67"/>
  <c r="AN431" i="67"/>
  <c r="AM431" i="67"/>
  <c r="AL431" i="67"/>
  <c r="AK431" i="67"/>
  <c r="AJ431" i="67"/>
  <c r="AI431" i="67"/>
  <c r="AU431" i="67"/>
  <c r="AG431" i="67"/>
  <c r="P431" i="67"/>
  <c r="AY430" i="67"/>
  <c r="AX430" i="67"/>
  <c r="AW430" i="67"/>
  <c r="AV430" i="67"/>
  <c r="AT430" i="67"/>
  <c r="AS430" i="67"/>
  <c r="AR430" i="67"/>
  <c r="AQ430" i="67"/>
  <c r="AP430" i="67"/>
  <c r="AO430" i="67"/>
  <c r="AN430" i="67"/>
  <c r="AM430" i="67"/>
  <c r="AL430" i="67"/>
  <c r="AK430" i="67"/>
  <c r="AJ430" i="67"/>
  <c r="AI430" i="67"/>
  <c r="AU430" i="67"/>
  <c r="AG430" i="67"/>
  <c r="P430" i="67"/>
  <c r="AY429" i="67"/>
  <c r="AX429" i="67"/>
  <c r="AW429" i="67"/>
  <c r="AV429" i="67"/>
  <c r="AT429" i="67"/>
  <c r="AS429" i="67"/>
  <c r="AR429" i="67"/>
  <c r="AQ429" i="67"/>
  <c r="AP429" i="67"/>
  <c r="AO429" i="67"/>
  <c r="AN429" i="67"/>
  <c r="AM429" i="67"/>
  <c r="AL429" i="67"/>
  <c r="AK429" i="67"/>
  <c r="AJ429" i="67"/>
  <c r="AI429" i="67"/>
  <c r="AU429" i="67"/>
  <c r="AG429" i="67"/>
  <c r="P429" i="67"/>
  <c r="AY428" i="67"/>
  <c r="AX428" i="67"/>
  <c r="AW428" i="67"/>
  <c r="AV428" i="67"/>
  <c r="AT428" i="67"/>
  <c r="AS428" i="67"/>
  <c r="AR428" i="67"/>
  <c r="AQ428" i="67"/>
  <c r="AP428" i="67"/>
  <c r="AO428" i="67"/>
  <c r="AN428" i="67"/>
  <c r="AM428" i="67"/>
  <c r="AL428" i="67"/>
  <c r="AK428" i="67"/>
  <c r="AJ428" i="67"/>
  <c r="AI428" i="67"/>
  <c r="AU428" i="67"/>
  <c r="AG428" i="67"/>
  <c r="P428" i="67"/>
  <c r="AY427" i="67"/>
  <c r="AX427" i="67"/>
  <c r="AW427" i="67"/>
  <c r="AV427" i="67"/>
  <c r="AT427" i="67"/>
  <c r="AS427" i="67"/>
  <c r="AR427" i="67"/>
  <c r="AQ427" i="67"/>
  <c r="AP427" i="67"/>
  <c r="AO427" i="67"/>
  <c r="AN427" i="67"/>
  <c r="AM427" i="67"/>
  <c r="AL427" i="67"/>
  <c r="AK427" i="67"/>
  <c r="AJ427" i="67"/>
  <c r="AI427" i="67"/>
  <c r="AU427" i="67"/>
  <c r="AG427" i="67"/>
  <c r="P427" i="67"/>
  <c r="AY426" i="67"/>
  <c r="AX426" i="67"/>
  <c r="AW426" i="67"/>
  <c r="AV426" i="67"/>
  <c r="AT426" i="67"/>
  <c r="AS426" i="67"/>
  <c r="AR426" i="67"/>
  <c r="AQ426" i="67"/>
  <c r="AP426" i="67"/>
  <c r="AO426" i="67"/>
  <c r="AN426" i="67"/>
  <c r="AM426" i="67"/>
  <c r="AL426" i="67"/>
  <c r="AK426" i="67"/>
  <c r="AJ426" i="67"/>
  <c r="AI426" i="67"/>
  <c r="AU426" i="67"/>
  <c r="AG426" i="67"/>
  <c r="P426" i="67"/>
  <c r="AY425" i="67"/>
  <c r="AX425" i="67"/>
  <c r="AW425" i="67"/>
  <c r="AV425" i="67"/>
  <c r="AT425" i="67"/>
  <c r="AS425" i="67"/>
  <c r="AR425" i="67"/>
  <c r="AQ425" i="67"/>
  <c r="AP425" i="67"/>
  <c r="AO425" i="67"/>
  <c r="AN425" i="67"/>
  <c r="AM425" i="67"/>
  <c r="AL425" i="67"/>
  <c r="AK425" i="67"/>
  <c r="AJ425" i="67"/>
  <c r="AI425" i="67"/>
  <c r="AU425" i="67"/>
  <c r="AG425" i="67"/>
  <c r="P425" i="67"/>
  <c r="AY424" i="67"/>
  <c r="AX424" i="67"/>
  <c r="AW424" i="67"/>
  <c r="AV424" i="67"/>
  <c r="AT424" i="67"/>
  <c r="AS424" i="67"/>
  <c r="AR424" i="67"/>
  <c r="AQ424" i="67"/>
  <c r="AP424" i="67"/>
  <c r="AO424" i="67"/>
  <c r="AN424" i="67"/>
  <c r="AM424" i="67"/>
  <c r="AL424" i="67"/>
  <c r="AK424" i="67"/>
  <c r="AJ424" i="67"/>
  <c r="AI424" i="67"/>
  <c r="AU424" i="67"/>
  <c r="AG424" i="67"/>
  <c r="P424" i="67"/>
  <c r="AY423" i="67"/>
  <c r="AX423" i="67"/>
  <c r="AW423" i="67"/>
  <c r="AV423" i="67"/>
  <c r="AT423" i="67"/>
  <c r="AS423" i="67"/>
  <c r="AR423" i="67"/>
  <c r="AQ423" i="67"/>
  <c r="AP423" i="67"/>
  <c r="AO423" i="67"/>
  <c r="AN423" i="67"/>
  <c r="AM423" i="67"/>
  <c r="AL423" i="67"/>
  <c r="AK423" i="67"/>
  <c r="AJ423" i="67"/>
  <c r="AI423" i="67"/>
  <c r="AU423" i="67"/>
  <c r="AG423" i="67"/>
  <c r="P423" i="67"/>
  <c r="AY422" i="67"/>
  <c r="AX422" i="67"/>
  <c r="AW422" i="67"/>
  <c r="AV422" i="67"/>
  <c r="AT422" i="67"/>
  <c r="AS422" i="67"/>
  <c r="AR422" i="67"/>
  <c r="AQ422" i="67"/>
  <c r="AP422" i="67"/>
  <c r="AO422" i="67"/>
  <c r="AN422" i="67"/>
  <c r="AM422" i="67"/>
  <c r="AL422" i="67"/>
  <c r="AK422" i="67"/>
  <c r="AJ422" i="67"/>
  <c r="AI422" i="67"/>
  <c r="AU422" i="67"/>
  <c r="AG422" i="67"/>
  <c r="P422" i="67"/>
  <c r="AY421" i="67"/>
  <c r="AX421" i="67"/>
  <c r="AW421" i="67"/>
  <c r="AV421" i="67"/>
  <c r="AT421" i="67"/>
  <c r="AS421" i="67"/>
  <c r="AR421" i="67"/>
  <c r="AQ421" i="67"/>
  <c r="AP421" i="67"/>
  <c r="AO421" i="67"/>
  <c r="AN421" i="67"/>
  <c r="AM421" i="67"/>
  <c r="AL421" i="67"/>
  <c r="AK421" i="67"/>
  <c r="AJ421" i="67"/>
  <c r="AI421" i="67"/>
  <c r="AU421" i="67"/>
  <c r="AG421" i="67"/>
  <c r="P421" i="67"/>
  <c r="AY420" i="67"/>
  <c r="AX420" i="67"/>
  <c r="AW420" i="67"/>
  <c r="AV420" i="67"/>
  <c r="AT420" i="67"/>
  <c r="AS420" i="67"/>
  <c r="AR420" i="67"/>
  <c r="AQ420" i="67"/>
  <c r="AP420" i="67"/>
  <c r="AO420" i="67"/>
  <c r="AN420" i="67"/>
  <c r="AM420" i="67"/>
  <c r="AL420" i="67"/>
  <c r="AK420" i="67"/>
  <c r="AJ420" i="67"/>
  <c r="AI420" i="67"/>
  <c r="AU420" i="67"/>
  <c r="AG420" i="67"/>
  <c r="P420" i="67"/>
  <c r="AY419" i="67"/>
  <c r="AX419" i="67"/>
  <c r="AW419" i="67"/>
  <c r="AV419" i="67"/>
  <c r="AT419" i="67"/>
  <c r="AS419" i="67"/>
  <c r="AR419" i="67"/>
  <c r="AQ419" i="67"/>
  <c r="AP419" i="67"/>
  <c r="AO419" i="67"/>
  <c r="AN419" i="67"/>
  <c r="AM419" i="67"/>
  <c r="AL419" i="67"/>
  <c r="AK419" i="67"/>
  <c r="AJ419" i="67"/>
  <c r="AI419" i="67"/>
  <c r="AU419" i="67"/>
  <c r="AG419" i="67"/>
  <c r="P419" i="67"/>
  <c r="AY418" i="67"/>
  <c r="AX418" i="67"/>
  <c r="AW418" i="67"/>
  <c r="AV418" i="67"/>
  <c r="AT418" i="67"/>
  <c r="AS418" i="67"/>
  <c r="AR418" i="67"/>
  <c r="AQ418" i="67"/>
  <c r="AP418" i="67"/>
  <c r="AO418" i="67"/>
  <c r="AN418" i="67"/>
  <c r="AM418" i="67"/>
  <c r="AL418" i="67"/>
  <c r="AK418" i="67"/>
  <c r="AJ418" i="67"/>
  <c r="AI418" i="67"/>
  <c r="AU418" i="67"/>
  <c r="AG418" i="67"/>
  <c r="P418" i="67"/>
  <c r="AY417" i="67"/>
  <c r="AX417" i="67"/>
  <c r="AW417" i="67"/>
  <c r="AV417" i="67"/>
  <c r="AT417" i="67"/>
  <c r="AS417" i="67"/>
  <c r="AR417" i="67"/>
  <c r="AQ417" i="67"/>
  <c r="AP417" i="67"/>
  <c r="AO417" i="67"/>
  <c r="AN417" i="67"/>
  <c r="AM417" i="67"/>
  <c r="AL417" i="67"/>
  <c r="AK417" i="67"/>
  <c r="AJ417" i="67"/>
  <c r="AI417" i="67"/>
  <c r="AU417" i="67"/>
  <c r="AG417" i="67"/>
  <c r="P417" i="67"/>
  <c r="AY416" i="67"/>
  <c r="AX416" i="67"/>
  <c r="AW416" i="67"/>
  <c r="AV416" i="67"/>
  <c r="AT416" i="67"/>
  <c r="AS416" i="67"/>
  <c r="AR416" i="67"/>
  <c r="AQ416" i="67"/>
  <c r="AP416" i="67"/>
  <c r="AO416" i="67"/>
  <c r="AN416" i="67"/>
  <c r="AM416" i="67"/>
  <c r="AL416" i="67"/>
  <c r="AK416" i="67"/>
  <c r="AJ416" i="67"/>
  <c r="AI416" i="67"/>
  <c r="AU416" i="67"/>
  <c r="AG416" i="67"/>
  <c r="P416" i="67"/>
  <c r="AY415" i="67"/>
  <c r="AX415" i="67"/>
  <c r="AW415" i="67"/>
  <c r="AV415" i="67"/>
  <c r="AT415" i="67"/>
  <c r="AS415" i="67"/>
  <c r="AR415" i="67"/>
  <c r="AQ415" i="67"/>
  <c r="AP415" i="67"/>
  <c r="AO415" i="67"/>
  <c r="AN415" i="67"/>
  <c r="AM415" i="67"/>
  <c r="AL415" i="67"/>
  <c r="AK415" i="67"/>
  <c r="AJ415" i="67"/>
  <c r="AI415" i="67"/>
  <c r="AU415" i="67"/>
  <c r="AG415" i="67"/>
  <c r="P415" i="67"/>
  <c r="AY414" i="67"/>
  <c r="AX414" i="67"/>
  <c r="AW414" i="67"/>
  <c r="AV414" i="67"/>
  <c r="AT414" i="67"/>
  <c r="AS414" i="67"/>
  <c r="AR414" i="67"/>
  <c r="AQ414" i="67"/>
  <c r="AP414" i="67"/>
  <c r="AO414" i="67"/>
  <c r="AN414" i="67"/>
  <c r="AM414" i="67"/>
  <c r="AL414" i="67"/>
  <c r="AK414" i="67"/>
  <c r="AJ414" i="67"/>
  <c r="AI414" i="67"/>
  <c r="AU414" i="67"/>
  <c r="AG414" i="67"/>
  <c r="P414" i="67"/>
  <c r="AY413" i="67"/>
  <c r="AX413" i="67"/>
  <c r="AW413" i="67"/>
  <c r="AV413" i="67"/>
  <c r="AT413" i="67"/>
  <c r="AS413" i="67"/>
  <c r="AR413" i="67"/>
  <c r="AQ413" i="67"/>
  <c r="AP413" i="67"/>
  <c r="AO413" i="67"/>
  <c r="AN413" i="67"/>
  <c r="AM413" i="67"/>
  <c r="AL413" i="67"/>
  <c r="AK413" i="67"/>
  <c r="AJ413" i="67"/>
  <c r="AI413" i="67"/>
  <c r="AU413" i="67"/>
  <c r="AG413" i="67"/>
  <c r="P413" i="67"/>
  <c r="AY412" i="67"/>
  <c r="AX412" i="67"/>
  <c r="AW412" i="67"/>
  <c r="AV412" i="67"/>
  <c r="AT412" i="67"/>
  <c r="AS412" i="67"/>
  <c r="AR412" i="67"/>
  <c r="AQ412" i="67"/>
  <c r="AP412" i="67"/>
  <c r="AO412" i="67"/>
  <c r="AN412" i="67"/>
  <c r="AM412" i="67"/>
  <c r="AL412" i="67"/>
  <c r="AK412" i="67"/>
  <c r="AJ412" i="67"/>
  <c r="AI412" i="67"/>
  <c r="AG412" i="67"/>
  <c r="P412" i="67"/>
  <c r="AY411" i="67"/>
  <c r="AX411" i="67"/>
  <c r="AW411" i="67"/>
  <c r="AV411" i="67"/>
  <c r="AT411" i="67"/>
  <c r="AS411" i="67"/>
  <c r="AR411" i="67"/>
  <c r="AQ411" i="67"/>
  <c r="AP411" i="67"/>
  <c r="AO411" i="67"/>
  <c r="AN411" i="67"/>
  <c r="AM411" i="67"/>
  <c r="AL411" i="67"/>
  <c r="AK411" i="67"/>
  <c r="AJ411" i="67"/>
  <c r="AI411" i="67"/>
  <c r="AU411" i="67"/>
  <c r="AG411" i="67"/>
  <c r="P411" i="67"/>
  <c r="AY410" i="67"/>
  <c r="AX410" i="67"/>
  <c r="AW410" i="67"/>
  <c r="AV410" i="67"/>
  <c r="AT410" i="67"/>
  <c r="AS410" i="67"/>
  <c r="AR410" i="67"/>
  <c r="AQ410" i="67"/>
  <c r="AP410" i="67"/>
  <c r="AO410" i="67"/>
  <c r="AN410" i="67"/>
  <c r="AM410" i="67"/>
  <c r="AL410" i="67"/>
  <c r="AK410" i="67"/>
  <c r="AJ410" i="67"/>
  <c r="AI410" i="67"/>
  <c r="AG410" i="67"/>
  <c r="P410" i="67"/>
  <c r="AY409" i="67"/>
  <c r="AX409" i="67"/>
  <c r="AW409" i="67"/>
  <c r="AV409" i="67"/>
  <c r="AT409" i="67"/>
  <c r="AS409" i="67"/>
  <c r="AR409" i="67"/>
  <c r="AQ409" i="67"/>
  <c r="AP409" i="67"/>
  <c r="AO409" i="67"/>
  <c r="AN409" i="67"/>
  <c r="AM409" i="67"/>
  <c r="AL409" i="67"/>
  <c r="AK409" i="67"/>
  <c r="AJ409" i="67"/>
  <c r="AI409" i="67"/>
  <c r="AG409" i="67"/>
  <c r="P409" i="67"/>
  <c r="AY408" i="67"/>
  <c r="AX408" i="67"/>
  <c r="AW408" i="67"/>
  <c r="AV408" i="67"/>
  <c r="AT408" i="67"/>
  <c r="AS408" i="67"/>
  <c r="AR408" i="67"/>
  <c r="AQ408" i="67"/>
  <c r="AP408" i="67"/>
  <c r="AO408" i="67"/>
  <c r="AN408" i="67"/>
  <c r="AM408" i="67"/>
  <c r="AL408" i="67"/>
  <c r="AK408" i="67"/>
  <c r="AJ408" i="67"/>
  <c r="AI408" i="67"/>
  <c r="AU408" i="67"/>
  <c r="AG408" i="67"/>
  <c r="P408" i="67"/>
  <c r="AY407" i="67"/>
  <c r="AX407" i="67"/>
  <c r="AW407" i="67"/>
  <c r="AV407" i="67"/>
  <c r="AT407" i="67"/>
  <c r="AS407" i="67"/>
  <c r="AR407" i="67"/>
  <c r="AQ407" i="67"/>
  <c r="AP407" i="67"/>
  <c r="AO407" i="67"/>
  <c r="AN407" i="67"/>
  <c r="AM407" i="67"/>
  <c r="AL407" i="67"/>
  <c r="AK407" i="67"/>
  <c r="AJ407" i="67"/>
  <c r="AI407" i="67"/>
  <c r="AU407" i="67"/>
  <c r="AG407" i="67"/>
  <c r="P407" i="67"/>
  <c r="AY406" i="67"/>
  <c r="AX406" i="67"/>
  <c r="AW406" i="67"/>
  <c r="AV406" i="67"/>
  <c r="AT406" i="67"/>
  <c r="AS406" i="67"/>
  <c r="AR406" i="67"/>
  <c r="AQ406" i="67"/>
  <c r="AP406" i="67"/>
  <c r="AO406" i="67"/>
  <c r="AN406" i="67"/>
  <c r="AM406" i="67"/>
  <c r="AL406" i="67"/>
  <c r="AK406" i="67"/>
  <c r="AJ406" i="67"/>
  <c r="AI406" i="67"/>
  <c r="AU406" i="67"/>
  <c r="AG406" i="67"/>
  <c r="P406" i="67"/>
  <c r="AY405" i="67"/>
  <c r="AX405" i="67"/>
  <c r="AW405" i="67"/>
  <c r="AV405" i="67"/>
  <c r="AT405" i="67"/>
  <c r="AS405" i="67"/>
  <c r="AR405" i="67"/>
  <c r="AQ405" i="67"/>
  <c r="AP405" i="67"/>
  <c r="AO405" i="67"/>
  <c r="AN405" i="67"/>
  <c r="AM405" i="67"/>
  <c r="AL405" i="67"/>
  <c r="AK405" i="67"/>
  <c r="AJ405" i="67"/>
  <c r="AI405" i="67"/>
  <c r="AU405" i="67"/>
  <c r="AG405" i="67"/>
  <c r="P405" i="67"/>
  <c r="AY404" i="67"/>
  <c r="AX404" i="67"/>
  <c r="AW404" i="67"/>
  <c r="AV404" i="67"/>
  <c r="AT404" i="67"/>
  <c r="AS404" i="67"/>
  <c r="AR404" i="67"/>
  <c r="AQ404" i="67"/>
  <c r="AP404" i="67"/>
  <c r="AO404" i="67"/>
  <c r="AN404" i="67"/>
  <c r="AM404" i="67"/>
  <c r="AL404" i="67"/>
  <c r="AK404" i="67"/>
  <c r="AJ404" i="67"/>
  <c r="AI404" i="67"/>
  <c r="AU404" i="67"/>
  <c r="AG404" i="67"/>
  <c r="P404" i="67"/>
  <c r="AY403" i="67"/>
  <c r="AX403" i="67"/>
  <c r="AW403" i="67"/>
  <c r="AV403" i="67"/>
  <c r="AT403" i="67"/>
  <c r="AS403" i="67"/>
  <c r="AR403" i="67"/>
  <c r="AQ403" i="67"/>
  <c r="AP403" i="67"/>
  <c r="AO403" i="67"/>
  <c r="AN403" i="67"/>
  <c r="AM403" i="67"/>
  <c r="AL403" i="67"/>
  <c r="AK403" i="67"/>
  <c r="AJ403" i="67"/>
  <c r="AI403" i="67"/>
  <c r="AU403" i="67"/>
  <c r="AG403" i="67"/>
  <c r="P403" i="67"/>
  <c r="AY402" i="67"/>
  <c r="AX402" i="67"/>
  <c r="AW402" i="67"/>
  <c r="AV402" i="67"/>
  <c r="AT402" i="67"/>
  <c r="AS402" i="67"/>
  <c r="AR402" i="67"/>
  <c r="AQ402" i="67"/>
  <c r="AP402" i="67"/>
  <c r="AO402" i="67"/>
  <c r="AN402" i="67"/>
  <c r="AM402" i="67"/>
  <c r="AL402" i="67"/>
  <c r="AK402" i="67"/>
  <c r="AJ402" i="67"/>
  <c r="AI402" i="67"/>
  <c r="AU402" i="67"/>
  <c r="AG402" i="67"/>
  <c r="P402" i="67"/>
  <c r="AY401" i="67"/>
  <c r="AX401" i="67"/>
  <c r="AW401" i="67"/>
  <c r="AV401" i="67"/>
  <c r="AT401" i="67"/>
  <c r="AS401" i="67"/>
  <c r="AR401" i="67"/>
  <c r="AQ401" i="67"/>
  <c r="AP401" i="67"/>
  <c r="AO401" i="67"/>
  <c r="AN401" i="67"/>
  <c r="AM401" i="67"/>
  <c r="AL401" i="67"/>
  <c r="AK401" i="67"/>
  <c r="AJ401" i="67"/>
  <c r="AI401" i="67"/>
  <c r="AU401" i="67"/>
  <c r="AG401" i="67"/>
  <c r="P401" i="67"/>
  <c r="AY400" i="67"/>
  <c r="AX400" i="67"/>
  <c r="AW400" i="67"/>
  <c r="AV400" i="67"/>
  <c r="AT400" i="67"/>
  <c r="AS400" i="67"/>
  <c r="AR400" i="67"/>
  <c r="AQ400" i="67"/>
  <c r="AP400" i="67"/>
  <c r="AO400" i="67"/>
  <c r="AN400" i="67"/>
  <c r="AM400" i="67"/>
  <c r="AL400" i="67"/>
  <c r="AK400" i="67"/>
  <c r="AJ400" i="67"/>
  <c r="AI400" i="67"/>
  <c r="AU400" i="67"/>
  <c r="AG400" i="67"/>
  <c r="P400" i="67"/>
  <c r="AY399" i="67"/>
  <c r="AX399" i="67"/>
  <c r="AW399" i="67"/>
  <c r="AV399" i="67"/>
  <c r="AT399" i="67"/>
  <c r="AS399" i="67"/>
  <c r="AR399" i="67"/>
  <c r="AQ399" i="67"/>
  <c r="AP399" i="67"/>
  <c r="AO399" i="67"/>
  <c r="AN399" i="67"/>
  <c r="AM399" i="67"/>
  <c r="AL399" i="67"/>
  <c r="AK399" i="67"/>
  <c r="AJ399" i="67"/>
  <c r="AI399" i="67"/>
  <c r="AU399" i="67"/>
  <c r="AG399" i="67"/>
  <c r="P399" i="67"/>
  <c r="AY398" i="67"/>
  <c r="AX398" i="67"/>
  <c r="AW398" i="67"/>
  <c r="AV398" i="67"/>
  <c r="AT398" i="67"/>
  <c r="AS398" i="67"/>
  <c r="AR398" i="67"/>
  <c r="AQ398" i="67"/>
  <c r="AP398" i="67"/>
  <c r="AO398" i="67"/>
  <c r="AN398" i="67"/>
  <c r="AM398" i="67"/>
  <c r="AL398" i="67"/>
  <c r="AK398" i="67"/>
  <c r="AJ398" i="67"/>
  <c r="AI398" i="67"/>
  <c r="AU398" i="67"/>
  <c r="AG398" i="67"/>
  <c r="P398" i="67"/>
  <c r="AY397" i="67"/>
  <c r="AX397" i="67"/>
  <c r="AW397" i="67"/>
  <c r="AV397" i="67"/>
  <c r="AT397" i="67"/>
  <c r="AS397" i="67"/>
  <c r="AR397" i="67"/>
  <c r="AQ397" i="67"/>
  <c r="AP397" i="67"/>
  <c r="AO397" i="67"/>
  <c r="AN397" i="67"/>
  <c r="AM397" i="67"/>
  <c r="AL397" i="67"/>
  <c r="AK397" i="67"/>
  <c r="AJ397" i="67"/>
  <c r="AI397" i="67"/>
  <c r="AU397" i="67"/>
  <c r="AG397" i="67"/>
  <c r="P397" i="67"/>
  <c r="AY396" i="67"/>
  <c r="AX396" i="67"/>
  <c r="AW396" i="67"/>
  <c r="AV396" i="67"/>
  <c r="AT396" i="67"/>
  <c r="AS396" i="67"/>
  <c r="AR396" i="67"/>
  <c r="AQ396" i="67"/>
  <c r="AP396" i="67"/>
  <c r="AO396" i="67"/>
  <c r="AN396" i="67"/>
  <c r="AM396" i="67"/>
  <c r="AL396" i="67"/>
  <c r="AK396" i="67"/>
  <c r="AJ396" i="67"/>
  <c r="AI396" i="67"/>
  <c r="AU396" i="67"/>
  <c r="AG396" i="67"/>
  <c r="P396" i="67"/>
  <c r="AY395" i="67"/>
  <c r="AX395" i="67"/>
  <c r="AW395" i="67"/>
  <c r="AV395" i="67"/>
  <c r="AT395" i="67"/>
  <c r="AS395" i="67"/>
  <c r="AR395" i="67"/>
  <c r="AQ395" i="67"/>
  <c r="AP395" i="67"/>
  <c r="AO395" i="67"/>
  <c r="AN395" i="67"/>
  <c r="AM395" i="67"/>
  <c r="AL395" i="67"/>
  <c r="AK395" i="67"/>
  <c r="AJ395" i="67"/>
  <c r="AI395" i="67"/>
  <c r="AU395" i="67"/>
  <c r="AG395" i="67"/>
  <c r="P395" i="67"/>
  <c r="AY394" i="67"/>
  <c r="AX394" i="67"/>
  <c r="AW394" i="67"/>
  <c r="AV394" i="67"/>
  <c r="AT394" i="67"/>
  <c r="AS394" i="67"/>
  <c r="AR394" i="67"/>
  <c r="AQ394" i="67"/>
  <c r="AP394" i="67"/>
  <c r="AO394" i="67"/>
  <c r="AN394" i="67"/>
  <c r="AM394" i="67"/>
  <c r="AL394" i="67"/>
  <c r="AK394" i="67"/>
  <c r="AJ394" i="67"/>
  <c r="AI394" i="67"/>
  <c r="AU394" i="67"/>
  <c r="AG394" i="67"/>
  <c r="P394" i="67"/>
  <c r="AY393" i="67"/>
  <c r="AX393" i="67"/>
  <c r="AW393" i="67"/>
  <c r="AV393" i="67"/>
  <c r="AT393" i="67"/>
  <c r="AS393" i="67"/>
  <c r="AR393" i="67"/>
  <c r="AQ393" i="67"/>
  <c r="AP393" i="67"/>
  <c r="AO393" i="67"/>
  <c r="AN393" i="67"/>
  <c r="AM393" i="67"/>
  <c r="AL393" i="67"/>
  <c r="AK393" i="67"/>
  <c r="AJ393" i="67"/>
  <c r="AI393" i="67"/>
  <c r="AU393" i="67"/>
  <c r="AG393" i="67"/>
  <c r="P393" i="67"/>
  <c r="AY392" i="67"/>
  <c r="AX392" i="67"/>
  <c r="AW392" i="67"/>
  <c r="AV392" i="67"/>
  <c r="AT392" i="67"/>
  <c r="AS392" i="67"/>
  <c r="AR392" i="67"/>
  <c r="AQ392" i="67"/>
  <c r="AP392" i="67"/>
  <c r="AO392" i="67"/>
  <c r="AN392" i="67"/>
  <c r="AM392" i="67"/>
  <c r="AL392" i="67"/>
  <c r="AK392" i="67"/>
  <c r="AJ392" i="67"/>
  <c r="AI392" i="67"/>
  <c r="AU392" i="67"/>
  <c r="AG392" i="67"/>
  <c r="P392" i="67"/>
  <c r="AY391" i="67"/>
  <c r="AX391" i="67"/>
  <c r="AW391" i="67"/>
  <c r="AV391" i="67"/>
  <c r="AT391" i="67"/>
  <c r="AS391" i="67"/>
  <c r="AR391" i="67"/>
  <c r="AQ391" i="67"/>
  <c r="AP391" i="67"/>
  <c r="AO391" i="67"/>
  <c r="AN391" i="67"/>
  <c r="AM391" i="67"/>
  <c r="AL391" i="67"/>
  <c r="AK391" i="67"/>
  <c r="AJ391" i="67"/>
  <c r="AI391" i="67"/>
  <c r="AU391" i="67"/>
  <c r="AG391" i="67"/>
  <c r="P391" i="67"/>
  <c r="AY390" i="67"/>
  <c r="AX390" i="67"/>
  <c r="AW390" i="67"/>
  <c r="AV390" i="67"/>
  <c r="AT390" i="67"/>
  <c r="AS390" i="67"/>
  <c r="AR390" i="67"/>
  <c r="AQ390" i="67"/>
  <c r="AP390" i="67"/>
  <c r="AO390" i="67"/>
  <c r="AN390" i="67"/>
  <c r="AM390" i="67"/>
  <c r="AL390" i="67"/>
  <c r="AK390" i="67"/>
  <c r="AJ390" i="67"/>
  <c r="AI390" i="67"/>
  <c r="AU390" i="67"/>
  <c r="AG390" i="67"/>
  <c r="P390" i="67"/>
  <c r="AY389" i="67"/>
  <c r="AX389" i="67"/>
  <c r="AW389" i="67"/>
  <c r="AV389" i="67"/>
  <c r="AT389" i="67"/>
  <c r="AS389" i="67"/>
  <c r="AR389" i="67"/>
  <c r="AQ389" i="67"/>
  <c r="AP389" i="67"/>
  <c r="AO389" i="67"/>
  <c r="AN389" i="67"/>
  <c r="AM389" i="67"/>
  <c r="AL389" i="67"/>
  <c r="AK389" i="67"/>
  <c r="AJ389" i="67"/>
  <c r="AI389" i="67"/>
  <c r="AU389" i="67"/>
  <c r="AG389" i="67"/>
  <c r="P389" i="67"/>
  <c r="AY388" i="67"/>
  <c r="AX388" i="67"/>
  <c r="AW388" i="67"/>
  <c r="AV388" i="67"/>
  <c r="AT388" i="67"/>
  <c r="AS388" i="67"/>
  <c r="AR388" i="67"/>
  <c r="AQ388" i="67"/>
  <c r="AP388" i="67"/>
  <c r="AO388" i="67"/>
  <c r="AN388" i="67"/>
  <c r="AM388" i="67"/>
  <c r="AL388" i="67"/>
  <c r="AK388" i="67"/>
  <c r="AJ388" i="67"/>
  <c r="AI388" i="67"/>
  <c r="AU388" i="67"/>
  <c r="AG388" i="67"/>
  <c r="P388" i="67"/>
  <c r="AY387" i="67"/>
  <c r="AX387" i="67"/>
  <c r="AW387" i="67"/>
  <c r="AV387" i="67"/>
  <c r="AT387" i="67"/>
  <c r="AS387" i="67"/>
  <c r="AR387" i="67"/>
  <c r="AQ387" i="67"/>
  <c r="AP387" i="67"/>
  <c r="AO387" i="67"/>
  <c r="AN387" i="67"/>
  <c r="AM387" i="67"/>
  <c r="AL387" i="67"/>
  <c r="AK387" i="67"/>
  <c r="AJ387" i="67"/>
  <c r="AI387" i="67"/>
  <c r="AU387" i="67"/>
  <c r="AG387" i="67"/>
  <c r="P387" i="67"/>
  <c r="AY386" i="67"/>
  <c r="AX386" i="67"/>
  <c r="AW386" i="67"/>
  <c r="AV386" i="67"/>
  <c r="AT386" i="67"/>
  <c r="AS386" i="67"/>
  <c r="AR386" i="67"/>
  <c r="AQ386" i="67"/>
  <c r="AP386" i="67"/>
  <c r="AO386" i="67"/>
  <c r="AN386" i="67"/>
  <c r="AM386" i="67"/>
  <c r="AL386" i="67"/>
  <c r="AK386" i="67"/>
  <c r="AJ386" i="67"/>
  <c r="AI386" i="67"/>
  <c r="AU386" i="67"/>
  <c r="AG386" i="67"/>
  <c r="P386" i="67"/>
  <c r="AY385" i="67"/>
  <c r="AX385" i="67"/>
  <c r="AW385" i="67"/>
  <c r="AV385" i="67"/>
  <c r="AT385" i="67"/>
  <c r="AS385" i="67"/>
  <c r="AR385" i="67"/>
  <c r="AQ385" i="67"/>
  <c r="AP385" i="67"/>
  <c r="AO385" i="67"/>
  <c r="AN385" i="67"/>
  <c r="AM385" i="67"/>
  <c r="AL385" i="67"/>
  <c r="AK385" i="67"/>
  <c r="AJ385" i="67"/>
  <c r="AI385" i="67"/>
  <c r="AU385" i="67"/>
  <c r="AG385" i="67"/>
  <c r="P385" i="67"/>
  <c r="AY384" i="67"/>
  <c r="AX384" i="67"/>
  <c r="AW384" i="67"/>
  <c r="AV384" i="67"/>
  <c r="AT384" i="67"/>
  <c r="AS384" i="67"/>
  <c r="AR384" i="67"/>
  <c r="AQ384" i="67"/>
  <c r="AP384" i="67"/>
  <c r="AO384" i="67"/>
  <c r="AN384" i="67"/>
  <c r="AM384" i="67"/>
  <c r="AL384" i="67"/>
  <c r="AK384" i="67"/>
  <c r="AJ384" i="67"/>
  <c r="AI384" i="67"/>
  <c r="AU384" i="67"/>
  <c r="AG384" i="67"/>
  <c r="P384" i="67"/>
  <c r="AY383" i="67"/>
  <c r="AX383" i="67"/>
  <c r="AW383" i="67"/>
  <c r="AV383" i="67"/>
  <c r="AT383" i="67"/>
  <c r="AS383" i="67"/>
  <c r="AR383" i="67"/>
  <c r="AQ383" i="67"/>
  <c r="AP383" i="67"/>
  <c r="AO383" i="67"/>
  <c r="AN383" i="67"/>
  <c r="AM383" i="67"/>
  <c r="AL383" i="67"/>
  <c r="AK383" i="67"/>
  <c r="AJ383" i="67"/>
  <c r="AI383" i="67"/>
  <c r="AU383" i="67"/>
  <c r="AG383" i="67"/>
  <c r="P383" i="67"/>
  <c r="AY382" i="67"/>
  <c r="AX382" i="67"/>
  <c r="AW382" i="67"/>
  <c r="AV382" i="67"/>
  <c r="AT382" i="67"/>
  <c r="AS382" i="67"/>
  <c r="AR382" i="67"/>
  <c r="AQ382" i="67"/>
  <c r="AP382" i="67"/>
  <c r="AO382" i="67"/>
  <c r="AN382" i="67"/>
  <c r="AM382" i="67"/>
  <c r="AL382" i="67"/>
  <c r="AK382" i="67"/>
  <c r="AJ382" i="67"/>
  <c r="AI382" i="67"/>
  <c r="AU382" i="67"/>
  <c r="AG382" i="67"/>
  <c r="P382" i="67"/>
  <c r="AY381" i="67"/>
  <c r="AX381" i="67"/>
  <c r="AW381" i="67"/>
  <c r="AV381" i="67"/>
  <c r="AT381" i="67"/>
  <c r="AS381" i="67"/>
  <c r="AR381" i="67"/>
  <c r="AQ381" i="67"/>
  <c r="AP381" i="67"/>
  <c r="AO381" i="67"/>
  <c r="AN381" i="67"/>
  <c r="AM381" i="67"/>
  <c r="AL381" i="67"/>
  <c r="AK381" i="67"/>
  <c r="AJ381" i="67"/>
  <c r="AI381" i="67"/>
  <c r="AU381" i="67"/>
  <c r="AG381" i="67"/>
  <c r="P381" i="67"/>
  <c r="AY380" i="67"/>
  <c r="AX380" i="67"/>
  <c r="AW380" i="67"/>
  <c r="AV380" i="67"/>
  <c r="AT380" i="67"/>
  <c r="AS380" i="67"/>
  <c r="AR380" i="67"/>
  <c r="AQ380" i="67"/>
  <c r="AP380" i="67"/>
  <c r="AO380" i="67"/>
  <c r="AN380" i="67"/>
  <c r="AM380" i="67"/>
  <c r="AL380" i="67"/>
  <c r="AK380" i="67"/>
  <c r="AJ380" i="67"/>
  <c r="AI380" i="67"/>
  <c r="AU380" i="67"/>
  <c r="AG380" i="67"/>
  <c r="P380" i="67"/>
  <c r="AY379" i="67"/>
  <c r="AX379" i="67"/>
  <c r="AW379" i="67"/>
  <c r="AV379" i="67"/>
  <c r="AT379" i="67"/>
  <c r="AS379" i="67"/>
  <c r="AR379" i="67"/>
  <c r="AQ379" i="67"/>
  <c r="AP379" i="67"/>
  <c r="AO379" i="67"/>
  <c r="AN379" i="67"/>
  <c r="AM379" i="67"/>
  <c r="AL379" i="67"/>
  <c r="AK379" i="67"/>
  <c r="AJ379" i="67"/>
  <c r="AI379" i="67"/>
  <c r="AU379" i="67"/>
  <c r="AG379" i="67"/>
  <c r="P379" i="67"/>
  <c r="AY378" i="67"/>
  <c r="AX378" i="67"/>
  <c r="AW378" i="67"/>
  <c r="AV378" i="67"/>
  <c r="AT378" i="67"/>
  <c r="AS378" i="67"/>
  <c r="AR378" i="67"/>
  <c r="AQ378" i="67"/>
  <c r="AP378" i="67"/>
  <c r="AO378" i="67"/>
  <c r="AN378" i="67"/>
  <c r="AM378" i="67"/>
  <c r="AL378" i="67"/>
  <c r="AK378" i="67"/>
  <c r="AJ378" i="67"/>
  <c r="AI378" i="67"/>
  <c r="AU378" i="67"/>
  <c r="AG378" i="67"/>
  <c r="P378" i="67"/>
  <c r="AY377" i="67"/>
  <c r="AX377" i="67"/>
  <c r="AW377" i="67"/>
  <c r="AV377" i="67"/>
  <c r="AT377" i="67"/>
  <c r="AS377" i="67"/>
  <c r="AR377" i="67"/>
  <c r="AQ377" i="67"/>
  <c r="AP377" i="67"/>
  <c r="AO377" i="67"/>
  <c r="AN377" i="67"/>
  <c r="AM377" i="67"/>
  <c r="AL377" i="67"/>
  <c r="AK377" i="67"/>
  <c r="AJ377" i="67"/>
  <c r="AI377" i="67"/>
  <c r="AU377" i="67"/>
  <c r="AG377" i="67"/>
  <c r="P377" i="67"/>
  <c r="AY376" i="67"/>
  <c r="AX376" i="67"/>
  <c r="AW376" i="67"/>
  <c r="AV376" i="67"/>
  <c r="AT376" i="67"/>
  <c r="AS376" i="67"/>
  <c r="AR376" i="67"/>
  <c r="AQ376" i="67"/>
  <c r="AP376" i="67"/>
  <c r="AO376" i="67"/>
  <c r="AN376" i="67"/>
  <c r="AM376" i="67"/>
  <c r="AL376" i="67"/>
  <c r="AK376" i="67"/>
  <c r="AJ376" i="67"/>
  <c r="AI376" i="67"/>
  <c r="AU376" i="67"/>
  <c r="AG376" i="67"/>
  <c r="P376" i="67"/>
  <c r="AY375" i="67"/>
  <c r="AX375" i="67"/>
  <c r="AW375" i="67"/>
  <c r="AV375" i="67"/>
  <c r="AT375" i="67"/>
  <c r="AS375" i="67"/>
  <c r="AR375" i="67"/>
  <c r="AQ375" i="67"/>
  <c r="AP375" i="67"/>
  <c r="AO375" i="67"/>
  <c r="AN375" i="67"/>
  <c r="AM375" i="67"/>
  <c r="AL375" i="67"/>
  <c r="AK375" i="67"/>
  <c r="AJ375" i="67"/>
  <c r="AI375" i="67"/>
  <c r="AU375" i="67"/>
  <c r="AG375" i="67"/>
  <c r="P375" i="67"/>
  <c r="AY374" i="67"/>
  <c r="AX374" i="67"/>
  <c r="AW374" i="67"/>
  <c r="AV374" i="67"/>
  <c r="AT374" i="67"/>
  <c r="AS374" i="67"/>
  <c r="AR374" i="67"/>
  <c r="AQ374" i="67"/>
  <c r="AP374" i="67"/>
  <c r="AO374" i="67"/>
  <c r="AN374" i="67"/>
  <c r="AM374" i="67"/>
  <c r="AL374" i="67"/>
  <c r="AK374" i="67"/>
  <c r="AJ374" i="67"/>
  <c r="AI374" i="67"/>
  <c r="AU374" i="67"/>
  <c r="AG374" i="67"/>
  <c r="P374" i="67"/>
  <c r="AY373" i="67"/>
  <c r="AX373" i="67"/>
  <c r="AW373" i="67"/>
  <c r="AV373" i="67"/>
  <c r="AT373" i="67"/>
  <c r="AS373" i="67"/>
  <c r="AR373" i="67"/>
  <c r="AQ373" i="67"/>
  <c r="AP373" i="67"/>
  <c r="AO373" i="67"/>
  <c r="AN373" i="67"/>
  <c r="AM373" i="67"/>
  <c r="AL373" i="67"/>
  <c r="AK373" i="67"/>
  <c r="AJ373" i="67"/>
  <c r="AI373" i="67"/>
  <c r="AU373" i="67"/>
  <c r="AG373" i="67"/>
  <c r="P373" i="67"/>
  <c r="AY372" i="67"/>
  <c r="AX372" i="67"/>
  <c r="AW372" i="67"/>
  <c r="AV372" i="67"/>
  <c r="AT372" i="67"/>
  <c r="AS372" i="67"/>
  <c r="AR372" i="67"/>
  <c r="AQ372" i="67"/>
  <c r="AP372" i="67"/>
  <c r="AO372" i="67"/>
  <c r="AN372" i="67"/>
  <c r="AM372" i="67"/>
  <c r="AL372" i="67"/>
  <c r="AK372" i="67"/>
  <c r="AJ372" i="67"/>
  <c r="AI372" i="67"/>
  <c r="AU372" i="67"/>
  <c r="AG372" i="67"/>
  <c r="P372" i="67"/>
  <c r="AY371" i="67"/>
  <c r="AX371" i="67"/>
  <c r="AW371" i="67"/>
  <c r="AV371" i="67"/>
  <c r="AT371" i="67"/>
  <c r="AS371" i="67"/>
  <c r="AR371" i="67"/>
  <c r="AQ371" i="67"/>
  <c r="AP371" i="67"/>
  <c r="AO371" i="67"/>
  <c r="AN371" i="67"/>
  <c r="AM371" i="67"/>
  <c r="AL371" i="67"/>
  <c r="AK371" i="67"/>
  <c r="AJ371" i="67"/>
  <c r="AI371" i="67"/>
  <c r="AU371" i="67"/>
  <c r="AG371" i="67"/>
  <c r="P371" i="67"/>
  <c r="AY370" i="67"/>
  <c r="AX370" i="67"/>
  <c r="AW370" i="67"/>
  <c r="AV370" i="67"/>
  <c r="AT370" i="67"/>
  <c r="AS370" i="67"/>
  <c r="AR370" i="67"/>
  <c r="AQ370" i="67"/>
  <c r="AP370" i="67"/>
  <c r="AO370" i="67"/>
  <c r="AN370" i="67"/>
  <c r="AM370" i="67"/>
  <c r="AL370" i="67"/>
  <c r="AK370" i="67"/>
  <c r="AJ370" i="67"/>
  <c r="AI370" i="67"/>
  <c r="AU370" i="67"/>
  <c r="AG370" i="67"/>
  <c r="P370" i="67"/>
  <c r="AY369" i="67"/>
  <c r="AX369" i="67"/>
  <c r="AW369" i="67"/>
  <c r="AV369" i="67"/>
  <c r="AT369" i="67"/>
  <c r="AS369" i="67"/>
  <c r="AR369" i="67"/>
  <c r="AQ369" i="67"/>
  <c r="AP369" i="67"/>
  <c r="AO369" i="67"/>
  <c r="AN369" i="67"/>
  <c r="AM369" i="67"/>
  <c r="AL369" i="67"/>
  <c r="AK369" i="67"/>
  <c r="AJ369" i="67"/>
  <c r="AI369" i="67"/>
  <c r="AU369" i="67"/>
  <c r="AG369" i="67"/>
  <c r="P369" i="67"/>
  <c r="AY368" i="67"/>
  <c r="AX368" i="67"/>
  <c r="AW368" i="67"/>
  <c r="AV368" i="67"/>
  <c r="AT368" i="67"/>
  <c r="AS368" i="67"/>
  <c r="AR368" i="67"/>
  <c r="AQ368" i="67"/>
  <c r="AP368" i="67"/>
  <c r="AO368" i="67"/>
  <c r="AN368" i="67"/>
  <c r="AM368" i="67"/>
  <c r="AL368" i="67"/>
  <c r="AK368" i="67"/>
  <c r="AJ368" i="67"/>
  <c r="AI368" i="67"/>
  <c r="AU368" i="67"/>
  <c r="AG368" i="67"/>
  <c r="P368" i="67"/>
  <c r="AY367" i="67"/>
  <c r="AX367" i="67"/>
  <c r="AW367" i="67"/>
  <c r="AV367" i="67"/>
  <c r="AT367" i="67"/>
  <c r="AS367" i="67"/>
  <c r="AR367" i="67"/>
  <c r="AQ367" i="67"/>
  <c r="AP367" i="67"/>
  <c r="AO367" i="67"/>
  <c r="AN367" i="67"/>
  <c r="AM367" i="67"/>
  <c r="AL367" i="67"/>
  <c r="AK367" i="67"/>
  <c r="AJ367" i="67"/>
  <c r="AI367" i="67"/>
  <c r="AU367" i="67"/>
  <c r="AG367" i="67"/>
  <c r="P367" i="67"/>
  <c r="AY366" i="67"/>
  <c r="AX366" i="67"/>
  <c r="AW366" i="67"/>
  <c r="AV366" i="67"/>
  <c r="AT366" i="67"/>
  <c r="AS366" i="67"/>
  <c r="AR366" i="67"/>
  <c r="AQ366" i="67"/>
  <c r="AP366" i="67"/>
  <c r="AO366" i="67"/>
  <c r="AN366" i="67"/>
  <c r="AM366" i="67"/>
  <c r="AL366" i="67"/>
  <c r="AK366" i="67"/>
  <c r="AJ366" i="67"/>
  <c r="AI366" i="67"/>
  <c r="AU366" i="67"/>
  <c r="AG366" i="67"/>
  <c r="P366" i="67"/>
  <c r="AY365" i="67"/>
  <c r="AX365" i="67"/>
  <c r="AW365" i="67"/>
  <c r="AV365" i="67"/>
  <c r="AT365" i="67"/>
  <c r="AS365" i="67"/>
  <c r="AR365" i="67"/>
  <c r="AQ365" i="67"/>
  <c r="AP365" i="67"/>
  <c r="AO365" i="67"/>
  <c r="AN365" i="67"/>
  <c r="AM365" i="67"/>
  <c r="AL365" i="67"/>
  <c r="AK365" i="67"/>
  <c r="AJ365" i="67"/>
  <c r="AI365" i="67"/>
  <c r="AU365" i="67"/>
  <c r="AG365" i="67"/>
  <c r="P365" i="67"/>
  <c r="AY364" i="67"/>
  <c r="AX364" i="67"/>
  <c r="AW364" i="67"/>
  <c r="AV364" i="67"/>
  <c r="AT364" i="67"/>
  <c r="AS364" i="67"/>
  <c r="AR364" i="67"/>
  <c r="AQ364" i="67"/>
  <c r="AP364" i="67"/>
  <c r="AO364" i="67"/>
  <c r="AN364" i="67"/>
  <c r="AM364" i="67"/>
  <c r="AL364" i="67"/>
  <c r="AK364" i="67"/>
  <c r="AJ364" i="67"/>
  <c r="AI364" i="67"/>
  <c r="AU364" i="67"/>
  <c r="AG364" i="67"/>
  <c r="P364" i="67"/>
  <c r="AY363" i="67"/>
  <c r="AX363" i="67"/>
  <c r="AW363" i="67"/>
  <c r="AV363" i="67"/>
  <c r="AT363" i="67"/>
  <c r="AS363" i="67"/>
  <c r="AR363" i="67"/>
  <c r="AQ363" i="67"/>
  <c r="AP363" i="67"/>
  <c r="AO363" i="67"/>
  <c r="AN363" i="67"/>
  <c r="AM363" i="67"/>
  <c r="AL363" i="67"/>
  <c r="AK363" i="67"/>
  <c r="AJ363" i="67"/>
  <c r="AI363" i="67"/>
  <c r="AU363" i="67"/>
  <c r="AG363" i="67"/>
  <c r="P363" i="67"/>
  <c r="AY362" i="67"/>
  <c r="AX362" i="67"/>
  <c r="AW362" i="67"/>
  <c r="AV362" i="67"/>
  <c r="AT362" i="67"/>
  <c r="AS362" i="67"/>
  <c r="AR362" i="67"/>
  <c r="AQ362" i="67"/>
  <c r="AP362" i="67"/>
  <c r="AO362" i="67"/>
  <c r="AN362" i="67"/>
  <c r="AM362" i="67"/>
  <c r="AL362" i="67"/>
  <c r="AK362" i="67"/>
  <c r="AJ362" i="67"/>
  <c r="AI362" i="67"/>
  <c r="AU362" i="67"/>
  <c r="AG362" i="67"/>
  <c r="P362" i="67"/>
  <c r="AY361" i="67"/>
  <c r="AX361" i="67"/>
  <c r="AW361" i="67"/>
  <c r="AV361" i="67"/>
  <c r="AT361" i="67"/>
  <c r="AS361" i="67"/>
  <c r="AR361" i="67"/>
  <c r="AQ361" i="67"/>
  <c r="AP361" i="67"/>
  <c r="AO361" i="67"/>
  <c r="AN361" i="67"/>
  <c r="AM361" i="67"/>
  <c r="AL361" i="67"/>
  <c r="AK361" i="67"/>
  <c r="AJ361" i="67"/>
  <c r="AI361" i="67"/>
  <c r="AU361" i="67"/>
  <c r="AG361" i="67"/>
  <c r="P361" i="67"/>
  <c r="AY360" i="67"/>
  <c r="AX360" i="67"/>
  <c r="AW360" i="67"/>
  <c r="AV360" i="67"/>
  <c r="AT360" i="67"/>
  <c r="AS360" i="67"/>
  <c r="AR360" i="67"/>
  <c r="AQ360" i="67"/>
  <c r="AP360" i="67"/>
  <c r="AO360" i="67"/>
  <c r="AN360" i="67"/>
  <c r="AM360" i="67"/>
  <c r="AL360" i="67"/>
  <c r="AK360" i="67"/>
  <c r="AJ360" i="67"/>
  <c r="AI360" i="67"/>
  <c r="AU360" i="67"/>
  <c r="AG360" i="67"/>
  <c r="P360" i="67"/>
  <c r="AY359" i="67"/>
  <c r="AX359" i="67"/>
  <c r="AW359" i="67"/>
  <c r="AV359" i="67"/>
  <c r="AT359" i="67"/>
  <c r="AS359" i="67"/>
  <c r="AR359" i="67"/>
  <c r="AQ359" i="67"/>
  <c r="AP359" i="67"/>
  <c r="AO359" i="67"/>
  <c r="AN359" i="67"/>
  <c r="AM359" i="67"/>
  <c r="AL359" i="67"/>
  <c r="AK359" i="67"/>
  <c r="AJ359" i="67"/>
  <c r="AI359" i="67"/>
  <c r="AU359" i="67"/>
  <c r="AG359" i="67"/>
  <c r="P359" i="67"/>
  <c r="AY358" i="67"/>
  <c r="AX358" i="67"/>
  <c r="AW358" i="67"/>
  <c r="AV358" i="67"/>
  <c r="AT358" i="67"/>
  <c r="AS358" i="67"/>
  <c r="AR358" i="67"/>
  <c r="AQ358" i="67"/>
  <c r="AP358" i="67"/>
  <c r="AO358" i="67"/>
  <c r="AN358" i="67"/>
  <c r="AM358" i="67"/>
  <c r="AL358" i="67"/>
  <c r="AK358" i="67"/>
  <c r="AJ358" i="67"/>
  <c r="AI358" i="67"/>
  <c r="AU358" i="67"/>
  <c r="AG358" i="67"/>
  <c r="P358" i="67"/>
  <c r="AY357" i="67"/>
  <c r="AX357" i="67"/>
  <c r="AW357" i="67"/>
  <c r="AV357" i="67"/>
  <c r="AT357" i="67"/>
  <c r="AS357" i="67"/>
  <c r="AR357" i="67"/>
  <c r="AQ357" i="67"/>
  <c r="AP357" i="67"/>
  <c r="AO357" i="67"/>
  <c r="AN357" i="67"/>
  <c r="AM357" i="67"/>
  <c r="AL357" i="67"/>
  <c r="AK357" i="67"/>
  <c r="AJ357" i="67"/>
  <c r="AI357" i="67"/>
  <c r="AU357" i="67"/>
  <c r="AG357" i="67"/>
  <c r="P357" i="67"/>
  <c r="AY356" i="67"/>
  <c r="AX356" i="67"/>
  <c r="AW356" i="67"/>
  <c r="AV356" i="67"/>
  <c r="AT356" i="67"/>
  <c r="AS356" i="67"/>
  <c r="AR356" i="67"/>
  <c r="AQ356" i="67"/>
  <c r="AP356" i="67"/>
  <c r="AO356" i="67"/>
  <c r="AN356" i="67"/>
  <c r="AM356" i="67"/>
  <c r="AL356" i="67"/>
  <c r="AK356" i="67"/>
  <c r="AJ356" i="67"/>
  <c r="AI356" i="67"/>
  <c r="AU356" i="67"/>
  <c r="AG356" i="67"/>
  <c r="P356" i="67"/>
  <c r="AY355" i="67"/>
  <c r="AX355" i="67"/>
  <c r="AW355" i="67"/>
  <c r="AV355" i="67"/>
  <c r="AT355" i="67"/>
  <c r="AS355" i="67"/>
  <c r="AR355" i="67"/>
  <c r="AQ355" i="67"/>
  <c r="AP355" i="67"/>
  <c r="AO355" i="67"/>
  <c r="AN355" i="67"/>
  <c r="AM355" i="67"/>
  <c r="AL355" i="67"/>
  <c r="AK355" i="67"/>
  <c r="AJ355" i="67"/>
  <c r="AI355" i="67"/>
  <c r="AU355" i="67"/>
  <c r="AG355" i="67"/>
  <c r="P355" i="67"/>
  <c r="AY354" i="67"/>
  <c r="AX354" i="67"/>
  <c r="AW354" i="67"/>
  <c r="AV354" i="67"/>
  <c r="AT354" i="67"/>
  <c r="AS354" i="67"/>
  <c r="AR354" i="67"/>
  <c r="AQ354" i="67"/>
  <c r="AP354" i="67"/>
  <c r="AO354" i="67"/>
  <c r="AN354" i="67"/>
  <c r="AM354" i="67"/>
  <c r="AL354" i="67"/>
  <c r="AK354" i="67"/>
  <c r="AJ354" i="67"/>
  <c r="AI354" i="67"/>
  <c r="AU354" i="67"/>
  <c r="AG354" i="67"/>
  <c r="P354" i="67"/>
  <c r="AY353" i="67"/>
  <c r="AX353" i="67"/>
  <c r="AW353" i="67"/>
  <c r="AV353" i="67"/>
  <c r="AT353" i="67"/>
  <c r="AS353" i="67"/>
  <c r="AR353" i="67"/>
  <c r="AQ353" i="67"/>
  <c r="AP353" i="67"/>
  <c r="AO353" i="67"/>
  <c r="AN353" i="67"/>
  <c r="AM353" i="67"/>
  <c r="AL353" i="67"/>
  <c r="AK353" i="67"/>
  <c r="AJ353" i="67"/>
  <c r="AI353" i="67"/>
  <c r="AU353" i="67"/>
  <c r="AG353" i="67"/>
  <c r="P353" i="67"/>
  <c r="AY352" i="67"/>
  <c r="AX352" i="67"/>
  <c r="AW352" i="67"/>
  <c r="AV352" i="67"/>
  <c r="AT352" i="67"/>
  <c r="AS352" i="67"/>
  <c r="AR352" i="67"/>
  <c r="AQ352" i="67"/>
  <c r="AP352" i="67"/>
  <c r="AO352" i="67"/>
  <c r="AN352" i="67"/>
  <c r="AM352" i="67"/>
  <c r="AL352" i="67"/>
  <c r="AK352" i="67"/>
  <c r="AJ352" i="67"/>
  <c r="AI352" i="67"/>
  <c r="AU352" i="67"/>
  <c r="AG352" i="67"/>
  <c r="P352" i="67"/>
  <c r="AY351" i="67"/>
  <c r="AX351" i="67"/>
  <c r="AW351" i="67"/>
  <c r="AV351" i="67"/>
  <c r="AT351" i="67"/>
  <c r="AS351" i="67"/>
  <c r="AR351" i="67"/>
  <c r="AQ351" i="67"/>
  <c r="AP351" i="67"/>
  <c r="AO351" i="67"/>
  <c r="AN351" i="67"/>
  <c r="AM351" i="67"/>
  <c r="AL351" i="67"/>
  <c r="AK351" i="67"/>
  <c r="AJ351" i="67"/>
  <c r="AI351" i="67"/>
  <c r="AU351" i="67"/>
  <c r="AG351" i="67"/>
  <c r="P351" i="67"/>
  <c r="AY350" i="67"/>
  <c r="AX350" i="67"/>
  <c r="AW350" i="67"/>
  <c r="AV350" i="67"/>
  <c r="AT350" i="67"/>
  <c r="AS350" i="67"/>
  <c r="AR350" i="67"/>
  <c r="AQ350" i="67"/>
  <c r="AP350" i="67"/>
  <c r="AO350" i="67"/>
  <c r="AN350" i="67"/>
  <c r="AM350" i="67"/>
  <c r="AL350" i="67"/>
  <c r="AK350" i="67"/>
  <c r="AJ350" i="67"/>
  <c r="AI350" i="67"/>
  <c r="AU350" i="67"/>
  <c r="AG350" i="67"/>
  <c r="P350" i="67"/>
  <c r="AY349" i="67"/>
  <c r="AX349" i="67"/>
  <c r="AW349" i="67"/>
  <c r="AV349" i="67"/>
  <c r="AT349" i="67"/>
  <c r="AS349" i="67"/>
  <c r="AR349" i="67"/>
  <c r="AQ349" i="67"/>
  <c r="AP349" i="67"/>
  <c r="AO349" i="67"/>
  <c r="AN349" i="67"/>
  <c r="AM349" i="67"/>
  <c r="AL349" i="67"/>
  <c r="AK349" i="67"/>
  <c r="AJ349" i="67"/>
  <c r="AI349" i="67"/>
  <c r="AU349" i="67"/>
  <c r="AG349" i="67"/>
  <c r="P349" i="67"/>
  <c r="AY348" i="67"/>
  <c r="AX348" i="67"/>
  <c r="AW348" i="67"/>
  <c r="AV348" i="67"/>
  <c r="AT348" i="67"/>
  <c r="AS348" i="67"/>
  <c r="AR348" i="67"/>
  <c r="AQ348" i="67"/>
  <c r="AP348" i="67"/>
  <c r="AO348" i="67"/>
  <c r="AN348" i="67"/>
  <c r="AM348" i="67"/>
  <c r="AL348" i="67"/>
  <c r="AK348" i="67"/>
  <c r="AJ348" i="67"/>
  <c r="AI348" i="67"/>
  <c r="AU348" i="67"/>
  <c r="AG348" i="67"/>
  <c r="P348" i="67"/>
  <c r="AY347" i="67"/>
  <c r="AX347" i="67"/>
  <c r="AW347" i="67"/>
  <c r="AV347" i="67"/>
  <c r="AT347" i="67"/>
  <c r="AS347" i="67"/>
  <c r="AR347" i="67"/>
  <c r="AQ347" i="67"/>
  <c r="AP347" i="67"/>
  <c r="AO347" i="67"/>
  <c r="AN347" i="67"/>
  <c r="AM347" i="67"/>
  <c r="AL347" i="67"/>
  <c r="AK347" i="67"/>
  <c r="AJ347" i="67"/>
  <c r="AI347" i="67"/>
  <c r="AU347" i="67"/>
  <c r="AG347" i="67"/>
  <c r="P347" i="67"/>
  <c r="AY346" i="67"/>
  <c r="AX346" i="67"/>
  <c r="AW346" i="67"/>
  <c r="AV346" i="67"/>
  <c r="AT346" i="67"/>
  <c r="AS346" i="67"/>
  <c r="AR346" i="67"/>
  <c r="AQ346" i="67"/>
  <c r="AP346" i="67"/>
  <c r="AO346" i="67"/>
  <c r="AN346" i="67"/>
  <c r="AM346" i="67"/>
  <c r="AL346" i="67"/>
  <c r="AK346" i="67"/>
  <c r="AJ346" i="67"/>
  <c r="AI346" i="67"/>
  <c r="AU346" i="67"/>
  <c r="AG346" i="67"/>
  <c r="P346" i="67"/>
  <c r="AY345" i="67"/>
  <c r="AX345" i="67"/>
  <c r="AW345" i="67"/>
  <c r="AV345" i="67"/>
  <c r="AT345" i="67"/>
  <c r="AS345" i="67"/>
  <c r="AR345" i="67"/>
  <c r="AQ345" i="67"/>
  <c r="AP345" i="67"/>
  <c r="AO345" i="67"/>
  <c r="AN345" i="67"/>
  <c r="AM345" i="67"/>
  <c r="AL345" i="67"/>
  <c r="AK345" i="67"/>
  <c r="AJ345" i="67"/>
  <c r="AI345" i="67"/>
  <c r="AU345" i="67"/>
  <c r="AG345" i="67"/>
  <c r="P345" i="67"/>
  <c r="AY344" i="67"/>
  <c r="AX344" i="67"/>
  <c r="AW344" i="67"/>
  <c r="AV344" i="67"/>
  <c r="AT344" i="67"/>
  <c r="AS344" i="67"/>
  <c r="AR344" i="67"/>
  <c r="AQ344" i="67"/>
  <c r="AP344" i="67"/>
  <c r="AO344" i="67"/>
  <c r="AN344" i="67"/>
  <c r="AM344" i="67"/>
  <c r="AL344" i="67"/>
  <c r="AK344" i="67"/>
  <c r="AJ344" i="67"/>
  <c r="AI344" i="67"/>
  <c r="AU344" i="67"/>
  <c r="AG344" i="67"/>
  <c r="P344" i="67"/>
  <c r="AY343" i="67"/>
  <c r="AX343" i="67"/>
  <c r="AW343" i="67"/>
  <c r="AV343" i="67"/>
  <c r="AT343" i="67"/>
  <c r="AS343" i="67"/>
  <c r="AR343" i="67"/>
  <c r="AQ343" i="67"/>
  <c r="AP343" i="67"/>
  <c r="AO343" i="67"/>
  <c r="AN343" i="67"/>
  <c r="AM343" i="67"/>
  <c r="AL343" i="67"/>
  <c r="AK343" i="67"/>
  <c r="AJ343" i="67"/>
  <c r="AI343" i="67"/>
  <c r="AU343" i="67"/>
  <c r="AG343" i="67"/>
  <c r="P343" i="67"/>
  <c r="AY342" i="67"/>
  <c r="AX342" i="67"/>
  <c r="AW342" i="67"/>
  <c r="AV342" i="67"/>
  <c r="AT342" i="67"/>
  <c r="AS342" i="67"/>
  <c r="AR342" i="67"/>
  <c r="AQ342" i="67"/>
  <c r="AP342" i="67"/>
  <c r="AO342" i="67"/>
  <c r="AN342" i="67"/>
  <c r="AM342" i="67"/>
  <c r="AL342" i="67"/>
  <c r="AK342" i="67"/>
  <c r="AJ342" i="67"/>
  <c r="AI342" i="67"/>
  <c r="AU342" i="67"/>
  <c r="AG342" i="67"/>
  <c r="P342" i="67"/>
  <c r="AY341" i="67"/>
  <c r="AX341" i="67"/>
  <c r="AW341" i="67"/>
  <c r="AV341" i="67"/>
  <c r="AT341" i="67"/>
  <c r="AS341" i="67"/>
  <c r="AR341" i="67"/>
  <c r="AQ341" i="67"/>
  <c r="AP341" i="67"/>
  <c r="AO341" i="67"/>
  <c r="AN341" i="67"/>
  <c r="AM341" i="67"/>
  <c r="AL341" i="67"/>
  <c r="AK341" i="67"/>
  <c r="AJ341" i="67"/>
  <c r="AI341" i="67"/>
  <c r="AU341" i="67"/>
  <c r="AG341" i="67"/>
  <c r="P341" i="67"/>
  <c r="AY340" i="67"/>
  <c r="AX340" i="67"/>
  <c r="AW340" i="67"/>
  <c r="AV340" i="67"/>
  <c r="AT340" i="67"/>
  <c r="AS340" i="67"/>
  <c r="AR340" i="67"/>
  <c r="AQ340" i="67"/>
  <c r="AP340" i="67"/>
  <c r="AO340" i="67"/>
  <c r="AN340" i="67"/>
  <c r="AM340" i="67"/>
  <c r="AL340" i="67"/>
  <c r="AK340" i="67"/>
  <c r="AJ340" i="67"/>
  <c r="AI340" i="67"/>
  <c r="AU340" i="67"/>
  <c r="AG340" i="67"/>
  <c r="P340" i="67"/>
  <c r="AY339" i="67"/>
  <c r="AX339" i="67"/>
  <c r="AW339" i="67"/>
  <c r="AV339" i="67"/>
  <c r="AT339" i="67"/>
  <c r="AS339" i="67"/>
  <c r="AR339" i="67"/>
  <c r="AQ339" i="67"/>
  <c r="AP339" i="67"/>
  <c r="AO339" i="67"/>
  <c r="AN339" i="67"/>
  <c r="AM339" i="67"/>
  <c r="AL339" i="67"/>
  <c r="AK339" i="67"/>
  <c r="AJ339" i="67"/>
  <c r="AI339" i="67"/>
  <c r="AU339" i="67"/>
  <c r="AG339" i="67"/>
  <c r="P339" i="67"/>
  <c r="AY338" i="67"/>
  <c r="AX338" i="67"/>
  <c r="AW338" i="67"/>
  <c r="AV338" i="67"/>
  <c r="AT338" i="67"/>
  <c r="AS338" i="67"/>
  <c r="AR338" i="67"/>
  <c r="AQ338" i="67"/>
  <c r="AP338" i="67"/>
  <c r="AO338" i="67"/>
  <c r="AN338" i="67"/>
  <c r="AM338" i="67"/>
  <c r="AL338" i="67"/>
  <c r="AK338" i="67"/>
  <c r="AJ338" i="67"/>
  <c r="AI338" i="67"/>
  <c r="AU338" i="67"/>
  <c r="AG338" i="67"/>
  <c r="P338" i="67"/>
  <c r="AY337" i="67"/>
  <c r="AX337" i="67"/>
  <c r="AW337" i="67"/>
  <c r="AV337" i="67"/>
  <c r="AT337" i="67"/>
  <c r="AS337" i="67"/>
  <c r="AR337" i="67"/>
  <c r="AQ337" i="67"/>
  <c r="AP337" i="67"/>
  <c r="AO337" i="67"/>
  <c r="AN337" i="67"/>
  <c r="AM337" i="67"/>
  <c r="AL337" i="67"/>
  <c r="AK337" i="67"/>
  <c r="AJ337" i="67"/>
  <c r="AI337" i="67"/>
  <c r="AU337" i="67"/>
  <c r="AG337" i="67"/>
  <c r="P337" i="67"/>
  <c r="AY336" i="67"/>
  <c r="AX336" i="67"/>
  <c r="AW336" i="67"/>
  <c r="AV336" i="67"/>
  <c r="AT336" i="67"/>
  <c r="AS336" i="67"/>
  <c r="AR336" i="67"/>
  <c r="AQ336" i="67"/>
  <c r="AP336" i="67"/>
  <c r="AO336" i="67"/>
  <c r="AN336" i="67"/>
  <c r="AM336" i="67"/>
  <c r="AL336" i="67"/>
  <c r="AK336" i="67"/>
  <c r="AJ336" i="67"/>
  <c r="AI336" i="67"/>
  <c r="AU336" i="67"/>
  <c r="AG336" i="67"/>
  <c r="P336" i="67"/>
  <c r="AY335" i="67"/>
  <c r="AX335" i="67"/>
  <c r="AW335" i="67"/>
  <c r="AV335" i="67"/>
  <c r="AT335" i="67"/>
  <c r="AS335" i="67"/>
  <c r="AR335" i="67"/>
  <c r="AQ335" i="67"/>
  <c r="AP335" i="67"/>
  <c r="AO335" i="67"/>
  <c r="AN335" i="67"/>
  <c r="AM335" i="67"/>
  <c r="AL335" i="67"/>
  <c r="AK335" i="67"/>
  <c r="AJ335" i="67"/>
  <c r="AI335" i="67"/>
  <c r="AU335" i="67"/>
  <c r="AG335" i="67"/>
  <c r="P335" i="67"/>
  <c r="AY334" i="67"/>
  <c r="AX334" i="67"/>
  <c r="AW334" i="67"/>
  <c r="AV334" i="67"/>
  <c r="AT334" i="67"/>
  <c r="AS334" i="67"/>
  <c r="AR334" i="67"/>
  <c r="AQ334" i="67"/>
  <c r="AP334" i="67"/>
  <c r="AO334" i="67"/>
  <c r="AN334" i="67"/>
  <c r="AM334" i="67"/>
  <c r="AL334" i="67"/>
  <c r="AK334" i="67"/>
  <c r="AJ334" i="67"/>
  <c r="AI334" i="67"/>
  <c r="AU334" i="67"/>
  <c r="AG334" i="67"/>
  <c r="P334" i="67"/>
  <c r="AY333" i="67"/>
  <c r="AX333" i="67"/>
  <c r="AW333" i="67"/>
  <c r="AV333" i="67"/>
  <c r="AT333" i="67"/>
  <c r="AS333" i="67"/>
  <c r="AR333" i="67"/>
  <c r="AQ333" i="67"/>
  <c r="AP333" i="67"/>
  <c r="AO333" i="67"/>
  <c r="AN333" i="67"/>
  <c r="AM333" i="67"/>
  <c r="AL333" i="67"/>
  <c r="AK333" i="67"/>
  <c r="AJ333" i="67"/>
  <c r="AI333" i="67"/>
  <c r="AU333" i="67"/>
  <c r="AG333" i="67"/>
  <c r="P333" i="67"/>
  <c r="AY332" i="67"/>
  <c r="AX332" i="67"/>
  <c r="AW332" i="67"/>
  <c r="AV332" i="67"/>
  <c r="AT332" i="67"/>
  <c r="AS332" i="67"/>
  <c r="AR332" i="67"/>
  <c r="AQ332" i="67"/>
  <c r="AP332" i="67"/>
  <c r="AO332" i="67"/>
  <c r="AN332" i="67"/>
  <c r="AM332" i="67"/>
  <c r="AL332" i="67"/>
  <c r="AK332" i="67"/>
  <c r="AJ332" i="67"/>
  <c r="AI332" i="67"/>
  <c r="AU332" i="67"/>
  <c r="AG332" i="67"/>
  <c r="P332" i="67"/>
  <c r="AY331" i="67"/>
  <c r="AX331" i="67"/>
  <c r="AW331" i="67"/>
  <c r="AV331" i="67"/>
  <c r="AT331" i="67"/>
  <c r="AS331" i="67"/>
  <c r="AR331" i="67"/>
  <c r="AQ331" i="67"/>
  <c r="AP331" i="67"/>
  <c r="AO331" i="67"/>
  <c r="AN331" i="67"/>
  <c r="AM331" i="67"/>
  <c r="AL331" i="67"/>
  <c r="AK331" i="67"/>
  <c r="AJ331" i="67"/>
  <c r="AI331" i="67"/>
  <c r="AU331" i="67"/>
  <c r="AG331" i="67"/>
  <c r="P331" i="67"/>
  <c r="AY330" i="67"/>
  <c r="AX330" i="67"/>
  <c r="AW330" i="67"/>
  <c r="AV330" i="67"/>
  <c r="AT330" i="67"/>
  <c r="AS330" i="67"/>
  <c r="AR330" i="67"/>
  <c r="AQ330" i="67"/>
  <c r="AP330" i="67"/>
  <c r="AO330" i="67"/>
  <c r="AN330" i="67"/>
  <c r="AM330" i="67"/>
  <c r="AL330" i="67"/>
  <c r="AK330" i="67"/>
  <c r="AJ330" i="67"/>
  <c r="AI330" i="67"/>
  <c r="AU330" i="67"/>
  <c r="AG330" i="67"/>
  <c r="P330" i="67"/>
  <c r="AY329" i="67"/>
  <c r="AX329" i="67"/>
  <c r="AW329" i="67"/>
  <c r="AV329" i="67"/>
  <c r="AT329" i="67"/>
  <c r="AS329" i="67"/>
  <c r="AR329" i="67"/>
  <c r="AQ329" i="67"/>
  <c r="AP329" i="67"/>
  <c r="AO329" i="67"/>
  <c r="AN329" i="67"/>
  <c r="AM329" i="67"/>
  <c r="AL329" i="67"/>
  <c r="AK329" i="67"/>
  <c r="AJ329" i="67"/>
  <c r="AI329" i="67"/>
  <c r="AU329" i="67"/>
  <c r="AG329" i="67"/>
  <c r="P329" i="67"/>
  <c r="AY328" i="67"/>
  <c r="AX328" i="67"/>
  <c r="AW328" i="67"/>
  <c r="AV328" i="67"/>
  <c r="AT328" i="67"/>
  <c r="AS328" i="67"/>
  <c r="AR328" i="67"/>
  <c r="AQ328" i="67"/>
  <c r="AP328" i="67"/>
  <c r="AO328" i="67"/>
  <c r="AN328" i="67"/>
  <c r="AM328" i="67"/>
  <c r="AL328" i="67"/>
  <c r="AK328" i="67"/>
  <c r="AJ328" i="67"/>
  <c r="AI328" i="67"/>
  <c r="AU328" i="67"/>
  <c r="AG328" i="67"/>
  <c r="P328" i="67"/>
  <c r="AY327" i="67"/>
  <c r="AX327" i="67"/>
  <c r="AW327" i="67"/>
  <c r="AV327" i="67"/>
  <c r="AT327" i="67"/>
  <c r="AS327" i="67"/>
  <c r="AR327" i="67"/>
  <c r="AQ327" i="67"/>
  <c r="AP327" i="67"/>
  <c r="AO327" i="67"/>
  <c r="AN327" i="67"/>
  <c r="AM327" i="67"/>
  <c r="AL327" i="67"/>
  <c r="AK327" i="67"/>
  <c r="AJ327" i="67"/>
  <c r="AI327" i="67"/>
  <c r="AU327" i="67"/>
  <c r="AG327" i="67"/>
  <c r="P327" i="67"/>
  <c r="AY326" i="67"/>
  <c r="AX326" i="67"/>
  <c r="AW326" i="67"/>
  <c r="AV326" i="67"/>
  <c r="AT326" i="67"/>
  <c r="AS326" i="67"/>
  <c r="AR326" i="67"/>
  <c r="AQ326" i="67"/>
  <c r="AP326" i="67"/>
  <c r="AO326" i="67"/>
  <c r="AN326" i="67"/>
  <c r="AM326" i="67"/>
  <c r="AL326" i="67"/>
  <c r="AK326" i="67"/>
  <c r="AJ326" i="67"/>
  <c r="AI326" i="67"/>
  <c r="AU326" i="67"/>
  <c r="AG326" i="67"/>
  <c r="P326" i="67"/>
  <c r="AY325" i="67"/>
  <c r="AX325" i="67"/>
  <c r="AW325" i="67"/>
  <c r="AV325" i="67"/>
  <c r="AT325" i="67"/>
  <c r="AS325" i="67"/>
  <c r="AR325" i="67"/>
  <c r="AQ325" i="67"/>
  <c r="AP325" i="67"/>
  <c r="AO325" i="67"/>
  <c r="AN325" i="67"/>
  <c r="AM325" i="67"/>
  <c r="AL325" i="67"/>
  <c r="AK325" i="67"/>
  <c r="AJ325" i="67"/>
  <c r="AI325" i="67"/>
  <c r="AU325" i="67"/>
  <c r="AG325" i="67"/>
  <c r="P325" i="67"/>
  <c r="AY324" i="67"/>
  <c r="AX324" i="67"/>
  <c r="AW324" i="67"/>
  <c r="AV324" i="67"/>
  <c r="AT324" i="67"/>
  <c r="AS324" i="67"/>
  <c r="AR324" i="67"/>
  <c r="AQ324" i="67"/>
  <c r="AP324" i="67"/>
  <c r="AO324" i="67"/>
  <c r="AN324" i="67"/>
  <c r="AM324" i="67"/>
  <c r="AL324" i="67"/>
  <c r="AK324" i="67"/>
  <c r="AJ324" i="67"/>
  <c r="AI324" i="67"/>
  <c r="AG324" i="67"/>
  <c r="P324" i="67"/>
  <c r="AY323" i="67"/>
  <c r="AX323" i="67"/>
  <c r="AW323" i="67"/>
  <c r="AV323" i="67"/>
  <c r="AT323" i="67"/>
  <c r="AS323" i="67"/>
  <c r="AR323" i="67"/>
  <c r="AQ323" i="67"/>
  <c r="AP323" i="67"/>
  <c r="AO323" i="67"/>
  <c r="AN323" i="67"/>
  <c r="AM323" i="67"/>
  <c r="AL323" i="67"/>
  <c r="AK323" i="67"/>
  <c r="AJ323" i="67"/>
  <c r="AI323" i="67"/>
  <c r="AU323" i="67"/>
  <c r="AG323" i="67"/>
  <c r="P323" i="67"/>
  <c r="AY322" i="67"/>
  <c r="AX322" i="67"/>
  <c r="AW322" i="67"/>
  <c r="AV322" i="67"/>
  <c r="AT322" i="67"/>
  <c r="AS322" i="67"/>
  <c r="AR322" i="67"/>
  <c r="AQ322" i="67"/>
  <c r="AP322" i="67"/>
  <c r="AO322" i="67"/>
  <c r="AN322" i="67"/>
  <c r="AM322" i="67"/>
  <c r="AL322" i="67"/>
  <c r="AK322" i="67"/>
  <c r="AJ322" i="67"/>
  <c r="AI322" i="67"/>
  <c r="AG322" i="67"/>
  <c r="P322" i="67"/>
  <c r="AY321" i="67"/>
  <c r="AX321" i="67"/>
  <c r="AW321" i="67"/>
  <c r="AV321" i="67"/>
  <c r="AT321" i="67"/>
  <c r="AS321" i="67"/>
  <c r="AR321" i="67"/>
  <c r="AQ321" i="67"/>
  <c r="AP321" i="67"/>
  <c r="AO321" i="67"/>
  <c r="AN321" i="67"/>
  <c r="AM321" i="67"/>
  <c r="AL321" i="67"/>
  <c r="AK321" i="67"/>
  <c r="AJ321" i="67"/>
  <c r="AI321" i="67"/>
  <c r="AU321" i="67"/>
  <c r="AG321" i="67"/>
  <c r="P321" i="67"/>
  <c r="AY320" i="67"/>
  <c r="AX320" i="67"/>
  <c r="AW320" i="67"/>
  <c r="AV320" i="67"/>
  <c r="AT320" i="67"/>
  <c r="AS320" i="67"/>
  <c r="AR320" i="67"/>
  <c r="AQ320" i="67"/>
  <c r="AP320" i="67"/>
  <c r="AO320" i="67"/>
  <c r="AN320" i="67"/>
  <c r="AM320" i="67"/>
  <c r="AL320" i="67"/>
  <c r="AK320" i="67"/>
  <c r="AJ320" i="67"/>
  <c r="AI320" i="67"/>
  <c r="AG320" i="67"/>
  <c r="P320" i="67"/>
  <c r="AY319" i="67"/>
  <c r="AX319" i="67"/>
  <c r="AW319" i="67"/>
  <c r="AV319" i="67"/>
  <c r="AT319" i="67"/>
  <c r="AS319" i="67"/>
  <c r="AR319" i="67"/>
  <c r="AQ319" i="67"/>
  <c r="AP319" i="67"/>
  <c r="AO319" i="67"/>
  <c r="AN319" i="67"/>
  <c r="AM319" i="67"/>
  <c r="AL319" i="67"/>
  <c r="AK319" i="67"/>
  <c r="AJ319" i="67"/>
  <c r="AI319" i="67"/>
  <c r="AU319" i="67"/>
  <c r="AG319" i="67"/>
  <c r="P319" i="67"/>
  <c r="AY318" i="67"/>
  <c r="AX318" i="67"/>
  <c r="AW318" i="67"/>
  <c r="AV318" i="67"/>
  <c r="AT318" i="67"/>
  <c r="AS318" i="67"/>
  <c r="AR318" i="67"/>
  <c r="AQ318" i="67"/>
  <c r="AP318" i="67"/>
  <c r="AO318" i="67"/>
  <c r="AN318" i="67"/>
  <c r="AM318" i="67"/>
  <c r="AL318" i="67"/>
  <c r="AK318" i="67"/>
  <c r="AJ318" i="67"/>
  <c r="AI318" i="67"/>
  <c r="AG318" i="67"/>
  <c r="P318" i="67"/>
  <c r="AY317" i="67"/>
  <c r="AX317" i="67"/>
  <c r="AW317" i="67"/>
  <c r="AV317" i="67"/>
  <c r="AT317" i="67"/>
  <c r="AS317" i="67"/>
  <c r="AR317" i="67"/>
  <c r="AQ317" i="67"/>
  <c r="AP317" i="67"/>
  <c r="AO317" i="67"/>
  <c r="AN317" i="67"/>
  <c r="AM317" i="67"/>
  <c r="AL317" i="67"/>
  <c r="AK317" i="67"/>
  <c r="AJ317" i="67"/>
  <c r="AI317" i="67"/>
  <c r="AU317" i="67"/>
  <c r="AG317" i="67"/>
  <c r="P317" i="67"/>
  <c r="AY316" i="67"/>
  <c r="AX316" i="67"/>
  <c r="AW316" i="67"/>
  <c r="AV316" i="67"/>
  <c r="AT316" i="67"/>
  <c r="AS316" i="67"/>
  <c r="AR316" i="67"/>
  <c r="AQ316" i="67"/>
  <c r="AP316" i="67"/>
  <c r="AO316" i="67"/>
  <c r="AN316" i="67"/>
  <c r="AM316" i="67"/>
  <c r="AL316" i="67"/>
  <c r="AK316" i="67"/>
  <c r="AJ316" i="67"/>
  <c r="AI316" i="67"/>
  <c r="AG316" i="67"/>
  <c r="P316" i="67"/>
  <c r="AY315" i="67"/>
  <c r="AX315" i="67"/>
  <c r="AW315" i="67"/>
  <c r="AV315" i="67"/>
  <c r="AT315" i="67"/>
  <c r="AS315" i="67"/>
  <c r="AR315" i="67"/>
  <c r="AQ315" i="67"/>
  <c r="AP315" i="67"/>
  <c r="AO315" i="67"/>
  <c r="AN315" i="67"/>
  <c r="AM315" i="67"/>
  <c r="AL315" i="67"/>
  <c r="AK315" i="67"/>
  <c r="AJ315" i="67"/>
  <c r="AI315" i="67"/>
  <c r="AU315" i="67"/>
  <c r="AG315" i="67"/>
  <c r="P315" i="67"/>
  <c r="AY314" i="67"/>
  <c r="AX314" i="67"/>
  <c r="AW314" i="67"/>
  <c r="AV314" i="67"/>
  <c r="AT314" i="67"/>
  <c r="AS314" i="67"/>
  <c r="AR314" i="67"/>
  <c r="AQ314" i="67"/>
  <c r="AP314" i="67"/>
  <c r="AO314" i="67"/>
  <c r="AN314" i="67"/>
  <c r="AM314" i="67"/>
  <c r="AL314" i="67"/>
  <c r="AK314" i="67"/>
  <c r="AJ314" i="67"/>
  <c r="AI314" i="67"/>
  <c r="AU314" i="67"/>
  <c r="AG314" i="67"/>
  <c r="P314" i="67"/>
  <c r="AY313" i="67"/>
  <c r="AX313" i="67"/>
  <c r="AW313" i="67"/>
  <c r="AV313" i="67"/>
  <c r="AT313" i="67"/>
  <c r="AS313" i="67"/>
  <c r="AR313" i="67"/>
  <c r="AQ313" i="67"/>
  <c r="AP313" i="67"/>
  <c r="AO313" i="67"/>
  <c r="AN313" i="67"/>
  <c r="AM313" i="67"/>
  <c r="AL313" i="67"/>
  <c r="AK313" i="67"/>
  <c r="AJ313" i="67"/>
  <c r="AI313" i="67"/>
  <c r="AU313" i="67"/>
  <c r="AG313" i="67"/>
  <c r="P313" i="67"/>
  <c r="AY312" i="67"/>
  <c r="AX312" i="67"/>
  <c r="AW312" i="67"/>
  <c r="AV312" i="67"/>
  <c r="AT312" i="67"/>
  <c r="AS312" i="67"/>
  <c r="AR312" i="67"/>
  <c r="AQ312" i="67"/>
  <c r="AP312" i="67"/>
  <c r="AO312" i="67"/>
  <c r="AN312" i="67"/>
  <c r="AM312" i="67"/>
  <c r="AL312" i="67"/>
  <c r="AK312" i="67"/>
  <c r="AJ312" i="67"/>
  <c r="AI312" i="67"/>
  <c r="AU312" i="67"/>
  <c r="AG312" i="67"/>
  <c r="P312" i="67"/>
  <c r="AY311" i="67"/>
  <c r="AX311" i="67"/>
  <c r="AW311" i="67"/>
  <c r="AV311" i="67"/>
  <c r="AT311" i="67"/>
  <c r="AS311" i="67"/>
  <c r="AR311" i="67"/>
  <c r="AQ311" i="67"/>
  <c r="AP311" i="67"/>
  <c r="AO311" i="67"/>
  <c r="AN311" i="67"/>
  <c r="AM311" i="67"/>
  <c r="AL311" i="67"/>
  <c r="AK311" i="67"/>
  <c r="AJ311" i="67"/>
  <c r="AI311" i="67"/>
  <c r="AU311" i="67"/>
  <c r="AG311" i="67"/>
  <c r="P311" i="67"/>
  <c r="AY310" i="67"/>
  <c r="AX310" i="67"/>
  <c r="AW310" i="67"/>
  <c r="AV310" i="67"/>
  <c r="AT310" i="67"/>
  <c r="AS310" i="67"/>
  <c r="AR310" i="67"/>
  <c r="AQ310" i="67"/>
  <c r="AP310" i="67"/>
  <c r="AO310" i="67"/>
  <c r="AN310" i="67"/>
  <c r="AM310" i="67"/>
  <c r="AL310" i="67"/>
  <c r="AK310" i="67"/>
  <c r="AJ310" i="67"/>
  <c r="AI310" i="67"/>
  <c r="AU310" i="67"/>
  <c r="AG310" i="67"/>
  <c r="P310" i="67"/>
  <c r="AY309" i="67"/>
  <c r="AX309" i="67"/>
  <c r="AW309" i="67"/>
  <c r="AV309" i="67"/>
  <c r="AT309" i="67"/>
  <c r="AS309" i="67"/>
  <c r="AR309" i="67"/>
  <c r="AQ309" i="67"/>
  <c r="AP309" i="67"/>
  <c r="AO309" i="67"/>
  <c r="AN309" i="67"/>
  <c r="AM309" i="67"/>
  <c r="AL309" i="67"/>
  <c r="AK309" i="67"/>
  <c r="AJ309" i="67"/>
  <c r="AI309" i="67"/>
  <c r="AU309" i="67"/>
  <c r="AG309" i="67"/>
  <c r="P309" i="67"/>
  <c r="AY308" i="67"/>
  <c r="AX308" i="67"/>
  <c r="AW308" i="67"/>
  <c r="AV308" i="67"/>
  <c r="AT308" i="67"/>
  <c r="AS308" i="67"/>
  <c r="AR308" i="67"/>
  <c r="AQ308" i="67"/>
  <c r="AP308" i="67"/>
  <c r="AO308" i="67"/>
  <c r="AN308" i="67"/>
  <c r="AM308" i="67"/>
  <c r="AL308" i="67"/>
  <c r="AK308" i="67"/>
  <c r="AJ308" i="67"/>
  <c r="AI308" i="67"/>
  <c r="AU308" i="67"/>
  <c r="AG308" i="67"/>
  <c r="P308" i="67"/>
  <c r="AY307" i="67"/>
  <c r="AX307" i="67"/>
  <c r="AW307" i="67"/>
  <c r="AV307" i="67"/>
  <c r="AT307" i="67"/>
  <c r="AS307" i="67"/>
  <c r="AR307" i="67"/>
  <c r="AQ307" i="67"/>
  <c r="AP307" i="67"/>
  <c r="AO307" i="67"/>
  <c r="AN307" i="67"/>
  <c r="AM307" i="67"/>
  <c r="AL307" i="67"/>
  <c r="AK307" i="67"/>
  <c r="AJ307" i="67"/>
  <c r="AI307" i="67"/>
  <c r="AU307" i="67"/>
  <c r="AG307" i="67"/>
  <c r="P307" i="67"/>
  <c r="AY306" i="67"/>
  <c r="AX306" i="67"/>
  <c r="AW306" i="67"/>
  <c r="AV306" i="67"/>
  <c r="AT306" i="67"/>
  <c r="AS306" i="67"/>
  <c r="AR306" i="67"/>
  <c r="AQ306" i="67"/>
  <c r="AP306" i="67"/>
  <c r="AO306" i="67"/>
  <c r="AN306" i="67"/>
  <c r="AM306" i="67"/>
  <c r="AL306" i="67"/>
  <c r="AK306" i="67"/>
  <c r="AJ306" i="67"/>
  <c r="AI306" i="67"/>
  <c r="AU306" i="67"/>
  <c r="AG306" i="67"/>
  <c r="P306" i="67"/>
  <c r="AY305" i="67"/>
  <c r="AX305" i="67"/>
  <c r="AW305" i="67"/>
  <c r="AV305" i="67"/>
  <c r="AT305" i="67"/>
  <c r="AS305" i="67"/>
  <c r="AR305" i="67"/>
  <c r="AQ305" i="67"/>
  <c r="AP305" i="67"/>
  <c r="AO305" i="67"/>
  <c r="AN305" i="67"/>
  <c r="AM305" i="67"/>
  <c r="AL305" i="67"/>
  <c r="AK305" i="67"/>
  <c r="AJ305" i="67"/>
  <c r="AI305" i="67"/>
  <c r="AU305" i="67"/>
  <c r="AG305" i="67"/>
  <c r="P305" i="67"/>
  <c r="AY304" i="67"/>
  <c r="AX304" i="67"/>
  <c r="AW304" i="67"/>
  <c r="AV304" i="67"/>
  <c r="AT304" i="67"/>
  <c r="AS304" i="67"/>
  <c r="AR304" i="67"/>
  <c r="AQ304" i="67"/>
  <c r="AP304" i="67"/>
  <c r="AO304" i="67"/>
  <c r="AN304" i="67"/>
  <c r="AM304" i="67"/>
  <c r="AL304" i="67"/>
  <c r="AK304" i="67"/>
  <c r="AJ304" i="67"/>
  <c r="AI304" i="67"/>
  <c r="AU304" i="67"/>
  <c r="AG304" i="67"/>
  <c r="P304" i="67"/>
  <c r="AY303" i="67"/>
  <c r="AX303" i="67"/>
  <c r="AW303" i="67"/>
  <c r="AV303" i="67"/>
  <c r="AT303" i="67"/>
  <c r="AS303" i="67"/>
  <c r="AR303" i="67"/>
  <c r="AQ303" i="67"/>
  <c r="AP303" i="67"/>
  <c r="AO303" i="67"/>
  <c r="AN303" i="67"/>
  <c r="AM303" i="67"/>
  <c r="AL303" i="67"/>
  <c r="AK303" i="67"/>
  <c r="AJ303" i="67"/>
  <c r="AI303" i="67"/>
  <c r="AU303" i="67"/>
  <c r="AG303" i="67"/>
  <c r="P303" i="67"/>
  <c r="AY302" i="67"/>
  <c r="AX302" i="67"/>
  <c r="AW302" i="67"/>
  <c r="AV302" i="67"/>
  <c r="AT302" i="67"/>
  <c r="AS302" i="67"/>
  <c r="AR302" i="67"/>
  <c r="AQ302" i="67"/>
  <c r="AP302" i="67"/>
  <c r="AO302" i="67"/>
  <c r="AN302" i="67"/>
  <c r="AM302" i="67"/>
  <c r="AL302" i="67"/>
  <c r="AK302" i="67"/>
  <c r="AJ302" i="67"/>
  <c r="AI302" i="67"/>
  <c r="AU302" i="67"/>
  <c r="AG302" i="67"/>
  <c r="P302" i="67"/>
  <c r="AY301" i="67"/>
  <c r="AX301" i="67"/>
  <c r="AW301" i="67"/>
  <c r="AV301" i="67"/>
  <c r="AT301" i="67"/>
  <c r="AS301" i="67"/>
  <c r="AR301" i="67"/>
  <c r="AQ301" i="67"/>
  <c r="AP301" i="67"/>
  <c r="AO301" i="67"/>
  <c r="AN301" i="67"/>
  <c r="AM301" i="67"/>
  <c r="AL301" i="67"/>
  <c r="AK301" i="67"/>
  <c r="AJ301" i="67"/>
  <c r="AI301" i="67"/>
  <c r="AU301" i="67"/>
  <c r="AG301" i="67"/>
  <c r="P301" i="67"/>
  <c r="AY300" i="67"/>
  <c r="AX300" i="67"/>
  <c r="AW300" i="67"/>
  <c r="AV300" i="67"/>
  <c r="AT300" i="67"/>
  <c r="AS300" i="67"/>
  <c r="AR300" i="67"/>
  <c r="AQ300" i="67"/>
  <c r="AP300" i="67"/>
  <c r="AO300" i="67"/>
  <c r="AN300" i="67"/>
  <c r="AM300" i="67"/>
  <c r="AL300" i="67"/>
  <c r="AK300" i="67"/>
  <c r="AJ300" i="67"/>
  <c r="AI300" i="67"/>
  <c r="AU300" i="67"/>
  <c r="AG300" i="67"/>
  <c r="P300" i="67"/>
  <c r="AY299" i="67"/>
  <c r="AX299" i="67"/>
  <c r="AW299" i="67"/>
  <c r="AV299" i="67"/>
  <c r="AT299" i="67"/>
  <c r="AS299" i="67"/>
  <c r="AR299" i="67"/>
  <c r="AQ299" i="67"/>
  <c r="AP299" i="67"/>
  <c r="AO299" i="67"/>
  <c r="AN299" i="67"/>
  <c r="AM299" i="67"/>
  <c r="AL299" i="67"/>
  <c r="AK299" i="67"/>
  <c r="AJ299" i="67"/>
  <c r="AI299" i="67"/>
  <c r="AU299" i="67"/>
  <c r="AG299" i="67"/>
  <c r="P299" i="67"/>
  <c r="AY298" i="67"/>
  <c r="AX298" i="67"/>
  <c r="AW298" i="67"/>
  <c r="AV298" i="67"/>
  <c r="AT298" i="67"/>
  <c r="AS298" i="67"/>
  <c r="AR298" i="67"/>
  <c r="AQ298" i="67"/>
  <c r="AP298" i="67"/>
  <c r="AO298" i="67"/>
  <c r="AN298" i="67"/>
  <c r="AM298" i="67"/>
  <c r="AL298" i="67"/>
  <c r="AK298" i="67"/>
  <c r="AJ298" i="67"/>
  <c r="AI298" i="67"/>
  <c r="AU298" i="67"/>
  <c r="AG298" i="67"/>
  <c r="P298" i="67"/>
  <c r="AY297" i="67"/>
  <c r="AX297" i="67"/>
  <c r="AW297" i="67"/>
  <c r="AV297" i="67"/>
  <c r="AT297" i="67"/>
  <c r="AS297" i="67"/>
  <c r="AR297" i="67"/>
  <c r="AQ297" i="67"/>
  <c r="AP297" i="67"/>
  <c r="AO297" i="67"/>
  <c r="AN297" i="67"/>
  <c r="AM297" i="67"/>
  <c r="AL297" i="67"/>
  <c r="AK297" i="67"/>
  <c r="AJ297" i="67"/>
  <c r="AI297" i="67"/>
  <c r="AU297" i="67"/>
  <c r="AG297" i="67"/>
  <c r="P297" i="67"/>
  <c r="AY296" i="67"/>
  <c r="AX296" i="67"/>
  <c r="AW296" i="67"/>
  <c r="AV296" i="67"/>
  <c r="AT296" i="67"/>
  <c r="AS296" i="67"/>
  <c r="AR296" i="67"/>
  <c r="AQ296" i="67"/>
  <c r="AP296" i="67"/>
  <c r="AO296" i="67"/>
  <c r="AN296" i="67"/>
  <c r="AM296" i="67"/>
  <c r="AL296" i="67"/>
  <c r="AK296" i="67"/>
  <c r="AJ296" i="67"/>
  <c r="AI296" i="67"/>
  <c r="AU296" i="67"/>
  <c r="AG296" i="67"/>
  <c r="P296" i="67"/>
  <c r="AY295" i="67"/>
  <c r="AX295" i="67"/>
  <c r="AW295" i="67"/>
  <c r="AV295" i="67"/>
  <c r="AT295" i="67"/>
  <c r="AS295" i="67"/>
  <c r="AR295" i="67"/>
  <c r="AQ295" i="67"/>
  <c r="AP295" i="67"/>
  <c r="AO295" i="67"/>
  <c r="AN295" i="67"/>
  <c r="AM295" i="67"/>
  <c r="AL295" i="67"/>
  <c r="AK295" i="67"/>
  <c r="AJ295" i="67"/>
  <c r="AI295" i="67"/>
  <c r="AU295" i="67"/>
  <c r="AG295" i="67"/>
  <c r="P295" i="67"/>
  <c r="AY294" i="67"/>
  <c r="AX294" i="67"/>
  <c r="AW294" i="67"/>
  <c r="AV294" i="67"/>
  <c r="AT294" i="67"/>
  <c r="AS294" i="67"/>
  <c r="AR294" i="67"/>
  <c r="AQ294" i="67"/>
  <c r="AP294" i="67"/>
  <c r="AO294" i="67"/>
  <c r="AN294" i="67"/>
  <c r="AM294" i="67"/>
  <c r="AL294" i="67"/>
  <c r="AK294" i="67"/>
  <c r="AJ294" i="67"/>
  <c r="AI294" i="67"/>
  <c r="AU294" i="67"/>
  <c r="AG294" i="67"/>
  <c r="P294" i="67"/>
  <c r="AY293" i="67"/>
  <c r="AX293" i="67"/>
  <c r="AW293" i="67"/>
  <c r="AV293" i="67"/>
  <c r="AT293" i="67"/>
  <c r="AS293" i="67"/>
  <c r="AR293" i="67"/>
  <c r="AQ293" i="67"/>
  <c r="AP293" i="67"/>
  <c r="AO293" i="67"/>
  <c r="AN293" i="67"/>
  <c r="AM293" i="67"/>
  <c r="AL293" i="67"/>
  <c r="AK293" i="67"/>
  <c r="AJ293" i="67"/>
  <c r="AI293" i="67"/>
  <c r="AU293" i="67"/>
  <c r="AG293" i="67"/>
  <c r="P293" i="67"/>
  <c r="AY292" i="67"/>
  <c r="AX292" i="67"/>
  <c r="AW292" i="67"/>
  <c r="AV292" i="67"/>
  <c r="AT292" i="67"/>
  <c r="AS292" i="67"/>
  <c r="AR292" i="67"/>
  <c r="AQ292" i="67"/>
  <c r="AP292" i="67"/>
  <c r="AO292" i="67"/>
  <c r="AN292" i="67"/>
  <c r="AM292" i="67"/>
  <c r="AL292" i="67"/>
  <c r="AK292" i="67"/>
  <c r="AJ292" i="67"/>
  <c r="AI292" i="67"/>
  <c r="AU292" i="67"/>
  <c r="AG292" i="67"/>
  <c r="P292" i="67"/>
  <c r="AY291" i="67"/>
  <c r="AX291" i="67"/>
  <c r="AW291" i="67"/>
  <c r="AV291" i="67"/>
  <c r="AT291" i="67"/>
  <c r="AS291" i="67"/>
  <c r="AR291" i="67"/>
  <c r="AQ291" i="67"/>
  <c r="AP291" i="67"/>
  <c r="AO291" i="67"/>
  <c r="AN291" i="67"/>
  <c r="AM291" i="67"/>
  <c r="AL291" i="67"/>
  <c r="AK291" i="67"/>
  <c r="AJ291" i="67"/>
  <c r="AI291" i="67"/>
  <c r="AU291" i="67"/>
  <c r="AG291" i="67"/>
  <c r="P291" i="67"/>
  <c r="AY290" i="67"/>
  <c r="AX290" i="67"/>
  <c r="AW290" i="67"/>
  <c r="AV290" i="67"/>
  <c r="AT290" i="67"/>
  <c r="AS290" i="67"/>
  <c r="AR290" i="67"/>
  <c r="AQ290" i="67"/>
  <c r="AP290" i="67"/>
  <c r="AO290" i="67"/>
  <c r="AN290" i="67"/>
  <c r="AM290" i="67"/>
  <c r="AL290" i="67"/>
  <c r="AK290" i="67"/>
  <c r="AJ290" i="67"/>
  <c r="AI290" i="67"/>
  <c r="AU290" i="67"/>
  <c r="AG290" i="67"/>
  <c r="P290" i="67"/>
  <c r="AY289" i="67"/>
  <c r="AX289" i="67"/>
  <c r="AW289" i="67"/>
  <c r="AV289" i="67"/>
  <c r="AT289" i="67"/>
  <c r="AS289" i="67"/>
  <c r="AR289" i="67"/>
  <c r="AQ289" i="67"/>
  <c r="AP289" i="67"/>
  <c r="AO289" i="67"/>
  <c r="AN289" i="67"/>
  <c r="AM289" i="67"/>
  <c r="AL289" i="67"/>
  <c r="AK289" i="67"/>
  <c r="AJ289" i="67"/>
  <c r="AI289" i="67"/>
  <c r="AU289" i="67"/>
  <c r="AG289" i="67"/>
  <c r="P289" i="67"/>
  <c r="AY288" i="67"/>
  <c r="AX288" i="67"/>
  <c r="AW288" i="67"/>
  <c r="AV288" i="67"/>
  <c r="AT288" i="67"/>
  <c r="AS288" i="67"/>
  <c r="AR288" i="67"/>
  <c r="AQ288" i="67"/>
  <c r="AP288" i="67"/>
  <c r="AO288" i="67"/>
  <c r="AN288" i="67"/>
  <c r="AM288" i="67"/>
  <c r="AL288" i="67"/>
  <c r="AK288" i="67"/>
  <c r="AJ288" i="67"/>
  <c r="AI288" i="67"/>
  <c r="AU288" i="67"/>
  <c r="AG288" i="67"/>
  <c r="P288" i="67"/>
  <c r="AY287" i="67"/>
  <c r="AX287" i="67"/>
  <c r="AW287" i="67"/>
  <c r="AV287" i="67"/>
  <c r="AT287" i="67"/>
  <c r="AS287" i="67"/>
  <c r="AR287" i="67"/>
  <c r="AQ287" i="67"/>
  <c r="AP287" i="67"/>
  <c r="AO287" i="67"/>
  <c r="AN287" i="67"/>
  <c r="AM287" i="67"/>
  <c r="AL287" i="67"/>
  <c r="AK287" i="67"/>
  <c r="AJ287" i="67"/>
  <c r="AI287" i="67"/>
  <c r="AU287" i="67"/>
  <c r="AG287" i="67"/>
  <c r="P287" i="67"/>
  <c r="AY286" i="67"/>
  <c r="AX286" i="67"/>
  <c r="AW286" i="67"/>
  <c r="AV286" i="67"/>
  <c r="AT286" i="67"/>
  <c r="AS286" i="67"/>
  <c r="AR286" i="67"/>
  <c r="AQ286" i="67"/>
  <c r="AP286" i="67"/>
  <c r="AO286" i="67"/>
  <c r="AN286" i="67"/>
  <c r="AM286" i="67"/>
  <c r="AL286" i="67"/>
  <c r="AK286" i="67"/>
  <c r="AJ286" i="67"/>
  <c r="AI286" i="67"/>
  <c r="AU286" i="67"/>
  <c r="AG286" i="67"/>
  <c r="P286" i="67"/>
  <c r="AY285" i="67"/>
  <c r="AX285" i="67"/>
  <c r="AW285" i="67"/>
  <c r="AV285" i="67"/>
  <c r="AT285" i="67"/>
  <c r="AS285" i="67"/>
  <c r="AR285" i="67"/>
  <c r="AQ285" i="67"/>
  <c r="AP285" i="67"/>
  <c r="AO285" i="67"/>
  <c r="AN285" i="67"/>
  <c r="AM285" i="67"/>
  <c r="AL285" i="67"/>
  <c r="AK285" i="67"/>
  <c r="AJ285" i="67"/>
  <c r="AI285" i="67"/>
  <c r="AU285" i="67"/>
  <c r="AG285" i="67"/>
  <c r="P285" i="67"/>
  <c r="AY284" i="67"/>
  <c r="AX284" i="67"/>
  <c r="AW284" i="67"/>
  <c r="AV284" i="67"/>
  <c r="AT284" i="67"/>
  <c r="AS284" i="67"/>
  <c r="AR284" i="67"/>
  <c r="AQ284" i="67"/>
  <c r="AP284" i="67"/>
  <c r="AO284" i="67"/>
  <c r="AN284" i="67"/>
  <c r="AM284" i="67"/>
  <c r="AL284" i="67"/>
  <c r="AK284" i="67"/>
  <c r="AJ284" i="67"/>
  <c r="AI284" i="67"/>
  <c r="AU284" i="67"/>
  <c r="AG284" i="67"/>
  <c r="P284" i="67"/>
  <c r="AY283" i="67"/>
  <c r="AX283" i="67"/>
  <c r="AW283" i="67"/>
  <c r="AV283" i="67"/>
  <c r="AT283" i="67"/>
  <c r="AS283" i="67"/>
  <c r="AR283" i="67"/>
  <c r="AQ283" i="67"/>
  <c r="AP283" i="67"/>
  <c r="AO283" i="67"/>
  <c r="AN283" i="67"/>
  <c r="AM283" i="67"/>
  <c r="AL283" i="67"/>
  <c r="AK283" i="67"/>
  <c r="AJ283" i="67"/>
  <c r="AI283" i="67"/>
  <c r="AU283" i="67"/>
  <c r="AG283" i="67"/>
  <c r="P283" i="67"/>
  <c r="AY282" i="67"/>
  <c r="AX282" i="67"/>
  <c r="AW282" i="67"/>
  <c r="AV282" i="67"/>
  <c r="AT282" i="67"/>
  <c r="AS282" i="67"/>
  <c r="AR282" i="67"/>
  <c r="AQ282" i="67"/>
  <c r="AP282" i="67"/>
  <c r="AO282" i="67"/>
  <c r="AN282" i="67"/>
  <c r="AM282" i="67"/>
  <c r="AL282" i="67"/>
  <c r="AK282" i="67"/>
  <c r="AJ282" i="67"/>
  <c r="AI282" i="67"/>
  <c r="AU282" i="67"/>
  <c r="AG282" i="67"/>
  <c r="P282" i="67"/>
  <c r="AY281" i="67"/>
  <c r="AX281" i="67"/>
  <c r="AW281" i="67"/>
  <c r="AV281" i="67"/>
  <c r="AT281" i="67"/>
  <c r="AS281" i="67"/>
  <c r="AR281" i="67"/>
  <c r="AQ281" i="67"/>
  <c r="AP281" i="67"/>
  <c r="AO281" i="67"/>
  <c r="AN281" i="67"/>
  <c r="AM281" i="67"/>
  <c r="AL281" i="67"/>
  <c r="AK281" i="67"/>
  <c r="AJ281" i="67"/>
  <c r="AI281" i="67"/>
  <c r="AU281" i="67"/>
  <c r="AG281" i="67"/>
  <c r="P281" i="67"/>
  <c r="AY280" i="67"/>
  <c r="AX280" i="67"/>
  <c r="AW280" i="67"/>
  <c r="AV280" i="67"/>
  <c r="AT280" i="67"/>
  <c r="AS280" i="67"/>
  <c r="AR280" i="67"/>
  <c r="AQ280" i="67"/>
  <c r="AP280" i="67"/>
  <c r="AO280" i="67"/>
  <c r="AN280" i="67"/>
  <c r="AM280" i="67"/>
  <c r="AL280" i="67"/>
  <c r="AK280" i="67"/>
  <c r="AJ280" i="67"/>
  <c r="AI280" i="67"/>
  <c r="AU280" i="67"/>
  <c r="AG280" i="67"/>
  <c r="P280" i="67"/>
  <c r="AY279" i="67"/>
  <c r="AX279" i="67"/>
  <c r="AW279" i="67"/>
  <c r="AV279" i="67"/>
  <c r="AT279" i="67"/>
  <c r="AS279" i="67"/>
  <c r="AR279" i="67"/>
  <c r="AQ279" i="67"/>
  <c r="AP279" i="67"/>
  <c r="AO279" i="67"/>
  <c r="AN279" i="67"/>
  <c r="AM279" i="67"/>
  <c r="AL279" i="67"/>
  <c r="AK279" i="67"/>
  <c r="AJ279" i="67"/>
  <c r="AI279" i="67"/>
  <c r="AU279" i="67"/>
  <c r="AG279" i="67"/>
  <c r="P279" i="67"/>
  <c r="AY278" i="67"/>
  <c r="AX278" i="67"/>
  <c r="AW278" i="67"/>
  <c r="AV278" i="67"/>
  <c r="AT278" i="67"/>
  <c r="AS278" i="67"/>
  <c r="AR278" i="67"/>
  <c r="AQ278" i="67"/>
  <c r="AP278" i="67"/>
  <c r="AO278" i="67"/>
  <c r="AN278" i="67"/>
  <c r="AM278" i="67"/>
  <c r="AL278" i="67"/>
  <c r="AK278" i="67"/>
  <c r="AJ278" i="67"/>
  <c r="AI278" i="67"/>
  <c r="AU278" i="67"/>
  <c r="AG278" i="67"/>
  <c r="P278" i="67"/>
  <c r="AY277" i="67"/>
  <c r="AX277" i="67"/>
  <c r="AW277" i="67"/>
  <c r="AV277" i="67"/>
  <c r="AT277" i="67"/>
  <c r="AS277" i="67"/>
  <c r="AR277" i="67"/>
  <c r="AQ277" i="67"/>
  <c r="AP277" i="67"/>
  <c r="AO277" i="67"/>
  <c r="AN277" i="67"/>
  <c r="AM277" i="67"/>
  <c r="AL277" i="67"/>
  <c r="AK277" i="67"/>
  <c r="AJ277" i="67"/>
  <c r="AI277" i="67"/>
  <c r="AU277" i="67"/>
  <c r="AG277" i="67"/>
  <c r="P277" i="67"/>
  <c r="AY276" i="67"/>
  <c r="AX276" i="67"/>
  <c r="AW276" i="67"/>
  <c r="AV276" i="67"/>
  <c r="AT276" i="67"/>
  <c r="AS276" i="67"/>
  <c r="AR276" i="67"/>
  <c r="AQ276" i="67"/>
  <c r="AP276" i="67"/>
  <c r="AO276" i="67"/>
  <c r="AN276" i="67"/>
  <c r="AM276" i="67"/>
  <c r="AL276" i="67"/>
  <c r="AK276" i="67"/>
  <c r="AJ276" i="67"/>
  <c r="AI276" i="67"/>
  <c r="AU276" i="67"/>
  <c r="AG276" i="67"/>
  <c r="P276" i="67"/>
  <c r="AY275" i="67"/>
  <c r="AX275" i="67"/>
  <c r="AW275" i="67"/>
  <c r="AV275" i="67"/>
  <c r="AT275" i="67"/>
  <c r="AS275" i="67"/>
  <c r="AR275" i="67"/>
  <c r="AQ275" i="67"/>
  <c r="AP275" i="67"/>
  <c r="AO275" i="67"/>
  <c r="AN275" i="67"/>
  <c r="AM275" i="67"/>
  <c r="AL275" i="67"/>
  <c r="AK275" i="67"/>
  <c r="AJ275" i="67"/>
  <c r="AI275" i="67"/>
  <c r="AU275" i="67"/>
  <c r="AG275" i="67"/>
  <c r="P275" i="67"/>
  <c r="AY274" i="67"/>
  <c r="AX274" i="67"/>
  <c r="AW274" i="67"/>
  <c r="AV274" i="67"/>
  <c r="AT274" i="67"/>
  <c r="AS274" i="67"/>
  <c r="AR274" i="67"/>
  <c r="AQ274" i="67"/>
  <c r="AP274" i="67"/>
  <c r="AO274" i="67"/>
  <c r="AN274" i="67"/>
  <c r="AM274" i="67"/>
  <c r="AL274" i="67"/>
  <c r="AK274" i="67"/>
  <c r="AJ274" i="67"/>
  <c r="AI274" i="67"/>
  <c r="AU274" i="67"/>
  <c r="AG274" i="67"/>
  <c r="P274" i="67"/>
  <c r="AY273" i="67"/>
  <c r="AX273" i="67"/>
  <c r="AW273" i="67"/>
  <c r="AV273" i="67"/>
  <c r="AT273" i="67"/>
  <c r="AS273" i="67"/>
  <c r="AR273" i="67"/>
  <c r="AQ273" i="67"/>
  <c r="AP273" i="67"/>
  <c r="AO273" i="67"/>
  <c r="AN273" i="67"/>
  <c r="AM273" i="67"/>
  <c r="AL273" i="67"/>
  <c r="AK273" i="67"/>
  <c r="AJ273" i="67"/>
  <c r="AI273" i="67"/>
  <c r="AU273" i="67"/>
  <c r="AG273" i="67"/>
  <c r="P273" i="67"/>
  <c r="AY272" i="67"/>
  <c r="AX272" i="67"/>
  <c r="AW272" i="67"/>
  <c r="AV272" i="67"/>
  <c r="AT272" i="67"/>
  <c r="AS272" i="67"/>
  <c r="AR272" i="67"/>
  <c r="AQ272" i="67"/>
  <c r="AP272" i="67"/>
  <c r="AO272" i="67"/>
  <c r="AN272" i="67"/>
  <c r="AM272" i="67"/>
  <c r="AL272" i="67"/>
  <c r="AK272" i="67"/>
  <c r="AJ272" i="67"/>
  <c r="AI272" i="67"/>
  <c r="AU272" i="67"/>
  <c r="AG272" i="67"/>
  <c r="P272" i="67"/>
  <c r="AY271" i="67"/>
  <c r="AX271" i="67"/>
  <c r="AW271" i="67"/>
  <c r="AV271" i="67"/>
  <c r="AT271" i="67"/>
  <c r="AS271" i="67"/>
  <c r="AR271" i="67"/>
  <c r="AQ271" i="67"/>
  <c r="AP271" i="67"/>
  <c r="AO271" i="67"/>
  <c r="AN271" i="67"/>
  <c r="AM271" i="67"/>
  <c r="AL271" i="67"/>
  <c r="AK271" i="67"/>
  <c r="AJ271" i="67"/>
  <c r="AI271" i="67"/>
  <c r="AU271" i="67"/>
  <c r="AG271" i="67"/>
  <c r="P271" i="67"/>
  <c r="AY270" i="67"/>
  <c r="AX270" i="67"/>
  <c r="AW270" i="67"/>
  <c r="AV270" i="67"/>
  <c r="AT270" i="67"/>
  <c r="AS270" i="67"/>
  <c r="AR270" i="67"/>
  <c r="AQ270" i="67"/>
  <c r="AP270" i="67"/>
  <c r="AO270" i="67"/>
  <c r="AN270" i="67"/>
  <c r="AM270" i="67"/>
  <c r="AL270" i="67"/>
  <c r="AK270" i="67"/>
  <c r="AJ270" i="67"/>
  <c r="AI270" i="67"/>
  <c r="AU270" i="67"/>
  <c r="AG270" i="67"/>
  <c r="P270" i="67"/>
  <c r="AY269" i="67"/>
  <c r="AX269" i="67"/>
  <c r="AW269" i="67"/>
  <c r="AV269" i="67"/>
  <c r="AT269" i="67"/>
  <c r="AS269" i="67"/>
  <c r="AR269" i="67"/>
  <c r="AQ269" i="67"/>
  <c r="AP269" i="67"/>
  <c r="AO269" i="67"/>
  <c r="AN269" i="67"/>
  <c r="AM269" i="67"/>
  <c r="AL269" i="67"/>
  <c r="AK269" i="67"/>
  <c r="AJ269" i="67"/>
  <c r="AI269" i="67"/>
  <c r="AU269" i="67"/>
  <c r="AG269" i="67"/>
  <c r="P269" i="67"/>
  <c r="AY268" i="67"/>
  <c r="AX268" i="67"/>
  <c r="AW268" i="67"/>
  <c r="AV268" i="67"/>
  <c r="AT268" i="67"/>
  <c r="AS268" i="67"/>
  <c r="AR268" i="67"/>
  <c r="AQ268" i="67"/>
  <c r="AP268" i="67"/>
  <c r="AO268" i="67"/>
  <c r="AN268" i="67"/>
  <c r="AM268" i="67"/>
  <c r="AL268" i="67"/>
  <c r="AK268" i="67"/>
  <c r="AJ268" i="67"/>
  <c r="AI268" i="67"/>
  <c r="AU268" i="67"/>
  <c r="AG268" i="67"/>
  <c r="P268" i="67"/>
  <c r="AY267" i="67"/>
  <c r="AX267" i="67"/>
  <c r="AW267" i="67"/>
  <c r="AV267" i="67"/>
  <c r="AT267" i="67"/>
  <c r="AS267" i="67"/>
  <c r="AR267" i="67"/>
  <c r="AQ267" i="67"/>
  <c r="AP267" i="67"/>
  <c r="AO267" i="67"/>
  <c r="AN267" i="67"/>
  <c r="AM267" i="67"/>
  <c r="AL267" i="67"/>
  <c r="AK267" i="67"/>
  <c r="AJ267" i="67"/>
  <c r="AI267" i="67"/>
  <c r="AU267" i="67"/>
  <c r="AG267" i="67"/>
  <c r="P267" i="67"/>
  <c r="AY266" i="67"/>
  <c r="AX266" i="67"/>
  <c r="AW266" i="67"/>
  <c r="AV266" i="67"/>
  <c r="AT266" i="67"/>
  <c r="AS266" i="67"/>
  <c r="AR266" i="67"/>
  <c r="AQ266" i="67"/>
  <c r="AP266" i="67"/>
  <c r="AO266" i="67"/>
  <c r="AN266" i="67"/>
  <c r="AM266" i="67"/>
  <c r="AL266" i="67"/>
  <c r="AK266" i="67"/>
  <c r="AJ266" i="67"/>
  <c r="AI266" i="67"/>
  <c r="AU266" i="67"/>
  <c r="AG266" i="67"/>
  <c r="P266" i="67"/>
  <c r="AY265" i="67"/>
  <c r="AX265" i="67"/>
  <c r="AW265" i="67"/>
  <c r="AV265" i="67"/>
  <c r="AT265" i="67"/>
  <c r="AS265" i="67"/>
  <c r="AR265" i="67"/>
  <c r="AQ265" i="67"/>
  <c r="AP265" i="67"/>
  <c r="AO265" i="67"/>
  <c r="AN265" i="67"/>
  <c r="AM265" i="67"/>
  <c r="AL265" i="67"/>
  <c r="AK265" i="67"/>
  <c r="AJ265" i="67"/>
  <c r="AI265" i="67"/>
  <c r="AU265" i="67"/>
  <c r="AG265" i="67"/>
  <c r="P265" i="67"/>
  <c r="AY264" i="67"/>
  <c r="AX264" i="67"/>
  <c r="AW264" i="67"/>
  <c r="AV264" i="67"/>
  <c r="AT264" i="67"/>
  <c r="AS264" i="67"/>
  <c r="AR264" i="67"/>
  <c r="AQ264" i="67"/>
  <c r="AP264" i="67"/>
  <c r="AO264" i="67"/>
  <c r="AN264" i="67"/>
  <c r="AM264" i="67"/>
  <c r="AL264" i="67"/>
  <c r="AK264" i="67"/>
  <c r="AJ264" i="67"/>
  <c r="AI264" i="67"/>
  <c r="AU264" i="67"/>
  <c r="AG264" i="67"/>
  <c r="P264" i="67"/>
  <c r="AY263" i="67"/>
  <c r="AX263" i="67"/>
  <c r="AW263" i="67"/>
  <c r="AV263" i="67"/>
  <c r="AT263" i="67"/>
  <c r="AS263" i="67"/>
  <c r="AR263" i="67"/>
  <c r="AQ263" i="67"/>
  <c r="AP263" i="67"/>
  <c r="AO263" i="67"/>
  <c r="AN263" i="67"/>
  <c r="AM263" i="67"/>
  <c r="AL263" i="67"/>
  <c r="AK263" i="67"/>
  <c r="AJ263" i="67"/>
  <c r="AI263" i="67"/>
  <c r="AU263" i="67"/>
  <c r="AG263" i="67"/>
  <c r="P263" i="67"/>
  <c r="AY262" i="67"/>
  <c r="AX262" i="67"/>
  <c r="AW262" i="67"/>
  <c r="AV262" i="67"/>
  <c r="AT262" i="67"/>
  <c r="AS262" i="67"/>
  <c r="AR262" i="67"/>
  <c r="AQ262" i="67"/>
  <c r="AP262" i="67"/>
  <c r="AO262" i="67"/>
  <c r="AN262" i="67"/>
  <c r="AM262" i="67"/>
  <c r="AL262" i="67"/>
  <c r="AK262" i="67"/>
  <c r="AJ262" i="67"/>
  <c r="AI262" i="67"/>
  <c r="AU262" i="67"/>
  <c r="AG262" i="67"/>
  <c r="P262" i="67"/>
  <c r="AY261" i="67"/>
  <c r="AX261" i="67"/>
  <c r="AW261" i="67"/>
  <c r="AV261" i="67"/>
  <c r="AT261" i="67"/>
  <c r="AS261" i="67"/>
  <c r="AR261" i="67"/>
  <c r="AQ261" i="67"/>
  <c r="AP261" i="67"/>
  <c r="AO261" i="67"/>
  <c r="AN261" i="67"/>
  <c r="AM261" i="67"/>
  <c r="AL261" i="67"/>
  <c r="AK261" i="67"/>
  <c r="AJ261" i="67"/>
  <c r="AI261" i="67"/>
  <c r="AU261" i="67"/>
  <c r="AG261" i="67"/>
  <c r="P261" i="67"/>
  <c r="AY260" i="67"/>
  <c r="AX260" i="67"/>
  <c r="AW260" i="67"/>
  <c r="AV260" i="67"/>
  <c r="AT260" i="67"/>
  <c r="AS260" i="67"/>
  <c r="AR260" i="67"/>
  <c r="AQ260" i="67"/>
  <c r="AP260" i="67"/>
  <c r="AO260" i="67"/>
  <c r="AN260" i="67"/>
  <c r="AM260" i="67"/>
  <c r="AL260" i="67"/>
  <c r="AK260" i="67"/>
  <c r="AJ260" i="67"/>
  <c r="AI260" i="67"/>
  <c r="AU260" i="67"/>
  <c r="AG260" i="67"/>
  <c r="P260" i="67"/>
  <c r="AY259" i="67"/>
  <c r="AX259" i="67"/>
  <c r="AW259" i="67"/>
  <c r="AV259" i="67"/>
  <c r="AT259" i="67"/>
  <c r="AS259" i="67"/>
  <c r="AR259" i="67"/>
  <c r="AQ259" i="67"/>
  <c r="AP259" i="67"/>
  <c r="AO259" i="67"/>
  <c r="AN259" i="67"/>
  <c r="AM259" i="67"/>
  <c r="AL259" i="67"/>
  <c r="AK259" i="67"/>
  <c r="AJ259" i="67"/>
  <c r="AI259" i="67"/>
  <c r="AU259" i="67"/>
  <c r="AG259" i="67"/>
  <c r="P259" i="67"/>
  <c r="AY258" i="67"/>
  <c r="AX258" i="67"/>
  <c r="AW258" i="67"/>
  <c r="AV258" i="67"/>
  <c r="AT258" i="67"/>
  <c r="AS258" i="67"/>
  <c r="AR258" i="67"/>
  <c r="AQ258" i="67"/>
  <c r="AP258" i="67"/>
  <c r="AO258" i="67"/>
  <c r="AN258" i="67"/>
  <c r="AM258" i="67"/>
  <c r="AL258" i="67"/>
  <c r="AK258" i="67"/>
  <c r="AJ258" i="67"/>
  <c r="AI258" i="67"/>
  <c r="AU258" i="67"/>
  <c r="AG258" i="67"/>
  <c r="P258" i="67"/>
  <c r="AY257" i="67"/>
  <c r="AX257" i="67"/>
  <c r="AW257" i="67"/>
  <c r="AV257" i="67"/>
  <c r="AT257" i="67"/>
  <c r="AS257" i="67"/>
  <c r="AR257" i="67"/>
  <c r="AQ257" i="67"/>
  <c r="AP257" i="67"/>
  <c r="AO257" i="67"/>
  <c r="AN257" i="67"/>
  <c r="AM257" i="67"/>
  <c r="AL257" i="67"/>
  <c r="AK257" i="67"/>
  <c r="AJ257" i="67"/>
  <c r="AI257" i="67"/>
  <c r="AU257" i="67"/>
  <c r="AG257" i="67"/>
  <c r="P257" i="67"/>
  <c r="AY256" i="67"/>
  <c r="AX256" i="67"/>
  <c r="AW256" i="67"/>
  <c r="AV256" i="67"/>
  <c r="AT256" i="67"/>
  <c r="AS256" i="67"/>
  <c r="AR256" i="67"/>
  <c r="AQ256" i="67"/>
  <c r="AP256" i="67"/>
  <c r="AO256" i="67"/>
  <c r="AN256" i="67"/>
  <c r="AM256" i="67"/>
  <c r="AL256" i="67"/>
  <c r="AK256" i="67"/>
  <c r="AJ256" i="67"/>
  <c r="AI256" i="67"/>
  <c r="AU256" i="67"/>
  <c r="AG256" i="67"/>
  <c r="P256" i="67"/>
  <c r="AY255" i="67"/>
  <c r="AX255" i="67"/>
  <c r="AW255" i="67"/>
  <c r="AV255" i="67"/>
  <c r="AT255" i="67"/>
  <c r="AS255" i="67"/>
  <c r="AR255" i="67"/>
  <c r="AQ255" i="67"/>
  <c r="AP255" i="67"/>
  <c r="AO255" i="67"/>
  <c r="AN255" i="67"/>
  <c r="AM255" i="67"/>
  <c r="AL255" i="67"/>
  <c r="AK255" i="67"/>
  <c r="AJ255" i="67"/>
  <c r="AI255" i="67"/>
  <c r="AU255" i="67"/>
  <c r="AG255" i="67"/>
  <c r="P255" i="67"/>
  <c r="AY254" i="67"/>
  <c r="AX254" i="67"/>
  <c r="AW254" i="67"/>
  <c r="AV254" i="67"/>
  <c r="AT254" i="67"/>
  <c r="AS254" i="67"/>
  <c r="AR254" i="67"/>
  <c r="AQ254" i="67"/>
  <c r="AP254" i="67"/>
  <c r="AO254" i="67"/>
  <c r="AN254" i="67"/>
  <c r="AM254" i="67"/>
  <c r="AL254" i="67"/>
  <c r="AK254" i="67"/>
  <c r="AJ254" i="67"/>
  <c r="AI254" i="67"/>
  <c r="AU254" i="67"/>
  <c r="AG254" i="67"/>
  <c r="P254" i="67"/>
  <c r="AY253" i="67"/>
  <c r="AX253" i="67"/>
  <c r="AW253" i="67"/>
  <c r="AV253" i="67"/>
  <c r="AT253" i="67"/>
  <c r="AS253" i="67"/>
  <c r="AR253" i="67"/>
  <c r="AQ253" i="67"/>
  <c r="AP253" i="67"/>
  <c r="AO253" i="67"/>
  <c r="AN253" i="67"/>
  <c r="AM253" i="67"/>
  <c r="AL253" i="67"/>
  <c r="AK253" i="67"/>
  <c r="AJ253" i="67"/>
  <c r="AI253" i="67"/>
  <c r="AU253" i="67"/>
  <c r="AG253" i="67"/>
  <c r="P253" i="67"/>
  <c r="AY252" i="67"/>
  <c r="AX252" i="67"/>
  <c r="AW252" i="67"/>
  <c r="AV252" i="67"/>
  <c r="AT252" i="67"/>
  <c r="AS252" i="67"/>
  <c r="AR252" i="67"/>
  <c r="AQ252" i="67"/>
  <c r="AP252" i="67"/>
  <c r="AO252" i="67"/>
  <c r="AN252" i="67"/>
  <c r="AM252" i="67"/>
  <c r="AL252" i="67"/>
  <c r="AK252" i="67"/>
  <c r="AJ252" i="67"/>
  <c r="AI252" i="67"/>
  <c r="AU252" i="67"/>
  <c r="AG252" i="67"/>
  <c r="P252" i="67"/>
  <c r="AY251" i="67"/>
  <c r="AX251" i="67"/>
  <c r="AW251" i="67"/>
  <c r="AV251" i="67"/>
  <c r="AT251" i="67"/>
  <c r="AS251" i="67"/>
  <c r="AR251" i="67"/>
  <c r="AQ251" i="67"/>
  <c r="AP251" i="67"/>
  <c r="AO251" i="67"/>
  <c r="AN251" i="67"/>
  <c r="AM251" i="67"/>
  <c r="AL251" i="67"/>
  <c r="AK251" i="67"/>
  <c r="AJ251" i="67"/>
  <c r="AI251" i="67"/>
  <c r="AU251" i="67"/>
  <c r="AG251" i="67"/>
  <c r="P251" i="67"/>
  <c r="AY250" i="67"/>
  <c r="AX250" i="67"/>
  <c r="AW250" i="67"/>
  <c r="AV250" i="67"/>
  <c r="AT250" i="67"/>
  <c r="AS250" i="67"/>
  <c r="AR250" i="67"/>
  <c r="AQ250" i="67"/>
  <c r="AP250" i="67"/>
  <c r="AO250" i="67"/>
  <c r="AN250" i="67"/>
  <c r="AM250" i="67"/>
  <c r="AL250" i="67"/>
  <c r="AK250" i="67"/>
  <c r="AJ250" i="67"/>
  <c r="AI250" i="67"/>
  <c r="AU250" i="67"/>
  <c r="AG250" i="67"/>
  <c r="P250" i="67"/>
  <c r="AY249" i="67"/>
  <c r="AX249" i="67"/>
  <c r="AW249" i="67"/>
  <c r="AV249" i="67"/>
  <c r="AT249" i="67"/>
  <c r="AS249" i="67"/>
  <c r="AR249" i="67"/>
  <c r="AQ249" i="67"/>
  <c r="AP249" i="67"/>
  <c r="AO249" i="67"/>
  <c r="AN249" i="67"/>
  <c r="AM249" i="67"/>
  <c r="AL249" i="67"/>
  <c r="AK249" i="67"/>
  <c r="AJ249" i="67"/>
  <c r="AI249" i="67"/>
  <c r="AU249" i="67"/>
  <c r="AG249" i="67"/>
  <c r="P249" i="67"/>
  <c r="AY248" i="67"/>
  <c r="AX248" i="67"/>
  <c r="AW248" i="67"/>
  <c r="AV248" i="67"/>
  <c r="AT248" i="67"/>
  <c r="AS248" i="67"/>
  <c r="AR248" i="67"/>
  <c r="AQ248" i="67"/>
  <c r="AP248" i="67"/>
  <c r="AO248" i="67"/>
  <c r="AN248" i="67"/>
  <c r="AM248" i="67"/>
  <c r="AL248" i="67"/>
  <c r="AK248" i="67"/>
  <c r="AJ248" i="67"/>
  <c r="AI248" i="67"/>
  <c r="AU248" i="67"/>
  <c r="AG248" i="67"/>
  <c r="P248" i="67"/>
  <c r="AY247" i="67"/>
  <c r="AX247" i="67"/>
  <c r="AW247" i="67"/>
  <c r="AV247" i="67"/>
  <c r="AT247" i="67"/>
  <c r="AS247" i="67"/>
  <c r="AR247" i="67"/>
  <c r="AQ247" i="67"/>
  <c r="AP247" i="67"/>
  <c r="AO247" i="67"/>
  <c r="AN247" i="67"/>
  <c r="AM247" i="67"/>
  <c r="AL247" i="67"/>
  <c r="AK247" i="67"/>
  <c r="AJ247" i="67"/>
  <c r="AI247" i="67"/>
  <c r="AU247" i="67"/>
  <c r="AG247" i="67"/>
  <c r="P247" i="67"/>
  <c r="AY246" i="67"/>
  <c r="AX246" i="67"/>
  <c r="AW246" i="67"/>
  <c r="AV246" i="67"/>
  <c r="AT246" i="67"/>
  <c r="AS246" i="67"/>
  <c r="AR246" i="67"/>
  <c r="AQ246" i="67"/>
  <c r="AP246" i="67"/>
  <c r="AO246" i="67"/>
  <c r="AN246" i="67"/>
  <c r="AM246" i="67"/>
  <c r="AL246" i="67"/>
  <c r="AK246" i="67"/>
  <c r="AJ246" i="67"/>
  <c r="AI246" i="67"/>
  <c r="AU246" i="67"/>
  <c r="AG246" i="67"/>
  <c r="P246" i="67"/>
  <c r="AY245" i="67"/>
  <c r="AX245" i="67"/>
  <c r="AW245" i="67"/>
  <c r="AV245" i="67"/>
  <c r="AT245" i="67"/>
  <c r="AS245" i="67"/>
  <c r="AR245" i="67"/>
  <c r="AQ245" i="67"/>
  <c r="AP245" i="67"/>
  <c r="AO245" i="67"/>
  <c r="AN245" i="67"/>
  <c r="AM245" i="67"/>
  <c r="AL245" i="67"/>
  <c r="AK245" i="67"/>
  <c r="AJ245" i="67"/>
  <c r="AI245" i="67"/>
  <c r="AU245" i="67"/>
  <c r="AG245" i="67"/>
  <c r="P245" i="67"/>
  <c r="AY244" i="67"/>
  <c r="AX244" i="67"/>
  <c r="AW244" i="67"/>
  <c r="AV244" i="67"/>
  <c r="AT244" i="67"/>
  <c r="AS244" i="67"/>
  <c r="AR244" i="67"/>
  <c r="AQ244" i="67"/>
  <c r="AP244" i="67"/>
  <c r="AO244" i="67"/>
  <c r="AN244" i="67"/>
  <c r="AM244" i="67"/>
  <c r="AL244" i="67"/>
  <c r="AK244" i="67"/>
  <c r="AJ244" i="67"/>
  <c r="AI244" i="67"/>
  <c r="AU244" i="67"/>
  <c r="AG244" i="67"/>
  <c r="P244" i="67"/>
  <c r="AY243" i="67"/>
  <c r="AX243" i="67"/>
  <c r="AW243" i="67"/>
  <c r="AV243" i="67"/>
  <c r="AT243" i="67"/>
  <c r="AS243" i="67"/>
  <c r="AR243" i="67"/>
  <c r="AQ243" i="67"/>
  <c r="AP243" i="67"/>
  <c r="AO243" i="67"/>
  <c r="AN243" i="67"/>
  <c r="AM243" i="67"/>
  <c r="AL243" i="67"/>
  <c r="AK243" i="67"/>
  <c r="AJ243" i="67"/>
  <c r="AI243" i="67"/>
  <c r="AU243" i="67"/>
  <c r="AG243" i="67"/>
  <c r="P243" i="67"/>
  <c r="AY242" i="67"/>
  <c r="AX242" i="67"/>
  <c r="AW242" i="67"/>
  <c r="AV242" i="67"/>
  <c r="AT242" i="67"/>
  <c r="AS242" i="67"/>
  <c r="AR242" i="67"/>
  <c r="AQ242" i="67"/>
  <c r="AP242" i="67"/>
  <c r="AO242" i="67"/>
  <c r="AN242" i="67"/>
  <c r="AM242" i="67"/>
  <c r="AL242" i="67"/>
  <c r="AK242" i="67"/>
  <c r="AJ242" i="67"/>
  <c r="AI242" i="67"/>
  <c r="AU242" i="67"/>
  <c r="AG242" i="67"/>
  <c r="P242" i="67"/>
  <c r="AY241" i="67"/>
  <c r="AX241" i="67"/>
  <c r="AW241" i="67"/>
  <c r="AV241" i="67"/>
  <c r="AT241" i="67"/>
  <c r="AS241" i="67"/>
  <c r="AR241" i="67"/>
  <c r="AQ241" i="67"/>
  <c r="AP241" i="67"/>
  <c r="AO241" i="67"/>
  <c r="AN241" i="67"/>
  <c r="AM241" i="67"/>
  <c r="AL241" i="67"/>
  <c r="AK241" i="67"/>
  <c r="AJ241" i="67"/>
  <c r="AI241" i="67"/>
  <c r="AU241" i="67"/>
  <c r="AG241" i="67"/>
  <c r="P241" i="67"/>
  <c r="AY240" i="67"/>
  <c r="AX240" i="67"/>
  <c r="AW240" i="67"/>
  <c r="AV240" i="67"/>
  <c r="AT240" i="67"/>
  <c r="AS240" i="67"/>
  <c r="AR240" i="67"/>
  <c r="AQ240" i="67"/>
  <c r="AP240" i="67"/>
  <c r="AO240" i="67"/>
  <c r="AN240" i="67"/>
  <c r="AM240" i="67"/>
  <c r="AL240" i="67"/>
  <c r="AK240" i="67"/>
  <c r="AJ240" i="67"/>
  <c r="AI240" i="67"/>
  <c r="AU240" i="67"/>
  <c r="AG240" i="67"/>
  <c r="P240" i="67"/>
  <c r="AY239" i="67"/>
  <c r="AX239" i="67"/>
  <c r="AW239" i="67"/>
  <c r="AV239" i="67"/>
  <c r="AT239" i="67"/>
  <c r="AS239" i="67"/>
  <c r="AR239" i="67"/>
  <c r="AQ239" i="67"/>
  <c r="AP239" i="67"/>
  <c r="AO239" i="67"/>
  <c r="AN239" i="67"/>
  <c r="AM239" i="67"/>
  <c r="AL239" i="67"/>
  <c r="AK239" i="67"/>
  <c r="AJ239" i="67"/>
  <c r="AI239" i="67"/>
  <c r="AU239" i="67"/>
  <c r="AG239" i="67"/>
  <c r="P239" i="67"/>
  <c r="AY238" i="67"/>
  <c r="AX238" i="67"/>
  <c r="AW238" i="67"/>
  <c r="AV238" i="67"/>
  <c r="AT238" i="67"/>
  <c r="AS238" i="67"/>
  <c r="AR238" i="67"/>
  <c r="AQ238" i="67"/>
  <c r="AP238" i="67"/>
  <c r="AO238" i="67"/>
  <c r="AN238" i="67"/>
  <c r="AM238" i="67"/>
  <c r="AL238" i="67"/>
  <c r="AK238" i="67"/>
  <c r="AJ238" i="67"/>
  <c r="AI238" i="67"/>
  <c r="AU238" i="67"/>
  <c r="AG238" i="67"/>
  <c r="P238" i="67"/>
  <c r="AY237" i="67"/>
  <c r="AX237" i="67"/>
  <c r="AW237" i="67"/>
  <c r="AV237" i="67"/>
  <c r="AT237" i="67"/>
  <c r="AS237" i="67"/>
  <c r="AR237" i="67"/>
  <c r="AQ237" i="67"/>
  <c r="AP237" i="67"/>
  <c r="AO237" i="67"/>
  <c r="AN237" i="67"/>
  <c r="AM237" i="67"/>
  <c r="AL237" i="67"/>
  <c r="AK237" i="67"/>
  <c r="AJ237" i="67"/>
  <c r="AI237" i="67"/>
  <c r="AU237" i="67"/>
  <c r="AG237" i="67"/>
  <c r="P237" i="67"/>
  <c r="AY236" i="67"/>
  <c r="AX236" i="67"/>
  <c r="AW236" i="67"/>
  <c r="AV236" i="67"/>
  <c r="AT236" i="67"/>
  <c r="AS236" i="67"/>
  <c r="AR236" i="67"/>
  <c r="AQ236" i="67"/>
  <c r="AP236" i="67"/>
  <c r="AO236" i="67"/>
  <c r="AN236" i="67"/>
  <c r="AM236" i="67"/>
  <c r="AL236" i="67"/>
  <c r="AK236" i="67"/>
  <c r="AJ236" i="67"/>
  <c r="AI236" i="67"/>
  <c r="AU236" i="67"/>
  <c r="AG236" i="67"/>
  <c r="P236" i="67"/>
  <c r="AY235" i="67"/>
  <c r="AX235" i="67"/>
  <c r="AW235" i="67"/>
  <c r="AV235" i="67"/>
  <c r="AT235" i="67"/>
  <c r="AS235" i="67"/>
  <c r="AR235" i="67"/>
  <c r="AQ235" i="67"/>
  <c r="AP235" i="67"/>
  <c r="AO235" i="67"/>
  <c r="AN235" i="67"/>
  <c r="AM235" i="67"/>
  <c r="AL235" i="67"/>
  <c r="AK235" i="67"/>
  <c r="AJ235" i="67"/>
  <c r="AI235" i="67"/>
  <c r="AU235" i="67"/>
  <c r="AG235" i="67"/>
  <c r="P235" i="67"/>
  <c r="AY234" i="67"/>
  <c r="AX234" i="67"/>
  <c r="AW234" i="67"/>
  <c r="AV234" i="67"/>
  <c r="AT234" i="67"/>
  <c r="AS234" i="67"/>
  <c r="AR234" i="67"/>
  <c r="AQ234" i="67"/>
  <c r="AP234" i="67"/>
  <c r="AO234" i="67"/>
  <c r="AN234" i="67"/>
  <c r="AM234" i="67"/>
  <c r="AL234" i="67"/>
  <c r="AK234" i="67"/>
  <c r="AJ234" i="67"/>
  <c r="AI234" i="67"/>
  <c r="AU234" i="67"/>
  <c r="AG234" i="67"/>
  <c r="P234" i="67"/>
  <c r="AY233" i="67"/>
  <c r="AX233" i="67"/>
  <c r="AW233" i="67"/>
  <c r="AV233" i="67"/>
  <c r="AT233" i="67"/>
  <c r="AS233" i="67"/>
  <c r="AR233" i="67"/>
  <c r="AQ233" i="67"/>
  <c r="AP233" i="67"/>
  <c r="AO233" i="67"/>
  <c r="AN233" i="67"/>
  <c r="AM233" i="67"/>
  <c r="AL233" i="67"/>
  <c r="AK233" i="67"/>
  <c r="AJ233" i="67"/>
  <c r="AI233" i="67"/>
  <c r="AU233" i="67"/>
  <c r="AG233" i="67"/>
  <c r="P233" i="67"/>
  <c r="AY232" i="67"/>
  <c r="AX232" i="67"/>
  <c r="AW232" i="67"/>
  <c r="AV232" i="67"/>
  <c r="AT232" i="67"/>
  <c r="AS232" i="67"/>
  <c r="AR232" i="67"/>
  <c r="AQ232" i="67"/>
  <c r="AP232" i="67"/>
  <c r="AO232" i="67"/>
  <c r="AN232" i="67"/>
  <c r="AM232" i="67"/>
  <c r="AL232" i="67"/>
  <c r="AK232" i="67"/>
  <c r="AJ232" i="67"/>
  <c r="AI232" i="67"/>
  <c r="AU232" i="67"/>
  <c r="AG232" i="67"/>
  <c r="P232" i="67"/>
  <c r="AY231" i="67"/>
  <c r="AX231" i="67"/>
  <c r="AW231" i="67"/>
  <c r="AV231" i="67"/>
  <c r="AT231" i="67"/>
  <c r="AS231" i="67"/>
  <c r="AR231" i="67"/>
  <c r="AQ231" i="67"/>
  <c r="AP231" i="67"/>
  <c r="AO231" i="67"/>
  <c r="AN231" i="67"/>
  <c r="AM231" i="67"/>
  <c r="AL231" i="67"/>
  <c r="AK231" i="67"/>
  <c r="AJ231" i="67"/>
  <c r="AI231" i="67"/>
  <c r="AU231" i="67"/>
  <c r="AG231" i="67"/>
  <c r="P231" i="67"/>
  <c r="AY230" i="67"/>
  <c r="AX230" i="67"/>
  <c r="AW230" i="67"/>
  <c r="AV230" i="67"/>
  <c r="AT230" i="67"/>
  <c r="AS230" i="67"/>
  <c r="AR230" i="67"/>
  <c r="AQ230" i="67"/>
  <c r="AP230" i="67"/>
  <c r="AO230" i="67"/>
  <c r="AN230" i="67"/>
  <c r="AM230" i="67"/>
  <c r="AL230" i="67"/>
  <c r="AK230" i="67"/>
  <c r="AJ230" i="67"/>
  <c r="AI230" i="67"/>
  <c r="AU230" i="67"/>
  <c r="AG230" i="67"/>
  <c r="P230" i="67"/>
  <c r="AY229" i="67"/>
  <c r="AX229" i="67"/>
  <c r="AW229" i="67"/>
  <c r="AV229" i="67"/>
  <c r="AT229" i="67"/>
  <c r="AS229" i="67"/>
  <c r="AR229" i="67"/>
  <c r="AQ229" i="67"/>
  <c r="AP229" i="67"/>
  <c r="AO229" i="67"/>
  <c r="AN229" i="67"/>
  <c r="AM229" i="67"/>
  <c r="AL229" i="67"/>
  <c r="AK229" i="67"/>
  <c r="AJ229" i="67"/>
  <c r="AI229" i="67"/>
  <c r="AU229" i="67"/>
  <c r="AG229" i="67"/>
  <c r="P229" i="67"/>
  <c r="AY228" i="67"/>
  <c r="AX228" i="67"/>
  <c r="AW228" i="67"/>
  <c r="AV228" i="67"/>
  <c r="AT228" i="67"/>
  <c r="AS228" i="67"/>
  <c r="AR228" i="67"/>
  <c r="AQ228" i="67"/>
  <c r="AP228" i="67"/>
  <c r="AO228" i="67"/>
  <c r="AN228" i="67"/>
  <c r="AM228" i="67"/>
  <c r="AL228" i="67"/>
  <c r="AK228" i="67"/>
  <c r="AJ228" i="67"/>
  <c r="AI228" i="67"/>
  <c r="AU228" i="67"/>
  <c r="AG228" i="67"/>
  <c r="P228" i="67"/>
  <c r="AY227" i="67"/>
  <c r="AX227" i="67"/>
  <c r="AW227" i="67"/>
  <c r="AV227" i="67"/>
  <c r="AT227" i="67"/>
  <c r="AS227" i="67"/>
  <c r="AR227" i="67"/>
  <c r="AQ227" i="67"/>
  <c r="AP227" i="67"/>
  <c r="AO227" i="67"/>
  <c r="AN227" i="67"/>
  <c r="AM227" i="67"/>
  <c r="AL227" i="67"/>
  <c r="AK227" i="67"/>
  <c r="AJ227" i="67"/>
  <c r="AI227" i="67"/>
  <c r="AU227" i="67"/>
  <c r="AG227" i="67"/>
  <c r="P227" i="67"/>
  <c r="AY226" i="67"/>
  <c r="AX226" i="67"/>
  <c r="AW226" i="67"/>
  <c r="AV226" i="67"/>
  <c r="AT226" i="67"/>
  <c r="AS226" i="67"/>
  <c r="AR226" i="67"/>
  <c r="AQ226" i="67"/>
  <c r="AP226" i="67"/>
  <c r="AO226" i="67"/>
  <c r="AN226" i="67"/>
  <c r="AM226" i="67"/>
  <c r="AL226" i="67"/>
  <c r="AK226" i="67"/>
  <c r="AJ226" i="67"/>
  <c r="AI226" i="67"/>
  <c r="AU226" i="67"/>
  <c r="AG226" i="67"/>
  <c r="P226" i="67"/>
  <c r="AY225" i="67"/>
  <c r="AX225" i="67"/>
  <c r="AW225" i="67"/>
  <c r="AV225" i="67"/>
  <c r="AT225" i="67"/>
  <c r="AS225" i="67"/>
  <c r="AR225" i="67"/>
  <c r="AQ225" i="67"/>
  <c r="AP225" i="67"/>
  <c r="AO225" i="67"/>
  <c r="AN225" i="67"/>
  <c r="AM225" i="67"/>
  <c r="AL225" i="67"/>
  <c r="AK225" i="67"/>
  <c r="AJ225" i="67"/>
  <c r="AI225" i="67"/>
  <c r="AU225" i="67"/>
  <c r="AG225" i="67"/>
  <c r="P225" i="67"/>
  <c r="AY224" i="67"/>
  <c r="AX224" i="67"/>
  <c r="AW224" i="67"/>
  <c r="AV224" i="67"/>
  <c r="AT224" i="67"/>
  <c r="AS224" i="67"/>
  <c r="AR224" i="67"/>
  <c r="AQ224" i="67"/>
  <c r="AP224" i="67"/>
  <c r="AO224" i="67"/>
  <c r="AN224" i="67"/>
  <c r="AM224" i="67"/>
  <c r="AL224" i="67"/>
  <c r="AK224" i="67"/>
  <c r="AJ224" i="67"/>
  <c r="AI224" i="67"/>
  <c r="AU224" i="67"/>
  <c r="AG224" i="67"/>
  <c r="P224" i="67"/>
  <c r="AY223" i="67"/>
  <c r="AX223" i="67"/>
  <c r="AW223" i="67"/>
  <c r="AV223" i="67"/>
  <c r="AT223" i="67"/>
  <c r="AS223" i="67"/>
  <c r="AR223" i="67"/>
  <c r="AQ223" i="67"/>
  <c r="AP223" i="67"/>
  <c r="AO223" i="67"/>
  <c r="AN223" i="67"/>
  <c r="AM223" i="67"/>
  <c r="AL223" i="67"/>
  <c r="AK223" i="67"/>
  <c r="AJ223" i="67"/>
  <c r="AI223" i="67"/>
  <c r="AU223" i="67"/>
  <c r="AG223" i="67"/>
  <c r="P223" i="67"/>
  <c r="AY222" i="67"/>
  <c r="AX222" i="67"/>
  <c r="AW222" i="67"/>
  <c r="AV222" i="67"/>
  <c r="AT222" i="67"/>
  <c r="AS222" i="67"/>
  <c r="AR222" i="67"/>
  <c r="AQ222" i="67"/>
  <c r="AP222" i="67"/>
  <c r="AO222" i="67"/>
  <c r="AN222" i="67"/>
  <c r="AM222" i="67"/>
  <c r="AL222" i="67"/>
  <c r="AK222" i="67"/>
  <c r="AJ222" i="67"/>
  <c r="AI222" i="67"/>
  <c r="AU222" i="67"/>
  <c r="AG222" i="67"/>
  <c r="P222" i="67"/>
  <c r="AY221" i="67"/>
  <c r="AX221" i="67"/>
  <c r="AW221" i="67"/>
  <c r="AV221" i="67"/>
  <c r="AT221" i="67"/>
  <c r="AS221" i="67"/>
  <c r="AR221" i="67"/>
  <c r="AQ221" i="67"/>
  <c r="AP221" i="67"/>
  <c r="AO221" i="67"/>
  <c r="AN221" i="67"/>
  <c r="AM221" i="67"/>
  <c r="AL221" i="67"/>
  <c r="AK221" i="67"/>
  <c r="AJ221" i="67"/>
  <c r="AI221" i="67"/>
  <c r="AU221" i="67"/>
  <c r="AG221" i="67"/>
  <c r="P221" i="67"/>
  <c r="AY220" i="67"/>
  <c r="AX220" i="67"/>
  <c r="AW220" i="67"/>
  <c r="AV220" i="67"/>
  <c r="AT220" i="67"/>
  <c r="AS220" i="67"/>
  <c r="AR220" i="67"/>
  <c r="AQ220" i="67"/>
  <c r="AP220" i="67"/>
  <c r="AO220" i="67"/>
  <c r="AN220" i="67"/>
  <c r="AM220" i="67"/>
  <c r="AL220" i="67"/>
  <c r="AK220" i="67"/>
  <c r="AJ220" i="67"/>
  <c r="AI220" i="67"/>
  <c r="AU220" i="67"/>
  <c r="AG220" i="67"/>
  <c r="P220" i="67"/>
  <c r="AY219" i="67"/>
  <c r="AX219" i="67"/>
  <c r="AW219" i="67"/>
  <c r="AV219" i="67"/>
  <c r="AT219" i="67"/>
  <c r="AS219" i="67"/>
  <c r="AR219" i="67"/>
  <c r="AQ219" i="67"/>
  <c r="AP219" i="67"/>
  <c r="AO219" i="67"/>
  <c r="AN219" i="67"/>
  <c r="AM219" i="67"/>
  <c r="AL219" i="67"/>
  <c r="AK219" i="67"/>
  <c r="AJ219" i="67"/>
  <c r="AI219" i="67"/>
  <c r="AU219" i="67"/>
  <c r="AG219" i="67"/>
  <c r="P219" i="67"/>
  <c r="AY218" i="67"/>
  <c r="AX218" i="67"/>
  <c r="AW218" i="67"/>
  <c r="AV218" i="67"/>
  <c r="AT218" i="67"/>
  <c r="AS218" i="67"/>
  <c r="AR218" i="67"/>
  <c r="AQ218" i="67"/>
  <c r="AP218" i="67"/>
  <c r="AO218" i="67"/>
  <c r="AN218" i="67"/>
  <c r="AM218" i="67"/>
  <c r="AL218" i="67"/>
  <c r="AK218" i="67"/>
  <c r="AJ218" i="67"/>
  <c r="AI218" i="67"/>
  <c r="AU218" i="67"/>
  <c r="AG218" i="67"/>
  <c r="P218" i="67"/>
  <c r="AY217" i="67"/>
  <c r="AX217" i="67"/>
  <c r="AW217" i="67"/>
  <c r="AV217" i="67"/>
  <c r="AT217" i="67"/>
  <c r="AS217" i="67"/>
  <c r="AR217" i="67"/>
  <c r="AQ217" i="67"/>
  <c r="AP217" i="67"/>
  <c r="AO217" i="67"/>
  <c r="AN217" i="67"/>
  <c r="AM217" i="67"/>
  <c r="AL217" i="67"/>
  <c r="AK217" i="67"/>
  <c r="AJ217" i="67"/>
  <c r="AI217" i="67"/>
  <c r="AU217" i="67"/>
  <c r="AG217" i="67"/>
  <c r="P217" i="67"/>
  <c r="AY216" i="67"/>
  <c r="AX216" i="67"/>
  <c r="AW216" i="67"/>
  <c r="AV216" i="67"/>
  <c r="AT216" i="67"/>
  <c r="AS216" i="67"/>
  <c r="AR216" i="67"/>
  <c r="AQ216" i="67"/>
  <c r="AP216" i="67"/>
  <c r="AO216" i="67"/>
  <c r="AN216" i="67"/>
  <c r="AM216" i="67"/>
  <c r="AL216" i="67"/>
  <c r="AK216" i="67"/>
  <c r="AJ216" i="67"/>
  <c r="AI216" i="67"/>
  <c r="AU216" i="67"/>
  <c r="AG216" i="67"/>
  <c r="P216" i="67"/>
  <c r="AY215" i="67"/>
  <c r="AX215" i="67"/>
  <c r="AW215" i="67"/>
  <c r="AV215" i="67"/>
  <c r="AT215" i="67"/>
  <c r="AS215" i="67"/>
  <c r="AR215" i="67"/>
  <c r="AQ215" i="67"/>
  <c r="AP215" i="67"/>
  <c r="AO215" i="67"/>
  <c r="AN215" i="67"/>
  <c r="AM215" i="67"/>
  <c r="AL215" i="67"/>
  <c r="AK215" i="67"/>
  <c r="AJ215" i="67"/>
  <c r="AI215" i="67"/>
  <c r="AU215" i="67"/>
  <c r="AG215" i="67"/>
  <c r="P215" i="67"/>
  <c r="AY214" i="67"/>
  <c r="AX214" i="67"/>
  <c r="AW214" i="67"/>
  <c r="AV214" i="67"/>
  <c r="AT214" i="67"/>
  <c r="AS214" i="67"/>
  <c r="AR214" i="67"/>
  <c r="AQ214" i="67"/>
  <c r="AP214" i="67"/>
  <c r="AO214" i="67"/>
  <c r="AN214" i="67"/>
  <c r="AM214" i="67"/>
  <c r="AL214" i="67"/>
  <c r="AK214" i="67"/>
  <c r="AJ214" i="67"/>
  <c r="AI214" i="67"/>
  <c r="AU214" i="67"/>
  <c r="AG214" i="67"/>
  <c r="P214" i="67"/>
  <c r="AY213" i="67"/>
  <c r="AX213" i="67"/>
  <c r="AW213" i="67"/>
  <c r="AV213" i="67"/>
  <c r="AT213" i="67"/>
  <c r="AS213" i="67"/>
  <c r="AR213" i="67"/>
  <c r="AQ213" i="67"/>
  <c r="AP213" i="67"/>
  <c r="AO213" i="67"/>
  <c r="AN213" i="67"/>
  <c r="AM213" i="67"/>
  <c r="AL213" i="67"/>
  <c r="AK213" i="67"/>
  <c r="AJ213" i="67"/>
  <c r="AI213" i="67"/>
  <c r="AU213" i="67"/>
  <c r="AG213" i="67"/>
  <c r="P213" i="67"/>
  <c r="AY212" i="67"/>
  <c r="AX212" i="67"/>
  <c r="AW212" i="67"/>
  <c r="AV212" i="67"/>
  <c r="AT212" i="67"/>
  <c r="AS212" i="67"/>
  <c r="AR212" i="67"/>
  <c r="AQ212" i="67"/>
  <c r="AP212" i="67"/>
  <c r="AO212" i="67"/>
  <c r="AN212" i="67"/>
  <c r="AM212" i="67"/>
  <c r="AL212" i="67"/>
  <c r="AK212" i="67"/>
  <c r="AJ212" i="67"/>
  <c r="AI212" i="67"/>
  <c r="AU212" i="67"/>
  <c r="AG212" i="67"/>
  <c r="P212" i="67"/>
  <c r="AY211" i="67"/>
  <c r="AX211" i="67"/>
  <c r="AW211" i="67"/>
  <c r="AV211" i="67"/>
  <c r="AT211" i="67"/>
  <c r="AS211" i="67"/>
  <c r="AR211" i="67"/>
  <c r="AQ211" i="67"/>
  <c r="AP211" i="67"/>
  <c r="AO211" i="67"/>
  <c r="AN211" i="67"/>
  <c r="AM211" i="67"/>
  <c r="AL211" i="67"/>
  <c r="AK211" i="67"/>
  <c r="AJ211" i="67"/>
  <c r="AI211" i="67"/>
  <c r="AU211" i="67"/>
  <c r="AG211" i="67"/>
  <c r="P211" i="67"/>
  <c r="AY210" i="67"/>
  <c r="AX210" i="67"/>
  <c r="AW210" i="67"/>
  <c r="AV210" i="67"/>
  <c r="AT210" i="67"/>
  <c r="AS210" i="67"/>
  <c r="AR210" i="67"/>
  <c r="AQ210" i="67"/>
  <c r="AP210" i="67"/>
  <c r="AO210" i="67"/>
  <c r="AN210" i="67"/>
  <c r="AM210" i="67"/>
  <c r="AL210" i="67"/>
  <c r="AK210" i="67"/>
  <c r="AJ210" i="67"/>
  <c r="AI210" i="67"/>
  <c r="AU210" i="67"/>
  <c r="AG210" i="67"/>
  <c r="P210" i="67"/>
  <c r="AY209" i="67"/>
  <c r="AX209" i="67"/>
  <c r="AW209" i="67"/>
  <c r="AV209" i="67"/>
  <c r="AT209" i="67"/>
  <c r="AS209" i="67"/>
  <c r="AR209" i="67"/>
  <c r="AQ209" i="67"/>
  <c r="AP209" i="67"/>
  <c r="AO209" i="67"/>
  <c r="AN209" i="67"/>
  <c r="AM209" i="67"/>
  <c r="AL209" i="67"/>
  <c r="AK209" i="67"/>
  <c r="AJ209" i="67"/>
  <c r="AI209" i="67"/>
  <c r="AU209" i="67"/>
  <c r="AG209" i="67"/>
  <c r="P209" i="67"/>
  <c r="AY208" i="67"/>
  <c r="AX208" i="67"/>
  <c r="AW208" i="67"/>
  <c r="AV208" i="67"/>
  <c r="AT208" i="67"/>
  <c r="AS208" i="67"/>
  <c r="AR208" i="67"/>
  <c r="AQ208" i="67"/>
  <c r="AP208" i="67"/>
  <c r="AO208" i="67"/>
  <c r="AN208" i="67"/>
  <c r="AM208" i="67"/>
  <c r="AL208" i="67"/>
  <c r="AK208" i="67"/>
  <c r="AJ208" i="67"/>
  <c r="AI208" i="67"/>
  <c r="AU208" i="67"/>
  <c r="AG208" i="67"/>
  <c r="P208" i="67"/>
  <c r="AY207" i="67"/>
  <c r="AX207" i="67"/>
  <c r="AW207" i="67"/>
  <c r="AV207" i="67"/>
  <c r="AT207" i="67"/>
  <c r="AS207" i="67"/>
  <c r="AR207" i="67"/>
  <c r="AQ207" i="67"/>
  <c r="AP207" i="67"/>
  <c r="AO207" i="67"/>
  <c r="AN207" i="67"/>
  <c r="AM207" i="67"/>
  <c r="AL207" i="67"/>
  <c r="AK207" i="67"/>
  <c r="AJ207" i="67"/>
  <c r="AI207" i="67"/>
  <c r="AU207" i="67"/>
  <c r="AG207" i="67"/>
  <c r="P207" i="67"/>
  <c r="AY206" i="67"/>
  <c r="AX206" i="67"/>
  <c r="AW206" i="67"/>
  <c r="AV206" i="67"/>
  <c r="AT206" i="67"/>
  <c r="AS206" i="67"/>
  <c r="AR206" i="67"/>
  <c r="AQ206" i="67"/>
  <c r="AP206" i="67"/>
  <c r="AO206" i="67"/>
  <c r="AN206" i="67"/>
  <c r="AM206" i="67"/>
  <c r="AL206" i="67"/>
  <c r="AK206" i="67"/>
  <c r="AJ206" i="67"/>
  <c r="AI206" i="67"/>
  <c r="AU206" i="67"/>
  <c r="AG206" i="67"/>
  <c r="P206" i="67"/>
  <c r="AY205" i="67"/>
  <c r="AX205" i="67"/>
  <c r="AW205" i="67"/>
  <c r="AV205" i="67"/>
  <c r="AT205" i="67"/>
  <c r="AS205" i="67"/>
  <c r="AR205" i="67"/>
  <c r="AQ205" i="67"/>
  <c r="AP205" i="67"/>
  <c r="AO205" i="67"/>
  <c r="AN205" i="67"/>
  <c r="AM205" i="67"/>
  <c r="AL205" i="67"/>
  <c r="AK205" i="67"/>
  <c r="AJ205" i="67"/>
  <c r="AI205" i="67"/>
  <c r="AU205" i="67"/>
  <c r="AG205" i="67"/>
  <c r="P205" i="67"/>
  <c r="AY204" i="67"/>
  <c r="AX204" i="67"/>
  <c r="AW204" i="67"/>
  <c r="AV204" i="67"/>
  <c r="AT204" i="67"/>
  <c r="AS204" i="67"/>
  <c r="AR204" i="67"/>
  <c r="AQ204" i="67"/>
  <c r="AP204" i="67"/>
  <c r="AO204" i="67"/>
  <c r="AN204" i="67"/>
  <c r="AM204" i="67"/>
  <c r="AL204" i="67"/>
  <c r="AK204" i="67"/>
  <c r="AJ204" i="67"/>
  <c r="AI204" i="67"/>
  <c r="AU204" i="67"/>
  <c r="AG204" i="67"/>
  <c r="P204" i="67"/>
  <c r="AY203" i="67"/>
  <c r="AX203" i="67"/>
  <c r="AW203" i="67"/>
  <c r="AV203" i="67"/>
  <c r="AT203" i="67"/>
  <c r="AS203" i="67"/>
  <c r="AR203" i="67"/>
  <c r="AQ203" i="67"/>
  <c r="AP203" i="67"/>
  <c r="AO203" i="67"/>
  <c r="AN203" i="67"/>
  <c r="AM203" i="67"/>
  <c r="AL203" i="67"/>
  <c r="AK203" i="67"/>
  <c r="AJ203" i="67"/>
  <c r="AI203" i="67"/>
  <c r="AU203" i="67"/>
  <c r="AG203" i="67"/>
  <c r="P203" i="67"/>
  <c r="AY202" i="67"/>
  <c r="AX202" i="67"/>
  <c r="AW202" i="67"/>
  <c r="AV202" i="67"/>
  <c r="AT202" i="67"/>
  <c r="AS202" i="67"/>
  <c r="AR202" i="67"/>
  <c r="AQ202" i="67"/>
  <c r="AP202" i="67"/>
  <c r="AO202" i="67"/>
  <c r="AN202" i="67"/>
  <c r="AM202" i="67"/>
  <c r="AL202" i="67"/>
  <c r="AK202" i="67"/>
  <c r="AJ202" i="67"/>
  <c r="AI202" i="67"/>
  <c r="AU202" i="67"/>
  <c r="AG202" i="67"/>
  <c r="P202" i="67"/>
  <c r="AY201" i="67"/>
  <c r="AX201" i="67"/>
  <c r="AW201" i="67"/>
  <c r="AV201" i="67"/>
  <c r="AT201" i="67"/>
  <c r="AS201" i="67"/>
  <c r="AR201" i="67"/>
  <c r="AQ201" i="67"/>
  <c r="AP201" i="67"/>
  <c r="AO201" i="67"/>
  <c r="AN201" i="67"/>
  <c r="AM201" i="67"/>
  <c r="AL201" i="67"/>
  <c r="AK201" i="67"/>
  <c r="AJ201" i="67"/>
  <c r="AI201" i="67"/>
  <c r="AU201" i="67"/>
  <c r="AG201" i="67"/>
  <c r="P201" i="67"/>
  <c r="AY200" i="67"/>
  <c r="AX200" i="67"/>
  <c r="AW200" i="67"/>
  <c r="AV200" i="67"/>
  <c r="AT200" i="67"/>
  <c r="AS200" i="67"/>
  <c r="AR200" i="67"/>
  <c r="AQ200" i="67"/>
  <c r="AP200" i="67"/>
  <c r="AO200" i="67"/>
  <c r="AN200" i="67"/>
  <c r="AM200" i="67"/>
  <c r="AL200" i="67"/>
  <c r="AK200" i="67"/>
  <c r="AJ200" i="67"/>
  <c r="AI200" i="67"/>
  <c r="AU200" i="67"/>
  <c r="AG200" i="67"/>
  <c r="P200" i="67"/>
  <c r="AY199" i="67"/>
  <c r="AX199" i="67"/>
  <c r="AW199" i="67"/>
  <c r="AV199" i="67"/>
  <c r="AT199" i="67"/>
  <c r="AS199" i="67"/>
  <c r="AR199" i="67"/>
  <c r="AQ199" i="67"/>
  <c r="AP199" i="67"/>
  <c r="AO199" i="67"/>
  <c r="AN199" i="67"/>
  <c r="AM199" i="67"/>
  <c r="AL199" i="67"/>
  <c r="AK199" i="67"/>
  <c r="AJ199" i="67"/>
  <c r="AI199" i="67"/>
  <c r="AG199" i="67"/>
  <c r="P199" i="67"/>
  <c r="AY198" i="67"/>
  <c r="AX198" i="67"/>
  <c r="AW198" i="67"/>
  <c r="AV198" i="67"/>
  <c r="AT198" i="67"/>
  <c r="AS198" i="67"/>
  <c r="AR198" i="67"/>
  <c r="AQ198" i="67"/>
  <c r="AP198" i="67"/>
  <c r="AO198" i="67"/>
  <c r="AN198" i="67"/>
  <c r="AM198" i="67"/>
  <c r="AL198" i="67"/>
  <c r="AK198" i="67"/>
  <c r="AJ198" i="67"/>
  <c r="AI198" i="67"/>
  <c r="AU198" i="67"/>
  <c r="AG198" i="67"/>
  <c r="P198" i="67"/>
  <c r="AY197" i="67"/>
  <c r="AX197" i="67"/>
  <c r="AW197" i="67"/>
  <c r="AV197" i="67"/>
  <c r="AT197" i="67"/>
  <c r="AS197" i="67"/>
  <c r="AR197" i="67"/>
  <c r="AQ197" i="67"/>
  <c r="AP197" i="67"/>
  <c r="AO197" i="67"/>
  <c r="AN197" i="67"/>
  <c r="AM197" i="67"/>
  <c r="AL197" i="67"/>
  <c r="AK197" i="67"/>
  <c r="AJ197" i="67"/>
  <c r="AI197" i="67"/>
  <c r="AG197" i="67"/>
  <c r="P197" i="67"/>
  <c r="AY196" i="67"/>
  <c r="AX196" i="67"/>
  <c r="AW196" i="67"/>
  <c r="AV196" i="67"/>
  <c r="AT196" i="67"/>
  <c r="AS196" i="67"/>
  <c r="AR196" i="67"/>
  <c r="AQ196" i="67"/>
  <c r="AP196" i="67"/>
  <c r="AO196" i="67"/>
  <c r="AN196" i="67"/>
  <c r="AM196" i="67"/>
  <c r="AL196" i="67"/>
  <c r="AK196" i="67"/>
  <c r="AJ196" i="67"/>
  <c r="AI196" i="67"/>
  <c r="AU196" i="67"/>
  <c r="AG196" i="67"/>
  <c r="P196" i="67"/>
  <c r="AY195" i="67"/>
  <c r="AX195" i="67"/>
  <c r="AW195" i="67"/>
  <c r="AV195" i="67"/>
  <c r="AT195" i="67"/>
  <c r="AS195" i="67"/>
  <c r="AR195" i="67"/>
  <c r="AQ195" i="67"/>
  <c r="AP195" i="67"/>
  <c r="AO195" i="67"/>
  <c r="AN195" i="67"/>
  <c r="AM195" i="67"/>
  <c r="AL195" i="67"/>
  <c r="AK195" i="67"/>
  <c r="AJ195" i="67"/>
  <c r="AI195" i="67"/>
  <c r="AU195" i="67"/>
  <c r="AG195" i="67"/>
  <c r="P195" i="67"/>
  <c r="AY194" i="67"/>
  <c r="AX194" i="67"/>
  <c r="AW194" i="67"/>
  <c r="AV194" i="67"/>
  <c r="AT194" i="67"/>
  <c r="AS194" i="67"/>
  <c r="AR194" i="67"/>
  <c r="AQ194" i="67"/>
  <c r="AP194" i="67"/>
  <c r="AO194" i="67"/>
  <c r="AN194" i="67"/>
  <c r="AM194" i="67"/>
  <c r="AL194" i="67"/>
  <c r="AK194" i="67"/>
  <c r="AJ194" i="67"/>
  <c r="AI194" i="67"/>
  <c r="AU194" i="67"/>
  <c r="AG194" i="67"/>
  <c r="P194" i="67"/>
  <c r="AY193" i="67"/>
  <c r="AX193" i="67"/>
  <c r="AW193" i="67"/>
  <c r="AV193" i="67"/>
  <c r="AT193" i="67"/>
  <c r="AS193" i="67"/>
  <c r="AR193" i="67"/>
  <c r="AQ193" i="67"/>
  <c r="AP193" i="67"/>
  <c r="AO193" i="67"/>
  <c r="AN193" i="67"/>
  <c r="AM193" i="67"/>
  <c r="AL193" i="67"/>
  <c r="AK193" i="67"/>
  <c r="AJ193" i="67"/>
  <c r="AI193" i="67"/>
  <c r="AU193" i="67"/>
  <c r="AG193" i="67"/>
  <c r="P193" i="67"/>
  <c r="AY192" i="67"/>
  <c r="AX192" i="67"/>
  <c r="AW192" i="67"/>
  <c r="AV192" i="67"/>
  <c r="AT192" i="67"/>
  <c r="AS192" i="67"/>
  <c r="AR192" i="67"/>
  <c r="AQ192" i="67"/>
  <c r="AP192" i="67"/>
  <c r="AO192" i="67"/>
  <c r="AN192" i="67"/>
  <c r="AM192" i="67"/>
  <c r="AL192" i="67"/>
  <c r="AK192" i="67"/>
  <c r="AJ192" i="67"/>
  <c r="AI192" i="67"/>
  <c r="AU192" i="67"/>
  <c r="AG192" i="67"/>
  <c r="P192" i="67"/>
  <c r="AY191" i="67"/>
  <c r="AX191" i="67"/>
  <c r="AW191" i="67"/>
  <c r="AV191" i="67"/>
  <c r="AT191" i="67"/>
  <c r="AS191" i="67"/>
  <c r="AR191" i="67"/>
  <c r="AQ191" i="67"/>
  <c r="AP191" i="67"/>
  <c r="AO191" i="67"/>
  <c r="AN191" i="67"/>
  <c r="AM191" i="67"/>
  <c r="AL191" i="67"/>
  <c r="AK191" i="67"/>
  <c r="AJ191" i="67"/>
  <c r="AI191" i="67"/>
  <c r="AU191" i="67"/>
  <c r="AG191" i="67"/>
  <c r="P191" i="67"/>
  <c r="AY190" i="67"/>
  <c r="AX190" i="67"/>
  <c r="AW190" i="67"/>
  <c r="AV190" i="67"/>
  <c r="AT190" i="67"/>
  <c r="AS190" i="67"/>
  <c r="AR190" i="67"/>
  <c r="AQ190" i="67"/>
  <c r="AP190" i="67"/>
  <c r="AO190" i="67"/>
  <c r="AN190" i="67"/>
  <c r="AM190" i="67"/>
  <c r="AL190" i="67"/>
  <c r="AK190" i="67"/>
  <c r="AJ190" i="67"/>
  <c r="AI190" i="67"/>
  <c r="AU190" i="67"/>
  <c r="AG190" i="67"/>
  <c r="P190" i="67"/>
  <c r="AY189" i="67"/>
  <c r="AX189" i="67"/>
  <c r="AW189" i="67"/>
  <c r="AV189" i="67"/>
  <c r="AT189" i="67"/>
  <c r="AS189" i="67"/>
  <c r="AR189" i="67"/>
  <c r="AQ189" i="67"/>
  <c r="AP189" i="67"/>
  <c r="AO189" i="67"/>
  <c r="AN189" i="67"/>
  <c r="AM189" i="67"/>
  <c r="AL189" i="67"/>
  <c r="AK189" i="67"/>
  <c r="AJ189" i="67"/>
  <c r="AI189" i="67"/>
  <c r="AU189" i="67"/>
  <c r="AG189" i="67"/>
  <c r="P189" i="67"/>
  <c r="AY188" i="67"/>
  <c r="AX188" i="67"/>
  <c r="AW188" i="67"/>
  <c r="AV188" i="67"/>
  <c r="AT188" i="67"/>
  <c r="AS188" i="67"/>
  <c r="AR188" i="67"/>
  <c r="AQ188" i="67"/>
  <c r="AP188" i="67"/>
  <c r="AO188" i="67"/>
  <c r="AN188" i="67"/>
  <c r="AM188" i="67"/>
  <c r="AL188" i="67"/>
  <c r="AK188" i="67"/>
  <c r="AJ188" i="67"/>
  <c r="AI188" i="67"/>
  <c r="AU188" i="67"/>
  <c r="AG188" i="67"/>
  <c r="P188" i="67"/>
  <c r="AY187" i="67"/>
  <c r="AX187" i="67"/>
  <c r="AW187" i="67"/>
  <c r="AV187" i="67"/>
  <c r="AT187" i="67"/>
  <c r="AS187" i="67"/>
  <c r="AR187" i="67"/>
  <c r="AQ187" i="67"/>
  <c r="AP187" i="67"/>
  <c r="AO187" i="67"/>
  <c r="AN187" i="67"/>
  <c r="AM187" i="67"/>
  <c r="AL187" i="67"/>
  <c r="AK187" i="67"/>
  <c r="AJ187" i="67"/>
  <c r="AI187" i="67"/>
  <c r="AU187" i="67"/>
  <c r="AG187" i="67"/>
  <c r="P187" i="67"/>
  <c r="AY186" i="67"/>
  <c r="AX186" i="67"/>
  <c r="AW186" i="67"/>
  <c r="AV186" i="67"/>
  <c r="AT186" i="67"/>
  <c r="AS186" i="67"/>
  <c r="AR186" i="67"/>
  <c r="AQ186" i="67"/>
  <c r="AP186" i="67"/>
  <c r="AO186" i="67"/>
  <c r="AN186" i="67"/>
  <c r="AM186" i="67"/>
  <c r="AL186" i="67"/>
  <c r="AK186" i="67"/>
  <c r="AJ186" i="67"/>
  <c r="AI186" i="67"/>
  <c r="AU186" i="67"/>
  <c r="AG186" i="67"/>
  <c r="P186" i="67"/>
  <c r="AY185" i="67"/>
  <c r="AX185" i="67"/>
  <c r="AW185" i="67"/>
  <c r="AV185" i="67"/>
  <c r="AT185" i="67"/>
  <c r="AS185" i="67"/>
  <c r="AR185" i="67"/>
  <c r="AQ185" i="67"/>
  <c r="AP185" i="67"/>
  <c r="AO185" i="67"/>
  <c r="AN185" i="67"/>
  <c r="AM185" i="67"/>
  <c r="AL185" i="67"/>
  <c r="AK185" i="67"/>
  <c r="AJ185" i="67"/>
  <c r="AI185" i="67"/>
  <c r="AU185" i="67"/>
  <c r="AG185" i="67"/>
  <c r="P185" i="67"/>
  <c r="AY184" i="67"/>
  <c r="AX184" i="67"/>
  <c r="AW184" i="67"/>
  <c r="AV184" i="67"/>
  <c r="AT184" i="67"/>
  <c r="AS184" i="67"/>
  <c r="AR184" i="67"/>
  <c r="AQ184" i="67"/>
  <c r="AP184" i="67"/>
  <c r="AO184" i="67"/>
  <c r="AN184" i="67"/>
  <c r="AM184" i="67"/>
  <c r="AL184" i="67"/>
  <c r="AK184" i="67"/>
  <c r="AJ184" i="67"/>
  <c r="AI184" i="67"/>
  <c r="AU184" i="67"/>
  <c r="AG184" i="67"/>
  <c r="P184" i="67"/>
  <c r="AY183" i="67"/>
  <c r="AX183" i="67"/>
  <c r="AW183" i="67"/>
  <c r="AV183" i="67"/>
  <c r="AT183" i="67"/>
  <c r="AS183" i="67"/>
  <c r="AR183" i="67"/>
  <c r="AQ183" i="67"/>
  <c r="AP183" i="67"/>
  <c r="AO183" i="67"/>
  <c r="AN183" i="67"/>
  <c r="AM183" i="67"/>
  <c r="AL183" i="67"/>
  <c r="AK183" i="67"/>
  <c r="AJ183" i="67"/>
  <c r="AI183" i="67"/>
  <c r="AU183" i="67"/>
  <c r="AG183" i="67"/>
  <c r="P183" i="67"/>
  <c r="AY182" i="67"/>
  <c r="AX182" i="67"/>
  <c r="AW182" i="67"/>
  <c r="AV182" i="67"/>
  <c r="AT182" i="67"/>
  <c r="AS182" i="67"/>
  <c r="AR182" i="67"/>
  <c r="AQ182" i="67"/>
  <c r="AP182" i="67"/>
  <c r="AO182" i="67"/>
  <c r="AN182" i="67"/>
  <c r="AM182" i="67"/>
  <c r="AL182" i="67"/>
  <c r="AK182" i="67"/>
  <c r="AJ182" i="67"/>
  <c r="AI182" i="67"/>
  <c r="AU182" i="67"/>
  <c r="AG182" i="67"/>
  <c r="P182" i="67"/>
  <c r="AY181" i="67"/>
  <c r="AX181" i="67"/>
  <c r="AW181" i="67"/>
  <c r="AV181" i="67"/>
  <c r="AT181" i="67"/>
  <c r="AS181" i="67"/>
  <c r="AR181" i="67"/>
  <c r="AQ181" i="67"/>
  <c r="AP181" i="67"/>
  <c r="AO181" i="67"/>
  <c r="AN181" i="67"/>
  <c r="AM181" i="67"/>
  <c r="AL181" i="67"/>
  <c r="AK181" i="67"/>
  <c r="AJ181" i="67"/>
  <c r="AI181" i="67"/>
  <c r="AU181" i="67"/>
  <c r="AG181" i="67"/>
  <c r="P181" i="67"/>
  <c r="AY180" i="67"/>
  <c r="AX180" i="67"/>
  <c r="AW180" i="67"/>
  <c r="AV180" i="67"/>
  <c r="AT180" i="67"/>
  <c r="AS180" i="67"/>
  <c r="AR180" i="67"/>
  <c r="AQ180" i="67"/>
  <c r="AP180" i="67"/>
  <c r="AO180" i="67"/>
  <c r="AN180" i="67"/>
  <c r="AM180" i="67"/>
  <c r="AL180" i="67"/>
  <c r="AK180" i="67"/>
  <c r="AJ180" i="67"/>
  <c r="AI180" i="67"/>
  <c r="AU180" i="67"/>
  <c r="AG180" i="67"/>
  <c r="P180" i="67"/>
  <c r="AY179" i="67"/>
  <c r="AX179" i="67"/>
  <c r="AW179" i="67"/>
  <c r="AV179" i="67"/>
  <c r="AT179" i="67"/>
  <c r="AS179" i="67"/>
  <c r="AR179" i="67"/>
  <c r="AQ179" i="67"/>
  <c r="AP179" i="67"/>
  <c r="AO179" i="67"/>
  <c r="AN179" i="67"/>
  <c r="AM179" i="67"/>
  <c r="AL179" i="67"/>
  <c r="AK179" i="67"/>
  <c r="AJ179" i="67"/>
  <c r="AI179" i="67"/>
  <c r="AU179" i="67"/>
  <c r="AG179" i="67"/>
  <c r="P179" i="67"/>
  <c r="AY178" i="67"/>
  <c r="AX178" i="67"/>
  <c r="AW178" i="67"/>
  <c r="AV178" i="67"/>
  <c r="AT178" i="67"/>
  <c r="AS178" i="67"/>
  <c r="AR178" i="67"/>
  <c r="AQ178" i="67"/>
  <c r="AP178" i="67"/>
  <c r="AO178" i="67"/>
  <c r="AN178" i="67"/>
  <c r="AM178" i="67"/>
  <c r="AL178" i="67"/>
  <c r="AK178" i="67"/>
  <c r="AJ178" i="67"/>
  <c r="AI178" i="67"/>
  <c r="AU178" i="67"/>
  <c r="AG178" i="67"/>
  <c r="P178" i="67"/>
  <c r="AY177" i="67"/>
  <c r="AX177" i="67"/>
  <c r="AW177" i="67"/>
  <c r="AV177" i="67"/>
  <c r="AT177" i="67"/>
  <c r="AS177" i="67"/>
  <c r="AR177" i="67"/>
  <c r="AQ177" i="67"/>
  <c r="AP177" i="67"/>
  <c r="AO177" i="67"/>
  <c r="AN177" i="67"/>
  <c r="AM177" i="67"/>
  <c r="AL177" i="67"/>
  <c r="AK177" i="67"/>
  <c r="AJ177" i="67"/>
  <c r="AI177" i="67"/>
  <c r="AU177" i="67"/>
  <c r="AG177" i="67"/>
  <c r="P177" i="67"/>
  <c r="AY176" i="67"/>
  <c r="AX176" i="67"/>
  <c r="AW176" i="67"/>
  <c r="AV176" i="67"/>
  <c r="AT176" i="67"/>
  <c r="AS176" i="67"/>
  <c r="AR176" i="67"/>
  <c r="AQ176" i="67"/>
  <c r="AP176" i="67"/>
  <c r="AO176" i="67"/>
  <c r="AN176" i="67"/>
  <c r="AM176" i="67"/>
  <c r="AL176" i="67"/>
  <c r="AK176" i="67"/>
  <c r="AJ176" i="67"/>
  <c r="AI176" i="67"/>
  <c r="AU176" i="67"/>
  <c r="AG176" i="67"/>
  <c r="P176" i="67"/>
  <c r="AY175" i="67"/>
  <c r="AX175" i="67"/>
  <c r="AW175" i="67"/>
  <c r="AV175" i="67"/>
  <c r="AT175" i="67"/>
  <c r="AS175" i="67"/>
  <c r="AR175" i="67"/>
  <c r="AQ175" i="67"/>
  <c r="AP175" i="67"/>
  <c r="AO175" i="67"/>
  <c r="AN175" i="67"/>
  <c r="AM175" i="67"/>
  <c r="AL175" i="67"/>
  <c r="AK175" i="67"/>
  <c r="AJ175" i="67"/>
  <c r="AI175" i="67"/>
  <c r="AU175" i="67"/>
  <c r="AG175" i="67"/>
  <c r="P175" i="67"/>
  <c r="AY174" i="67"/>
  <c r="AX174" i="67"/>
  <c r="AW174" i="67"/>
  <c r="AV174" i="67"/>
  <c r="AT174" i="67"/>
  <c r="AS174" i="67"/>
  <c r="AR174" i="67"/>
  <c r="AQ174" i="67"/>
  <c r="AP174" i="67"/>
  <c r="AO174" i="67"/>
  <c r="AN174" i="67"/>
  <c r="AM174" i="67"/>
  <c r="AL174" i="67"/>
  <c r="AK174" i="67"/>
  <c r="AJ174" i="67"/>
  <c r="AI174" i="67"/>
  <c r="AU174" i="67"/>
  <c r="AG174" i="67"/>
  <c r="P174" i="67"/>
  <c r="AY173" i="67"/>
  <c r="AX173" i="67"/>
  <c r="AW173" i="67"/>
  <c r="AV173" i="67"/>
  <c r="AT173" i="67"/>
  <c r="AS173" i="67"/>
  <c r="AR173" i="67"/>
  <c r="AQ173" i="67"/>
  <c r="AP173" i="67"/>
  <c r="AO173" i="67"/>
  <c r="AN173" i="67"/>
  <c r="AM173" i="67"/>
  <c r="AL173" i="67"/>
  <c r="AK173" i="67"/>
  <c r="AJ173" i="67"/>
  <c r="AI173" i="67"/>
  <c r="AU173" i="67"/>
  <c r="AG173" i="67"/>
  <c r="P173" i="67"/>
  <c r="AY172" i="67"/>
  <c r="AX172" i="67"/>
  <c r="AW172" i="67"/>
  <c r="AV172" i="67"/>
  <c r="AT172" i="67"/>
  <c r="AS172" i="67"/>
  <c r="AR172" i="67"/>
  <c r="AQ172" i="67"/>
  <c r="AP172" i="67"/>
  <c r="AO172" i="67"/>
  <c r="AN172" i="67"/>
  <c r="AM172" i="67"/>
  <c r="AL172" i="67"/>
  <c r="AK172" i="67"/>
  <c r="AJ172" i="67"/>
  <c r="AI172" i="67"/>
  <c r="AU172" i="67"/>
  <c r="AG172" i="67"/>
  <c r="P172" i="67"/>
  <c r="AY171" i="67"/>
  <c r="AX171" i="67"/>
  <c r="AW171" i="67"/>
  <c r="AV171" i="67"/>
  <c r="AT171" i="67"/>
  <c r="AS171" i="67"/>
  <c r="AR171" i="67"/>
  <c r="AQ171" i="67"/>
  <c r="AP171" i="67"/>
  <c r="AO171" i="67"/>
  <c r="AN171" i="67"/>
  <c r="AM171" i="67"/>
  <c r="AL171" i="67"/>
  <c r="AK171" i="67"/>
  <c r="AJ171" i="67"/>
  <c r="AI171" i="67"/>
  <c r="AU171" i="67"/>
  <c r="AG171" i="67"/>
  <c r="P171" i="67"/>
  <c r="AY170" i="67"/>
  <c r="AX170" i="67"/>
  <c r="AW170" i="67"/>
  <c r="AV170" i="67"/>
  <c r="AT170" i="67"/>
  <c r="AS170" i="67"/>
  <c r="AR170" i="67"/>
  <c r="AQ170" i="67"/>
  <c r="AP170" i="67"/>
  <c r="AO170" i="67"/>
  <c r="AN170" i="67"/>
  <c r="AM170" i="67"/>
  <c r="AL170" i="67"/>
  <c r="AK170" i="67"/>
  <c r="AJ170" i="67"/>
  <c r="AI170" i="67"/>
  <c r="AU170" i="67"/>
  <c r="AG170" i="67"/>
  <c r="P170" i="67"/>
  <c r="AY169" i="67"/>
  <c r="AX169" i="67"/>
  <c r="AW169" i="67"/>
  <c r="AV169" i="67"/>
  <c r="AT169" i="67"/>
  <c r="AS169" i="67"/>
  <c r="AR169" i="67"/>
  <c r="AQ169" i="67"/>
  <c r="AP169" i="67"/>
  <c r="AO169" i="67"/>
  <c r="AN169" i="67"/>
  <c r="AM169" i="67"/>
  <c r="AL169" i="67"/>
  <c r="AK169" i="67"/>
  <c r="AJ169" i="67"/>
  <c r="AI169" i="67"/>
  <c r="AU169" i="67"/>
  <c r="AG169" i="67"/>
  <c r="P169" i="67"/>
  <c r="AY168" i="67"/>
  <c r="AX168" i="67"/>
  <c r="AW168" i="67"/>
  <c r="AV168" i="67"/>
  <c r="AT168" i="67"/>
  <c r="AS168" i="67"/>
  <c r="AR168" i="67"/>
  <c r="AQ168" i="67"/>
  <c r="AP168" i="67"/>
  <c r="AO168" i="67"/>
  <c r="AN168" i="67"/>
  <c r="AM168" i="67"/>
  <c r="AL168" i="67"/>
  <c r="AK168" i="67"/>
  <c r="AJ168" i="67"/>
  <c r="AI168" i="67"/>
  <c r="AU168" i="67"/>
  <c r="AG168" i="67"/>
  <c r="P168" i="67"/>
  <c r="AY167" i="67"/>
  <c r="AX167" i="67"/>
  <c r="AW167" i="67"/>
  <c r="AV167" i="67"/>
  <c r="AT167" i="67"/>
  <c r="AS167" i="67"/>
  <c r="AR167" i="67"/>
  <c r="AQ167" i="67"/>
  <c r="AP167" i="67"/>
  <c r="AO167" i="67"/>
  <c r="AN167" i="67"/>
  <c r="AM167" i="67"/>
  <c r="AL167" i="67"/>
  <c r="AK167" i="67"/>
  <c r="AJ167" i="67"/>
  <c r="AI167" i="67"/>
  <c r="AU167" i="67"/>
  <c r="AG167" i="67"/>
  <c r="P167" i="67"/>
  <c r="AY166" i="67"/>
  <c r="AX166" i="67"/>
  <c r="AW166" i="67"/>
  <c r="AV166" i="67"/>
  <c r="AT166" i="67"/>
  <c r="AS166" i="67"/>
  <c r="AR166" i="67"/>
  <c r="AQ166" i="67"/>
  <c r="AP166" i="67"/>
  <c r="AO166" i="67"/>
  <c r="AN166" i="67"/>
  <c r="AM166" i="67"/>
  <c r="AL166" i="67"/>
  <c r="AK166" i="67"/>
  <c r="AJ166" i="67"/>
  <c r="AI166" i="67"/>
  <c r="AU166" i="67"/>
  <c r="AG166" i="67"/>
  <c r="P166" i="67"/>
  <c r="AY165" i="67"/>
  <c r="AX165" i="67"/>
  <c r="AW165" i="67"/>
  <c r="AV165" i="67"/>
  <c r="AT165" i="67"/>
  <c r="AS165" i="67"/>
  <c r="AR165" i="67"/>
  <c r="AQ165" i="67"/>
  <c r="AP165" i="67"/>
  <c r="AO165" i="67"/>
  <c r="AN165" i="67"/>
  <c r="AM165" i="67"/>
  <c r="AL165" i="67"/>
  <c r="AK165" i="67"/>
  <c r="AJ165" i="67"/>
  <c r="AI165" i="67"/>
  <c r="AU165" i="67"/>
  <c r="AG165" i="67"/>
  <c r="P165" i="67"/>
  <c r="AY164" i="67"/>
  <c r="AX164" i="67"/>
  <c r="AW164" i="67"/>
  <c r="AV164" i="67"/>
  <c r="AT164" i="67"/>
  <c r="AS164" i="67"/>
  <c r="AR164" i="67"/>
  <c r="AQ164" i="67"/>
  <c r="AP164" i="67"/>
  <c r="AO164" i="67"/>
  <c r="AN164" i="67"/>
  <c r="AM164" i="67"/>
  <c r="AL164" i="67"/>
  <c r="AK164" i="67"/>
  <c r="AJ164" i="67"/>
  <c r="AI164" i="67"/>
  <c r="AU164" i="67"/>
  <c r="AG164" i="67"/>
  <c r="P164" i="67"/>
  <c r="AY163" i="67"/>
  <c r="AX163" i="67"/>
  <c r="AW163" i="67"/>
  <c r="AV163" i="67"/>
  <c r="AT163" i="67"/>
  <c r="AS163" i="67"/>
  <c r="AR163" i="67"/>
  <c r="AQ163" i="67"/>
  <c r="AP163" i="67"/>
  <c r="AO163" i="67"/>
  <c r="AN163" i="67"/>
  <c r="AM163" i="67"/>
  <c r="AL163" i="67"/>
  <c r="AK163" i="67"/>
  <c r="AJ163" i="67"/>
  <c r="AI163" i="67"/>
  <c r="AU163" i="67"/>
  <c r="AG163" i="67"/>
  <c r="P163" i="67"/>
  <c r="AY162" i="67"/>
  <c r="AX162" i="67"/>
  <c r="AW162" i="67"/>
  <c r="AV162" i="67"/>
  <c r="AT162" i="67"/>
  <c r="AS162" i="67"/>
  <c r="AR162" i="67"/>
  <c r="AQ162" i="67"/>
  <c r="AP162" i="67"/>
  <c r="AO162" i="67"/>
  <c r="AN162" i="67"/>
  <c r="AM162" i="67"/>
  <c r="AL162" i="67"/>
  <c r="AK162" i="67"/>
  <c r="AJ162" i="67"/>
  <c r="AI162" i="67"/>
  <c r="AU162" i="67"/>
  <c r="AG162" i="67"/>
  <c r="P162" i="67"/>
  <c r="AY161" i="67"/>
  <c r="AX161" i="67"/>
  <c r="AW161" i="67"/>
  <c r="AV161" i="67"/>
  <c r="AT161" i="67"/>
  <c r="AS161" i="67"/>
  <c r="AR161" i="67"/>
  <c r="AQ161" i="67"/>
  <c r="AP161" i="67"/>
  <c r="AO161" i="67"/>
  <c r="AN161" i="67"/>
  <c r="AM161" i="67"/>
  <c r="AL161" i="67"/>
  <c r="AK161" i="67"/>
  <c r="AJ161" i="67"/>
  <c r="AI161" i="67"/>
  <c r="AU161" i="67"/>
  <c r="AG161" i="67"/>
  <c r="P161" i="67"/>
  <c r="AY160" i="67"/>
  <c r="AX160" i="67"/>
  <c r="AW160" i="67"/>
  <c r="AV160" i="67"/>
  <c r="AT160" i="67"/>
  <c r="AS160" i="67"/>
  <c r="AR160" i="67"/>
  <c r="AQ160" i="67"/>
  <c r="AP160" i="67"/>
  <c r="AO160" i="67"/>
  <c r="AN160" i="67"/>
  <c r="AM160" i="67"/>
  <c r="AL160" i="67"/>
  <c r="AK160" i="67"/>
  <c r="AJ160" i="67"/>
  <c r="AI160" i="67"/>
  <c r="AU160" i="67"/>
  <c r="AG160" i="67"/>
  <c r="P160" i="67"/>
  <c r="AY159" i="67"/>
  <c r="AX159" i="67"/>
  <c r="AW159" i="67"/>
  <c r="AV159" i="67"/>
  <c r="AT159" i="67"/>
  <c r="AS159" i="67"/>
  <c r="AR159" i="67"/>
  <c r="AQ159" i="67"/>
  <c r="AP159" i="67"/>
  <c r="AO159" i="67"/>
  <c r="AN159" i="67"/>
  <c r="AM159" i="67"/>
  <c r="AL159" i="67"/>
  <c r="AK159" i="67"/>
  <c r="AJ159" i="67"/>
  <c r="AI159" i="67"/>
  <c r="AU159" i="67"/>
  <c r="AG159" i="67"/>
  <c r="P159" i="67"/>
  <c r="AY158" i="67"/>
  <c r="AX158" i="67"/>
  <c r="AW158" i="67"/>
  <c r="AV158" i="67"/>
  <c r="AT158" i="67"/>
  <c r="AS158" i="67"/>
  <c r="AR158" i="67"/>
  <c r="AQ158" i="67"/>
  <c r="AP158" i="67"/>
  <c r="AO158" i="67"/>
  <c r="AN158" i="67"/>
  <c r="AM158" i="67"/>
  <c r="AL158" i="67"/>
  <c r="AK158" i="67"/>
  <c r="AJ158" i="67"/>
  <c r="AI158" i="67"/>
  <c r="AU158" i="67"/>
  <c r="AG158" i="67"/>
  <c r="P158" i="67"/>
  <c r="AY157" i="67"/>
  <c r="AX157" i="67"/>
  <c r="AW157" i="67"/>
  <c r="AV157" i="67"/>
  <c r="AT157" i="67"/>
  <c r="AS157" i="67"/>
  <c r="AR157" i="67"/>
  <c r="AQ157" i="67"/>
  <c r="AP157" i="67"/>
  <c r="AO157" i="67"/>
  <c r="AN157" i="67"/>
  <c r="AM157" i="67"/>
  <c r="AL157" i="67"/>
  <c r="AK157" i="67"/>
  <c r="AJ157" i="67"/>
  <c r="AI157" i="67"/>
  <c r="AU157" i="67"/>
  <c r="AG157" i="67"/>
  <c r="P157" i="67"/>
  <c r="AY156" i="67"/>
  <c r="AX156" i="67"/>
  <c r="AW156" i="67"/>
  <c r="AV156" i="67"/>
  <c r="AT156" i="67"/>
  <c r="AS156" i="67"/>
  <c r="AR156" i="67"/>
  <c r="AQ156" i="67"/>
  <c r="AP156" i="67"/>
  <c r="AO156" i="67"/>
  <c r="AN156" i="67"/>
  <c r="AM156" i="67"/>
  <c r="AL156" i="67"/>
  <c r="AK156" i="67"/>
  <c r="AJ156" i="67"/>
  <c r="AI156" i="67"/>
  <c r="AU156" i="67"/>
  <c r="AG156" i="67"/>
  <c r="P156" i="67"/>
  <c r="AY155" i="67"/>
  <c r="AX155" i="67"/>
  <c r="AW155" i="67"/>
  <c r="AV155" i="67"/>
  <c r="AT155" i="67"/>
  <c r="AS155" i="67"/>
  <c r="AR155" i="67"/>
  <c r="AQ155" i="67"/>
  <c r="AP155" i="67"/>
  <c r="AO155" i="67"/>
  <c r="AN155" i="67"/>
  <c r="AM155" i="67"/>
  <c r="AL155" i="67"/>
  <c r="AK155" i="67"/>
  <c r="AJ155" i="67"/>
  <c r="AI155" i="67"/>
  <c r="AU155" i="67"/>
  <c r="AG155" i="67"/>
  <c r="P155" i="67"/>
  <c r="AY154" i="67"/>
  <c r="AX154" i="67"/>
  <c r="AW154" i="67"/>
  <c r="AV154" i="67"/>
  <c r="AT154" i="67"/>
  <c r="AS154" i="67"/>
  <c r="AR154" i="67"/>
  <c r="AQ154" i="67"/>
  <c r="AP154" i="67"/>
  <c r="AO154" i="67"/>
  <c r="AN154" i="67"/>
  <c r="AM154" i="67"/>
  <c r="AL154" i="67"/>
  <c r="AK154" i="67"/>
  <c r="AJ154" i="67"/>
  <c r="AI154" i="67"/>
  <c r="AU154" i="67"/>
  <c r="AG154" i="67"/>
  <c r="P154" i="67"/>
  <c r="AY153" i="67"/>
  <c r="AX153" i="67"/>
  <c r="AW153" i="67"/>
  <c r="AV153" i="67"/>
  <c r="AT153" i="67"/>
  <c r="AS153" i="67"/>
  <c r="AR153" i="67"/>
  <c r="AQ153" i="67"/>
  <c r="AP153" i="67"/>
  <c r="AO153" i="67"/>
  <c r="AN153" i="67"/>
  <c r="AM153" i="67"/>
  <c r="AL153" i="67"/>
  <c r="AK153" i="67"/>
  <c r="AJ153" i="67"/>
  <c r="AI153" i="67"/>
  <c r="AU153" i="67"/>
  <c r="AG153" i="67"/>
  <c r="P153" i="67"/>
  <c r="AY152" i="67"/>
  <c r="AX152" i="67"/>
  <c r="AW152" i="67"/>
  <c r="AV152" i="67"/>
  <c r="AT152" i="67"/>
  <c r="AS152" i="67"/>
  <c r="AR152" i="67"/>
  <c r="AQ152" i="67"/>
  <c r="AP152" i="67"/>
  <c r="AO152" i="67"/>
  <c r="AN152" i="67"/>
  <c r="AM152" i="67"/>
  <c r="AL152" i="67"/>
  <c r="AK152" i="67"/>
  <c r="AJ152" i="67"/>
  <c r="AI152" i="67"/>
  <c r="AU152" i="67"/>
  <c r="AG152" i="67"/>
  <c r="P152" i="67"/>
  <c r="AY151" i="67"/>
  <c r="AX151" i="67"/>
  <c r="AW151" i="67"/>
  <c r="AV151" i="67"/>
  <c r="AT151" i="67"/>
  <c r="AS151" i="67"/>
  <c r="AR151" i="67"/>
  <c r="AQ151" i="67"/>
  <c r="AP151" i="67"/>
  <c r="AO151" i="67"/>
  <c r="AN151" i="67"/>
  <c r="AM151" i="67"/>
  <c r="AL151" i="67"/>
  <c r="AK151" i="67"/>
  <c r="AJ151" i="67"/>
  <c r="AI151" i="67"/>
  <c r="AU151" i="67"/>
  <c r="AG151" i="67"/>
  <c r="P151" i="67"/>
  <c r="AY150" i="67"/>
  <c r="AX150" i="67"/>
  <c r="AW150" i="67"/>
  <c r="AV150" i="67"/>
  <c r="AT150" i="67"/>
  <c r="AS150" i="67"/>
  <c r="AR150" i="67"/>
  <c r="AQ150" i="67"/>
  <c r="AP150" i="67"/>
  <c r="AO150" i="67"/>
  <c r="AN150" i="67"/>
  <c r="AM150" i="67"/>
  <c r="AL150" i="67"/>
  <c r="AK150" i="67"/>
  <c r="AJ150" i="67"/>
  <c r="AI150" i="67"/>
  <c r="AU150" i="67"/>
  <c r="AG150" i="67"/>
  <c r="P150" i="67"/>
  <c r="AY149" i="67"/>
  <c r="AX149" i="67"/>
  <c r="AW149" i="67"/>
  <c r="AV149" i="67"/>
  <c r="AT149" i="67"/>
  <c r="AS149" i="67"/>
  <c r="AR149" i="67"/>
  <c r="AQ149" i="67"/>
  <c r="AP149" i="67"/>
  <c r="AO149" i="67"/>
  <c r="AN149" i="67"/>
  <c r="AM149" i="67"/>
  <c r="AL149" i="67"/>
  <c r="AK149" i="67"/>
  <c r="AJ149" i="67"/>
  <c r="AI149" i="67"/>
  <c r="AU149" i="67"/>
  <c r="AG149" i="67"/>
  <c r="P149" i="67"/>
  <c r="AY148" i="67"/>
  <c r="AX148" i="67"/>
  <c r="AW148" i="67"/>
  <c r="AV148" i="67"/>
  <c r="AT148" i="67"/>
  <c r="AS148" i="67"/>
  <c r="AR148" i="67"/>
  <c r="AQ148" i="67"/>
  <c r="AP148" i="67"/>
  <c r="AO148" i="67"/>
  <c r="AN148" i="67"/>
  <c r="AM148" i="67"/>
  <c r="AL148" i="67"/>
  <c r="AK148" i="67"/>
  <c r="AJ148" i="67"/>
  <c r="AI148" i="67"/>
  <c r="AU148" i="67"/>
  <c r="AG148" i="67"/>
  <c r="P148" i="67"/>
  <c r="AY147" i="67"/>
  <c r="AX147" i="67"/>
  <c r="AW147" i="67"/>
  <c r="AV147" i="67"/>
  <c r="AT147" i="67"/>
  <c r="AS147" i="67"/>
  <c r="AR147" i="67"/>
  <c r="AQ147" i="67"/>
  <c r="AP147" i="67"/>
  <c r="AO147" i="67"/>
  <c r="AN147" i="67"/>
  <c r="AM147" i="67"/>
  <c r="AL147" i="67"/>
  <c r="AK147" i="67"/>
  <c r="AJ147" i="67"/>
  <c r="AI147" i="67"/>
  <c r="AU147" i="67"/>
  <c r="AG147" i="67"/>
  <c r="P147" i="67"/>
  <c r="AY146" i="67"/>
  <c r="AX146" i="67"/>
  <c r="AW146" i="67"/>
  <c r="AV146" i="67"/>
  <c r="AT146" i="67"/>
  <c r="AS146" i="67"/>
  <c r="AR146" i="67"/>
  <c r="AQ146" i="67"/>
  <c r="AP146" i="67"/>
  <c r="AO146" i="67"/>
  <c r="AN146" i="67"/>
  <c r="AM146" i="67"/>
  <c r="AL146" i="67"/>
  <c r="AK146" i="67"/>
  <c r="AJ146" i="67"/>
  <c r="AI146" i="67"/>
  <c r="AU146" i="67"/>
  <c r="AG146" i="67"/>
  <c r="P146" i="67"/>
  <c r="AY145" i="67"/>
  <c r="AX145" i="67"/>
  <c r="AW145" i="67"/>
  <c r="AV145" i="67"/>
  <c r="AT145" i="67"/>
  <c r="AS145" i="67"/>
  <c r="AR145" i="67"/>
  <c r="AQ145" i="67"/>
  <c r="AP145" i="67"/>
  <c r="AO145" i="67"/>
  <c r="AN145" i="67"/>
  <c r="AM145" i="67"/>
  <c r="AL145" i="67"/>
  <c r="AK145" i="67"/>
  <c r="AJ145" i="67"/>
  <c r="AI145" i="67"/>
  <c r="AU145" i="67"/>
  <c r="AG145" i="67"/>
  <c r="P145" i="67"/>
  <c r="AY144" i="67"/>
  <c r="AX144" i="67"/>
  <c r="AW144" i="67"/>
  <c r="AV144" i="67"/>
  <c r="AT144" i="67"/>
  <c r="AS144" i="67"/>
  <c r="AR144" i="67"/>
  <c r="AQ144" i="67"/>
  <c r="AP144" i="67"/>
  <c r="AO144" i="67"/>
  <c r="AN144" i="67"/>
  <c r="AM144" i="67"/>
  <c r="AL144" i="67"/>
  <c r="AK144" i="67"/>
  <c r="AJ144" i="67"/>
  <c r="AI144" i="67"/>
  <c r="AU144" i="67"/>
  <c r="AG144" i="67"/>
  <c r="P144" i="67"/>
  <c r="AY143" i="67"/>
  <c r="AX143" i="67"/>
  <c r="AW143" i="67"/>
  <c r="AV143" i="67"/>
  <c r="AT143" i="67"/>
  <c r="AS143" i="67"/>
  <c r="AR143" i="67"/>
  <c r="AQ143" i="67"/>
  <c r="AP143" i="67"/>
  <c r="AO143" i="67"/>
  <c r="AN143" i="67"/>
  <c r="AM143" i="67"/>
  <c r="AL143" i="67"/>
  <c r="AK143" i="67"/>
  <c r="AJ143" i="67"/>
  <c r="AI143" i="67"/>
  <c r="AU143" i="67"/>
  <c r="AG143" i="67"/>
  <c r="P143" i="67"/>
  <c r="AY142" i="67"/>
  <c r="AX142" i="67"/>
  <c r="AW142" i="67"/>
  <c r="AV142" i="67"/>
  <c r="AT142" i="67"/>
  <c r="AS142" i="67"/>
  <c r="AR142" i="67"/>
  <c r="AQ142" i="67"/>
  <c r="AP142" i="67"/>
  <c r="AO142" i="67"/>
  <c r="AN142" i="67"/>
  <c r="AM142" i="67"/>
  <c r="AL142" i="67"/>
  <c r="AK142" i="67"/>
  <c r="AJ142" i="67"/>
  <c r="AI142" i="67"/>
  <c r="AU142" i="67"/>
  <c r="AG142" i="67"/>
  <c r="P142" i="67"/>
  <c r="AY141" i="67"/>
  <c r="AX141" i="67"/>
  <c r="AW141" i="67"/>
  <c r="AV141" i="67"/>
  <c r="AT141" i="67"/>
  <c r="AS141" i="67"/>
  <c r="AR141" i="67"/>
  <c r="AQ141" i="67"/>
  <c r="AP141" i="67"/>
  <c r="AO141" i="67"/>
  <c r="AN141" i="67"/>
  <c r="AM141" i="67"/>
  <c r="AL141" i="67"/>
  <c r="AK141" i="67"/>
  <c r="AJ141" i="67"/>
  <c r="AI141" i="67"/>
  <c r="AU141" i="67"/>
  <c r="AG141" i="67"/>
  <c r="P141" i="67"/>
  <c r="AY140" i="67"/>
  <c r="AX140" i="67"/>
  <c r="AW140" i="67"/>
  <c r="AV140" i="67"/>
  <c r="AT140" i="67"/>
  <c r="AS140" i="67"/>
  <c r="AR140" i="67"/>
  <c r="AQ140" i="67"/>
  <c r="AP140" i="67"/>
  <c r="AO140" i="67"/>
  <c r="AN140" i="67"/>
  <c r="AM140" i="67"/>
  <c r="AL140" i="67"/>
  <c r="AK140" i="67"/>
  <c r="AJ140" i="67"/>
  <c r="AI140" i="67"/>
  <c r="AU140" i="67"/>
  <c r="AG140" i="67"/>
  <c r="P140" i="67"/>
  <c r="AY139" i="67"/>
  <c r="AX139" i="67"/>
  <c r="AW139" i="67"/>
  <c r="AV139" i="67"/>
  <c r="AT139" i="67"/>
  <c r="AS139" i="67"/>
  <c r="AR139" i="67"/>
  <c r="AQ139" i="67"/>
  <c r="AP139" i="67"/>
  <c r="AO139" i="67"/>
  <c r="AN139" i="67"/>
  <c r="AM139" i="67"/>
  <c r="AL139" i="67"/>
  <c r="AK139" i="67"/>
  <c r="AJ139" i="67"/>
  <c r="AI139" i="67"/>
  <c r="AU139" i="67"/>
  <c r="AG139" i="67"/>
  <c r="P139" i="67"/>
  <c r="AY138" i="67"/>
  <c r="AX138" i="67"/>
  <c r="AW138" i="67"/>
  <c r="AV138" i="67"/>
  <c r="AT138" i="67"/>
  <c r="AS138" i="67"/>
  <c r="AR138" i="67"/>
  <c r="AQ138" i="67"/>
  <c r="AP138" i="67"/>
  <c r="AO138" i="67"/>
  <c r="AN138" i="67"/>
  <c r="AM138" i="67"/>
  <c r="AL138" i="67"/>
  <c r="AK138" i="67"/>
  <c r="AJ138" i="67"/>
  <c r="AI138" i="67"/>
  <c r="AU138" i="67"/>
  <c r="AG138" i="67"/>
  <c r="P138" i="67"/>
  <c r="AY137" i="67"/>
  <c r="AX137" i="67"/>
  <c r="AW137" i="67"/>
  <c r="AV137" i="67"/>
  <c r="AT137" i="67"/>
  <c r="AS137" i="67"/>
  <c r="AR137" i="67"/>
  <c r="AQ137" i="67"/>
  <c r="AP137" i="67"/>
  <c r="AO137" i="67"/>
  <c r="AN137" i="67"/>
  <c r="AM137" i="67"/>
  <c r="AL137" i="67"/>
  <c r="AK137" i="67"/>
  <c r="AJ137" i="67"/>
  <c r="AI137" i="67"/>
  <c r="AU137" i="67"/>
  <c r="AG137" i="67"/>
  <c r="P137" i="67"/>
  <c r="AY136" i="67"/>
  <c r="AX136" i="67"/>
  <c r="AW136" i="67"/>
  <c r="AV136" i="67"/>
  <c r="AT136" i="67"/>
  <c r="AS136" i="67"/>
  <c r="AR136" i="67"/>
  <c r="AQ136" i="67"/>
  <c r="AP136" i="67"/>
  <c r="AO136" i="67"/>
  <c r="AN136" i="67"/>
  <c r="AM136" i="67"/>
  <c r="AL136" i="67"/>
  <c r="AK136" i="67"/>
  <c r="AJ136" i="67"/>
  <c r="AI136" i="67"/>
  <c r="AU136" i="67"/>
  <c r="AG136" i="67"/>
  <c r="P136" i="67"/>
  <c r="AY135" i="67"/>
  <c r="AX135" i="67"/>
  <c r="AW135" i="67"/>
  <c r="AV135" i="67"/>
  <c r="AT135" i="67"/>
  <c r="AS135" i="67"/>
  <c r="AR135" i="67"/>
  <c r="AQ135" i="67"/>
  <c r="AP135" i="67"/>
  <c r="AO135" i="67"/>
  <c r="AN135" i="67"/>
  <c r="AM135" i="67"/>
  <c r="AL135" i="67"/>
  <c r="AK135" i="67"/>
  <c r="AJ135" i="67"/>
  <c r="AI135" i="67"/>
  <c r="AU135" i="67"/>
  <c r="AG135" i="67"/>
  <c r="P135" i="67"/>
  <c r="AY134" i="67"/>
  <c r="AX134" i="67"/>
  <c r="AW134" i="67"/>
  <c r="AV134" i="67"/>
  <c r="AT134" i="67"/>
  <c r="AS134" i="67"/>
  <c r="AR134" i="67"/>
  <c r="AQ134" i="67"/>
  <c r="AP134" i="67"/>
  <c r="AO134" i="67"/>
  <c r="AN134" i="67"/>
  <c r="AM134" i="67"/>
  <c r="AL134" i="67"/>
  <c r="AK134" i="67"/>
  <c r="AJ134" i="67"/>
  <c r="AI134" i="67"/>
  <c r="AU134" i="67"/>
  <c r="AG134" i="67"/>
  <c r="P134" i="67"/>
  <c r="AY133" i="67"/>
  <c r="AX133" i="67"/>
  <c r="AW133" i="67"/>
  <c r="AV133" i="67"/>
  <c r="AT133" i="67"/>
  <c r="AS133" i="67"/>
  <c r="AR133" i="67"/>
  <c r="AQ133" i="67"/>
  <c r="AP133" i="67"/>
  <c r="AO133" i="67"/>
  <c r="AN133" i="67"/>
  <c r="AM133" i="67"/>
  <c r="AL133" i="67"/>
  <c r="AK133" i="67"/>
  <c r="AJ133" i="67"/>
  <c r="AI133" i="67"/>
  <c r="AU133" i="67"/>
  <c r="AG133" i="67"/>
  <c r="P133" i="67"/>
  <c r="AY132" i="67"/>
  <c r="AX132" i="67"/>
  <c r="AW132" i="67"/>
  <c r="AV132" i="67"/>
  <c r="AT132" i="67"/>
  <c r="AS132" i="67"/>
  <c r="AR132" i="67"/>
  <c r="AQ132" i="67"/>
  <c r="AP132" i="67"/>
  <c r="AO132" i="67"/>
  <c r="AN132" i="67"/>
  <c r="AM132" i="67"/>
  <c r="AL132" i="67"/>
  <c r="AK132" i="67"/>
  <c r="AJ132" i="67"/>
  <c r="AI132" i="67"/>
  <c r="AU132" i="67"/>
  <c r="AG132" i="67"/>
  <c r="P132" i="67"/>
  <c r="AY131" i="67"/>
  <c r="AX131" i="67"/>
  <c r="AW131" i="67"/>
  <c r="AV131" i="67"/>
  <c r="AT131" i="67"/>
  <c r="AS131" i="67"/>
  <c r="AR131" i="67"/>
  <c r="AQ131" i="67"/>
  <c r="AP131" i="67"/>
  <c r="AO131" i="67"/>
  <c r="AN131" i="67"/>
  <c r="AM131" i="67"/>
  <c r="AL131" i="67"/>
  <c r="AK131" i="67"/>
  <c r="AJ131" i="67"/>
  <c r="AI131" i="67"/>
  <c r="AU131" i="67"/>
  <c r="AG131" i="67"/>
  <c r="P131" i="67"/>
  <c r="AY130" i="67"/>
  <c r="AX130" i="67"/>
  <c r="AW130" i="67"/>
  <c r="AV130" i="67"/>
  <c r="AT130" i="67"/>
  <c r="AS130" i="67"/>
  <c r="AR130" i="67"/>
  <c r="AQ130" i="67"/>
  <c r="AP130" i="67"/>
  <c r="AO130" i="67"/>
  <c r="AN130" i="67"/>
  <c r="AM130" i="67"/>
  <c r="AL130" i="67"/>
  <c r="AK130" i="67"/>
  <c r="AJ130" i="67"/>
  <c r="AI130" i="67"/>
  <c r="AU130" i="67"/>
  <c r="AG130" i="67"/>
  <c r="P130" i="67"/>
  <c r="AY129" i="67"/>
  <c r="AX129" i="67"/>
  <c r="AW129" i="67"/>
  <c r="AV129" i="67"/>
  <c r="AT129" i="67"/>
  <c r="AS129" i="67"/>
  <c r="AR129" i="67"/>
  <c r="AQ129" i="67"/>
  <c r="AP129" i="67"/>
  <c r="AO129" i="67"/>
  <c r="AN129" i="67"/>
  <c r="AM129" i="67"/>
  <c r="AL129" i="67"/>
  <c r="AK129" i="67"/>
  <c r="AJ129" i="67"/>
  <c r="AI129" i="67"/>
  <c r="AU129" i="67"/>
  <c r="AG129" i="67"/>
  <c r="P129" i="67"/>
  <c r="AY128" i="67"/>
  <c r="AX128" i="67"/>
  <c r="AW128" i="67"/>
  <c r="AV128" i="67"/>
  <c r="AT128" i="67"/>
  <c r="AS128" i="67"/>
  <c r="AR128" i="67"/>
  <c r="AQ128" i="67"/>
  <c r="AP128" i="67"/>
  <c r="AO128" i="67"/>
  <c r="AN128" i="67"/>
  <c r="AM128" i="67"/>
  <c r="AL128" i="67"/>
  <c r="AK128" i="67"/>
  <c r="AJ128" i="67"/>
  <c r="AI128" i="67"/>
  <c r="AU128" i="67"/>
  <c r="AG128" i="67"/>
  <c r="P128" i="67"/>
  <c r="AY127" i="67"/>
  <c r="AX127" i="67"/>
  <c r="AW127" i="67"/>
  <c r="AV127" i="67"/>
  <c r="AT127" i="67"/>
  <c r="AS127" i="67"/>
  <c r="AR127" i="67"/>
  <c r="AQ127" i="67"/>
  <c r="AP127" i="67"/>
  <c r="AO127" i="67"/>
  <c r="AN127" i="67"/>
  <c r="AM127" i="67"/>
  <c r="AL127" i="67"/>
  <c r="AK127" i="67"/>
  <c r="AJ127" i="67"/>
  <c r="AI127" i="67"/>
  <c r="AU127" i="67"/>
  <c r="AG127" i="67"/>
  <c r="P127" i="67"/>
  <c r="AY126" i="67"/>
  <c r="AX126" i="67"/>
  <c r="AW126" i="67"/>
  <c r="AV126" i="67"/>
  <c r="AT126" i="67"/>
  <c r="AS126" i="67"/>
  <c r="AR126" i="67"/>
  <c r="AQ126" i="67"/>
  <c r="AP126" i="67"/>
  <c r="AO126" i="67"/>
  <c r="AN126" i="67"/>
  <c r="AM126" i="67"/>
  <c r="AL126" i="67"/>
  <c r="AK126" i="67"/>
  <c r="AJ126" i="67"/>
  <c r="AI126" i="67"/>
  <c r="AU126" i="67"/>
  <c r="AG126" i="67"/>
  <c r="P126" i="67"/>
  <c r="AY125" i="67"/>
  <c r="AX125" i="67"/>
  <c r="AW125" i="67"/>
  <c r="AV125" i="67"/>
  <c r="AT125" i="67"/>
  <c r="AS125" i="67"/>
  <c r="AR125" i="67"/>
  <c r="AQ125" i="67"/>
  <c r="AP125" i="67"/>
  <c r="AO125" i="67"/>
  <c r="AN125" i="67"/>
  <c r="AM125" i="67"/>
  <c r="AL125" i="67"/>
  <c r="AK125" i="67"/>
  <c r="AJ125" i="67"/>
  <c r="AI125" i="67"/>
  <c r="AU125" i="67"/>
  <c r="AG125" i="67"/>
  <c r="P125" i="67"/>
  <c r="AY124" i="67"/>
  <c r="AX124" i="67"/>
  <c r="AW124" i="67"/>
  <c r="AV124" i="67"/>
  <c r="AT124" i="67"/>
  <c r="AS124" i="67"/>
  <c r="AR124" i="67"/>
  <c r="AQ124" i="67"/>
  <c r="AP124" i="67"/>
  <c r="AO124" i="67"/>
  <c r="AN124" i="67"/>
  <c r="AM124" i="67"/>
  <c r="AL124" i="67"/>
  <c r="AK124" i="67"/>
  <c r="AJ124" i="67"/>
  <c r="AI124" i="67"/>
  <c r="AU124" i="67"/>
  <c r="AG124" i="67"/>
  <c r="P124" i="67"/>
  <c r="AY123" i="67"/>
  <c r="AX123" i="67"/>
  <c r="AW123" i="67"/>
  <c r="AV123" i="67"/>
  <c r="AT123" i="67"/>
  <c r="AS123" i="67"/>
  <c r="AR123" i="67"/>
  <c r="AQ123" i="67"/>
  <c r="AP123" i="67"/>
  <c r="AO123" i="67"/>
  <c r="AN123" i="67"/>
  <c r="AM123" i="67"/>
  <c r="AL123" i="67"/>
  <c r="AK123" i="67"/>
  <c r="AJ123" i="67"/>
  <c r="AI123" i="67"/>
  <c r="AU123" i="67"/>
  <c r="AG123" i="67"/>
  <c r="P123" i="67"/>
  <c r="AY122" i="67"/>
  <c r="AX122" i="67"/>
  <c r="AW122" i="67"/>
  <c r="AV122" i="67"/>
  <c r="AT122" i="67"/>
  <c r="AS122" i="67"/>
  <c r="AR122" i="67"/>
  <c r="AQ122" i="67"/>
  <c r="AP122" i="67"/>
  <c r="AO122" i="67"/>
  <c r="AN122" i="67"/>
  <c r="AM122" i="67"/>
  <c r="AL122" i="67"/>
  <c r="AK122" i="67"/>
  <c r="AJ122" i="67"/>
  <c r="AI122" i="67"/>
  <c r="AU122" i="67"/>
  <c r="AG122" i="67"/>
  <c r="P122" i="67"/>
  <c r="AY121" i="67"/>
  <c r="AX121" i="67"/>
  <c r="AW121" i="67"/>
  <c r="AV121" i="67"/>
  <c r="AT121" i="67"/>
  <c r="AS121" i="67"/>
  <c r="AR121" i="67"/>
  <c r="AQ121" i="67"/>
  <c r="AP121" i="67"/>
  <c r="AO121" i="67"/>
  <c r="AN121" i="67"/>
  <c r="AM121" i="67"/>
  <c r="AL121" i="67"/>
  <c r="AK121" i="67"/>
  <c r="AJ121" i="67"/>
  <c r="AI121" i="67"/>
  <c r="AU121" i="67"/>
  <c r="AG121" i="67"/>
  <c r="P121" i="67"/>
  <c r="AY120" i="67"/>
  <c r="AX120" i="67"/>
  <c r="AW120" i="67"/>
  <c r="AV120" i="67"/>
  <c r="AT120" i="67"/>
  <c r="AS120" i="67"/>
  <c r="AR120" i="67"/>
  <c r="AQ120" i="67"/>
  <c r="AP120" i="67"/>
  <c r="AO120" i="67"/>
  <c r="AN120" i="67"/>
  <c r="AM120" i="67"/>
  <c r="AL120" i="67"/>
  <c r="AK120" i="67"/>
  <c r="AJ120" i="67"/>
  <c r="AI120" i="67"/>
  <c r="AU120" i="67"/>
  <c r="AG120" i="67"/>
  <c r="P120" i="67"/>
  <c r="AY119" i="67"/>
  <c r="AX119" i="67"/>
  <c r="AW119" i="67"/>
  <c r="AV119" i="67"/>
  <c r="AT119" i="67"/>
  <c r="AS119" i="67"/>
  <c r="AR119" i="67"/>
  <c r="AQ119" i="67"/>
  <c r="AP119" i="67"/>
  <c r="AO119" i="67"/>
  <c r="AN119" i="67"/>
  <c r="AM119" i="67"/>
  <c r="AL119" i="67"/>
  <c r="AK119" i="67"/>
  <c r="AJ119" i="67"/>
  <c r="AI119" i="67"/>
  <c r="AU119" i="67"/>
  <c r="AG119" i="67"/>
  <c r="P119" i="67"/>
  <c r="AY118" i="67"/>
  <c r="AX118" i="67"/>
  <c r="AW118" i="67"/>
  <c r="AV118" i="67"/>
  <c r="AT118" i="67"/>
  <c r="AS118" i="67"/>
  <c r="AR118" i="67"/>
  <c r="AQ118" i="67"/>
  <c r="AP118" i="67"/>
  <c r="AO118" i="67"/>
  <c r="AN118" i="67"/>
  <c r="AM118" i="67"/>
  <c r="AL118" i="67"/>
  <c r="AK118" i="67"/>
  <c r="AJ118" i="67"/>
  <c r="AI118" i="67"/>
  <c r="AU118" i="67"/>
  <c r="AG118" i="67"/>
  <c r="P118" i="67"/>
  <c r="AY117" i="67"/>
  <c r="AX117" i="67"/>
  <c r="AW117" i="67"/>
  <c r="AV117" i="67"/>
  <c r="AT117" i="67"/>
  <c r="AS117" i="67"/>
  <c r="AR117" i="67"/>
  <c r="AQ117" i="67"/>
  <c r="AP117" i="67"/>
  <c r="AO117" i="67"/>
  <c r="AN117" i="67"/>
  <c r="AM117" i="67"/>
  <c r="AL117" i="67"/>
  <c r="AK117" i="67"/>
  <c r="AJ117" i="67"/>
  <c r="AI117" i="67"/>
  <c r="AU117" i="67"/>
  <c r="AG117" i="67"/>
  <c r="P117" i="67"/>
  <c r="AY116" i="67"/>
  <c r="AX116" i="67"/>
  <c r="AW116" i="67"/>
  <c r="AV116" i="67"/>
  <c r="AT116" i="67"/>
  <c r="AS116" i="67"/>
  <c r="AR116" i="67"/>
  <c r="AQ116" i="67"/>
  <c r="AP116" i="67"/>
  <c r="AO116" i="67"/>
  <c r="AN116" i="67"/>
  <c r="AM116" i="67"/>
  <c r="AL116" i="67"/>
  <c r="AK116" i="67"/>
  <c r="AJ116" i="67"/>
  <c r="AI116" i="67"/>
  <c r="AU116" i="67"/>
  <c r="AG116" i="67"/>
  <c r="P116" i="67"/>
  <c r="AY115" i="67"/>
  <c r="AX115" i="67"/>
  <c r="AW115" i="67"/>
  <c r="AV115" i="67"/>
  <c r="AT115" i="67"/>
  <c r="AS115" i="67"/>
  <c r="AR115" i="67"/>
  <c r="AQ115" i="67"/>
  <c r="AP115" i="67"/>
  <c r="AO115" i="67"/>
  <c r="AN115" i="67"/>
  <c r="AM115" i="67"/>
  <c r="AL115" i="67"/>
  <c r="AK115" i="67"/>
  <c r="AJ115" i="67"/>
  <c r="AI115" i="67"/>
  <c r="AU115" i="67"/>
  <c r="AG115" i="67"/>
  <c r="P115" i="67"/>
  <c r="AY114" i="67"/>
  <c r="AX114" i="67"/>
  <c r="AW114" i="67"/>
  <c r="AV114" i="67"/>
  <c r="AT114" i="67"/>
  <c r="AS114" i="67"/>
  <c r="AR114" i="67"/>
  <c r="AQ114" i="67"/>
  <c r="AP114" i="67"/>
  <c r="AO114" i="67"/>
  <c r="AN114" i="67"/>
  <c r="AM114" i="67"/>
  <c r="AL114" i="67"/>
  <c r="AK114" i="67"/>
  <c r="AJ114" i="67"/>
  <c r="AI114" i="67"/>
  <c r="AU114" i="67"/>
  <c r="AG114" i="67"/>
  <c r="P114" i="67"/>
  <c r="AY113" i="67"/>
  <c r="AX113" i="67"/>
  <c r="AW113" i="67"/>
  <c r="AV113" i="67"/>
  <c r="AT113" i="67"/>
  <c r="AS113" i="67"/>
  <c r="AR113" i="67"/>
  <c r="AQ113" i="67"/>
  <c r="AP113" i="67"/>
  <c r="AO113" i="67"/>
  <c r="AN113" i="67"/>
  <c r="AM113" i="67"/>
  <c r="AL113" i="67"/>
  <c r="AK113" i="67"/>
  <c r="AJ113" i="67"/>
  <c r="AI113" i="67"/>
  <c r="AU113" i="67"/>
  <c r="AG113" i="67"/>
  <c r="P113" i="67"/>
  <c r="AY112" i="67"/>
  <c r="AX112" i="67"/>
  <c r="AW112" i="67"/>
  <c r="AV112" i="67"/>
  <c r="AT112" i="67"/>
  <c r="AS112" i="67"/>
  <c r="AR112" i="67"/>
  <c r="AQ112" i="67"/>
  <c r="AP112" i="67"/>
  <c r="AO112" i="67"/>
  <c r="AN112" i="67"/>
  <c r="AM112" i="67"/>
  <c r="AL112" i="67"/>
  <c r="AK112" i="67"/>
  <c r="AJ112" i="67"/>
  <c r="AI112" i="67"/>
  <c r="AU112" i="67"/>
  <c r="AG112" i="67"/>
  <c r="P112" i="67"/>
  <c r="AY111" i="67"/>
  <c r="AX111" i="67"/>
  <c r="AW111" i="67"/>
  <c r="AV111" i="67"/>
  <c r="AT111" i="67"/>
  <c r="AS111" i="67"/>
  <c r="AR111" i="67"/>
  <c r="AQ111" i="67"/>
  <c r="AP111" i="67"/>
  <c r="AO111" i="67"/>
  <c r="AN111" i="67"/>
  <c r="AM111" i="67"/>
  <c r="AL111" i="67"/>
  <c r="AK111" i="67"/>
  <c r="AJ111" i="67"/>
  <c r="AI111" i="67"/>
  <c r="AU111" i="67"/>
  <c r="AG111" i="67"/>
  <c r="P111" i="67"/>
  <c r="AY110" i="67"/>
  <c r="AX110" i="67"/>
  <c r="AW110" i="67"/>
  <c r="AV110" i="67"/>
  <c r="AT110" i="67"/>
  <c r="AS110" i="67"/>
  <c r="AR110" i="67"/>
  <c r="AQ110" i="67"/>
  <c r="AP110" i="67"/>
  <c r="AO110" i="67"/>
  <c r="AN110" i="67"/>
  <c r="AM110" i="67"/>
  <c r="AL110" i="67"/>
  <c r="AK110" i="67"/>
  <c r="AJ110" i="67"/>
  <c r="AI110" i="67"/>
  <c r="AU110" i="67"/>
  <c r="AG110" i="67"/>
  <c r="P110" i="67"/>
  <c r="AY109" i="67"/>
  <c r="AX109" i="67"/>
  <c r="AW109" i="67"/>
  <c r="AV109" i="67"/>
  <c r="AT109" i="67"/>
  <c r="AS109" i="67"/>
  <c r="AR109" i="67"/>
  <c r="AQ109" i="67"/>
  <c r="AP109" i="67"/>
  <c r="AO109" i="67"/>
  <c r="AN109" i="67"/>
  <c r="AM109" i="67"/>
  <c r="AL109" i="67"/>
  <c r="AK109" i="67"/>
  <c r="AJ109" i="67"/>
  <c r="AI109" i="67"/>
  <c r="AU109" i="67"/>
  <c r="AG109" i="67"/>
  <c r="P109" i="67"/>
  <c r="AY108" i="67"/>
  <c r="AX108" i="67"/>
  <c r="AW108" i="67"/>
  <c r="AV108" i="67"/>
  <c r="AT108" i="67"/>
  <c r="AS108" i="67"/>
  <c r="AR108" i="67"/>
  <c r="AQ108" i="67"/>
  <c r="AP108" i="67"/>
  <c r="AO108" i="67"/>
  <c r="AN108" i="67"/>
  <c r="AM108" i="67"/>
  <c r="AL108" i="67"/>
  <c r="AK108" i="67"/>
  <c r="AJ108" i="67"/>
  <c r="AI108" i="67"/>
  <c r="AU108" i="67"/>
  <c r="AG108" i="67"/>
  <c r="P108" i="67"/>
  <c r="AY107" i="67"/>
  <c r="AX107" i="67"/>
  <c r="AW107" i="67"/>
  <c r="AV107" i="67"/>
  <c r="AT107" i="67"/>
  <c r="AS107" i="67"/>
  <c r="AR107" i="67"/>
  <c r="AQ107" i="67"/>
  <c r="AP107" i="67"/>
  <c r="AO107" i="67"/>
  <c r="AN107" i="67"/>
  <c r="AM107" i="67"/>
  <c r="AL107" i="67"/>
  <c r="AK107" i="67"/>
  <c r="AJ107" i="67"/>
  <c r="AI107" i="67"/>
  <c r="AU107" i="67"/>
  <c r="AG107" i="67"/>
  <c r="P107" i="67"/>
  <c r="AY106" i="67"/>
  <c r="AX106" i="67"/>
  <c r="AW106" i="67"/>
  <c r="AV106" i="67"/>
  <c r="AT106" i="67"/>
  <c r="AS106" i="67"/>
  <c r="AR106" i="67"/>
  <c r="AQ106" i="67"/>
  <c r="AP106" i="67"/>
  <c r="AO106" i="67"/>
  <c r="AN106" i="67"/>
  <c r="AM106" i="67"/>
  <c r="AL106" i="67"/>
  <c r="AK106" i="67"/>
  <c r="AJ106" i="67"/>
  <c r="AI106" i="67"/>
  <c r="AU106" i="67"/>
  <c r="AG106" i="67"/>
  <c r="P106" i="67"/>
  <c r="AY105" i="67"/>
  <c r="AX105" i="67"/>
  <c r="AW105" i="67"/>
  <c r="AV105" i="67"/>
  <c r="AT105" i="67"/>
  <c r="AS105" i="67"/>
  <c r="AR105" i="67"/>
  <c r="AQ105" i="67"/>
  <c r="AP105" i="67"/>
  <c r="AO105" i="67"/>
  <c r="AN105" i="67"/>
  <c r="AM105" i="67"/>
  <c r="AL105" i="67"/>
  <c r="AK105" i="67"/>
  <c r="AJ105" i="67"/>
  <c r="AI105" i="67"/>
  <c r="AU105" i="67"/>
  <c r="AG105" i="67"/>
  <c r="P105" i="67"/>
  <c r="AY104" i="67"/>
  <c r="AX104" i="67"/>
  <c r="AW104" i="67"/>
  <c r="AV104" i="67"/>
  <c r="AT104" i="67"/>
  <c r="AS104" i="67"/>
  <c r="AR104" i="67"/>
  <c r="AQ104" i="67"/>
  <c r="AP104" i="67"/>
  <c r="AO104" i="67"/>
  <c r="AN104" i="67"/>
  <c r="AM104" i="67"/>
  <c r="AL104" i="67"/>
  <c r="AK104" i="67"/>
  <c r="AJ104" i="67"/>
  <c r="AI104" i="67"/>
  <c r="AU104" i="67"/>
  <c r="AG104" i="67"/>
  <c r="P104" i="67"/>
  <c r="AY103" i="67"/>
  <c r="AX103" i="67"/>
  <c r="AW103" i="67"/>
  <c r="AV103" i="67"/>
  <c r="AT103" i="67"/>
  <c r="AS103" i="67"/>
  <c r="AR103" i="67"/>
  <c r="AQ103" i="67"/>
  <c r="AP103" i="67"/>
  <c r="AO103" i="67"/>
  <c r="AN103" i="67"/>
  <c r="AM103" i="67"/>
  <c r="AL103" i="67"/>
  <c r="AK103" i="67"/>
  <c r="AJ103" i="67"/>
  <c r="AI103" i="67"/>
  <c r="AU103" i="67"/>
  <c r="AG103" i="67"/>
  <c r="P103" i="67"/>
  <c r="AY102" i="67"/>
  <c r="AX102" i="67"/>
  <c r="AW102" i="67"/>
  <c r="AV102" i="67"/>
  <c r="AT102" i="67"/>
  <c r="AS102" i="67"/>
  <c r="AR102" i="67"/>
  <c r="AQ102" i="67"/>
  <c r="AP102" i="67"/>
  <c r="AO102" i="67"/>
  <c r="AN102" i="67"/>
  <c r="AM102" i="67"/>
  <c r="AL102" i="67"/>
  <c r="AK102" i="67"/>
  <c r="AJ102" i="67"/>
  <c r="AI102" i="67"/>
  <c r="AG102" i="67"/>
  <c r="P102" i="67"/>
  <c r="AY101" i="67"/>
  <c r="AX101" i="67"/>
  <c r="AW101" i="67"/>
  <c r="AV101" i="67"/>
  <c r="AT101" i="67"/>
  <c r="AS101" i="67"/>
  <c r="AR101" i="67"/>
  <c r="AQ101" i="67"/>
  <c r="AP101" i="67"/>
  <c r="AO101" i="67"/>
  <c r="AN101" i="67"/>
  <c r="AM101" i="67"/>
  <c r="AL101" i="67"/>
  <c r="AK101" i="67"/>
  <c r="AJ101" i="67"/>
  <c r="AI101" i="67"/>
  <c r="AU101" i="67"/>
  <c r="AG101" i="67"/>
  <c r="P101" i="67"/>
  <c r="AY100" i="67"/>
  <c r="AX100" i="67"/>
  <c r="AW100" i="67"/>
  <c r="AV100" i="67"/>
  <c r="AT100" i="67"/>
  <c r="AS100" i="67"/>
  <c r="AR100" i="67"/>
  <c r="AQ100" i="67"/>
  <c r="AP100" i="67"/>
  <c r="AO100" i="67"/>
  <c r="AN100" i="67"/>
  <c r="AM100" i="67"/>
  <c r="AL100" i="67"/>
  <c r="AK100" i="67"/>
  <c r="AJ100" i="67"/>
  <c r="AI100" i="67"/>
  <c r="AU100" i="67"/>
  <c r="AG100" i="67"/>
  <c r="P100" i="67"/>
  <c r="AY99" i="67"/>
  <c r="AX99" i="67"/>
  <c r="AW99" i="67"/>
  <c r="AV99" i="67"/>
  <c r="AT99" i="67"/>
  <c r="AS99" i="67"/>
  <c r="AR99" i="67"/>
  <c r="AQ99" i="67"/>
  <c r="AP99" i="67"/>
  <c r="AO99" i="67"/>
  <c r="AN99" i="67"/>
  <c r="AM99" i="67"/>
  <c r="AL99" i="67"/>
  <c r="AK99" i="67"/>
  <c r="AJ99" i="67"/>
  <c r="AI99" i="67"/>
  <c r="AU99" i="67"/>
  <c r="AG99" i="67"/>
  <c r="P99" i="67"/>
  <c r="AY98" i="67"/>
  <c r="AX98" i="67"/>
  <c r="AW98" i="67"/>
  <c r="AV98" i="67"/>
  <c r="AT98" i="67"/>
  <c r="AS98" i="67"/>
  <c r="AR98" i="67"/>
  <c r="AQ98" i="67"/>
  <c r="AP98" i="67"/>
  <c r="AO98" i="67"/>
  <c r="AN98" i="67"/>
  <c r="AM98" i="67"/>
  <c r="AL98" i="67"/>
  <c r="AK98" i="67"/>
  <c r="AJ98" i="67"/>
  <c r="AI98" i="67"/>
  <c r="AU98" i="67"/>
  <c r="AG98" i="67"/>
  <c r="P98" i="67"/>
  <c r="AY97" i="67"/>
  <c r="AX97" i="67"/>
  <c r="AW97" i="67"/>
  <c r="AV97" i="67"/>
  <c r="AT97" i="67"/>
  <c r="AS97" i="67"/>
  <c r="AR97" i="67"/>
  <c r="AQ97" i="67"/>
  <c r="AP97" i="67"/>
  <c r="AO97" i="67"/>
  <c r="AN97" i="67"/>
  <c r="AM97" i="67"/>
  <c r="AL97" i="67"/>
  <c r="AK97" i="67"/>
  <c r="AJ97" i="67"/>
  <c r="AI97" i="67"/>
  <c r="AU97" i="67"/>
  <c r="AG97" i="67"/>
  <c r="P97" i="67"/>
  <c r="AY96" i="67"/>
  <c r="AX96" i="67"/>
  <c r="AW96" i="67"/>
  <c r="AV96" i="67"/>
  <c r="AT96" i="67"/>
  <c r="AS96" i="67"/>
  <c r="AR96" i="67"/>
  <c r="AQ96" i="67"/>
  <c r="AP96" i="67"/>
  <c r="AO96" i="67"/>
  <c r="AN96" i="67"/>
  <c r="AM96" i="67"/>
  <c r="AL96" i="67"/>
  <c r="AK96" i="67"/>
  <c r="AJ96" i="67"/>
  <c r="AI96" i="67"/>
  <c r="AU96" i="67"/>
  <c r="AG96" i="67"/>
  <c r="P96" i="67"/>
  <c r="AY95" i="67"/>
  <c r="AX95" i="67"/>
  <c r="AW95" i="67"/>
  <c r="AV95" i="67"/>
  <c r="AT95" i="67"/>
  <c r="AS95" i="67"/>
  <c r="AR95" i="67"/>
  <c r="AQ95" i="67"/>
  <c r="AP95" i="67"/>
  <c r="AO95" i="67"/>
  <c r="AN95" i="67"/>
  <c r="AM95" i="67"/>
  <c r="AL95" i="67"/>
  <c r="AK95" i="67"/>
  <c r="AJ95" i="67"/>
  <c r="AI95" i="67"/>
  <c r="AU95" i="67"/>
  <c r="AG95" i="67"/>
  <c r="P95" i="67"/>
  <c r="AY94" i="67"/>
  <c r="AX94" i="67"/>
  <c r="AW94" i="67"/>
  <c r="AV94" i="67"/>
  <c r="AT94" i="67"/>
  <c r="AS94" i="67"/>
  <c r="AR94" i="67"/>
  <c r="AQ94" i="67"/>
  <c r="AP94" i="67"/>
  <c r="AO94" i="67"/>
  <c r="AN94" i="67"/>
  <c r="AM94" i="67"/>
  <c r="AL94" i="67"/>
  <c r="AK94" i="67"/>
  <c r="AJ94" i="67"/>
  <c r="AI94" i="67"/>
  <c r="AU94" i="67"/>
  <c r="AG94" i="67"/>
  <c r="P94" i="67"/>
  <c r="AY93" i="67"/>
  <c r="AX93" i="67"/>
  <c r="AW93" i="67"/>
  <c r="AV93" i="67"/>
  <c r="AT93" i="67"/>
  <c r="AS93" i="67"/>
  <c r="AR93" i="67"/>
  <c r="AQ93" i="67"/>
  <c r="AP93" i="67"/>
  <c r="AO93" i="67"/>
  <c r="AN93" i="67"/>
  <c r="AM93" i="67"/>
  <c r="AL93" i="67"/>
  <c r="AK93" i="67"/>
  <c r="AJ93" i="67"/>
  <c r="AI93" i="67"/>
  <c r="AU93" i="67"/>
  <c r="AG93" i="67"/>
  <c r="P93" i="67"/>
  <c r="AY92" i="67"/>
  <c r="AX92" i="67"/>
  <c r="AW92" i="67"/>
  <c r="AV92" i="67"/>
  <c r="AT92" i="67"/>
  <c r="AS92" i="67"/>
  <c r="AR92" i="67"/>
  <c r="AQ92" i="67"/>
  <c r="AP92" i="67"/>
  <c r="AO92" i="67"/>
  <c r="AN92" i="67"/>
  <c r="AM92" i="67"/>
  <c r="AL92" i="67"/>
  <c r="AK92" i="67"/>
  <c r="AJ92" i="67"/>
  <c r="AI92" i="67"/>
  <c r="AU92" i="67"/>
  <c r="AG92" i="67"/>
  <c r="P92" i="67"/>
  <c r="AY91" i="67"/>
  <c r="AX91" i="67"/>
  <c r="AW91" i="67"/>
  <c r="AV91" i="67"/>
  <c r="AT91" i="67"/>
  <c r="AS91" i="67"/>
  <c r="AR91" i="67"/>
  <c r="AQ91" i="67"/>
  <c r="AP91" i="67"/>
  <c r="AO91" i="67"/>
  <c r="AN91" i="67"/>
  <c r="AM91" i="67"/>
  <c r="AL91" i="67"/>
  <c r="AK91" i="67"/>
  <c r="AJ91" i="67"/>
  <c r="AI91" i="67"/>
  <c r="AU91" i="67"/>
  <c r="AG91" i="67"/>
  <c r="P91" i="67"/>
  <c r="AY90" i="67"/>
  <c r="AX90" i="67"/>
  <c r="AW90" i="67"/>
  <c r="AV90" i="67"/>
  <c r="AT90" i="67"/>
  <c r="AS90" i="67"/>
  <c r="AR90" i="67"/>
  <c r="AQ90" i="67"/>
  <c r="AP90" i="67"/>
  <c r="AO90" i="67"/>
  <c r="AN90" i="67"/>
  <c r="AM90" i="67"/>
  <c r="AL90" i="67"/>
  <c r="AK90" i="67"/>
  <c r="AJ90" i="67"/>
  <c r="AI90" i="67"/>
  <c r="AU90" i="67"/>
  <c r="AG90" i="67"/>
  <c r="P90" i="67"/>
  <c r="AY89" i="67"/>
  <c r="AX89" i="67"/>
  <c r="AW89" i="67"/>
  <c r="AV89" i="67"/>
  <c r="AT89" i="67"/>
  <c r="AS89" i="67"/>
  <c r="AR89" i="67"/>
  <c r="AQ89" i="67"/>
  <c r="AP89" i="67"/>
  <c r="AO89" i="67"/>
  <c r="AN89" i="67"/>
  <c r="AM89" i="67"/>
  <c r="AL89" i="67"/>
  <c r="AK89" i="67"/>
  <c r="AJ89" i="67"/>
  <c r="AI89" i="67"/>
  <c r="AU89" i="67"/>
  <c r="AG89" i="67"/>
  <c r="P89" i="67"/>
  <c r="AY88" i="67"/>
  <c r="AX88" i="67"/>
  <c r="AW88" i="67"/>
  <c r="AV88" i="67"/>
  <c r="AT88" i="67"/>
  <c r="AS88" i="67"/>
  <c r="AR88" i="67"/>
  <c r="AQ88" i="67"/>
  <c r="AP88" i="67"/>
  <c r="AO88" i="67"/>
  <c r="AN88" i="67"/>
  <c r="AM88" i="67"/>
  <c r="AL88" i="67"/>
  <c r="AK88" i="67"/>
  <c r="AJ88" i="67"/>
  <c r="AI88" i="67"/>
  <c r="AU88" i="67"/>
  <c r="AG88" i="67"/>
  <c r="P88" i="67"/>
  <c r="AY87" i="67"/>
  <c r="AX87" i="67"/>
  <c r="AW87" i="67"/>
  <c r="AV87" i="67"/>
  <c r="AT87" i="67"/>
  <c r="AS87" i="67"/>
  <c r="AR87" i="67"/>
  <c r="AQ87" i="67"/>
  <c r="AP87" i="67"/>
  <c r="AO87" i="67"/>
  <c r="AN87" i="67"/>
  <c r="AM87" i="67"/>
  <c r="AL87" i="67"/>
  <c r="AK87" i="67"/>
  <c r="AJ87" i="67"/>
  <c r="AI87" i="67"/>
  <c r="AU87" i="67"/>
  <c r="AG87" i="67"/>
  <c r="P87" i="67"/>
  <c r="AY86" i="67"/>
  <c r="AX86" i="67"/>
  <c r="AW86" i="67"/>
  <c r="AV86" i="67"/>
  <c r="AT86" i="67"/>
  <c r="AS86" i="67"/>
  <c r="AR86" i="67"/>
  <c r="AQ86" i="67"/>
  <c r="AP86" i="67"/>
  <c r="AO86" i="67"/>
  <c r="AN86" i="67"/>
  <c r="AM86" i="67"/>
  <c r="AL86" i="67"/>
  <c r="AK86" i="67"/>
  <c r="AJ86" i="67"/>
  <c r="AI86" i="67"/>
  <c r="AU86" i="67"/>
  <c r="AG86" i="67"/>
  <c r="P86" i="67"/>
  <c r="AY85" i="67"/>
  <c r="AX85" i="67"/>
  <c r="AW85" i="67"/>
  <c r="AV85" i="67"/>
  <c r="AT85" i="67"/>
  <c r="AS85" i="67"/>
  <c r="AR85" i="67"/>
  <c r="AQ85" i="67"/>
  <c r="AP85" i="67"/>
  <c r="AO85" i="67"/>
  <c r="AN85" i="67"/>
  <c r="AM85" i="67"/>
  <c r="AL85" i="67"/>
  <c r="AK85" i="67"/>
  <c r="AJ85" i="67"/>
  <c r="AI85" i="67"/>
  <c r="AU85" i="67"/>
  <c r="AG85" i="67"/>
  <c r="P85" i="67"/>
  <c r="AY84" i="67"/>
  <c r="AX84" i="67"/>
  <c r="AW84" i="67"/>
  <c r="AV84" i="67"/>
  <c r="AT84" i="67"/>
  <c r="AS84" i="67"/>
  <c r="AR84" i="67"/>
  <c r="AQ84" i="67"/>
  <c r="AP84" i="67"/>
  <c r="AO84" i="67"/>
  <c r="AN84" i="67"/>
  <c r="AM84" i="67"/>
  <c r="AL84" i="67"/>
  <c r="AK84" i="67"/>
  <c r="AJ84" i="67"/>
  <c r="AI84" i="67"/>
  <c r="AU84" i="67"/>
  <c r="AG84" i="67"/>
  <c r="P84" i="67"/>
  <c r="AY83" i="67"/>
  <c r="AX83" i="67"/>
  <c r="AW83" i="67"/>
  <c r="AV83" i="67"/>
  <c r="AT83" i="67"/>
  <c r="AS83" i="67"/>
  <c r="AR83" i="67"/>
  <c r="AQ83" i="67"/>
  <c r="AP83" i="67"/>
  <c r="AO83" i="67"/>
  <c r="AN83" i="67"/>
  <c r="AM83" i="67"/>
  <c r="AL83" i="67"/>
  <c r="AK83" i="67"/>
  <c r="AJ83" i="67"/>
  <c r="AI83" i="67"/>
  <c r="AU83" i="67"/>
  <c r="AG83" i="67"/>
  <c r="P83" i="67"/>
  <c r="AY82" i="67"/>
  <c r="AX82" i="67"/>
  <c r="AW82" i="67"/>
  <c r="AV82" i="67"/>
  <c r="AT82" i="67"/>
  <c r="AS82" i="67"/>
  <c r="AR82" i="67"/>
  <c r="AQ82" i="67"/>
  <c r="AP82" i="67"/>
  <c r="AO82" i="67"/>
  <c r="AN82" i="67"/>
  <c r="AM82" i="67"/>
  <c r="AL82" i="67"/>
  <c r="AK82" i="67"/>
  <c r="AJ82" i="67"/>
  <c r="AI82" i="67"/>
  <c r="AU82" i="67"/>
  <c r="AG82" i="67"/>
  <c r="P82" i="67"/>
  <c r="AY81" i="67"/>
  <c r="AX81" i="67"/>
  <c r="AW81" i="67"/>
  <c r="AV81" i="67"/>
  <c r="AT81" i="67"/>
  <c r="AS81" i="67"/>
  <c r="AR81" i="67"/>
  <c r="AQ81" i="67"/>
  <c r="AP81" i="67"/>
  <c r="AO81" i="67"/>
  <c r="AN81" i="67"/>
  <c r="AM81" i="67"/>
  <c r="AL81" i="67"/>
  <c r="AK81" i="67"/>
  <c r="AJ81" i="67"/>
  <c r="AI81" i="67"/>
  <c r="AU81" i="67"/>
  <c r="AG81" i="67"/>
  <c r="P81" i="67"/>
  <c r="AY80" i="67"/>
  <c r="AX80" i="67"/>
  <c r="AW80" i="67"/>
  <c r="AV80" i="67"/>
  <c r="AT80" i="67"/>
  <c r="AS80" i="67"/>
  <c r="AR80" i="67"/>
  <c r="AQ80" i="67"/>
  <c r="AP80" i="67"/>
  <c r="AO80" i="67"/>
  <c r="AN80" i="67"/>
  <c r="AM80" i="67"/>
  <c r="AL80" i="67"/>
  <c r="AK80" i="67"/>
  <c r="AJ80" i="67"/>
  <c r="AI80" i="67"/>
  <c r="AU80" i="67"/>
  <c r="AG80" i="67"/>
  <c r="P80" i="67"/>
  <c r="AY79" i="67"/>
  <c r="AX79" i="67"/>
  <c r="AW79" i="67"/>
  <c r="AV79" i="67"/>
  <c r="AT79" i="67"/>
  <c r="AS79" i="67"/>
  <c r="AR79" i="67"/>
  <c r="AQ79" i="67"/>
  <c r="AP79" i="67"/>
  <c r="AO79" i="67"/>
  <c r="AN79" i="67"/>
  <c r="AM79" i="67"/>
  <c r="AL79" i="67"/>
  <c r="AK79" i="67"/>
  <c r="AJ79" i="67"/>
  <c r="AI79" i="67"/>
  <c r="AU79" i="67"/>
  <c r="AG79" i="67"/>
  <c r="P79" i="67"/>
  <c r="AY78" i="67"/>
  <c r="AX78" i="67"/>
  <c r="AW78" i="67"/>
  <c r="AV78" i="67"/>
  <c r="AT78" i="67"/>
  <c r="AS78" i="67"/>
  <c r="AR78" i="67"/>
  <c r="AQ78" i="67"/>
  <c r="AP78" i="67"/>
  <c r="AO78" i="67"/>
  <c r="AN78" i="67"/>
  <c r="AM78" i="67"/>
  <c r="AL78" i="67"/>
  <c r="AK78" i="67"/>
  <c r="AJ78" i="67"/>
  <c r="AI78" i="67"/>
  <c r="AU78" i="67"/>
  <c r="AG78" i="67"/>
  <c r="P78" i="67"/>
  <c r="AY77" i="67"/>
  <c r="AX77" i="67"/>
  <c r="AW77" i="67"/>
  <c r="AV77" i="67"/>
  <c r="AT77" i="67"/>
  <c r="AS77" i="67"/>
  <c r="AR77" i="67"/>
  <c r="AQ77" i="67"/>
  <c r="AP77" i="67"/>
  <c r="AO77" i="67"/>
  <c r="AN77" i="67"/>
  <c r="AM77" i="67"/>
  <c r="AL77" i="67"/>
  <c r="AK77" i="67"/>
  <c r="AJ77" i="67"/>
  <c r="AI77" i="67"/>
  <c r="AU77" i="67"/>
  <c r="AG77" i="67"/>
  <c r="P77" i="67"/>
  <c r="AY76" i="67"/>
  <c r="AX76" i="67"/>
  <c r="AW76" i="67"/>
  <c r="AV76" i="67"/>
  <c r="AT76" i="67"/>
  <c r="AS76" i="67"/>
  <c r="AR76" i="67"/>
  <c r="AQ76" i="67"/>
  <c r="AP76" i="67"/>
  <c r="AO76" i="67"/>
  <c r="AN76" i="67"/>
  <c r="AM76" i="67"/>
  <c r="AL76" i="67"/>
  <c r="AK76" i="67"/>
  <c r="AJ76" i="67"/>
  <c r="AI76" i="67"/>
  <c r="AU76" i="67"/>
  <c r="AG76" i="67"/>
  <c r="P76" i="67"/>
  <c r="AY75" i="67"/>
  <c r="AX75" i="67"/>
  <c r="AW75" i="67"/>
  <c r="AV75" i="67"/>
  <c r="AT75" i="67"/>
  <c r="AS75" i="67"/>
  <c r="AR75" i="67"/>
  <c r="AQ75" i="67"/>
  <c r="AP75" i="67"/>
  <c r="AO75" i="67"/>
  <c r="AN75" i="67"/>
  <c r="AM75" i="67"/>
  <c r="AL75" i="67"/>
  <c r="AK75" i="67"/>
  <c r="AJ75" i="67"/>
  <c r="AI75" i="67"/>
  <c r="AU75" i="67"/>
  <c r="AG75" i="67"/>
  <c r="P75" i="67"/>
  <c r="AY74" i="67"/>
  <c r="AX74" i="67"/>
  <c r="AW74" i="67"/>
  <c r="AV74" i="67"/>
  <c r="AT74" i="67"/>
  <c r="AS74" i="67"/>
  <c r="AR74" i="67"/>
  <c r="AQ74" i="67"/>
  <c r="AP74" i="67"/>
  <c r="AO74" i="67"/>
  <c r="AN74" i="67"/>
  <c r="AM74" i="67"/>
  <c r="AL74" i="67"/>
  <c r="AK74" i="67"/>
  <c r="AJ74" i="67"/>
  <c r="AI74" i="67"/>
  <c r="AU74" i="67"/>
  <c r="AG74" i="67"/>
  <c r="P74" i="67"/>
  <c r="AY73" i="67"/>
  <c r="AX73" i="67"/>
  <c r="AW73" i="67"/>
  <c r="AV73" i="67"/>
  <c r="AT73" i="67"/>
  <c r="AS73" i="67"/>
  <c r="AR73" i="67"/>
  <c r="AQ73" i="67"/>
  <c r="AP73" i="67"/>
  <c r="AO73" i="67"/>
  <c r="AN73" i="67"/>
  <c r="AM73" i="67"/>
  <c r="AL73" i="67"/>
  <c r="AK73" i="67"/>
  <c r="AJ73" i="67"/>
  <c r="AI73" i="67"/>
  <c r="AU73" i="67"/>
  <c r="AG73" i="67"/>
  <c r="P73" i="67"/>
  <c r="AY72" i="67"/>
  <c r="AX72" i="67"/>
  <c r="AW72" i="67"/>
  <c r="AV72" i="67"/>
  <c r="AT72" i="67"/>
  <c r="AS72" i="67"/>
  <c r="AR72" i="67"/>
  <c r="AQ72" i="67"/>
  <c r="AP72" i="67"/>
  <c r="AO72" i="67"/>
  <c r="AN72" i="67"/>
  <c r="AM72" i="67"/>
  <c r="AL72" i="67"/>
  <c r="AK72" i="67"/>
  <c r="AJ72" i="67"/>
  <c r="AI72" i="67"/>
  <c r="AU72" i="67"/>
  <c r="AG72" i="67"/>
  <c r="P72" i="67"/>
  <c r="AY71" i="67"/>
  <c r="AX71" i="67"/>
  <c r="AW71" i="67"/>
  <c r="AV71" i="67"/>
  <c r="AT71" i="67"/>
  <c r="AS71" i="67"/>
  <c r="AR71" i="67"/>
  <c r="AQ71" i="67"/>
  <c r="AP71" i="67"/>
  <c r="AO71" i="67"/>
  <c r="AN71" i="67"/>
  <c r="AM71" i="67"/>
  <c r="AL71" i="67"/>
  <c r="AK71" i="67"/>
  <c r="AJ71" i="67"/>
  <c r="AI71" i="67"/>
  <c r="AU71" i="67"/>
  <c r="AG71" i="67"/>
  <c r="P71" i="67"/>
  <c r="AY70" i="67"/>
  <c r="AX70" i="67"/>
  <c r="AW70" i="67"/>
  <c r="AV70" i="67"/>
  <c r="AT70" i="67"/>
  <c r="AS70" i="67"/>
  <c r="AR70" i="67"/>
  <c r="AQ70" i="67"/>
  <c r="AP70" i="67"/>
  <c r="AO70" i="67"/>
  <c r="AN70" i="67"/>
  <c r="AM70" i="67"/>
  <c r="AL70" i="67"/>
  <c r="AK70" i="67"/>
  <c r="AJ70" i="67"/>
  <c r="AI70" i="67"/>
  <c r="AU70" i="67"/>
  <c r="AG70" i="67"/>
  <c r="P70" i="67"/>
  <c r="AY69" i="67"/>
  <c r="AX69" i="67"/>
  <c r="AW69" i="67"/>
  <c r="AV69" i="67"/>
  <c r="AT69" i="67"/>
  <c r="AS69" i="67"/>
  <c r="AR69" i="67"/>
  <c r="AQ69" i="67"/>
  <c r="AP69" i="67"/>
  <c r="AO69" i="67"/>
  <c r="AN69" i="67"/>
  <c r="AM69" i="67"/>
  <c r="AL69" i="67"/>
  <c r="AK69" i="67"/>
  <c r="AJ69" i="67"/>
  <c r="AI69" i="67"/>
  <c r="AU69" i="67"/>
  <c r="AG69" i="67"/>
  <c r="P69" i="67"/>
  <c r="AY68" i="67"/>
  <c r="AX68" i="67"/>
  <c r="AW68" i="67"/>
  <c r="AV68" i="67"/>
  <c r="AT68" i="67"/>
  <c r="AS68" i="67"/>
  <c r="AR68" i="67"/>
  <c r="AQ68" i="67"/>
  <c r="AP68" i="67"/>
  <c r="AO68" i="67"/>
  <c r="AN68" i="67"/>
  <c r="AM68" i="67"/>
  <c r="AL68" i="67"/>
  <c r="AK68" i="67"/>
  <c r="AJ68" i="67"/>
  <c r="AI68" i="67"/>
  <c r="AU68" i="67"/>
  <c r="AG68" i="67"/>
  <c r="P68" i="67"/>
  <c r="AY67" i="67"/>
  <c r="AX67" i="67"/>
  <c r="AW67" i="67"/>
  <c r="AV67" i="67"/>
  <c r="AT67" i="67"/>
  <c r="AS67" i="67"/>
  <c r="AR67" i="67"/>
  <c r="AQ67" i="67"/>
  <c r="AP67" i="67"/>
  <c r="AO67" i="67"/>
  <c r="AN67" i="67"/>
  <c r="AM67" i="67"/>
  <c r="AL67" i="67"/>
  <c r="AK67" i="67"/>
  <c r="AJ67" i="67"/>
  <c r="AI67" i="67"/>
  <c r="AU67" i="67"/>
  <c r="AG67" i="67"/>
  <c r="P67" i="67"/>
  <c r="AY66" i="67"/>
  <c r="AX66" i="67"/>
  <c r="AW66" i="67"/>
  <c r="AV66" i="67"/>
  <c r="AT66" i="67"/>
  <c r="AS66" i="67"/>
  <c r="AR66" i="67"/>
  <c r="AQ66" i="67"/>
  <c r="AP66" i="67"/>
  <c r="AO66" i="67"/>
  <c r="AN66" i="67"/>
  <c r="AM66" i="67"/>
  <c r="AL66" i="67"/>
  <c r="AK66" i="67"/>
  <c r="AJ66" i="67"/>
  <c r="AI66" i="67"/>
  <c r="AU66" i="67"/>
  <c r="AG66" i="67"/>
  <c r="P66" i="67"/>
  <c r="AY65" i="67"/>
  <c r="AX65" i="67"/>
  <c r="AW65" i="67"/>
  <c r="AV65" i="67"/>
  <c r="AT65" i="67"/>
  <c r="AS65" i="67"/>
  <c r="AR65" i="67"/>
  <c r="AQ65" i="67"/>
  <c r="AP65" i="67"/>
  <c r="AO65" i="67"/>
  <c r="AN65" i="67"/>
  <c r="AM65" i="67"/>
  <c r="AL65" i="67"/>
  <c r="AK65" i="67"/>
  <c r="AJ65" i="67"/>
  <c r="AI65" i="67"/>
  <c r="AU65" i="67"/>
  <c r="AG65" i="67"/>
  <c r="P65" i="67"/>
  <c r="AY64" i="67"/>
  <c r="AX64" i="67"/>
  <c r="AW64" i="67"/>
  <c r="AV64" i="67"/>
  <c r="AT64" i="67"/>
  <c r="AS64" i="67"/>
  <c r="AR64" i="67"/>
  <c r="AQ64" i="67"/>
  <c r="AP64" i="67"/>
  <c r="AO64" i="67"/>
  <c r="AN64" i="67"/>
  <c r="AM64" i="67"/>
  <c r="AL64" i="67"/>
  <c r="AK64" i="67"/>
  <c r="AJ64" i="67"/>
  <c r="AI64" i="67"/>
  <c r="AU64" i="67"/>
  <c r="AG64" i="67"/>
  <c r="P64" i="67"/>
  <c r="AY63" i="67"/>
  <c r="AX63" i="67"/>
  <c r="AW63" i="67"/>
  <c r="AV63" i="67"/>
  <c r="AT63" i="67"/>
  <c r="AS63" i="67"/>
  <c r="AR63" i="67"/>
  <c r="AQ63" i="67"/>
  <c r="AP63" i="67"/>
  <c r="AO63" i="67"/>
  <c r="AN63" i="67"/>
  <c r="AM63" i="67"/>
  <c r="AL63" i="67"/>
  <c r="AK63" i="67"/>
  <c r="AJ63" i="67"/>
  <c r="AI63" i="67"/>
  <c r="AU63" i="67"/>
  <c r="AG63" i="67"/>
  <c r="P63" i="67"/>
  <c r="AY62" i="67"/>
  <c r="AX62" i="67"/>
  <c r="AW62" i="67"/>
  <c r="AV62" i="67"/>
  <c r="AT62" i="67"/>
  <c r="AS62" i="67"/>
  <c r="AR62" i="67"/>
  <c r="AQ62" i="67"/>
  <c r="AP62" i="67"/>
  <c r="AO62" i="67"/>
  <c r="AN62" i="67"/>
  <c r="AM62" i="67"/>
  <c r="AL62" i="67"/>
  <c r="AK62" i="67"/>
  <c r="AJ62" i="67"/>
  <c r="AI62" i="67"/>
  <c r="AU62" i="67"/>
  <c r="AG62" i="67"/>
  <c r="P62" i="67"/>
  <c r="AY61" i="67"/>
  <c r="AX61" i="67"/>
  <c r="AW61" i="67"/>
  <c r="AV61" i="67"/>
  <c r="AT61" i="67"/>
  <c r="AS61" i="67"/>
  <c r="AR61" i="67"/>
  <c r="AQ61" i="67"/>
  <c r="AP61" i="67"/>
  <c r="AO61" i="67"/>
  <c r="AN61" i="67"/>
  <c r="AM61" i="67"/>
  <c r="AL61" i="67"/>
  <c r="AK61" i="67"/>
  <c r="AJ61" i="67"/>
  <c r="AI61" i="67"/>
  <c r="AU61" i="67"/>
  <c r="AG61" i="67"/>
  <c r="P61" i="67"/>
  <c r="AY60" i="67"/>
  <c r="AX60" i="67"/>
  <c r="AW60" i="67"/>
  <c r="AV60" i="67"/>
  <c r="AT60" i="67"/>
  <c r="AS60" i="67"/>
  <c r="AR60" i="67"/>
  <c r="AQ60" i="67"/>
  <c r="AP60" i="67"/>
  <c r="AO60" i="67"/>
  <c r="AN60" i="67"/>
  <c r="AM60" i="67"/>
  <c r="AL60" i="67"/>
  <c r="AK60" i="67"/>
  <c r="AJ60" i="67"/>
  <c r="AI60" i="67"/>
  <c r="AU60" i="67"/>
  <c r="AG60" i="67"/>
  <c r="P60" i="67"/>
  <c r="AY59" i="67"/>
  <c r="AX59" i="67"/>
  <c r="AW59" i="67"/>
  <c r="AV59" i="67"/>
  <c r="AT59" i="67"/>
  <c r="AS59" i="67"/>
  <c r="AR59" i="67"/>
  <c r="AQ59" i="67"/>
  <c r="AP59" i="67"/>
  <c r="AO59" i="67"/>
  <c r="AN59" i="67"/>
  <c r="AM59" i="67"/>
  <c r="AL59" i="67"/>
  <c r="AK59" i="67"/>
  <c r="AJ59" i="67"/>
  <c r="AI59" i="67"/>
  <c r="AU59" i="67"/>
  <c r="AG59" i="67"/>
  <c r="P59" i="67"/>
  <c r="AY58" i="67"/>
  <c r="AX58" i="67"/>
  <c r="AW58" i="67"/>
  <c r="AV58" i="67"/>
  <c r="AT58" i="67"/>
  <c r="AS58" i="67"/>
  <c r="AR58" i="67"/>
  <c r="AQ58" i="67"/>
  <c r="AP58" i="67"/>
  <c r="AO58" i="67"/>
  <c r="AN58" i="67"/>
  <c r="AM58" i="67"/>
  <c r="AL58" i="67"/>
  <c r="AK58" i="67"/>
  <c r="AJ58" i="67"/>
  <c r="AI58" i="67"/>
  <c r="AU58" i="67"/>
  <c r="AG58" i="67"/>
  <c r="P58" i="67"/>
  <c r="AY57" i="67"/>
  <c r="AX57" i="67"/>
  <c r="AW57" i="67"/>
  <c r="AV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U57" i="67"/>
  <c r="AG57" i="67"/>
  <c r="P57" i="67"/>
  <c r="AY56" i="67"/>
  <c r="AX56" i="67"/>
  <c r="AW56" i="67"/>
  <c r="AV56" i="67"/>
  <c r="AT56" i="67"/>
  <c r="AS56" i="67"/>
  <c r="AR56" i="67"/>
  <c r="AQ56" i="67"/>
  <c r="AP56" i="67"/>
  <c r="AO56" i="67"/>
  <c r="AN56" i="67"/>
  <c r="AM56" i="67"/>
  <c r="AL56" i="67"/>
  <c r="AK56" i="67"/>
  <c r="AJ56" i="67"/>
  <c r="AI56" i="67"/>
  <c r="AU56" i="67"/>
  <c r="AG56" i="67"/>
  <c r="P56" i="67"/>
  <c r="AY55" i="67"/>
  <c r="AX55" i="67"/>
  <c r="AW55" i="67"/>
  <c r="AV55" i="67"/>
  <c r="AT55" i="67"/>
  <c r="AS55" i="67"/>
  <c r="AR55" i="67"/>
  <c r="AQ55" i="67"/>
  <c r="AP55" i="67"/>
  <c r="AO55" i="67"/>
  <c r="AN55" i="67"/>
  <c r="AM55" i="67"/>
  <c r="AL55" i="67"/>
  <c r="AK55" i="67"/>
  <c r="AJ55" i="67"/>
  <c r="AI55" i="67"/>
  <c r="AU55" i="67"/>
  <c r="AG55" i="67"/>
  <c r="P55" i="67"/>
  <c r="AY54" i="67"/>
  <c r="AX54" i="67"/>
  <c r="AW54" i="67"/>
  <c r="AV54" i="67"/>
  <c r="AT54" i="67"/>
  <c r="AS54" i="67"/>
  <c r="AR54" i="67"/>
  <c r="AQ54" i="67"/>
  <c r="AP54" i="67"/>
  <c r="AO54" i="67"/>
  <c r="AN54" i="67"/>
  <c r="AM54" i="67"/>
  <c r="AL54" i="67"/>
  <c r="AK54" i="67"/>
  <c r="AJ54" i="67"/>
  <c r="AI54" i="67"/>
  <c r="AU54" i="67"/>
  <c r="AG54" i="67"/>
  <c r="P54" i="67"/>
  <c r="AY53" i="67"/>
  <c r="AX53" i="67"/>
  <c r="AW53" i="67"/>
  <c r="AV53" i="67"/>
  <c r="AT53" i="67"/>
  <c r="AS53" i="67"/>
  <c r="AR53" i="67"/>
  <c r="AQ53" i="67"/>
  <c r="AP53" i="67"/>
  <c r="AO53" i="67"/>
  <c r="AN53" i="67"/>
  <c r="AM53" i="67"/>
  <c r="AL53" i="67"/>
  <c r="AK53" i="67"/>
  <c r="AJ53" i="67"/>
  <c r="AI53" i="67"/>
  <c r="AU53" i="67"/>
  <c r="AG53" i="67"/>
  <c r="P53" i="67"/>
  <c r="AY52" i="67"/>
  <c r="AX52" i="67"/>
  <c r="AW52" i="67"/>
  <c r="AV52" i="67"/>
  <c r="AT52" i="67"/>
  <c r="AS52" i="67"/>
  <c r="AR52" i="67"/>
  <c r="AQ52" i="67"/>
  <c r="AP52" i="67"/>
  <c r="AO52" i="67"/>
  <c r="AN52" i="67"/>
  <c r="AM52" i="67"/>
  <c r="AL52" i="67"/>
  <c r="AK52" i="67"/>
  <c r="AJ52" i="67"/>
  <c r="AI52" i="67"/>
  <c r="AU52" i="67"/>
  <c r="AG52" i="67"/>
  <c r="P52" i="67"/>
  <c r="AY51" i="67"/>
  <c r="AX51" i="67"/>
  <c r="AW51" i="67"/>
  <c r="AV51" i="67"/>
  <c r="AT51" i="67"/>
  <c r="AS51" i="67"/>
  <c r="AR51" i="67"/>
  <c r="AQ51" i="67"/>
  <c r="AP51" i="67"/>
  <c r="AO51" i="67"/>
  <c r="AN51" i="67"/>
  <c r="AM51" i="67"/>
  <c r="AL51" i="67"/>
  <c r="AK51" i="67"/>
  <c r="AJ51" i="67"/>
  <c r="AI51" i="67"/>
  <c r="AU51" i="67"/>
  <c r="AG51" i="67"/>
  <c r="P51" i="67"/>
  <c r="AY50" i="67"/>
  <c r="AX50" i="67"/>
  <c r="AW50" i="67"/>
  <c r="AV50" i="67"/>
  <c r="AT50" i="67"/>
  <c r="AS50" i="67"/>
  <c r="AR50" i="67"/>
  <c r="AQ50" i="67"/>
  <c r="AP50" i="67"/>
  <c r="AO50" i="67"/>
  <c r="AN50" i="67"/>
  <c r="AM50" i="67"/>
  <c r="AL50" i="67"/>
  <c r="AK50" i="67"/>
  <c r="AJ50" i="67"/>
  <c r="AI50" i="67"/>
  <c r="AU50" i="67"/>
  <c r="AG50" i="67"/>
  <c r="P50" i="67"/>
  <c r="AY49" i="67"/>
  <c r="AX49" i="67"/>
  <c r="AW49" i="67"/>
  <c r="AV49" i="67"/>
  <c r="AT49" i="67"/>
  <c r="AS49" i="67"/>
  <c r="AR49" i="67"/>
  <c r="AQ49" i="67"/>
  <c r="AP49" i="67"/>
  <c r="AO49" i="67"/>
  <c r="AN49" i="67"/>
  <c r="AM49" i="67"/>
  <c r="AL49" i="67"/>
  <c r="AK49" i="67"/>
  <c r="AJ49" i="67"/>
  <c r="AI49" i="67"/>
  <c r="AU49" i="67"/>
  <c r="AG49" i="67"/>
  <c r="P49" i="67"/>
  <c r="AY48" i="67"/>
  <c r="AX48" i="67"/>
  <c r="AW48" i="67"/>
  <c r="AV48" i="67"/>
  <c r="AT48" i="67"/>
  <c r="AS48" i="67"/>
  <c r="AR48" i="67"/>
  <c r="AQ48" i="67"/>
  <c r="AP48" i="67"/>
  <c r="AO48" i="67"/>
  <c r="AN48" i="67"/>
  <c r="AM48" i="67"/>
  <c r="AL48" i="67"/>
  <c r="AK48" i="67"/>
  <c r="AJ48" i="67"/>
  <c r="AI48" i="67"/>
  <c r="AU48" i="67"/>
  <c r="AG48" i="67"/>
  <c r="P48" i="67"/>
  <c r="AY47" i="67"/>
  <c r="AX47" i="67"/>
  <c r="AW47" i="67"/>
  <c r="AV47" i="67"/>
  <c r="AT47" i="67"/>
  <c r="AS47" i="67"/>
  <c r="AR47" i="67"/>
  <c r="AQ47" i="67"/>
  <c r="AP47" i="67"/>
  <c r="AO47" i="67"/>
  <c r="AN47" i="67"/>
  <c r="AM47" i="67"/>
  <c r="AL47" i="67"/>
  <c r="AK47" i="67"/>
  <c r="AJ47" i="67"/>
  <c r="AI47" i="67"/>
  <c r="AU47" i="67"/>
  <c r="AG47" i="67"/>
  <c r="P47" i="67"/>
  <c r="AY46" i="67"/>
  <c r="AX46" i="67"/>
  <c r="AW46" i="67"/>
  <c r="AV46" i="67"/>
  <c r="AT46" i="67"/>
  <c r="AS46" i="67"/>
  <c r="AR46" i="67"/>
  <c r="AQ46" i="67"/>
  <c r="AP46" i="67"/>
  <c r="AO46" i="67"/>
  <c r="AN46" i="67"/>
  <c r="AM46" i="67"/>
  <c r="AL46" i="67"/>
  <c r="AK46" i="67"/>
  <c r="AJ46" i="67"/>
  <c r="AI46" i="67"/>
  <c r="AU46" i="67"/>
  <c r="AG46" i="67"/>
  <c r="P46" i="67"/>
  <c r="AY45" i="67"/>
  <c r="AX45" i="67"/>
  <c r="AW45" i="67"/>
  <c r="AV45" i="67"/>
  <c r="AT45" i="67"/>
  <c r="AS45" i="67"/>
  <c r="AR45" i="67"/>
  <c r="AQ45" i="67"/>
  <c r="AP45" i="67"/>
  <c r="AO45" i="67"/>
  <c r="AN45" i="67"/>
  <c r="AM45" i="67"/>
  <c r="AL45" i="67"/>
  <c r="AK45" i="67"/>
  <c r="AJ45" i="67"/>
  <c r="AI45" i="67"/>
  <c r="AU45" i="67"/>
  <c r="AG45" i="67"/>
  <c r="P45" i="67"/>
  <c r="AY44" i="67"/>
  <c r="AX44" i="67"/>
  <c r="AW44" i="67"/>
  <c r="AV44" i="67"/>
  <c r="AT44" i="67"/>
  <c r="AS44" i="67"/>
  <c r="AR44" i="67"/>
  <c r="AQ44" i="67"/>
  <c r="AP44" i="67"/>
  <c r="AO44" i="67"/>
  <c r="AN44" i="67"/>
  <c r="AM44" i="67"/>
  <c r="AL44" i="67"/>
  <c r="AK44" i="67"/>
  <c r="AJ44" i="67"/>
  <c r="AI44" i="67"/>
  <c r="AU44" i="67"/>
  <c r="AG44" i="67"/>
  <c r="P44" i="67"/>
  <c r="AY43" i="67"/>
  <c r="AX43" i="67"/>
  <c r="AW43" i="67"/>
  <c r="AV43" i="67"/>
  <c r="AT43" i="67"/>
  <c r="AS43" i="67"/>
  <c r="AR43" i="67"/>
  <c r="AQ43" i="67"/>
  <c r="AP43" i="67"/>
  <c r="AO43" i="67"/>
  <c r="AN43" i="67"/>
  <c r="AM43" i="67"/>
  <c r="AL43" i="67"/>
  <c r="AK43" i="67"/>
  <c r="AJ43" i="67"/>
  <c r="AI43" i="67"/>
  <c r="AU43" i="67"/>
  <c r="AG43" i="67"/>
  <c r="P43" i="67"/>
  <c r="AY42" i="67"/>
  <c r="AX42" i="67"/>
  <c r="AW42" i="67"/>
  <c r="AV42" i="67"/>
  <c r="AT42" i="67"/>
  <c r="AS42" i="67"/>
  <c r="AR42" i="67"/>
  <c r="AQ42" i="67"/>
  <c r="AP42" i="67"/>
  <c r="AO42" i="67"/>
  <c r="AN42" i="67"/>
  <c r="AM42" i="67"/>
  <c r="AL42" i="67"/>
  <c r="AK42" i="67"/>
  <c r="AJ42" i="67"/>
  <c r="AI42" i="67"/>
  <c r="AU42" i="67"/>
  <c r="AG42" i="67"/>
  <c r="P42" i="67"/>
  <c r="AY41" i="67"/>
  <c r="AX41" i="67"/>
  <c r="AW41" i="67"/>
  <c r="AV41" i="67"/>
  <c r="AT41" i="67"/>
  <c r="AS41" i="67"/>
  <c r="AR41" i="67"/>
  <c r="AQ41" i="67"/>
  <c r="AP41" i="67"/>
  <c r="AO41" i="67"/>
  <c r="AN41" i="67"/>
  <c r="AM41" i="67"/>
  <c r="AL41" i="67"/>
  <c r="AK41" i="67"/>
  <c r="AJ41" i="67"/>
  <c r="AI41" i="67"/>
  <c r="AU41" i="67"/>
  <c r="AG41" i="67"/>
  <c r="P41" i="67"/>
  <c r="AY40" i="67"/>
  <c r="AX40" i="67"/>
  <c r="AW40" i="67"/>
  <c r="AV40" i="67"/>
  <c r="AT40" i="67"/>
  <c r="AS40" i="67"/>
  <c r="AR40" i="67"/>
  <c r="AQ40" i="67"/>
  <c r="AP40" i="67"/>
  <c r="AO40" i="67"/>
  <c r="AN40" i="67"/>
  <c r="AM40" i="67"/>
  <c r="AL40" i="67"/>
  <c r="AK40" i="67"/>
  <c r="AJ40" i="67"/>
  <c r="AI40" i="67"/>
  <c r="AU40" i="67"/>
  <c r="AG40" i="67"/>
  <c r="P40" i="67"/>
  <c r="AY39" i="67"/>
  <c r="AX39" i="67"/>
  <c r="AW39" i="67"/>
  <c r="AV39" i="67"/>
  <c r="AT39" i="67"/>
  <c r="AS39" i="67"/>
  <c r="AR39" i="67"/>
  <c r="AQ39" i="67"/>
  <c r="AP39" i="67"/>
  <c r="AO39" i="67"/>
  <c r="AN39" i="67"/>
  <c r="AM39" i="67"/>
  <c r="AL39" i="67"/>
  <c r="AK39" i="67"/>
  <c r="AJ39" i="67"/>
  <c r="AI39" i="67"/>
  <c r="AU39" i="67"/>
  <c r="AG39" i="67"/>
  <c r="P39" i="67"/>
  <c r="AY38" i="67"/>
  <c r="AX38" i="67"/>
  <c r="AW38" i="67"/>
  <c r="AV38" i="67"/>
  <c r="AT38" i="67"/>
  <c r="AS38" i="67"/>
  <c r="AR38" i="67"/>
  <c r="AQ38" i="67"/>
  <c r="AP38" i="67"/>
  <c r="AO38" i="67"/>
  <c r="AN38" i="67"/>
  <c r="AM38" i="67"/>
  <c r="AL38" i="67"/>
  <c r="AK38" i="67"/>
  <c r="AJ38" i="67"/>
  <c r="AI38" i="67"/>
  <c r="AU38" i="67"/>
  <c r="AG38" i="67"/>
  <c r="P38" i="67"/>
  <c r="AY37" i="67"/>
  <c r="AX37" i="67"/>
  <c r="AW37" i="67"/>
  <c r="AV37" i="67"/>
  <c r="AT37" i="67"/>
  <c r="AS37" i="67"/>
  <c r="AR37" i="67"/>
  <c r="AQ37" i="67"/>
  <c r="AP37" i="67"/>
  <c r="AO37" i="67"/>
  <c r="AN37" i="67"/>
  <c r="AM37" i="67"/>
  <c r="AL37" i="67"/>
  <c r="AK37" i="67"/>
  <c r="AJ37" i="67"/>
  <c r="AI37" i="67"/>
  <c r="AU37" i="67"/>
  <c r="AG37" i="67"/>
  <c r="P37" i="67"/>
  <c r="AY36" i="67"/>
  <c r="AX36" i="67"/>
  <c r="AW36" i="67"/>
  <c r="AV36" i="67"/>
  <c r="AT36" i="67"/>
  <c r="AS36" i="67"/>
  <c r="AR36" i="67"/>
  <c r="AQ36" i="67"/>
  <c r="AP36" i="67"/>
  <c r="AO36" i="67"/>
  <c r="AN36" i="67"/>
  <c r="AM36" i="67"/>
  <c r="AL36" i="67"/>
  <c r="AK36" i="67"/>
  <c r="AJ36" i="67"/>
  <c r="AI36" i="67"/>
  <c r="AU36" i="67"/>
  <c r="AG36" i="67"/>
  <c r="P36" i="67"/>
  <c r="AY35" i="67"/>
  <c r="AX35" i="67"/>
  <c r="AW35" i="67"/>
  <c r="AV35" i="67"/>
  <c r="AT35" i="67"/>
  <c r="AS35" i="67"/>
  <c r="AR35" i="67"/>
  <c r="AQ35" i="67"/>
  <c r="AP35" i="67"/>
  <c r="AO35" i="67"/>
  <c r="AN35" i="67"/>
  <c r="AM35" i="67"/>
  <c r="AL35" i="67"/>
  <c r="AK35" i="67"/>
  <c r="AJ35" i="67"/>
  <c r="AI35" i="67"/>
  <c r="AU35" i="67"/>
  <c r="AG35" i="67"/>
  <c r="P35" i="67"/>
  <c r="AY34" i="67"/>
  <c r="AX34" i="67"/>
  <c r="AW34" i="67"/>
  <c r="AV34" i="67"/>
  <c r="AT34" i="67"/>
  <c r="AS34" i="67"/>
  <c r="AR34" i="67"/>
  <c r="AQ34" i="67"/>
  <c r="AP34" i="67"/>
  <c r="AO34" i="67"/>
  <c r="AN34" i="67"/>
  <c r="AM34" i="67"/>
  <c r="AL34" i="67"/>
  <c r="AK34" i="67"/>
  <c r="AJ34" i="67"/>
  <c r="AI34" i="67"/>
  <c r="AU34" i="67"/>
  <c r="AG34" i="67"/>
  <c r="P34" i="67"/>
  <c r="AY33" i="67"/>
  <c r="AX33" i="67"/>
  <c r="AW33" i="67"/>
  <c r="AV33" i="67"/>
  <c r="AT33" i="67"/>
  <c r="AS33" i="67"/>
  <c r="AR33" i="67"/>
  <c r="AQ33" i="67"/>
  <c r="AP33" i="67"/>
  <c r="AO33" i="67"/>
  <c r="AN33" i="67"/>
  <c r="AM33" i="67"/>
  <c r="AL33" i="67"/>
  <c r="AK33" i="67"/>
  <c r="AJ33" i="67"/>
  <c r="AI33" i="67"/>
  <c r="AU33" i="67"/>
  <c r="AG33" i="67"/>
  <c r="P33" i="67"/>
  <c r="AY32" i="67"/>
  <c r="AX32" i="67"/>
  <c r="AW32" i="67"/>
  <c r="AV32" i="67"/>
  <c r="AT32" i="67"/>
  <c r="AS32" i="67"/>
  <c r="AR32" i="67"/>
  <c r="AQ32" i="67"/>
  <c r="AP32" i="67"/>
  <c r="AO32" i="67"/>
  <c r="AN32" i="67"/>
  <c r="AM32" i="67"/>
  <c r="AL32" i="67"/>
  <c r="AK32" i="67"/>
  <c r="AJ32" i="67"/>
  <c r="AI32" i="67"/>
  <c r="AU32" i="67"/>
  <c r="AG32" i="67"/>
  <c r="P32" i="67"/>
  <c r="AY31" i="67"/>
  <c r="AX31" i="67"/>
  <c r="AW31" i="67"/>
  <c r="AV31" i="67"/>
  <c r="AT31" i="67"/>
  <c r="AS31" i="67"/>
  <c r="AR31" i="67"/>
  <c r="AQ31" i="67"/>
  <c r="AP31" i="67"/>
  <c r="AO31" i="67"/>
  <c r="AN31" i="67"/>
  <c r="AM31" i="67"/>
  <c r="AL31" i="67"/>
  <c r="AK31" i="67"/>
  <c r="AJ31" i="67"/>
  <c r="AI31" i="67"/>
  <c r="AU31" i="67"/>
  <c r="AG31" i="67"/>
  <c r="P31" i="67"/>
  <c r="AY30" i="67"/>
  <c r="AX30" i="67"/>
  <c r="AW30" i="67"/>
  <c r="AV30" i="67"/>
  <c r="AT30" i="67"/>
  <c r="AS30" i="67"/>
  <c r="AR30" i="67"/>
  <c r="AQ30" i="67"/>
  <c r="AP30" i="67"/>
  <c r="AO30" i="67"/>
  <c r="AN30" i="67"/>
  <c r="AM30" i="67"/>
  <c r="AL30" i="67"/>
  <c r="AK30" i="67"/>
  <c r="AJ30" i="67"/>
  <c r="AI30" i="67"/>
  <c r="AU30" i="67"/>
  <c r="AG30" i="67"/>
  <c r="P30" i="67"/>
  <c r="AY29" i="67"/>
  <c r="AX29" i="67"/>
  <c r="AW29" i="67"/>
  <c r="AV29" i="67"/>
  <c r="AT29" i="67"/>
  <c r="AS29" i="67"/>
  <c r="AR29" i="67"/>
  <c r="AQ29" i="67"/>
  <c r="AP29" i="67"/>
  <c r="AO29" i="67"/>
  <c r="AN29" i="67"/>
  <c r="AM29" i="67"/>
  <c r="AL29" i="67"/>
  <c r="AK29" i="67"/>
  <c r="AJ29" i="67"/>
  <c r="AI29" i="67"/>
  <c r="AU29" i="67"/>
  <c r="AG29" i="67"/>
  <c r="P29" i="67"/>
  <c r="AY28" i="67"/>
  <c r="AX28" i="67"/>
  <c r="AW28" i="67"/>
  <c r="AV28" i="67"/>
  <c r="AT28" i="67"/>
  <c r="AS28" i="67"/>
  <c r="AR28" i="67"/>
  <c r="AQ28" i="67"/>
  <c r="AP28" i="67"/>
  <c r="AO28" i="67"/>
  <c r="AN28" i="67"/>
  <c r="AM28" i="67"/>
  <c r="AL28" i="67"/>
  <c r="AK28" i="67"/>
  <c r="AJ28" i="67"/>
  <c r="AI28" i="67"/>
  <c r="AU28" i="67"/>
  <c r="AG28" i="67"/>
  <c r="P28" i="67"/>
  <c r="AY27" i="67"/>
  <c r="AX27" i="67"/>
  <c r="AW27" i="67"/>
  <c r="AV27" i="67"/>
  <c r="AT27" i="67"/>
  <c r="AS27" i="67"/>
  <c r="AR27" i="67"/>
  <c r="AQ27" i="67"/>
  <c r="AP27" i="67"/>
  <c r="AO27" i="67"/>
  <c r="AN27" i="67"/>
  <c r="AM27" i="67"/>
  <c r="AL27" i="67"/>
  <c r="AK27" i="67"/>
  <c r="AJ27" i="67"/>
  <c r="AI27" i="67"/>
  <c r="AU27" i="67"/>
  <c r="AG27" i="67"/>
  <c r="P27" i="67"/>
  <c r="AY26" i="67"/>
  <c r="AX26" i="67"/>
  <c r="AW26" i="67"/>
  <c r="AV26" i="67"/>
  <c r="AT26" i="67"/>
  <c r="AS26" i="67"/>
  <c r="AR26" i="67"/>
  <c r="AQ26" i="67"/>
  <c r="AP26" i="67"/>
  <c r="AO26" i="67"/>
  <c r="AN26" i="67"/>
  <c r="AM26" i="67"/>
  <c r="AL26" i="67"/>
  <c r="AK26" i="67"/>
  <c r="AJ26" i="67"/>
  <c r="AI26" i="67"/>
  <c r="AU26" i="67"/>
  <c r="AG26" i="67"/>
  <c r="P26" i="67"/>
  <c r="AY25" i="67"/>
  <c r="AX25" i="67"/>
  <c r="AW25" i="67"/>
  <c r="AV25" i="67"/>
  <c r="AT25" i="67"/>
  <c r="AS25" i="67"/>
  <c r="AR25" i="67"/>
  <c r="AQ25" i="67"/>
  <c r="AP25" i="67"/>
  <c r="AO25" i="67"/>
  <c r="AN25" i="67"/>
  <c r="AM25" i="67"/>
  <c r="AL25" i="67"/>
  <c r="AK25" i="67"/>
  <c r="AJ25" i="67"/>
  <c r="AI25" i="67"/>
  <c r="AU25" i="67"/>
  <c r="AG25" i="67"/>
  <c r="P25" i="67"/>
  <c r="AY24" i="67"/>
  <c r="AX24" i="67"/>
  <c r="AW24" i="67"/>
  <c r="AV24" i="67"/>
  <c r="AT24" i="67"/>
  <c r="AS24" i="67"/>
  <c r="AR24" i="67"/>
  <c r="AQ24" i="67"/>
  <c r="AP24" i="67"/>
  <c r="AO24" i="67"/>
  <c r="AN24" i="67"/>
  <c r="AM24" i="67"/>
  <c r="AL24" i="67"/>
  <c r="AK24" i="67"/>
  <c r="AJ24" i="67"/>
  <c r="AI24" i="67"/>
  <c r="AU24" i="67"/>
  <c r="AG24" i="67"/>
  <c r="P24" i="67"/>
  <c r="AY23" i="67"/>
  <c r="AX23" i="67"/>
  <c r="AW23" i="67"/>
  <c r="AV23" i="67"/>
  <c r="AT23" i="67"/>
  <c r="AS23" i="67"/>
  <c r="AR23" i="67"/>
  <c r="AQ23" i="67"/>
  <c r="AP23" i="67"/>
  <c r="AO23" i="67"/>
  <c r="AN23" i="67"/>
  <c r="AM23" i="67"/>
  <c r="AL23" i="67"/>
  <c r="AK23" i="67"/>
  <c r="AJ23" i="67"/>
  <c r="AI23" i="67"/>
  <c r="AU23" i="67"/>
  <c r="AG23" i="67"/>
  <c r="P23" i="67"/>
  <c r="AY22" i="67"/>
  <c r="AX22" i="67"/>
  <c r="AW22" i="67"/>
  <c r="AV22" i="67"/>
  <c r="AT22" i="67"/>
  <c r="AS22" i="67"/>
  <c r="AR22" i="67"/>
  <c r="AQ22" i="67"/>
  <c r="AP22" i="67"/>
  <c r="AO22" i="67"/>
  <c r="AN22" i="67"/>
  <c r="AM22" i="67"/>
  <c r="AL22" i="67"/>
  <c r="AK22" i="67"/>
  <c r="AJ22" i="67"/>
  <c r="AI22" i="67"/>
  <c r="AU22" i="67"/>
  <c r="AG22" i="67"/>
  <c r="P22" i="67"/>
  <c r="AY21" i="67"/>
  <c r="AX21" i="67"/>
  <c r="AW21" i="67"/>
  <c r="AV21" i="67"/>
  <c r="AT21" i="67"/>
  <c r="AS21" i="67"/>
  <c r="AR21" i="67"/>
  <c r="AQ21" i="67"/>
  <c r="AP21" i="67"/>
  <c r="AO21" i="67"/>
  <c r="AN21" i="67"/>
  <c r="AM21" i="67"/>
  <c r="AL21" i="67"/>
  <c r="AK21" i="67"/>
  <c r="AJ21" i="67"/>
  <c r="AI21" i="67"/>
  <c r="AU21" i="67"/>
  <c r="AG21" i="67"/>
  <c r="P21" i="67"/>
  <c r="AY20" i="67"/>
  <c r="AX20" i="67"/>
  <c r="AW20" i="67"/>
  <c r="AV20" i="67"/>
  <c r="AT20" i="67"/>
  <c r="AS20" i="67"/>
  <c r="AR20" i="67"/>
  <c r="AQ20" i="67"/>
  <c r="AP20" i="67"/>
  <c r="AO20" i="67"/>
  <c r="AN20" i="67"/>
  <c r="AM20" i="67"/>
  <c r="AL20" i="67"/>
  <c r="AK20" i="67"/>
  <c r="AJ20" i="67"/>
  <c r="AI20" i="67"/>
  <c r="AU20" i="67"/>
  <c r="AG20" i="67"/>
  <c r="P20" i="67"/>
  <c r="AY19" i="67"/>
  <c r="AX19" i="67"/>
  <c r="AW19" i="67"/>
  <c r="AV19" i="67"/>
  <c r="AT19" i="67"/>
  <c r="AS19" i="67"/>
  <c r="AR19" i="67"/>
  <c r="AQ19" i="67"/>
  <c r="AP19" i="67"/>
  <c r="AO19" i="67"/>
  <c r="AN19" i="67"/>
  <c r="AM19" i="67"/>
  <c r="AL19" i="67"/>
  <c r="AK19" i="67"/>
  <c r="AJ19" i="67"/>
  <c r="AI19" i="67"/>
  <c r="AU19" i="67"/>
  <c r="AG19" i="67"/>
  <c r="P19" i="67"/>
  <c r="AY18" i="67"/>
  <c r="AX18" i="67"/>
  <c r="AW18" i="67"/>
  <c r="AV18" i="67"/>
  <c r="AT18" i="67"/>
  <c r="AS18" i="67"/>
  <c r="AR18" i="67"/>
  <c r="AQ18" i="67"/>
  <c r="AP18" i="67"/>
  <c r="AO18" i="67"/>
  <c r="AN18" i="67"/>
  <c r="AM18" i="67"/>
  <c r="AL18" i="67"/>
  <c r="AK18" i="67"/>
  <c r="AJ18" i="67"/>
  <c r="AI18" i="67"/>
  <c r="AU18" i="67"/>
  <c r="AG18" i="67"/>
  <c r="P18" i="67"/>
  <c r="AY17" i="67"/>
  <c r="AX17" i="67"/>
  <c r="AW17" i="67"/>
  <c r="AV17" i="67"/>
  <c r="AT17" i="67"/>
  <c r="AS17" i="67"/>
  <c r="AR17" i="67"/>
  <c r="AQ17" i="67"/>
  <c r="AP17" i="67"/>
  <c r="AO17" i="67"/>
  <c r="AN17" i="67"/>
  <c r="AM17" i="67"/>
  <c r="AL17" i="67"/>
  <c r="AK17" i="67"/>
  <c r="AJ17" i="67"/>
  <c r="AI17" i="67"/>
  <c r="AU17" i="67"/>
  <c r="AG17" i="67"/>
  <c r="P17" i="67"/>
  <c r="AY16" i="67"/>
  <c r="AX16" i="67"/>
  <c r="AW16" i="67"/>
  <c r="AV16" i="67"/>
  <c r="AT16" i="67"/>
  <c r="AS16" i="67"/>
  <c r="AR16" i="67"/>
  <c r="AQ16" i="67"/>
  <c r="AP16" i="67"/>
  <c r="AO16" i="67"/>
  <c r="AN16" i="67"/>
  <c r="AM16" i="67"/>
  <c r="AL16" i="67"/>
  <c r="AK16" i="67"/>
  <c r="AJ16" i="67"/>
  <c r="AI16" i="67"/>
  <c r="AU16" i="67"/>
  <c r="AG16" i="67"/>
  <c r="P16" i="67"/>
  <c r="AY15" i="67"/>
  <c r="AX15" i="67"/>
  <c r="AW15" i="67"/>
  <c r="AV15" i="67"/>
  <c r="AT15" i="67"/>
  <c r="AS15" i="67"/>
  <c r="AR15" i="67"/>
  <c r="AQ15" i="67"/>
  <c r="AP15" i="67"/>
  <c r="AO15" i="67"/>
  <c r="AN15" i="67"/>
  <c r="AM15" i="67"/>
  <c r="AL15" i="67"/>
  <c r="AK15" i="67"/>
  <c r="AJ15" i="67"/>
  <c r="AI15" i="67"/>
  <c r="AU15" i="67"/>
  <c r="AG15" i="67"/>
  <c r="P15" i="67"/>
  <c r="AY14" i="67"/>
  <c r="AX14" i="67"/>
  <c r="AW14" i="67"/>
  <c r="AV14" i="67"/>
  <c r="AT14" i="67"/>
  <c r="AS14" i="67"/>
  <c r="AR14" i="67"/>
  <c r="AQ14" i="67"/>
  <c r="AP14" i="67"/>
  <c r="AO14" i="67"/>
  <c r="AN14" i="67"/>
  <c r="AM14" i="67"/>
  <c r="AL14" i="67"/>
  <c r="AK14" i="67"/>
  <c r="AJ14" i="67"/>
  <c r="AI14" i="67"/>
  <c r="AU14" i="67"/>
  <c r="AG14" i="67"/>
  <c r="P14" i="67"/>
  <c r="AY13" i="67"/>
  <c r="AX13" i="67"/>
  <c r="AW13" i="67"/>
  <c r="AV13" i="67"/>
  <c r="AT13" i="67"/>
  <c r="AS13" i="67"/>
  <c r="AR13" i="67"/>
  <c r="AQ13" i="67"/>
  <c r="AP13" i="67"/>
  <c r="AO13" i="67"/>
  <c r="AN13" i="67"/>
  <c r="AM13" i="67"/>
  <c r="AL13" i="67"/>
  <c r="AK13" i="67"/>
  <c r="AJ13" i="67"/>
  <c r="AI13" i="67"/>
  <c r="AU13" i="67"/>
  <c r="AG13" i="67"/>
  <c r="P13" i="67"/>
  <c r="AY12" i="67"/>
  <c r="AX12" i="67"/>
  <c r="AW12" i="67"/>
  <c r="AV12" i="67"/>
  <c r="AT12" i="67"/>
  <c r="AS12" i="67"/>
  <c r="AR12" i="67"/>
  <c r="AQ12" i="67"/>
  <c r="AP12" i="67"/>
  <c r="AO12" i="67"/>
  <c r="AN12" i="67"/>
  <c r="AM12" i="67"/>
  <c r="AL12" i="67"/>
  <c r="AK12" i="67"/>
  <c r="AJ12" i="67"/>
  <c r="AI12" i="67"/>
  <c r="AU12" i="67"/>
  <c r="AG12" i="67"/>
  <c r="P12" i="67"/>
  <c r="AY11" i="67"/>
  <c r="AX11" i="67"/>
  <c r="AW11" i="67"/>
  <c r="AV11" i="67"/>
  <c r="AT11" i="67"/>
  <c r="AS11" i="67"/>
  <c r="AR11" i="67"/>
  <c r="AQ11" i="67"/>
  <c r="AP11" i="67"/>
  <c r="AO11" i="67"/>
  <c r="AN11" i="67"/>
  <c r="AM11" i="67"/>
  <c r="AL11" i="67"/>
  <c r="AK11" i="67"/>
  <c r="AJ11" i="67"/>
  <c r="AI11" i="67"/>
  <c r="AU11" i="67"/>
  <c r="AG11" i="67"/>
  <c r="P11" i="67"/>
  <c r="AY10" i="67"/>
  <c r="AX10" i="67"/>
  <c r="AW10" i="67"/>
  <c r="AV10" i="67"/>
  <c r="AT10" i="67"/>
  <c r="AS10" i="67"/>
  <c r="AR10" i="67"/>
  <c r="AQ10" i="67"/>
  <c r="AP10" i="67"/>
  <c r="AO10" i="67"/>
  <c r="AN10" i="67"/>
  <c r="AM10" i="67"/>
  <c r="AL10" i="67"/>
  <c r="AK10" i="67"/>
  <c r="AJ10" i="67"/>
  <c r="AI10" i="67"/>
  <c r="AU10" i="67"/>
  <c r="AG10" i="67"/>
  <c r="P10" i="67"/>
  <c r="AY9" i="67"/>
  <c r="AX9" i="67"/>
  <c r="AW9" i="67"/>
  <c r="AV9" i="67"/>
  <c r="AT9" i="67"/>
  <c r="AS9" i="67"/>
  <c r="AR9" i="67"/>
  <c r="AQ9" i="67"/>
  <c r="AP9" i="67"/>
  <c r="AO9" i="67"/>
  <c r="AN9" i="67"/>
  <c r="AM9" i="67"/>
  <c r="AL9" i="67"/>
  <c r="AK9" i="67"/>
  <c r="AJ9" i="67"/>
  <c r="AI9" i="67"/>
  <c r="AU9" i="67"/>
  <c r="AG9" i="67"/>
  <c r="P9" i="67"/>
  <c r="AY8" i="67"/>
  <c r="AX8" i="67"/>
  <c r="AW8" i="67"/>
  <c r="AV8" i="67"/>
  <c r="AT8" i="67"/>
  <c r="AS8" i="67"/>
  <c r="AR8" i="67"/>
  <c r="AQ8" i="67"/>
  <c r="AP8" i="67"/>
  <c r="AO8" i="67"/>
  <c r="AN8" i="67"/>
  <c r="AM8" i="67"/>
  <c r="AL8" i="67"/>
  <c r="AK8" i="67"/>
  <c r="AJ8" i="67"/>
  <c r="AI8" i="67"/>
  <c r="AU8" i="67"/>
  <c r="AG8" i="67"/>
  <c r="P8" i="67"/>
  <c r="AY7" i="67"/>
  <c r="AX7" i="67"/>
  <c r="AW7" i="67"/>
  <c r="AV7" i="67"/>
  <c r="AT7" i="67"/>
  <c r="AS7" i="67"/>
  <c r="AR7" i="67"/>
  <c r="AQ7" i="67"/>
  <c r="AP7" i="67"/>
  <c r="AO7" i="67"/>
  <c r="AN7" i="67"/>
  <c r="AM7" i="67"/>
  <c r="AL7" i="67"/>
  <c r="AK7" i="67"/>
  <c r="AJ7" i="67"/>
  <c r="AI7" i="67"/>
  <c r="AU7" i="67"/>
  <c r="AG7" i="67"/>
  <c r="P7" i="67"/>
  <c r="AY6" i="67"/>
  <c r="AX6" i="67"/>
  <c r="AW6" i="67"/>
  <c r="AV6" i="67"/>
  <c r="AT6" i="67"/>
  <c r="AS6" i="67"/>
  <c r="AR6" i="67"/>
  <c r="AQ6" i="67"/>
  <c r="AP6" i="67"/>
  <c r="AO6" i="67"/>
  <c r="AN6" i="67"/>
  <c r="AM6" i="67"/>
  <c r="AL6" i="67"/>
  <c r="AK6" i="67"/>
  <c r="AJ6" i="67"/>
  <c r="AI6" i="67"/>
  <c r="AU6" i="67"/>
  <c r="AG6" i="67"/>
  <c r="P6" i="67"/>
  <c r="BJ511" i="67"/>
  <c r="BF511" i="67"/>
  <c r="BB511" i="67"/>
  <c r="AY5" i="67"/>
  <c r="AX5" i="67"/>
  <c r="AX511" i="67"/>
  <c r="AW5" i="67"/>
  <c r="AV5" i="67"/>
  <c r="AV511" i="67"/>
  <c r="AT5" i="67"/>
  <c r="AT511" i="67"/>
  <c r="AS5" i="67"/>
  <c r="AR5" i="67"/>
  <c r="AR511" i="67"/>
  <c r="AQ5" i="67"/>
  <c r="AP5" i="67"/>
  <c r="AP511" i="67"/>
  <c r="AO5" i="67"/>
  <c r="AN5" i="67"/>
  <c r="AN511" i="67"/>
  <c r="AM5" i="67"/>
  <c r="AL5" i="67"/>
  <c r="AL511" i="67"/>
  <c r="AK5" i="67"/>
  <c r="AJ5" i="67"/>
  <c r="AJ511" i="67"/>
  <c r="AI5" i="67"/>
  <c r="AG5" i="67"/>
  <c r="AG511" i="67"/>
  <c r="P5" i="67"/>
  <c r="AH511" i="66"/>
  <c r="AF511" i="66"/>
  <c r="AE511" i="66"/>
  <c r="AD511" i="66"/>
  <c r="AC511" i="66"/>
  <c r="AB511" i="66"/>
  <c r="AA511" i="66"/>
  <c r="Z511" i="66"/>
  <c r="Y511" i="66"/>
  <c r="X511" i="66"/>
  <c r="W511" i="66"/>
  <c r="V511" i="66"/>
  <c r="U511" i="66"/>
  <c r="T511" i="66"/>
  <c r="S511" i="66"/>
  <c r="R511" i="66"/>
  <c r="Q511" i="66"/>
  <c r="O511" i="66"/>
  <c r="N511" i="66"/>
  <c r="M511" i="66"/>
  <c r="L511" i="66"/>
  <c r="K511" i="66"/>
  <c r="J511" i="66"/>
  <c r="I511" i="66"/>
  <c r="H511" i="66"/>
  <c r="G511" i="66"/>
  <c r="F511" i="66"/>
  <c r="E511" i="66"/>
  <c r="D511" i="66"/>
  <c r="AY510" i="66"/>
  <c r="AX510" i="66"/>
  <c r="AW510" i="66"/>
  <c r="AV510" i="66"/>
  <c r="AT510" i="66"/>
  <c r="AS510" i="66"/>
  <c r="AR510" i="66"/>
  <c r="AQ510" i="66"/>
  <c r="AP510" i="66"/>
  <c r="AO510" i="66"/>
  <c r="AN510" i="66"/>
  <c r="AM510" i="66"/>
  <c r="AL510" i="66"/>
  <c r="AK510" i="66"/>
  <c r="AJ510" i="66"/>
  <c r="AI510" i="66"/>
  <c r="AU510" i="66"/>
  <c r="AG510" i="66"/>
  <c r="P510" i="66"/>
  <c r="AY509" i="66"/>
  <c r="AX509" i="66"/>
  <c r="AW509" i="66"/>
  <c r="AV509" i="66"/>
  <c r="AT509" i="66"/>
  <c r="AS509" i="66"/>
  <c r="AR509" i="66"/>
  <c r="AQ509" i="66"/>
  <c r="AP509" i="66"/>
  <c r="AO509" i="66"/>
  <c r="AN509" i="66"/>
  <c r="AM509" i="66"/>
  <c r="AL509" i="66"/>
  <c r="AK509" i="66"/>
  <c r="AJ509" i="66"/>
  <c r="AI509" i="66"/>
  <c r="AU509" i="66"/>
  <c r="AG509" i="66"/>
  <c r="P509" i="66"/>
  <c r="AY508" i="66"/>
  <c r="AX508" i="66"/>
  <c r="AW508" i="66"/>
  <c r="AV508" i="66"/>
  <c r="AT508" i="66"/>
  <c r="AS508" i="66"/>
  <c r="AR508" i="66"/>
  <c r="AQ508" i="66"/>
  <c r="AP508" i="66"/>
  <c r="AO508" i="66"/>
  <c r="AN508" i="66"/>
  <c r="AM508" i="66"/>
  <c r="AL508" i="66"/>
  <c r="AK508" i="66"/>
  <c r="AJ508" i="66"/>
  <c r="AI508" i="66"/>
  <c r="AU508" i="66"/>
  <c r="AG508" i="66"/>
  <c r="P508" i="66"/>
  <c r="AY507" i="66"/>
  <c r="AX507" i="66"/>
  <c r="AW507" i="66"/>
  <c r="AV507" i="66"/>
  <c r="AT507" i="66"/>
  <c r="AS507" i="66"/>
  <c r="AR507" i="66"/>
  <c r="AQ507" i="66"/>
  <c r="AP507" i="66"/>
  <c r="AO507" i="66"/>
  <c r="AN507" i="66"/>
  <c r="AM507" i="66"/>
  <c r="AL507" i="66"/>
  <c r="AK507" i="66"/>
  <c r="AJ507" i="66"/>
  <c r="AI507" i="66"/>
  <c r="AU507" i="66"/>
  <c r="AG507" i="66"/>
  <c r="P507" i="66"/>
  <c r="AY506" i="66"/>
  <c r="AX506" i="66"/>
  <c r="AW506" i="66"/>
  <c r="AV506" i="66"/>
  <c r="AT506" i="66"/>
  <c r="AS506" i="66"/>
  <c r="AR506" i="66"/>
  <c r="AQ506" i="66"/>
  <c r="AP506" i="66"/>
  <c r="AO506" i="66"/>
  <c r="AN506" i="66"/>
  <c r="AM506" i="66"/>
  <c r="AL506" i="66"/>
  <c r="AK506" i="66"/>
  <c r="AJ506" i="66"/>
  <c r="AI506" i="66"/>
  <c r="AU506" i="66"/>
  <c r="AG506" i="66"/>
  <c r="P506" i="66"/>
  <c r="AY505" i="66"/>
  <c r="AX505" i="66"/>
  <c r="AW505" i="66"/>
  <c r="AV505" i="66"/>
  <c r="AT505" i="66"/>
  <c r="AS505" i="66"/>
  <c r="AR505" i="66"/>
  <c r="AQ505" i="66"/>
  <c r="AP505" i="66"/>
  <c r="AO505" i="66"/>
  <c r="AN505" i="66"/>
  <c r="AM505" i="66"/>
  <c r="AL505" i="66"/>
  <c r="AK505" i="66"/>
  <c r="AJ505" i="66"/>
  <c r="AI505" i="66"/>
  <c r="AU505" i="66"/>
  <c r="AG505" i="66"/>
  <c r="P505" i="66"/>
  <c r="AY504" i="66"/>
  <c r="AX504" i="66"/>
  <c r="AW504" i="66"/>
  <c r="AV504" i="66"/>
  <c r="AT504" i="66"/>
  <c r="AS504" i="66"/>
  <c r="AR504" i="66"/>
  <c r="AQ504" i="66"/>
  <c r="AP504" i="66"/>
  <c r="AO504" i="66"/>
  <c r="AN504" i="66"/>
  <c r="AM504" i="66"/>
  <c r="AL504" i="66"/>
  <c r="AK504" i="66"/>
  <c r="AJ504" i="66"/>
  <c r="AI504" i="66"/>
  <c r="AU504" i="66"/>
  <c r="AG504" i="66"/>
  <c r="P504" i="66"/>
  <c r="AY503" i="66"/>
  <c r="AX503" i="66"/>
  <c r="AW503" i="66"/>
  <c r="AV503" i="66"/>
  <c r="AT503" i="66"/>
  <c r="AS503" i="66"/>
  <c r="AR503" i="66"/>
  <c r="AQ503" i="66"/>
  <c r="AP503" i="66"/>
  <c r="AO503" i="66"/>
  <c r="AN503" i="66"/>
  <c r="AM503" i="66"/>
  <c r="AL503" i="66"/>
  <c r="AK503" i="66"/>
  <c r="AJ503" i="66"/>
  <c r="AI503" i="66"/>
  <c r="AU503" i="66"/>
  <c r="AG503" i="66"/>
  <c r="P503" i="66"/>
  <c r="AY502" i="66"/>
  <c r="AX502" i="66"/>
  <c r="AW502" i="66"/>
  <c r="AV502" i="66"/>
  <c r="AT502" i="66"/>
  <c r="AS502" i="66"/>
  <c r="AR502" i="66"/>
  <c r="AQ502" i="66"/>
  <c r="AP502" i="66"/>
  <c r="AO502" i="66"/>
  <c r="AN502" i="66"/>
  <c r="AM502" i="66"/>
  <c r="AL502" i="66"/>
  <c r="AK502" i="66"/>
  <c r="AJ502" i="66"/>
  <c r="AI502" i="66"/>
  <c r="AU502" i="66"/>
  <c r="AG502" i="66"/>
  <c r="P502" i="66"/>
  <c r="AY501" i="66"/>
  <c r="AX501" i="66"/>
  <c r="AW501" i="66"/>
  <c r="AV501" i="66"/>
  <c r="AT501" i="66"/>
  <c r="AS501" i="66"/>
  <c r="AR501" i="66"/>
  <c r="AQ501" i="66"/>
  <c r="AP501" i="66"/>
  <c r="AO501" i="66"/>
  <c r="AN501" i="66"/>
  <c r="AM501" i="66"/>
  <c r="AL501" i="66"/>
  <c r="AK501" i="66"/>
  <c r="AJ501" i="66"/>
  <c r="AI501" i="66"/>
  <c r="AU501" i="66"/>
  <c r="AG501" i="66"/>
  <c r="P501" i="66"/>
  <c r="AY500" i="66"/>
  <c r="AX500" i="66"/>
  <c r="AW500" i="66"/>
  <c r="AV500" i="66"/>
  <c r="AT500" i="66"/>
  <c r="AS500" i="66"/>
  <c r="AR500" i="66"/>
  <c r="AQ500" i="66"/>
  <c r="AP500" i="66"/>
  <c r="AO500" i="66"/>
  <c r="AN500" i="66"/>
  <c r="AM500" i="66"/>
  <c r="AL500" i="66"/>
  <c r="AK500" i="66"/>
  <c r="AJ500" i="66"/>
  <c r="AI500" i="66"/>
  <c r="AU500" i="66"/>
  <c r="AG500" i="66"/>
  <c r="P500" i="66"/>
  <c r="AY499" i="66"/>
  <c r="AX499" i="66"/>
  <c r="AW499" i="66"/>
  <c r="AV499" i="66"/>
  <c r="AT499" i="66"/>
  <c r="AS499" i="66"/>
  <c r="AR499" i="66"/>
  <c r="AQ499" i="66"/>
  <c r="AP499" i="66"/>
  <c r="AO499" i="66"/>
  <c r="AN499" i="66"/>
  <c r="AM499" i="66"/>
  <c r="AL499" i="66"/>
  <c r="AK499" i="66"/>
  <c r="AJ499" i="66"/>
  <c r="AI499" i="66"/>
  <c r="AU499" i="66"/>
  <c r="AG499" i="66"/>
  <c r="P499" i="66"/>
  <c r="AY498" i="66"/>
  <c r="AX498" i="66"/>
  <c r="AW498" i="66"/>
  <c r="AV498" i="66"/>
  <c r="AT498" i="66"/>
  <c r="AS498" i="66"/>
  <c r="AR498" i="66"/>
  <c r="AQ498" i="66"/>
  <c r="AP498" i="66"/>
  <c r="AO498" i="66"/>
  <c r="AN498" i="66"/>
  <c r="AM498" i="66"/>
  <c r="AL498" i="66"/>
  <c r="AK498" i="66"/>
  <c r="AJ498" i="66"/>
  <c r="AI498" i="66"/>
  <c r="AU498" i="66"/>
  <c r="AG498" i="66"/>
  <c r="P498" i="66"/>
  <c r="AY497" i="66"/>
  <c r="AX497" i="66"/>
  <c r="AW497" i="66"/>
  <c r="AV497" i="66"/>
  <c r="AT497" i="66"/>
  <c r="AS497" i="66"/>
  <c r="AR497" i="66"/>
  <c r="AQ497" i="66"/>
  <c r="AP497" i="66"/>
  <c r="AO497" i="66"/>
  <c r="AN497" i="66"/>
  <c r="AM497" i="66"/>
  <c r="AL497" i="66"/>
  <c r="AK497" i="66"/>
  <c r="AJ497" i="66"/>
  <c r="AI497" i="66"/>
  <c r="AU497" i="66"/>
  <c r="AG497" i="66"/>
  <c r="P497" i="66"/>
  <c r="AY496" i="66"/>
  <c r="AX496" i="66"/>
  <c r="AW496" i="66"/>
  <c r="AV496" i="66"/>
  <c r="AT496" i="66"/>
  <c r="AS496" i="66"/>
  <c r="AR496" i="66"/>
  <c r="AQ496" i="66"/>
  <c r="AP496" i="66"/>
  <c r="AO496" i="66"/>
  <c r="AN496" i="66"/>
  <c r="AM496" i="66"/>
  <c r="AL496" i="66"/>
  <c r="AK496" i="66"/>
  <c r="AJ496" i="66"/>
  <c r="AI496" i="66"/>
  <c r="AU496" i="66"/>
  <c r="AG496" i="66"/>
  <c r="P496" i="66"/>
  <c r="AY495" i="66"/>
  <c r="AX495" i="66"/>
  <c r="AW495" i="66"/>
  <c r="AV495" i="66"/>
  <c r="AT495" i="66"/>
  <c r="AS495" i="66"/>
  <c r="AR495" i="66"/>
  <c r="AQ495" i="66"/>
  <c r="AP495" i="66"/>
  <c r="AO495" i="66"/>
  <c r="AN495" i="66"/>
  <c r="AM495" i="66"/>
  <c r="AL495" i="66"/>
  <c r="AK495" i="66"/>
  <c r="AJ495" i="66"/>
  <c r="AI495" i="66"/>
  <c r="AU495" i="66"/>
  <c r="AG495" i="66"/>
  <c r="P495" i="66"/>
  <c r="AY494" i="66"/>
  <c r="AX494" i="66"/>
  <c r="AW494" i="66"/>
  <c r="AV494" i="66"/>
  <c r="AT494" i="66"/>
  <c r="AS494" i="66"/>
  <c r="AR494" i="66"/>
  <c r="AQ494" i="66"/>
  <c r="AP494" i="66"/>
  <c r="AO494" i="66"/>
  <c r="AN494" i="66"/>
  <c r="AM494" i="66"/>
  <c r="AL494" i="66"/>
  <c r="AK494" i="66"/>
  <c r="AJ494" i="66"/>
  <c r="AI494" i="66"/>
  <c r="AU494" i="66"/>
  <c r="AG494" i="66"/>
  <c r="P494" i="66"/>
  <c r="AY493" i="66"/>
  <c r="AX493" i="66"/>
  <c r="AW493" i="66"/>
  <c r="AV493" i="66"/>
  <c r="AT493" i="66"/>
  <c r="AS493" i="66"/>
  <c r="AR493" i="66"/>
  <c r="AQ493" i="66"/>
  <c r="AP493" i="66"/>
  <c r="AO493" i="66"/>
  <c r="AN493" i="66"/>
  <c r="AM493" i="66"/>
  <c r="AL493" i="66"/>
  <c r="AK493" i="66"/>
  <c r="AJ493" i="66"/>
  <c r="AI493" i="66"/>
  <c r="AU493" i="66"/>
  <c r="AG493" i="66"/>
  <c r="P493" i="66"/>
  <c r="AY492" i="66"/>
  <c r="AX492" i="66"/>
  <c r="AW492" i="66"/>
  <c r="AV492" i="66"/>
  <c r="AT492" i="66"/>
  <c r="AS492" i="66"/>
  <c r="AR492" i="66"/>
  <c r="AQ492" i="66"/>
  <c r="AP492" i="66"/>
  <c r="AO492" i="66"/>
  <c r="AN492" i="66"/>
  <c r="AM492" i="66"/>
  <c r="AL492" i="66"/>
  <c r="AK492" i="66"/>
  <c r="AJ492" i="66"/>
  <c r="AI492" i="66"/>
  <c r="AU492" i="66"/>
  <c r="AG492" i="66"/>
  <c r="P492" i="66"/>
  <c r="AY491" i="66"/>
  <c r="AX491" i="66"/>
  <c r="AW491" i="66"/>
  <c r="AV491" i="66"/>
  <c r="AT491" i="66"/>
  <c r="AS491" i="66"/>
  <c r="AR491" i="66"/>
  <c r="AQ491" i="66"/>
  <c r="AP491" i="66"/>
  <c r="AO491" i="66"/>
  <c r="AN491" i="66"/>
  <c r="AM491" i="66"/>
  <c r="AL491" i="66"/>
  <c r="AK491" i="66"/>
  <c r="AJ491" i="66"/>
  <c r="AI491" i="66"/>
  <c r="AU491" i="66"/>
  <c r="AG491" i="66"/>
  <c r="P491" i="66"/>
  <c r="AY490" i="66"/>
  <c r="AX490" i="66"/>
  <c r="AW490" i="66"/>
  <c r="AV490" i="66"/>
  <c r="AT490" i="66"/>
  <c r="AS490" i="66"/>
  <c r="AR490" i="66"/>
  <c r="AQ490" i="66"/>
  <c r="AP490" i="66"/>
  <c r="AO490" i="66"/>
  <c r="AN490" i="66"/>
  <c r="AM490" i="66"/>
  <c r="AL490" i="66"/>
  <c r="AK490" i="66"/>
  <c r="AJ490" i="66"/>
  <c r="AI490" i="66"/>
  <c r="AU490" i="66"/>
  <c r="AG490" i="66"/>
  <c r="P490" i="66"/>
  <c r="AY489" i="66"/>
  <c r="AX489" i="66"/>
  <c r="AW489" i="66"/>
  <c r="AV489" i="66"/>
  <c r="AT489" i="66"/>
  <c r="AS489" i="66"/>
  <c r="AR489" i="66"/>
  <c r="AQ489" i="66"/>
  <c r="AP489" i="66"/>
  <c r="AO489" i="66"/>
  <c r="AN489" i="66"/>
  <c r="AM489" i="66"/>
  <c r="AL489" i="66"/>
  <c r="AK489" i="66"/>
  <c r="AJ489" i="66"/>
  <c r="AI489" i="66"/>
  <c r="AU489" i="66"/>
  <c r="AG489" i="66"/>
  <c r="P489" i="66"/>
  <c r="AY488" i="66"/>
  <c r="AX488" i="66"/>
  <c r="AW488" i="66"/>
  <c r="AV488" i="66"/>
  <c r="AT488" i="66"/>
  <c r="AS488" i="66"/>
  <c r="AR488" i="66"/>
  <c r="AQ488" i="66"/>
  <c r="AP488" i="66"/>
  <c r="AO488" i="66"/>
  <c r="AN488" i="66"/>
  <c r="AM488" i="66"/>
  <c r="AL488" i="66"/>
  <c r="AK488" i="66"/>
  <c r="AJ488" i="66"/>
  <c r="AI488" i="66"/>
  <c r="AU488" i="66"/>
  <c r="AG488" i="66"/>
  <c r="P488" i="66"/>
  <c r="AY487" i="66"/>
  <c r="AX487" i="66"/>
  <c r="AW487" i="66"/>
  <c r="AV487" i="66"/>
  <c r="AT487" i="66"/>
  <c r="AS487" i="66"/>
  <c r="AR487" i="66"/>
  <c r="AQ487" i="66"/>
  <c r="AP487" i="66"/>
  <c r="AO487" i="66"/>
  <c r="AN487" i="66"/>
  <c r="AM487" i="66"/>
  <c r="AL487" i="66"/>
  <c r="AK487" i="66"/>
  <c r="AJ487" i="66"/>
  <c r="AI487" i="66"/>
  <c r="AU487" i="66"/>
  <c r="AG487" i="66"/>
  <c r="P487" i="66"/>
  <c r="AY486" i="66"/>
  <c r="AX486" i="66"/>
  <c r="AW486" i="66"/>
  <c r="AV486" i="66"/>
  <c r="AT486" i="66"/>
  <c r="AS486" i="66"/>
  <c r="AR486" i="66"/>
  <c r="AQ486" i="66"/>
  <c r="AP486" i="66"/>
  <c r="AO486" i="66"/>
  <c r="AN486" i="66"/>
  <c r="AM486" i="66"/>
  <c r="AL486" i="66"/>
  <c r="AK486" i="66"/>
  <c r="AJ486" i="66"/>
  <c r="AI486" i="66"/>
  <c r="AU486" i="66"/>
  <c r="AG486" i="66"/>
  <c r="P486" i="66"/>
  <c r="AY485" i="66"/>
  <c r="AX485" i="66"/>
  <c r="AW485" i="66"/>
  <c r="AV485" i="66"/>
  <c r="AT485" i="66"/>
  <c r="AS485" i="66"/>
  <c r="AR485" i="66"/>
  <c r="AQ485" i="66"/>
  <c r="AP485" i="66"/>
  <c r="AO485" i="66"/>
  <c r="AN485" i="66"/>
  <c r="AM485" i="66"/>
  <c r="AL485" i="66"/>
  <c r="AK485" i="66"/>
  <c r="AJ485" i="66"/>
  <c r="AI485" i="66"/>
  <c r="AU485" i="66"/>
  <c r="AG485" i="66"/>
  <c r="P485" i="66"/>
  <c r="AY484" i="66"/>
  <c r="AX484" i="66"/>
  <c r="AW484" i="66"/>
  <c r="AV484" i="66"/>
  <c r="AT484" i="66"/>
  <c r="AS484" i="66"/>
  <c r="AR484" i="66"/>
  <c r="AQ484" i="66"/>
  <c r="AP484" i="66"/>
  <c r="AO484" i="66"/>
  <c r="AN484" i="66"/>
  <c r="AM484" i="66"/>
  <c r="AL484" i="66"/>
  <c r="AK484" i="66"/>
  <c r="AJ484" i="66"/>
  <c r="AI484" i="66"/>
  <c r="AU484" i="66"/>
  <c r="AG484" i="66"/>
  <c r="P484" i="66"/>
  <c r="AY483" i="66"/>
  <c r="AX483" i="66"/>
  <c r="AW483" i="66"/>
  <c r="AV483" i="66"/>
  <c r="AT483" i="66"/>
  <c r="AS483" i="66"/>
  <c r="AR483" i="66"/>
  <c r="AQ483" i="66"/>
  <c r="AP483" i="66"/>
  <c r="AO483" i="66"/>
  <c r="AN483" i="66"/>
  <c r="AM483" i="66"/>
  <c r="AL483" i="66"/>
  <c r="AK483" i="66"/>
  <c r="AJ483" i="66"/>
  <c r="AI483" i="66"/>
  <c r="AU483" i="66"/>
  <c r="AG483" i="66"/>
  <c r="P483" i="66"/>
  <c r="AY482" i="66"/>
  <c r="AX482" i="66"/>
  <c r="AW482" i="66"/>
  <c r="AV482" i="66"/>
  <c r="AT482" i="66"/>
  <c r="AS482" i="66"/>
  <c r="AR482" i="66"/>
  <c r="AQ482" i="66"/>
  <c r="AP482" i="66"/>
  <c r="AO482" i="66"/>
  <c r="AN482" i="66"/>
  <c r="AM482" i="66"/>
  <c r="AL482" i="66"/>
  <c r="AK482" i="66"/>
  <c r="AJ482" i="66"/>
  <c r="AI482" i="66"/>
  <c r="AU482" i="66"/>
  <c r="AG482" i="66"/>
  <c r="P482" i="66"/>
  <c r="AY481" i="66"/>
  <c r="AX481" i="66"/>
  <c r="AW481" i="66"/>
  <c r="AV481" i="66"/>
  <c r="AT481" i="66"/>
  <c r="AS481" i="66"/>
  <c r="AR481" i="66"/>
  <c r="AQ481" i="66"/>
  <c r="AP481" i="66"/>
  <c r="AO481" i="66"/>
  <c r="AN481" i="66"/>
  <c r="AM481" i="66"/>
  <c r="AL481" i="66"/>
  <c r="AK481" i="66"/>
  <c r="AJ481" i="66"/>
  <c r="AI481" i="66"/>
  <c r="AU481" i="66"/>
  <c r="AG481" i="66"/>
  <c r="P481" i="66"/>
  <c r="AY480" i="66"/>
  <c r="AX480" i="66"/>
  <c r="AW480" i="66"/>
  <c r="AV480" i="66"/>
  <c r="AT480" i="66"/>
  <c r="AS480" i="66"/>
  <c r="AR480" i="66"/>
  <c r="AQ480" i="66"/>
  <c r="AP480" i="66"/>
  <c r="AO480" i="66"/>
  <c r="AN480" i="66"/>
  <c r="AM480" i="66"/>
  <c r="AL480" i="66"/>
  <c r="AK480" i="66"/>
  <c r="AJ480" i="66"/>
  <c r="AI480" i="66"/>
  <c r="AU480" i="66"/>
  <c r="AG480" i="66"/>
  <c r="P480" i="66"/>
  <c r="AY479" i="66"/>
  <c r="AX479" i="66"/>
  <c r="AW479" i="66"/>
  <c r="AV479" i="66"/>
  <c r="AT479" i="66"/>
  <c r="AS479" i="66"/>
  <c r="AR479" i="66"/>
  <c r="AQ479" i="66"/>
  <c r="AP479" i="66"/>
  <c r="AO479" i="66"/>
  <c r="AN479" i="66"/>
  <c r="AM479" i="66"/>
  <c r="AL479" i="66"/>
  <c r="AK479" i="66"/>
  <c r="AJ479" i="66"/>
  <c r="AI479" i="66"/>
  <c r="AU479" i="66"/>
  <c r="AG479" i="66"/>
  <c r="P479" i="66"/>
  <c r="AY478" i="66"/>
  <c r="AX478" i="66"/>
  <c r="AW478" i="66"/>
  <c r="AV478" i="66"/>
  <c r="AT478" i="66"/>
  <c r="AS478" i="66"/>
  <c r="AR478" i="66"/>
  <c r="AQ478" i="66"/>
  <c r="AP478" i="66"/>
  <c r="AO478" i="66"/>
  <c r="AN478" i="66"/>
  <c r="AM478" i="66"/>
  <c r="AL478" i="66"/>
  <c r="AK478" i="66"/>
  <c r="AJ478" i="66"/>
  <c r="AI478" i="66"/>
  <c r="AU478" i="66"/>
  <c r="AG478" i="66"/>
  <c r="P478" i="66"/>
  <c r="AY477" i="66"/>
  <c r="AX477" i="66"/>
  <c r="AW477" i="66"/>
  <c r="AV477" i="66"/>
  <c r="AT477" i="66"/>
  <c r="AS477" i="66"/>
  <c r="AR477" i="66"/>
  <c r="AQ477" i="66"/>
  <c r="AP477" i="66"/>
  <c r="AO477" i="66"/>
  <c r="AN477" i="66"/>
  <c r="AM477" i="66"/>
  <c r="AL477" i="66"/>
  <c r="AK477" i="66"/>
  <c r="AJ477" i="66"/>
  <c r="AI477" i="66"/>
  <c r="AU477" i="66"/>
  <c r="AG477" i="66"/>
  <c r="P477" i="66"/>
  <c r="AY476" i="66"/>
  <c r="AX476" i="66"/>
  <c r="AW476" i="66"/>
  <c r="AV476" i="66"/>
  <c r="AT476" i="66"/>
  <c r="AS476" i="66"/>
  <c r="AR476" i="66"/>
  <c r="AQ476" i="66"/>
  <c r="AP476" i="66"/>
  <c r="AO476" i="66"/>
  <c r="AN476" i="66"/>
  <c r="AM476" i="66"/>
  <c r="AL476" i="66"/>
  <c r="AK476" i="66"/>
  <c r="AJ476" i="66"/>
  <c r="AI476" i="66"/>
  <c r="AU476" i="66"/>
  <c r="AG476" i="66"/>
  <c r="P476" i="66"/>
  <c r="AY475" i="66"/>
  <c r="AX475" i="66"/>
  <c r="AW475" i="66"/>
  <c r="AV475" i="66"/>
  <c r="AT475" i="66"/>
  <c r="AS475" i="66"/>
  <c r="AR475" i="66"/>
  <c r="AQ475" i="66"/>
  <c r="AP475" i="66"/>
  <c r="AO475" i="66"/>
  <c r="AN475" i="66"/>
  <c r="AM475" i="66"/>
  <c r="AL475" i="66"/>
  <c r="AK475" i="66"/>
  <c r="AJ475" i="66"/>
  <c r="AI475" i="66"/>
  <c r="AU475" i="66"/>
  <c r="AG475" i="66"/>
  <c r="P475" i="66"/>
  <c r="AY474" i="66"/>
  <c r="AX474" i="66"/>
  <c r="AW474" i="66"/>
  <c r="AV474" i="66"/>
  <c r="AT474" i="66"/>
  <c r="AS474" i="66"/>
  <c r="AR474" i="66"/>
  <c r="AQ474" i="66"/>
  <c r="AP474" i="66"/>
  <c r="AO474" i="66"/>
  <c r="AN474" i="66"/>
  <c r="AM474" i="66"/>
  <c r="AL474" i="66"/>
  <c r="AK474" i="66"/>
  <c r="AJ474" i="66"/>
  <c r="AI474" i="66"/>
  <c r="AU474" i="66"/>
  <c r="AG474" i="66"/>
  <c r="P474" i="66"/>
  <c r="AY473" i="66"/>
  <c r="AX473" i="66"/>
  <c r="AW473" i="66"/>
  <c r="AV473" i="66"/>
  <c r="AT473" i="66"/>
  <c r="AS473" i="66"/>
  <c r="AR473" i="66"/>
  <c r="AQ473" i="66"/>
  <c r="AP473" i="66"/>
  <c r="AO473" i="66"/>
  <c r="AN473" i="66"/>
  <c r="AM473" i="66"/>
  <c r="AL473" i="66"/>
  <c r="AK473" i="66"/>
  <c r="AJ473" i="66"/>
  <c r="AI473" i="66"/>
  <c r="AU473" i="66"/>
  <c r="AG473" i="66"/>
  <c r="P473" i="66"/>
  <c r="AY472" i="66"/>
  <c r="AX472" i="66"/>
  <c r="AW472" i="66"/>
  <c r="AV472" i="66"/>
  <c r="AT472" i="66"/>
  <c r="AS472" i="66"/>
  <c r="AR472" i="66"/>
  <c r="AQ472" i="66"/>
  <c r="AP472" i="66"/>
  <c r="AO472" i="66"/>
  <c r="AN472" i="66"/>
  <c r="AM472" i="66"/>
  <c r="AL472" i="66"/>
  <c r="AK472" i="66"/>
  <c r="AJ472" i="66"/>
  <c r="AI472" i="66"/>
  <c r="AU472" i="66"/>
  <c r="AG472" i="66"/>
  <c r="P472" i="66"/>
  <c r="AY471" i="66"/>
  <c r="AX471" i="66"/>
  <c r="AW471" i="66"/>
  <c r="AV471" i="66"/>
  <c r="AT471" i="66"/>
  <c r="AS471" i="66"/>
  <c r="AR471" i="66"/>
  <c r="AQ471" i="66"/>
  <c r="AP471" i="66"/>
  <c r="AO471" i="66"/>
  <c r="AN471" i="66"/>
  <c r="AM471" i="66"/>
  <c r="AL471" i="66"/>
  <c r="AK471" i="66"/>
  <c r="AJ471" i="66"/>
  <c r="AI471" i="66"/>
  <c r="AU471" i="66"/>
  <c r="AG471" i="66"/>
  <c r="P471" i="66"/>
  <c r="AY470" i="66"/>
  <c r="AX470" i="66"/>
  <c r="AW470" i="66"/>
  <c r="AV470" i="66"/>
  <c r="AT470" i="66"/>
  <c r="AS470" i="66"/>
  <c r="AR470" i="66"/>
  <c r="AQ470" i="66"/>
  <c r="AP470" i="66"/>
  <c r="AO470" i="66"/>
  <c r="AN470" i="66"/>
  <c r="AM470" i="66"/>
  <c r="AL470" i="66"/>
  <c r="AK470" i="66"/>
  <c r="AJ470" i="66"/>
  <c r="AI470" i="66"/>
  <c r="AU470" i="66"/>
  <c r="AG470" i="66"/>
  <c r="P470" i="66"/>
  <c r="AY469" i="66"/>
  <c r="AX469" i="66"/>
  <c r="AW469" i="66"/>
  <c r="AV469" i="66"/>
  <c r="AT469" i="66"/>
  <c r="AS469" i="66"/>
  <c r="AR469" i="66"/>
  <c r="AQ469" i="66"/>
  <c r="AP469" i="66"/>
  <c r="AO469" i="66"/>
  <c r="AN469" i="66"/>
  <c r="AM469" i="66"/>
  <c r="AL469" i="66"/>
  <c r="AK469" i="66"/>
  <c r="AJ469" i="66"/>
  <c r="AI469" i="66"/>
  <c r="AU469" i="66"/>
  <c r="AG469" i="66"/>
  <c r="P469" i="66"/>
  <c r="AY468" i="66"/>
  <c r="AX468" i="66"/>
  <c r="AW468" i="66"/>
  <c r="AV468" i="66"/>
  <c r="AT468" i="66"/>
  <c r="AS468" i="66"/>
  <c r="AR468" i="66"/>
  <c r="AQ468" i="66"/>
  <c r="AP468" i="66"/>
  <c r="AO468" i="66"/>
  <c r="AN468" i="66"/>
  <c r="AM468" i="66"/>
  <c r="AL468" i="66"/>
  <c r="AK468" i="66"/>
  <c r="AJ468" i="66"/>
  <c r="AI468" i="66"/>
  <c r="AU468" i="66"/>
  <c r="AG468" i="66"/>
  <c r="P468" i="66"/>
  <c r="AY467" i="66"/>
  <c r="AX467" i="66"/>
  <c r="AW467" i="66"/>
  <c r="AV467" i="66"/>
  <c r="AT467" i="66"/>
  <c r="AS467" i="66"/>
  <c r="AR467" i="66"/>
  <c r="AQ467" i="66"/>
  <c r="AP467" i="66"/>
  <c r="AO467" i="66"/>
  <c r="AN467" i="66"/>
  <c r="AM467" i="66"/>
  <c r="AL467" i="66"/>
  <c r="AK467" i="66"/>
  <c r="AJ467" i="66"/>
  <c r="AI467" i="66"/>
  <c r="AU467" i="66"/>
  <c r="AG467" i="66"/>
  <c r="P467" i="66"/>
  <c r="AY466" i="66"/>
  <c r="AX466" i="66"/>
  <c r="AW466" i="66"/>
  <c r="AV466" i="66"/>
  <c r="AT466" i="66"/>
  <c r="AS466" i="66"/>
  <c r="AR466" i="66"/>
  <c r="AQ466" i="66"/>
  <c r="AP466" i="66"/>
  <c r="AO466" i="66"/>
  <c r="AN466" i="66"/>
  <c r="AM466" i="66"/>
  <c r="AL466" i="66"/>
  <c r="AK466" i="66"/>
  <c r="AJ466" i="66"/>
  <c r="AI466" i="66"/>
  <c r="AU466" i="66"/>
  <c r="AG466" i="66"/>
  <c r="P466" i="66"/>
  <c r="AY465" i="66"/>
  <c r="AX465" i="66"/>
  <c r="AW465" i="66"/>
  <c r="AV465" i="66"/>
  <c r="AT465" i="66"/>
  <c r="AS465" i="66"/>
  <c r="AR465" i="66"/>
  <c r="AQ465" i="66"/>
  <c r="AP465" i="66"/>
  <c r="AO465" i="66"/>
  <c r="AN465" i="66"/>
  <c r="AM465" i="66"/>
  <c r="AL465" i="66"/>
  <c r="AK465" i="66"/>
  <c r="AJ465" i="66"/>
  <c r="AI465" i="66"/>
  <c r="AU465" i="66"/>
  <c r="AG465" i="66"/>
  <c r="P465" i="66"/>
  <c r="AY464" i="66"/>
  <c r="AX464" i="66"/>
  <c r="AW464" i="66"/>
  <c r="AV464" i="66"/>
  <c r="AT464" i="66"/>
  <c r="AS464" i="66"/>
  <c r="AR464" i="66"/>
  <c r="AQ464" i="66"/>
  <c r="AP464" i="66"/>
  <c r="AO464" i="66"/>
  <c r="AN464" i="66"/>
  <c r="AM464" i="66"/>
  <c r="AL464" i="66"/>
  <c r="AK464" i="66"/>
  <c r="AJ464" i="66"/>
  <c r="AI464" i="66"/>
  <c r="AU464" i="66"/>
  <c r="AG464" i="66"/>
  <c r="P464" i="66"/>
  <c r="AY463" i="66"/>
  <c r="AX463" i="66"/>
  <c r="AW463" i="66"/>
  <c r="AV463" i="66"/>
  <c r="AT463" i="66"/>
  <c r="AS463" i="66"/>
  <c r="AR463" i="66"/>
  <c r="AQ463" i="66"/>
  <c r="AP463" i="66"/>
  <c r="AO463" i="66"/>
  <c r="AN463" i="66"/>
  <c r="AM463" i="66"/>
  <c r="AL463" i="66"/>
  <c r="AK463" i="66"/>
  <c r="AJ463" i="66"/>
  <c r="AI463" i="66"/>
  <c r="AU463" i="66"/>
  <c r="AG463" i="66"/>
  <c r="P463" i="66"/>
  <c r="AY462" i="66"/>
  <c r="AX462" i="66"/>
  <c r="AW462" i="66"/>
  <c r="AV462" i="66"/>
  <c r="AT462" i="66"/>
  <c r="AS462" i="66"/>
  <c r="AR462" i="66"/>
  <c r="AQ462" i="66"/>
  <c r="AP462" i="66"/>
  <c r="AO462" i="66"/>
  <c r="AN462" i="66"/>
  <c r="AM462" i="66"/>
  <c r="AL462" i="66"/>
  <c r="AK462" i="66"/>
  <c r="AJ462" i="66"/>
  <c r="AI462" i="66"/>
  <c r="AU462" i="66"/>
  <c r="AG462" i="66"/>
  <c r="P462" i="66"/>
  <c r="AY461" i="66"/>
  <c r="AX461" i="66"/>
  <c r="AW461" i="66"/>
  <c r="AV461" i="66"/>
  <c r="AT461" i="66"/>
  <c r="AS461" i="66"/>
  <c r="AR461" i="66"/>
  <c r="AQ461" i="66"/>
  <c r="AP461" i="66"/>
  <c r="AO461" i="66"/>
  <c r="AN461" i="66"/>
  <c r="AM461" i="66"/>
  <c r="AL461" i="66"/>
  <c r="AK461" i="66"/>
  <c r="AJ461" i="66"/>
  <c r="AI461" i="66"/>
  <c r="AU461" i="66"/>
  <c r="AG461" i="66"/>
  <c r="P461" i="66"/>
  <c r="AY460" i="66"/>
  <c r="AX460" i="66"/>
  <c r="AW460" i="66"/>
  <c r="AV460" i="66"/>
  <c r="AT460" i="66"/>
  <c r="AS460" i="66"/>
  <c r="AR460" i="66"/>
  <c r="AQ460" i="66"/>
  <c r="AP460" i="66"/>
  <c r="AO460" i="66"/>
  <c r="AN460" i="66"/>
  <c r="AM460" i="66"/>
  <c r="AL460" i="66"/>
  <c r="AK460" i="66"/>
  <c r="AJ460" i="66"/>
  <c r="AI460" i="66"/>
  <c r="AU460" i="66"/>
  <c r="AG460" i="66"/>
  <c r="P460" i="66"/>
  <c r="AY459" i="66"/>
  <c r="AX459" i="66"/>
  <c r="AW459" i="66"/>
  <c r="AV459" i="66"/>
  <c r="AT459" i="66"/>
  <c r="AS459" i="66"/>
  <c r="AR459" i="66"/>
  <c r="AQ459" i="66"/>
  <c r="AP459" i="66"/>
  <c r="AO459" i="66"/>
  <c r="AN459" i="66"/>
  <c r="AM459" i="66"/>
  <c r="AL459" i="66"/>
  <c r="AK459" i="66"/>
  <c r="AJ459" i="66"/>
  <c r="AI459" i="66"/>
  <c r="AU459" i="66"/>
  <c r="AG459" i="66"/>
  <c r="P459" i="66"/>
  <c r="AY458" i="66"/>
  <c r="AX458" i="66"/>
  <c r="AW458" i="66"/>
  <c r="AV458" i="66"/>
  <c r="AT458" i="66"/>
  <c r="AS458" i="66"/>
  <c r="AR458" i="66"/>
  <c r="AQ458" i="66"/>
  <c r="AP458" i="66"/>
  <c r="AO458" i="66"/>
  <c r="AN458" i="66"/>
  <c r="AM458" i="66"/>
  <c r="AL458" i="66"/>
  <c r="AK458" i="66"/>
  <c r="AJ458" i="66"/>
  <c r="AI458" i="66"/>
  <c r="AU458" i="66"/>
  <c r="AG458" i="66"/>
  <c r="P458" i="66"/>
  <c r="AY457" i="66"/>
  <c r="AX457" i="66"/>
  <c r="AW457" i="66"/>
  <c r="AV457" i="66"/>
  <c r="AT457" i="66"/>
  <c r="AS457" i="66"/>
  <c r="AR457" i="66"/>
  <c r="AQ457" i="66"/>
  <c r="AP457" i="66"/>
  <c r="AO457" i="66"/>
  <c r="AN457" i="66"/>
  <c r="AM457" i="66"/>
  <c r="AL457" i="66"/>
  <c r="AK457" i="66"/>
  <c r="AJ457" i="66"/>
  <c r="AI457" i="66"/>
  <c r="AU457" i="66"/>
  <c r="AG457" i="66"/>
  <c r="P457" i="66"/>
  <c r="AY456" i="66"/>
  <c r="AX456" i="66"/>
  <c r="AW456" i="66"/>
  <c r="AV456" i="66"/>
  <c r="AT456" i="66"/>
  <c r="AS456" i="66"/>
  <c r="AR456" i="66"/>
  <c r="AQ456" i="66"/>
  <c r="AP456" i="66"/>
  <c r="AO456" i="66"/>
  <c r="AN456" i="66"/>
  <c r="AM456" i="66"/>
  <c r="AL456" i="66"/>
  <c r="AK456" i="66"/>
  <c r="AJ456" i="66"/>
  <c r="AI456" i="66"/>
  <c r="AU456" i="66"/>
  <c r="AG456" i="66"/>
  <c r="P456" i="66"/>
  <c r="AY455" i="66"/>
  <c r="AX455" i="66"/>
  <c r="AW455" i="66"/>
  <c r="AV455" i="66"/>
  <c r="AT455" i="66"/>
  <c r="AS455" i="66"/>
  <c r="AR455" i="66"/>
  <c r="AQ455" i="66"/>
  <c r="AP455" i="66"/>
  <c r="AO455" i="66"/>
  <c r="AN455" i="66"/>
  <c r="AM455" i="66"/>
  <c r="AL455" i="66"/>
  <c r="AK455" i="66"/>
  <c r="AJ455" i="66"/>
  <c r="AI455" i="66"/>
  <c r="AU455" i="66"/>
  <c r="AG455" i="66"/>
  <c r="P455" i="66"/>
  <c r="AY454" i="66"/>
  <c r="AX454" i="66"/>
  <c r="AW454" i="66"/>
  <c r="AV454" i="66"/>
  <c r="AT454" i="66"/>
  <c r="AS454" i="66"/>
  <c r="AR454" i="66"/>
  <c r="AQ454" i="66"/>
  <c r="AP454" i="66"/>
  <c r="AO454" i="66"/>
  <c r="AN454" i="66"/>
  <c r="AM454" i="66"/>
  <c r="AL454" i="66"/>
  <c r="AK454" i="66"/>
  <c r="AJ454" i="66"/>
  <c r="AI454" i="66"/>
  <c r="AU454" i="66"/>
  <c r="AG454" i="66"/>
  <c r="P454" i="66"/>
  <c r="AY453" i="66"/>
  <c r="AX453" i="66"/>
  <c r="AW453" i="66"/>
  <c r="AV453" i="66"/>
  <c r="AT453" i="66"/>
  <c r="AS453" i="66"/>
  <c r="AR453" i="66"/>
  <c r="AQ453" i="66"/>
  <c r="AP453" i="66"/>
  <c r="AO453" i="66"/>
  <c r="AN453" i="66"/>
  <c r="AM453" i="66"/>
  <c r="AL453" i="66"/>
  <c r="AK453" i="66"/>
  <c r="AJ453" i="66"/>
  <c r="AI453" i="66"/>
  <c r="AU453" i="66"/>
  <c r="AG453" i="66"/>
  <c r="P453" i="66"/>
  <c r="AY452" i="66"/>
  <c r="AX452" i="66"/>
  <c r="AW452" i="66"/>
  <c r="AV452" i="66"/>
  <c r="AT452" i="66"/>
  <c r="AS452" i="66"/>
  <c r="AR452" i="66"/>
  <c r="AQ452" i="66"/>
  <c r="AP452" i="66"/>
  <c r="AO452" i="66"/>
  <c r="AN452" i="66"/>
  <c r="AM452" i="66"/>
  <c r="AL452" i="66"/>
  <c r="AK452" i="66"/>
  <c r="AJ452" i="66"/>
  <c r="AI452" i="66"/>
  <c r="AU452" i="66"/>
  <c r="AG452" i="66"/>
  <c r="P452" i="66"/>
  <c r="AY451" i="66"/>
  <c r="AX451" i="66"/>
  <c r="AW451" i="66"/>
  <c r="AV451" i="66"/>
  <c r="AT451" i="66"/>
  <c r="AS451" i="66"/>
  <c r="AR451" i="66"/>
  <c r="AQ451" i="66"/>
  <c r="AP451" i="66"/>
  <c r="AO451" i="66"/>
  <c r="AN451" i="66"/>
  <c r="AM451" i="66"/>
  <c r="AL451" i="66"/>
  <c r="AK451" i="66"/>
  <c r="AJ451" i="66"/>
  <c r="AI451" i="66"/>
  <c r="AU451" i="66"/>
  <c r="AG451" i="66"/>
  <c r="P451" i="66"/>
  <c r="AY450" i="66"/>
  <c r="AX450" i="66"/>
  <c r="AW450" i="66"/>
  <c r="AV450" i="66"/>
  <c r="AT450" i="66"/>
  <c r="AS450" i="66"/>
  <c r="AR450" i="66"/>
  <c r="AQ450" i="66"/>
  <c r="AP450" i="66"/>
  <c r="AO450" i="66"/>
  <c r="AN450" i="66"/>
  <c r="AM450" i="66"/>
  <c r="AL450" i="66"/>
  <c r="AK450" i="66"/>
  <c r="AJ450" i="66"/>
  <c r="AI450" i="66"/>
  <c r="AU450" i="66"/>
  <c r="AG450" i="66"/>
  <c r="P450" i="66"/>
  <c r="AY449" i="66"/>
  <c r="AX449" i="66"/>
  <c r="AW449" i="66"/>
  <c r="AV449" i="66"/>
  <c r="AT449" i="66"/>
  <c r="AS449" i="66"/>
  <c r="AR449" i="66"/>
  <c r="AQ449" i="66"/>
  <c r="AP449" i="66"/>
  <c r="AO449" i="66"/>
  <c r="AN449" i="66"/>
  <c r="AM449" i="66"/>
  <c r="AL449" i="66"/>
  <c r="AK449" i="66"/>
  <c r="AJ449" i="66"/>
  <c r="AI449" i="66"/>
  <c r="AU449" i="66"/>
  <c r="AG449" i="66"/>
  <c r="P449" i="66"/>
  <c r="AY448" i="66"/>
  <c r="AX448" i="66"/>
  <c r="AW448" i="66"/>
  <c r="AV448" i="66"/>
  <c r="AT448" i="66"/>
  <c r="AS448" i="66"/>
  <c r="AR448" i="66"/>
  <c r="AQ448" i="66"/>
  <c r="AP448" i="66"/>
  <c r="AO448" i="66"/>
  <c r="AN448" i="66"/>
  <c r="AM448" i="66"/>
  <c r="AL448" i="66"/>
  <c r="AK448" i="66"/>
  <c r="AJ448" i="66"/>
  <c r="AI448" i="66"/>
  <c r="AU448" i="66"/>
  <c r="AG448" i="66"/>
  <c r="P448" i="66"/>
  <c r="AY447" i="66"/>
  <c r="AX447" i="66"/>
  <c r="AW447" i="66"/>
  <c r="AV447" i="66"/>
  <c r="AT447" i="66"/>
  <c r="AS447" i="66"/>
  <c r="AR447" i="66"/>
  <c r="AQ447" i="66"/>
  <c r="AP447" i="66"/>
  <c r="AO447" i="66"/>
  <c r="AN447" i="66"/>
  <c r="AM447" i="66"/>
  <c r="AL447" i="66"/>
  <c r="AK447" i="66"/>
  <c r="AJ447" i="66"/>
  <c r="AI447" i="66"/>
  <c r="AU447" i="66"/>
  <c r="AG447" i="66"/>
  <c r="P447" i="66"/>
  <c r="AY446" i="66"/>
  <c r="AX446" i="66"/>
  <c r="AW446" i="66"/>
  <c r="AV446" i="66"/>
  <c r="AT446" i="66"/>
  <c r="AS446" i="66"/>
  <c r="AR446" i="66"/>
  <c r="AQ446" i="66"/>
  <c r="AP446" i="66"/>
  <c r="AO446" i="66"/>
  <c r="AN446" i="66"/>
  <c r="AM446" i="66"/>
  <c r="AL446" i="66"/>
  <c r="AK446" i="66"/>
  <c r="AJ446" i="66"/>
  <c r="AI446" i="66"/>
  <c r="AU446" i="66"/>
  <c r="AG446" i="66"/>
  <c r="P446" i="66"/>
  <c r="AY445" i="66"/>
  <c r="AX445" i="66"/>
  <c r="AW445" i="66"/>
  <c r="AV445" i="66"/>
  <c r="AT445" i="66"/>
  <c r="AS445" i="66"/>
  <c r="AR445" i="66"/>
  <c r="AQ445" i="66"/>
  <c r="AP445" i="66"/>
  <c r="AO445" i="66"/>
  <c r="AN445" i="66"/>
  <c r="AM445" i="66"/>
  <c r="AL445" i="66"/>
  <c r="AK445" i="66"/>
  <c r="AJ445" i="66"/>
  <c r="AI445" i="66"/>
  <c r="AU445" i="66"/>
  <c r="AG445" i="66"/>
  <c r="P445" i="66"/>
  <c r="AY444" i="66"/>
  <c r="AX444" i="66"/>
  <c r="AW444" i="66"/>
  <c r="AV444" i="66"/>
  <c r="AT444" i="66"/>
  <c r="AS444" i="66"/>
  <c r="AR444" i="66"/>
  <c r="AQ444" i="66"/>
  <c r="AP444" i="66"/>
  <c r="AO444" i="66"/>
  <c r="AN444" i="66"/>
  <c r="AM444" i="66"/>
  <c r="AL444" i="66"/>
  <c r="AK444" i="66"/>
  <c r="AJ444" i="66"/>
  <c r="AI444" i="66"/>
  <c r="AU444" i="66"/>
  <c r="AG444" i="66"/>
  <c r="P444" i="66"/>
  <c r="AY443" i="66"/>
  <c r="AX443" i="66"/>
  <c r="AW443" i="66"/>
  <c r="AV443" i="66"/>
  <c r="AT443" i="66"/>
  <c r="AS443" i="66"/>
  <c r="AR443" i="66"/>
  <c r="AQ443" i="66"/>
  <c r="AP443" i="66"/>
  <c r="AO443" i="66"/>
  <c r="AN443" i="66"/>
  <c r="AM443" i="66"/>
  <c r="AL443" i="66"/>
  <c r="AK443" i="66"/>
  <c r="AJ443" i="66"/>
  <c r="AI443" i="66"/>
  <c r="AU443" i="66"/>
  <c r="AG443" i="66"/>
  <c r="P443" i="66"/>
  <c r="AY442" i="66"/>
  <c r="AX442" i="66"/>
  <c r="AW442" i="66"/>
  <c r="AV442" i="66"/>
  <c r="AT442" i="66"/>
  <c r="AS442" i="66"/>
  <c r="AR442" i="66"/>
  <c r="AQ442" i="66"/>
  <c r="AP442" i="66"/>
  <c r="AO442" i="66"/>
  <c r="AN442" i="66"/>
  <c r="AM442" i="66"/>
  <c r="AL442" i="66"/>
  <c r="AK442" i="66"/>
  <c r="AJ442" i="66"/>
  <c r="AI442" i="66"/>
  <c r="AU442" i="66"/>
  <c r="AG442" i="66"/>
  <c r="P442" i="66"/>
  <c r="AY441" i="66"/>
  <c r="AX441" i="66"/>
  <c r="AW441" i="66"/>
  <c r="AV441" i="66"/>
  <c r="AT441" i="66"/>
  <c r="AS441" i="66"/>
  <c r="AR441" i="66"/>
  <c r="AQ441" i="66"/>
  <c r="AP441" i="66"/>
  <c r="AO441" i="66"/>
  <c r="AN441" i="66"/>
  <c r="AM441" i="66"/>
  <c r="AL441" i="66"/>
  <c r="AK441" i="66"/>
  <c r="AJ441" i="66"/>
  <c r="AI441" i="66"/>
  <c r="AU441" i="66"/>
  <c r="AG441" i="66"/>
  <c r="P441" i="66"/>
  <c r="AY440" i="66"/>
  <c r="AX440" i="66"/>
  <c r="AW440" i="66"/>
  <c r="AV440" i="66"/>
  <c r="AT440" i="66"/>
  <c r="AS440" i="66"/>
  <c r="AR440" i="66"/>
  <c r="AQ440" i="66"/>
  <c r="AP440" i="66"/>
  <c r="AO440" i="66"/>
  <c r="AN440" i="66"/>
  <c r="AM440" i="66"/>
  <c r="AL440" i="66"/>
  <c r="AK440" i="66"/>
  <c r="AJ440" i="66"/>
  <c r="AI440" i="66"/>
  <c r="AU440" i="66"/>
  <c r="AG440" i="66"/>
  <c r="P440" i="66"/>
  <c r="AY439" i="66"/>
  <c r="AX439" i="66"/>
  <c r="AW439" i="66"/>
  <c r="AV439" i="66"/>
  <c r="AT439" i="66"/>
  <c r="AS439" i="66"/>
  <c r="AR439" i="66"/>
  <c r="AQ439" i="66"/>
  <c r="AP439" i="66"/>
  <c r="AO439" i="66"/>
  <c r="AN439" i="66"/>
  <c r="AM439" i="66"/>
  <c r="AL439" i="66"/>
  <c r="AK439" i="66"/>
  <c r="AJ439" i="66"/>
  <c r="AI439" i="66"/>
  <c r="AU439" i="66"/>
  <c r="AG439" i="66"/>
  <c r="P439" i="66"/>
  <c r="AY438" i="66"/>
  <c r="AX438" i="66"/>
  <c r="AW438" i="66"/>
  <c r="AV438" i="66"/>
  <c r="AT438" i="66"/>
  <c r="AS438" i="66"/>
  <c r="AR438" i="66"/>
  <c r="AQ438" i="66"/>
  <c r="AP438" i="66"/>
  <c r="AO438" i="66"/>
  <c r="AN438" i="66"/>
  <c r="AM438" i="66"/>
  <c r="AL438" i="66"/>
  <c r="AK438" i="66"/>
  <c r="AJ438" i="66"/>
  <c r="AI438" i="66"/>
  <c r="AU438" i="66"/>
  <c r="AG438" i="66"/>
  <c r="P438" i="66"/>
  <c r="AY437" i="66"/>
  <c r="AX437" i="66"/>
  <c r="AW437" i="66"/>
  <c r="AV437" i="66"/>
  <c r="AT437" i="66"/>
  <c r="AS437" i="66"/>
  <c r="AR437" i="66"/>
  <c r="AQ437" i="66"/>
  <c r="AP437" i="66"/>
  <c r="AO437" i="66"/>
  <c r="AN437" i="66"/>
  <c r="AM437" i="66"/>
  <c r="AL437" i="66"/>
  <c r="AK437" i="66"/>
  <c r="AJ437" i="66"/>
  <c r="AI437" i="66"/>
  <c r="AU437" i="66"/>
  <c r="AG437" i="66"/>
  <c r="P437" i="66"/>
  <c r="AY436" i="66"/>
  <c r="AX436" i="66"/>
  <c r="AW436" i="66"/>
  <c r="AV436" i="66"/>
  <c r="AT436" i="66"/>
  <c r="AS436" i="66"/>
  <c r="AR436" i="66"/>
  <c r="AQ436" i="66"/>
  <c r="AP436" i="66"/>
  <c r="AO436" i="66"/>
  <c r="AN436" i="66"/>
  <c r="AM436" i="66"/>
  <c r="AL436" i="66"/>
  <c r="AK436" i="66"/>
  <c r="AJ436" i="66"/>
  <c r="AI436" i="66"/>
  <c r="AU436" i="66"/>
  <c r="AG436" i="66"/>
  <c r="P436" i="66"/>
  <c r="BO521" i="66"/>
  <c r="AY435" i="66"/>
  <c r="AX435" i="66"/>
  <c r="AW435" i="66"/>
  <c r="AV435" i="66"/>
  <c r="AT435" i="66"/>
  <c r="AS435" i="66"/>
  <c r="AR435" i="66"/>
  <c r="AQ435" i="66"/>
  <c r="AP435" i="66"/>
  <c r="AO435" i="66"/>
  <c r="AN435" i="66"/>
  <c r="AM435" i="66"/>
  <c r="AL435" i="66"/>
  <c r="AK435" i="66"/>
  <c r="AJ435" i="66"/>
  <c r="AI435" i="66"/>
  <c r="AU435" i="66"/>
  <c r="AG435" i="66"/>
  <c r="P435" i="66"/>
  <c r="AY434" i="66"/>
  <c r="AX434" i="66"/>
  <c r="AW434" i="66"/>
  <c r="AV434" i="66"/>
  <c r="AT434" i="66"/>
  <c r="AS434" i="66"/>
  <c r="AR434" i="66"/>
  <c r="AQ434" i="66"/>
  <c r="AP434" i="66"/>
  <c r="AO434" i="66"/>
  <c r="AN434" i="66"/>
  <c r="AM434" i="66"/>
  <c r="AL434" i="66"/>
  <c r="AK434" i="66"/>
  <c r="AJ434" i="66"/>
  <c r="AI434" i="66"/>
  <c r="AU434" i="66"/>
  <c r="AG434" i="66"/>
  <c r="P434" i="66"/>
  <c r="AY433" i="66"/>
  <c r="AX433" i="66"/>
  <c r="AW433" i="66"/>
  <c r="AV433" i="66"/>
  <c r="AT433" i="66"/>
  <c r="AS433" i="66"/>
  <c r="AR433" i="66"/>
  <c r="AQ433" i="66"/>
  <c r="AP433" i="66"/>
  <c r="AO433" i="66"/>
  <c r="AN433" i="66"/>
  <c r="AM433" i="66"/>
  <c r="AL433" i="66"/>
  <c r="AK433" i="66"/>
  <c r="AJ433" i="66"/>
  <c r="AI433" i="66"/>
  <c r="AU433" i="66"/>
  <c r="AG433" i="66"/>
  <c r="P433" i="66"/>
  <c r="AY432" i="66"/>
  <c r="AX432" i="66"/>
  <c r="AW432" i="66"/>
  <c r="AV432" i="66"/>
  <c r="AT432" i="66"/>
  <c r="AS432" i="66"/>
  <c r="AR432" i="66"/>
  <c r="AQ432" i="66"/>
  <c r="AP432" i="66"/>
  <c r="AO432" i="66"/>
  <c r="AN432" i="66"/>
  <c r="AM432" i="66"/>
  <c r="AL432" i="66"/>
  <c r="AK432" i="66"/>
  <c r="AJ432" i="66"/>
  <c r="AI432" i="66"/>
  <c r="AU432" i="66"/>
  <c r="AG432" i="66"/>
  <c r="P432" i="66"/>
  <c r="AY431" i="66"/>
  <c r="AX431" i="66"/>
  <c r="AW431" i="66"/>
  <c r="AV431" i="66"/>
  <c r="AT431" i="66"/>
  <c r="AS431" i="66"/>
  <c r="AR431" i="66"/>
  <c r="AQ431" i="66"/>
  <c r="AP431" i="66"/>
  <c r="AO431" i="66"/>
  <c r="AN431" i="66"/>
  <c r="AM431" i="66"/>
  <c r="AL431" i="66"/>
  <c r="AK431" i="66"/>
  <c r="AJ431" i="66"/>
  <c r="AI431" i="66"/>
  <c r="AU431" i="66"/>
  <c r="AG431" i="66"/>
  <c r="P431" i="66"/>
  <c r="AY430" i="66"/>
  <c r="AX430" i="66"/>
  <c r="AW430" i="66"/>
  <c r="AV430" i="66"/>
  <c r="AT430" i="66"/>
  <c r="AS430" i="66"/>
  <c r="AR430" i="66"/>
  <c r="AQ430" i="66"/>
  <c r="AP430" i="66"/>
  <c r="AO430" i="66"/>
  <c r="AN430" i="66"/>
  <c r="AM430" i="66"/>
  <c r="AL430" i="66"/>
  <c r="AK430" i="66"/>
  <c r="AJ430" i="66"/>
  <c r="AI430" i="66"/>
  <c r="AU430" i="66"/>
  <c r="AG430" i="66"/>
  <c r="P430" i="66"/>
  <c r="AY429" i="66"/>
  <c r="AX429" i="66"/>
  <c r="AW429" i="66"/>
  <c r="AV429" i="66"/>
  <c r="AT429" i="66"/>
  <c r="AS429" i="66"/>
  <c r="AR429" i="66"/>
  <c r="AQ429" i="66"/>
  <c r="AP429" i="66"/>
  <c r="AO429" i="66"/>
  <c r="AN429" i="66"/>
  <c r="AM429" i="66"/>
  <c r="AL429" i="66"/>
  <c r="AK429" i="66"/>
  <c r="AJ429" i="66"/>
  <c r="AI429" i="66"/>
  <c r="AU429" i="66"/>
  <c r="AG429" i="66"/>
  <c r="P429" i="66"/>
  <c r="AY428" i="66"/>
  <c r="AX428" i="66"/>
  <c r="AW428" i="66"/>
  <c r="AV428" i="66"/>
  <c r="AT428" i="66"/>
  <c r="AS428" i="66"/>
  <c r="AR428" i="66"/>
  <c r="AQ428" i="66"/>
  <c r="AP428" i="66"/>
  <c r="AO428" i="66"/>
  <c r="AN428" i="66"/>
  <c r="AM428" i="66"/>
  <c r="AL428" i="66"/>
  <c r="AK428" i="66"/>
  <c r="AJ428" i="66"/>
  <c r="AI428" i="66"/>
  <c r="AU428" i="66"/>
  <c r="AG428" i="66"/>
  <c r="P428" i="66"/>
  <c r="AY427" i="66"/>
  <c r="AX427" i="66"/>
  <c r="AW427" i="66"/>
  <c r="AV427" i="66"/>
  <c r="AT427" i="66"/>
  <c r="AS427" i="66"/>
  <c r="AR427" i="66"/>
  <c r="AQ427" i="66"/>
  <c r="AP427" i="66"/>
  <c r="AO427" i="66"/>
  <c r="AN427" i="66"/>
  <c r="AM427" i="66"/>
  <c r="AL427" i="66"/>
  <c r="AK427" i="66"/>
  <c r="AJ427" i="66"/>
  <c r="AI427" i="66"/>
  <c r="AU427" i="66"/>
  <c r="AG427" i="66"/>
  <c r="P427" i="66"/>
  <c r="AY426" i="66"/>
  <c r="AX426" i="66"/>
  <c r="AW426" i="66"/>
  <c r="AV426" i="66"/>
  <c r="AT426" i="66"/>
  <c r="AS426" i="66"/>
  <c r="AR426" i="66"/>
  <c r="AQ426" i="66"/>
  <c r="AP426" i="66"/>
  <c r="AO426" i="66"/>
  <c r="AN426" i="66"/>
  <c r="AM426" i="66"/>
  <c r="AL426" i="66"/>
  <c r="AK426" i="66"/>
  <c r="AJ426" i="66"/>
  <c r="AI426" i="66"/>
  <c r="AU426" i="66"/>
  <c r="AG426" i="66"/>
  <c r="P426" i="66"/>
  <c r="AY425" i="66"/>
  <c r="AX425" i="66"/>
  <c r="AW425" i="66"/>
  <c r="AV425" i="66"/>
  <c r="AT425" i="66"/>
  <c r="AS425" i="66"/>
  <c r="AR425" i="66"/>
  <c r="AQ425" i="66"/>
  <c r="AP425" i="66"/>
  <c r="AO425" i="66"/>
  <c r="AN425" i="66"/>
  <c r="AM425" i="66"/>
  <c r="AL425" i="66"/>
  <c r="AK425" i="66"/>
  <c r="AJ425" i="66"/>
  <c r="AI425" i="66"/>
  <c r="AU425" i="66"/>
  <c r="AG425" i="66"/>
  <c r="P425" i="66"/>
  <c r="AY424" i="66"/>
  <c r="AX424" i="66"/>
  <c r="AW424" i="66"/>
  <c r="AV424" i="66"/>
  <c r="AT424" i="66"/>
  <c r="AS424" i="66"/>
  <c r="AR424" i="66"/>
  <c r="AQ424" i="66"/>
  <c r="AP424" i="66"/>
  <c r="AO424" i="66"/>
  <c r="AN424" i="66"/>
  <c r="AM424" i="66"/>
  <c r="AL424" i="66"/>
  <c r="AK424" i="66"/>
  <c r="AJ424" i="66"/>
  <c r="AI424" i="66"/>
  <c r="AU424" i="66"/>
  <c r="AG424" i="66"/>
  <c r="P424" i="66"/>
  <c r="AY423" i="66"/>
  <c r="AX423" i="66"/>
  <c r="AW423" i="66"/>
  <c r="AV423" i="66"/>
  <c r="AT423" i="66"/>
  <c r="AS423" i="66"/>
  <c r="AR423" i="66"/>
  <c r="AQ423" i="66"/>
  <c r="AP423" i="66"/>
  <c r="AO423" i="66"/>
  <c r="AN423" i="66"/>
  <c r="AM423" i="66"/>
  <c r="AL423" i="66"/>
  <c r="AK423" i="66"/>
  <c r="AJ423" i="66"/>
  <c r="AI423" i="66"/>
  <c r="AU423" i="66"/>
  <c r="AG423" i="66"/>
  <c r="P423" i="66"/>
  <c r="AY422" i="66"/>
  <c r="AX422" i="66"/>
  <c r="AW422" i="66"/>
  <c r="AV422" i="66"/>
  <c r="AT422" i="66"/>
  <c r="AS422" i="66"/>
  <c r="AR422" i="66"/>
  <c r="AQ422" i="66"/>
  <c r="AP422" i="66"/>
  <c r="AO422" i="66"/>
  <c r="AN422" i="66"/>
  <c r="AM422" i="66"/>
  <c r="AL422" i="66"/>
  <c r="AK422" i="66"/>
  <c r="AJ422" i="66"/>
  <c r="AI422" i="66"/>
  <c r="AU422" i="66"/>
  <c r="AG422" i="66"/>
  <c r="P422" i="66"/>
  <c r="AY421" i="66"/>
  <c r="AX421" i="66"/>
  <c r="AW421" i="66"/>
  <c r="AV421" i="66"/>
  <c r="AT421" i="66"/>
  <c r="AS421" i="66"/>
  <c r="AR421" i="66"/>
  <c r="AQ421" i="66"/>
  <c r="AP421" i="66"/>
  <c r="AO421" i="66"/>
  <c r="AN421" i="66"/>
  <c r="AM421" i="66"/>
  <c r="AL421" i="66"/>
  <c r="AK421" i="66"/>
  <c r="AJ421" i="66"/>
  <c r="AI421" i="66"/>
  <c r="AU421" i="66"/>
  <c r="AG421" i="66"/>
  <c r="P421" i="66"/>
  <c r="AY420" i="66"/>
  <c r="AX420" i="66"/>
  <c r="AW420" i="66"/>
  <c r="AV420" i="66"/>
  <c r="AT420" i="66"/>
  <c r="AS420" i="66"/>
  <c r="AR420" i="66"/>
  <c r="AQ420" i="66"/>
  <c r="AP420" i="66"/>
  <c r="AO420" i="66"/>
  <c r="AN420" i="66"/>
  <c r="AM420" i="66"/>
  <c r="AL420" i="66"/>
  <c r="AK420" i="66"/>
  <c r="AJ420" i="66"/>
  <c r="AI420" i="66"/>
  <c r="AU420" i="66"/>
  <c r="AG420" i="66"/>
  <c r="P420" i="66"/>
  <c r="AY419" i="66"/>
  <c r="AX419" i="66"/>
  <c r="AW419" i="66"/>
  <c r="AV419" i="66"/>
  <c r="AT419" i="66"/>
  <c r="AS419" i="66"/>
  <c r="AR419" i="66"/>
  <c r="AQ419" i="66"/>
  <c r="AP419" i="66"/>
  <c r="AO419" i="66"/>
  <c r="AN419" i="66"/>
  <c r="AM419" i="66"/>
  <c r="AL419" i="66"/>
  <c r="AK419" i="66"/>
  <c r="AJ419" i="66"/>
  <c r="AI419" i="66"/>
  <c r="AU419" i="66"/>
  <c r="AG419" i="66"/>
  <c r="P419" i="66"/>
  <c r="AY418" i="66"/>
  <c r="AX418" i="66"/>
  <c r="AW418" i="66"/>
  <c r="AV418" i="66"/>
  <c r="AT418" i="66"/>
  <c r="AS418" i="66"/>
  <c r="AR418" i="66"/>
  <c r="AQ418" i="66"/>
  <c r="AP418" i="66"/>
  <c r="AO418" i="66"/>
  <c r="AN418" i="66"/>
  <c r="AM418" i="66"/>
  <c r="AL418" i="66"/>
  <c r="AK418" i="66"/>
  <c r="AJ418" i="66"/>
  <c r="AI418" i="66"/>
  <c r="AU418" i="66"/>
  <c r="AG418" i="66"/>
  <c r="P418" i="66"/>
  <c r="AY417" i="66"/>
  <c r="AX417" i="66"/>
  <c r="AW417" i="66"/>
  <c r="AV417" i="66"/>
  <c r="AT417" i="66"/>
  <c r="AS417" i="66"/>
  <c r="AR417" i="66"/>
  <c r="AQ417" i="66"/>
  <c r="AP417" i="66"/>
  <c r="AO417" i="66"/>
  <c r="AN417" i="66"/>
  <c r="AM417" i="66"/>
  <c r="AL417" i="66"/>
  <c r="AK417" i="66"/>
  <c r="AJ417" i="66"/>
  <c r="AI417" i="66"/>
  <c r="AU417" i="66"/>
  <c r="AG417" i="66"/>
  <c r="P417" i="66"/>
  <c r="AY416" i="66"/>
  <c r="AX416" i="66"/>
  <c r="AW416" i="66"/>
  <c r="AV416" i="66"/>
  <c r="AT416" i="66"/>
  <c r="AS416" i="66"/>
  <c r="AR416" i="66"/>
  <c r="AQ416" i="66"/>
  <c r="AP416" i="66"/>
  <c r="AO416" i="66"/>
  <c r="AN416" i="66"/>
  <c r="AM416" i="66"/>
  <c r="AL416" i="66"/>
  <c r="AK416" i="66"/>
  <c r="AJ416" i="66"/>
  <c r="AI416" i="66"/>
  <c r="AU416" i="66"/>
  <c r="AG416" i="66"/>
  <c r="P416" i="66"/>
  <c r="AY415" i="66"/>
  <c r="AX415" i="66"/>
  <c r="AW415" i="66"/>
  <c r="AV415" i="66"/>
  <c r="AT415" i="66"/>
  <c r="AS415" i="66"/>
  <c r="AR415" i="66"/>
  <c r="AQ415" i="66"/>
  <c r="AP415" i="66"/>
  <c r="AO415" i="66"/>
  <c r="AN415" i="66"/>
  <c r="AM415" i="66"/>
  <c r="AL415" i="66"/>
  <c r="AK415" i="66"/>
  <c r="AJ415" i="66"/>
  <c r="AI415" i="66"/>
  <c r="AU415" i="66"/>
  <c r="AG415" i="66"/>
  <c r="P415" i="66"/>
  <c r="AY414" i="66"/>
  <c r="AX414" i="66"/>
  <c r="AW414" i="66"/>
  <c r="AV414" i="66"/>
  <c r="AT414" i="66"/>
  <c r="AS414" i="66"/>
  <c r="AR414" i="66"/>
  <c r="AQ414" i="66"/>
  <c r="AP414" i="66"/>
  <c r="AO414" i="66"/>
  <c r="AN414" i="66"/>
  <c r="AM414" i="66"/>
  <c r="AL414" i="66"/>
  <c r="AK414" i="66"/>
  <c r="AJ414" i="66"/>
  <c r="AI414" i="66"/>
  <c r="AU414" i="66"/>
  <c r="AG414" i="66"/>
  <c r="P414" i="66"/>
  <c r="AY413" i="66"/>
  <c r="AX413" i="66"/>
  <c r="AW413" i="66"/>
  <c r="AV413" i="66"/>
  <c r="AT413" i="66"/>
  <c r="AS413" i="66"/>
  <c r="AR413" i="66"/>
  <c r="AQ413" i="66"/>
  <c r="AP413" i="66"/>
  <c r="AO413" i="66"/>
  <c r="AN413" i="66"/>
  <c r="AM413" i="66"/>
  <c r="AL413" i="66"/>
  <c r="AK413" i="66"/>
  <c r="AJ413" i="66"/>
  <c r="AI413" i="66"/>
  <c r="AU413" i="66"/>
  <c r="AG413" i="66"/>
  <c r="P413" i="66"/>
  <c r="AY412" i="66"/>
  <c r="AX412" i="66"/>
  <c r="AW412" i="66"/>
  <c r="AV412" i="66"/>
  <c r="AT412" i="66"/>
  <c r="AS412" i="66"/>
  <c r="AR412" i="66"/>
  <c r="AQ412" i="66"/>
  <c r="AP412" i="66"/>
  <c r="AO412" i="66"/>
  <c r="AN412" i="66"/>
  <c r="AM412" i="66"/>
  <c r="AL412" i="66"/>
  <c r="AK412" i="66"/>
  <c r="AJ412" i="66"/>
  <c r="AI412" i="66"/>
  <c r="AU412" i="66"/>
  <c r="AG412" i="66"/>
  <c r="P412" i="66"/>
  <c r="AY411" i="66"/>
  <c r="AX411" i="66"/>
  <c r="AW411" i="66"/>
  <c r="AV411" i="66"/>
  <c r="AT411" i="66"/>
  <c r="AS411" i="66"/>
  <c r="AR411" i="66"/>
  <c r="AQ411" i="66"/>
  <c r="AP411" i="66"/>
  <c r="AO411" i="66"/>
  <c r="AN411" i="66"/>
  <c r="AM411" i="66"/>
  <c r="AL411" i="66"/>
  <c r="AK411" i="66"/>
  <c r="AJ411" i="66"/>
  <c r="AI411" i="66"/>
  <c r="AG411" i="66"/>
  <c r="P411" i="66"/>
  <c r="AY410" i="66"/>
  <c r="AX410" i="66"/>
  <c r="AW410" i="66"/>
  <c r="AV410" i="66"/>
  <c r="AT410" i="66"/>
  <c r="AS410" i="66"/>
  <c r="AR410" i="66"/>
  <c r="AQ410" i="66"/>
  <c r="AP410" i="66"/>
  <c r="AO410" i="66"/>
  <c r="AN410" i="66"/>
  <c r="AM410" i="66"/>
  <c r="AL410" i="66"/>
  <c r="AK410" i="66"/>
  <c r="AJ410" i="66"/>
  <c r="AI410" i="66"/>
  <c r="AG410" i="66"/>
  <c r="P410" i="66"/>
  <c r="AY409" i="66"/>
  <c r="AX409" i="66"/>
  <c r="AW409" i="66"/>
  <c r="AV409" i="66"/>
  <c r="AT409" i="66"/>
  <c r="AS409" i="66"/>
  <c r="AR409" i="66"/>
  <c r="AQ409" i="66"/>
  <c r="AP409" i="66"/>
  <c r="AO409" i="66"/>
  <c r="AN409" i="66"/>
  <c r="AM409" i="66"/>
  <c r="AL409" i="66"/>
  <c r="AK409" i="66"/>
  <c r="AJ409" i="66"/>
  <c r="AI409" i="66"/>
  <c r="AU409" i="66"/>
  <c r="AG409" i="66"/>
  <c r="P409" i="66"/>
  <c r="AY408" i="66"/>
  <c r="AX408" i="66"/>
  <c r="AW408" i="66"/>
  <c r="AV408" i="66"/>
  <c r="AT408" i="66"/>
  <c r="AS408" i="66"/>
  <c r="AR408" i="66"/>
  <c r="AQ408" i="66"/>
  <c r="AP408" i="66"/>
  <c r="AO408" i="66"/>
  <c r="AN408" i="66"/>
  <c r="AM408" i="66"/>
  <c r="AL408" i="66"/>
  <c r="AK408" i="66"/>
  <c r="AJ408" i="66"/>
  <c r="AI408" i="66"/>
  <c r="AU408" i="66"/>
  <c r="AG408" i="66"/>
  <c r="P408" i="66"/>
  <c r="AY407" i="66"/>
  <c r="AX407" i="66"/>
  <c r="AW407" i="66"/>
  <c r="AV407" i="66"/>
  <c r="AT407" i="66"/>
  <c r="AS407" i="66"/>
  <c r="AR407" i="66"/>
  <c r="AQ407" i="66"/>
  <c r="AP407" i="66"/>
  <c r="AO407" i="66"/>
  <c r="AN407" i="66"/>
  <c r="AM407" i="66"/>
  <c r="AL407" i="66"/>
  <c r="AK407" i="66"/>
  <c r="AJ407" i="66"/>
  <c r="AI407" i="66"/>
  <c r="AU407" i="66"/>
  <c r="AG407" i="66"/>
  <c r="P407" i="66"/>
  <c r="AY406" i="66"/>
  <c r="AX406" i="66"/>
  <c r="AW406" i="66"/>
  <c r="AV406" i="66"/>
  <c r="AT406" i="66"/>
  <c r="AS406" i="66"/>
  <c r="AR406" i="66"/>
  <c r="AQ406" i="66"/>
  <c r="AP406" i="66"/>
  <c r="AO406" i="66"/>
  <c r="AN406" i="66"/>
  <c r="AM406" i="66"/>
  <c r="AL406" i="66"/>
  <c r="AK406" i="66"/>
  <c r="AJ406" i="66"/>
  <c r="AI406" i="66"/>
  <c r="AU406" i="66"/>
  <c r="AG406" i="66"/>
  <c r="P406" i="66"/>
  <c r="AY405" i="66"/>
  <c r="AX405" i="66"/>
  <c r="AW405" i="66"/>
  <c r="AV405" i="66"/>
  <c r="AT405" i="66"/>
  <c r="AS405" i="66"/>
  <c r="AR405" i="66"/>
  <c r="AQ405" i="66"/>
  <c r="AP405" i="66"/>
  <c r="AO405" i="66"/>
  <c r="AN405" i="66"/>
  <c r="AM405" i="66"/>
  <c r="AL405" i="66"/>
  <c r="AK405" i="66"/>
  <c r="AJ405" i="66"/>
  <c r="AI405" i="66"/>
  <c r="AU405" i="66"/>
  <c r="AG405" i="66"/>
  <c r="P405" i="66"/>
  <c r="AY404" i="66"/>
  <c r="AX404" i="66"/>
  <c r="AW404" i="66"/>
  <c r="AV404" i="66"/>
  <c r="AT404" i="66"/>
  <c r="AS404" i="66"/>
  <c r="AR404" i="66"/>
  <c r="AQ404" i="66"/>
  <c r="AP404" i="66"/>
  <c r="AO404" i="66"/>
  <c r="AN404" i="66"/>
  <c r="AM404" i="66"/>
  <c r="AL404" i="66"/>
  <c r="AK404" i="66"/>
  <c r="AJ404" i="66"/>
  <c r="AI404" i="66"/>
  <c r="AU404" i="66"/>
  <c r="AG404" i="66"/>
  <c r="P404" i="66"/>
  <c r="AY403" i="66"/>
  <c r="AX403" i="66"/>
  <c r="AW403" i="66"/>
  <c r="AV403" i="66"/>
  <c r="AT403" i="66"/>
  <c r="AS403" i="66"/>
  <c r="AR403" i="66"/>
  <c r="AQ403" i="66"/>
  <c r="AP403" i="66"/>
  <c r="AO403" i="66"/>
  <c r="AN403" i="66"/>
  <c r="AM403" i="66"/>
  <c r="AL403" i="66"/>
  <c r="AK403" i="66"/>
  <c r="AJ403" i="66"/>
  <c r="AI403" i="66"/>
  <c r="AU403" i="66"/>
  <c r="AG403" i="66"/>
  <c r="P403" i="66"/>
  <c r="AY402" i="66"/>
  <c r="AX402" i="66"/>
  <c r="AW402" i="66"/>
  <c r="AV402" i="66"/>
  <c r="AT402" i="66"/>
  <c r="AS402" i="66"/>
  <c r="AR402" i="66"/>
  <c r="AQ402" i="66"/>
  <c r="AP402" i="66"/>
  <c r="AO402" i="66"/>
  <c r="AN402" i="66"/>
  <c r="AM402" i="66"/>
  <c r="AL402" i="66"/>
  <c r="AK402" i="66"/>
  <c r="AJ402" i="66"/>
  <c r="AI402" i="66"/>
  <c r="AU402" i="66"/>
  <c r="AG402" i="66"/>
  <c r="P402" i="66"/>
  <c r="AY401" i="66"/>
  <c r="AX401" i="66"/>
  <c r="AW401" i="66"/>
  <c r="AV401" i="66"/>
  <c r="AT401" i="66"/>
  <c r="AS401" i="66"/>
  <c r="AR401" i="66"/>
  <c r="AQ401" i="66"/>
  <c r="AP401" i="66"/>
  <c r="AO401" i="66"/>
  <c r="AN401" i="66"/>
  <c r="AM401" i="66"/>
  <c r="AL401" i="66"/>
  <c r="AK401" i="66"/>
  <c r="AJ401" i="66"/>
  <c r="AI401" i="66"/>
  <c r="AU401" i="66"/>
  <c r="AG401" i="66"/>
  <c r="P401" i="66"/>
  <c r="AY400" i="66"/>
  <c r="AX400" i="66"/>
  <c r="AW400" i="66"/>
  <c r="AV400" i="66"/>
  <c r="AT400" i="66"/>
  <c r="AS400" i="66"/>
  <c r="AR400" i="66"/>
  <c r="AQ400" i="66"/>
  <c r="AP400" i="66"/>
  <c r="AO400" i="66"/>
  <c r="AN400" i="66"/>
  <c r="AM400" i="66"/>
  <c r="AL400" i="66"/>
  <c r="AK400" i="66"/>
  <c r="AJ400" i="66"/>
  <c r="AI400" i="66"/>
  <c r="AU400" i="66"/>
  <c r="AG400" i="66"/>
  <c r="P400" i="66"/>
  <c r="AY399" i="66"/>
  <c r="AX399" i="66"/>
  <c r="AW399" i="66"/>
  <c r="AV399" i="66"/>
  <c r="AT399" i="66"/>
  <c r="AS399" i="66"/>
  <c r="AR399" i="66"/>
  <c r="AQ399" i="66"/>
  <c r="AP399" i="66"/>
  <c r="AO399" i="66"/>
  <c r="AN399" i="66"/>
  <c r="AM399" i="66"/>
  <c r="AL399" i="66"/>
  <c r="AK399" i="66"/>
  <c r="AJ399" i="66"/>
  <c r="AI399" i="66"/>
  <c r="AU399" i="66"/>
  <c r="AG399" i="66"/>
  <c r="P399" i="66"/>
  <c r="AY398" i="66"/>
  <c r="AX398" i="66"/>
  <c r="AW398" i="66"/>
  <c r="AV398" i="66"/>
  <c r="AT398" i="66"/>
  <c r="AS398" i="66"/>
  <c r="AR398" i="66"/>
  <c r="AQ398" i="66"/>
  <c r="AP398" i="66"/>
  <c r="AO398" i="66"/>
  <c r="AN398" i="66"/>
  <c r="AM398" i="66"/>
  <c r="AL398" i="66"/>
  <c r="AK398" i="66"/>
  <c r="AJ398" i="66"/>
  <c r="AI398" i="66"/>
  <c r="AU398" i="66"/>
  <c r="AG398" i="66"/>
  <c r="P398" i="66"/>
  <c r="AY397" i="66"/>
  <c r="AX397" i="66"/>
  <c r="AW397" i="66"/>
  <c r="AV397" i="66"/>
  <c r="AT397" i="66"/>
  <c r="AS397" i="66"/>
  <c r="AR397" i="66"/>
  <c r="AQ397" i="66"/>
  <c r="AP397" i="66"/>
  <c r="AO397" i="66"/>
  <c r="AN397" i="66"/>
  <c r="AM397" i="66"/>
  <c r="AL397" i="66"/>
  <c r="AK397" i="66"/>
  <c r="AJ397" i="66"/>
  <c r="AI397" i="66"/>
  <c r="AU397" i="66"/>
  <c r="AG397" i="66"/>
  <c r="P397" i="66"/>
  <c r="AY396" i="66"/>
  <c r="AX396" i="66"/>
  <c r="AW396" i="66"/>
  <c r="AV396" i="66"/>
  <c r="AT396" i="66"/>
  <c r="AS396" i="66"/>
  <c r="AR396" i="66"/>
  <c r="AQ396" i="66"/>
  <c r="AP396" i="66"/>
  <c r="AO396" i="66"/>
  <c r="AN396" i="66"/>
  <c r="AM396" i="66"/>
  <c r="AL396" i="66"/>
  <c r="AK396" i="66"/>
  <c r="AJ396" i="66"/>
  <c r="AI396" i="66"/>
  <c r="AU396" i="66"/>
  <c r="AG396" i="66"/>
  <c r="P396" i="66"/>
  <c r="AY395" i="66"/>
  <c r="AX395" i="66"/>
  <c r="AW395" i="66"/>
  <c r="AV395" i="66"/>
  <c r="AT395" i="66"/>
  <c r="AS395" i="66"/>
  <c r="AR395" i="66"/>
  <c r="AQ395" i="66"/>
  <c r="AP395" i="66"/>
  <c r="AO395" i="66"/>
  <c r="AN395" i="66"/>
  <c r="AM395" i="66"/>
  <c r="AL395" i="66"/>
  <c r="AK395" i="66"/>
  <c r="AJ395" i="66"/>
  <c r="AI395" i="66"/>
  <c r="AU395" i="66"/>
  <c r="AG395" i="66"/>
  <c r="P395" i="66"/>
  <c r="AY394" i="66"/>
  <c r="AX394" i="66"/>
  <c r="AW394" i="66"/>
  <c r="AV394" i="66"/>
  <c r="AT394" i="66"/>
  <c r="AS394" i="66"/>
  <c r="AR394" i="66"/>
  <c r="AQ394" i="66"/>
  <c r="AP394" i="66"/>
  <c r="AO394" i="66"/>
  <c r="AN394" i="66"/>
  <c r="AM394" i="66"/>
  <c r="AL394" i="66"/>
  <c r="AK394" i="66"/>
  <c r="AJ394" i="66"/>
  <c r="AI394" i="66"/>
  <c r="AU394" i="66"/>
  <c r="AG394" i="66"/>
  <c r="P394" i="66"/>
  <c r="AY393" i="66"/>
  <c r="AX393" i="66"/>
  <c r="AW393" i="66"/>
  <c r="AV393" i="66"/>
  <c r="AT393" i="66"/>
  <c r="AS393" i="66"/>
  <c r="AR393" i="66"/>
  <c r="AQ393" i="66"/>
  <c r="AP393" i="66"/>
  <c r="AO393" i="66"/>
  <c r="AN393" i="66"/>
  <c r="AM393" i="66"/>
  <c r="AL393" i="66"/>
  <c r="AK393" i="66"/>
  <c r="AJ393" i="66"/>
  <c r="AI393" i="66"/>
  <c r="AU393" i="66"/>
  <c r="AG393" i="66"/>
  <c r="P393" i="66"/>
  <c r="AY392" i="66"/>
  <c r="AX392" i="66"/>
  <c r="AW392" i="66"/>
  <c r="AV392" i="66"/>
  <c r="AT392" i="66"/>
  <c r="AS392" i="66"/>
  <c r="AR392" i="66"/>
  <c r="AQ392" i="66"/>
  <c r="AP392" i="66"/>
  <c r="AO392" i="66"/>
  <c r="AN392" i="66"/>
  <c r="AM392" i="66"/>
  <c r="AL392" i="66"/>
  <c r="AK392" i="66"/>
  <c r="AJ392" i="66"/>
  <c r="AI392" i="66"/>
  <c r="AU392" i="66"/>
  <c r="AG392" i="66"/>
  <c r="P392" i="66"/>
  <c r="AY391" i="66"/>
  <c r="AX391" i="66"/>
  <c r="AW391" i="66"/>
  <c r="AV391" i="66"/>
  <c r="AT391" i="66"/>
  <c r="AS391" i="66"/>
  <c r="AR391" i="66"/>
  <c r="AQ391" i="66"/>
  <c r="AP391" i="66"/>
  <c r="AO391" i="66"/>
  <c r="AN391" i="66"/>
  <c r="AM391" i="66"/>
  <c r="AL391" i="66"/>
  <c r="AK391" i="66"/>
  <c r="AJ391" i="66"/>
  <c r="AI391" i="66"/>
  <c r="AU391" i="66"/>
  <c r="AG391" i="66"/>
  <c r="P391" i="66"/>
  <c r="AY390" i="66"/>
  <c r="AX390" i="66"/>
  <c r="AW390" i="66"/>
  <c r="AV390" i="66"/>
  <c r="AT390" i="66"/>
  <c r="AS390" i="66"/>
  <c r="AR390" i="66"/>
  <c r="AQ390" i="66"/>
  <c r="AP390" i="66"/>
  <c r="AO390" i="66"/>
  <c r="AN390" i="66"/>
  <c r="AM390" i="66"/>
  <c r="AL390" i="66"/>
  <c r="AK390" i="66"/>
  <c r="AJ390" i="66"/>
  <c r="AI390" i="66"/>
  <c r="AU390" i="66"/>
  <c r="AG390" i="66"/>
  <c r="P390" i="66"/>
  <c r="AY389" i="66"/>
  <c r="AX389" i="66"/>
  <c r="AW389" i="66"/>
  <c r="AV389" i="66"/>
  <c r="AT389" i="66"/>
  <c r="AS389" i="66"/>
  <c r="AR389" i="66"/>
  <c r="AQ389" i="66"/>
  <c r="AP389" i="66"/>
  <c r="AO389" i="66"/>
  <c r="AN389" i="66"/>
  <c r="AM389" i="66"/>
  <c r="AL389" i="66"/>
  <c r="AK389" i="66"/>
  <c r="AJ389" i="66"/>
  <c r="AI389" i="66"/>
  <c r="AU389" i="66"/>
  <c r="AG389" i="66"/>
  <c r="P389" i="66"/>
  <c r="AY388" i="66"/>
  <c r="AX388" i="66"/>
  <c r="AW388" i="66"/>
  <c r="AV388" i="66"/>
  <c r="AT388" i="66"/>
  <c r="AS388" i="66"/>
  <c r="AR388" i="66"/>
  <c r="AQ388" i="66"/>
  <c r="AP388" i="66"/>
  <c r="AO388" i="66"/>
  <c r="AN388" i="66"/>
  <c r="AM388" i="66"/>
  <c r="AL388" i="66"/>
  <c r="AK388" i="66"/>
  <c r="AJ388" i="66"/>
  <c r="AI388" i="66"/>
  <c r="AU388" i="66"/>
  <c r="AG388" i="66"/>
  <c r="P388" i="66"/>
  <c r="AY387" i="66"/>
  <c r="AX387" i="66"/>
  <c r="AW387" i="66"/>
  <c r="AV387" i="66"/>
  <c r="AT387" i="66"/>
  <c r="AS387" i="66"/>
  <c r="AR387" i="66"/>
  <c r="AQ387" i="66"/>
  <c r="AP387" i="66"/>
  <c r="AO387" i="66"/>
  <c r="AN387" i="66"/>
  <c r="AM387" i="66"/>
  <c r="AL387" i="66"/>
  <c r="AK387" i="66"/>
  <c r="AJ387" i="66"/>
  <c r="AI387" i="66"/>
  <c r="AU387" i="66"/>
  <c r="AG387" i="66"/>
  <c r="P387" i="66"/>
  <c r="AY386" i="66"/>
  <c r="AX386" i="66"/>
  <c r="AW386" i="66"/>
  <c r="AV386" i="66"/>
  <c r="AT386" i="66"/>
  <c r="AS386" i="66"/>
  <c r="AR386" i="66"/>
  <c r="AQ386" i="66"/>
  <c r="AP386" i="66"/>
  <c r="AO386" i="66"/>
  <c r="AN386" i="66"/>
  <c r="AM386" i="66"/>
  <c r="AL386" i="66"/>
  <c r="AK386" i="66"/>
  <c r="AJ386" i="66"/>
  <c r="AI386" i="66"/>
  <c r="AU386" i="66"/>
  <c r="AG386" i="66"/>
  <c r="P386" i="66"/>
  <c r="AY385" i="66"/>
  <c r="AX385" i="66"/>
  <c r="AW385" i="66"/>
  <c r="AV385" i="66"/>
  <c r="AT385" i="66"/>
  <c r="AS385" i="66"/>
  <c r="AR385" i="66"/>
  <c r="AQ385" i="66"/>
  <c r="AP385" i="66"/>
  <c r="AO385" i="66"/>
  <c r="AN385" i="66"/>
  <c r="AM385" i="66"/>
  <c r="AL385" i="66"/>
  <c r="AK385" i="66"/>
  <c r="AJ385" i="66"/>
  <c r="AI385" i="66"/>
  <c r="AU385" i="66"/>
  <c r="AG385" i="66"/>
  <c r="P385" i="66"/>
  <c r="AY384" i="66"/>
  <c r="AX384" i="66"/>
  <c r="AW384" i="66"/>
  <c r="AV384" i="66"/>
  <c r="AT384" i="66"/>
  <c r="AS384" i="66"/>
  <c r="AR384" i="66"/>
  <c r="AQ384" i="66"/>
  <c r="AP384" i="66"/>
  <c r="AO384" i="66"/>
  <c r="AN384" i="66"/>
  <c r="AM384" i="66"/>
  <c r="AL384" i="66"/>
  <c r="AK384" i="66"/>
  <c r="AJ384" i="66"/>
  <c r="AI384" i="66"/>
  <c r="AU384" i="66"/>
  <c r="AG384" i="66"/>
  <c r="P384" i="66"/>
  <c r="AY383" i="66"/>
  <c r="AX383" i="66"/>
  <c r="AW383" i="66"/>
  <c r="AV383" i="66"/>
  <c r="AT383" i="66"/>
  <c r="AS383" i="66"/>
  <c r="AR383" i="66"/>
  <c r="AQ383" i="66"/>
  <c r="AP383" i="66"/>
  <c r="AO383" i="66"/>
  <c r="AN383" i="66"/>
  <c r="AM383" i="66"/>
  <c r="AL383" i="66"/>
  <c r="AK383" i="66"/>
  <c r="AJ383" i="66"/>
  <c r="AI383" i="66"/>
  <c r="AU383" i="66"/>
  <c r="AG383" i="66"/>
  <c r="P383" i="66"/>
  <c r="AY382" i="66"/>
  <c r="AX382" i="66"/>
  <c r="AW382" i="66"/>
  <c r="AV382" i="66"/>
  <c r="AT382" i="66"/>
  <c r="AS382" i="66"/>
  <c r="AR382" i="66"/>
  <c r="AQ382" i="66"/>
  <c r="AP382" i="66"/>
  <c r="AO382" i="66"/>
  <c r="AN382" i="66"/>
  <c r="AM382" i="66"/>
  <c r="AL382" i="66"/>
  <c r="AK382" i="66"/>
  <c r="AJ382" i="66"/>
  <c r="AI382" i="66"/>
  <c r="AU382" i="66"/>
  <c r="AG382" i="66"/>
  <c r="P382" i="66"/>
  <c r="AY381" i="66"/>
  <c r="AX381" i="66"/>
  <c r="AW381" i="66"/>
  <c r="AV381" i="66"/>
  <c r="AT381" i="66"/>
  <c r="AS381" i="66"/>
  <c r="AR381" i="66"/>
  <c r="AQ381" i="66"/>
  <c r="AP381" i="66"/>
  <c r="AO381" i="66"/>
  <c r="AN381" i="66"/>
  <c r="AM381" i="66"/>
  <c r="AL381" i="66"/>
  <c r="AK381" i="66"/>
  <c r="AJ381" i="66"/>
  <c r="AI381" i="66"/>
  <c r="AU381" i="66"/>
  <c r="AG381" i="66"/>
  <c r="P381" i="66"/>
  <c r="AY380" i="66"/>
  <c r="AX380" i="66"/>
  <c r="AW380" i="66"/>
  <c r="AV380" i="66"/>
  <c r="AT380" i="66"/>
  <c r="AS380" i="66"/>
  <c r="AR380" i="66"/>
  <c r="AQ380" i="66"/>
  <c r="AP380" i="66"/>
  <c r="AO380" i="66"/>
  <c r="AN380" i="66"/>
  <c r="AM380" i="66"/>
  <c r="AL380" i="66"/>
  <c r="AK380" i="66"/>
  <c r="AJ380" i="66"/>
  <c r="AI380" i="66"/>
  <c r="AU380" i="66"/>
  <c r="AG380" i="66"/>
  <c r="P380" i="66"/>
  <c r="AY379" i="66"/>
  <c r="AX379" i="66"/>
  <c r="AW379" i="66"/>
  <c r="AV379" i="66"/>
  <c r="AT379" i="66"/>
  <c r="AS379" i="66"/>
  <c r="AR379" i="66"/>
  <c r="AQ379" i="66"/>
  <c r="AP379" i="66"/>
  <c r="AO379" i="66"/>
  <c r="AN379" i="66"/>
  <c r="AM379" i="66"/>
  <c r="AL379" i="66"/>
  <c r="AK379" i="66"/>
  <c r="AJ379" i="66"/>
  <c r="AI379" i="66"/>
  <c r="AU379" i="66"/>
  <c r="AG379" i="66"/>
  <c r="P379" i="66"/>
  <c r="AY378" i="66"/>
  <c r="AX378" i="66"/>
  <c r="AW378" i="66"/>
  <c r="AV378" i="66"/>
  <c r="AT378" i="66"/>
  <c r="AS378" i="66"/>
  <c r="AR378" i="66"/>
  <c r="AQ378" i="66"/>
  <c r="AP378" i="66"/>
  <c r="AO378" i="66"/>
  <c r="AN378" i="66"/>
  <c r="AM378" i="66"/>
  <c r="AL378" i="66"/>
  <c r="AK378" i="66"/>
  <c r="AJ378" i="66"/>
  <c r="AI378" i="66"/>
  <c r="AU378" i="66"/>
  <c r="AG378" i="66"/>
  <c r="P378" i="66"/>
  <c r="AY377" i="66"/>
  <c r="AX377" i="66"/>
  <c r="AW377" i="66"/>
  <c r="AV377" i="66"/>
  <c r="AT377" i="66"/>
  <c r="AS377" i="66"/>
  <c r="AR377" i="66"/>
  <c r="AQ377" i="66"/>
  <c r="AP377" i="66"/>
  <c r="AO377" i="66"/>
  <c r="AN377" i="66"/>
  <c r="AM377" i="66"/>
  <c r="AL377" i="66"/>
  <c r="AK377" i="66"/>
  <c r="AJ377" i="66"/>
  <c r="AI377" i="66"/>
  <c r="AU377" i="66"/>
  <c r="AG377" i="66"/>
  <c r="P377" i="66"/>
  <c r="AY376" i="66"/>
  <c r="AX376" i="66"/>
  <c r="AW376" i="66"/>
  <c r="AV376" i="66"/>
  <c r="AT376" i="66"/>
  <c r="AS376" i="66"/>
  <c r="AR376" i="66"/>
  <c r="AQ376" i="66"/>
  <c r="AP376" i="66"/>
  <c r="AO376" i="66"/>
  <c r="AN376" i="66"/>
  <c r="AM376" i="66"/>
  <c r="AL376" i="66"/>
  <c r="AK376" i="66"/>
  <c r="AJ376" i="66"/>
  <c r="AI376" i="66"/>
  <c r="AU376" i="66"/>
  <c r="AG376" i="66"/>
  <c r="P376" i="66"/>
  <c r="AY375" i="66"/>
  <c r="AX375" i="66"/>
  <c r="AW375" i="66"/>
  <c r="AV375" i="66"/>
  <c r="AT375" i="66"/>
  <c r="AS375" i="66"/>
  <c r="AR375" i="66"/>
  <c r="AQ375" i="66"/>
  <c r="AP375" i="66"/>
  <c r="AO375" i="66"/>
  <c r="AN375" i="66"/>
  <c r="AM375" i="66"/>
  <c r="AL375" i="66"/>
  <c r="AK375" i="66"/>
  <c r="AJ375" i="66"/>
  <c r="AI375" i="66"/>
  <c r="AU375" i="66"/>
  <c r="AG375" i="66"/>
  <c r="P375" i="66"/>
  <c r="AY374" i="66"/>
  <c r="AX374" i="66"/>
  <c r="AW374" i="66"/>
  <c r="AV374" i="66"/>
  <c r="AT374" i="66"/>
  <c r="AS374" i="66"/>
  <c r="AR374" i="66"/>
  <c r="AQ374" i="66"/>
  <c r="AP374" i="66"/>
  <c r="AO374" i="66"/>
  <c r="AN374" i="66"/>
  <c r="AM374" i="66"/>
  <c r="AL374" i="66"/>
  <c r="AK374" i="66"/>
  <c r="AJ374" i="66"/>
  <c r="AI374" i="66"/>
  <c r="AU374" i="66"/>
  <c r="AG374" i="66"/>
  <c r="P374" i="66"/>
  <c r="AY373" i="66"/>
  <c r="AX373" i="66"/>
  <c r="AW373" i="66"/>
  <c r="AV373" i="66"/>
  <c r="AT373" i="66"/>
  <c r="AS373" i="66"/>
  <c r="AR373" i="66"/>
  <c r="AQ373" i="66"/>
  <c r="AP373" i="66"/>
  <c r="AO373" i="66"/>
  <c r="AN373" i="66"/>
  <c r="AM373" i="66"/>
  <c r="AL373" i="66"/>
  <c r="AK373" i="66"/>
  <c r="AJ373" i="66"/>
  <c r="AI373" i="66"/>
  <c r="AU373" i="66"/>
  <c r="AG373" i="66"/>
  <c r="P373" i="66"/>
  <c r="AY372" i="66"/>
  <c r="AX372" i="66"/>
  <c r="AW372" i="66"/>
  <c r="AV372" i="66"/>
  <c r="AT372" i="66"/>
  <c r="AS372" i="66"/>
  <c r="AR372" i="66"/>
  <c r="AQ372" i="66"/>
  <c r="AP372" i="66"/>
  <c r="AO372" i="66"/>
  <c r="AN372" i="66"/>
  <c r="AM372" i="66"/>
  <c r="AL372" i="66"/>
  <c r="AK372" i="66"/>
  <c r="AJ372" i="66"/>
  <c r="AI372" i="66"/>
  <c r="AU372" i="66"/>
  <c r="AG372" i="66"/>
  <c r="P372" i="66"/>
  <c r="AY371" i="66"/>
  <c r="AX371" i="66"/>
  <c r="AW371" i="66"/>
  <c r="AV371" i="66"/>
  <c r="AT371" i="66"/>
  <c r="AS371" i="66"/>
  <c r="AR371" i="66"/>
  <c r="AQ371" i="66"/>
  <c r="AP371" i="66"/>
  <c r="AO371" i="66"/>
  <c r="AN371" i="66"/>
  <c r="AM371" i="66"/>
  <c r="AL371" i="66"/>
  <c r="AK371" i="66"/>
  <c r="AJ371" i="66"/>
  <c r="AI371" i="66"/>
  <c r="AU371" i="66"/>
  <c r="AG371" i="66"/>
  <c r="P371" i="66"/>
  <c r="AY370" i="66"/>
  <c r="AX370" i="66"/>
  <c r="AW370" i="66"/>
  <c r="AV370" i="66"/>
  <c r="AT370" i="66"/>
  <c r="AS370" i="66"/>
  <c r="AR370" i="66"/>
  <c r="AQ370" i="66"/>
  <c r="AP370" i="66"/>
  <c r="AO370" i="66"/>
  <c r="AN370" i="66"/>
  <c r="AM370" i="66"/>
  <c r="AL370" i="66"/>
  <c r="AK370" i="66"/>
  <c r="AJ370" i="66"/>
  <c r="AI370" i="66"/>
  <c r="AU370" i="66"/>
  <c r="AG370" i="66"/>
  <c r="P370" i="66"/>
  <c r="AY369" i="66"/>
  <c r="AX369" i="66"/>
  <c r="AW369" i="66"/>
  <c r="AV369" i="66"/>
  <c r="AT369" i="66"/>
  <c r="AS369" i="66"/>
  <c r="AR369" i="66"/>
  <c r="AQ369" i="66"/>
  <c r="AP369" i="66"/>
  <c r="AO369" i="66"/>
  <c r="AN369" i="66"/>
  <c r="AM369" i="66"/>
  <c r="AL369" i="66"/>
  <c r="AK369" i="66"/>
  <c r="AJ369" i="66"/>
  <c r="AI369" i="66"/>
  <c r="AU369" i="66"/>
  <c r="AG369" i="66"/>
  <c r="P369" i="66"/>
  <c r="AY368" i="66"/>
  <c r="AX368" i="66"/>
  <c r="AW368" i="66"/>
  <c r="AV368" i="66"/>
  <c r="AT368" i="66"/>
  <c r="AS368" i="66"/>
  <c r="AR368" i="66"/>
  <c r="AQ368" i="66"/>
  <c r="AP368" i="66"/>
  <c r="AO368" i="66"/>
  <c r="AN368" i="66"/>
  <c r="AM368" i="66"/>
  <c r="AL368" i="66"/>
  <c r="AK368" i="66"/>
  <c r="AJ368" i="66"/>
  <c r="AI368" i="66"/>
  <c r="AU368" i="66"/>
  <c r="AG368" i="66"/>
  <c r="P368" i="66"/>
  <c r="AY367" i="66"/>
  <c r="AX367" i="66"/>
  <c r="AW367" i="66"/>
  <c r="AV367" i="66"/>
  <c r="AT367" i="66"/>
  <c r="AS367" i="66"/>
  <c r="AR367" i="66"/>
  <c r="AQ367" i="66"/>
  <c r="AP367" i="66"/>
  <c r="AO367" i="66"/>
  <c r="AN367" i="66"/>
  <c r="AM367" i="66"/>
  <c r="AL367" i="66"/>
  <c r="AK367" i="66"/>
  <c r="AJ367" i="66"/>
  <c r="AI367" i="66"/>
  <c r="AU367" i="66"/>
  <c r="AG367" i="66"/>
  <c r="P367" i="66"/>
  <c r="AY366" i="66"/>
  <c r="AX366" i="66"/>
  <c r="AW366" i="66"/>
  <c r="AV366" i="66"/>
  <c r="AT366" i="66"/>
  <c r="AS366" i="66"/>
  <c r="AR366" i="66"/>
  <c r="AQ366" i="66"/>
  <c r="AP366" i="66"/>
  <c r="AO366" i="66"/>
  <c r="AN366" i="66"/>
  <c r="AM366" i="66"/>
  <c r="AL366" i="66"/>
  <c r="AK366" i="66"/>
  <c r="AJ366" i="66"/>
  <c r="AI366" i="66"/>
  <c r="AU366" i="66"/>
  <c r="AG366" i="66"/>
  <c r="P366" i="66"/>
  <c r="AY365" i="66"/>
  <c r="AX365" i="66"/>
  <c r="AW365" i="66"/>
  <c r="AV365" i="66"/>
  <c r="AT365" i="66"/>
  <c r="AS365" i="66"/>
  <c r="AR365" i="66"/>
  <c r="AQ365" i="66"/>
  <c r="AP365" i="66"/>
  <c r="AO365" i="66"/>
  <c r="AN365" i="66"/>
  <c r="AM365" i="66"/>
  <c r="AL365" i="66"/>
  <c r="AK365" i="66"/>
  <c r="AJ365" i="66"/>
  <c r="AI365" i="66"/>
  <c r="AU365" i="66"/>
  <c r="AG365" i="66"/>
  <c r="P365" i="66"/>
  <c r="AY364" i="66"/>
  <c r="AX364" i="66"/>
  <c r="AW364" i="66"/>
  <c r="AV364" i="66"/>
  <c r="AT364" i="66"/>
  <c r="AS364" i="66"/>
  <c r="AR364" i="66"/>
  <c r="AQ364" i="66"/>
  <c r="AP364" i="66"/>
  <c r="AO364" i="66"/>
  <c r="AN364" i="66"/>
  <c r="AM364" i="66"/>
  <c r="AL364" i="66"/>
  <c r="AK364" i="66"/>
  <c r="AJ364" i="66"/>
  <c r="AI364" i="66"/>
  <c r="AU364" i="66"/>
  <c r="AG364" i="66"/>
  <c r="P364" i="66"/>
  <c r="AY363" i="66"/>
  <c r="AX363" i="66"/>
  <c r="AW363" i="66"/>
  <c r="AV363" i="66"/>
  <c r="AT363" i="66"/>
  <c r="AS363" i="66"/>
  <c r="AR363" i="66"/>
  <c r="AQ363" i="66"/>
  <c r="AP363" i="66"/>
  <c r="AO363" i="66"/>
  <c r="AN363" i="66"/>
  <c r="AM363" i="66"/>
  <c r="AL363" i="66"/>
  <c r="AK363" i="66"/>
  <c r="AJ363" i="66"/>
  <c r="AI363" i="66"/>
  <c r="AU363" i="66"/>
  <c r="AG363" i="66"/>
  <c r="P363" i="66"/>
  <c r="AY362" i="66"/>
  <c r="AX362" i="66"/>
  <c r="AW362" i="66"/>
  <c r="AV362" i="66"/>
  <c r="AT362" i="66"/>
  <c r="AS362" i="66"/>
  <c r="AR362" i="66"/>
  <c r="AQ362" i="66"/>
  <c r="AP362" i="66"/>
  <c r="AO362" i="66"/>
  <c r="AN362" i="66"/>
  <c r="AM362" i="66"/>
  <c r="AL362" i="66"/>
  <c r="AK362" i="66"/>
  <c r="AJ362" i="66"/>
  <c r="AI362" i="66"/>
  <c r="AU362" i="66"/>
  <c r="AG362" i="66"/>
  <c r="P362" i="66"/>
  <c r="AY361" i="66"/>
  <c r="AX361" i="66"/>
  <c r="AW361" i="66"/>
  <c r="AV361" i="66"/>
  <c r="AT361" i="66"/>
  <c r="AS361" i="66"/>
  <c r="AR361" i="66"/>
  <c r="AQ361" i="66"/>
  <c r="AP361" i="66"/>
  <c r="AO361" i="66"/>
  <c r="AN361" i="66"/>
  <c r="AM361" i="66"/>
  <c r="AL361" i="66"/>
  <c r="AK361" i="66"/>
  <c r="AJ361" i="66"/>
  <c r="AI361" i="66"/>
  <c r="AU361" i="66"/>
  <c r="AG361" i="66"/>
  <c r="P361" i="66"/>
  <c r="AY360" i="66"/>
  <c r="AX360" i="66"/>
  <c r="AW360" i="66"/>
  <c r="AV360" i="66"/>
  <c r="AT360" i="66"/>
  <c r="AS360" i="66"/>
  <c r="AR360" i="66"/>
  <c r="AQ360" i="66"/>
  <c r="AP360" i="66"/>
  <c r="AO360" i="66"/>
  <c r="AN360" i="66"/>
  <c r="AM360" i="66"/>
  <c r="AL360" i="66"/>
  <c r="AK360" i="66"/>
  <c r="AJ360" i="66"/>
  <c r="AI360" i="66"/>
  <c r="AU360" i="66"/>
  <c r="AG360" i="66"/>
  <c r="P360" i="66"/>
  <c r="AY359" i="66"/>
  <c r="AX359" i="66"/>
  <c r="AW359" i="66"/>
  <c r="AV359" i="66"/>
  <c r="AT359" i="66"/>
  <c r="AS359" i="66"/>
  <c r="AR359" i="66"/>
  <c r="AQ359" i="66"/>
  <c r="AP359" i="66"/>
  <c r="AO359" i="66"/>
  <c r="AN359" i="66"/>
  <c r="AM359" i="66"/>
  <c r="AL359" i="66"/>
  <c r="AK359" i="66"/>
  <c r="AJ359" i="66"/>
  <c r="AI359" i="66"/>
  <c r="AU359" i="66"/>
  <c r="AG359" i="66"/>
  <c r="P359" i="66"/>
  <c r="AY358" i="66"/>
  <c r="AX358" i="66"/>
  <c r="AW358" i="66"/>
  <c r="AV358" i="66"/>
  <c r="AT358" i="66"/>
  <c r="AS358" i="66"/>
  <c r="AR358" i="66"/>
  <c r="AQ358" i="66"/>
  <c r="AP358" i="66"/>
  <c r="AO358" i="66"/>
  <c r="AN358" i="66"/>
  <c r="AM358" i="66"/>
  <c r="AL358" i="66"/>
  <c r="AK358" i="66"/>
  <c r="AJ358" i="66"/>
  <c r="AI358" i="66"/>
  <c r="AU358" i="66"/>
  <c r="AG358" i="66"/>
  <c r="P358" i="66"/>
  <c r="AY357" i="66"/>
  <c r="AX357" i="66"/>
  <c r="AW357" i="66"/>
  <c r="AV357" i="66"/>
  <c r="AT357" i="66"/>
  <c r="AS357" i="66"/>
  <c r="AR357" i="66"/>
  <c r="AQ357" i="66"/>
  <c r="AP357" i="66"/>
  <c r="AO357" i="66"/>
  <c r="AN357" i="66"/>
  <c r="AM357" i="66"/>
  <c r="AL357" i="66"/>
  <c r="AK357" i="66"/>
  <c r="AJ357" i="66"/>
  <c r="AI357" i="66"/>
  <c r="AU357" i="66"/>
  <c r="AG357" i="66"/>
  <c r="P357" i="66"/>
  <c r="AY356" i="66"/>
  <c r="AX356" i="66"/>
  <c r="AW356" i="66"/>
  <c r="AV356" i="66"/>
  <c r="AT356" i="66"/>
  <c r="AS356" i="66"/>
  <c r="AR356" i="66"/>
  <c r="AQ356" i="66"/>
  <c r="AP356" i="66"/>
  <c r="AO356" i="66"/>
  <c r="AN356" i="66"/>
  <c r="AM356" i="66"/>
  <c r="AL356" i="66"/>
  <c r="AK356" i="66"/>
  <c r="AJ356" i="66"/>
  <c r="AI356" i="66"/>
  <c r="AU356" i="66"/>
  <c r="AG356" i="66"/>
  <c r="P356" i="66"/>
  <c r="AY355" i="66"/>
  <c r="AX355" i="66"/>
  <c r="AW355" i="66"/>
  <c r="AV355" i="66"/>
  <c r="AT355" i="66"/>
  <c r="AS355" i="66"/>
  <c r="AR355" i="66"/>
  <c r="AQ355" i="66"/>
  <c r="AP355" i="66"/>
  <c r="AO355" i="66"/>
  <c r="AN355" i="66"/>
  <c r="AM355" i="66"/>
  <c r="AL355" i="66"/>
  <c r="AK355" i="66"/>
  <c r="AJ355" i="66"/>
  <c r="AI355" i="66"/>
  <c r="AU355" i="66"/>
  <c r="AG355" i="66"/>
  <c r="P355" i="66"/>
  <c r="AY354" i="66"/>
  <c r="AX354" i="66"/>
  <c r="AW354" i="66"/>
  <c r="AV354" i="66"/>
  <c r="AT354" i="66"/>
  <c r="AS354" i="66"/>
  <c r="AR354" i="66"/>
  <c r="AQ354" i="66"/>
  <c r="AP354" i="66"/>
  <c r="AO354" i="66"/>
  <c r="AN354" i="66"/>
  <c r="AM354" i="66"/>
  <c r="AL354" i="66"/>
  <c r="AK354" i="66"/>
  <c r="AJ354" i="66"/>
  <c r="AI354" i="66"/>
  <c r="AU354" i="66"/>
  <c r="AG354" i="66"/>
  <c r="P354" i="66"/>
  <c r="AY353" i="66"/>
  <c r="AX353" i="66"/>
  <c r="AW353" i="66"/>
  <c r="AV353" i="66"/>
  <c r="AT353" i="66"/>
  <c r="AS353" i="66"/>
  <c r="AR353" i="66"/>
  <c r="AQ353" i="66"/>
  <c r="AP353" i="66"/>
  <c r="AO353" i="66"/>
  <c r="AN353" i="66"/>
  <c r="AM353" i="66"/>
  <c r="AL353" i="66"/>
  <c r="AK353" i="66"/>
  <c r="AJ353" i="66"/>
  <c r="AI353" i="66"/>
  <c r="AU353" i="66"/>
  <c r="AG353" i="66"/>
  <c r="P353" i="66"/>
  <c r="AY352" i="66"/>
  <c r="AX352" i="66"/>
  <c r="AW352" i="66"/>
  <c r="AV352" i="66"/>
  <c r="AT352" i="66"/>
  <c r="AS352" i="66"/>
  <c r="AR352" i="66"/>
  <c r="AQ352" i="66"/>
  <c r="AP352" i="66"/>
  <c r="AO352" i="66"/>
  <c r="AN352" i="66"/>
  <c r="AM352" i="66"/>
  <c r="AL352" i="66"/>
  <c r="AK352" i="66"/>
  <c r="AJ352" i="66"/>
  <c r="AI352" i="66"/>
  <c r="AU352" i="66"/>
  <c r="AG352" i="66"/>
  <c r="P352" i="66"/>
  <c r="AY351" i="66"/>
  <c r="AX351" i="66"/>
  <c r="AW351" i="66"/>
  <c r="AV351" i="66"/>
  <c r="AT351" i="66"/>
  <c r="AS351" i="66"/>
  <c r="AR351" i="66"/>
  <c r="AQ351" i="66"/>
  <c r="AP351" i="66"/>
  <c r="AO351" i="66"/>
  <c r="AN351" i="66"/>
  <c r="AM351" i="66"/>
  <c r="AL351" i="66"/>
  <c r="AK351" i="66"/>
  <c r="AJ351" i="66"/>
  <c r="AI351" i="66"/>
  <c r="AU351" i="66"/>
  <c r="AG351" i="66"/>
  <c r="P351" i="66"/>
  <c r="AY350" i="66"/>
  <c r="AX350" i="66"/>
  <c r="AW350" i="66"/>
  <c r="AV350" i="66"/>
  <c r="AT350" i="66"/>
  <c r="AS350" i="66"/>
  <c r="AR350" i="66"/>
  <c r="AQ350" i="66"/>
  <c r="AP350" i="66"/>
  <c r="AO350" i="66"/>
  <c r="AN350" i="66"/>
  <c r="AM350" i="66"/>
  <c r="AL350" i="66"/>
  <c r="AK350" i="66"/>
  <c r="AJ350" i="66"/>
  <c r="AI350" i="66"/>
  <c r="AU350" i="66"/>
  <c r="AG350" i="66"/>
  <c r="P350" i="66"/>
  <c r="AY349" i="66"/>
  <c r="AX349" i="66"/>
  <c r="AW349" i="66"/>
  <c r="AV349" i="66"/>
  <c r="AT349" i="66"/>
  <c r="AS349" i="66"/>
  <c r="AR349" i="66"/>
  <c r="AQ349" i="66"/>
  <c r="AP349" i="66"/>
  <c r="AO349" i="66"/>
  <c r="AN349" i="66"/>
  <c r="AM349" i="66"/>
  <c r="AL349" i="66"/>
  <c r="AK349" i="66"/>
  <c r="AJ349" i="66"/>
  <c r="AI349" i="66"/>
  <c r="AU349" i="66"/>
  <c r="AG349" i="66"/>
  <c r="P349" i="66"/>
  <c r="AY348" i="66"/>
  <c r="AX348" i="66"/>
  <c r="AW348" i="66"/>
  <c r="AV348" i="66"/>
  <c r="AT348" i="66"/>
  <c r="AS348" i="66"/>
  <c r="AR348" i="66"/>
  <c r="AQ348" i="66"/>
  <c r="AP348" i="66"/>
  <c r="AO348" i="66"/>
  <c r="AN348" i="66"/>
  <c r="AM348" i="66"/>
  <c r="AL348" i="66"/>
  <c r="AK348" i="66"/>
  <c r="AJ348" i="66"/>
  <c r="AI348" i="66"/>
  <c r="AU348" i="66"/>
  <c r="AG348" i="66"/>
  <c r="P348" i="66"/>
  <c r="AY347" i="66"/>
  <c r="AX347" i="66"/>
  <c r="AW347" i="66"/>
  <c r="AV347" i="66"/>
  <c r="AT347" i="66"/>
  <c r="AS347" i="66"/>
  <c r="AR347" i="66"/>
  <c r="AQ347" i="66"/>
  <c r="AP347" i="66"/>
  <c r="AO347" i="66"/>
  <c r="AN347" i="66"/>
  <c r="AM347" i="66"/>
  <c r="AL347" i="66"/>
  <c r="AK347" i="66"/>
  <c r="AJ347" i="66"/>
  <c r="AI347" i="66"/>
  <c r="AU347" i="66"/>
  <c r="AG347" i="66"/>
  <c r="P347" i="66"/>
  <c r="AY346" i="66"/>
  <c r="AX346" i="66"/>
  <c r="AW346" i="66"/>
  <c r="AV346" i="66"/>
  <c r="AT346" i="66"/>
  <c r="AS346" i="66"/>
  <c r="AR346" i="66"/>
  <c r="AQ346" i="66"/>
  <c r="AP346" i="66"/>
  <c r="AO346" i="66"/>
  <c r="AN346" i="66"/>
  <c r="AM346" i="66"/>
  <c r="AL346" i="66"/>
  <c r="AK346" i="66"/>
  <c r="AJ346" i="66"/>
  <c r="AI346" i="66"/>
  <c r="AU346" i="66"/>
  <c r="AG346" i="66"/>
  <c r="P346" i="66"/>
  <c r="AY345" i="66"/>
  <c r="AX345" i="66"/>
  <c r="AW345" i="66"/>
  <c r="AV345" i="66"/>
  <c r="AT345" i="66"/>
  <c r="AS345" i="66"/>
  <c r="AR345" i="66"/>
  <c r="AQ345" i="66"/>
  <c r="AP345" i="66"/>
  <c r="AO345" i="66"/>
  <c r="AN345" i="66"/>
  <c r="AM345" i="66"/>
  <c r="AL345" i="66"/>
  <c r="AK345" i="66"/>
  <c r="AJ345" i="66"/>
  <c r="AI345" i="66"/>
  <c r="AU345" i="66"/>
  <c r="AG345" i="66"/>
  <c r="P345" i="66"/>
  <c r="AY344" i="66"/>
  <c r="AX344" i="66"/>
  <c r="AW344" i="66"/>
  <c r="AV344" i="66"/>
  <c r="AT344" i="66"/>
  <c r="AS344" i="66"/>
  <c r="AR344" i="66"/>
  <c r="AQ344" i="66"/>
  <c r="AP344" i="66"/>
  <c r="AO344" i="66"/>
  <c r="AN344" i="66"/>
  <c r="AM344" i="66"/>
  <c r="AL344" i="66"/>
  <c r="AK344" i="66"/>
  <c r="AJ344" i="66"/>
  <c r="AI344" i="66"/>
  <c r="AU344" i="66"/>
  <c r="AG344" i="66"/>
  <c r="P344" i="66"/>
  <c r="AY343" i="66"/>
  <c r="AX343" i="66"/>
  <c r="AW343" i="66"/>
  <c r="AV343" i="66"/>
  <c r="AT343" i="66"/>
  <c r="AS343" i="66"/>
  <c r="AR343" i="66"/>
  <c r="AQ343" i="66"/>
  <c r="AP343" i="66"/>
  <c r="AO343" i="66"/>
  <c r="AN343" i="66"/>
  <c r="AM343" i="66"/>
  <c r="AL343" i="66"/>
  <c r="AK343" i="66"/>
  <c r="AJ343" i="66"/>
  <c r="AI343" i="66"/>
  <c r="AU343" i="66"/>
  <c r="AG343" i="66"/>
  <c r="P343" i="66"/>
  <c r="AY342" i="66"/>
  <c r="AX342" i="66"/>
  <c r="AW342" i="66"/>
  <c r="AV342" i="66"/>
  <c r="AT342" i="66"/>
  <c r="AS342" i="66"/>
  <c r="AR342" i="66"/>
  <c r="AQ342" i="66"/>
  <c r="AP342" i="66"/>
  <c r="AO342" i="66"/>
  <c r="AN342" i="66"/>
  <c r="AM342" i="66"/>
  <c r="AL342" i="66"/>
  <c r="AK342" i="66"/>
  <c r="AJ342" i="66"/>
  <c r="AI342" i="66"/>
  <c r="AU342" i="66"/>
  <c r="AG342" i="66"/>
  <c r="P342" i="66"/>
  <c r="AY341" i="66"/>
  <c r="AX341" i="66"/>
  <c r="AW341" i="66"/>
  <c r="AV341" i="66"/>
  <c r="AT341" i="66"/>
  <c r="AS341" i="66"/>
  <c r="AR341" i="66"/>
  <c r="AQ341" i="66"/>
  <c r="AP341" i="66"/>
  <c r="AO341" i="66"/>
  <c r="AN341" i="66"/>
  <c r="AM341" i="66"/>
  <c r="AL341" i="66"/>
  <c r="AK341" i="66"/>
  <c r="AJ341" i="66"/>
  <c r="AI341" i="66"/>
  <c r="AU341" i="66"/>
  <c r="AG341" i="66"/>
  <c r="P341" i="66"/>
  <c r="AY340" i="66"/>
  <c r="AX340" i="66"/>
  <c r="AW340" i="66"/>
  <c r="AV340" i="66"/>
  <c r="AT340" i="66"/>
  <c r="AS340" i="66"/>
  <c r="AR340" i="66"/>
  <c r="AQ340" i="66"/>
  <c r="AP340" i="66"/>
  <c r="AO340" i="66"/>
  <c r="AN340" i="66"/>
  <c r="AM340" i="66"/>
  <c r="AL340" i="66"/>
  <c r="AK340" i="66"/>
  <c r="AJ340" i="66"/>
  <c r="AI340" i="66"/>
  <c r="AU340" i="66"/>
  <c r="AG340" i="66"/>
  <c r="P340" i="66"/>
  <c r="AY339" i="66"/>
  <c r="AX339" i="66"/>
  <c r="AW339" i="66"/>
  <c r="AV339" i="66"/>
  <c r="AT339" i="66"/>
  <c r="AS339" i="66"/>
  <c r="AR339" i="66"/>
  <c r="AQ339" i="66"/>
  <c r="AP339" i="66"/>
  <c r="AO339" i="66"/>
  <c r="AN339" i="66"/>
  <c r="AM339" i="66"/>
  <c r="AL339" i="66"/>
  <c r="AK339" i="66"/>
  <c r="AJ339" i="66"/>
  <c r="AI339" i="66"/>
  <c r="AU339" i="66"/>
  <c r="AG339" i="66"/>
  <c r="P339" i="66"/>
  <c r="AY338" i="66"/>
  <c r="AX338" i="66"/>
  <c r="AW338" i="66"/>
  <c r="AV338" i="66"/>
  <c r="AT338" i="66"/>
  <c r="AS338" i="66"/>
  <c r="AR338" i="66"/>
  <c r="AQ338" i="66"/>
  <c r="AP338" i="66"/>
  <c r="AO338" i="66"/>
  <c r="AN338" i="66"/>
  <c r="AM338" i="66"/>
  <c r="AL338" i="66"/>
  <c r="AK338" i="66"/>
  <c r="AJ338" i="66"/>
  <c r="AI338" i="66"/>
  <c r="AU338" i="66"/>
  <c r="AG338" i="66"/>
  <c r="P338" i="66"/>
  <c r="AY337" i="66"/>
  <c r="AX337" i="66"/>
  <c r="AW337" i="66"/>
  <c r="AV337" i="66"/>
  <c r="AT337" i="66"/>
  <c r="AS337" i="66"/>
  <c r="AR337" i="66"/>
  <c r="AQ337" i="66"/>
  <c r="AP337" i="66"/>
  <c r="AO337" i="66"/>
  <c r="AN337" i="66"/>
  <c r="AM337" i="66"/>
  <c r="AL337" i="66"/>
  <c r="AK337" i="66"/>
  <c r="AJ337" i="66"/>
  <c r="AI337" i="66"/>
  <c r="AU337" i="66"/>
  <c r="AG337" i="66"/>
  <c r="P337" i="66"/>
  <c r="AY336" i="66"/>
  <c r="AX336" i="66"/>
  <c r="AW336" i="66"/>
  <c r="AV336" i="66"/>
  <c r="AT336" i="66"/>
  <c r="AS336" i="66"/>
  <c r="AR336" i="66"/>
  <c r="AQ336" i="66"/>
  <c r="AP336" i="66"/>
  <c r="AO336" i="66"/>
  <c r="AN336" i="66"/>
  <c r="AM336" i="66"/>
  <c r="AL336" i="66"/>
  <c r="AK336" i="66"/>
  <c r="AJ336" i="66"/>
  <c r="AI336" i="66"/>
  <c r="AU336" i="66"/>
  <c r="AG336" i="66"/>
  <c r="P336" i="66"/>
  <c r="AY335" i="66"/>
  <c r="AX335" i="66"/>
  <c r="AW335" i="66"/>
  <c r="AV335" i="66"/>
  <c r="AT335" i="66"/>
  <c r="AS335" i="66"/>
  <c r="AR335" i="66"/>
  <c r="AQ335" i="66"/>
  <c r="AP335" i="66"/>
  <c r="AO335" i="66"/>
  <c r="AN335" i="66"/>
  <c r="AM335" i="66"/>
  <c r="AL335" i="66"/>
  <c r="AK335" i="66"/>
  <c r="AJ335" i="66"/>
  <c r="AI335" i="66"/>
  <c r="AU335" i="66"/>
  <c r="AG335" i="66"/>
  <c r="P335" i="66"/>
  <c r="AY334" i="66"/>
  <c r="AX334" i="66"/>
  <c r="AW334" i="66"/>
  <c r="AV334" i="66"/>
  <c r="AT334" i="66"/>
  <c r="AS334" i="66"/>
  <c r="AR334" i="66"/>
  <c r="AQ334" i="66"/>
  <c r="AP334" i="66"/>
  <c r="AO334" i="66"/>
  <c r="AN334" i="66"/>
  <c r="AM334" i="66"/>
  <c r="AL334" i="66"/>
  <c r="AK334" i="66"/>
  <c r="AJ334" i="66"/>
  <c r="AI334" i="66"/>
  <c r="AU334" i="66"/>
  <c r="AG334" i="66"/>
  <c r="P334" i="66"/>
  <c r="AY333" i="66"/>
  <c r="AX333" i="66"/>
  <c r="AW333" i="66"/>
  <c r="AV333" i="66"/>
  <c r="AT333" i="66"/>
  <c r="AS333" i="66"/>
  <c r="AR333" i="66"/>
  <c r="AQ333" i="66"/>
  <c r="AP333" i="66"/>
  <c r="AO333" i="66"/>
  <c r="AN333" i="66"/>
  <c r="AM333" i="66"/>
  <c r="AL333" i="66"/>
  <c r="AK333" i="66"/>
  <c r="AJ333" i="66"/>
  <c r="AI333" i="66"/>
  <c r="AU333" i="66"/>
  <c r="AG333" i="66"/>
  <c r="P333" i="66"/>
  <c r="AY332" i="66"/>
  <c r="AX332" i="66"/>
  <c r="AW332" i="66"/>
  <c r="AV332" i="66"/>
  <c r="AT332" i="66"/>
  <c r="AS332" i="66"/>
  <c r="AR332" i="66"/>
  <c r="AQ332" i="66"/>
  <c r="AP332" i="66"/>
  <c r="AO332" i="66"/>
  <c r="AN332" i="66"/>
  <c r="AM332" i="66"/>
  <c r="AL332" i="66"/>
  <c r="AK332" i="66"/>
  <c r="AJ332" i="66"/>
  <c r="AI332" i="66"/>
  <c r="AU332" i="66"/>
  <c r="AG332" i="66"/>
  <c r="P332" i="66"/>
  <c r="AY331" i="66"/>
  <c r="AX331" i="66"/>
  <c r="AW331" i="66"/>
  <c r="AV331" i="66"/>
  <c r="AT331" i="66"/>
  <c r="AS331" i="66"/>
  <c r="AR331" i="66"/>
  <c r="AQ331" i="66"/>
  <c r="AP331" i="66"/>
  <c r="AO331" i="66"/>
  <c r="AN331" i="66"/>
  <c r="AM331" i="66"/>
  <c r="AL331" i="66"/>
  <c r="AK331" i="66"/>
  <c r="AJ331" i="66"/>
  <c r="AI331" i="66"/>
  <c r="AU331" i="66"/>
  <c r="AG331" i="66"/>
  <c r="P331" i="66"/>
  <c r="AY330" i="66"/>
  <c r="AX330" i="66"/>
  <c r="AW330" i="66"/>
  <c r="AV330" i="66"/>
  <c r="AT330" i="66"/>
  <c r="AS330" i="66"/>
  <c r="AR330" i="66"/>
  <c r="AQ330" i="66"/>
  <c r="AP330" i="66"/>
  <c r="AO330" i="66"/>
  <c r="AN330" i="66"/>
  <c r="AM330" i="66"/>
  <c r="AL330" i="66"/>
  <c r="AK330" i="66"/>
  <c r="AJ330" i="66"/>
  <c r="AI330" i="66"/>
  <c r="AU330" i="66"/>
  <c r="AG330" i="66"/>
  <c r="P330" i="66"/>
  <c r="AY329" i="66"/>
  <c r="AX329" i="66"/>
  <c r="AW329" i="66"/>
  <c r="AV329" i="66"/>
  <c r="AT329" i="66"/>
  <c r="AS329" i="66"/>
  <c r="AR329" i="66"/>
  <c r="AQ329" i="66"/>
  <c r="AP329" i="66"/>
  <c r="AO329" i="66"/>
  <c r="AN329" i="66"/>
  <c r="AM329" i="66"/>
  <c r="AL329" i="66"/>
  <c r="AK329" i="66"/>
  <c r="AJ329" i="66"/>
  <c r="AI329" i="66"/>
  <c r="AU329" i="66"/>
  <c r="AG329" i="66"/>
  <c r="P329" i="66"/>
  <c r="AY328" i="66"/>
  <c r="AX328" i="66"/>
  <c r="AW328" i="66"/>
  <c r="AV328" i="66"/>
  <c r="AT328" i="66"/>
  <c r="AS328" i="66"/>
  <c r="AR328" i="66"/>
  <c r="AQ328" i="66"/>
  <c r="AP328" i="66"/>
  <c r="AO328" i="66"/>
  <c r="AN328" i="66"/>
  <c r="AM328" i="66"/>
  <c r="AL328" i="66"/>
  <c r="AK328" i="66"/>
  <c r="AJ328" i="66"/>
  <c r="AI328" i="66"/>
  <c r="AU328" i="66"/>
  <c r="AG328" i="66"/>
  <c r="P328" i="66"/>
  <c r="AY327" i="66"/>
  <c r="AX327" i="66"/>
  <c r="AW327" i="66"/>
  <c r="AV327" i="66"/>
  <c r="AT327" i="66"/>
  <c r="AS327" i="66"/>
  <c r="AR327" i="66"/>
  <c r="AQ327" i="66"/>
  <c r="AP327" i="66"/>
  <c r="AO327" i="66"/>
  <c r="AN327" i="66"/>
  <c r="AM327" i="66"/>
  <c r="AL327" i="66"/>
  <c r="AK327" i="66"/>
  <c r="AJ327" i="66"/>
  <c r="AI327" i="66"/>
  <c r="AU327" i="66"/>
  <c r="AG327" i="66"/>
  <c r="P327" i="66"/>
  <c r="AY326" i="66"/>
  <c r="AX326" i="66"/>
  <c r="AW326" i="66"/>
  <c r="AV326" i="66"/>
  <c r="AT326" i="66"/>
  <c r="AS326" i="66"/>
  <c r="AR326" i="66"/>
  <c r="AQ326" i="66"/>
  <c r="AP326" i="66"/>
  <c r="AO326" i="66"/>
  <c r="AN326" i="66"/>
  <c r="AM326" i="66"/>
  <c r="AL326" i="66"/>
  <c r="AK326" i="66"/>
  <c r="AJ326" i="66"/>
  <c r="AI326" i="66"/>
  <c r="AU326" i="66"/>
  <c r="AG326" i="66"/>
  <c r="P326" i="66"/>
  <c r="AY325" i="66"/>
  <c r="AX325" i="66"/>
  <c r="AW325" i="66"/>
  <c r="AV325" i="66"/>
  <c r="AT325" i="66"/>
  <c r="AS325" i="66"/>
  <c r="AR325" i="66"/>
  <c r="AQ325" i="66"/>
  <c r="AP325" i="66"/>
  <c r="AO325" i="66"/>
  <c r="AN325" i="66"/>
  <c r="AM325" i="66"/>
  <c r="AL325" i="66"/>
  <c r="AK325" i="66"/>
  <c r="AJ325" i="66"/>
  <c r="AI325" i="66"/>
  <c r="AU325" i="66"/>
  <c r="AG325" i="66"/>
  <c r="P325" i="66"/>
  <c r="AY324" i="66"/>
  <c r="AX324" i="66"/>
  <c r="AW324" i="66"/>
  <c r="AV324" i="66"/>
  <c r="AT324" i="66"/>
  <c r="AS324" i="66"/>
  <c r="AR324" i="66"/>
  <c r="AQ324" i="66"/>
  <c r="AP324" i="66"/>
  <c r="AO324" i="66"/>
  <c r="AN324" i="66"/>
  <c r="AM324" i="66"/>
  <c r="AL324" i="66"/>
  <c r="AK324" i="66"/>
  <c r="AJ324" i="66"/>
  <c r="AI324" i="66"/>
  <c r="AU324" i="66"/>
  <c r="AG324" i="66"/>
  <c r="P324" i="66"/>
  <c r="AY323" i="66"/>
  <c r="AX323" i="66"/>
  <c r="AW323" i="66"/>
  <c r="AV323" i="66"/>
  <c r="AT323" i="66"/>
  <c r="AS323" i="66"/>
  <c r="AR323" i="66"/>
  <c r="AQ323" i="66"/>
  <c r="AP323" i="66"/>
  <c r="AO323" i="66"/>
  <c r="AN323" i="66"/>
  <c r="AM323" i="66"/>
  <c r="AL323" i="66"/>
  <c r="AK323" i="66"/>
  <c r="AJ323" i="66"/>
  <c r="AI323" i="66"/>
  <c r="AU323" i="66"/>
  <c r="AG323" i="66"/>
  <c r="P323" i="66"/>
  <c r="AY322" i="66"/>
  <c r="AX322" i="66"/>
  <c r="AW322" i="66"/>
  <c r="AV322" i="66"/>
  <c r="AT322" i="66"/>
  <c r="AS322" i="66"/>
  <c r="AR322" i="66"/>
  <c r="AQ322" i="66"/>
  <c r="AP322" i="66"/>
  <c r="AO322" i="66"/>
  <c r="AN322" i="66"/>
  <c r="AM322" i="66"/>
  <c r="AL322" i="66"/>
  <c r="AK322" i="66"/>
  <c r="AJ322" i="66"/>
  <c r="AI322" i="66"/>
  <c r="AU322" i="66"/>
  <c r="AG322" i="66"/>
  <c r="P322" i="66"/>
  <c r="AY321" i="66"/>
  <c r="AX321" i="66"/>
  <c r="AW321" i="66"/>
  <c r="AV321" i="66"/>
  <c r="AT321" i="66"/>
  <c r="AS321" i="66"/>
  <c r="AR321" i="66"/>
  <c r="AQ321" i="66"/>
  <c r="AP321" i="66"/>
  <c r="AO321" i="66"/>
  <c r="AN321" i="66"/>
  <c r="AM321" i="66"/>
  <c r="AL321" i="66"/>
  <c r="AK321" i="66"/>
  <c r="AJ321" i="66"/>
  <c r="AI321" i="66"/>
  <c r="AU321" i="66"/>
  <c r="AG321" i="66"/>
  <c r="P321" i="66"/>
  <c r="AY320" i="66"/>
  <c r="AX320" i="66"/>
  <c r="AW320" i="66"/>
  <c r="AV320" i="66"/>
  <c r="AT320" i="66"/>
  <c r="AS320" i="66"/>
  <c r="AR320" i="66"/>
  <c r="AQ320" i="66"/>
  <c r="AP320" i="66"/>
  <c r="AO320" i="66"/>
  <c r="AN320" i="66"/>
  <c r="AM320" i="66"/>
  <c r="AL320" i="66"/>
  <c r="AK320" i="66"/>
  <c r="AJ320" i="66"/>
  <c r="AI320" i="66"/>
  <c r="AU320" i="66"/>
  <c r="AG320" i="66"/>
  <c r="P320" i="66"/>
  <c r="AY319" i="66"/>
  <c r="AX319" i="66"/>
  <c r="AW319" i="66"/>
  <c r="AV319" i="66"/>
  <c r="AT319" i="66"/>
  <c r="AS319" i="66"/>
  <c r="AR319" i="66"/>
  <c r="AQ319" i="66"/>
  <c r="AP319" i="66"/>
  <c r="AO319" i="66"/>
  <c r="AN319" i="66"/>
  <c r="AM319" i="66"/>
  <c r="AL319" i="66"/>
  <c r="AK319" i="66"/>
  <c r="AJ319" i="66"/>
  <c r="AI319" i="66"/>
  <c r="AG319" i="66"/>
  <c r="P319" i="66"/>
  <c r="AY318" i="66"/>
  <c r="AX318" i="66"/>
  <c r="AW318" i="66"/>
  <c r="AV318" i="66"/>
  <c r="AT318" i="66"/>
  <c r="AS318" i="66"/>
  <c r="AR318" i="66"/>
  <c r="AQ318" i="66"/>
  <c r="AP318" i="66"/>
  <c r="AO318" i="66"/>
  <c r="AN318" i="66"/>
  <c r="AM318" i="66"/>
  <c r="AL318" i="66"/>
  <c r="AK318" i="66"/>
  <c r="AJ318" i="66"/>
  <c r="AI318" i="66"/>
  <c r="AU318" i="66"/>
  <c r="AG318" i="66"/>
  <c r="P318" i="66"/>
  <c r="AY317" i="66"/>
  <c r="AX317" i="66"/>
  <c r="AW317" i="66"/>
  <c r="AV317" i="66"/>
  <c r="AT317" i="66"/>
  <c r="AS317" i="66"/>
  <c r="AR317" i="66"/>
  <c r="AQ317" i="66"/>
  <c r="AP317" i="66"/>
  <c r="AO317" i="66"/>
  <c r="AN317" i="66"/>
  <c r="AM317" i="66"/>
  <c r="AL317" i="66"/>
  <c r="AK317" i="66"/>
  <c r="AJ317" i="66"/>
  <c r="AI317" i="66"/>
  <c r="AG317" i="66"/>
  <c r="P317" i="66"/>
  <c r="AY316" i="66"/>
  <c r="AX316" i="66"/>
  <c r="AW316" i="66"/>
  <c r="AV316" i="66"/>
  <c r="AT316" i="66"/>
  <c r="AS316" i="66"/>
  <c r="AR316" i="66"/>
  <c r="AQ316" i="66"/>
  <c r="AP316" i="66"/>
  <c r="AO316" i="66"/>
  <c r="AN316" i="66"/>
  <c r="AM316" i="66"/>
  <c r="AL316" i="66"/>
  <c r="AK316" i="66"/>
  <c r="AJ316" i="66"/>
  <c r="AI316" i="66"/>
  <c r="AU316" i="66"/>
  <c r="AG316" i="66"/>
  <c r="P316" i="66"/>
  <c r="AY315" i="66"/>
  <c r="AX315" i="66"/>
  <c r="AW315" i="66"/>
  <c r="AV315" i="66"/>
  <c r="AT315" i="66"/>
  <c r="AS315" i="66"/>
  <c r="AR315" i="66"/>
  <c r="AQ315" i="66"/>
  <c r="AP315" i="66"/>
  <c r="AO315" i="66"/>
  <c r="AN315" i="66"/>
  <c r="AM315" i="66"/>
  <c r="AL315" i="66"/>
  <c r="AK315" i="66"/>
  <c r="AJ315" i="66"/>
  <c r="AI315" i="66"/>
  <c r="AG315" i="66"/>
  <c r="P315" i="66"/>
  <c r="AY314" i="66"/>
  <c r="AX314" i="66"/>
  <c r="AW314" i="66"/>
  <c r="AV314" i="66"/>
  <c r="AT314" i="66"/>
  <c r="AS314" i="66"/>
  <c r="AR314" i="66"/>
  <c r="AQ314" i="66"/>
  <c r="AP314" i="66"/>
  <c r="AO314" i="66"/>
  <c r="AN314" i="66"/>
  <c r="AM314" i="66"/>
  <c r="AL314" i="66"/>
  <c r="AK314" i="66"/>
  <c r="AJ314" i="66"/>
  <c r="AI314" i="66"/>
  <c r="AU314" i="66"/>
  <c r="AG314" i="66"/>
  <c r="P314" i="66"/>
  <c r="AY313" i="66"/>
  <c r="AX313" i="66"/>
  <c r="AW313" i="66"/>
  <c r="AV313" i="66"/>
  <c r="AT313" i="66"/>
  <c r="AS313" i="66"/>
  <c r="AR313" i="66"/>
  <c r="AQ313" i="66"/>
  <c r="AP313" i="66"/>
  <c r="AO313" i="66"/>
  <c r="AN313" i="66"/>
  <c r="AM313" i="66"/>
  <c r="AL313" i="66"/>
  <c r="AK313" i="66"/>
  <c r="AJ313" i="66"/>
  <c r="AI313" i="66"/>
  <c r="AU313" i="66"/>
  <c r="AG313" i="66"/>
  <c r="P313" i="66"/>
  <c r="AY312" i="66"/>
  <c r="AX312" i="66"/>
  <c r="AW312" i="66"/>
  <c r="AV312" i="66"/>
  <c r="AT312" i="66"/>
  <c r="AS312" i="66"/>
  <c r="AR312" i="66"/>
  <c r="AQ312" i="66"/>
  <c r="AP312" i="66"/>
  <c r="AO312" i="66"/>
  <c r="AN312" i="66"/>
  <c r="AM312" i="66"/>
  <c r="AL312" i="66"/>
  <c r="AK312" i="66"/>
  <c r="AJ312" i="66"/>
  <c r="AI312" i="66"/>
  <c r="AU312" i="66"/>
  <c r="AG312" i="66"/>
  <c r="P312" i="66"/>
  <c r="AY311" i="66"/>
  <c r="AX311" i="66"/>
  <c r="AW311" i="66"/>
  <c r="AV311" i="66"/>
  <c r="AT311" i="66"/>
  <c r="AS311" i="66"/>
  <c r="AR311" i="66"/>
  <c r="AQ311" i="66"/>
  <c r="AP311" i="66"/>
  <c r="AO311" i="66"/>
  <c r="AN311" i="66"/>
  <c r="AM311" i="66"/>
  <c r="AL311" i="66"/>
  <c r="AK311" i="66"/>
  <c r="AJ311" i="66"/>
  <c r="AI311" i="66"/>
  <c r="AU311" i="66"/>
  <c r="AG311" i="66"/>
  <c r="P311" i="66"/>
  <c r="AY310" i="66"/>
  <c r="AX310" i="66"/>
  <c r="AW310" i="66"/>
  <c r="AV310" i="66"/>
  <c r="AT310" i="66"/>
  <c r="AS310" i="66"/>
  <c r="AR310" i="66"/>
  <c r="AQ310" i="66"/>
  <c r="AP310" i="66"/>
  <c r="AO310" i="66"/>
  <c r="AN310" i="66"/>
  <c r="AM310" i="66"/>
  <c r="AL310" i="66"/>
  <c r="AK310" i="66"/>
  <c r="AJ310" i="66"/>
  <c r="AI310" i="66"/>
  <c r="AU310" i="66"/>
  <c r="AG310" i="66"/>
  <c r="P310" i="66"/>
  <c r="AY309" i="66"/>
  <c r="AX309" i="66"/>
  <c r="AW309" i="66"/>
  <c r="AV309" i="66"/>
  <c r="AT309" i="66"/>
  <c r="AS309" i="66"/>
  <c r="AR309" i="66"/>
  <c r="AQ309" i="66"/>
  <c r="AP309" i="66"/>
  <c r="AO309" i="66"/>
  <c r="AN309" i="66"/>
  <c r="AM309" i="66"/>
  <c r="AL309" i="66"/>
  <c r="AK309" i="66"/>
  <c r="AJ309" i="66"/>
  <c r="AI309" i="66"/>
  <c r="AU309" i="66"/>
  <c r="AG309" i="66"/>
  <c r="P309" i="66"/>
  <c r="AY308" i="66"/>
  <c r="AX308" i="66"/>
  <c r="AW308" i="66"/>
  <c r="AV308" i="66"/>
  <c r="AT308" i="66"/>
  <c r="AS308" i="66"/>
  <c r="AR308" i="66"/>
  <c r="AQ308" i="66"/>
  <c r="AP308" i="66"/>
  <c r="AO308" i="66"/>
  <c r="AN308" i="66"/>
  <c r="AM308" i="66"/>
  <c r="AL308" i="66"/>
  <c r="AK308" i="66"/>
  <c r="AJ308" i="66"/>
  <c r="AI308" i="66"/>
  <c r="AU308" i="66"/>
  <c r="AG308" i="66"/>
  <c r="P308" i="66"/>
  <c r="AY307" i="66"/>
  <c r="AX307" i="66"/>
  <c r="AW307" i="66"/>
  <c r="AV307" i="66"/>
  <c r="AT307" i="66"/>
  <c r="AS307" i="66"/>
  <c r="AR307" i="66"/>
  <c r="AQ307" i="66"/>
  <c r="AP307" i="66"/>
  <c r="AO307" i="66"/>
  <c r="AN307" i="66"/>
  <c r="AM307" i="66"/>
  <c r="AL307" i="66"/>
  <c r="AK307" i="66"/>
  <c r="AJ307" i="66"/>
  <c r="AI307" i="66"/>
  <c r="AU307" i="66"/>
  <c r="AG307" i="66"/>
  <c r="P307" i="66"/>
  <c r="AY306" i="66"/>
  <c r="AX306" i="66"/>
  <c r="AW306" i="66"/>
  <c r="AV306" i="66"/>
  <c r="AT306" i="66"/>
  <c r="AS306" i="66"/>
  <c r="AR306" i="66"/>
  <c r="AQ306" i="66"/>
  <c r="AP306" i="66"/>
  <c r="AO306" i="66"/>
  <c r="AN306" i="66"/>
  <c r="AM306" i="66"/>
  <c r="AL306" i="66"/>
  <c r="AK306" i="66"/>
  <c r="AJ306" i="66"/>
  <c r="AI306" i="66"/>
  <c r="AU306" i="66"/>
  <c r="AG306" i="66"/>
  <c r="P306" i="66"/>
  <c r="AY305" i="66"/>
  <c r="AX305" i="66"/>
  <c r="AW305" i="66"/>
  <c r="AV305" i="66"/>
  <c r="AT305" i="66"/>
  <c r="AS305" i="66"/>
  <c r="AR305" i="66"/>
  <c r="AQ305" i="66"/>
  <c r="AP305" i="66"/>
  <c r="AO305" i="66"/>
  <c r="AN305" i="66"/>
  <c r="AM305" i="66"/>
  <c r="AL305" i="66"/>
  <c r="AK305" i="66"/>
  <c r="AJ305" i="66"/>
  <c r="AI305" i="66"/>
  <c r="AU305" i="66"/>
  <c r="AG305" i="66"/>
  <c r="P305" i="66"/>
  <c r="AY304" i="66"/>
  <c r="AX304" i="66"/>
  <c r="AW304" i="66"/>
  <c r="AV304" i="66"/>
  <c r="AT304" i="66"/>
  <c r="AS304" i="66"/>
  <c r="AR304" i="66"/>
  <c r="AQ304" i="66"/>
  <c r="AP304" i="66"/>
  <c r="AO304" i="66"/>
  <c r="AN304" i="66"/>
  <c r="AM304" i="66"/>
  <c r="AL304" i="66"/>
  <c r="AK304" i="66"/>
  <c r="AJ304" i="66"/>
  <c r="AI304" i="66"/>
  <c r="AU304" i="66"/>
  <c r="AG304" i="66"/>
  <c r="P304" i="66"/>
  <c r="AY303" i="66"/>
  <c r="AX303" i="66"/>
  <c r="AW303" i="66"/>
  <c r="AV303" i="66"/>
  <c r="AT303" i="66"/>
  <c r="AS303" i="66"/>
  <c r="AR303" i="66"/>
  <c r="AQ303" i="66"/>
  <c r="AP303" i="66"/>
  <c r="AO303" i="66"/>
  <c r="AN303" i="66"/>
  <c r="AM303" i="66"/>
  <c r="AL303" i="66"/>
  <c r="AK303" i="66"/>
  <c r="AJ303" i="66"/>
  <c r="AI303" i="66"/>
  <c r="AU303" i="66"/>
  <c r="AG303" i="66"/>
  <c r="P303" i="66"/>
  <c r="AY302" i="66"/>
  <c r="AX302" i="66"/>
  <c r="AW302" i="66"/>
  <c r="AV302" i="66"/>
  <c r="AT302" i="66"/>
  <c r="AS302" i="66"/>
  <c r="AR302" i="66"/>
  <c r="AQ302" i="66"/>
  <c r="AP302" i="66"/>
  <c r="AO302" i="66"/>
  <c r="AN302" i="66"/>
  <c r="AM302" i="66"/>
  <c r="AL302" i="66"/>
  <c r="AK302" i="66"/>
  <c r="AJ302" i="66"/>
  <c r="AI302" i="66"/>
  <c r="AU302" i="66"/>
  <c r="AG302" i="66"/>
  <c r="P302" i="66"/>
  <c r="AY301" i="66"/>
  <c r="AX301" i="66"/>
  <c r="AW301" i="66"/>
  <c r="AV301" i="66"/>
  <c r="AT301" i="66"/>
  <c r="AS301" i="66"/>
  <c r="AR301" i="66"/>
  <c r="AQ301" i="66"/>
  <c r="AP301" i="66"/>
  <c r="AO301" i="66"/>
  <c r="AN301" i="66"/>
  <c r="AM301" i="66"/>
  <c r="AL301" i="66"/>
  <c r="AK301" i="66"/>
  <c r="AJ301" i="66"/>
  <c r="AI301" i="66"/>
  <c r="AU301" i="66"/>
  <c r="AG301" i="66"/>
  <c r="P301" i="66"/>
  <c r="AY300" i="66"/>
  <c r="AX300" i="66"/>
  <c r="AW300" i="66"/>
  <c r="AV300" i="66"/>
  <c r="AT300" i="66"/>
  <c r="AS300" i="66"/>
  <c r="AR300" i="66"/>
  <c r="AQ300" i="66"/>
  <c r="AP300" i="66"/>
  <c r="AO300" i="66"/>
  <c r="AN300" i="66"/>
  <c r="AM300" i="66"/>
  <c r="AL300" i="66"/>
  <c r="AK300" i="66"/>
  <c r="AJ300" i="66"/>
  <c r="AI300" i="66"/>
  <c r="AU300" i="66"/>
  <c r="AG300" i="66"/>
  <c r="P300" i="66"/>
  <c r="AY299" i="66"/>
  <c r="AX299" i="66"/>
  <c r="AW299" i="66"/>
  <c r="AV299" i="66"/>
  <c r="AT299" i="66"/>
  <c r="AS299" i="66"/>
  <c r="AR299" i="66"/>
  <c r="AQ299" i="66"/>
  <c r="AP299" i="66"/>
  <c r="AO299" i="66"/>
  <c r="AN299" i="66"/>
  <c r="AM299" i="66"/>
  <c r="AL299" i="66"/>
  <c r="AK299" i="66"/>
  <c r="AJ299" i="66"/>
  <c r="AI299" i="66"/>
  <c r="AU299" i="66"/>
  <c r="AG299" i="66"/>
  <c r="P299" i="66"/>
  <c r="AY298" i="66"/>
  <c r="AX298" i="66"/>
  <c r="AW298" i="66"/>
  <c r="AV298" i="66"/>
  <c r="AT298" i="66"/>
  <c r="AS298" i="66"/>
  <c r="AR298" i="66"/>
  <c r="AQ298" i="66"/>
  <c r="AP298" i="66"/>
  <c r="AO298" i="66"/>
  <c r="AN298" i="66"/>
  <c r="AM298" i="66"/>
  <c r="AL298" i="66"/>
  <c r="AK298" i="66"/>
  <c r="AJ298" i="66"/>
  <c r="AI298" i="66"/>
  <c r="AU298" i="66"/>
  <c r="AG298" i="66"/>
  <c r="P298" i="66"/>
  <c r="AY297" i="66"/>
  <c r="AX297" i="66"/>
  <c r="AW297" i="66"/>
  <c r="AV297" i="66"/>
  <c r="AT297" i="66"/>
  <c r="AS297" i="66"/>
  <c r="AR297" i="66"/>
  <c r="AQ297" i="66"/>
  <c r="AP297" i="66"/>
  <c r="AO297" i="66"/>
  <c r="AN297" i="66"/>
  <c r="AM297" i="66"/>
  <c r="AL297" i="66"/>
  <c r="AK297" i="66"/>
  <c r="AJ297" i="66"/>
  <c r="AI297" i="66"/>
  <c r="AU297" i="66"/>
  <c r="AG297" i="66"/>
  <c r="P297" i="66"/>
  <c r="AY296" i="66"/>
  <c r="AX296" i="66"/>
  <c r="AW296" i="66"/>
  <c r="AV296" i="66"/>
  <c r="AT296" i="66"/>
  <c r="AS296" i="66"/>
  <c r="AR296" i="66"/>
  <c r="AQ296" i="66"/>
  <c r="AP296" i="66"/>
  <c r="AO296" i="66"/>
  <c r="AN296" i="66"/>
  <c r="AM296" i="66"/>
  <c r="AL296" i="66"/>
  <c r="AK296" i="66"/>
  <c r="AJ296" i="66"/>
  <c r="AI296" i="66"/>
  <c r="AU296" i="66"/>
  <c r="AG296" i="66"/>
  <c r="P296" i="66"/>
  <c r="AY295" i="66"/>
  <c r="AX295" i="66"/>
  <c r="AW295" i="66"/>
  <c r="AV295" i="66"/>
  <c r="AT295" i="66"/>
  <c r="AS295" i="66"/>
  <c r="AR295" i="66"/>
  <c r="AQ295" i="66"/>
  <c r="AP295" i="66"/>
  <c r="AO295" i="66"/>
  <c r="AN295" i="66"/>
  <c r="AM295" i="66"/>
  <c r="AL295" i="66"/>
  <c r="AK295" i="66"/>
  <c r="AJ295" i="66"/>
  <c r="AI295" i="66"/>
  <c r="AU295" i="66"/>
  <c r="AG295" i="66"/>
  <c r="P295" i="66"/>
  <c r="AY294" i="66"/>
  <c r="AX294" i="66"/>
  <c r="AW294" i="66"/>
  <c r="AV294" i="66"/>
  <c r="AT294" i="66"/>
  <c r="AS294" i="66"/>
  <c r="AR294" i="66"/>
  <c r="AQ294" i="66"/>
  <c r="AP294" i="66"/>
  <c r="AO294" i="66"/>
  <c r="AN294" i="66"/>
  <c r="AM294" i="66"/>
  <c r="AL294" i="66"/>
  <c r="AK294" i="66"/>
  <c r="AJ294" i="66"/>
  <c r="AI294" i="66"/>
  <c r="AU294" i="66"/>
  <c r="AG294" i="66"/>
  <c r="P294" i="66"/>
  <c r="AY293" i="66"/>
  <c r="AX293" i="66"/>
  <c r="AW293" i="66"/>
  <c r="AV293" i="66"/>
  <c r="AT293" i="66"/>
  <c r="AS293" i="66"/>
  <c r="AR293" i="66"/>
  <c r="AQ293" i="66"/>
  <c r="AP293" i="66"/>
  <c r="AO293" i="66"/>
  <c r="AN293" i="66"/>
  <c r="AM293" i="66"/>
  <c r="AL293" i="66"/>
  <c r="AK293" i="66"/>
  <c r="AJ293" i="66"/>
  <c r="AI293" i="66"/>
  <c r="AU293" i="66"/>
  <c r="AG293" i="66"/>
  <c r="P293" i="66"/>
  <c r="AY292" i="66"/>
  <c r="AX292" i="66"/>
  <c r="AW292" i="66"/>
  <c r="AV292" i="66"/>
  <c r="AT292" i="66"/>
  <c r="AS292" i="66"/>
  <c r="AR292" i="66"/>
  <c r="AQ292" i="66"/>
  <c r="AP292" i="66"/>
  <c r="AO292" i="66"/>
  <c r="AN292" i="66"/>
  <c r="AM292" i="66"/>
  <c r="AL292" i="66"/>
  <c r="AK292" i="66"/>
  <c r="AJ292" i="66"/>
  <c r="AI292" i="66"/>
  <c r="AU292" i="66"/>
  <c r="AG292" i="66"/>
  <c r="P292" i="66"/>
  <c r="AY291" i="66"/>
  <c r="AX291" i="66"/>
  <c r="AW291" i="66"/>
  <c r="AV291" i="66"/>
  <c r="AT291" i="66"/>
  <c r="AS291" i="66"/>
  <c r="AR291" i="66"/>
  <c r="AQ291" i="66"/>
  <c r="AP291" i="66"/>
  <c r="AO291" i="66"/>
  <c r="AN291" i="66"/>
  <c r="AM291" i="66"/>
  <c r="AL291" i="66"/>
  <c r="AK291" i="66"/>
  <c r="AJ291" i="66"/>
  <c r="AI291" i="66"/>
  <c r="AU291" i="66"/>
  <c r="AG291" i="66"/>
  <c r="P291" i="66"/>
  <c r="AY290" i="66"/>
  <c r="AX290" i="66"/>
  <c r="AW290" i="66"/>
  <c r="AV290" i="66"/>
  <c r="AT290" i="66"/>
  <c r="AS290" i="66"/>
  <c r="AR290" i="66"/>
  <c r="AQ290" i="66"/>
  <c r="AP290" i="66"/>
  <c r="AO290" i="66"/>
  <c r="AN290" i="66"/>
  <c r="AM290" i="66"/>
  <c r="AL290" i="66"/>
  <c r="AK290" i="66"/>
  <c r="AJ290" i="66"/>
  <c r="AI290" i="66"/>
  <c r="AU290" i="66"/>
  <c r="AG290" i="66"/>
  <c r="P290" i="66"/>
  <c r="AY289" i="66"/>
  <c r="AX289" i="66"/>
  <c r="AW289" i="66"/>
  <c r="AV289" i="66"/>
  <c r="AT289" i="66"/>
  <c r="AS289" i="66"/>
  <c r="AR289" i="66"/>
  <c r="AQ289" i="66"/>
  <c r="AP289" i="66"/>
  <c r="AO289" i="66"/>
  <c r="AN289" i="66"/>
  <c r="AM289" i="66"/>
  <c r="AL289" i="66"/>
  <c r="AK289" i="66"/>
  <c r="AJ289" i="66"/>
  <c r="AI289" i="66"/>
  <c r="AU289" i="66"/>
  <c r="AG289" i="66"/>
  <c r="P289" i="66"/>
  <c r="AY288" i="66"/>
  <c r="AX288" i="66"/>
  <c r="AW288" i="66"/>
  <c r="AV288" i="66"/>
  <c r="AT288" i="66"/>
  <c r="AS288" i="66"/>
  <c r="AR288" i="66"/>
  <c r="AQ288" i="66"/>
  <c r="AP288" i="66"/>
  <c r="AO288" i="66"/>
  <c r="AN288" i="66"/>
  <c r="AM288" i="66"/>
  <c r="AL288" i="66"/>
  <c r="AK288" i="66"/>
  <c r="AJ288" i="66"/>
  <c r="AI288" i="66"/>
  <c r="AU288" i="66"/>
  <c r="AG288" i="66"/>
  <c r="P288" i="66"/>
  <c r="AY287" i="66"/>
  <c r="AX287" i="66"/>
  <c r="AW287" i="66"/>
  <c r="AV287" i="66"/>
  <c r="AT287" i="66"/>
  <c r="AS287" i="66"/>
  <c r="AR287" i="66"/>
  <c r="AQ287" i="66"/>
  <c r="AP287" i="66"/>
  <c r="AO287" i="66"/>
  <c r="AN287" i="66"/>
  <c r="AM287" i="66"/>
  <c r="AL287" i="66"/>
  <c r="AK287" i="66"/>
  <c r="AJ287" i="66"/>
  <c r="AI287" i="66"/>
  <c r="AU287" i="66"/>
  <c r="AG287" i="66"/>
  <c r="P287" i="66"/>
  <c r="AY286" i="66"/>
  <c r="AX286" i="66"/>
  <c r="AW286" i="66"/>
  <c r="AV286" i="66"/>
  <c r="AT286" i="66"/>
  <c r="AS286" i="66"/>
  <c r="AR286" i="66"/>
  <c r="AQ286" i="66"/>
  <c r="AP286" i="66"/>
  <c r="AO286" i="66"/>
  <c r="AN286" i="66"/>
  <c r="AM286" i="66"/>
  <c r="AL286" i="66"/>
  <c r="AK286" i="66"/>
  <c r="AJ286" i="66"/>
  <c r="AI286" i="66"/>
  <c r="AU286" i="66"/>
  <c r="AG286" i="66"/>
  <c r="P286" i="66"/>
  <c r="AY285" i="66"/>
  <c r="AX285" i="66"/>
  <c r="AW285" i="66"/>
  <c r="AV285" i="66"/>
  <c r="AT285" i="66"/>
  <c r="AS285" i="66"/>
  <c r="AR285" i="66"/>
  <c r="AQ285" i="66"/>
  <c r="AP285" i="66"/>
  <c r="AO285" i="66"/>
  <c r="AN285" i="66"/>
  <c r="AM285" i="66"/>
  <c r="AL285" i="66"/>
  <c r="AK285" i="66"/>
  <c r="AJ285" i="66"/>
  <c r="AI285" i="66"/>
  <c r="AU285" i="66"/>
  <c r="AG285" i="66"/>
  <c r="P285" i="66"/>
  <c r="AY284" i="66"/>
  <c r="AX284" i="66"/>
  <c r="AW284" i="66"/>
  <c r="AV284" i="66"/>
  <c r="AT284" i="66"/>
  <c r="AS284" i="66"/>
  <c r="AR284" i="66"/>
  <c r="AQ284" i="66"/>
  <c r="AP284" i="66"/>
  <c r="AO284" i="66"/>
  <c r="AN284" i="66"/>
  <c r="AM284" i="66"/>
  <c r="AL284" i="66"/>
  <c r="AK284" i="66"/>
  <c r="AJ284" i="66"/>
  <c r="AI284" i="66"/>
  <c r="AU284" i="66"/>
  <c r="AG284" i="66"/>
  <c r="P284" i="66"/>
  <c r="AY283" i="66"/>
  <c r="AX283" i="66"/>
  <c r="AW283" i="66"/>
  <c r="AV283" i="66"/>
  <c r="AT283" i="66"/>
  <c r="AS283" i="66"/>
  <c r="AR283" i="66"/>
  <c r="AQ283" i="66"/>
  <c r="AP283" i="66"/>
  <c r="AO283" i="66"/>
  <c r="AN283" i="66"/>
  <c r="AM283" i="66"/>
  <c r="AL283" i="66"/>
  <c r="AK283" i="66"/>
  <c r="AJ283" i="66"/>
  <c r="AI283" i="66"/>
  <c r="AU283" i="66"/>
  <c r="AG283" i="66"/>
  <c r="P283" i="66"/>
  <c r="AY282" i="66"/>
  <c r="AX282" i="66"/>
  <c r="AW282" i="66"/>
  <c r="AV282" i="66"/>
  <c r="AT282" i="66"/>
  <c r="AS282" i="66"/>
  <c r="AR282" i="66"/>
  <c r="AQ282" i="66"/>
  <c r="AP282" i="66"/>
  <c r="AO282" i="66"/>
  <c r="AN282" i="66"/>
  <c r="AM282" i="66"/>
  <c r="AL282" i="66"/>
  <c r="AK282" i="66"/>
  <c r="AJ282" i="66"/>
  <c r="AI282" i="66"/>
  <c r="AU282" i="66"/>
  <c r="AG282" i="66"/>
  <c r="P282" i="66"/>
  <c r="AY281" i="66"/>
  <c r="AX281" i="66"/>
  <c r="AW281" i="66"/>
  <c r="AV281" i="66"/>
  <c r="AT281" i="66"/>
  <c r="AS281" i="66"/>
  <c r="AR281" i="66"/>
  <c r="AQ281" i="66"/>
  <c r="AP281" i="66"/>
  <c r="AO281" i="66"/>
  <c r="AN281" i="66"/>
  <c r="AM281" i="66"/>
  <c r="AL281" i="66"/>
  <c r="AK281" i="66"/>
  <c r="AJ281" i="66"/>
  <c r="AI281" i="66"/>
  <c r="AU281" i="66"/>
  <c r="AG281" i="66"/>
  <c r="P281" i="66"/>
  <c r="AY280" i="66"/>
  <c r="AX280" i="66"/>
  <c r="AW280" i="66"/>
  <c r="AV280" i="66"/>
  <c r="AT280" i="66"/>
  <c r="AS280" i="66"/>
  <c r="AR280" i="66"/>
  <c r="AQ280" i="66"/>
  <c r="AP280" i="66"/>
  <c r="AO280" i="66"/>
  <c r="AN280" i="66"/>
  <c r="AM280" i="66"/>
  <c r="AL280" i="66"/>
  <c r="AK280" i="66"/>
  <c r="AJ280" i="66"/>
  <c r="AI280" i="66"/>
  <c r="AU280" i="66"/>
  <c r="AG280" i="66"/>
  <c r="P280" i="66"/>
  <c r="AY279" i="66"/>
  <c r="AX279" i="66"/>
  <c r="AW279" i="66"/>
  <c r="AV279" i="66"/>
  <c r="AT279" i="66"/>
  <c r="AS279" i="66"/>
  <c r="AR279" i="66"/>
  <c r="AQ279" i="66"/>
  <c r="AP279" i="66"/>
  <c r="AO279" i="66"/>
  <c r="AN279" i="66"/>
  <c r="AM279" i="66"/>
  <c r="AL279" i="66"/>
  <c r="AK279" i="66"/>
  <c r="AJ279" i="66"/>
  <c r="AI279" i="66"/>
  <c r="AU279" i="66"/>
  <c r="AG279" i="66"/>
  <c r="P279" i="66"/>
  <c r="AY278" i="66"/>
  <c r="AX278" i="66"/>
  <c r="AW278" i="66"/>
  <c r="AV278" i="66"/>
  <c r="AT278" i="66"/>
  <c r="AS278" i="66"/>
  <c r="AR278" i="66"/>
  <c r="AQ278" i="66"/>
  <c r="AP278" i="66"/>
  <c r="AO278" i="66"/>
  <c r="AN278" i="66"/>
  <c r="AM278" i="66"/>
  <c r="AL278" i="66"/>
  <c r="AK278" i="66"/>
  <c r="AJ278" i="66"/>
  <c r="AI278" i="66"/>
  <c r="AU278" i="66"/>
  <c r="AG278" i="66"/>
  <c r="P278" i="66"/>
  <c r="AY277" i="66"/>
  <c r="AX277" i="66"/>
  <c r="AW277" i="66"/>
  <c r="AV277" i="66"/>
  <c r="AT277" i="66"/>
  <c r="AS277" i="66"/>
  <c r="AR277" i="66"/>
  <c r="AQ277" i="66"/>
  <c r="AP277" i="66"/>
  <c r="AO277" i="66"/>
  <c r="AN277" i="66"/>
  <c r="AM277" i="66"/>
  <c r="AL277" i="66"/>
  <c r="AK277" i="66"/>
  <c r="AJ277" i="66"/>
  <c r="AI277" i="66"/>
  <c r="AU277" i="66"/>
  <c r="AG277" i="66"/>
  <c r="P277" i="66"/>
  <c r="AY276" i="66"/>
  <c r="AX276" i="66"/>
  <c r="AW276" i="66"/>
  <c r="AV276" i="66"/>
  <c r="AT276" i="66"/>
  <c r="AS276" i="66"/>
  <c r="AR276" i="66"/>
  <c r="AQ276" i="66"/>
  <c r="AP276" i="66"/>
  <c r="AO276" i="66"/>
  <c r="AN276" i="66"/>
  <c r="AM276" i="66"/>
  <c r="AL276" i="66"/>
  <c r="AK276" i="66"/>
  <c r="AJ276" i="66"/>
  <c r="AI276" i="66"/>
  <c r="AU276" i="66"/>
  <c r="AG276" i="66"/>
  <c r="P276" i="66"/>
  <c r="AY275" i="66"/>
  <c r="AX275" i="66"/>
  <c r="AW275" i="66"/>
  <c r="AV275" i="66"/>
  <c r="AT275" i="66"/>
  <c r="AS275" i="66"/>
  <c r="AR275" i="66"/>
  <c r="AQ275" i="66"/>
  <c r="AP275" i="66"/>
  <c r="AO275" i="66"/>
  <c r="AN275" i="66"/>
  <c r="AM275" i="66"/>
  <c r="AL275" i="66"/>
  <c r="AK275" i="66"/>
  <c r="AJ275" i="66"/>
  <c r="AI275" i="66"/>
  <c r="AU275" i="66"/>
  <c r="AG275" i="66"/>
  <c r="P275" i="66"/>
  <c r="AY274" i="66"/>
  <c r="AX274" i="66"/>
  <c r="AW274" i="66"/>
  <c r="AV274" i="66"/>
  <c r="AT274" i="66"/>
  <c r="AS274" i="66"/>
  <c r="AR274" i="66"/>
  <c r="AQ274" i="66"/>
  <c r="AP274" i="66"/>
  <c r="AO274" i="66"/>
  <c r="AN274" i="66"/>
  <c r="AM274" i="66"/>
  <c r="AL274" i="66"/>
  <c r="AK274" i="66"/>
  <c r="AJ274" i="66"/>
  <c r="AI274" i="66"/>
  <c r="AU274" i="66"/>
  <c r="AG274" i="66"/>
  <c r="P274" i="66"/>
  <c r="AY273" i="66"/>
  <c r="AX273" i="66"/>
  <c r="AW273" i="66"/>
  <c r="AV273" i="66"/>
  <c r="AT273" i="66"/>
  <c r="AS273" i="66"/>
  <c r="AR273" i="66"/>
  <c r="AQ273" i="66"/>
  <c r="AP273" i="66"/>
  <c r="AO273" i="66"/>
  <c r="AN273" i="66"/>
  <c r="AM273" i="66"/>
  <c r="AL273" i="66"/>
  <c r="AK273" i="66"/>
  <c r="AJ273" i="66"/>
  <c r="AI273" i="66"/>
  <c r="AU273" i="66"/>
  <c r="AG273" i="66"/>
  <c r="P273" i="66"/>
  <c r="AY272" i="66"/>
  <c r="AX272" i="66"/>
  <c r="AW272" i="66"/>
  <c r="AV272" i="66"/>
  <c r="AT272" i="66"/>
  <c r="AS272" i="66"/>
  <c r="AR272" i="66"/>
  <c r="AQ272" i="66"/>
  <c r="AP272" i="66"/>
  <c r="AO272" i="66"/>
  <c r="AN272" i="66"/>
  <c r="AM272" i="66"/>
  <c r="AL272" i="66"/>
  <c r="AK272" i="66"/>
  <c r="AJ272" i="66"/>
  <c r="AI272" i="66"/>
  <c r="AU272" i="66"/>
  <c r="AG272" i="66"/>
  <c r="P272" i="66"/>
  <c r="AY271" i="66"/>
  <c r="AX271" i="66"/>
  <c r="AW271" i="66"/>
  <c r="AV271" i="66"/>
  <c r="AT271" i="66"/>
  <c r="AS271" i="66"/>
  <c r="AR271" i="66"/>
  <c r="AQ271" i="66"/>
  <c r="AP271" i="66"/>
  <c r="AO271" i="66"/>
  <c r="AN271" i="66"/>
  <c r="AM271" i="66"/>
  <c r="AL271" i="66"/>
  <c r="AK271" i="66"/>
  <c r="AJ271" i="66"/>
  <c r="AI271" i="66"/>
  <c r="AU271" i="66"/>
  <c r="AG271" i="66"/>
  <c r="P271" i="66"/>
  <c r="AY270" i="66"/>
  <c r="AX270" i="66"/>
  <c r="AW270" i="66"/>
  <c r="AV270" i="66"/>
  <c r="AT270" i="66"/>
  <c r="AS270" i="66"/>
  <c r="AR270" i="66"/>
  <c r="AQ270" i="66"/>
  <c r="AP270" i="66"/>
  <c r="AO270" i="66"/>
  <c r="AN270" i="66"/>
  <c r="AM270" i="66"/>
  <c r="AL270" i="66"/>
  <c r="AK270" i="66"/>
  <c r="AJ270" i="66"/>
  <c r="AI270" i="66"/>
  <c r="AU270" i="66"/>
  <c r="AG270" i="66"/>
  <c r="P270" i="66"/>
  <c r="AY269" i="66"/>
  <c r="AX269" i="66"/>
  <c r="AW269" i="66"/>
  <c r="AV269" i="66"/>
  <c r="AT269" i="66"/>
  <c r="AS269" i="66"/>
  <c r="AR269" i="66"/>
  <c r="AQ269" i="66"/>
  <c r="AP269" i="66"/>
  <c r="AO269" i="66"/>
  <c r="AN269" i="66"/>
  <c r="AM269" i="66"/>
  <c r="AL269" i="66"/>
  <c r="AK269" i="66"/>
  <c r="AJ269" i="66"/>
  <c r="AI269" i="66"/>
  <c r="AU269" i="66"/>
  <c r="AG269" i="66"/>
  <c r="P269" i="66"/>
  <c r="AY268" i="66"/>
  <c r="AX268" i="66"/>
  <c r="AW268" i="66"/>
  <c r="AV268" i="66"/>
  <c r="AT268" i="66"/>
  <c r="AS268" i="66"/>
  <c r="AR268" i="66"/>
  <c r="AQ268" i="66"/>
  <c r="AP268" i="66"/>
  <c r="AO268" i="66"/>
  <c r="AN268" i="66"/>
  <c r="AM268" i="66"/>
  <c r="AL268" i="66"/>
  <c r="AK268" i="66"/>
  <c r="AJ268" i="66"/>
  <c r="AI268" i="66"/>
  <c r="AU268" i="66"/>
  <c r="AG268" i="66"/>
  <c r="P268" i="66"/>
  <c r="AY267" i="66"/>
  <c r="AX267" i="66"/>
  <c r="AW267" i="66"/>
  <c r="AV267" i="66"/>
  <c r="AT267" i="66"/>
  <c r="AS267" i="66"/>
  <c r="AR267" i="66"/>
  <c r="AQ267" i="66"/>
  <c r="AP267" i="66"/>
  <c r="AO267" i="66"/>
  <c r="AN267" i="66"/>
  <c r="AM267" i="66"/>
  <c r="AL267" i="66"/>
  <c r="AK267" i="66"/>
  <c r="AJ267" i="66"/>
  <c r="AI267" i="66"/>
  <c r="AU267" i="66"/>
  <c r="AG267" i="66"/>
  <c r="P267" i="66"/>
  <c r="AY266" i="66"/>
  <c r="AX266" i="66"/>
  <c r="AW266" i="66"/>
  <c r="AV266" i="66"/>
  <c r="AT266" i="66"/>
  <c r="AS266" i="66"/>
  <c r="AR266" i="66"/>
  <c r="AQ266" i="66"/>
  <c r="AP266" i="66"/>
  <c r="AO266" i="66"/>
  <c r="AN266" i="66"/>
  <c r="AM266" i="66"/>
  <c r="AL266" i="66"/>
  <c r="AK266" i="66"/>
  <c r="AJ266" i="66"/>
  <c r="AI266" i="66"/>
  <c r="AU266" i="66"/>
  <c r="AG266" i="66"/>
  <c r="P266" i="66"/>
  <c r="AY265" i="66"/>
  <c r="AX265" i="66"/>
  <c r="AW265" i="66"/>
  <c r="AV265" i="66"/>
  <c r="AT265" i="66"/>
  <c r="AS265" i="66"/>
  <c r="AR265" i="66"/>
  <c r="AQ265" i="66"/>
  <c r="AP265" i="66"/>
  <c r="AO265" i="66"/>
  <c r="AN265" i="66"/>
  <c r="AM265" i="66"/>
  <c r="AL265" i="66"/>
  <c r="AK265" i="66"/>
  <c r="AJ265" i="66"/>
  <c r="AI265" i="66"/>
  <c r="AU265" i="66"/>
  <c r="AG265" i="66"/>
  <c r="P265" i="66"/>
  <c r="AY264" i="66"/>
  <c r="AX264" i="66"/>
  <c r="AW264" i="66"/>
  <c r="AV264" i="66"/>
  <c r="AT264" i="66"/>
  <c r="AS264" i="66"/>
  <c r="AR264" i="66"/>
  <c r="AQ264" i="66"/>
  <c r="AP264" i="66"/>
  <c r="AO264" i="66"/>
  <c r="AN264" i="66"/>
  <c r="AM264" i="66"/>
  <c r="AL264" i="66"/>
  <c r="AK264" i="66"/>
  <c r="AJ264" i="66"/>
  <c r="AI264" i="66"/>
  <c r="AU264" i="66"/>
  <c r="AG264" i="66"/>
  <c r="P264" i="66"/>
  <c r="AY263" i="66"/>
  <c r="AX263" i="66"/>
  <c r="AW263" i="66"/>
  <c r="AV263" i="66"/>
  <c r="AT263" i="66"/>
  <c r="AS263" i="66"/>
  <c r="AR263" i="66"/>
  <c r="AQ263" i="66"/>
  <c r="AP263" i="66"/>
  <c r="AO263" i="66"/>
  <c r="AN263" i="66"/>
  <c r="AM263" i="66"/>
  <c r="AL263" i="66"/>
  <c r="AK263" i="66"/>
  <c r="AJ263" i="66"/>
  <c r="AI263" i="66"/>
  <c r="AU263" i="66"/>
  <c r="AG263" i="66"/>
  <c r="P263" i="66"/>
  <c r="AY262" i="66"/>
  <c r="AX262" i="66"/>
  <c r="AW262" i="66"/>
  <c r="AV262" i="66"/>
  <c r="AT262" i="66"/>
  <c r="AS262" i="66"/>
  <c r="AR262" i="66"/>
  <c r="AQ262" i="66"/>
  <c r="AP262" i="66"/>
  <c r="AO262" i="66"/>
  <c r="AN262" i="66"/>
  <c r="AM262" i="66"/>
  <c r="AL262" i="66"/>
  <c r="AK262" i="66"/>
  <c r="AJ262" i="66"/>
  <c r="AI262" i="66"/>
  <c r="AU262" i="66"/>
  <c r="AG262" i="66"/>
  <c r="P262" i="66"/>
  <c r="AY261" i="66"/>
  <c r="AX261" i="66"/>
  <c r="AW261" i="66"/>
  <c r="AV261" i="66"/>
  <c r="AT261" i="66"/>
  <c r="AS261" i="66"/>
  <c r="AR261" i="66"/>
  <c r="AQ261" i="66"/>
  <c r="AP261" i="66"/>
  <c r="AO261" i="66"/>
  <c r="AN261" i="66"/>
  <c r="AM261" i="66"/>
  <c r="AL261" i="66"/>
  <c r="AK261" i="66"/>
  <c r="AJ261" i="66"/>
  <c r="AI261" i="66"/>
  <c r="AU261" i="66"/>
  <c r="AG261" i="66"/>
  <c r="P261" i="66"/>
  <c r="AY260" i="66"/>
  <c r="AX260" i="66"/>
  <c r="AW260" i="66"/>
  <c r="AV260" i="66"/>
  <c r="AT260" i="66"/>
  <c r="AS260" i="66"/>
  <c r="AR260" i="66"/>
  <c r="AQ260" i="66"/>
  <c r="AP260" i="66"/>
  <c r="AO260" i="66"/>
  <c r="AN260" i="66"/>
  <c r="AM260" i="66"/>
  <c r="AL260" i="66"/>
  <c r="AK260" i="66"/>
  <c r="AJ260" i="66"/>
  <c r="AI260" i="66"/>
  <c r="AU260" i="66"/>
  <c r="AG260" i="66"/>
  <c r="P260" i="66"/>
  <c r="AY259" i="66"/>
  <c r="AX259" i="66"/>
  <c r="AW259" i="66"/>
  <c r="AV259" i="66"/>
  <c r="AT259" i="66"/>
  <c r="AS259" i="66"/>
  <c r="AR259" i="66"/>
  <c r="AQ259" i="66"/>
  <c r="AP259" i="66"/>
  <c r="AO259" i="66"/>
  <c r="AN259" i="66"/>
  <c r="AM259" i="66"/>
  <c r="AL259" i="66"/>
  <c r="AK259" i="66"/>
  <c r="AJ259" i="66"/>
  <c r="AI259" i="66"/>
  <c r="AU259" i="66"/>
  <c r="AG259" i="66"/>
  <c r="P259" i="66"/>
  <c r="AY258" i="66"/>
  <c r="AX258" i="66"/>
  <c r="AW258" i="66"/>
  <c r="AV258" i="66"/>
  <c r="AT258" i="66"/>
  <c r="AS258" i="66"/>
  <c r="AR258" i="66"/>
  <c r="AQ258" i="66"/>
  <c r="AP258" i="66"/>
  <c r="AO258" i="66"/>
  <c r="AN258" i="66"/>
  <c r="AM258" i="66"/>
  <c r="AL258" i="66"/>
  <c r="AK258" i="66"/>
  <c r="AJ258" i="66"/>
  <c r="AI258" i="66"/>
  <c r="AU258" i="66"/>
  <c r="AG258" i="66"/>
  <c r="P258" i="66"/>
  <c r="AY257" i="66"/>
  <c r="AX257" i="66"/>
  <c r="AW257" i="66"/>
  <c r="AV257" i="66"/>
  <c r="AT257" i="66"/>
  <c r="AS257" i="66"/>
  <c r="AR257" i="66"/>
  <c r="AQ257" i="66"/>
  <c r="AP257" i="66"/>
  <c r="AO257" i="66"/>
  <c r="AN257" i="66"/>
  <c r="AM257" i="66"/>
  <c r="AL257" i="66"/>
  <c r="AK257" i="66"/>
  <c r="AJ257" i="66"/>
  <c r="AI257" i="66"/>
  <c r="AU257" i="66"/>
  <c r="AG257" i="66"/>
  <c r="P257" i="66"/>
  <c r="AY256" i="66"/>
  <c r="AX256" i="66"/>
  <c r="AW256" i="66"/>
  <c r="AV256" i="66"/>
  <c r="AT256" i="66"/>
  <c r="AS256" i="66"/>
  <c r="AR256" i="66"/>
  <c r="AQ256" i="66"/>
  <c r="AP256" i="66"/>
  <c r="AO256" i="66"/>
  <c r="AN256" i="66"/>
  <c r="AM256" i="66"/>
  <c r="AL256" i="66"/>
  <c r="AK256" i="66"/>
  <c r="AJ256" i="66"/>
  <c r="AI256" i="66"/>
  <c r="AU256" i="66"/>
  <c r="AG256" i="66"/>
  <c r="P256" i="66"/>
  <c r="AY255" i="66"/>
  <c r="AX255" i="66"/>
  <c r="AW255" i="66"/>
  <c r="AV255" i="66"/>
  <c r="AT255" i="66"/>
  <c r="AS255" i="66"/>
  <c r="AR255" i="66"/>
  <c r="AQ255" i="66"/>
  <c r="AP255" i="66"/>
  <c r="AO255" i="66"/>
  <c r="AN255" i="66"/>
  <c r="AM255" i="66"/>
  <c r="AL255" i="66"/>
  <c r="AK255" i="66"/>
  <c r="AJ255" i="66"/>
  <c r="AI255" i="66"/>
  <c r="AU255" i="66"/>
  <c r="AG255" i="66"/>
  <c r="P255" i="66"/>
  <c r="AY254" i="66"/>
  <c r="AX254" i="66"/>
  <c r="AW254" i="66"/>
  <c r="AV254" i="66"/>
  <c r="AT254" i="66"/>
  <c r="AS254" i="66"/>
  <c r="AR254" i="66"/>
  <c r="AQ254" i="66"/>
  <c r="AP254" i="66"/>
  <c r="AO254" i="66"/>
  <c r="AN254" i="66"/>
  <c r="AM254" i="66"/>
  <c r="AL254" i="66"/>
  <c r="AK254" i="66"/>
  <c r="AJ254" i="66"/>
  <c r="AI254" i="66"/>
  <c r="AU254" i="66"/>
  <c r="AG254" i="66"/>
  <c r="P254" i="66"/>
  <c r="AY253" i="66"/>
  <c r="AX253" i="66"/>
  <c r="AW253" i="66"/>
  <c r="AV253" i="66"/>
  <c r="AT253" i="66"/>
  <c r="AS253" i="66"/>
  <c r="AR253" i="66"/>
  <c r="AQ253" i="66"/>
  <c r="AP253" i="66"/>
  <c r="AO253" i="66"/>
  <c r="AN253" i="66"/>
  <c r="AM253" i="66"/>
  <c r="AL253" i="66"/>
  <c r="AK253" i="66"/>
  <c r="AJ253" i="66"/>
  <c r="AI253" i="66"/>
  <c r="AU253" i="66"/>
  <c r="AG253" i="66"/>
  <c r="P253" i="66"/>
  <c r="AY252" i="66"/>
  <c r="AX252" i="66"/>
  <c r="AW252" i="66"/>
  <c r="AV252" i="66"/>
  <c r="AT252" i="66"/>
  <c r="AS252" i="66"/>
  <c r="AR252" i="66"/>
  <c r="AQ252" i="66"/>
  <c r="AP252" i="66"/>
  <c r="AO252" i="66"/>
  <c r="AN252" i="66"/>
  <c r="AM252" i="66"/>
  <c r="AL252" i="66"/>
  <c r="AK252" i="66"/>
  <c r="AJ252" i="66"/>
  <c r="AI252" i="66"/>
  <c r="AU252" i="66"/>
  <c r="AG252" i="66"/>
  <c r="P252" i="66"/>
  <c r="AY251" i="66"/>
  <c r="AX251" i="66"/>
  <c r="AW251" i="66"/>
  <c r="AV251" i="66"/>
  <c r="AT251" i="66"/>
  <c r="AS251" i="66"/>
  <c r="AR251" i="66"/>
  <c r="AQ251" i="66"/>
  <c r="AP251" i="66"/>
  <c r="AO251" i="66"/>
  <c r="AN251" i="66"/>
  <c r="AM251" i="66"/>
  <c r="AL251" i="66"/>
  <c r="AK251" i="66"/>
  <c r="AJ251" i="66"/>
  <c r="AI251" i="66"/>
  <c r="AU251" i="66"/>
  <c r="AG251" i="66"/>
  <c r="P251" i="66"/>
  <c r="AY250" i="66"/>
  <c r="AX250" i="66"/>
  <c r="AW250" i="66"/>
  <c r="AV250" i="66"/>
  <c r="AT250" i="66"/>
  <c r="AS250" i="66"/>
  <c r="AR250" i="66"/>
  <c r="AQ250" i="66"/>
  <c r="AP250" i="66"/>
  <c r="AO250" i="66"/>
  <c r="AN250" i="66"/>
  <c r="AM250" i="66"/>
  <c r="AL250" i="66"/>
  <c r="AK250" i="66"/>
  <c r="AJ250" i="66"/>
  <c r="AI250" i="66"/>
  <c r="AU250" i="66"/>
  <c r="AG250" i="66"/>
  <c r="P250" i="66"/>
  <c r="AY249" i="66"/>
  <c r="AX249" i="66"/>
  <c r="AW249" i="66"/>
  <c r="AV249" i="66"/>
  <c r="AT249" i="66"/>
  <c r="AS249" i="66"/>
  <c r="AR249" i="66"/>
  <c r="AQ249" i="66"/>
  <c r="AP249" i="66"/>
  <c r="AO249" i="66"/>
  <c r="AN249" i="66"/>
  <c r="AM249" i="66"/>
  <c r="AL249" i="66"/>
  <c r="AK249" i="66"/>
  <c r="AJ249" i="66"/>
  <c r="AI249" i="66"/>
  <c r="AU249" i="66"/>
  <c r="AG249" i="66"/>
  <c r="P249" i="66"/>
  <c r="AY248" i="66"/>
  <c r="AX248" i="66"/>
  <c r="AW248" i="66"/>
  <c r="AV248" i="66"/>
  <c r="AT248" i="66"/>
  <c r="AS248" i="66"/>
  <c r="AR248" i="66"/>
  <c r="AQ248" i="66"/>
  <c r="AP248" i="66"/>
  <c r="AO248" i="66"/>
  <c r="AN248" i="66"/>
  <c r="AM248" i="66"/>
  <c r="AL248" i="66"/>
  <c r="AK248" i="66"/>
  <c r="AJ248" i="66"/>
  <c r="AI248" i="66"/>
  <c r="AU248" i="66"/>
  <c r="AG248" i="66"/>
  <c r="P248" i="66"/>
  <c r="AY247" i="66"/>
  <c r="AX247" i="66"/>
  <c r="AW247" i="66"/>
  <c r="AV247" i="66"/>
  <c r="AT247" i="66"/>
  <c r="AS247" i="66"/>
  <c r="AR247" i="66"/>
  <c r="AQ247" i="66"/>
  <c r="AP247" i="66"/>
  <c r="AO247" i="66"/>
  <c r="AN247" i="66"/>
  <c r="AM247" i="66"/>
  <c r="AL247" i="66"/>
  <c r="AK247" i="66"/>
  <c r="AJ247" i="66"/>
  <c r="AI247" i="66"/>
  <c r="AU247" i="66"/>
  <c r="AG247" i="66"/>
  <c r="P247" i="66"/>
  <c r="AY246" i="66"/>
  <c r="AX246" i="66"/>
  <c r="AW246" i="66"/>
  <c r="AV246" i="66"/>
  <c r="AT246" i="66"/>
  <c r="AS246" i="66"/>
  <c r="AR246" i="66"/>
  <c r="AQ246" i="66"/>
  <c r="AP246" i="66"/>
  <c r="AO246" i="66"/>
  <c r="AN246" i="66"/>
  <c r="AM246" i="66"/>
  <c r="AL246" i="66"/>
  <c r="AK246" i="66"/>
  <c r="AJ246" i="66"/>
  <c r="AI246" i="66"/>
  <c r="AU246" i="66"/>
  <c r="AG246" i="66"/>
  <c r="P246" i="66"/>
  <c r="AY245" i="66"/>
  <c r="AX245" i="66"/>
  <c r="AW245" i="66"/>
  <c r="AV245" i="66"/>
  <c r="AT245" i="66"/>
  <c r="AS245" i="66"/>
  <c r="AR245" i="66"/>
  <c r="AQ245" i="66"/>
  <c r="AP245" i="66"/>
  <c r="AO245" i="66"/>
  <c r="AN245" i="66"/>
  <c r="AM245" i="66"/>
  <c r="AL245" i="66"/>
  <c r="AK245" i="66"/>
  <c r="AJ245" i="66"/>
  <c r="AI245" i="66"/>
  <c r="AU245" i="66"/>
  <c r="AG245" i="66"/>
  <c r="P245" i="66"/>
  <c r="AY244" i="66"/>
  <c r="AX244" i="66"/>
  <c r="AW244" i="66"/>
  <c r="AV244" i="66"/>
  <c r="AT244" i="66"/>
  <c r="AS244" i="66"/>
  <c r="AR244" i="66"/>
  <c r="AQ244" i="66"/>
  <c r="AP244" i="66"/>
  <c r="AO244" i="66"/>
  <c r="AN244" i="66"/>
  <c r="AM244" i="66"/>
  <c r="AL244" i="66"/>
  <c r="AK244" i="66"/>
  <c r="AJ244" i="66"/>
  <c r="AI244" i="66"/>
  <c r="AU244" i="66"/>
  <c r="AG244" i="66"/>
  <c r="P244" i="66"/>
  <c r="AY243" i="66"/>
  <c r="AX243" i="66"/>
  <c r="AW243" i="66"/>
  <c r="AV243" i="66"/>
  <c r="AT243" i="66"/>
  <c r="AS243" i="66"/>
  <c r="AR243" i="66"/>
  <c r="AQ243" i="66"/>
  <c r="AP243" i="66"/>
  <c r="AO243" i="66"/>
  <c r="AN243" i="66"/>
  <c r="AM243" i="66"/>
  <c r="AL243" i="66"/>
  <c r="AK243" i="66"/>
  <c r="AJ243" i="66"/>
  <c r="AI243" i="66"/>
  <c r="AU243" i="66"/>
  <c r="AG243" i="66"/>
  <c r="P243" i="66"/>
  <c r="AY242" i="66"/>
  <c r="AX242" i="66"/>
  <c r="AW242" i="66"/>
  <c r="AV242" i="66"/>
  <c r="AT242" i="66"/>
  <c r="AS242" i="66"/>
  <c r="AR242" i="66"/>
  <c r="AQ242" i="66"/>
  <c r="AP242" i="66"/>
  <c r="AO242" i="66"/>
  <c r="AN242" i="66"/>
  <c r="AM242" i="66"/>
  <c r="AL242" i="66"/>
  <c r="AK242" i="66"/>
  <c r="AJ242" i="66"/>
  <c r="AI242" i="66"/>
  <c r="AU242" i="66"/>
  <c r="AG242" i="66"/>
  <c r="P242" i="66"/>
  <c r="AY241" i="66"/>
  <c r="AX241" i="66"/>
  <c r="AW241" i="66"/>
  <c r="AV241" i="66"/>
  <c r="AT241" i="66"/>
  <c r="AS241" i="66"/>
  <c r="AR241" i="66"/>
  <c r="AQ241" i="66"/>
  <c r="AP241" i="66"/>
  <c r="AO241" i="66"/>
  <c r="AN241" i="66"/>
  <c r="AM241" i="66"/>
  <c r="AL241" i="66"/>
  <c r="AK241" i="66"/>
  <c r="AJ241" i="66"/>
  <c r="AI241" i="66"/>
  <c r="AU241" i="66"/>
  <c r="AG241" i="66"/>
  <c r="P241" i="66"/>
  <c r="AY240" i="66"/>
  <c r="AX240" i="66"/>
  <c r="AW240" i="66"/>
  <c r="AV240" i="66"/>
  <c r="AT240" i="66"/>
  <c r="AS240" i="66"/>
  <c r="AR240" i="66"/>
  <c r="AQ240" i="66"/>
  <c r="AP240" i="66"/>
  <c r="AO240" i="66"/>
  <c r="AN240" i="66"/>
  <c r="AM240" i="66"/>
  <c r="AL240" i="66"/>
  <c r="AK240" i="66"/>
  <c r="AJ240" i="66"/>
  <c r="AI240" i="66"/>
  <c r="AU240" i="66"/>
  <c r="AG240" i="66"/>
  <c r="P240" i="66"/>
  <c r="AY239" i="66"/>
  <c r="AX239" i="66"/>
  <c r="AW239" i="66"/>
  <c r="AV239" i="66"/>
  <c r="AT239" i="66"/>
  <c r="AS239" i="66"/>
  <c r="AR239" i="66"/>
  <c r="AQ239" i="66"/>
  <c r="AP239" i="66"/>
  <c r="AO239" i="66"/>
  <c r="AN239" i="66"/>
  <c r="AM239" i="66"/>
  <c r="AL239" i="66"/>
  <c r="AK239" i="66"/>
  <c r="AJ239" i="66"/>
  <c r="AI239" i="66"/>
  <c r="AU239" i="66"/>
  <c r="AG239" i="66"/>
  <c r="P239" i="66"/>
  <c r="AY238" i="66"/>
  <c r="AX238" i="66"/>
  <c r="AW238" i="66"/>
  <c r="AV238" i="66"/>
  <c r="AT238" i="66"/>
  <c r="AS238" i="66"/>
  <c r="AR238" i="66"/>
  <c r="AQ238" i="66"/>
  <c r="AP238" i="66"/>
  <c r="AO238" i="66"/>
  <c r="AN238" i="66"/>
  <c r="AM238" i="66"/>
  <c r="AL238" i="66"/>
  <c r="AK238" i="66"/>
  <c r="AJ238" i="66"/>
  <c r="AI238" i="66"/>
  <c r="AU238" i="66"/>
  <c r="AG238" i="66"/>
  <c r="P238" i="66"/>
  <c r="AY237" i="66"/>
  <c r="AX237" i="66"/>
  <c r="AW237" i="66"/>
  <c r="AV237" i="66"/>
  <c r="AT237" i="66"/>
  <c r="AS237" i="66"/>
  <c r="AR237" i="66"/>
  <c r="AQ237" i="66"/>
  <c r="AP237" i="66"/>
  <c r="AO237" i="66"/>
  <c r="AN237" i="66"/>
  <c r="AM237" i="66"/>
  <c r="AL237" i="66"/>
  <c r="AK237" i="66"/>
  <c r="AJ237" i="66"/>
  <c r="AI237" i="66"/>
  <c r="AU237" i="66"/>
  <c r="AG237" i="66"/>
  <c r="P237" i="66"/>
  <c r="AY236" i="66"/>
  <c r="AX236" i="66"/>
  <c r="AW236" i="66"/>
  <c r="AV236" i="66"/>
  <c r="AT236" i="66"/>
  <c r="AS236" i="66"/>
  <c r="AR236" i="66"/>
  <c r="AQ236" i="66"/>
  <c r="AP236" i="66"/>
  <c r="AO236" i="66"/>
  <c r="AN236" i="66"/>
  <c r="AM236" i="66"/>
  <c r="AL236" i="66"/>
  <c r="AK236" i="66"/>
  <c r="AJ236" i="66"/>
  <c r="AI236" i="66"/>
  <c r="AU236" i="66"/>
  <c r="AG236" i="66"/>
  <c r="P236" i="66"/>
  <c r="AY235" i="66"/>
  <c r="AX235" i="66"/>
  <c r="AW235" i="66"/>
  <c r="AV235" i="66"/>
  <c r="AT235" i="66"/>
  <c r="AS235" i="66"/>
  <c r="AR235" i="66"/>
  <c r="AQ235" i="66"/>
  <c r="AP235" i="66"/>
  <c r="AO235" i="66"/>
  <c r="AN235" i="66"/>
  <c r="AM235" i="66"/>
  <c r="AL235" i="66"/>
  <c r="AK235" i="66"/>
  <c r="AJ235" i="66"/>
  <c r="AI235" i="66"/>
  <c r="AU235" i="66"/>
  <c r="AG235" i="66"/>
  <c r="P235" i="66"/>
  <c r="AY234" i="66"/>
  <c r="AX234" i="66"/>
  <c r="AW234" i="66"/>
  <c r="AV234" i="66"/>
  <c r="AT234" i="66"/>
  <c r="AS234" i="66"/>
  <c r="AR234" i="66"/>
  <c r="AQ234" i="66"/>
  <c r="AP234" i="66"/>
  <c r="AO234" i="66"/>
  <c r="AN234" i="66"/>
  <c r="AM234" i="66"/>
  <c r="AL234" i="66"/>
  <c r="AK234" i="66"/>
  <c r="AJ234" i="66"/>
  <c r="AI234" i="66"/>
  <c r="AU234" i="66"/>
  <c r="AG234" i="66"/>
  <c r="P234" i="66"/>
  <c r="AY233" i="66"/>
  <c r="AX233" i="66"/>
  <c r="AW233" i="66"/>
  <c r="AV233" i="66"/>
  <c r="AT233" i="66"/>
  <c r="AS233" i="66"/>
  <c r="AR233" i="66"/>
  <c r="AQ233" i="66"/>
  <c r="AP233" i="66"/>
  <c r="AO233" i="66"/>
  <c r="AN233" i="66"/>
  <c r="AM233" i="66"/>
  <c r="AL233" i="66"/>
  <c r="AK233" i="66"/>
  <c r="AJ233" i="66"/>
  <c r="AI233" i="66"/>
  <c r="AU233" i="66"/>
  <c r="AG233" i="66"/>
  <c r="P233" i="66"/>
  <c r="AY232" i="66"/>
  <c r="AX232" i="66"/>
  <c r="AW232" i="66"/>
  <c r="AV232" i="66"/>
  <c r="AT232" i="66"/>
  <c r="AS232" i="66"/>
  <c r="AR232" i="66"/>
  <c r="AQ232" i="66"/>
  <c r="AP232" i="66"/>
  <c r="AO232" i="66"/>
  <c r="AN232" i="66"/>
  <c r="AM232" i="66"/>
  <c r="AL232" i="66"/>
  <c r="AK232" i="66"/>
  <c r="AJ232" i="66"/>
  <c r="AI232" i="66"/>
  <c r="AU232" i="66"/>
  <c r="AG232" i="66"/>
  <c r="P232" i="66"/>
  <c r="AY231" i="66"/>
  <c r="AX231" i="66"/>
  <c r="AW231" i="66"/>
  <c r="AV231" i="66"/>
  <c r="AT231" i="66"/>
  <c r="AS231" i="66"/>
  <c r="AR231" i="66"/>
  <c r="AQ231" i="66"/>
  <c r="AP231" i="66"/>
  <c r="AO231" i="66"/>
  <c r="AN231" i="66"/>
  <c r="AM231" i="66"/>
  <c r="AL231" i="66"/>
  <c r="AK231" i="66"/>
  <c r="AJ231" i="66"/>
  <c r="AI231" i="66"/>
  <c r="AU231" i="66"/>
  <c r="AG231" i="66"/>
  <c r="P231" i="66"/>
  <c r="AY230" i="66"/>
  <c r="AX230" i="66"/>
  <c r="AW230" i="66"/>
  <c r="AV230" i="66"/>
  <c r="AT230" i="66"/>
  <c r="AS230" i="66"/>
  <c r="AR230" i="66"/>
  <c r="AQ230" i="66"/>
  <c r="AP230" i="66"/>
  <c r="AO230" i="66"/>
  <c r="AN230" i="66"/>
  <c r="AM230" i="66"/>
  <c r="AL230" i="66"/>
  <c r="AK230" i="66"/>
  <c r="AJ230" i="66"/>
  <c r="AI230" i="66"/>
  <c r="AU230" i="66"/>
  <c r="AG230" i="66"/>
  <c r="P230" i="66"/>
  <c r="AY229" i="66"/>
  <c r="AX229" i="66"/>
  <c r="AW229" i="66"/>
  <c r="AV229" i="66"/>
  <c r="AT229" i="66"/>
  <c r="AS229" i="66"/>
  <c r="AR229" i="66"/>
  <c r="AQ229" i="66"/>
  <c r="AP229" i="66"/>
  <c r="AO229" i="66"/>
  <c r="AN229" i="66"/>
  <c r="AM229" i="66"/>
  <c r="AL229" i="66"/>
  <c r="AK229" i="66"/>
  <c r="AJ229" i="66"/>
  <c r="AI229" i="66"/>
  <c r="AU229" i="66"/>
  <c r="AG229" i="66"/>
  <c r="P229" i="66"/>
  <c r="AY228" i="66"/>
  <c r="AX228" i="66"/>
  <c r="AW228" i="66"/>
  <c r="AV228" i="66"/>
  <c r="AT228" i="66"/>
  <c r="AS228" i="66"/>
  <c r="AR228" i="66"/>
  <c r="AQ228" i="66"/>
  <c r="AP228" i="66"/>
  <c r="AO228" i="66"/>
  <c r="AN228" i="66"/>
  <c r="AM228" i="66"/>
  <c r="AL228" i="66"/>
  <c r="AK228" i="66"/>
  <c r="AJ228" i="66"/>
  <c r="AI228" i="66"/>
  <c r="AG228" i="66"/>
  <c r="P228" i="66"/>
  <c r="AY227" i="66"/>
  <c r="AX227" i="66"/>
  <c r="AW227" i="66"/>
  <c r="AV227" i="66"/>
  <c r="AT227" i="66"/>
  <c r="AS227" i="66"/>
  <c r="AR227" i="66"/>
  <c r="AQ227" i="66"/>
  <c r="AP227" i="66"/>
  <c r="AO227" i="66"/>
  <c r="AN227" i="66"/>
  <c r="AM227" i="66"/>
  <c r="AL227" i="66"/>
  <c r="AK227" i="66"/>
  <c r="AJ227" i="66"/>
  <c r="AI227" i="66"/>
  <c r="AU227" i="66"/>
  <c r="AG227" i="66"/>
  <c r="P227" i="66"/>
  <c r="AY226" i="66"/>
  <c r="AX226" i="66"/>
  <c r="AW226" i="66"/>
  <c r="AV226" i="66"/>
  <c r="AT226" i="66"/>
  <c r="AS226" i="66"/>
  <c r="AR226" i="66"/>
  <c r="AQ226" i="66"/>
  <c r="AP226" i="66"/>
  <c r="AO226" i="66"/>
  <c r="AN226" i="66"/>
  <c r="AM226" i="66"/>
  <c r="AL226" i="66"/>
  <c r="AK226" i="66"/>
  <c r="AJ226" i="66"/>
  <c r="AI226" i="66"/>
  <c r="AG226" i="66"/>
  <c r="P226" i="66"/>
  <c r="AY225" i="66"/>
  <c r="AX225" i="66"/>
  <c r="AW225" i="66"/>
  <c r="AV225" i="66"/>
  <c r="AT225" i="66"/>
  <c r="AS225" i="66"/>
  <c r="AR225" i="66"/>
  <c r="AQ225" i="66"/>
  <c r="AP225" i="66"/>
  <c r="AO225" i="66"/>
  <c r="AN225" i="66"/>
  <c r="AM225" i="66"/>
  <c r="AL225" i="66"/>
  <c r="AK225" i="66"/>
  <c r="AJ225" i="66"/>
  <c r="AI225" i="66"/>
  <c r="AU225" i="66"/>
  <c r="AG225" i="66"/>
  <c r="P225" i="66"/>
  <c r="AY224" i="66"/>
  <c r="AX224" i="66"/>
  <c r="AW224" i="66"/>
  <c r="AV224" i="66"/>
  <c r="AT224" i="66"/>
  <c r="AS224" i="66"/>
  <c r="AR224" i="66"/>
  <c r="AQ224" i="66"/>
  <c r="AP224" i="66"/>
  <c r="AO224" i="66"/>
  <c r="AN224" i="66"/>
  <c r="AM224" i="66"/>
  <c r="AL224" i="66"/>
  <c r="AK224" i="66"/>
  <c r="AJ224" i="66"/>
  <c r="AI224" i="66"/>
  <c r="AG224" i="66"/>
  <c r="P224" i="66"/>
  <c r="AY223" i="66"/>
  <c r="AX223" i="66"/>
  <c r="AW223" i="66"/>
  <c r="AV223" i="66"/>
  <c r="AT223" i="66"/>
  <c r="AS223" i="66"/>
  <c r="AR223" i="66"/>
  <c r="AQ223" i="66"/>
  <c r="AP223" i="66"/>
  <c r="AO223" i="66"/>
  <c r="AN223" i="66"/>
  <c r="AM223" i="66"/>
  <c r="AL223" i="66"/>
  <c r="AK223" i="66"/>
  <c r="AJ223" i="66"/>
  <c r="AI223" i="66"/>
  <c r="AU223" i="66"/>
  <c r="AG223" i="66"/>
  <c r="P223" i="66"/>
  <c r="AY222" i="66"/>
  <c r="AX222" i="66"/>
  <c r="AW222" i="66"/>
  <c r="AV222" i="66"/>
  <c r="AT222" i="66"/>
  <c r="AS222" i="66"/>
  <c r="AR222" i="66"/>
  <c r="AQ222" i="66"/>
  <c r="AP222" i="66"/>
  <c r="AO222" i="66"/>
  <c r="AN222" i="66"/>
  <c r="AM222" i="66"/>
  <c r="AL222" i="66"/>
  <c r="AK222" i="66"/>
  <c r="AJ222" i="66"/>
  <c r="AI222" i="66"/>
  <c r="AG222" i="66"/>
  <c r="P222" i="66"/>
  <c r="AY221" i="66"/>
  <c r="AX221" i="66"/>
  <c r="AW221" i="66"/>
  <c r="AV221" i="66"/>
  <c r="AT221" i="66"/>
  <c r="AS221" i="66"/>
  <c r="AR221" i="66"/>
  <c r="AQ221" i="66"/>
  <c r="AP221" i="66"/>
  <c r="AO221" i="66"/>
  <c r="AN221" i="66"/>
  <c r="AM221" i="66"/>
  <c r="AL221" i="66"/>
  <c r="AK221" i="66"/>
  <c r="AJ221" i="66"/>
  <c r="AI221" i="66"/>
  <c r="AG221" i="66"/>
  <c r="P221" i="66"/>
  <c r="AY220" i="66"/>
  <c r="AX220" i="66"/>
  <c r="AW220" i="66"/>
  <c r="AV220" i="66"/>
  <c r="AT220" i="66"/>
  <c r="AS220" i="66"/>
  <c r="AR220" i="66"/>
  <c r="AQ220" i="66"/>
  <c r="AP220" i="66"/>
  <c r="AO220" i="66"/>
  <c r="AN220" i="66"/>
  <c r="AM220" i="66"/>
  <c r="AL220" i="66"/>
  <c r="AK220" i="66"/>
  <c r="AJ220" i="66"/>
  <c r="AI220" i="66"/>
  <c r="AG220" i="66"/>
  <c r="P220" i="66"/>
  <c r="AY219" i="66"/>
  <c r="AX219" i="66"/>
  <c r="AW219" i="66"/>
  <c r="AV219" i="66"/>
  <c r="AT219" i="66"/>
  <c r="AS219" i="66"/>
  <c r="AR219" i="66"/>
  <c r="AQ219" i="66"/>
  <c r="AP219" i="66"/>
  <c r="AO219" i="66"/>
  <c r="AN219" i="66"/>
  <c r="AM219" i="66"/>
  <c r="AL219" i="66"/>
  <c r="AK219" i="66"/>
  <c r="AJ219" i="66"/>
  <c r="AI219" i="66"/>
  <c r="AU219" i="66"/>
  <c r="AG219" i="66"/>
  <c r="P219" i="66"/>
  <c r="AY218" i="66"/>
  <c r="AX218" i="66"/>
  <c r="AW218" i="66"/>
  <c r="AV218" i="66"/>
  <c r="AT218" i="66"/>
  <c r="AS218" i="66"/>
  <c r="AR218" i="66"/>
  <c r="AQ218" i="66"/>
  <c r="AP218" i="66"/>
  <c r="AO218" i="66"/>
  <c r="AN218" i="66"/>
  <c r="AM218" i="66"/>
  <c r="AL218" i="66"/>
  <c r="AK218" i="66"/>
  <c r="AJ218" i="66"/>
  <c r="AI218" i="66"/>
  <c r="AG218" i="66"/>
  <c r="P218" i="66"/>
  <c r="AY217" i="66"/>
  <c r="AX217" i="66"/>
  <c r="AW217" i="66"/>
  <c r="AV217" i="66"/>
  <c r="AT217" i="66"/>
  <c r="AS217" i="66"/>
  <c r="AR217" i="66"/>
  <c r="AQ217" i="66"/>
  <c r="AP217" i="66"/>
  <c r="AO217" i="66"/>
  <c r="AN217" i="66"/>
  <c r="AM217" i="66"/>
  <c r="AL217" i="66"/>
  <c r="AK217" i="66"/>
  <c r="AJ217" i="66"/>
  <c r="AI217" i="66"/>
  <c r="AG217" i="66"/>
  <c r="P217" i="66"/>
  <c r="AY216" i="66"/>
  <c r="AX216" i="66"/>
  <c r="AW216" i="66"/>
  <c r="AV216" i="66"/>
  <c r="AT216" i="66"/>
  <c r="AS216" i="66"/>
  <c r="AR216" i="66"/>
  <c r="AQ216" i="66"/>
  <c r="AP216" i="66"/>
  <c r="AO216" i="66"/>
  <c r="AN216" i="66"/>
  <c r="AM216" i="66"/>
  <c r="AL216" i="66"/>
  <c r="AK216" i="66"/>
  <c r="AJ216" i="66"/>
  <c r="AI216" i="66"/>
  <c r="AU216" i="66"/>
  <c r="AG216" i="66"/>
  <c r="P216" i="66"/>
  <c r="AY215" i="66"/>
  <c r="AX215" i="66"/>
  <c r="AW215" i="66"/>
  <c r="AV215" i="66"/>
  <c r="AT215" i="66"/>
  <c r="AS215" i="66"/>
  <c r="AR215" i="66"/>
  <c r="AQ215" i="66"/>
  <c r="AP215" i="66"/>
  <c r="AO215" i="66"/>
  <c r="AN215" i="66"/>
  <c r="AM215" i="66"/>
  <c r="AL215" i="66"/>
  <c r="AK215" i="66"/>
  <c r="AJ215" i="66"/>
  <c r="AI215" i="66"/>
  <c r="AU215" i="66"/>
  <c r="AG215" i="66"/>
  <c r="P215" i="66"/>
  <c r="AY214" i="66"/>
  <c r="AX214" i="66"/>
  <c r="AW214" i="66"/>
  <c r="AV214" i="66"/>
  <c r="AT214" i="66"/>
  <c r="AS214" i="66"/>
  <c r="AR214" i="66"/>
  <c r="AQ214" i="66"/>
  <c r="AP214" i="66"/>
  <c r="AO214" i="66"/>
  <c r="AN214" i="66"/>
  <c r="AM214" i="66"/>
  <c r="AL214" i="66"/>
  <c r="AK214" i="66"/>
  <c r="AJ214" i="66"/>
  <c r="AI214" i="66"/>
  <c r="AU214" i="66"/>
  <c r="AG214" i="66"/>
  <c r="P214" i="66"/>
  <c r="AY213" i="66"/>
  <c r="AX213" i="66"/>
  <c r="AW213" i="66"/>
  <c r="AV213" i="66"/>
  <c r="AT213" i="66"/>
  <c r="AS213" i="66"/>
  <c r="AR213" i="66"/>
  <c r="AQ213" i="66"/>
  <c r="AP213" i="66"/>
  <c r="AO213" i="66"/>
  <c r="AN213" i="66"/>
  <c r="AM213" i="66"/>
  <c r="AL213" i="66"/>
  <c r="AK213" i="66"/>
  <c r="AJ213" i="66"/>
  <c r="AI213" i="66"/>
  <c r="AU213" i="66"/>
  <c r="AG213" i="66"/>
  <c r="P213" i="66"/>
  <c r="AY212" i="66"/>
  <c r="AX212" i="66"/>
  <c r="AW212" i="66"/>
  <c r="AV212" i="66"/>
  <c r="AT212" i="66"/>
  <c r="AS212" i="66"/>
  <c r="AR212" i="66"/>
  <c r="AQ212" i="66"/>
  <c r="AP212" i="66"/>
  <c r="AO212" i="66"/>
  <c r="AN212" i="66"/>
  <c r="AM212" i="66"/>
  <c r="AL212" i="66"/>
  <c r="AK212" i="66"/>
  <c r="AJ212" i="66"/>
  <c r="AI212" i="66"/>
  <c r="AU212" i="66"/>
  <c r="AG212" i="66"/>
  <c r="P212" i="66"/>
  <c r="AY211" i="66"/>
  <c r="AX211" i="66"/>
  <c r="AW211" i="66"/>
  <c r="AV211" i="66"/>
  <c r="AT211" i="66"/>
  <c r="AS211" i="66"/>
  <c r="AR211" i="66"/>
  <c r="AQ211" i="66"/>
  <c r="AP211" i="66"/>
  <c r="AO211" i="66"/>
  <c r="AN211" i="66"/>
  <c r="AM211" i="66"/>
  <c r="AL211" i="66"/>
  <c r="AK211" i="66"/>
  <c r="AJ211" i="66"/>
  <c r="AI211" i="66"/>
  <c r="AU211" i="66"/>
  <c r="AG211" i="66"/>
  <c r="P211" i="66"/>
  <c r="AY210" i="66"/>
  <c r="AX210" i="66"/>
  <c r="AW210" i="66"/>
  <c r="AV210" i="66"/>
  <c r="AT210" i="66"/>
  <c r="AS210" i="66"/>
  <c r="AR210" i="66"/>
  <c r="AQ210" i="66"/>
  <c r="AP210" i="66"/>
  <c r="AO210" i="66"/>
  <c r="AN210" i="66"/>
  <c r="AM210" i="66"/>
  <c r="AL210" i="66"/>
  <c r="AK210" i="66"/>
  <c r="AJ210" i="66"/>
  <c r="AI210" i="66"/>
  <c r="AU210" i="66"/>
  <c r="AG210" i="66"/>
  <c r="P210" i="66"/>
  <c r="AY209" i="66"/>
  <c r="AX209" i="66"/>
  <c r="AW209" i="66"/>
  <c r="AV209" i="66"/>
  <c r="AT209" i="66"/>
  <c r="AS209" i="66"/>
  <c r="AR209" i="66"/>
  <c r="AQ209" i="66"/>
  <c r="AP209" i="66"/>
  <c r="AO209" i="66"/>
  <c r="AN209" i="66"/>
  <c r="AM209" i="66"/>
  <c r="AL209" i="66"/>
  <c r="AK209" i="66"/>
  <c r="AJ209" i="66"/>
  <c r="AI209" i="66"/>
  <c r="AU209" i="66"/>
  <c r="AG209" i="66"/>
  <c r="P209" i="66"/>
  <c r="AY208" i="66"/>
  <c r="AX208" i="66"/>
  <c r="AW208" i="66"/>
  <c r="AV208" i="66"/>
  <c r="AT208" i="66"/>
  <c r="AS208" i="66"/>
  <c r="AR208" i="66"/>
  <c r="AQ208" i="66"/>
  <c r="AP208" i="66"/>
  <c r="AO208" i="66"/>
  <c r="AN208" i="66"/>
  <c r="AM208" i="66"/>
  <c r="AL208" i="66"/>
  <c r="AK208" i="66"/>
  <c r="AJ208" i="66"/>
  <c r="AI208" i="66"/>
  <c r="AU208" i="66"/>
  <c r="AG208" i="66"/>
  <c r="P208" i="66"/>
  <c r="AY207" i="66"/>
  <c r="AX207" i="66"/>
  <c r="AW207" i="66"/>
  <c r="AV207" i="66"/>
  <c r="AT207" i="66"/>
  <c r="AS207" i="66"/>
  <c r="AR207" i="66"/>
  <c r="AQ207" i="66"/>
  <c r="AP207" i="66"/>
  <c r="AO207" i="66"/>
  <c r="AN207" i="66"/>
  <c r="AM207" i="66"/>
  <c r="AL207" i="66"/>
  <c r="AK207" i="66"/>
  <c r="AJ207" i="66"/>
  <c r="AI207" i="66"/>
  <c r="AU207" i="66"/>
  <c r="AG207" i="66"/>
  <c r="P207" i="66"/>
  <c r="AY206" i="66"/>
  <c r="AX206" i="66"/>
  <c r="AW206" i="66"/>
  <c r="AV206" i="66"/>
  <c r="AT206" i="66"/>
  <c r="AS206" i="66"/>
  <c r="AR206" i="66"/>
  <c r="AQ206" i="66"/>
  <c r="AP206" i="66"/>
  <c r="AO206" i="66"/>
  <c r="AN206" i="66"/>
  <c r="AM206" i="66"/>
  <c r="AL206" i="66"/>
  <c r="AK206" i="66"/>
  <c r="AJ206" i="66"/>
  <c r="AI206" i="66"/>
  <c r="AU206" i="66"/>
  <c r="AG206" i="66"/>
  <c r="P206" i="66"/>
  <c r="AY205" i="66"/>
  <c r="AX205" i="66"/>
  <c r="AW205" i="66"/>
  <c r="AV205" i="66"/>
  <c r="AT205" i="66"/>
  <c r="AS205" i="66"/>
  <c r="AR205" i="66"/>
  <c r="AQ205" i="66"/>
  <c r="AP205" i="66"/>
  <c r="AO205" i="66"/>
  <c r="AN205" i="66"/>
  <c r="AM205" i="66"/>
  <c r="AL205" i="66"/>
  <c r="AK205" i="66"/>
  <c r="AJ205" i="66"/>
  <c r="AI205" i="66"/>
  <c r="AU205" i="66"/>
  <c r="AG205" i="66"/>
  <c r="P205" i="66"/>
  <c r="AY204" i="66"/>
  <c r="AX204" i="66"/>
  <c r="AW204" i="66"/>
  <c r="AV204" i="66"/>
  <c r="AT204" i="66"/>
  <c r="AS204" i="66"/>
  <c r="AR204" i="66"/>
  <c r="AQ204" i="66"/>
  <c r="AP204" i="66"/>
  <c r="AO204" i="66"/>
  <c r="AN204" i="66"/>
  <c r="AM204" i="66"/>
  <c r="AL204" i="66"/>
  <c r="AK204" i="66"/>
  <c r="AJ204" i="66"/>
  <c r="AI204" i="66"/>
  <c r="AU204" i="66"/>
  <c r="AG204" i="66"/>
  <c r="P204" i="66"/>
  <c r="AY203" i="66"/>
  <c r="AX203" i="66"/>
  <c r="AW203" i="66"/>
  <c r="AV203" i="66"/>
  <c r="AT203" i="66"/>
  <c r="AS203" i="66"/>
  <c r="AR203" i="66"/>
  <c r="AQ203" i="66"/>
  <c r="AP203" i="66"/>
  <c r="AO203" i="66"/>
  <c r="AN203" i="66"/>
  <c r="AM203" i="66"/>
  <c r="AL203" i="66"/>
  <c r="AK203" i="66"/>
  <c r="AJ203" i="66"/>
  <c r="AI203" i="66"/>
  <c r="AU203" i="66"/>
  <c r="AG203" i="66"/>
  <c r="P203" i="66"/>
  <c r="AY202" i="66"/>
  <c r="AX202" i="66"/>
  <c r="AW202" i="66"/>
  <c r="AV202" i="66"/>
  <c r="AT202" i="66"/>
  <c r="AS202" i="66"/>
  <c r="AR202" i="66"/>
  <c r="AQ202" i="66"/>
  <c r="AP202" i="66"/>
  <c r="AO202" i="66"/>
  <c r="AN202" i="66"/>
  <c r="AM202" i="66"/>
  <c r="AL202" i="66"/>
  <c r="AK202" i="66"/>
  <c r="AJ202" i="66"/>
  <c r="AI202" i="66"/>
  <c r="AU202" i="66"/>
  <c r="AG202" i="66"/>
  <c r="P202" i="66"/>
  <c r="AY201" i="66"/>
  <c r="AX201" i="66"/>
  <c r="AW201" i="66"/>
  <c r="AV201" i="66"/>
  <c r="AT201" i="66"/>
  <c r="AS201" i="66"/>
  <c r="AR201" i="66"/>
  <c r="AQ201" i="66"/>
  <c r="AP201" i="66"/>
  <c r="AO201" i="66"/>
  <c r="AN201" i="66"/>
  <c r="AM201" i="66"/>
  <c r="AL201" i="66"/>
  <c r="AK201" i="66"/>
  <c r="AJ201" i="66"/>
  <c r="AI201" i="66"/>
  <c r="AU201" i="66"/>
  <c r="AG201" i="66"/>
  <c r="P201" i="66"/>
  <c r="AY200" i="66"/>
  <c r="AX200" i="66"/>
  <c r="AW200" i="66"/>
  <c r="AV200" i="66"/>
  <c r="AT200" i="66"/>
  <c r="AS200" i="66"/>
  <c r="AR200" i="66"/>
  <c r="AQ200" i="66"/>
  <c r="AP200" i="66"/>
  <c r="AO200" i="66"/>
  <c r="AN200" i="66"/>
  <c r="AM200" i="66"/>
  <c r="AL200" i="66"/>
  <c r="AK200" i="66"/>
  <c r="AJ200" i="66"/>
  <c r="AI200" i="66"/>
  <c r="AU200" i="66"/>
  <c r="AG200" i="66"/>
  <c r="P200" i="66"/>
  <c r="AY199" i="66"/>
  <c r="AX199" i="66"/>
  <c r="AW199" i="66"/>
  <c r="AV199" i="66"/>
  <c r="AT199" i="66"/>
  <c r="AS199" i="66"/>
  <c r="AR199" i="66"/>
  <c r="AQ199" i="66"/>
  <c r="AP199" i="66"/>
  <c r="AO199" i="66"/>
  <c r="AN199" i="66"/>
  <c r="AM199" i="66"/>
  <c r="AL199" i="66"/>
  <c r="AK199" i="66"/>
  <c r="AJ199" i="66"/>
  <c r="AI199" i="66"/>
  <c r="AU199" i="66"/>
  <c r="AG199" i="66"/>
  <c r="P199" i="66"/>
  <c r="AY198" i="66"/>
  <c r="AX198" i="66"/>
  <c r="AW198" i="66"/>
  <c r="AV198" i="66"/>
  <c r="AT198" i="66"/>
  <c r="AS198" i="66"/>
  <c r="AR198" i="66"/>
  <c r="AQ198" i="66"/>
  <c r="AP198" i="66"/>
  <c r="AO198" i="66"/>
  <c r="AN198" i="66"/>
  <c r="AM198" i="66"/>
  <c r="AL198" i="66"/>
  <c r="AK198" i="66"/>
  <c r="AJ198" i="66"/>
  <c r="AI198" i="66"/>
  <c r="AU198" i="66"/>
  <c r="AG198" i="66"/>
  <c r="P198" i="66"/>
  <c r="AY197" i="66"/>
  <c r="AX197" i="66"/>
  <c r="AW197" i="66"/>
  <c r="AV197" i="66"/>
  <c r="AT197" i="66"/>
  <c r="AS197" i="66"/>
  <c r="AR197" i="66"/>
  <c r="AQ197" i="66"/>
  <c r="AP197" i="66"/>
  <c r="AO197" i="66"/>
  <c r="AN197" i="66"/>
  <c r="AM197" i="66"/>
  <c r="AL197" i="66"/>
  <c r="AK197" i="66"/>
  <c r="AJ197" i="66"/>
  <c r="AI197" i="66"/>
  <c r="AU197" i="66"/>
  <c r="AG197" i="66"/>
  <c r="P197" i="66"/>
  <c r="AY196" i="66"/>
  <c r="AX196" i="66"/>
  <c r="AW196" i="66"/>
  <c r="AV196" i="66"/>
  <c r="AT196" i="66"/>
  <c r="AS196" i="66"/>
  <c r="AR196" i="66"/>
  <c r="AQ196" i="66"/>
  <c r="AP196" i="66"/>
  <c r="AO196" i="66"/>
  <c r="AN196" i="66"/>
  <c r="AM196" i="66"/>
  <c r="AL196" i="66"/>
  <c r="AK196" i="66"/>
  <c r="AJ196" i="66"/>
  <c r="AI196" i="66"/>
  <c r="AU196" i="66"/>
  <c r="AG196" i="66"/>
  <c r="P196" i="66"/>
  <c r="AY195" i="66"/>
  <c r="AX195" i="66"/>
  <c r="AW195" i="66"/>
  <c r="AV195" i="66"/>
  <c r="AT195" i="66"/>
  <c r="AS195" i="66"/>
  <c r="AR195" i="66"/>
  <c r="AQ195" i="66"/>
  <c r="AP195" i="66"/>
  <c r="AO195" i="66"/>
  <c r="AN195" i="66"/>
  <c r="AM195" i="66"/>
  <c r="AL195" i="66"/>
  <c r="AK195" i="66"/>
  <c r="AJ195" i="66"/>
  <c r="AI195" i="66"/>
  <c r="AU195" i="66"/>
  <c r="AG195" i="66"/>
  <c r="P195" i="66"/>
  <c r="AY194" i="66"/>
  <c r="AX194" i="66"/>
  <c r="AW194" i="66"/>
  <c r="AV194" i="66"/>
  <c r="AT194" i="66"/>
  <c r="AS194" i="66"/>
  <c r="AR194" i="66"/>
  <c r="AQ194" i="66"/>
  <c r="AP194" i="66"/>
  <c r="AO194" i="66"/>
  <c r="AN194" i="66"/>
  <c r="AM194" i="66"/>
  <c r="AL194" i="66"/>
  <c r="AK194" i="66"/>
  <c r="AJ194" i="66"/>
  <c r="AI194" i="66"/>
  <c r="AU194" i="66"/>
  <c r="AG194" i="66"/>
  <c r="P194" i="66"/>
  <c r="AY193" i="66"/>
  <c r="AX193" i="66"/>
  <c r="AW193" i="66"/>
  <c r="AV193" i="66"/>
  <c r="AT193" i="66"/>
  <c r="AS193" i="66"/>
  <c r="AR193" i="66"/>
  <c r="AQ193" i="66"/>
  <c r="AP193" i="66"/>
  <c r="AO193" i="66"/>
  <c r="AN193" i="66"/>
  <c r="AM193" i="66"/>
  <c r="AL193" i="66"/>
  <c r="AK193" i="66"/>
  <c r="AJ193" i="66"/>
  <c r="AI193" i="66"/>
  <c r="AU193" i="66"/>
  <c r="AG193" i="66"/>
  <c r="P193" i="66"/>
  <c r="AY192" i="66"/>
  <c r="AX192" i="66"/>
  <c r="AW192" i="66"/>
  <c r="AV192" i="66"/>
  <c r="AT192" i="66"/>
  <c r="AS192" i="66"/>
  <c r="AR192" i="66"/>
  <c r="AQ192" i="66"/>
  <c r="AP192" i="66"/>
  <c r="AO192" i="66"/>
  <c r="AN192" i="66"/>
  <c r="AM192" i="66"/>
  <c r="AL192" i="66"/>
  <c r="AK192" i="66"/>
  <c r="AJ192" i="66"/>
  <c r="AI192" i="66"/>
  <c r="AU192" i="66"/>
  <c r="AG192" i="66"/>
  <c r="P192" i="66"/>
  <c r="AY191" i="66"/>
  <c r="AX191" i="66"/>
  <c r="AW191" i="66"/>
  <c r="AV191" i="66"/>
  <c r="AT191" i="66"/>
  <c r="AS191" i="66"/>
  <c r="AR191" i="66"/>
  <c r="AQ191" i="66"/>
  <c r="AP191" i="66"/>
  <c r="AO191" i="66"/>
  <c r="AN191" i="66"/>
  <c r="AM191" i="66"/>
  <c r="AL191" i="66"/>
  <c r="AK191" i="66"/>
  <c r="AJ191" i="66"/>
  <c r="AI191" i="66"/>
  <c r="AU191" i="66"/>
  <c r="AG191" i="66"/>
  <c r="P191" i="66"/>
  <c r="AY190" i="66"/>
  <c r="AX190" i="66"/>
  <c r="AW190" i="66"/>
  <c r="AV190" i="66"/>
  <c r="AT190" i="66"/>
  <c r="AS190" i="66"/>
  <c r="AR190" i="66"/>
  <c r="AQ190" i="66"/>
  <c r="AP190" i="66"/>
  <c r="AO190" i="66"/>
  <c r="AN190" i="66"/>
  <c r="AM190" i="66"/>
  <c r="AL190" i="66"/>
  <c r="AK190" i="66"/>
  <c r="AJ190" i="66"/>
  <c r="AI190" i="66"/>
  <c r="AU190" i="66"/>
  <c r="AG190" i="66"/>
  <c r="P190" i="66"/>
  <c r="AY189" i="66"/>
  <c r="AX189" i="66"/>
  <c r="AW189" i="66"/>
  <c r="AV189" i="66"/>
  <c r="AT189" i="66"/>
  <c r="AS189" i="66"/>
  <c r="AR189" i="66"/>
  <c r="AQ189" i="66"/>
  <c r="AP189" i="66"/>
  <c r="AO189" i="66"/>
  <c r="AN189" i="66"/>
  <c r="AM189" i="66"/>
  <c r="AL189" i="66"/>
  <c r="AK189" i="66"/>
  <c r="AJ189" i="66"/>
  <c r="AI189" i="66"/>
  <c r="AU189" i="66"/>
  <c r="AG189" i="66"/>
  <c r="P189" i="66"/>
  <c r="AY188" i="66"/>
  <c r="AX188" i="66"/>
  <c r="AW188" i="66"/>
  <c r="AV188" i="66"/>
  <c r="AT188" i="66"/>
  <c r="AS188" i="66"/>
  <c r="AR188" i="66"/>
  <c r="AQ188" i="66"/>
  <c r="AP188" i="66"/>
  <c r="AO188" i="66"/>
  <c r="AN188" i="66"/>
  <c r="AM188" i="66"/>
  <c r="AL188" i="66"/>
  <c r="AK188" i="66"/>
  <c r="AJ188" i="66"/>
  <c r="AI188" i="66"/>
  <c r="AU188" i="66"/>
  <c r="AG188" i="66"/>
  <c r="P188" i="66"/>
  <c r="AY187" i="66"/>
  <c r="AX187" i="66"/>
  <c r="AW187" i="66"/>
  <c r="AV187" i="66"/>
  <c r="AT187" i="66"/>
  <c r="AS187" i="66"/>
  <c r="AR187" i="66"/>
  <c r="AQ187" i="66"/>
  <c r="AP187" i="66"/>
  <c r="AO187" i="66"/>
  <c r="AN187" i="66"/>
  <c r="AM187" i="66"/>
  <c r="AL187" i="66"/>
  <c r="AK187" i="66"/>
  <c r="AJ187" i="66"/>
  <c r="AI187" i="66"/>
  <c r="AU187" i="66"/>
  <c r="AG187" i="66"/>
  <c r="P187" i="66"/>
  <c r="AY186" i="66"/>
  <c r="AX186" i="66"/>
  <c r="AW186" i="66"/>
  <c r="AV186" i="66"/>
  <c r="AT186" i="66"/>
  <c r="AS186" i="66"/>
  <c r="AR186" i="66"/>
  <c r="AQ186" i="66"/>
  <c r="AP186" i="66"/>
  <c r="AO186" i="66"/>
  <c r="AN186" i="66"/>
  <c r="AM186" i="66"/>
  <c r="AL186" i="66"/>
  <c r="AK186" i="66"/>
  <c r="AJ186" i="66"/>
  <c r="AI186" i="66"/>
  <c r="AU186" i="66"/>
  <c r="AG186" i="66"/>
  <c r="P186" i="66"/>
  <c r="AY185" i="66"/>
  <c r="AX185" i="66"/>
  <c r="AW185" i="66"/>
  <c r="AV185" i="66"/>
  <c r="AT185" i="66"/>
  <c r="AS185" i="66"/>
  <c r="AR185" i="66"/>
  <c r="AQ185" i="66"/>
  <c r="AP185" i="66"/>
  <c r="AO185" i="66"/>
  <c r="AN185" i="66"/>
  <c r="AM185" i="66"/>
  <c r="AL185" i="66"/>
  <c r="AK185" i="66"/>
  <c r="AJ185" i="66"/>
  <c r="AI185" i="66"/>
  <c r="AU185" i="66"/>
  <c r="AG185" i="66"/>
  <c r="P185" i="66"/>
  <c r="AY184" i="66"/>
  <c r="AX184" i="66"/>
  <c r="AW184" i="66"/>
  <c r="AV184" i="66"/>
  <c r="AT184" i="66"/>
  <c r="AS184" i="66"/>
  <c r="AR184" i="66"/>
  <c r="AQ184" i="66"/>
  <c r="AP184" i="66"/>
  <c r="AO184" i="66"/>
  <c r="AN184" i="66"/>
  <c r="AM184" i="66"/>
  <c r="AL184" i="66"/>
  <c r="AK184" i="66"/>
  <c r="AJ184" i="66"/>
  <c r="AI184" i="66"/>
  <c r="AU184" i="66"/>
  <c r="AG184" i="66"/>
  <c r="P184" i="66"/>
  <c r="AY183" i="66"/>
  <c r="AX183" i="66"/>
  <c r="AW183" i="66"/>
  <c r="AV183" i="66"/>
  <c r="AT183" i="66"/>
  <c r="AS183" i="66"/>
  <c r="AR183" i="66"/>
  <c r="AQ183" i="66"/>
  <c r="AP183" i="66"/>
  <c r="AO183" i="66"/>
  <c r="AN183" i="66"/>
  <c r="AM183" i="66"/>
  <c r="AL183" i="66"/>
  <c r="AK183" i="66"/>
  <c r="AJ183" i="66"/>
  <c r="AI183" i="66"/>
  <c r="AU183" i="66"/>
  <c r="AG183" i="66"/>
  <c r="P183" i="66"/>
  <c r="AY182" i="66"/>
  <c r="AX182" i="66"/>
  <c r="AW182" i="66"/>
  <c r="AV182" i="66"/>
  <c r="AT182" i="66"/>
  <c r="AS182" i="66"/>
  <c r="AR182" i="66"/>
  <c r="AQ182" i="66"/>
  <c r="AP182" i="66"/>
  <c r="AO182" i="66"/>
  <c r="AN182" i="66"/>
  <c r="AM182" i="66"/>
  <c r="AL182" i="66"/>
  <c r="AK182" i="66"/>
  <c r="AJ182" i="66"/>
  <c r="AI182" i="66"/>
  <c r="AU182" i="66"/>
  <c r="AG182" i="66"/>
  <c r="P182" i="66"/>
  <c r="AY181" i="66"/>
  <c r="AX181" i="66"/>
  <c r="AW181" i="66"/>
  <c r="AV181" i="66"/>
  <c r="AT181" i="66"/>
  <c r="AS181" i="66"/>
  <c r="AR181" i="66"/>
  <c r="AQ181" i="66"/>
  <c r="AP181" i="66"/>
  <c r="AO181" i="66"/>
  <c r="AN181" i="66"/>
  <c r="AM181" i="66"/>
  <c r="AL181" i="66"/>
  <c r="AK181" i="66"/>
  <c r="AJ181" i="66"/>
  <c r="AI181" i="66"/>
  <c r="AU181" i="66"/>
  <c r="AG181" i="66"/>
  <c r="P181" i="66"/>
  <c r="AY180" i="66"/>
  <c r="AX180" i="66"/>
  <c r="AW180" i="66"/>
  <c r="AV180" i="66"/>
  <c r="AT180" i="66"/>
  <c r="AS180" i="66"/>
  <c r="AR180" i="66"/>
  <c r="AQ180" i="66"/>
  <c r="AP180" i="66"/>
  <c r="AO180" i="66"/>
  <c r="AN180" i="66"/>
  <c r="AM180" i="66"/>
  <c r="AL180" i="66"/>
  <c r="AK180" i="66"/>
  <c r="AJ180" i="66"/>
  <c r="AI180" i="66"/>
  <c r="AU180" i="66"/>
  <c r="AG180" i="66"/>
  <c r="P180" i="66"/>
  <c r="AY179" i="66"/>
  <c r="AX179" i="66"/>
  <c r="AW179" i="66"/>
  <c r="AV179" i="66"/>
  <c r="AT179" i="66"/>
  <c r="AS179" i="66"/>
  <c r="AR179" i="66"/>
  <c r="AQ179" i="66"/>
  <c r="AP179" i="66"/>
  <c r="AO179" i="66"/>
  <c r="AN179" i="66"/>
  <c r="AM179" i="66"/>
  <c r="AL179" i="66"/>
  <c r="AK179" i="66"/>
  <c r="AJ179" i="66"/>
  <c r="AI179" i="66"/>
  <c r="AU179" i="66"/>
  <c r="AG179" i="66"/>
  <c r="P179" i="66"/>
  <c r="AY178" i="66"/>
  <c r="AX178" i="66"/>
  <c r="AW178" i="66"/>
  <c r="AV178" i="66"/>
  <c r="AT178" i="66"/>
  <c r="AS178" i="66"/>
  <c r="AR178" i="66"/>
  <c r="AQ178" i="66"/>
  <c r="AP178" i="66"/>
  <c r="AO178" i="66"/>
  <c r="AN178" i="66"/>
  <c r="AM178" i="66"/>
  <c r="AL178" i="66"/>
  <c r="AK178" i="66"/>
  <c r="AJ178" i="66"/>
  <c r="AI178" i="66"/>
  <c r="AU178" i="66"/>
  <c r="AG178" i="66"/>
  <c r="P178" i="66"/>
  <c r="AY177" i="66"/>
  <c r="AX177" i="66"/>
  <c r="AW177" i="66"/>
  <c r="AV177" i="66"/>
  <c r="AT177" i="66"/>
  <c r="AS177" i="66"/>
  <c r="AR177" i="66"/>
  <c r="AQ177" i="66"/>
  <c r="AP177" i="66"/>
  <c r="AO177" i="66"/>
  <c r="AN177" i="66"/>
  <c r="AM177" i="66"/>
  <c r="AL177" i="66"/>
  <c r="AK177" i="66"/>
  <c r="AJ177" i="66"/>
  <c r="AI177" i="66"/>
  <c r="AU177" i="66"/>
  <c r="AG177" i="66"/>
  <c r="P177" i="66"/>
  <c r="AY176" i="66"/>
  <c r="AX176" i="66"/>
  <c r="AW176" i="66"/>
  <c r="AV176" i="66"/>
  <c r="AT176" i="66"/>
  <c r="AS176" i="66"/>
  <c r="AR176" i="66"/>
  <c r="AQ176" i="66"/>
  <c r="AP176" i="66"/>
  <c r="AO176" i="66"/>
  <c r="AN176" i="66"/>
  <c r="AM176" i="66"/>
  <c r="AL176" i="66"/>
  <c r="AK176" i="66"/>
  <c r="AJ176" i="66"/>
  <c r="AI176" i="66"/>
  <c r="AU176" i="66"/>
  <c r="AG176" i="66"/>
  <c r="P176" i="66"/>
  <c r="AY175" i="66"/>
  <c r="AX175" i="66"/>
  <c r="AW175" i="66"/>
  <c r="AV175" i="66"/>
  <c r="AT175" i="66"/>
  <c r="AS175" i="66"/>
  <c r="AR175" i="66"/>
  <c r="AQ175" i="66"/>
  <c r="AP175" i="66"/>
  <c r="AO175" i="66"/>
  <c r="AN175" i="66"/>
  <c r="AM175" i="66"/>
  <c r="AL175" i="66"/>
  <c r="AK175" i="66"/>
  <c r="AJ175" i="66"/>
  <c r="AI175" i="66"/>
  <c r="AU175" i="66"/>
  <c r="AG175" i="66"/>
  <c r="P175" i="66"/>
  <c r="AY174" i="66"/>
  <c r="AX174" i="66"/>
  <c r="AW174" i="66"/>
  <c r="AV174" i="66"/>
  <c r="AT174" i="66"/>
  <c r="AS174" i="66"/>
  <c r="AR174" i="66"/>
  <c r="AQ174" i="66"/>
  <c r="AP174" i="66"/>
  <c r="AO174" i="66"/>
  <c r="AN174" i="66"/>
  <c r="AM174" i="66"/>
  <c r="AL174" i="66"/>
  <c r="AK174" i="66"/>
  <c r="AJ174" i="66"/>
  <c r="AI174" i="66"/>
  <c r="AU174" i="66"/>
  <c r="AG174" i="66"/>
  <c r="P174" i="66"/>
  <c r="AY173" i="66"/>
  <c r="AX173" i="66"/>
  <c r="AW173" i="66"/>
  <c r="AV173" i="66"/>
  <c r="AT173" i="66"/>
  <c r="AS173" i="66"/>
  <c r="AR173" i="66"/>
  <c r="AQ173" i="66"/>
  <c r="AP173" i="66"/>
  <c r="AO173" i="66"/>
  <c r="AN173" i="66"/>
  <c r="AM173" i="66"/>
  <c r="AL173" i="66"/>
  <c r="AK173" i="66"/>
  <c r="AJ173" i="66"/>
  <c r="AI173" i="66"/>
  <c r="AU173" i="66"/>
  <c r="AG173" i="66"/>
  <c r="P173" i="66"/>
  <c r="AY172" i="66"/>
  <c r="AX172" i="66"/>
  <c r="AW172" i="66"/>
  <c r="AV172" i="66"/>
  <c r="AT172" i="66"/>
  <c r="AS172" i="66"/>
  <c r="AR172" i="66"/>
  <c r="AQ172" i="66"/>
  <c r="AP172" i="66"/>
  <c r="AO172" i="66"/>
  <c r="AN172" i="66"/>
  <c r="AM172" i="66"/>
  <c r="AL172" i="66"/>
  <c r="AK172" i="66"/>
  <c r="AJ172" i="66"/>
  <c r="AI172" i="66"/>
  <c r="AU172" i="66"/>
  <c r="AG172" i="66"/>
  <c r="P172" i="66"/>
  <c r="AY171" i="66"/>
  <c r="AX171" i="66"/>
  <c r="AW171" i="66"/>
  <c r="AV171" i="66"/>
  <c r="AT171" i="66"/>
  <c r="AS171" i="66"/>
  <c r="AR171" i="66"/>
  <c r="AQ171" i="66"/>
  <c r="AP171" i="66"/>
  <c r="AO171" i="66"/>
  <c r="AN171" i="66"/>
  <c r="AM171" i="66"/>
  <c r="AL171" i="66"/>
  <c r="AK171" i="66"/>
  <c r="AJ171" i="66"/>
  <c r="AI171" i="66"/>
  <c r="AU171" i="66"/>
  <c r="AG171" i="66"/>
  <c r="P171" i="66"/>
  <c r="AY170" i="66"/>
  <c r="AX170" i="66"/>
  <c r="AW170" i="66"/>
  <c r="AV170" i="66"/>
  <c r="AT170" i="66"/>
  <c r="AS170" i="66"/>
  <c r="AR170" i="66"/>
  <c r="AQ170" i="66"/>
  <c r="AP170" i="66"/>
  <c r="AO170" i="66"/>
  <c r="AN170" i="66"/>
  <c r="AM170" i="66"/>
  <c r="AL170" i="66"/>
  <c r="AK170" i="66"/>
  <c r="AJ170" i="66"/>
  <c r="AI170" i="66"/>
  <c r="AU170" i="66"/>
  <c r="AG170" i="66"/>
  <c r="P170" i="66"/>
  <c r="AY169" i="66"/>
  <c r="AX169" i="66"/>
  <c r="AW169" i="66"/>
  <c r="AV169" i="66"/>
  <c r="AT169" i="66"/>
  <c r="AS169" i="66"/>
  <c r="AR169" i="66"/>
  <c r="AQ169" i="66"/>
  <c r="AP169" i="66"/>
  <c r="AO169" i="66"/>
  <c r="AN169" i="66"/>
  <c r="AM169" i="66"/>
  <c r="AL169" i="66"/>
  <c r="AK169" i="66"/>
  <c r="AJ169" i="66"/>
  <c r="AI169" i="66"/>
  <c r="AU169" i="66"/>
  <c r="AG169" i="66"/>
  <c r="P169" i="66"/>
  <c r="AY168" i="66"/>
  <c r="AX168" i="66"/>
  <c r="AW168" i="66"/>
  <c r="AV168" i="66"/>
  <c r="AT168" i="66"/>
  <c r="AS168" i="66"/>
  <c r="AR168" i="66"/>
  <c r="AQ168" i="66"/>
  <c r="AP168" i="66"/>
  <c r="AO168" i="66"/>
  <c r="AN168" i="66"/>
  <c r="AM168" i="66"/>
  <c r="AL168" i="66"/>
  <c r="AK168" i="66"/>
  <c r="AJ168" i="66"/>
  <c r="AI168" i="66"/>
  <c r="AU168" i="66"/>
  <c r="AG168" i="66"/>
  <c r="P168" i="66"/>
  <c r="AY167" i="66"/>
  <c r="AX167" i="66"/>
  <c r="AW167" i="66"/>
  <c r="AV167" i="66"/>
  <c r="AT167" i="66"/>
  <c r="AS167" i="66"/>
  <c r="AR167" i="66"/>
  <c r="AQ167" i="66"/>
  <c r="AP167" i="66"/>
  <c r="AO167" i="66"/>
  <c r="AN167" i="66"/>
  <c r="AM167" i="66"/>
  <c r="AL167" i="66"/>
  <c r="AK167" i="66"/>
  <c r="AJ167" i="66"/>
  <c r="AI167" i="66"/>
  <c r="AU167" i="66"/>
  <c r="AG167" i="66"/>
  <c r="P167" i="66"/>
  <c r="AY166" i="66"/>
  <c r="AX166" i="66"/>
  <c r="AW166" i="66"/>
  <c r="AV166" i="66"/>
  <c r="AT166" i="66"/>
  <c r="AS166" i="66"/>
  <c r="AR166" i="66"/>
  <c r="AQ166" i="66"/>
  <c r="AP166" i="66"/>
  <c r="AO166" i="66"/>
  <c r="AN166" i="66"/>
  <c r="AM166" i="66"/>
  <c r="AL166" i="66"/>
  <c r="AK166" i="66"/>
  <c r="AJ166" i="66"/>
  <c r="AI166" i="66"/>
  <c r="AU166" i="66"/>
  <c r="AG166" i="66"/>
  <c r="P166" i="66"/>
  <c r="AY165" i="66"/>
  <c r="AX165" i="66"/>
  <c r="AW165" i="66"/>
  <c r="AV165" i="66"/>
  <c r="AT165" i="66"/>
  <c r="AS165" i="66"/>
  <c r="AR165" i="66"/>
  <c r="AQ165" i="66"/>
  <c r="AP165" i="66"/>
  <c r="AO165" i="66"/>
  <c r="AN165" i="66"/>
  <c r="AM165" i="66"/>
  <c r="AL165" i="66"/>
  <c r="AK165" i="66"/>
  <c r="AJ165" i="66"/>
  <c r="AI165" i="66"/>
  <c r="AU165" i="66"/>
  <c r="AG165" i="66"/>
  <c r="P165" i="66"/>
  <c r="AY164" i="66"/>
  <c r="AX164" i="66"/>
  <c r="AW164" i="66"/>
  <c r="AV164" i="66"/>
  <c r="AT164" i="66"/>
  <c r="AS164" i="66"/>
  <c r="AR164" i="66"/>
  <c r="AQ164" i="66"/>
  <c r="AP164" i="66"/>
  <c r="AO164" i="66"/>
  <c r="AN164" i="66"/>
  <c r="AM164" i="66"/>
  <c r="AL164" i="66"/>
  <c r="AK164" i="66"/>
  <c r="AJ164" i="66"/>
  <c r="AI164" i="66"/>
  <c r="AU164" i="66"/>
  <c r="AG164" i="66"/>
  <c r="P164" i="66"/>
  <c r="AY163" i="66"/>
  <c r="AX163" i="66"/>
  <c r="AW163" i="66"/>
  <c r="AV163" i="66"/>
  <c r="AT163" i="66"/>
  <c r="AS163" i="66"/>
  <c r="AR163" i="66"/>
  <c r="AQ163" i="66"/>
  <c r="AP163" i="66"/>
  <c r="AO163" i="66"/>
  <c r="AN163" i="66"/>
  <c r="AM163" i="66"/>
  <c r="AL163" i="66"/>
  <c r="AK163" i="66"/>
  <c r="AJ163" i="66"/>
  <c r="AI163" i="66"/>
  <c r="AU163" i="66"/>
  <c r="AG163" i="66"/>
  <c r="P163" i="66"/>
  <c r="AY162" i="66"/>
  <c r="AX162" i="66"/>
  <c r="AW162" i="66"/>
  <c r="AV162" i="66"/>
  <c r="AT162" i="66"/>
  <c r="AS162" i="66"/>
  <c r="AR162" i="66"/>
  <c r="AQ162" i="66"/>
  <c r="AP162" i="66"/>
  <c r="AO162" i="66"/>
  <c r="AN162" i="66"/>
  <c r="AM162" i="66"/>
  <c r="AL162" i="66"/>
  <c r="AK162" i="66"/>
  <c r="AJ162" i="66"/>
  <c r="AI162" i="66"/>
  <c r="AU162" i="66"/>
  <c r="AG162" i="66"/>
  <c r="P162" i="66"/>
  <c r="AY161" i="66"/>
  <c r="AX161" i="66"/>
  <c r="AW161" i="66"/>
  <c r="AV161" i="66"/>
  <c r="AT161" i="66"/>
  <c r="AS161" i="66"/>
  <c r="AR161" i="66"/>
  <c r="AQ161" i="66"/>
  <c r="AP161" i="66"/>
  <c r="AO161" i="66"/>
  <c r="AN161" i="66"/>
  <c r="AM161" i="66"/>
  <c r="AL161" i="66"/>
  <c r="AK161" i="66"/>
  <c r="AJ161" i="66"/>
  <c r="AI161" i="66"/>
  <c r="AU161" i="66"/>
  <c r="AG161" i="66"/>
  <c r="P161" i="66"/>
  <c r="AY160" i="66"/>
  <c r="AX160" i="66"/>
  <c r="AW160" i="66"/>
  <c r="AV160" i="66"/>
  <c r="AT160" i="66"/>
  <c r="AS160" i="66"/>
  <c r="AR160" i="66"/>
  <c r="AQ160" i="66"/>
  <c r="AP160" i="66"/>
  <c r="AO160" i="66"/>
  <c r="AN160" i="66"/>
  <c r="AM160" i="66"/>
  <c r="AL160" i="66"/>
  <c r="AK160" i="66"/>
  <c r="AJ160" i="66"/>
  <c r="AI160" i="66"/>
  <c r="AU160" i="66"/>
  <c r="AG160" i="66"/>
  <c r="P160" i="66"/>
  <c r="AY159" i="66"/>
  <c r="AX159" i="66"/>
  <c r="AW159" i="66"/>
  <c r="AV159" i="66"/>
  <c r="AT159" i="66"/>
  <c r="AS159" i="66"/>
  <c r="AR159" i="66"/>
  <c r="AQ159" i="66"/>
  <c r="AP159" i="66"/>
  <c r="AO159" i="66"/>
  <c r="AN159" i="66"/>
  <c r="AM159" i="66"/>
  <c r="AL159" i="66"/>
  <c r="AK159" i="66"/>
  <c r="AJ159" i="66"/>
  <c r="AI159" i="66"/>
  <c r="AU159" i="66"/>
  <c r="AG159" i="66"/>
  <c r="P159" i="66"/>
  <c r="AY158" i="66"/>
  <c r="AX158" i="66"/>
  <c r="AW158" i="66"/>
  <c r="AV158" i="66"/>
  <c r="AT158" i="66"/>
  <c r="AS158" i="66"/>
  <c r="AR158" i="66"/>
  <c r="AQ158" i="66"/>
  <c r="AP158" i="66"/>
  <c r="AO158" i="66"/>
  <c r="AN158" i="66"/>
  <c r="AM158" i="66"/>
  <c r="AL158" i="66"/>
  <c r="AK158" i="66"/>
  <c r="AJ158" i="66"/>
  <c r="AI158" i="66"/>
  <c r="AU158" i="66"/>
  <c r="AG158" i="66"/>
  <c r="P158" i="66"/>
  <c r="AY157" i="66"/>
  <c r="AX157" i="66"/>
  <c r="AW157" i="66"/>
  <c r="AV157" i="66"/>
  <c r="AT157" i="66"/>
  <c r="AS157" i="66"/>
  <c r="AR157" i="66"/>
  <c r="AQ157" i="66"/>
  <c r="AP157" i="66"/>
  <c r="AO157" i="66"/>
  <c r="AN157" i="66"/>
  <c r="AM157" i="66"/>
  <c r="AL157" i="66"/>
  <c r="AK157" i="66"/>
  <c r="AJ157" i="66"/>
  <c r="AI157" i="66"/>
  <c r="AU157" i="66"/>
  <c r="AG157" i="66"/>
  <c r="P157" i="66"/>
  <c r="AY156" i="66"/>
  <c r="AX156" i="66"/>
  <c r="AW156" i="66"/>
  <c r="AV156" i="66"/>
  <c r="AT156" i="66"/>
  <c r="AS156" i="66"/>
  <c r="AR156" i="66"/>
  <c r="AQ156" i="66"/>
  <c r="AP156" i="66"/>
  <c r="AO156" i="66"/>
  <c r="AN156" i="66"/>
  <c r="AM156" i="66"/>
  <c r="AL156" i="66"/>
  <c r="AK156" i="66"/>
  <c r="AJ156" i="66"/>
  <c r="AI156" i="66"/>
  <c r="AU156" i="66"/>
  <c r="AG156" i="66"/>
  <c r="P156" i="66"/>
  <c r="AY155" i="66"/>
  <c r="AX155" i="66"/>
  <c r="AW155" i="66"/>
  <c r="AV155" i="66"/>
  <c r="AT155" i="66"/>
  <c r="AS155" i="66"/>
  <c r="AR155" i="66"/>
  <c r="AQ155" i="66"/>
  <c r="AP155" i="66"/>
  <c r="AO155" i="66"/>
  <c r="AN155" i="66"/>
  <c r="AM155" i="66"/>
  <c r="AL155" i="66"/>
  <c r="AK155" i="66"/>
  <c r="AJ155" i="66"/>
  <c r="AI155" i="66"/>
  <c r="AU155" i="66"/>
  <c r="AG155" i="66"/>
  <c r="P155" i="66"/>
  <c r="AY154" i="66"/>
  <c r="AX154" i="66"/>
  <c r="AW154" i="66"/>
  <c r="AV154" i="66"/>
  <c r="AT154" i="66"/>
  <c r="AS154" i="66"/>
  <c r="AR154" i="66"/>
  <c r="AQ154" i="66"/>
  <c r="AP154" i="66"/>
  <c r="AO154" i="66"/>
  <c r="AN154" i="66"/>
  <c r="AM154" i="66"/>
  <c r="AL154" i="66"/>
  <c r="AK154" i="66"/>
  <c r="AJ154" i="66"/>
  <c r="AI154" i="66"/>
  <c r="AU154" i="66"/>
  <c r="AG154" i="66"/>
  <c r="P154" i="66"/>
  <c r="AY153" i="66"/>
  <c r="AX153" i="66"/>
  <c r="AW153" i="66"/>
  <c r="AV153" i="66"/>
  <c r="AT153" i="66"/>
  <c r="AS153" i="66"/>
  <c r="AR153" i="66"/>
  <c r="AQ153" i="66"/>
  <c r="AP153" i="66"/>
  <c r="AO153" i="66"/>
  <c r="AN153" i="66"/>
  <c r="AM153" i="66"/>
  <c r="AL153" i="66"/>
  <c r="AK153" i="66"/>
  <c r="AJ153" i="66"/>
  <c r="AI153" i="66"/>
  <c r="AU153" i="66"/>
  <c r="AG153" i="66"/>
  <c r="P153" i="66"/>
  <c r="AY152" i="66"/>
  <c r="AX152" i="66"/>
  <c r="AW152" i="66"/>
  <c r="AV152" i="66"/>
  <c r="AT152" i="66"/>
  <c r="AS152" i="66"/>
  <c r="AR152" i="66"/>
  <c r="AQ152" i="66"/>
  <c r="AP152" i="66"/>
  <c r="AO152" i="66"/>
  <c r="AN152" i="66"/>
  <c r="AM152" i="66"/>
  <c r="AL152" i="66"/>
  <c r="AK152" i="66"/>
  <c r="AJ152" i="66"/>
  <c r="AI152" i="66"/>
  <c r="AU152" i="66"/>
  <c r="AG152" i="66"/>
  <c r="P152" i="66"/>
  <c r="AY151" i="66"/>
  <c r="AX151" i="66"/>
  <c r="AW151" i="66"/>
  <c r="AV151" i="66"/>
  <c r="AT151" i="66"/>
  <c r="AS151" i="66"/>
  <c r="AR151" i="66"/>
  <c r="AQ151" i="66"/>
  <c r="AP151" i="66"/>
  <c r="AO151" i="66"/>
  <c r="AN151" i="66"/>
  <c r="AM151" i="66"/>
  <c r="AL151" i="66"/>
  <c r="AK151" i="66"/>
  <c r="AJ151" i="66"/>
  <c r="AI151" i="66"/>
  <c r="AU151" i="66"/>
  <c r="AG151" i="66"/>
  <c r="P151" i="66"/>
  <c r="AY150" i="66"/>
  <c r="AX150" i="66"/>
  <c r="AW150" i="66"/>
  <c r="AV150" i="66"/>
  <c r="AT150" i="66"/>
  <c r="AS150" i="66"/>
  <c r="AR150" i="66"/>
  <c r="AQ150" i="66"/>
  <c r="AP150" i="66"/>
  <c r="AO150" i="66"/>
  <c r="AN150" i="66"/>
  <c r="AM150" i="66"/>
  <c r="AL150" i="66"/>
  <c r="AK150" i="66"/>
  <c r="AJ150" i="66"/>
  <c r="AI150" i="66"/>
  <c r="AU150" i="66"/>
  <c r="AG150" i="66"/>
  <c r="P150" i="66"/>
  <c r="AY149" i="66"/>
  <c r="AX149" i="66"/>
  <c r="AW149" i="66"/>
  <c r="AV149" i="66"/>
  <c r="AT149" i="66"/>
  <c r="AS149" i="66"/>
  <c r="AR149" i="66"/>
  <c r="AQ149" i="66"/>
  <c r="AP149" i="66"/>
  <c r="AO149" i="66"/>
  <c r="AN149" i="66"/>
  <c r="AM149" i="66"/>
  <c r="AL149" i="66"/>
  <c r="AK149" i="66"/>
  <c r="AJ149" i="66"/>
  <c r="AI149" i="66"/>
  <c r="AU149" i="66"/>
  <c r="AG149" i="66"/>
  <c r="P149" i="66"/>
  <c r="AY148" i="66"/>
  <c r="AX148" i="66"/>
  <c r="AW148" i="66"/>
  <c r="AV148" i="66"/>
  <c r="AT148" i="66"/>
  <c r="AS148" i="66"/>
  <c r="AR148" i="66"/>
  <c r="AQ148" i="66"/>
  <c r="AP148" i="66"/>
  <c r="AO148" i="66"/>
  <c r="AN148" i="66"/>
  <c r="AM148" i="66"/>
  <c r="AL148" i="66"/>
  <c r="AK148" i="66"/>
  <c r="AJ148" i="66"/>
  <c r="AI148" i="66"/>
  <c r="AU148" i="66"/>
  <c r="AG148" i="66"/>
  <c r="P148" i="66"/>
  <c r="AY147" i="66"/>
  <c r="AX147" i="66"/>
  <c r="AW147" i="66"/>
  <c r="AV147" i="66"/>
  <c r="AT147" i="66"/>
  <c r="AS147" i="66"/>
  <c r="AR147" i="66"/>
  <c r="AQ147" i="66"/>
  <c r="AP147" i="66"/>
  <c r="AO147" i="66"/>
  <c r="AN147" i="66"/>
  <c r="AM147" i="66"/>
  <c r="AL147" i="66"/>
  <c r="AK147" i="66"/>
  <c r="AJ147" i="66"/>
  <c r="AI147" i="66"/>
  <c r="AU147" i="66"/>
  <c r="AG147" i="66"/>
  <c r="P147" i="66"/>
  <c r="AY146" i="66"/>
  <c r="AX146" i="66"/>
  <c r="AW146" i="66"/>
  <c r="AV146" i="66"/>
  <c r="AT146" i="66"/>
  <c r="AS146" i="66"/>
  <c r="AR146" i="66"/>
  <c r="AQ146" i="66"/>
  <c r="AP146" i="66"/>
  <c r="AO146" i="66"/>
  <c r="AN146" i="66"/>
  <c r="AM146" i="66"/>
  <c r="AL146" i="66"/>
  <c r="AK146" i="66"/>
  <c r="AJ146" i="66"/>
  <c r="AI146" i="66"/>
  <c r="AU146" i="66"/>
  <c r="AG146" i="66"/>
  <c r="P146" i="66"/>
  <c r="AY145" i="66"/>
  <c r="AX145" i="66"/>
  <c r="AW145" i="66"/>
  <c r="AV145" i="66"/>
  <c r="AT145" i="66"/>
  <c r="AS145" i="66"/>
  <c r="AR145" i="66"/>
  <c r="AQ145" i="66"/>
  <c r="AP145" i="66"/>
  <c r="AO145" i="66"/>
  <c r="AN145" i="66"/>
  <c r="AM145" i="66"/>
  <c r="AL145" i="66"/>
  <c r="AK145" i="66"/>
  <c r="AJ145" i="66"/>
  <c r="AI145" i="66"/>
  <c r="AU145" i="66"/>
  <c r="AG145" i="66"/>
  <c r="P145" i="66"/>
  <c r="AY144" i="66"/>
  <c r="AX144" i="66"/>
  <c r="AW144" i="66"/>
  <c r="AV144" i="66"/>
  <c r="AT144" i="66"/>
  <c r="AS144" i="66"/>
  <c r="AR144" i="66"/>
  <c r="AQ144" i="66"/>
  <c r="AP144" i="66"/>
  <c r="AO144" i="66"/>
  <c r="AN144" i="66"/>
  <c r="AM144" i="66"/>
  <c r="AL144" i="66"/>
  <c r="AK144" i="66"/>
  <c r="AJ144" i="66"/>
  <c r="AI144" i="66"/>
  <c r="AU144" i="66"/>
  <c r="AG144" i="66"/>
  <c r="P144" i="66"/>
  <c r="AY143" i="66"/>
  <c r="AX143" i="66"/>
  <c r="AW143" i="66"/>
  <c r="AV143" i="66"/>
  <c r="AT143" i="66"/>
  <c r="AS143" i="66"/>
  <c r="AR143" i="66"/>
  <c r="AQ143" i="66"/>
  <c r="AP143" i="66"/>
  <c r="AO143" i="66"/>
  <c r="AN143" i="66"/>
  <c r="AM143" i="66"/>
  <c r="AL143" i="66"/>
  <c r="AK143" i="66"/>
  <c r="AJ143" i="66"/>
  <c r="AI143" i="66"/>
  <c r="AU143" i="66"/>
  <c r="AG143" i="66"/>
  <c r="P143" i="66"/>
  <c r="AY142" i="66"/>
  <c r="AX142" i="66"/>
  <c r="AW142" i="66"/>
  <c r="AV142" i="66"/>
  <c r="AT142" i="66"/>
  <c r="AS142" i="66"/>
  <c r="AR142" i="66"/>
  <c r="AQ142" i="66"/>
  <c r="AP142" i="66"/>
  <c r="AO142" i="66"/>
  <c r="AN142" i="66"/>
  <c r="AM142" i="66"/>
  <c r="AL142" i="66"/>
  <c r="AK142" i="66"/>
  <c r="AJ142" i="66"/>
  <c r="AI142" i="66"/>
  <c r="AU142" i="66"/>
  <c r="AG142" i="66"/>
  <c r="P142" i="66"/>
  <c r="AY141" i="66"/>
  <c r="AX141" i="66"/>
  <c r="AW141" i="66"/>
  <c r="AV141" i="66"/>
  <c r="AT141" i="66"/>
  <c r="AS141" i="66"/>
  <c r="AR141" i="66"/>
  <c r="AQ141" i="66"/>
  <c r="AP141" i="66"/>
  <c r="AO141" i="66"/>
  <c r="AN141" i="66"/>
  <c r="AM141" i="66"/>
  <c r="AL141" i="66"/>
  <c r="AK141" i="66"/>
  <c r="AJ141" i="66"/>
  <c r="AI141" i="66"/>
  <c r="AU141" i="66"/>
  <c r="AG141" i="66"/>
  <c r="P141" i="66"/>
  <c r="AY140" i="66"/>
  <c r="AX140" i="66"/>
  <c r="AW140" i="66"/>
  <c r="AV140" i="66"/>
  <c r="AT140" i="66"/>
  <c r="AS140" i="66"/>
  <c r="AR140" i="66"/>
  <c r="AQ140" i="66"/>
  <c r="AP140" i="66"/>
  <c r="AO140" i="66"/>
  <c r="AN140" i="66"/>
  <c r="AM140" i="66"/>
  <c r="AL140" i="66"/>
  <c r="AK140" i="66"/>
  <c r="AJ140" i="66"/>
  <c r="AI140" i="66"/>
  <c r="AU140" i="66"/>
  <c r="AG140" i="66"/>
  <c r="P140" i="66"/>
  <c r="AY139" i="66"/>
  <c r="AX139" i="66"/>
  <c r="AW139" i="66"/>
  <c r="AV139" i="66"/>
  <c r="AT139" i="66"/>
  <c r="AS139" i="66"/>
  <c r="AR139" i="66"/>
  <c r="AQ139" i="66"/>
  <c r="AP139" i="66"/>
  <c r="AO139" i="66"/>
  <c r="AN139" i="66"/>
  <c r="AM139" i="66"/>
  <c r="AL139" i="66"/>
  <c r="AK139" i="66"/>
  <c r="AJ139" i="66"/>
  <c r="AI139" i="66"/>
  <c r="AU139" i="66"/>
  <c r="AG139" i="66"/>
  <c r="P139" i="66"/>
  <c r="AY138" i="66"/>
  <c r="AX138" i="66"/>
  <c r="AW138" i="66"/>
  <c r="AV138" i="66"/>
  <c r="AT138" i="66"/>
  <c r="AS138" i="66"/>
  <c r="AR138" i="66"/>
  <c r="AQ138" i="66"/>
  <c r="AP138" i="66"/>
  <c r="AO138" i="66"/>
  <c r="AN138" i="66"/>
  <c r="AM138" i="66"/>
  <c r="AL138" i="66"/>
  <c r="AK138" i="66"/>
  <c r="AJ138" i="66"/>
  <c r="AI138" i="66"/>
  <c r="AU138" i="66"/>
  <c r="AG138" i="66"/>
  <c r="P138" i="66"/>
  <c r="AY137" i="66"/>
  <c r="AX137" i="66"/>
  <c r="AW137" i="66"/>
  <c r="AV137" i="66"/>
  <c r="AT137" i="66"/>
  <c r="AS137" i="66"/>
  <c r="AR137" i="66"/>
  <c r="AQ137" i="66"/>
  <c r="AP137" i="66"/>
  <c r="AO137" i="66"/>
  <c r="AN137" i="66"/>
  <c r="AM137" i="66"/>
  <c r="AL137" i="66"/>
  <c r="AK137" i="66"/>
  <c r="AJ137" i="66"/>
  <c r="AI137" i="66"/>
  <c r="AU137" i="66"/>
  <c r="AG137" i="66"/>
  <c r="P137" i="66"/>
  <c r="AY136" i="66"/>
  <c r="AX136" i="66"/>
  <c r="AW136" i="66"/>
  <c r="AV136" i="66"/>
  <c r="AT136" i="66"/>
  <c r="AS136" i="66"/>
  <c r="AR136" i="66"/>
  <c r="AQ136" i="66"/>
  <c r="AP136" i="66"/>
  <c r="AO136" i="66"/>
  <c r="AN136" i="66"/>
  <c r="AM136" i="66"/>
  <c r="AL136" i="66"/>
  <c r="AK136" i="66"/>
  <c r="AJ136" i="66"/>
  <c r="AI136" i="66"/>
  <c r="AU136" i="66"/>
  <c r="AG136" i="66"/>
  <c r="P136" i="66"/>
  <c r="AY135" i="66"/>
  <c r="AX135" i="66"/>
  <c r="AW135" i="66"/>
  <c r="AV135" i="66"/>
  <c r="AT135" i="66"/>
  <c r="AS135" i="66"/>
  <c r="AR135" i="66"/>
  <c r="AQ135" i="66"/>
  <c r="AP135" i="66"/>
  <c r="AO135" i="66"/>
  <c r="AN135" i="66"/>
  <c r="AM135" i="66"/>
  <c r="AL135" i="66"/>
  <c r="AK135" i="66"/>
  <c r="AJ135" i="66"/>
  <c r="AI135" i="66"/>
  <c r="AU135" i="66"/>
  <c r="AG135" i="66"/>
  <c r="P135" i="66"/>
  <c r="AY134" i="66"/>
  <c r="AX134" i="66"/>
  <c r="AW134" i="66"/>
  <c r="AV134" i="66"/>
  <c r="AT134" i="66"/>
  <c r="AS134" i="66"/>
  <c r="AR134" i="66"/>
  <c r="AQ134" i="66"/>
  <c r="AP134" i="66"/>
  <c r="AO134" i="66"/>
  <c r="AN134" i="66"/>
  <c r="AM134" i="66"/>
  <c r="AL134" i="66"/>
  <c r="AK134" i="66"/>
  <c r="AJ134" i="66"/>
  <c r="AI134" i="66"/>
  <c r="AU134" i="66"/>
  <c r="AG134" i="66"/>
  <c r="P134" i="66"/>
  <c r="AY133" i="66"/>
  <c r="AX133" i="66"/>
  <c r="AW133" i="66"/>
  <c r="AV133" i="66"/>
  <c r="AT133" i="66"/>
  <c r="AS133" i="66"/>
  <c r="AR133" i="66"/>
  <c r="AQ133" i="66"/>
  <c r="AP133" i="66"/>
  <c r="AO133" i="66"/>
  <c r="AN133" i="66"/>
  <c r="AM133" i="66"/>
  <c r="AL133" i="66"/>
  <c r="AK133" i="66"/>
  <c r="AJ133" i="66"/>
  <c r="AI133" i="66"/>
  <c r="AU133" i="66"/>
  <c r="AG133" i="66"/>
  <c r="P133" i="66"/>
  <c r="AY132" i="66"/>
  <c r="AX132" i="66"/>
  <c r="AW132" i="66"/>
  <c r="AV132" i="66"/>
  <c r="AT132" i="66"/>
  <c r="AS132" i="66"/>
  <c r="AR132" i="66"/>
  <c r="AQ132" i="66"/>
  <c r="AP132" i="66"/>
  <c r="AO132" i="66"/>
  <c r="AN132" i="66"/>
  <c r="AM132" i="66"/>
  <c r="AL132" i="66"/>
  <c r="AK132" i="66"/>
  <c r="AJ132" i="66"/>
  <c r="AI132" i="66"/>
  <c r="AU132" i="66"/>
  <c r="AG132" i="66"/>
  <c r="P132" i="66"/>
  <c r="AY131" i="66"/>
  <c r="AX131" i="66"/>
  <c r="AW131" i="66"/>
  <c r="AV131" i="66"/>
  <c r="AT131" i="66"/>
  <c r="AS131" i="66"/>
  <c r="AR131" i="66"/>
  <c r="AQ131" i="66"/>
  <c r="AP131" i="66"/>
  <c r="AO131" i="66"/>
  <c r="AN131" i="66"/>
  <c r="AM131" i="66"/>
  <c r="AL131" i="66"/>
  <c r="AK131" i="66"/>
  <c r="AJ131" i="66"/>
  <c r="AI131" i="66"/>
  <c r="AU131" i="66"/>
  <c r="AG131" i="66"/>
  <c r="P131" i="66"/>
  <c r="AY130" i="66"/>
  <c r="AX130" i="66"/>
  <c r="AW130" i="66"/>
  <c r="AV130" i="66"/>
  <c r="AT130" i="66"/>
  <c r="AS130" i="66"/>
  <c r="AR130" i="66"/>
  <c r="AQ130" i="66"/>
  <c r="AP130" i="66"/>
  <c r="AO130" i="66"/>
  <c r="AN130" i="66"/>
  <c r="AM130" i="66"/>
  <c r="AL130" i="66"/>
  <c r="AK130" i="66"/>
  <c r="AJ130" i="66"/>
  <c r="AI130" i="66"/>
  <c r="AU130" i="66"/>
  <c r="AG130" i="66"/>
  <c r="P130" i="66"/>
  <c r="AY129" i="66"/>
  <c r="AX129" i="66"/>
  <c r="AW129" i="66"/>
  <c r="AV129" i="66"/>
  <c r="AT129" i="66"/>
  <c r="AS129" i="66"/>
  <c r="AR129" i="66"/>
  <c r="AQ129" i="66"/>
  <c r="AP129" i="66"/>
  <c r="AO129" i="66"/>
  <c r="AN129" i="66"/>
  <c r="AM129" i="66"/>
  <c r="AL129" i="66"/>
  <c r="AK129" i="66"/>
  <c r="AJ129" i="66"/>
  <c r="AI129" i="66"/>
  <c r="AU129" i="66"/>
  <c r="AG129" i="66"/>
  <c r="P129" i="66"/>
  <c r="AY128" i="66"/>
  <c r="AX128" i="66"/>
  <c r="AW128" i="66"/>
  <c r="AV128" i="66"/>
  <c r="AT128" i="66"/>
  <c r="AS128" i="66"/>
  <c r="AR128" i="66"/>
  <c r="AQ128" i="66"/>
  <c r="AP128" i="66"/>
  <c r="AO128" i="66"/>
  <c r="AN128" i="66"/>
  <c r="AM128" i="66"/>
  <c r="AL128" i="66"/>
  <c r="AK128" i="66"/>
  <c r="AJ128" i="66"/>
  <c r="AI128" i="66"/>
  <c r="AU128" i="66"/>
  <c r="AG128" i="66"/>
  <c r="P128" i="66"/>
  <c r="AY127" i="66"/>
  <c r="AX127" i="66"/>
  <c r="AW127" i="66"/>
  <c r="AV127" i="66"/>
  <c r="AT127" i="66"/>
  <c r="AS127" i="66"/>
  <c r="AR127" i="66"/>
  <c r="AQ127" i="66"/>
  <c r="AP127" i="66"/>
  <c r="AO127" i="66"/>
  <c r="AN127" i="66"/>
  <c r="AM127" i="66"/>
  <c r="AL127" i="66"/>
  <c r="AK127" i="66"/>
  <c r="AJ127" i="66"/>
  <c r="AI127" i="66"/>
  <c r="AU127" i="66"/>
  <c r="AG127" i="66"/>
  <c r="P127" i="66"/>
  <c r="AY126" i="66"/>
  <c r="AX126" i="66"/>
  <c r="AW126" i="66"/>
  <c r="AV126" i="66"/>
  <c r="AT126" i="66"/>
  <c r="AS126" i="66"/>
  <c r="AR126" i="66"/>
  <c r="AQ126" i="66"/>
  <c r="AP126" i="66"/>
  <c r="AO126" i="66"/>
  <c r="AN126" i="66"/>
  <c r="AM126" i="66"/>
  <c r="AL126" i="66"/>
  <c r="AK126" i="66"/>
  <c r="AJ126" i="66"/>
  <c r="AI126" i="66"/>
  <c r="AU126" i="66"/>
  <c r="AG126" i="66"/>
  <c r="P126" i="66"/>
  <c r="AY125" i="66"/>
  <c r="AX125" i="66"/>
  <c r="AW125" i="66"/>
  <c r="AV125" i="66"/>
  <c r="AT125" i="66"/>
  <c r="AS125" i="66"/>
  <c r="AR125" i="66"/>
  <c r="AQ125" i="66"/>
  <c r="AP125" i="66"/>
  <c r="AO125" i="66"/>
  <c r="AN125" i="66"/>
  <c r="AM125" i="66"/>
  <c r="AL125" i="66"/>
  <c r="AK125" i="66"/>
  <c r="AJ125" i="66"/>
  <c r="AI125" i="66"/>
  <c r="AU125" i="66"/>
  <c r="AG125" i="66"/>
  <c r="P125" i="66"/>
  <c r="AY124" i="66"/>
  <c r="AX124" i="66"/>
  <c r="AW124" i="66"/>
  <c r="AV124" i="66"/>
  <c r="AT124" i="66"/>
  <c r="AS124" i="66"/>
  <c r="AR124" i="66"/>
  <c r="AQ124" i="66"/>
  <c r="AP124" i="66"/>
  <c r="AO124" i="66"/>
  <c r="AN124" i="66"/>
  <c r="AM124" i="66"/>
  <c r="AL124" i="66"/>
  <c r="AK124" i="66"/>
  <c r="AJ124" i="66"/>
  <c r="AI124" i="66"/>
  <c r="AU124" i="66"/>
  <c r="AG124" i="66"/>
  <c r="P124" i="66"/>
  <c r="AY123" i="66"/>
  <c r="AX123" i="66"/>
  <c r="AW123" i="66"/>
  <c r="AV123" i="66"/>
  <c r="AT123" i="66"/>
  <c r="AS123" i="66"/>
  <c r="AR123" i="66"/>
  <c r="AQ123" i="66"/>
  <c r="AP123" i="66"/>
  <c r="AO123" i="66"/>
  <c r="AN123" i="66"/>
  <c r="AM123" i="66"/>
  <c r="AL123" i="66"/>
  <c r="AK123" i="66"/>
  <c r="AJ123" i="66"/>
  <c r="AI123" i="66"/>
  <c r="AU123" i="66"/>
  <c r="AG123" i="66"/>
  <c r="P123" i="66"/>
  <c r="AY122" i="66"/>
  <c r="AX122" i="66"/>
  <c r="AW122" i="66"/>
  <c r="AV122" i="66"/>
  <c r="AT122" i="66"/>
  <c r="AS122" i="66"/>
  <c r="AR122" i="66"/>
  <c r="AQ122" i="66"/>
  <c r="AP122" i="66"/>
  <c r="AO122" i="66"/>
  <c r="AN122" i="66"/>
  <c r="AM122" i="66"/>
  <c r="AL122" i="66"/>
  <c r="AK122" i="66"/>
  <c r="AJ122" i="66"/>
  <c r="AI122" i="66"/>
  <c r="AU122" i="66"/>
  <c r="AG122" i="66"/>
  <c r="P122" i="66"/>
  <c r="AY121" i="66"/>
  <c r="AX121" i="66"/>
  <c r="AW121" i="66"/>
  <c r="AV121" i="66"/>
  <c r="AT121" i="66"/>
  <c r="AS121" i="66"/>
  <c r="AR121" i="66"/>
  <c r="AQ121" i="66"/>
  <c r="AP121" i="66"/>
  <c r="AO121" i="66"/>
  <c r="AN121" i="66"/>
  <c r="AM121" i="66"/>
  <c r="AL121" i="66"/>
  <c r="AK121" i="66"/>
  <c r="AJ121" i="66"/>
  <c r="AI121" i="66"/>
  <c r="AU121" i="66"/>
  <c r="AG121" i="66"/>
  <c r="P121" i="66"/>
  <c r="AY120" i="66"/>
  <c r="AX120" i="66"/>
  <c r="AW120" i="66"/>
  <c r="AV120" i="66"/>
  <c r="AT120" i="66"/>
  <c r="AS120" i="66"/>
  <c r="AR120" i="66"/>
  <c r="AQ120" i="66"/>
  <c r="AP120" i="66"/>
  <c r="AO120" i="66"/>
  <c r="AN120" i="66"/>
  <c r="AM120" i="66"/>
  <c r="AL120" i="66"/>
  <c r="AK120" i="66"/>
  <c r="AJ120" i="66"/>
  <c r="AI120" i="66"/>
  <c r="AU120" i="66"/>
  <c r="AG120" i="66"/>
  <c r="P120" i="66"/>
  <c r="AY119" i="66"/>
  <c r="AX119" i="66"/>
  <c r="AW119" i="66"/>
  <c r="AV119" i="66"/>
  <c r="AT119" i="66"/>
  <c r="AS119" i="66"/>
  <c r="AR119" i="66"/>
  <c r="AQ119" i="66"/>
  <c r="AP119" i="66"/>
  <c r="AO119" i="66"/>
  <c r="AN119" i="66"/>
  <c r="AM119" i="66"/>
  <c r="AL119" i="66"/>
  <c r="AK119" i="66"/>
  <c r="AJ119" i="66"/>
  <c r="AI119" i="66"/>
  <c r="AU119" i="66"/>
  <c r="AG119" i="66"/>
  <c r="P119" i="66"/>
  <c r="AY118" i="66"/>
  <c r="AX118" i="66"/>
  <c r="AW118" i="66"/>
  <c r="AV118" i="66"/>
  <c r="AT118" i="66"/>
  <c r="AS118" i="66"/>
  <c r="AR118" i="66"/>
  <c r="AQ118" i="66"/>
  <c r="AP118" i="66"/>
  <c r="AO118" i="66"/>
  <c r="AN118" i="66"/>
  <c r="AM118" i="66"/>
  <c r="AL118" i="66"/>
  <c r="AK118" i="66"/>
  <c r="AJ118" i="66"/>
  <c r="AI118" i="66"/>
  <c r="AU118" i="66"/>
  <c r="AG118" i="66"/>
  <c r="P118" i="66"/>
  <c r="AY117" i="66"/>
  <c r="AX117" i="66"/>
  <c r="AW117" i="66"/>
  <c r="AV117" i="66"/>
  <c r="AT117" i="66"/>
  <c r="AS117" i="66"/>
  <c r="AR117" i="66"/>
  <c r="AQ117" i="66"/>
  <c r="AP117" i="66"/>
  <c r="AO117" i="66"/>
  <c r="AN117" i="66"/>
  <c r="AM117" i="66"/>
  <c r="AL117" i="66"/>
  <c r="AK117" i="66"/>
  <c r="AJ117" i="66"/>
  <c r="AI117" i="66"/>
  <c r="AU117" i="66"/>
  <c r="AG117" i="66"/>
  <c r="P117" i="66"/>
  <c r="AY116" i="66"/>
  <c r="AX116" i="66"/>
  <c r="AW116" i="66"/>
  <c r="AV116" i="66"/>
  <c r="AT116" i="66"/>
  <c r="AS116" i="66"/>
  <c r="AR116" i="66"/>
  <c r="AQ116" i="66"/>
  <c r="AP116" i="66"/>
  <c r="AO116" i="66"/>
  <c r="AN116" i="66"/>
  <c r="AM116" i="66"/>
  <c r="AL116" i="66"/>
  <c r="AK116" i="66"/>
  <c r="AJ116" i="66"/>
  <c r="AI116" i="66"/>
  <c r="AU116" i="66"/>
  <c r="AG116" i="66"/>
  <c r="P116" i="66"/>
  <c r="AY115" i="66"/>
  <c r="AX115" i="66"/>
  <c r="AW115" i="66"/>
  <c r="AV115" i="66"/>
  <c r="AT115" i="66"/>
  <c r="AS115" i="66"/>
  <c r="AR115" i="66"/>
  <c r="AQ115" i="66"/>
  <c r="AP115" i="66"/>
  <c r="AO115" i="66"/>
  <c r="AN115" i="66"/>
  <c r="AM115" i="66"/>
  <c r="AL115" i="66"/>
  <c r="AK115" i="66"/>
  <c r="AJ115" i="66"/>
  <c r="AI115" i="66"/>
  <c r="AU115" i="66"/>
  <c r="AG115" i="66"/>
  <c r="P115" i="66"/>
  <c r="AY114" i="66"/>
  <c r="AX114" i="66"/>
  <c r="AW114" i="66"/>
  <c r="AV114" i="66"/>
  <c r="AT114" i="66"/>
  <c r="AS114" i="66"/>
  <c r="AR114" i="66"/>
  <c r="AQ114" i="66"/>
  <c r="AP114" i="66"/>
  <c r="AO114" i="66"/>
  <c r="AN114" i="66"/>
  <c r="AM114" i="66"/>
  <c r="AL114" i="66"/>
  <c r="AK114" i="66"/>
  <c r="AJ114" i="66"/>
  <c r="AI114" i="66"/>
  <c r="AU114" i="66"/>
  <c r="AG114" i="66"/>
  <c r="P114" i="66"/>
  <c r="AY113" i="66"/>
  <c r="AX113" i="66"/>
  <c r="AW113" i="66"/>
  <c r="AV113" i="66"/>
  <c r="AT113" i="66"/>
  <c r="AS113" i="66"/>
  <c r="AR113" i="66"/>
  <c r="AQ113" i="66"/>
  <c r="AP113" i="66"/>
  <c r="AO113" i="66"/>
  <c r="AN113" i="66"/>
  <c r="AM113" i="66"/>
  <c r="AL113" i="66"/>
  <c r="AK113" i="66"/>
  <c r="AJ113" i="66"/>
  <c r="AI113" i="66"/>
  <c r="AU113" i="66"/>
  <c r="AG113" i="66"/>
  <c r="P113" i="66"/>
  <c r="AY112" i="66"/>
  <c r="AX112" i="66"/>
  <c r="AW112" i="66"/>
  <c r="AV112" i="66"/>
  <c r="AT112" i="66"/>
  <c r="AS112" i="66"/>
  <c r="AR112" i="66"/>
  <c r="AQ112" i="66"/>
  <c r="AP112" i="66"/>
  <c r="AO112" i="66"/>
  <c r="AN112" i="66"/>
  <c r="AM112" i="66"/>
  <c r="AL112" i="66"/>
  <c r="AK112" i="66"/>
  <c r="AJ112" i="66"/>
  <c r="AI112" i="66"/>
  <c r="AU112" i="66"/>
  <c r="AG112" i="66"/>
  <c r="P112" i="66"/>
  <c r="AY111" i="66"/>
  <c r="AX111" i="66"/>
  <c r="AW111" i="66"/>
  <c r="AV111" i="66"/>
  <c r="AT111" i="66"/>
  <c r="AS111" i="66"/>
  <c r="AR111" i="66"/>
  <c r="AQ111" i="66"/>
  <c r="AP111" i="66"/>
  <c r="AO111" i="66"/>
  <c r="AN111" i="66"/>
  <c r="AM111" i="66"/>
  <c r="AL111" i="66"/>
  <c r="AK111" i="66"/>
  <c r="AJ111" i="66"/>
  <c r="AI111" i="66"/>
  <c r="AU111" i="66"/>
  <c r="AG111" i="66"/>
  <c r="P111" i="66"/>
  <c r="AY110" i="66"/>
  <c r="AX110" i="66"/>
  <c r="AW110" i="66"/>
  <c r="AV110" i="66"/>
  <c r="AT110" i="66"/>
  <c r="AS110" i="66"/>
  <c r="AR110" i="66"/>
  <c r="AQ110" i="66"/>
  <c r="AP110" i="66"/>
  <c r="AO110" i="66"/>
  <c r="AN110" i="66"/>
  <c r="AM110" i="66"/>
  <c r="AL110" i="66"/>
  <c r="AK110" i="66"/>
  <c r="AJ110" i="66"/>
  <c r="AI110" i="66"/>
  <c r="AU110" i="66"/>
  <c r="AG110" i="66"/>
  <c r="P110" i="66"/>
  <c r="AY109" i="66"/>
  <c r="AX109" i="66"/>
  <c r="AW109" i="66"/>
  <c r="AV109" i="66"/>
  <c r="AT109" i="66"/>
  <c r="AS109" i="66"/>
  <c r="AR109" i="66"/>
  <c r="AQ109" i="66"/>
  <c r="AP109" i="66"/>
  <c r="AO109" i="66"/>
  <c r="AN109" i="66"/>
  <c r="AM109" i="66"/>
  <c r="AL109" i="66"/>
  <c r="AK109" i="66"/>
  <c r="AJ109" i="66"/>
  <c r="AI109" i="66"/>
  <c r="AU109" i="66"/>
  <c r="AG109" i="66"/>
  <c r="P109" i="66"/>
  <c r="AY108" i="66"/>
  <c r="AX108" i="66"/>
  <c r="AW108" i="66"/>
  <c r="AV108" i="66"/>
  <c r="AT108" i="66"/>
  <c r="AS108" i="66"/>
  <c r="AR108" i="66"/>
  <c r="AQ108" i="66"/>
  <c r="AP108" i="66"/>
  <c r="AO108" i="66"/>
  <c r="AN108" i="66"/>
  <c r="AM108" i="66"/>
  <c r="AL108" i="66"/>
  <c r="AK108" i="66"/>
  <c r="AJ108" i="66"/>
  <c r="AI108" i="66"/>
  <c r="AU108" i="66"/>
  <c r="AG108" i="66"/>
  <c r="P108" i="66"/>
  <c r="AY107" i="66"/>
  <c r="AX107" i="66"/>
  <c r="AW107" i="66"/>
  <c r="AV107" i="66"/>
  <c r="AT107" i="66"/>
  <c r="AS107" i="66"/>
  <c r="AR107" i="66"/>
  <c r="AQ107" i="66"/>
  <c r="AP107" i="66"/>
  <c r="AO107" i="66"/>
  <c r="AN107" i="66"/>
  <c r="AM107" i="66"/>
  <c r="AL107" i="66"/>
  <c r="AK107" i="66"/>
  <c r="AJ107" i="66"/>
  <c r="AI107" i="66"/>
  <c r="AU107" i="66"/>
  <c r="AG107" i="66"/>
  <c r="P107" i="66"/>
  <c r="AY106" i="66"/>
  <c r="AX106" i="66"/>
  <c r="AW106" i="66"/>
  <c r="AV106" i="66"/>
  <c r="AT106" i="66"/>
  <c r="AS106" i="66"/>
  <c r="AR106" i="66"/>
  <c r="AQ106" i="66"/>
  <c r="AP106" i="66"/>
  <c r="AO106" i="66"/>
  <c r="AN106" i="66"/>
  <c r="AM106" i="66"/>
  <c r="AL106" i="66"/>
  <c r="AK106" i="66"/>
  <c r="AJ106" i="66"/>
  <c r="AI106" i="66"/>
  <c r="AG106" i="66"/>
  <c r="P106" i="66"/>
  <c r="AY105" i="66"/>
  <c r="AX105" i="66"/>
  <c r="AW105" i="66"/>
  <c r="AV105" i="66"/>
  <c r="AT105" i="66"/>
  <c r="AS105" i="66"/>
  <c r="AR105" i="66"/>
  <c r="AQ105" i="66"/>
  <c r="AP105" i="66"/>
  <c r="AO105" i="66"/>
  <c r="AN105" i="66"/>
  <c r="AM105" i="66"/>
  <c r="AL105" i="66"/>
  <c r="AK105" i="66"/>
  <c r="AJ105" i="66"/>
  <c r="AI105" i="66"/>
  <c r="AU105" i="66"/>
  <c r="AG105" i="66"/>
  <c r="P105" i="66"/>
  <c r="AY104" i="66"/>
  <c r="AX104" i="66"/>
  <c r="AW104" i="66"/>
  <c r="AV104" i="66"/>
  <c r="AT104" i="66"/>
  <c r="AS104" i="66"/>
  <c r="AR104" i="66"/>
  <c r="AQ104" i="66"/>
  <c r="AP104" i="66"/>
  <c r="AO104" i="66"/>
  <c r="AN104" i="66"/>
  <c r="AM104" i="66"/>
  <c r="AL104" i="66"/>
  <c r="AK104" i="66"/>
  <c r="AJ104" i="66"/>
  <c r="AI104" i="66"/>
  <c r="AU104" i="66"/>
  <c r="AG104" i="66"/>
  <c r="P104" i="66"/>
  <c r="AY103" i="66"/>
  <c r="AX103" i="66"/>
  <c r="AW103" i="66"/>
  <c r="AV103" i="66"/>
  <c r="AT103" i="66"/>
  <c r="AS103" i="66"/>
  <c r="AR103" i="66"/>
  <c r="AQ103" i="66"/>
  <c r="AP103" i="66"/>
  <c r="AO103" i="66"/>
  <c r="AN103" i="66"/>
  <c r="AM103" i="66"/>
  <c r="AL103" i="66"/>
  <c r="AK103" i="66"/>
  <c r="AJ103" i="66"/>
  <c r="AI103" i="66"/>
  <c r="AU103" i="66"/>
  <c r="AG103" i="66"/>
  <c r="P103" i="66"/>
  <c r="AY102" i="66"/>
  <c r="AX102" i="66"/>
  <c r="AW102" i="66"/>
  <c r="AV102" i="66"/>
  <c r="AT102" i="66"/>
  <c r="AS102" i="66"/>
  <c r="AR102" i="66"/>
  <c r="AQ102" i="66"/>
  <c r="AP102" i="66"/>
  <c r="AO102" i="66"/>
  <c r="AN102" i="66"/>
  <c r="AM102" i="66"/>
  <c r="AL102" i="66"/>
  <c r="AK102" i="66"/>
  <c r="AJ102" i="66"/>
  <c r="AI102" i="66"/>
  <c r="AU102" i="66"/>
  <c r="AG102" i="66"/>
  <c r="P102" i="66"/>
  <c r="AY101" i="66"/>
  <c r="AX101" i="66"/>
  <c r="AW101" i="66"/>
  <c r="AV101" i="66"/>
  <c r="AT101" i="66"/>
  <c r="AS101" i="66"/>
  <c r="AR101" i="66"/>
  <c r="AQ101" i="66"/>
  <c r="AP101" i="66"/>
  <c r="AO101" i="66"/>
  <c r="AN101" i="66"/>
  <c r="AM101" i="66"/>
  <c r="AL101" i="66"/>
  <c r="AK101" i="66"/>
  <c r="AJ101" i="66"/>
  <c r="AI101" i="66"/>
  <c r="AG101" i="66"/>
  <c r="P101" i="66"/>
  <c r="AY100" i="66"/>
  <c r="AX100" i="66"/>
  <c r="AW100" i="66"/>
  <c r="AV100" i="66"/>
  <c r="AT100" i="66"/>
  <c r="AS100" i="66"/>
  <c r="AR100" i="66"/>
  <c r="AQ100" i="66"/>
  <c r="AP100" i="66"/>
  <c r="AO100" i="66"/>
  <c r="AN100" i="66"/>
  <c r="AM100" i="66"/>
  <c r="AL100" i="66"/>
  <c r="AK100" i="66"/>
  <c r="AJ100" i="66"/>
  <c r="AI100" i="66"/>
  <c r="AU100" i="66"/>
  <c r="AG100" i="66"/>
  <c r="P100" i="66"/>
  <c r="AY99" i="66"/>
  <c r="AX99" i="66"/>
  <c r="AW99" i="66"/>
  <c r="AV99" i="66"/>
  <c r="AT99" i="66"/>
  <c r="AS99" i="66"/>
  <c r="AR99" i="66"/>
  <c r="AQ99" i="66"/>
  <c r="AP99" i="66"/>
  <c r="AO99" i="66"/>
  <c r="AN99" i="66"/>
  <c r="AM99" i="66"/>
  <c r="AL99" i="66"/>
  <c r="AK99" i="66"/>
  <c r="AJ99" i="66"/>
  <c r="AI99" i="66"/>
  <c r="AU99" i="66"/>
  <c r="AG99" i="66"/>
  <c r="P99" i="66"/>
  <c r="AY98" i="66"/>
  <c r="AX98" i="66"/>
  <c r="AW98" i="66"/>
  <c r="AV98" i="66"/>
  <c r="AT98" i="66"/>
  <c r="AS98" i="66"/>
  <c r="AR98" i="66"/>
  <c r="AQ98" i="66"/>
  <c r="AP98" i="66"/>
  <c r="AO98" i="66"/>
  <c r="AN98" i="66"/>
  <c r="AM98" i="66"/>
  <c r="AL98" i="66"/>
  <c r="AK98" i="66"/>
  <c r="AJ98" i="66"/>
  <c r="AI98" i="66"/>
  <c r="AU98" i="66"/>
  <c r="AG98" i="66"/>
  <c r="P98" i="66"/>
  <c r="AY97" i="66"/>
  <c r="AX97" i="66"/>
  <c r="AW97" i="66"/>
  <c r="AV97" i="66"/>
  <c r="AT97" i="66"/>
  <c r="AS97" i="66"/>
  <c r="AR97" i="66"/>
  <c r="AQ97" i="66"/>
  <c r="AP97" i="66"/>
  <c r="AO97" i="66"/>
  <c r="AN97" i="66"/>
  <c r="AM97" i="66"/>
  <c r="AL97" i="66"/>
  <c r="AK97" i="66"/>
  <c r="AJ97" i="66"/>
  <c r="AI97" i="66"/>
  <c r="AU97" i="66"/>
  <c r="AG97" i="66"/>
  <c r="P97" i="66"/>
  <c r="AY96" i="66"/>
  <c r="AX96" i="66"/>
  <c r="AW96" i="66"/>
  <c r="AV96" i="66"/>
  <c r="AT96" i="66"/>
  <c r="AS96" i="66"/>
  <c r="AR96" i="66"/>
  <c r="AQ96" i="66"/>
  <c r="AP96" i="66"/>
  <c r="AO96" i="66"/>
  <c r="AN96" i="66"/>
  <c r="AM96" i="66"/>
  <c r="AL96" i="66"/>
  <c r="AK96" i="66"/>
  <c r="AJ96" i="66"/>
  <c r="AI96" i="66"/>
  <c r="AU96" i="66"/>
  <c r="AG96" i="66"/>
  <c r="P96" i="66"/>
  <c r="AY95" i="66"/>
  <c r="AX95" i="66"/>
  <c r="AW95" i="66"/>
  <c r="AV95" i="66"/>
  <c r="AT95" i="66"/>
  <c r="AS95" i="66"/>
  <c r="AR95" i="66"/>
  <c r="AQ95" i="66"/>
  <c r="AP95" i="66"/>
  <c r="AO95" i="66"/>
  <c r="AN95" i="66"/>
  <c r="AM95" i="66"/>
  <c r="AL95" i="66"/>
  <c r="AK95" i="66"/>
  <c r="AJ95" i="66"/>
  <c r="AI95" i="66"/>
  <c r="AG95" i="66"/>
  <c r="P95" i="66"/>
  <c r="AY94" i="66"/>
  <c r="AX94" i="66"/>
  <c r="AW94" i="66"/>
  <c r="AV94" i="66"/>
  <c r="AT94" i="66"/>
  <c r="AS94" i="66"/>
  <c r="AR94" i="66"/>
  <c r="AQ94" i="66"/>
  <c r="AP94" i="66"/>
  <c r="AO94" i="66"/>
  <c r="AN94" i="66"/>
  <c r="AM94" i="66"/>
  <c r="AL94" i="66"/>
  <c r="AK94" i="66"/>
  <c r="AJ94" i="66"/>
  <c r="AI94" i="66"/>
  <c r="AU94" i="66"/>
  <c r="AG94" i="66"/>
  <c r="P94" i="66"/>
  <c r="AY93" i="66"/>
  <c r="AX93" i="66"/>
  <c r="AW93" i="66"/>
  <c r="AV93" i="66"/>
  <c r="AT93" i="66"/>
  <c r="AS93" i="66"/>
  <c r="AR93" i="66"/>
  <c r="AQ93" i="66"/>
  <c r="AP93" i="66"/>
  <c r="AO93" i="66"/>
  <c r="AN93" i="66"/>
  <c r="AM93" i="66"/>
  <c r="AL93" i="66"/>
  <c r="AK93" i="66"/>
  <c r="AJ93" i="66"/>
  <c r="AI93" i="66"/>
  <c r="AU93" i="66"/>
  <c r="AG93" i="66"/>
  <c r="P93" i="66"/>
  <c r="AY92" i="66"/>
  <c r="AX92" i="66"/>
  <c r="AW92" i="66"/>
  <c r="AV92" i="66"/>
  <c r="AT92" i="66"/>
  <c r="AS92" i="66"/>
  <c r="AR92" i="66"/>
  <c r="AQ92" i="66"/>
  <c r="AP92" i="66"/>
  <c r="AO92" i="66"/>
  <c r="AN92" i="66"/>
  <c r="AM92" i="66"/>
  <c r="AL92" i="66"/>
  <c r="AK92" i="66"/>
  <c r="AJ92" i="66"/>
  <c r="AI92" i="66"/>
  <c r="AU92" i="66"/>
  <c r="AG92" i="66"/>
  <c r="P92" i="66"/>
  <c r="AY91" i="66"/>
  <c r="AX91" i="66"/>
  <c r="AW91" i="66"/>
  <c r="AV91" i="66"/>
  <c r="AT91" i="66"/>
  <c r="AS91" i="66"/>
  <c r="AR91" i="66"/>
  <c r="AQ91" i="66"/>
  <c r="AP91" i="66"/>
  <c r="AO91" i="66"/>
  <c r="AN91" i="66"/>
  <c r="AM91" i="66"/>
  <c r="AL91" i="66"/>
  <c r="AK91" i="66"/>
  <c r="AJ91" i="66"/>
  <c r="AI91" i="66"/>
  <c r="AU91" i="66"/>
  <c r="AG91" i="66"/>
  <c r="P91" i="66"/>
  <c r="AY90" i="66"/>
  <c r="AX90" i="66"/>
  <c r="AW90" i="66"/>
  <c r="AV90" i="66"/>
  <c r="AT90" i="66"/>
  <c r="AS90" i="66"/>
  <c r="AR90" i="66"/>
  <c r="AQ90" i="66"/>
  <c r="AP90" i="66"/>
  <c r="AO90" i="66"/>
  <c r="AN90" i="66"/>
  <c r="AM90" i="66"/>
  <c r="AL90" i="66"/>
  <c r="AK90" i="66"/>
  <c r="AJ90" i="66"/>
  <c r="AI90" i="66"/>
  <c r="AU90" i="66"/>
  <c r="AG90" i="66"/>
  <c r="P90" i="66"/>
  <c r="AY89" i="66"/>
  <c r="AX89" i="66"/>
  <c r="AW89" i="66"/>
  <c r="AV89" i="66"/>
  <c r="AT89" i="66"/>
  <c r="AS89" i="66"/>
  <c r="AR89" i="66"/>
  <c r="AQ89" i="66"/>
  <c r="AP89" i="66"/>
  <c r="AO89" i="66"/>
  <c r="AN89" i="66"/>
  <c r="AM89" i="66"/>
  <c r="AL89" i="66"/>
  <c r="AK89" i="66"/>
  <c r="AJ89" i="66"/>
  <c r="AI89" i="66"/>
  <c r="AU89" i="66"/>
  <c r="AG89" i="66"/>
  <c r="P89" i="66"/>
  <c r="AY88" i="66"/>
  <c r="AX88" i="66"/>
  <c r="AW88" i="66"/>
  <c r="AV88" i="66"/>
  <c r="AT88" i="66"/>
  <c r="AS88" i="66"/>
  <c r="AR88" i="66"/>
  <c r="AQ88" i="66"/>
  <c r="AP88" i="66"/>
  <c r="AO88" i="66"/>
  <c r="AN88" i="66"/>
  <c r="AM88" i="66"/>
  <c r="AL88" i="66"/>
  <c r="AK88" i="66"/>
  <c r="AJ88" i="66"/>
  <c r="AI88" i="66"/>
  <c r="AU88" i="66"/>
  <c r="AG88" i="66"/>
  <c r="P88" i="66"/>
  <c r="AY87" i="66"/>
  <c r="AX87" i="66"/>
  <c r="AW87" i="66"/>
  <c r="AV87" i="66"/>
  <c r="AT87" i="66"/>
  <c r="AS87" i="66"/>
  <c r="AR87" i="66"/>
  <c r="AQ87" i="66"/>
  <c r="AP87" i="66"/>
  <c r="AO87" i="66"/>
  <c r="AN87" i="66"/>
  <c r="AM87" i="66"/>
  <c r="AL87" i="66"/>
  <c r="AK87" i="66"/>
  <c r="AJ87" i="66"/>
  <c r="AI87" i="66"/>
  <c r="AU87" i="66"/>
  <c r="AG87" i="66"/>
  <c r="P87" i="66"/>
  <c r="AY86" i="66"/>
  <c r="AX86" i="66"/>
  <c r="AW86" i="66"/>
  <c r="AV86" i="66"/>
  <c r="AT86" i="66"/>
  <c r="AS86" i="66"/>
  <c r="AR86" i="66"/>
  <c r="AQ86" i="66"/>
  <c r="AP86" i="66"/>
  <c r="AO86" i="66"/>
  <c r="AN86" i="66"/>
  <c r="AM86" i="66"/>
  <c r="AL86" i="66"/>
  <c r="AK86" i="66"/>
  <c r="AJ86" i="66"/>
  <c r="AI86" i="66"/>
  <c r="AU86" i="66"/>
  <c r="AG86" i="66"/>
  <c r="P86" i="66"/>
  <c r="AY85" i="66"/>
  <c r="AX85" i="66"/>
  <c r="AW85" i="66"/>
  <c r="AV85" i="66"/>
  <c r="AT85" i="66"/>
  <c r="AS85" i="66"/>
  <c r="AR85" i="66"/>
  <c r="AQ85" i="66"/>
  <c r="AP85" i="66"/>
  <c r="AO85" i="66"/>
  <c r="AN85" i="66"/>
  <c r="AM85" i="66"/>
  <c r="AL85" i="66"/>
  <c r="AK85" i="66"/>
  <c r="AJ85" i="66"/>
  <c r="AI85" i="66"/>
  <c r="AU85" i="66"/>
  <c r="AG85" i="66"/>
  <c r="P85" i="66"/>
  <c r="AY84" i="66"/>
  <c r="AX84" i="66"/>
  <c r="AW84" i="66"/>
  <c r="AV84" i="66"/>
  <c r="AT84" i="66"/>
  <c r="AS84" i="66"/>
  <c r="AR84" i="66"/>
  <c r="AQ84" i="66"/>
  <c r="AP84" i="66"/>
  <c r="AO84" i="66"/>
  <c r="AN84" i="66"/>
  <c r="AM84" i="66"/>
  <c r="AL84" i="66"/>
  <c r="AK84" i="66"/>
  <c r="AJ84" i="66"/>
  <c r="AI84" i="66"/>
  <c r="AU84" i="66"/>
  <c r="AG84" i="66"/>
  <c r="P84" i="66"/>
  <c r="AY83" i="66"/>
  <c r="AX83" i="66"/>
  <c r="AW83" i="66"/>
  <c r="AV83" i="66"/>
  <c r="AT83" i="66"/>
  <c r="AS83" i="66"/>
  <c r="AR83" i="66"/>
  <c r="AQ83" i="66"/>
  <c r="AP83" i="66"/>
  <c r="AO83" i="66"/>
  <c r="AN83" i="66"/>
  <c r="AM83" i="66"/>
  <c r="AL83" i="66"/>
  <c r="AK83" i="66"/>
  <c r="AJ83" i="66"/>
  <c r="AI83" i="66"/>
  <c r="AU83" i="66"/>
  <c r="AG83" i="66"/>
  <c r="P83" i="66"/>
  <c r="AY82" i="66"/>
  <c r="AX82" i="66"/>
  <c r="AW82" i="66"/>
  <c r="AV82" i="66"/>
  <c r="AT82" i="66"/>
  <c r="AS82" i="66"/>
  <c r="AR82" i="66"/>
  <c r="AQ82" i="66"/>
  <c r="AP82" i="66"/>
  <c r="AO82" i="66"/>
  <c r="AN82" i="66"/>
  <c r="AM82" i="66"/>
  <c r="AL82" i="66"/>
  <c r="AK82" i="66"/>
  <c r="AJ82" i="66"/>
  <c r="AI82" i="66"/>
  <c r="AU82" i="66"/>
  <c r="AG82" i="66"/>
  <c r="P82" i="66"/>
  <c r="AY81" i="66"/>
  <c r="AX81" i="66"/>
  <c r="AW81" i="66"/>
  <c r="AV81" i="66"/>
  <c r="AT81" i="66"/>
  <c r="AS81" i="66"/>
  <c r="AR81" i="66"/>
  <c r="AQ81" i="66"/>
  <c r="AP81" i="66"/>
  <c r="AO81" i="66"/>
  <c r="AN81" i="66"/>
  <c r="AM81" i="66"/>
  <c r="AL81" i="66"/>
  <c r="AK81" i="66"/>
  <c r="AJ81" i="66"/>
  <c r="AI81" i="66"/>
  <c r="AU81" i="66"/>
  <c r="AG81" i="66"/>
  <c r="P81" i="66"/>
  <c r="AY80" i="66"/>
  <c r="AX80" i="66"/>
  <c r="AW80" i="66"/>
  <c r="AV80" i="66"/>
  <c r="AT80" i="66"/>
  <c r="AS80" i="66"/>
  <c r="AR80" i="66"/>
  <c r="AQ80" i="66"/>
  <c r="AP80" i="66"/>
  <c r="AO80" i="66"/>
  <c r="AN80" i="66"/>
  <c r="AM80" i="66"/>
  <c r="AL80" i="66"/>
  <c r="AK80" i="66"/>
  <c r="AJ80" i="66"/>
  <c r="AI80" i="66"/>
  <c r="AU80" i="66"/>
  <c r="AG80" i="66"/>
  <c r="P80" i="66"/>
  <c r="AY79" i="66"/>
  <c r="AX79" i="66"/>
  <c r="AW79" i="66"/>
  <c r="AV79" i="66"/>
  <c r="AT79" i="66"/>
  <c r="AS79" i="66"/>
  <c r="AR79" i="66"/>
  <c r="AQ79" i="66"/>
  <c r="AP79" i="66"/>
  <c r="AO79" i="66"/>
  <c r="AN79" i="66"/>
  <c r="AM79" i="66"/>
  <c r="AL79" i="66"/>
  <c r="AK79" i="66"/>
  <c r="AJ79" i="66"/>
  <c r="AI79" i="66"/>
  <c r="AU79" i="66"/>
  <c r="AG79" i="66"/>
  <c r="P79" i="66"/>
  <c r="AY78" i="66"/>
  <c r="AX78" i="66"/>
  <c r="AW78" i="66"/>
  <c r="AV78" i="66"/>
  <c r="AT78" i="66"/>
  <c r="AS78" i="66"/>
  <c r="AR78" i="66"/>
  <c r="AQ78" i="66"/>
  <c r="AP78" i="66"/>
  <c r="AO78" i="66"/>
  <c r="AN78" i="66"/>
  <c r="AM78" i="66"/>
  <c r="AL78" i="66"/>
  <c r="AK78" i="66"/>
  <c r="AJ78" i="66"/>
  <c r="AI78" i="66"/>
  <c r="AU78" i="66"/>
  <c r="AG78" i="66"/>
  <c r="P78" i="66"/>
  <c r="AY77" i="66"/>
  <c r="AX77" i="66"/>
  <c r="AW77" i="66"/>
  <c r="AV77" i="66"/>
  <c r="AT77" i="66"/>
  <c r="AS77" i="66"/>
  <c r="AR77" i="66"/>
  <c r="AQ77" i="66"/>
  <c r="AP77" i="66"/>
  <c r="AO77" i="66"/>
  <c r="AN77" i="66"/>
  <c r="AM77" i="66"/>
  <c r="AL77" i="66"/>
  <c r="AK77" i="66"/>
  <c r="AJ77" i="66"/>
  <c r="AI77" i="66"/>
  <c r="AU77" i="66"/>
  <c r="AG77" i="66"/>
  <c r="P77" i="66"/>
  <c r="AY76" i="66"/>
  <c r="AX76" i="66"/>
  <c r="AW76" i="66"/>
  <c r="AV76" i="66"/>
  <c r="AT76" i="66"/>
  <c r="AS76" i="66"/>
  <c r="AR76" i="66"/>
  <c r="AQ76" i="66"/>
  <c r="AP76" i="66"/>
  <c r="AO76" i="66"/>
  <c r="AN76" i="66"/>
  <c r="AM76" i="66"/>
  <c r="AL76" i="66"/>
  <c r="AK76" i="66"/>
  <c r="AJ76" i="66"/>
  <c r="AI76" i="66"/>
  <c r="AU76" i="66"/>
  <c r="AG76" i="66"/>
  <c r="P76" i="66"/>
  <c r="AY75" i="66"/>
  <c r="AX75" i="66"/>
  <c r="AW75" i="66"/>
  <c r="AV75" i="66"/>
  <c r="AT75" i="66"/>
  <c r="AS75" i="66"/>
  <c r="AR75" i="66"/>
  <c r="AQ75" i="66"/>
  <c r="AP75" i="66"/>
  <c r="AO75" i="66"/>
  <c r="AN75" i="66"/>
  <c r="AM75" i="66"/>
  <c r="AL75" i="66"/>
  <c r="AK75" i="66"/>
  <c r="AJ75" i="66"/>
  <c r="AI75" i="66"/>
  <c r="AU75" i="66"/>
  <c r="AG75" i="66"/>
  <c r="P75" i="66"/>
  <c r="AY74" i="66"/>
  <c r="AX74" i="66"/>
  <c r="AW74" i="66"/>
  <c r="AV74" i="66"/>
  <c r="AT74" i="66"/>
  <c r="AS74" i="66"/>
  <c r="AR74" i="66"/>
  <c r="AQ74" i="66"/>
  <c r="AP74" i="66"/>
  <c r="AO74" i="66"/>
  <c r="AN74" i="66"/>
  <c r="AM74" i="66"/>
  <c r="AL74" i="66"/>
  <c r="AK74" i="66"/>
  <c r="AJ74" i="66"/>
  <c r="AI74" i="66"/>
  <c r="AU74" i="66"/>
  <c r="AG74" i="66"/>
  <c r="P74" i="66"/>
  <c r="AY73" i="66"/>
  <c r="AX73" i="66"/>
  <c r="AW73" i="66"/>
  <c r="AV73" i="66"/>
  <c r="AT73" i="66"/>
  <c r="AS73" i="66"/>
  <c r="AR73" i="66"/>
  <c r="AQ73" i="66"/>
  <c r="AP73" i="66"/>
  <c r="AO73" i="66"/>
  <c r="AN73" i="66"/>
  <c r="AM73" i="66"/>
  <c r="AL73" i="66"/>
  <c r="AK73" i="66"/>
  <c r="AJ73" i="66"/>
  <c r="AI73" i="66"/>
  <c r="AU73" i="66"/>
  <c r="AG73" i="66"/>
  <c r="P73" i="66"/>
  <c r="AY72" i="66"/>
  <c r="AX72" i="66"/>
  <c r="AW72" i="66"/>
  <c r="AV72" i="66"/>
  <c r="AT72" i="66"/>
  <c r="AS72" i="66"/>
  <c r="AR72" i="66"/>
  <c r="AQ72" i="66"/>
  <c r="AP72" i="66"/>
  <c r="AO72" i="66"/>
  <c r="AN72" i="66"/>
  <c r="AM72" i="66"/>
  <c r="AL72" i="66"/>
  <c r="AK72" i="66"/>
  <c r="AJ72" i="66"/>
  <c r="AI72" i="66"/>
  <c r="AU72" i="66"/>
  <c r="AG72" i="66"/>
  <c r="P72" i="66"/>
  <c r="AY71" i="66"/>
  <c r="AX71" i="66"/>
  <c r="AW71" i="66"/>
  <c r="AV71" i="66"/>
  <c r="AT71" i="66"/>
  <c r="AS71" i="66"/>
  <c r="AR71" i="66"/>
  <c r="AQ71" i="66"/>
  <c r="AP71" i="66"/>
  <c r="AO71" i="66"/>
  <c r="AN71" i="66"/>
  <c r="AM71" i="66"/>
  <c r="AL71" i="66"/>
  <c r="AK71" i="66"/>
  <c r="AJ71" i="66"/>
  <c r="AI71" i="66"/>
  <c r="AU71" i="66"/>
  <c r="AG71" i="66"/>
  <c r="P71" i="66"/>
  <c r="AY70" i="66"/>
  <c r="AX70" i="66"/>
  <c r="AW70" i="66"/>
  <c r="AV70" i="66"/>
  <c r="AT70" i="66"/>
  <c r="AS70" i="66"/>
  <c r="AR70" i="66"/>
  <c r="AQ70" i="66"/>
  <c r="AP70" i="66"/>
  <c r="AO70" i="66"/>
  <c r="AN70" i="66"/>
  <c r="AM70" i="66"/>
  <c r="AL70" i="66"/>
  <c r="AK70" i="66"/>
  <c r="AJ70" i="66"/>
  <c r="AI70" i="66"/>
  <c r="AU70" i="66"/>
  <c r="AG70" i="66"/>
  <c r="P70" i="66"/>
  <c r="AY69" i="66"/>
  <c r="AX69" i="66"/>
  <c r="AW69" i="66"/>
  <c r="AV69" i="66"/>
  <c r="AT69" i="66"/>
  <c r="AS69" i="66"/>
  <c r="AR69" i="66"/>
  <c r="AQ69" i="66"/>
  <c r="AP69" i="66"/>
  <c r="AO69" i="66"/>
  <c r="AN69" i="66"/>
  <c r="AM69" i="66"/>
  <c r="AL69" i="66"/>
  <c r="AK69" i="66"/>
  <c r="AJ69" i="66"/>
  <c r="AI69" i="66"/>
  <c r="AU69" i="66"/>
  <c r="AG69" i="66"/>
  <c r="P69" i="66"/>
  <c r="AY68" i="66"/>
  <c r="AX68" i="66"/>
  <c r="AW68" i="66"/>
  <c r="AV68" i="66"/>
  <c r="AT68" i="66"/>
  <c r="AS68" i="66"/>
  <c r="AR68" i="66"/>
  <c r="AQ68" i="66"/>
  <c r="AP68" i="66"/>
  <c r="AO68" i="66"/>
  <c r="AN68" i="66"/>
  <c r="AM68" i="66"/>
  <c r="AL68" i="66"/>
  <c r="AK68" i="66"/>
  <c r="AJ68" i="66"/>
  <c r="AI68" i="66"/>
  <c r="AU68" i="66"/>
  <c r="AG68" i="66"/>
  <c r="P68" i="66"/>
  <c r="AY67" i="66"/>
  <c r="AX67" i="66"/>
  <c r="AW67" i="66"/>
  <c r="AV67" i="66"/>
  <c r="AT67" i="66"/>
  <c r="AS67" i="66"/>
  <c r="AR67" i="66"/>
  <c r="AQ67" i="66"/>
  <c r="AP67" i="66"/>
  <c r="AO67" i="66"/>
  <c r="AN67" i="66"/>
  <c r="AM67" i="66"/>
  <c r="AL67" i="66"/>
  <c r="AK67" i="66"/>
  <c r="AJ67" i="66"/>
  <c r="AI67" i="66"/>
  <c r="AU67" i="66"/>
  <c r="AG67" i="66"/>
  <c r="P67" i="66"/>
  <c r="AY66" i="66"/>
  <c r="AX66" i="66"/>
  <c r="AW66" i="66"/>
  <c r="AV66" i="66"/>
  <c r="AT66" i="66"/>
  <c r="AS66" i="66"/>
  <c r="AR66" i="66"/>
  <c r="AQ66" i="66"/>
  <c r="AP66" i="66"/>
  <c r="AO66" i="66"/>
  <c r="AN66" i="66"/>
  <c r="AM66" i="66"/>
  <c r="AL66" i="66"/>
  <c r="AK66" i="66"/>
  <c r="AJ66" i="66"/>
  <c r="AI66" i="66"/>
  <c r="AU66" i="66"/>
  <c r="AG66" i="66"/>
  <c r="P66" i="66"/>
  <c r="AY65" i="66"/>
  <c r="AX65" i="66"/>
  <c r="AW65" i="66"/>
  <c r="AV65" i="66"/>
  <c r="AT65" i="66"/>
  <c r="AS65" i="66"/>
  <c r="AR65" i="66"/>
  <c r="AQ65" i="66"/>
  <c r="AP65" i="66"/>
  <c r="AO65" i="66"/>
  <c r="AN65" i="66"/>
  <c r="AM65" i="66"/>
  <c r="AL65" i="66"/>
  <c r="AK65" i="66"/>
  <c r="AJ65" i="66"/>
  <c r="AI65" i="66"/>
  <c r="AU65" i="66"/>
  <c r="AG65" i="66"/>
  <c r="P65" i="66"/>
  <c r="AY64" i="66"/>
  <c r="AX64" i="66"/>
  <c r="AW64" i="66"/>
  <c r="AV64" i="66"/>
  <c r="AT64" i="66"/>
  <c r="AS64" i="66"/>
  <c r="AR64" i="66"/>
  <c r="AQ64" i="66"/>
  <c r="AP64" i="66"/>
  <c r="AO64" i="66"/>
  <c r="AN64" i="66"/>
  <c r="AM64" i="66"/>
  <c r="AL64" i="66"/>
  <c r="AK64" i="66"/>
  <c r="AJ64" i="66"/>
  <c r="AI64" i="66"/>
  <c r="AU64" i="66"/>
  <c r="AG64" i="66"/>
  <c r="P64" i="66"/>
  <c r="AY63" i="66"/>
  <c r="AX63" i="66"/>
  <c r="AW63" i="66"/>
  <c r="AV63" i="66"/>
  <c r="AT63" i="66"/>
  <c r="AS63" i="66"/>
  <c r="AR63" i="66"/>
  <c r="AQ63" i="66"/>
  <c r="AP63" i="66"/>
  <c r="AO63" i="66"/>
  <c r="AN63" i="66"/>
  <c r="AM63" i="66"/>
  <c r="AL63" i="66"/>
  <c r="AK63" i="66"/>
  <c r="AJ63" i="66"/>
  <c r="AI63" i="66"/>
  <c r="AU63" i="66"/>
  <c r="AG63" i="66"/>
  <c r="P63" i="66"/>
  <c r="AY62" i="66"/>
  <c r="AX62" i="66"/>
  <c r="AW62" i="66"/>
  <c r="AV62" i="66"/>
  <c r="AT62" i="66"/>
  <c r="AS62" i="66"/>
  <c r="AR62" i="66"/>
  <c r="AQ62" i="66"/>
  <c r="AP62" i="66"/>
  <c r="AO62" i="66"/>
  <c r="AN62" i="66"/>
  <c r="AM62" i="66"/>
  <c r="AL62" i="66"/>
  <c r="AK62" i="66"/>
  <c r="AJ62" i="66"/>
  <c r="AI62" i="66"/>
  <c r="AU62" i="66"/>
  <c r="AG62" i="66"/>
  <c r="P62" i="66"/>
  <c r="AY61" i="66"/>
  <c r="AX61" i="66"/>
  <c r="AW61" i="66"/>
  <c r="AV61" i="66"/>
  <c r="AT61" i="66"/>
  <c r="AS61" i="66"/>
  <c r="AR61" i="66"/>
  <c r="AQ61" i="66"/>
  <c r="AP61" i="66"/>
  <c r="AO61" i="66"/>
  <c r="AN61" i="66"/>
  <c r="AM61" i="66"/>
  <c r="AL61" i="66"/>
  <c r="AK61" i="66"/>
  <c r="AJ61" i="66"/>
  <c r="AI61" i="66"/>
  <c r="AU61" i="66"/>
  <c r="AG61" i="66"/>
  <c r="P61" i="66"/>
  <c r="AY60" i="66"/>
  <c r="AX60" i="66"/>
  <c r="AW60" i="66"/>
  <c r="AV60" i="66"/>
  <c r="AT60" i="66"/>
  <c r="AS60" i="66"/>
  <c r="AR60" i="66"/>
  <c r="AQ60" i="66"/>
  <c r="AP60" i="66"/>
  <c r="AO60" i="66"/>
  <c r="AN60" i="66"/>
  <c r="AM60" i="66"/>
  <c r="AL60" i="66"/>
  <c r="AK60" i="66"/>
  <c r="AJ60" i="66"/>
  <c r="AI60" i="66"/>
  <c r="AU60" i="66"/>
  <c r="AG60" i="66"/>
  <c r="P60" i="66"/>
  <c r="AY59" i="66"/>
  <c r="AX59" i="66"/>
  <c r="AW59" i="66"/>
  <c r="AV59" i="66"/>
  <c r="AT59" i="66"/>
  <c r="AS59" i="66"/>
  <c r="AR59" i="66"/>
  <c r="AQ59" i="66"/>
  <c r="AP59" i="66"/>
  <c r="AO59" i="66"/>
  <c r="AN59" i="66"/>
  <c r="AM59" i="66"/>
  <c r="AL59" i="66"/>
  <c r="AK59" i="66"/>
  <c r="AJ59" i="66"/>
  <c r="AI59" i="66"/>
  <c r="AU59" i="66"/>
  <c r="AG59" i="66"/>
  <c r="P59" i="66"/>
  <c r="AY58" i="66"/>
  <c r="AX58" i="66"/>
  <c r="AW58" i="66"/>
  <c r="AV58" i="66"/>
  <c r="AT58" i="66"/>
  <c r="AS58" i="66"/>
  <c r="AR58" i="66"/>
  <c r="AQ58" i="66"/>
  <c r="AP58" i="66"/>
  <c r="AO58" i="66"/>
  <c r="AN58" i="66"/>
  <c r="AM58" i="66"/>
  <c r="AL58" i="66"/>
  <c r="AK58" i="66"/>
  <c r="AJ58" i="66"/>
  <c r="AI58" i="66"/>
  <c r="AU58" i="66"/>
  <c r="AG58" i="66"/>
  <c r="P58" i="66"/>
  <c r="AY57" i="66"/>
  <c r="AX57" i="66"/>
  <c r="AW57" i="66"/>
  <c r="AV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U57" i="66"/>
  <c r="AG57" i="66"/>
  <c r="P57" i="66"/>
  <c r="AY56" i="66"/>
  <c r="AX56" i="66"/>
  <c r="AW56" i="66"/>
  <c r="AV56" i="66"/>
  <c r="AT56" i="66"/>
  <c r="AS56" i="66"/>
  <c r="AR56" i="66"/>
  <c r="AQ56" i="66"/>
  <c r="AP56" i="66"/>
  <c r="AO56" i="66"/>
  <c r="AN56" i="66"/>
  <c r="AM56" i="66"/>
  <c r="AL56" i="66"/>
  <c r="AK56" i="66"/>
  <c r="AJ56" i="66"/>
  <c r="AI56" i="66"/>
  <c r="AU56" i="66"/>
  <c r="AG56" i="66"/>
  <c r="P56" i="66"/>
  <c r="AY55" i="66"/>
  <c r="AX55" i="66"/>
  <c r="AW55" i="66"/>
  <c r="AV55" i="66"/>
  <c r="AT55" i="66"/>
  <c r="AS55" i="66"/>
  <c r="AR55" i="66"/>
  <c r="AQ55" i="66"/>
  <c r="AP55" i="66"/>
  <c r="AO55" i="66"/>
  <c r="AN55" i="66"/>
  <c r="AM55" i="66"/>
  <c r="AL55" i="66"/>
  <c r="AK55" i="66"/>
  <c r="AJ55" i="66"/>
  <c r="AI55" i="66"/>
  <c r="AU55" i="66"/>
  <c r="AG55" i="66"/>
  <c r="P55" i="66"/>
  <c r="AY54" i="66"/>
  <c r="AX54" i="66"/>
  <c r="AW54" i="66"/>
  <c r="AV54" i="66"/>
  <c r="AT54" i="66"/>
  <c r="AS54" i="66"/>
  <c r="AR54" i="66"/>
  <c r="AQ54" i="66"/>
  <c r="AP54" i="66"/>
  <c r="AO54" i="66"/>
  <c r="AN54" i="66"/>
  <c r="AM54" i="66"/>
  <c r="AL54" i="66"/>
  <c r="AK54" i="66"/>
  <c r="AJ54" i="66"/>
  <c r="AI54" i="66"/>
  <c r="AU54" i="66"/>
  <c r="AG54" i="66"/>
  <c r="P54" i="66"/>
  <c r="AY53" i="66"/>
  <c r="AX53" i="66"/>
  <c r="AW53" i="66"/>
  <c r="AV53" i="66"/>
  <c r="AT53" i="66"/>
  <c r="AS53" i="66"/>
  <c r="AR53" i="66"/>
  <c r="AQ53" i="66"/>
  <c r="AP53" i="66"/>
  <c r="AO53" i="66"/>
  <c r="AN53" i="66"/>
  <c r="AM53" i="66"/>
  <c r="AL53" i="66"/>
  <c r="AK53" i="66"/>
  <c r="AJ53" i="66"/>
  <c r="AI53" i="66"/>
  <c r="AU53" i="66"/>
  <c r="AG53" i="66"/>
  <c r="P53" i="66"/>
  <c r="AY52" i="66"/>
  <c r="AX52" i="66"/>
  <c r="AW52" i="66"/>
  <c r="AV52" i="66"/>
  <c r="AT52" i="66"/>
  <c r="AS52" i="66"/>
  <c r="AR52" i="66"/>
  <c r="AQ52" i="66"/>
  <c r="AP52" i="66"/>
  <c r="AO52" i="66"/>
  <c r="AN52" i="66"/>
  <c r="AM52" i="66"/>
  <c r="AL52" i="66"/>
  <c r="AK52" i="66"/>
  <c r="AJ52" i="66"/>
  <c r="AI52" i="66"/>
  <c r="AU52" i="66"/>
  <c r="AG52" i="66"/>
  <c r="P52" i="66"/>
  <c r="AY51" i="66"/>
  <c r="AX51" i="66"/>
  <c r="AW51" i="66"/>
  <c r="AV51" i="66"/>
  <c r="AT51" i="66"/>
  <c r="AS51" i="66"/>
  <c r="AR51" i="66"/>
  <c r="AQ51" i="66"/>
  <c r="AP51" i="66"/>
  <c r="AO51" i="66"/>
  <c r="AN51" i="66"/>
  <c r="AM51" i="66"/>
  <c r="AL51" i="66"/>
  <c r="AK51" i="66"/>
  <c r="AJ51" i="66"/>
  <c r="AI51" i="66"/>
  <c r="AU51" i="66"/>
  <c r="AG51" i="66"/>
  <c r="P51" i="66"/>
  <c r="AY50" i="66"/>
  <c r="AX50" i="66"/>
  <c r="AW50" i="66"/>
  <c r="AV50" i="66"/>
  <c r="AT50" i="66"/>
  <c r="AS50" i="66"/>
  <c r="AR50" i="66"/>
  <c r="AQ50" i="66"/>
  <c r="AP50" i="66"/>
  <c r="AO50" i="66"/>
  <c r="AN50" i="66"/>
  <c r="AM50" i="66"/>
  <c r="AL50" i="66"/>
  <c r="AK50" i="66"/>
  <c r="AJ50" i="66"/>
  <c r="AI50" i="66"/>
  <c r="AU50" i="66"/>
  <c r="AG50" i="66"/>
  <c r="P50" i="66"/>
  <c r="AY49" i="66"/>
  <c r="AX49" i="66"/>
  <c r="AW49" i="66"/>
  <c r="AV49" i="66"/>
  <c r="AT49" i="66"/>
  <c r="AS49" i="66"/>
  <c r="AR49" i="66"/>
  <c r="AQ49" i="66"/>
  <c r="AP49" i="66"/>
  <c r="AO49" i="66"/>
  <c r="AN49" i="66"/>
  <c r="AM49" i="66"/>
  <c r="AL49" i="66"/>
  <c r="AK49" i="66"/>
  <c r="AJ49" i="66"/>
  <c r="AI49" i="66"/>
  <c r="AU49" i="66"/>
  <c r="AG49" i="66"/>
  <c r="P49" i="66"/>
  <c r="AY48" i="66"/>
  <c r="AX48" i="66"/>
  <c r="AW48" i="66"/>
  <c r="AV48" i="66"/>
  <c r="AT48" i="66"/>
  <c r="AS48" i="66"/>
  <c r="AR48" i="66"/>
  <c r="AQ48" i="66"/>
  <c r="AP48" i="66"/>
  <c r="AO48" i="66"/>
  <c r="AN48" i="66"/>
  <c r="AM48" i="66"/>
  <c r="AL48" i="66"/>
  <c r="AK48" i="66"/>
  <c r="AJ48" i="66"/>
  <c r="AI48" i="66"/>
  <c r="AU48" i="66"/>
  <c r="AG48" i="66"/>
  <c r="P48" i="66"/>
  <c r="AY47" i="66"/>
  <c r="AX47" i="66"/>
  <c r="AW47" i="66"/>
  <c r="AV47" i="66"/>
  <c r="AT47" i="66"/>
  <c r="AS47" i="66"/>
  <c r="AR47" i="66"/>
  <c r="AQ47" i="66"/>
  <c r="AP47" i="66"/>
  <c r="AO47" i="66"/>
  <c r="AN47" i="66"/>
  <c r="AM47" i="66"/>
  <c r="AL47" i="66"/>
  <c r="AK47" i="66"/>
  <c r="AJ47" i="66"/>
  <c r="AI47" i="66"/>
  <c r="AU47" i="66"/>
  <c r="AG47" i="66"/>
  <c r="P47" i="66"/>
  <c r="AY46" i="66"/>
  <c r="AX46" i="66"/>
  <c r="AW46" i="66"/>
  <c r="AV46" i="66"/>
  <c r="AT46" i="66"/>
  <c r="AS46" i="66"/>
  <c r="AR46" i="66"/>
  <c r="AQ46" i="66"/>
  <c r="AP46" i="66"/>
  <c r="AO46" i="66"/>
  <c r="AN46" i="66"/>
  <c r="AM46" i="66"/>
  <c r="AL46" i="66"/>
  <c r="AK46" i="66"/>
  <c r="AJ46" i="66"/>
  <c r="AI46" i="66"/>
  <c r="AU46" i="66"/>
  <c r="AG46" i="66"/>
  <c r="P46" i="66"/>
  <c r="AY45" i="66"/>
  <c r="AX45" i="66"/>
  <c r="AW45" i="66"/>
  <c r="AV45" i="66"/>
  <c r="AT45" i="66"/>
  <c r="AS45" i="66"/>
  <c r="AR45" i="66"/>
  <c r="AQ45" i="66"/>
  <c r="AP45" i="66"/>
  <c r="AO45" i="66"/>
  <c r="AN45" i="66"/>
  <c r="AM45" i="66"/>
  <c r="AL45" i="66"/>
  <c r="AK45" i="66"/>
  <c r="AJ45" i="66"/>
  <c r="AI45" i="66"/>
  <c r="AU45" i="66"/>
  <c r="AG45" i="66"/>
  <c r="P45" i="66"/>
  <c r="AY44" i="66"/>
  <c r="AX44" i="66"/>
  <c r="AW44" i="66"/>
  <c r="AV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U44" i="66"/>
  <c r="AG44" i="66"/>
  <c r="P44" i="66"/>
  <c r="AY43" i="66"/>
  <c r="AX43" i="66"/>
  <c r="AW43" i="66"/>
  <c r="AV43" i="66"/>
  <c r="AT43" i="66"/>
  <c r="AS43" i="66"/>
  <c r="AR43" i="66"/>
  <c r="AQ43" i="66"/>
  <c r="AP43" i="66"/>
  <c r="AO43" i="66"/>
  <c r="AN43" i="66"/>
  <c r="AM43" i="66"/>
  <c r="AL43" i="66"/>
  <c r="AK43" i="66"/>
  <c r="AJ43" i="66"/>
  <c r="AI43" i="66"/>
  <c r="AU43" i="66"/>
  <c r="AG43" i="66"/>
  <c r="P43" i="66"/>
  <c r="AY42" i="66"/>
  <c r="AX42" i="66"/>
  <c r="AW42" i="66"/>
  <c r="AV42" i="66"/>
  <c r="AT42" i="66"/>
  <c r="AS42" i="66"/>
  <c r="AR42" i="66"/>
  <c r="AQ42" i="66"/>
  <c r="AP42" i="66"/>
  <c r="AO42" i="66"/>
  <c r="AN42" i="66"/>
  <c r="AM42" i="66"/>
  <c r="AL42" i="66"/>
  <c r="AK42" i="66"/>
  <c r="AJ42" i="66"/>
  <c r="AI42" i="66"/>
  <c r="AU42" i="66"/>
  <c r="AG42" i="66"/>
  <c r="P42" i="66"/>
  <c r="AY41" i="66"/>
  <c r="AX41" i="66"/>
  <c r="AW41" i="66"/>
  <c r="AV41" i="66"/>
  <c r="AT41" i="66"/>
  <c r="AS41" i="66"/>
  <c r="AR41" i="66"/>
  <c r="AQ41" i="66"/>
  <c r="AP41" i="66"/>
  <c r="AO41" i="66"/>
  <c r="AN41" i="66"/>
  <c r="AM41" i="66"/>
  <c r="AL41" i="66"/>
  <c r="AK41" i="66"/>
  <c r="AJ41" i="66"/>
  <c r="AI41" i="66"/>
  <c r="AU41" i="66"/>
  <c r="AG41" i="66"/>
  <c r="P41" i="66"/>
  <c r="AY40" i="66"/>
  <c r="AX40" i="66"/>
  <c r="AW40" i="66"/>
  <c r="AV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U40" i="66"/>
  <c r="AG40" i="66"/>
  <c r="P40" i="66"/>
  <c r="AY39" i="66"/>
  <c r="AX39" i="66"/>
  <c r="AW39" i="66"/>
  <c r="AV39" i="66"/>
  <c r="AT39" i="66"/>
  <c r="AS39" i="66"/>
  <c r="AR39" i="66"/>
  <c r="AQ39" i="66"/>
  <c r="AP39" i="66"/>
  <c r="AO39" i="66"/>
  <c r="AN39" i="66"/>
  <c r="AM39" i="66"/>
  <c r="AL39" i="66"/>
  <c r="AK39" i="66"/>
  <c r="AJ39" i="66"/>
  <c r="AI39" i="66"/>
  <c r="AU39" i="66"/>
  <c r="AG39" i="66"/>
  <c r="P39" i="66"/>
  <c r="AY38" i="66"/>
  <c r="AX38" i="66"/>
  <c r="AW38" i="66"/>
  <c r="AV38" i="66"/>
  <c r="AT38" i="66"/>
  <c r="AS38" i="66"/>
  <c r="AR38" i="66"/>
  <c r="AQ38" i="66"/>
  <c r="AP38" i="66"/>
  <c r="AO38" i="66"/>
  <c r="AN38" i="66"/>
  <c r="AM38" i="66"/>
  <c r="AL38" i="66"/>
  <c r="AK38" i="66"/>
  <c r="AJ38" i="66"/>
  <c r="AI38" i="66"/>
  <c r="AU38" i="66"/>
  <c r="AG38" i="66"/>
  <c r="P38" i="66"/>
  <c r="AY37" i="66"/>
  <c r="AX37" i="66"/>
  <c r="AW37" i="66"/>
  <c r="AV37" i="66"/>
  <c r="AT37" i="66"/>
  <c r="AS37" i="66"/>
  <c r="AR37" i="66"/>
  <c r="AQ37" i="66"/>
  <c r="AP37" i="66"/>
  <c r="AO37" i="66"/>
  <c r="AN37" i="66"/>
  <c r="AM37" i="66"/>
  <c r="AL37" i="66"/>
  <c r="AK37" i="66"/>
  <c r="AJ37" i="66"/>
  <c r="AI37" i="66"/>
  <c r="AU37" i="66"/>
  <c r="AG37" i="66"/>
  <c r="P37" i="66"/>
  <c r="AY36" i="66"/>
  <c r="AX36" i="66"/>
  <c r="AW36" i="66"/>
  <c r="AV36" i="66"/>
  <c r="AT36" i="66"/>
  <c r="AS36" i="66"/>
  <c r="AR36" i="66"/>
  <c r="AQ36" i="66"/>
  <c r="AP36" i="66"/>
  <c r="AO36" i="66"/>
  <c r="AN36" i="66"/>
  <c r="AM36" i="66"/>
  <c r="AL36" i="66"/>
  <c r="AK36" i="66"/>
  <c r="AJ36" i="66"/>
  <c r="AI36" i="66"/>
  <c r="AU36" i="66"/>
  <c r="AG36" i="66"/>
  <c r="P36" i="66"/>
  <c r="AY35" i="66"/>
  <c r="AX35" i="66"/>
  <c r="AW35" i="66"/>
  <c r="AV35" i="66"/>
  <c r="AT35" i="66"/>
  <c r="AS35" i="66"/>
  <c r="AR35" i="66"/>
  <c r="AQ35" i="66"/>
  <c r="AP35" i="66"/>
  <c r="AO35" i="66"/>
  <c r="AN35" i="66"/>
  <c r="AM35" i="66"/>
  <c r="AL35" i="66"/>
  <c r="AK35" i="66"/>
  <c r="AJ35" i="66"/>
  <c r="AI35" i="66"/>
  <c r="AU35" i="66"/>
  <c r="AG35" i="66"/>
  <c r="P35" i="66"/>
  <c r="AY34" i="66"/>
  <c r="AX34" i="66"/>
  <c r="AW34" i="66"/>
  <c r="AV34" i="66"/>
  <c r="AT34" i="66"/>
  <c r="AS34" i="66"/>
  <c r="AR34" i="66"/>
  <c r="AQ34" i="66"/>
  <c r="AP34" i="66"/>
  <c r="AO34" i="66"/>
  <c r="AN34" i="66"/>
  <c r="AM34" i="66"/>
  <c r="AL34" i="66"/>
  <c r="AK34" i="66"/>
  <c r="AJ34" i="66"/>
  <c r="AI34" i="66"/>
  <c r="AU34" i="66"/>
  <c r="AG34" i="66"/>
  <c r="P34" i="66"/>
  <c r="AY33" i="66"/>
  <c r="AX33" i="66"/>
  <c r="AW33" i="66"/>
  <c r="AV33" i="66"/>
  <c r="AT33" i="66"/>
  <c r="AS33" i="66"/>
  <c r="AR33" i="66"/>
  <c r="AQ33" i="66"/>
  <c r="AP33" i="66"/>
  <c r="AO33" i="66"/>
  <c r="AN33" i="66"/>
  <c r="AM33" i="66"/>
  <c r="AL33" i="66"/>
  <c r="AK33" i="66"/>
  <c r="AJ33" i="66"/>
  <c r="AI33" i="66"/>
  <c r="AU33" i="66"/>
  <c r="AG33" i="66"/>
  <c r="P33" i="66"/>
  <c r="AY32" i="66"/>
  <c r="AX32" i="66"/>
  <c r="AW32" i="66"/>
  <c r="AV32" i="66"/>
  <c r="AT32" i="66"/>
  <c r="AS32" i="66"/>
  <c r="AR32" i="66"/>
  <c r="AQ32" i="66"/>
  <c r="AP32" i="66"/>
  <c r="AO32" i="66"/>
  <c r="AN32" i="66"/>
  <c r="AM32" i="66"/>
  <c r="AL32" i="66"/>
  <c r="AK32" i="66"/>
  <c r="AJ32" i="66"/>
  <c r="AI32" i="66"/>
  <c r="AU32" i="66"/>
  <c r="AG32" i="66"/>
  <c r="P32" i="66"/>
  <c r="AY31" i="66"/>
  <c r="AX31" i="66"/>
  <c r="AW31" i="66"/>
  <c r="AV31" i="66"/>
  <c r="AT31" i="66"/>
  <c r="AS31" i="66"/>
  <c r="AR31" i="66"/>
  <c r="AQ31" i="66"/>
  <c r="AP31" i="66"/>
  <c r="AO31" i="66"/>
  <c r="AN31" i="66"/>
  <c r="AM31" i="66"/>
  <c r="AL31" i="66"/>
  <c r="AK31" i="66"/>
  <c r="AJ31" i="66"/>
  <c r="AI31" i="66"/>
  <c r="AU31" i="66"/>
  <c r="AG31" i="66"/>
  <c r="P31" i="66"/>
  <c r="AY30" i="66"/>
  <c r="AX30" i="66"/>
  <c r="AW30" i="66"/>
  <c r="AV30" i="66"/>
  <c r="AT30" i="66"/>
  <c r="AS30" i="66"/>
  <c r="AR30" i="66"/>
  <c r="AQ30" i="66"/>
  <c r="AP30" i="66"/>
  <c r="AO30" i="66"/>
  <c r="AN30" i="66"/>
  <c r="AM30" i="66"/>
  <c r="AL30" i="66"/>
  <c r="AK30" i="66"/>
  <c r="AJ30" i="66"/>
  <c r="AI30" i="66"/>
  <c r="AU30" i="66"/>
  <c r="AG30" i="66"/>
  <c r="P30" i="66"/>
  <c r="AY29" i="66"/>
  <c r="AX29" i="66"/>
  <c r="AW29" i="66"/>
  <c r="AV29" i="66"/>
  <c r="AT29" i="66"/>
  <c r="AS29" i="66"/>
  <c r="AR29" i="66"/>
  <c r="AQ29" i="66"/>
  <c r="AP29" i="66"/>
  <c r="AO29" i="66"/>
  <c r="AN29" i="66"/>
  <c r="AM29" i="66"/>
  <c r="AL29" i="66"/>
  <c r="AK29" i="66"/>
  <c r="AJ29" i="66"/>
  <c r="AI29" i="66"/>
  <c r="AU29" i="66"/>
  <c r="AG29" i="66"/>
  <c r="P29" i="66"/>
  <c r="AY28" i="66"/>
  <c r="AX28" i="66"/>
  <c r="AW28" i="66"/>
  <c r="AV28" i="66"/>
  <c r="AT28" i="66"/>
  <c r="AS28" i="66"/>
  <c r="AR28" i="66"/>
  <c r="AQ28" i="66"/>
  <c r="AP28" i="66"/>
  <c r="AO28" i="66"/>
  <c r="AN28" i="66"/>
  <c r="AM28" i="66"/>
  <c r="AL28" i="66"/>
  <c r="AK28" i="66"/>
  <c r="AJ28" i="66"/>
  <c r="AI28" i="66"/>
  <c r="AU28" i="66"/>
  <c r="AG28" i="66"/>
  <c r="P28" i="66"/>
  <c r="AY27" i="66"/>
  <c r="AX27" i="66"/>
  <c r="AW27" i="66"/>
  <c r="AV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U27" i="66"/>
  <c r="AG27" i="66"/>
  <c r="P27" i="66"/>
  <c r="AY26" i="66"/>
  <c r="AX26" i="66"/>
  <c r="AW26" i="66"/>
  <c r="AV26" i="66"/>
  <c r="AT26" i="66"/>
  <c r="AS26" i="66"/>
  <c r="AR26" i="66"/>
  <c r="AQ26" i="66"/>
  <c r="AP26" i="66"/>
  <c r="AO26" i="66"/>
  <c r="AN26" i="66"/>
  <c r="AM26" i="66"/>
  <c r="AL26" i="66"/>
  <c r="AK26" i="66"/>
  <c r="AJ26" i="66"/>
  <c r="AI26" i="66"/>
  <c r="AU26" i="66"/>
  <c r="AG26" i="66"/>
  <c r="P26" i="66"/>
  <c r="AY25" i="66"/>
  <c r="AX25" i="66"/>
  <c r="AW25" i="66"/>
  <c r="AV25" i="66"/>
  <c r="AT25" i="66"/>
  <c r="AS25" i="66"/>
  <c r="AR25" i="66"/>
  <c r="AQ25" i="66"/>
  <c r="AP25" i="66"/>
  <c r="AO25" i="66"/>
  <c r="AN25" i="66"/>
  <c r="AM25" i="66"/>
  <c r="AL25" i="66"/>
  <c r="AK25" i="66"/>
  <c r="AJ25" i="66"/>
  <c r="AI25" i="66"/>
  <c r="AU25" i="66"/>
  <c r="AG25" i="66"/>
  <c r="P25" i="66"/>
  <c r="AY24" i="66"/>
  <c r="AX24" i="66"/>
  <c r="AW24" i="66"/>
  <c r="AV24" i="66"/>
  <c r="AT24" i="66"/>
  <c r="AS24" i="66"/>
  <c r="AR24" i="66"/>
  <c r="AQ24" i="66"/>
  <c r="AP24" i="66"/>
  <c r="AO24" i="66"/>
  <c r="AN24" i="66"/>
  <c r="AM24" i="66"/>
  <c r="AL24" i="66"/>
  <c r="AK24" i="66"/>
  <c r="AJ24" i="66"/>
  <c r="AI24" i="66"/>
  <c r="AU24" i="66"/>
  <c r="AG24" i="66"/>
  <c r="P24" i="66"/>
  <c r="AY23" i="66"/>
  <c r="AX23" i="66"/>
  <c r="AW23" i="66"/>
  <c r="AV23" i="66"/>
  <c r="AT23" i="66"/>
  <c r="AS23" i="66"/>
  <c r="AR23" i="66"/>
  <c r="AQ23" i="66"/>
  <c r="AP23" i="66"/>
  <c r="AO23" i="66"/>
  <c r="AN23" i="66"/>
  <c r="AM23" i="66"/>
  <c r="AL23" i="66"/>
  <c r="AK23" i="66"/>
  <c r="AJ23" i="66"/>
  <c r="AI23" i="66"/>
  <c r="AU23" i="66"/>
  <c r="AG23" i="66"/>
  <c r="P23" i="66"/>
  <c r="AY22" i="66"/>
  <c r="AX22" i="66"/>
  <c r="AW22" i="66"/>
  <c r="AV22" i="66"/>
  <c r="AT22" i="66"/>
  <c r="AS22" i="66"/>
  <c r="AR22" i="66"/>
  <c r="AQ22" i="66"/>
  <c r="AP22" i="66"/>
  <c r="AO22" i="66"/>
  <c r="AN22" i="66"/>
  <c r="AM22" i="66"/>
  <c r="AL22" i="66"/>
  <c r="AK22" i="66"/>
  <c r="AJ22" i="66"/>
  <c r="AI22" i="66"/>
  <c r="AU22" i="66"/>
  <c r="AG22" i="66"/>
  <c r="P22" i="66"/>
  <c r="AY21" i="66"/>
  <c r="AX21" i="66"/>
  <c r="AW21" i="66"/>
  <c r="AV21" i="66"/>
  <c r="AT21" i="66"/>
  <c r="AS21" i="66"/>
  <c r="AR21" i="66"/>
  <c r="AQ21" i="66"/>
  <c r="AP21" i="66"/>
  <c r="AO21" i="66"/>
  <c r="AN21" i="66"/>
  <c r="AM21" i="66"/>
  <c r="AL21" i="66"/>
  <c r="AK21" i="66"/>
  <c r="AJ21" i="66"/>
  <c r="AI21" i="66"/>
  <c r="AU21" i="66"/>
  <c r="AG21" i="66"/>
  <c r="P21" i="66"/>
  <c r="AY20" i="66"/>
  <c r="AX20" i="66"/>
  <c r="AW20" i="66"/>
  <c r="AV20" i="66"/>
  <c r="AT20" i="66"/>
  <c r="AS20" i="66"/>
  <c r="AR20" i="66"/>
  <c r="AQ20" i="66"/>
  <c r="AP20" i="66"/>
  <c r="AO20" i="66"/>
  <c r="AN20" i="66"/>
  <c r="AM20" i="66"/>
  <c r="AL20" i="66"/>
  <c r="AK20" i="66"/>
  <c r="AJ20" i="66"/>
  <c r="AI20" i="66"/>
  <c r="AU20" i="66"/>
  <c r="AG20" i="66"/>
  <c r="P20" i="66"/>
  <c r="AY19" i="66"/>
  <c r="AX19" i="66"/>
  <c r="AW19" i="66"/>
  <c r="AV19" i="66"/>
  <c r="AT19" i="66"/>
  <c r="AS19" i="66"/>
  <c r="AR19" i="66"/>
  <c r="AQ19" i="66"/>
  <c r="AP19" i="66"/>
  <c r="AO19" i="66"/>
  <c r="AN19" i="66"/>
  <c r="AM19" i="66"/>
  <c r="AL19" i="66"/>
  <c r="AK19" i="66"/>
  <c r="AJ19" i="66"/>
  <c r="AI19" i="66"/>
  <c r="AU19" i="66"/>
  <c r="AG19" i="66"/>
  <c r="P19" i="66"/>
  <c r="AY18" i="66"/>
  <c r="AX18" i="66"/>
  <c r="AW18" i="66"/>
  <c r="AV18" i="66"/>
  <c r="AT18" i="66"/>
  <c r="AS18" i="66"/>
  <c r="AR18" i="66"/>
  <c r="AQ18" i="66"/>
  <c r="AP18" i="66"/>
  <c r="AO18" i="66"/>
  <c r="AN18" i="66"/>
  <c r="AM18" i="66"/>
  <c r="AL18" i="66"/>
  <c r="AK18" i="66"/>
  <c r="AJ18" i="66"/>
  <c r="AI18" i="66"/>
  <c r="AU18" i="66"/>
  <c r="AG18" i="66"/>
  <c r="P18" i="66"/>
  <c r="AY17" i="66"/>
  <c r="AX17" i="66"/>
  <c r="AW17" i="66"/>
  <c r="AV17" i="66"/>
  <c r="AT17" i="66"/>
  <c r="AS17" i="66"/>
  <c r="AR17" i="66"/>
  <c r="AQ17" i="66"/>
  <c r="AP17" i="66"/>
  <c r="AO17" i="66"/>
  <c r="AN17" i="66"/>
  <c r="AM17" i="66"/>
  <c r="AL17" i="66"/>
  <c r="AK17" i="66"/>
  <c r="AJ17" i="66"/>
  <c r="AI17" i="66"/>
  <c r="AU17" i="66"/>
  <c r="AG17" i="66"/>
  <c r="P17" i="66"/>
  <c r="AY16" i="66"/>
  <c r="AX16" i="66"/>
  <c r="AW16" i="66"/>
  <c r="AV16" i="66"/>
  <c r="AT16" i="66"/>
  <c r="AS16" i="66"/>
  <c r="AR16" i="66"/>
  <c r="AQ16" i="66"/>
  <c r="AP16" i="66"/>
  <c r="AO16" i="66"/>
  <c r="AN16" i="66"/>
  <c r="AM16" i="66"/>
  <c r="AL16" i="66"/>
  <c r="AK16" i="66"/>
  <c r="AJ16" i="66"/>
  <c r="AI16" i="66"/>
  <c r="AU16" i="66"/>
  <c r="AG16" i="66"/>
  <c r="P16" i="66"/>
  <c r="AY15" i="66"/>
  <c r="AX15" i="66"/>
  <c r="AW15" i="66"/>
  <c r="AV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U15" i="66"/>
  <c r="AG15" i="66"/>
  <c r="P15" i="66"/>
  <c r="AY14" i="66"/>
  <c r="AX14" i="66"/>
  <c r="AW14" i="66"/>
  <c r="AV14" i="66"/>
  <c r="AT14" i="66"/>
  <c r="AS14" i="66"/>
  <c r="AR14" i="66"/>
  <c r="AQ14" i="66"/>
  <c r="AP14" i="66"/>
  <c r="AO14" i="66"/>
  <c r="AN14" i="66"/>
  <c r="AM14" i="66"/>
  <c r="AL14" i="66"/>
  <c r="AK14" i="66"/>
  <c r="AJ14" i="66"/>
  <c r="AI14" i="66"/>
  <c r="AU14" i="66"/>
  <c r="AG14" i="66"/>
  <c r="P14" i="66"/>
  <c r="AY13" i="66"/>
  <c r="AX13" i="66"/>
  <c r="AW13" i="66"/>
  <c r="AV13" i="66"/>
  <c r="AT13" i="66"/>
  <c r="AS13" i="66"/>
  <c r="AR13" i="66"/>
  <c r="AQ13" i="66"/>
  <c r="AP13" i="66"/>
  <c r="AO13" i="66"/>
  <c r="AN13" i="66"/>
  <c r="AM13" i="66"/>
  <c r="AL13" i="66"/>
  <c r="AK13" i="66"/>
  <c r="AJ13" i="66"/>
  <c r="AI13" i="66"/>
  <c r="AU13" i="66"/>
  <c r="AG13" i="66"/>
  <c r="P13" i="66"/>
  <c r="AY12" i="66"/>
  <c r="AX12" i="66"/>
  <c r="AW12" i="66"/>
  <c r="AV12" i="66"/>
  <c r="AT12" i="66"/>
  <c r="AS12" i="66"/>
  <c r="AR12" i="66"/>
  <c r="AQ12" i="66"/>
  <c r="AP12" i="66"/>
  <c r="AO12" i="66"/>
  <c r="AN12" i="66"/>
  <c r="AM12" i="66"/>
  <c r="AL12" i="66"/>
  <c r="AK12" i="66"/>
  <c r="AJ12" i="66"/>
  <c r="AI12" i="66"/>
  <c r="AU12" i="66"/>
  <c r="AG12" i="66"/>
  <c r="P12" i="66"/>
  <c r="AY11" i="66"/>
  <c r="AX11" i="66"/>
  <c r="AW11" i="66"/>
  <c r="AV11" i="66"/>
  <c r="AT11" i="66"/>
  <c r="AS11" i="66"/>
  <c r="AR11" i="66"/>
  <c r="AQ11" i="66"/>
  <c r="AP11" i="66"/>
  <c r="AO11" i="66"/>
  <c r="AN11" i="66"/>
  <c r="AM11" i="66"/>
  <c r="AL11" i="66"/>
  <c r="AK11" i="66"/>
  <c r="AJ11" i="66"/>
  <c r="AI11" i="66"/>
  <c r="AU11" i="66"/>
  <c r="AG11" i="66"/>
  <c r="P11" i="66"/>
  <c r="AY10" i="66"/>
  <c r="AX10" i="66"/>
  <c r="AW10" i="66"/>
  <c r="AV10" i="66"/>
  <c r="AT10" i="66"/>
  <c r="AS10" i="66"/>
  <c r="AR10" i="66"/>
  <c r="AQ10" i="66"/>
  <c r="AP10" i="66"/>
  <c r="AO10" i="66"/>
  <c r="AN10" i="66"/>
  <c r="AM10" i="66"/>
  <c r="AL10" i="66"/>
  <c r="AK10" i="66"/>
  <c r="AJ10" i="66"/>
  <c r="AI10" i="66"/>
  <c r="AU10" i="66"/>
  <c r="AG10" i="66"/>
  <c r="P10" i="66"/>
  <c r="AY9" i="66"/>
  <c r="AX9" i="66"/>
  <c r="AW9" i="66"/>
  <c r="AV9" i="66"/>
  <c r="AT9" i="66"/>
  <c r="AS9" i="66"/>
  <c r="AR9" i="66"/>
  <c r="AQ9" i="66"/>
  <c r="AP9" i="66"/>
  <c r="AO9" i="66"/>
  <c r="AN9" i="66"/>
  <c r="AM9" i="66"/>
  <c r="AL9" i="66"/>
  <c r="AK9" i="66"/>
  <c r="AJ9" i="66"/>
  <c r="AI9" i="66"/>
  <c r="AU9" i="66"/>
  <c r="AG9" i="66"/>
  <c r="P9" i="66"/>
  <c r="AY8" i="66"/>
  <c r="AX8" i="66"/>
  <c r="AW8" i="66"/>
  <c r="AV8" i="66"/>
  <c r="AT8" i="66"/>
  <c r="AS8" i="66"/>
  <c r="AR8" i="66"/>
  <c r="AQ8" i="66"/>
  <c r="AP8" i="66"/>
  <c r="AO8" i="66"/>
  <c r="AN8" i="66"/>
  <c r="AM8" i="66"/>
  <c r="AL8" i="66"/>
  <c r="AK8" i="66"/>
  <c r="AJ8" i="66"/>
  <c r="AI8" i="66"/>
  <c r="AU8" i="66"/>
  <c r="AG8" i="66"/>
  <c r="P8" i="66"/>
  <c r="AY7" i="66"/>
  <c r="AX7" i="66"/>
  <c r="AW7" i="66"/>
  <c r="AV7" i="66"/>
  <c r="AT7" i="66"/>
  <c r="AS7" i="66"/>
  <c r="AR7" i="66"/>
  <c r="AQ7" i="66"/>
  <c r="AP7" i="66"/>
  <c r="AO7" i="66"/>
  <c r="AN7" i="66"/>
  <c r="AM7" i="66"/>
  <c r="AL7" i="66"/>
  <c r="AK7" i="66"/>
  <c r="AJ7" i="66"/>
  <c r="AI7" i="66"/>
  <c r="AU7" i="66"/>
  <c r="AG7" i="66"/>
  <c r="P7" i="66"/>
  <c r="AY6" i="66"/>
  <c r="AX6" i="66"/>
  <c r="AW6" i="66"/>
  <c r="AV6" i="66"/>
  <c r="AT6" i="66"/>
  <c r="AS6" i="66"/>
  <c r="AR6" i="66"/>
  <c r="AQ6" i="66"/>
  <c r="AP6" i="66"/>
  <c r="AO6" i="66"/>
  <c r="AN6" i="66"/>
  <c r="AM6" i="66"/>
  <c r="AL6" i="66"/>
  <c r="AK6" i="66"/>
  <c r="AJ6" i="66"/>
  <c r="AI6" i="66"/>
  <c r="AU6" i="66"/>
  <c r="AG6" i="66"/>
  <c r="P6" i="66"/>
  <c r="BK511" i="66"/>
  <c r="BI511" i="66"/>
  <c r="BG511" i="66"/>
  <c r="BE511" i="66"/>
  <c r="BC511" i="66"/>
  <c r="BA511" i="66"/>
  <c r="AY5" i="66"/>
  <c r="AY511" i="66"/>
  <c r="AX5" i="66"/>
  <c r="AW5" i="66"/>
  <c r="AW511" i="66"/>
  <c r="AV5" i="66"/>
  <c r="AT5" i="66"/>
  <c r="AS5" i="66"/>
  <c r="AS511" i="66"/>
  <c r="AR5" i="66"/>
  <c r="AQ5" i="66"/>
  <c r="AQ511" i="66"/>
  <c r="AP5" i="66"/>
  <c r="AO5" i="66"/>
  <c r="AO511" i="66"/>
  <c r="AN5" i="66"/>
  <c r="AM5" i="66"/>
  <c r="AM511" i="66"/>
  <c r="AL5" i="66"/>
  <c r="AK5" i="66"/>
  <c r="AK511" i="66"/>
  <c r="AJ5" i="66"/>
  <c r="AI5" i="66"/>
  <c r="AI511" i="66"/>
  <c r="AG5" i="66"/>
  <c r="P5" i="66"/>
  <c r="P511" i="66"/>
  <c r="M60" i="74"/>
  <c r="M75" i="74"/>
  <c r="I121" i="74"/>
  <c r="M42" i="74"/>
  <c r="Q42" i="74"/>
  <c r="M87" i="74"/>
  <c r="M60" i="73"/>
  <c r="M75" i="73"/>
  <c r="O75" i="73"/>
  <c r="S75" i="73"/>
  <c r="M119" i="73"/>
  <c r="Q75" i="73"/>
  <c r="I121" i="73"/>
  <c r="K121" i="73"/>
  <c r="M42" i="73"/>
  <c r="Q42" i="73"/>
  <c r="O60" i="74"/>
  <c r="Q60" i="74"/>
  <c r="O75" i="74"/>
  <c r="Q75" i="74"/>
  <c r="Q90" i="74"/>
  <c r="O105" i="74"/>
  <c r="Q105" i="74"/>
  <c r="M105" i="74"/>
  <c r="O17" i="74"/>
  <c r="Q45" i="74"/>
  <c r="Q63" i="74"/>
  <c r="O80" i="74"/>
  <c r="Q80" i="74"/>
  <c r="O108" i="74"/>
  <c r="M32" i="74"/>
  <c r="Q79" i="73"/>
  <c r="O87" i="73"/>
  <c r="Q87" i="73"/>
  <c r="Q108" i="73"/>
  <c r="O119" i="73"/>
  <c r="Q119" i="73"/>
  <c r="Q90" i="73"/>
  <c r="O105" i="73"/>
  <c r="Q105" i="73"/>
  <c r="S119" i="73"/>
  <c r="O60" i="73"/>
  <c r="Q60" i="73"/>
  <c r="M87" i="73"/>
  <c r="S87" i="73"/>
  <c r="M105" i="73"/>
  <c r="O17" i="73"/>
  <c r="Q63" i="73"/>
  <c r="M32" i="73"/>
  <c r="M121" i="73"/>
  <c r="AU15" i="71"/>
  <c r="AU33" i="71"/>
  <c r="AU35" i="71"/>
  <c r="AU41" i="71"/>
  <c r="AU60" i="71"/>
  <c r="AU62" i="71"/>
  <c r="AU82" i="71"/>
  <c r="AU102" i="71"/>
  <c r="AU114" i="71"/>
  <c r="AU140" i="71"/>
  <c r="AU190" i="71"/>
  <c r="AU192" i="71"/>
  <c r="AU5" i="71"/>
  <c r="AU17" i="71"/>
  <c r="AU21" i="71"/>
  <c r="AU28" i="71"/>
  <c r="AU78" i="71"/>
  <c r="AU89" i="71"/>
  <c r="AU91" i="71"/>
  <c r="AU97" i="71"/>
  <c r="AU110" i="71"/>
  <c r="AU127" i="71"/>
  <c r="AU130" i="71"/>
  <c r="AU134" i="71"/>
  <c r="AU136" i="71"/>
  <c r="AU142" i="71"/>
  <c r="AU149" i="71"/>
  <c r="AU151" i="71"/>
  <c r="AU153" i="71"/>
  <c r="AU155" i="71"/>
  <c r="AU157" i="71"/>
  <c r="AU159" i="71"/>
  <c r="AU161" i="71"/>
  <c r="AU163" i="71"/>
  <c r="AU165" i="71"/>
  <c r="AU167" i="71"/>
  <c r="AU169" i="71"/>
  <c r="AU171" i="71"/>
  <c r="AU173" i="71"/>
  <c r="AU175" i="71"/>
  <c r="AU177" i="71"/>
  <c r="AU180" i="71"/>
  <c r="AU183" i="71"/>
  <c r="AU186" i="71"/>
  <c r="AU16" i="71"/>
  <c r="AU20" i="71"/>
  <c r="AU34" i="71"/>
  <c r="AU36" i="71"/>
  <c r="AU39" i="71"/>
  <c r="AU42" i="71"/>
  <c r="AU44" i="71"/>
  <c r="AU46" i="71"/>
  <c r="AU48" i="71"/>
  <c r="AU50" i="71"/>
  <c r="AU52" i="71"/>
  <c r="AU59" i="71"/>
  <c r="AU61" i="71"/>
  <c r="AU63" i="71"/>
  <c r="AU65" i="71"/>
  <c r="AU67" i="71"/>
  <c r="AU71" i="71"/>
  <c r="AU74" i="71"/>
  <c r="AU81" i="71"/>
  <c r="AU83" i="71"/>
  <c r="AU85" i="71"/>
  <c r="AU93" i="71"/>
  <c r="AU100" i="71"/>
  <c r="AU103" i="71"/>
  <c r="AU113" i="71"/>
  <c r="AU115" i="71"/>
  <c r="AU122" i="71"/>
  <c r="AU129" i="71"/>
  <c r="AU138" i="71"/>
  <c r="AU141" i="71"/>
  <c r="AU179" i="71"/>
  <c r="AU185" i="71"/>
  <c r="AJ511" i="71"/>
  <c r="AN511" i="71"/>
  <c r="AR511" i="71"/>
  <c r="AV511" i="71"/>
  <c r="AZ511" i="71"/>
  <c r="BD511" i="71"/>
  <c r="BH511" i="71"/>
  <c r="AU193" i="71"/>
  <c r="AU197" i="71"/>
  <c r="AU202" i="71"/>
  <c r="AU206" i="71"/>
  <c r="AU211" i="71"/>
  <c r="AU215" i="71"/>
  <c r="AU219" i="71"/>
  <c r="AU223" i="71"/>
  <c r="AU227" i="71"/>
  <c r="P511" i="71"/>
  <c r="AK511" i="71"/>
  <c r="AO511" i="71"/>
  <c r="AS511" i="71"/>
  <c r="AW511" i="71"/>
  <c r="BA511" i="71"/>
  <c r="BE511" i="71"/>
  <c r="BI511" i="71"/>
  <c r="AU201" i="71"/>
  <c r="AU205" i="71"/>
  <c r="AU245" i="71"/>
  <c r="AG511" i="71"/>
  <c r="AL511" i="71"/>
  <c r="AP511" i="71"/>
  <c r="AT511" i="71"/>
  <c r="AX511" i="71"/>
  <c r="BB511" i="71"/>
  <c r="BF511" i="71"/>
  <c r="BJ511" i="71"/>
  <c r="AU204" i="71"/>
  <c r="AU209" i="71"/>
  <c r="AU213" i="71"/>
  <c r="AU217" i="71"/>
  <c r="AU221" i="71"/>
  <c r="AU225" i="71"/>
  <c r="AU362" i="71"/>
  <c r="AU364" i="71"/>
  <c r="AU366" i="71"/>
  <c r="AU368" i="71"/>
  <c r="AU370" i="71"/>
  <c r="AU372" i="71"/>
  <c r="AU374" i="71"/>
  <c r="AU376" i="71"/>
  <c r="AU378" i="71"/>
  <c r="AU382" i="71"/>
  <c r="AU390" i="71"/>
  <c r="AU392" i="71"/>
  <c r="AU394" i="71"/>
  <c r="AU396" i="71"/>
  <c r="AU398" i="71"/>
  <c r="AU400" i="71"/>
  <c r="AU402" i="71"/>
  <c r="AU404" i="71"/>
  <c r="AU406" i="71"/>
  <c r="AU408" i="71"/>
  <c r="AU410" i="71"/>
  <c r="AU412" i="71"/>
  <c r="AU381" i="71"/>
  <c r="AU380" i="71"/>
  <c r="AU391" i="71"/>
  <c r="AU393" i="71"/>
  <c r="AU395" i="71"/>
  <c r="AU397" i="71"/>
  <c r="AU399" i="71"/>
  <c r="AU401" i="71"/>
  <c r="AU403" i="71"/>
  <c r="AU405" i="71"/>
  <c r="AU407" i="71"/>
  <c r="AU486" i="71"/>
  <c r="AU488" i="71"/>
  <c r="AU490" i="71"/>
  <c r="AU492" i="71"/>
  <c r="AU494" i="71"/>
  <c r="AU496" i="71"/>
  <c r="AU498" i="71"/>
  <c r="AU419" i="71"/>
  <c r="AU421" i="71"/>
  <c r="AU423" i="71"/>
  <c r="AU425" i="71"/>
  <c r="AU429" i="71"/>
  <c r="AU433" i="71"/>
  <c r="AU428" i="71"/>
  <c r="AU432" i="71"/>
  <c r="AU501" i="71"/>
  <c r="AU503" i="71"/>
  <c r="AU505" i="71"/>
  <c r="AU507" i="71"/>
  <c r="AU509" i="71"/>
  <c r="P511" i="70"/>
  <c r="AK511" i="70"/>
  <c r="AO511" i="70"/>
  <c r="AS511" i="70"/>
  <c r="AW511" i="70"/>
  <c r="BA511" i="70"/>
  <c r="BE511" i="70"/>
  <c r="BI511" i="70"/>
  <c r="AU139" i="70"/>
  <c r="AU144" i="70"/>
  <c r="AU146" i="70"/>
  <c r="AU148" i="70"/>
  <c r="AU152" i="70"/>
  <c r="AU156" i="70"/>
  <c r="AU160" i="70"/>
  <c r="AU164" i="70"/>
  <c r="AU168" i="70"/>
  <c r="AU172" i="70"/>
  <c r="AU176" i="70"/>
  <c r="AU189" i="70"/>
  <c r="AU191" i="70"/>
  <c r="AU195" i="70"/>
  <c r="AU197" i="70"/>
  <c r="AU200" i="70"/>
  <c r="AU208" i="70"/>
  <c r="AU210" i="70"/>
  <c r="AU212" i="70"/>
  <c r="AU214" i="70"/>
  <c r="AU216" i="70"/>
  <c r="AU218" i="70"/>
  <c r="AU220" i="70"/>
  <c r="AU227" i="70"/>
  <c r="AG511" i="70"/>
  <c r="AL511" i="70"/>
  <c r="AP511" i="70"/>
  <c r="AT511" i="70"/>
  <c r="AX511" i="70"/>
  <c r="BB511" i="70"/>
  <c r="BF511" i="70"/>
  <c r="BJ511" i="70"/>
  <c r="AU137" i="70"/>
  <c r="AU151" i="70"/>
  <c r="AU155" i="70"/>
  <c r="AU159" i="70"/>
  <c r="AU163" i="70"/>
  <c r="AU167" i="70"/>
  <c r="AU171" i="70"/>
  <c r="AU175" i="70"/>
  <c r="AU182" i="70"/>
  <c r="AU199" i="70"/>
  <c r="AI511" i="70"/>
  <c r="AM511" i="70"/>
  <c r="AQ511" i="70"/>
  <c r="AU5" i="70"/>
  <c r="AY511" i="70"/>
  <c r="BC511" i="70"/>
  <c r="BG511" i="70"/>
  <c r="BK511" i="70"/>
  <c r="AU150" i="70"/>
  <c r="AU154" i="70"/>
  <c r="AU158" i="70"/>
  <c r="AU162" i="70"/>
  <c r="AU166" i="70"/>
  <c r="AU170" i="70"/>
  <c r="AU174" i="70"/>
  <c r="AU178" i="70"/>
  <c r="AU184" i="70"/>
  <c r="AU229" i="70"/>
  <c r="AU233" i="70"/>
  <c r="AU237" i="70"/>
  <c r="AU241" i="70"/>
  <c r="AU244" i="70"/>
  <c r="AU253" i="70"/>
  <c r="AU232" i="70"/>
  <c r="AU236" i="70"/>
  <c r="AU240" i="70"/>
  <c r="AU248" i="70"/>
  <c r="AU231" i="70"/>
  <c r="AU235" i="70"/>
  <c r="AU239" i="70"/>
  <c r="AU243" i="70"/>
  <c r="AU245" i="70"/>
  <c r="AU362" i="70"/>
  <c r="AU364" i="70"/>
  <c r="AU366" i="70"/>
  <c r="AU368" i="70"/>
  <c r="AU370" i="70"/>
  <c r="AU372" i="70"/>
  <c r="AU374" i="70"/>
  <c r="AU376" i="70"/>
  <c r="AU378" i="70"/>
  <c r="AU382" i="70"/>
  <c r="AU390" i="70"/>
  <c r="AU392" i="70"/>
  <c r="AU394" i="70"/>
  <c r="AU396" i="70"/>
  <c r="AU398" i="70"/>
  <c r="AU400" i="70"/>
  <c r="AU402" i="70"/>
  <c r="AU404" i="70"/>
  <c r="AU406" i="70"/>
  <c r="AU408" i="70"/>
  <c r="AU410" i="70"/>
  <c r="AU412" i="70"/>
  <c r="AU381" i="70"/>
  <c r="AU380" i="70"/>
  <c r="AU391" i="70"/>
  <c r="AU393" i="70"/>
  <c r="AU395" i="70"/>
  <c r="AU397" i="70"/>
  <c r="AU399" i="70"/>
  <c r="AU401" i="70"/>
  <c r="AU403" i="70"/>
  <c r="AU405" i="70"/>
  <c r="AU407" i="70"/>
  <c r="AU486" i="70"/>
  <c r="AU488" i="70"/>
  <c r="AU490" i="70"/>
  <c r="AU492" i="70"/>
  <c r="AU494" i="70"/>
  <c r="AU496" i="70"/>
  <c r="AU498" i="70"/>
  <c r="AU419" i="70"/>
  <c r="AU421" i="70"/>
  <c r="AU423" i="70"/>
  <c r="AU425" i="70"/>
  <c r="AU429" i="70"/>
  <c r="AU433" i="70"/>
  <c r="AU428" i="70"/>
  <c r="AU432" i="70"/>
  <c r="AU501" i="70"/>
  <c r="AU503" i="70"/>
  <c r="AU505" i="70"/>
  <c r="AU507" i="70"/>
  <c r="AU509" i="70"/>
  <c r="P511" i="67"/>
  <c r="AK511" i="67"/>
  <c r="AO511" i="67"/>
  <c r="AS511" i="67"/>
  <c r="AW511" i="67"/>
  <c r="BA511" i="67"/>
  <c r="BE511" i="67"/>
  <c r="BI511" i="67"/>
  <c r="AU102" i="67"/>
  <c r="AI511" i="67"/>
  <c r="AM511" i="67"/>
  <c r="AQ511" i="67"/>
  <c r="AU5" i="67"/>
  <c r="AY511" i="67"/>
  <c r="BC511" i="67"/>
  <c r="BG511" i="67"/>
  <c r="BK511" i="67"/>
  <c r="AZ511" i="67"/>
  <c r="BD511" i="67"/>
  <c r="BH511" i="67"/>
  <c r="AU199" i="67"/>
  <c r="AU197" i="67"/>
  <c r="AU316" i="67"/>
  <c r="AU318" i="67"/>
  <c r="AU320" i="67"/>
  <c r="AU322" i="67"/>
  <c r="AU324" i="67"/>
  <c r="AU410" i="67"/>
  <c r="AU409" i="67"/>
  <c r="AU412" i="67"/>
  <c r="AJ511" i="66"/>
  <c r="AN511" i="66"/>
  <c r="AR511" i="66"/>
  <c r="AV511" i="66"/>
  <c r="AZ511" i="66"/>
  <c r="BD511" i="66"/>
  <c r="BH511" i="66"/>
  <c r="AU95" i="66"/>
  <c r="AU101" i="66"/>
  <c r="AG511" i="66"/>
  <c r="AL511" i="66"/>
  <c r="AP511" i="66"/>
  <c r="AT511" i="66"/>
  <c r="AX511" i="66"/>
  <c r="BB511" i="66"/>
  <c r="BF511" i="66"/>
  <c r="BJ511" i="66"/>
  <c r="AU106" i="66"/>
  <c r="AU5" i="66"/>
  <c r="AU218" i="66"/>
  <c r="AU222" i="66"/>
  <c r="AU226" i="66"/>
  <c r="AU217" i="66"/>
  <c r="AU221" i="66"/>
  <c r="AU220" i="66"/>
  <c r="AU224" i="66"/>
  <c r="AU228" i="66"/>
  <c r="AU315" i="66"/>
  <c r="AU319" i="66"/>
  <c r="AU317" i="66"/>
  <c r="AU411" i="66"/>
  <c r="AU410" i="66"/>
  <c r="S105" i="74"/>
  <c r="S60" i="74"/>
  <c r="S105" i="73"/>
  <c r="S60" i="73"/>
  <c r="Q108" i="74"/>
  <c r="O119" i="74"/>
  <c r="O87" i="74"/>
  <c r="S75" i="74"/>
  <c r="Q17" i="74"/>
  <c r="O32" i="74"/>
  <c r="Q32" i="74"/>
  <c r="M121" i="74"/>
  <c r="Q17" i="73"/>
  <c r="O32" i="73"/>
  <c r="Q32" i="73"/>
  <c r="AU511" i="71"/>
  <c r="AU511" i="70"/>
  <c r="AU511" i="67"/>
  <c r="AU511" i="66"/>
  <c r="O121" i="74"/>
  <c r="S32" i="74"/>
  <c r="Q87" i="74"/>
  <c r="S87" i="74"/>
  <c r="Q119" i="74"/>
  <c r="S119" i="74"/>
  <c r="O121" i="73"/>
  <c r="S32" i="73"/>
  <c r="M66" i="64"/>
  <c r="O66" i="64"/>
  <c r="M117" i="64"/>
  <c r="O117" i="64"/>
  <c r="M116" i="64"/>
  <c r="O116" i="64"/>
  <c r="Q116" i="64"/>
  <c r="M115" i="64"/>
  <c r="M114" i="64"/>
  <c r="O114" i="64"/>
  <c r="Q114" i="64"/>
  <c r="M113" i="64"/>
  <c r="O113" i="64"/>
  <c r="M112" i="64"/>
  <c r="O112" i="64"/>
  <c r="M111" i="64"/>
  <c r="M110" i="64"/>
  <c r="O110" i="64"/>
  <c r="Q110" i="64"/>
  <c r="M109" i="64"/>
  <c r="O109" i="64"/>
  <c r="M108" i="64"/>
  <c r="O108" i="64"/>
  <c r="Q108" i="64"/>
  <c r="M103" i="64"/>
  <c r="O103" i="64"/>
  <c r="M102" i="64"/>
  <c r="O102" i="64"/>
  <c r="Q102" i="64"/>
  <c r="M101" i="64"/>
  <c r="O101" i="64"/>
  <c r="Q101" i="64"/>
  <c r="M100" i="64"/>
  <c r="O100" i="64"/>
  <c r="M99" i="64"/>
  <c r="O99" i="64"/>
  <c r="M98" i="64"/>
  <c r="O98" i="64"/>
  <c r="M97" i="64"/>
  <c r="O97" i="64"/>
  <c r="Q97" i="64"/>
  <c r="M96" i="64"/>
  <c r="O96" i="64"/>
  <c r="Q96" i="64"/>
  <c r="M95" i="64"/>
  <c r="O95" i="64"/>
  <c r="M94" i="64"/>
  <c r="O94" i="64"/>
  <c r="Q94" i="64"/>
  <c r="M93" i="64"/>
  <c r="O93" i="64"/>
  <c r="Q93" i="64"/>
  <c r="M92" i="64"/>
  <c r="O92" i="64"/>
  <c r="M91" i="64"/>
  <c r="M90" i="64"/>
  <c r="M105" i="64"/>
  <c r="O90" i="64"/>
  <c r="M85" i="64"/>
  <c r="O85" i="64"/>
  <c r="Q85" i="64"/>
  <c r="M84" i="64"/>
  <c r="O84" i="64"/>
  <c r="M83" i="64"/>
  <c r="O83" i="64"/>
  <c r="M82" i="64"/>
  <c r="O82" i="64"/>
  <c r="Q82" i="64"/>
  <c r="M81" i="64"/>
  <c r="O81" i="64"/>
  <c r="Q81" i="64"/>
  <c r="M80" i="64"/>
  <c r="O80" i="64"/>
  <c r="M79" i="64"/>
  <c r="O79" i="64"/>
  <c r="M78" i="64"/>
  <c r="O78" i="64"/>
  <c r="Q78" i="64"/>
  <c r="M73" i="64"/>
  <c r="M72" i="64"/>
  <c r="M71" i="64"/>
  <c r="M70" i="64"/>
  <c r="M69" i="64"/>
  <c r="O69" i="64"/>
  <c r="Q69" i="64"/>
  <c r="M68" i="64"/>
  <c r="O68" i="64"/>
  <c r="M67" i="64"/>
  <c r="M65" i="64"/>
  <c r="O65" i="64"/>
  <c r="Q65" i="64"/>
  <c r="M64" i="64"/>
  <c r="O64" i="64"/>
  <c r="M63" i="64"/>
  <c r="O63" i="64"/>
  <c r="Q63" i="64"/>
  <c r="M58" i="64"/>
  <c r="O58" i="64"/>
  <c r="M57" i="64"/>
  <c r="O57" i="64"/>
  <c r="Q57" i="64"/>
  <c r="M56" i="64"/>
  <c r="M55" i="64"/>
  <c r="O55" i="64"/>
  <c r="Q55" i="64"/>
  <c r="M54" i="64"/>
  <c r="O54" i="64"/>
  <c r="M53" i="64"/>
  <c r="O53" i="64"/>
  <c r="Q53" i="64"/>
  <c r="M52" i="64"/>
  <c r="M51" i="64"/>
  <c r="O51" i="64"/>
  <c r="Q51" i="64"/>
  <c r="M50" i="64"/>
  <c r="O50" i="64"/>
  <c r="M49" i="64"/>
  <c r="O49" i="64"/>
  <c r="M48" i="64"/>
  <c r="M47" i="64"/>
  <c r="O47" i="64"/>
  <c r="Q47" i="64"/>
  <c r="M46" i="64"/>
  <c r="O46" i="64"/>
  <c r="M45" i="64"/>
  <c r="O45" i="64"/>
  <c r="Q45" i="64"/>
  <c r="M40" i="64"/>
  <c r="M39" i="64"/>
  <c r="M38" i="64"/>
  <c r="M37" i="64"/>
  <c r="M36" i="64"/>
  <c r="M35" i="64"/>
  <c r="M30" i="64"/>
  <c r="O30" i="64"/>
  <c r="M29" i="64"/>
  <c r="O29" i="64"/>
  <c r="M28" i="64"/>
  <c r="M27" i="64"/>
  <c r="O27" i="64"/>
  <c r="M26" i="64"/>
  <c r="O26" i="64"/>
  <c r="Q26" i="64"/>
  <c r="M25" i="64"/>
  <c r="O25" i="64"/>
  <c r="Q25" i="64"/>
  <c r="M24" i="64"/>
  <c r="M23" i="64"/>
  <c r="O23" i="64"/>
  <c r="Q23" i="64"/>
  <c r="M22" i="64"/>
  <c r="O22" i="64"/>
  <c r="M21" i="64"/>
  <c r="O21" i="64"/>
  <c r="Q21" i="64"/>
  <c r="M20" i="64"/>
  <c r="M17" i="64"/>
  <c r="M18" i="64"/>
  <c r="M19" i="64"/>
  <c r="M32" i="64"/>
  <c r="O19" i="64"/>
  <c r="O18" i="64"/>
  <c r="Q18" i="64"/>
  <c r="O17" i="64"/>
  <c r="Q17" i="64"/>
  <c r="M119" i="64"/>
  <c r="K119" i="64"/>
  <c r="I119" i="64"/>
  <c r="K105" i="64"/>
  <c r="I105" i="64"/>
  <c r="M87" i="64"/>
  <c r="K87" i="64"/>
  <c r="I87" i="64"/>
  <c r="K75" i="64"/>
  <c r="I75" i="64"/>
  <c r="K60" i="64"/>
  <c r="I60" i="64"/>
  <c r="O42" i="64"/>
  <c r="I42" i="64"/>
  <c r="Q42" i="64"/>
  <c r="K42" i="64"/>
  <c r="K32" i="64"/>
  <c r="K121" i="64"/>
  <c r="I32" i="64"/>
  <c r="M119" i="63"/>
  <c r="O119" i="63"/>
  <c r="V119" i="63"/>
  <c r="V117" i="63"/>
  <c r="V116" i="63"/>
  <c r="V115" i="63"/>
  <c r="V114" i="63"/>
  <c r="V113" i="63"/>
  <c r="V112" i="63"/>
  <c r="V111" i="63"/>
  <c r="V110" i="63"/>
  <c r="V109" i="63"/>
  <c r="V108" i="63"/>
  <c r="M105" i="63"/>
  <c r="O105" i="63"/>
  <c r="V105" i="63"/>
  <c r="V103" i="63"/>
  <c r="V102" i="63"/>
  <c r="V101" i="63"/>
  <c r="V100" i="63"/>
  <c r="V99" i="63"/>
  <c r="V98" i="63"/>
  <c r="V97" i="63"/>
  <c r="V96" i="63"/>
  <c r="V95" i="63"/>
  <c r="V94" i="63"/>
  <c r="V93" i="63"/>
  <c r="V92" i="63"/>
  <c r="V91" i="63"/>
  <c r="V90" i="63"/>
  <c r="M87" i="63"/>
  <c r="O87" i="63"/>
  <c r="V87" i="63"/>
  <c r="V85" i="63"/>
  <c r="V84" i="63"/>
  <c r="V83" i="63"/>
  <c r="V82" i="63"/>
  <c r="V81" i="63"/>
  <c r="V80" i="63"/>
  <c r="V79" i="63"/>
  <c r="V78" i="63"/>
  <c r="M75" i="63"/>
  <c r="O75" i="63"/>
  <c r="V75" i="63"/>
  <c r="V69" i="63"/>
  <c r="V68" i="63"/>
  <c r="V67" i="63"/>
  <c r="V66" i="63"/>
  <c r="V65" i="63"/>
  <c r="V64" i="63"/>
  <c r="V63" i="63"/>
  <c r="M60" i="63"/>
  <c r="O60" i="63"/>
  <c r="V60" i="63"/>
  <c r="V58" i="63"/>
  <c r="V57" i="63"/>
  <c r="V56" i="63"/>
  <c r="V55" i="63"/>
  <c r="V54" i="63"/>
  <c r="V53" i="63"/>
  <c r="V52" i="63"/>
  <c r="V51" i="63"/>
  <c r="V50" i="63"/>
  <c r="V49" i="63"/>
  <c r="V48" i="63"/>
  <c r="V47" i="63"/>
  <c r="V46" i="63"/>
  <c r="V45" i="63"/>
  <c r="V30" i="63"/>
  <c r="V29" i="63"/>
  <c r="V28" i="63"/>
  <c r="V27" i="63"/>
  <c r="V26" i="63"/>
  <c r="V25" i="63"/>
  <c r="V24" i="63"/>
  <c r="V23" i="63"/>
  <c r="V22" i="63"/>
  <c r="V21" i="63"/>
  <c r="V20" i="63"/>
  <c r="V19" i="63"/>
  <c r="V18" i="63"/>
  <c r="V17" i="63"/>
  <c r="S119" i="63"/>
  <c r="K119" i="63"/>
  <c r="I119" i="63"/>
  <c r="Q119" i="63"/>
  <c r="I105" i="63"/>
  <c r="Q105" i="63"/>
  <c r="S105" i="63"/>
  <c r="K105" i="63"/>
  <c r="S87" i="63"/>
  <c r="K87" i="63"/>
  <c r="I87" i="63"/>
  <c r="Q87" i="63"/>
  <c r="I75" i="63"/>
  <c r="Q75" i="63"/>
  <c r="S75" i="63"/>
  <c r="K75" i="63"/>
  <c r="S60" i="63"/>
  <c r="K60" i="63"/>
  <c r="I60" i="63"/>
  <c r="Q60" i="63"/>
  <c r="O42" i="63"/>
  <c r="I42" i="63"/>
  <c r="Q42" i="63"/>
  <c r="M42" i="63"/>
  <c r="M32" i="63"/>
  <c r="M121" i="63"/>
  <c r="K42" i="63"/>
  <c r="O32" i="63"/>
  <c r="O121" i="63"/>
  <c r="S32" i="63"/>
  <c r="K32" i="63"/>
  <c r="K121" i="63"/>
  <c r="I32" i="63"/>
  <c r="I121" i="63"/>
  <c r="M75" i="64"/>
  <c r="I121" i="64"/>
  <c r="M60" i="64"/>
  <c r="M42" i="64"/>
  <c r="Q112" i="64"/>
  <c r="Q109" i="64"/>
  <c r="Q113" i="64"/>
  <c r="Q117" i="64"/>
  <c r="Q92" i="64"/>
  <c r="Q100" i="64"/>
  <c r="Q90" i="64"/>
  <c r="Q98" i="64"/>
  <c r="Q95" i="64"/>
  <c r="Q99" i="64"/>
  <c r="Q103" i="64"/>
  <c r="Q80" i="64"/>
  <c r="Q84" i="64"/>
  <c r="Q79" i="64"/>
  <c r="Q83" i="64"/>
  <c r="Q68" i="64"/>
  <c r="Q66" i="64"/>
  <c r="O67" i="64"/>
  <c r="Q64" i="64"/>
  <c r="Q49" i="64"/>
  <c r="Q46" i="64"/>
  <c r="Q50" i="64"/>
  <c r="Q54" i="64"/>
  <c r="Q58" i="64"/>
  <c r="Q29" i="64"/>
  <c r="Q22" i="64"/>
  <c r="Q30" i="64"/>
  <c r="Q19" i="64"/>
  <c r="Q27" i="64"/>
  <c r="O111" i="64"/>
  <c r="Q111" i="64"/>
  <c r="O115" i="64"/>
  <c r="O91" i="64"/>
  <c r="Q91" i="64"/>
  <c r="O87" i="64"/>
  <c r="Q87" i="64"/>
  <c r="O75" i="64"/>
  <c r="Q75" i="64"/>
  <c r="O48" i="64"/>
  <c r="O52" i="64"/>
  <c r="O56" i="64"/>
  <c r="M121" i="64"/>
  <c r="O20" i="64"/>
  <c r="Q20" i="64"/>
  <c r="O24" i="64"/>
  <c r="O28" i="64"/>
  <c r="Q32" i="63"/>
  <c r="D18" i="23"/>
  <c r="C48" i="3"/>
  <c r="C50" i="3"/>
  <c r="S87" i="64"/>
  <c r="O119" i="64"/>
  <c r="Q119" i="64"/>
  <c r="Q115" i="64"/>
  <c r="Q67" i="64"/>
  <c r="Q56" i="64"/>
  <c r="Q52" i="64"/>
  <c r="O60" i="64"/>
  <c r="S60" i="64"/>
  <c r="Q48" i="64"/>
  <c r="Q28" i="64"/>
  <c r="Q24" i="64"/>
  <c r="O105" i="64"/>
  <c r="S75" i="64"/>
  <c r="O32" i="64"/>
  <c r="S119" i="64"/>
  <c r="Q60" i="64"/>
  <c r="Q105" i="64"/>
  <c r="S105" i="64"/>
  <c r="O121" i="64"/>
  <c r="S32" i="64"/>
  <c r="Q32" i="64"/>
  <c r="P18" i="23"/>
  <c r="C22" i="3"/>
  <c r="C31" i="3"/>
  <c r="C20" i="3"/>
  <c r="F18" i="23"/>
  <c r="L46" i="32"/>
  <c r="H18" i="23"/>
  <c r="C24" i="3"/>
  <c r="C26" i="3"/>
  <c r="C29" i="3"/>
  <c r="C33" i="3"/>
  <c r="C35" i="3"/>
  <c r="AG115" i="23"/>
  <c r="AG16" i="23"/>
  <c r="P11" i="81"/>
  <c r="P10" i="82"/>
  <c r="P14" i="82"/>
  <c r="P12" i="81"/>
  <c r="P11" i="82"/>
  <c r="N18" i="23"/>
  <c r="T18" i="23"/>
  <c r="X18" i="23"/>
  <c r="D32" i="23"/>
  <c r="F75" i="23"/>
  <c r="AB18" i="23"/>
  <c r="Z18" i="23"/>
  <c r="F60" i="23"/>
  <c r="O28" i="23"/>
  <c r="F32" i="23"/>
  <c r="O29" i="23"/>
  <c r="O30" i="23"/>
  <c r="O32" i="23"/>
  <c r="F46" i="23"/>
  <c r="O42" i="23"/>
  <c r="O43" i="23"/>
  <c r="D46" i="23"/>
  <c r="D60" i="23"/>
  <c r="O44" i="23"/>
  <c r="O46" i="23"/>
  <c r="X32" i="23"/>
  <c r="N46" i="23"/>
  <c r="Z32" i="23"/>
  <c r="O56" i="23"/>
  <c r="AB32" i="23"/>
  <c r="D75" i="23"/>
  <c r="O57" i="23"/>
  <c r="O58" i="23"/>
  <c r="O60" i="23"/>
  <c r="X46" i="23"/>
  <c r="X60" i="23"/>
  <c r="O71" i="23"/>
  <c r="Z46" i="23"/>
  <c r="N60" i="23"/>
  <c r="O113" i="23"/>
  <c r="D89" i="23"/>
  <c r="AB46" i="23"/>
  <c r="O73" i="23"/>
  <c r="O72" i="23"/>
  <c r="O75" i="23"/>
  <c r="Z60" i="23"/>
  <c r="X75" i="23"/>
  <c r="AB60" i="23"/>
  <c r="N75" i="23"/>
  <c r="O114" i="23"/>
  <c r="O115" i="23"/>
  <c r="O117" i="23"/>
  <c r="AD120" i="23"/>
  <c r="O85" i="23"/>
  <c r="N117" i="23"/>
  <c r="Z75" i="23"/>
  <c r="O87" i="23"/>
  <c r="O86" i="23"/>
  <c r="O89" i="23"/>
  <c r="AB75" i="23"/>
  <c r="X89" i="23"/>
  <c r="N89" i="23"/>
  <c r="X117" i="23"/>
  <c r="Z117" i="23"/>
  <c r="Z89" i="23"/>
  <c r="AB89" i="23"/>
  <c r="AB117" i="23"/>
</calcChain>
</file>

<file path=xl/sharedStrings.xml><?xml version="1.0" encoding="utf-8"?>
<sst xmlns="http://schemas.openxmlformats.org/spreadsheetml/2006/main" count="4667" uniqueCount="1245">
  <si>
    <t>Kentucky Utilities Company</t>
  </si>
  <si>
    <t>Recommended by KIUC</t>
  </si>
  <si>
    <t>Adjusted</t>
  </si>
  <si>
    <t>Jurisdictional</t>
  </si>
  <si>
    <t>Kentucky</t>
  </si>
  <si>
    <t>Cost</t>
  </si>
  <si>
    <t>Capitalization</t>
  </si>
  <si>
    <t>Capital</t>
  </si>
  <si>
    <t xml:space="preserve">1. Assume pre-tax income of </t>
  </si>
  <si>
    <t>5. Taxable income for State income tax</t>
  </si>
  <si>
    <t>9.  Total Bad Debt, PSC Assessment, State and Federal income taxes</t>
  </si>
  <si>
    <t xml:space="preserve">     (Line 2 + Line 3 + Line 6 + Line 8)</t>
  </si>
  <si>
    <t xml:space="preserve">10.  Assume pre-tax income of </t>
  </si>
  <si>
    <t>11.  Gross Up Revenue Factor</t>
  </si>
  <si>
    <t>Calculation of Revenue Gross Up Factor</t>
  </si>
  <si>
    <t>Company Filed</t>
  </si>
  <si>
    <t>Based on Rates</t>
  </si>
  <si>
    <t>KIUC</t>
  </si>
  <si>
    <t>Adjustments</t>
  </si>
  <si>
    <t>In Effect</t>
  </si>
  <si>
    <t>Long Term Debt</t>
  </si>
  <si>
    <t>Common Equity</t>
  </si>
  <si>
    <t>Short Term Debt</t>
  </si>
  <si>
    <t>Amount</t>
  </si>
  <si>
    <t>Operating Income Issues</t>
  </si>
  <si>
    <t>KIUC Recommended Change in Base Rates</t>
  </si>
  <si>
    <t>Increase Requested by Company</t>
  </si>
  <si>
    <t>Total KIUC Adjustments to Company Request</t>
  </si>
  <si>
    <t>As Filed By Company with Additional KIUC Computations</t>
  </si>
  <si>
    <t>Summary of Revenue Requirement Adjustments-Jurisdictional Electric Operations</t>
  </si>
  <si>
    <t>KIUC Adjustments:</t>
  </si>
  <si>
    <t xml:space="preserve">Kentucky </t>
  </si>
  <si>
    <t>Proforma</t>
  </si>
  <si>
    <t>Component</t>
  </si>
  <si>
    <t>Weighted</t>
  </si>
  <si>
    <t>Grossed Up</t>
  </si>
  <si>
    <t xml:space="preserve">Revenue </t>
  </si>
  <si>
    <t>Balance</t>
  </si>
  <si>
    <t>Factor</t>
  </si>
  <si>
    <t>Ratio</t>
  </si>
  <si>
    <t>Costs</t>
  </si>
  <si>
    <t>Avg Cost</t>
  </si>
  <si>
    <t>Requirement</t>
  </si>
  <si>
    <t>Total Capital</t>
  </si>
  <si>
    <t>Incremental</t>
  </si>
  <si>
    <t>Revenue</t>
  </si>
  <si>
    <t>Adjustment 1</t>
  </si>
  <si>
    <t>Cost of Capital Issues</t>
  </si>
  <si>
    <t>($ Millions)</t>
  </si>
  <si>
    <t>KIUC Adjustments to KU Capitalization and Cost of Capital</t>
  </si>
  <si>
    <t>I.  KU Capitalization, Cost of Capital, and Gross Revenue Conversion Factor Per Filing</t>
  </si>
  <si>
    <t>KU</t>
  </si>
  <si>
    <t>13.  Gross-Up Conversion Factor-Debt Only</t>
  </si>
  <si>
    <t>12.  Gross-Up Conversion Factor</t>
  </si>
  <si>
    <t>State Tax Rate</t>
  </si>
  <si>
    <t>Total Co.</t>
  </si>
  <si>
    <t xml:space="preserve">Jurisdictional </t>
  </si>
  <si>
    <t>4. Production Tax Credit-Federal</t>
  </si>
  <si>
    <t>7.  Taxable income for Federal income tax</t>
  </si>
  <si>
    <t>B/D and PSC</t>
  </si>
  <si>
    <t>Gross-up</t>
  </si>
  <si>
    <t>Each 1% ROE</t>
  </si>
  <si>
    <t>Kentucky Utilities Company and Louisville Gas &amp; Electric Company</t>
  </si>
  <si>
    <t>LG&amp;E</t>
  </si>
  <si>
    <t>See Schedue H-1</t>
  </si>
  <si>
    <t>13 Month</t>
  </si>
  <si>
    <t>Average</t>
  </si>
  <si>
    <t>$ Millions</t>
  </si>
  <si>
    <t>COMPOSITE</t>
  </si>
  <si>
    <t>NET</t>
  </si>
  <si>
    <t>ORIGINAL</t>
  </si>
  <si>
    <t>SALVAGE</t>
  </si>
  <si>
    <t>COST</t>
  </si>
  <si>
    <t>BOOK</t>
  </si>
  <si>
    <t>FUTURE</t>
  </si>
  <si>
    <t>AMOUNT</t>
  </si>
  <si>
    <t>PERCENT</t>
  </si>
  <si>
    <t>LIFE</t>
  </si>
  <si>
    <t>RESERVE</t>
  </si>
  <si>
    <t>ACCRUALS</t>
  </si>
  <si>
    <t xml:space="preserve"> </t>
  </si>
  <si>
    <t>KY Jurisdiction Allocation % - Forecast Test Year for Depreciation</t>
  </si>
  <si>
    <t>KIUC Adjustment to Reduce Depreciation Expense</t>
  </si>
  <si>
    <t>KENTUCKY UTILITIES COMPANY</t>
  </si>
  <si>
    <t>TABLE 1.  SUMMARY OF ESTIMATED SURVIVOR CURVES, NET SALVAGE PERCENT, ORIGINAL COST, BOOK DEPRECIATION RESERVE AND</t>
  </si>
  <si>
    <t xml:space="preserve">CALCULATED ANNUAL </t>
  </si>
  <si>
    <t>SURVIVOR</t>
  </si>
  <si>
    <t>DEPRECIATION</t>
  </si>
  <si>
    <t xml:space="preserve">ACCRUAL </t>
  </si>
  <si>
    <t>ACCRUAL</t>
  </si>
  <si>
    <t>REMAINING</t>
  </si>
  <si>
    <t>ACCOUNT</t>
  </si>
  <si>
    <t>CURVE</t>
  </si>
  <si>
    <t>RATE</t>
  </si>
  <si>
    <t>(8)=(7)/(4)</t>
  </si>
  <si>
    <t>(9)=(6)/(7)</t>
  </si>
  <si>
    <t xml:space="preserve">DEPRECIABLE PLANT </t>
  </si>
  <si>
    <t>*</t>
  </si>
  <si>
    <t xml:space="preserve">STEAM PRODUCTION PLANT </t>
  </si>
  <si>
    <t xml:space="preserve">STRUCTURES AND IMPROVEMENTS                   </t>
  </si>
  <si>
    <t xml:space="preserve">  TRIMBLE COUNTY UNIT 2</t>
  </si>
  <si>
    <t xml:space="preserve">  TRIMBLE COUNTY UNIT 2 SCRUBBER</t>
  </si>
  <si>
    <t xml:space="preserve">  SYSTEM LABORATORY</t>
  </si>
  <si>
    <t xml:space="preserve">  BROWN UNIT 1</t>
  </si>
  <si>
    <t xml:space="preserve">  BROWN UNIT 2</t>
  </si>
  <si>
    <t xml:space="preserve">  BROWN UNIT 3</t>
  </si>
  <si>
    <t xml:space="preserve">  BROWN UNIT 1, 2 AND 3 SCRUBBER</t>
  </si>
  <si>
    <t xml:space="preserve">  GHENT UNIT 1 SCRUBBER</t>
  </si>
  <si>
    <t xml:space="preserve">  GHENT UNIT 1  </t>
  </si>
  <si>
    <t xml:space="preserve">  GHENT UNIT 2</t>
  </si>
  <si>
    <t xml:space="preserve">  GHENT UNIT 3</t>
  </si>
  <si>
    <t xml:space="preserve">  GHENT UNIT 4</t>
  </si>
  <si>
    <t xml:space="preserve">  GHENT UNIT 2 SCRUBBER</t>
  </si>
  <si>
    <t>TOTAL ACCOUNT 311 - STRUCTURES AND IMPROVEMENTS</t>
  </si>
  <si>
    <t xml:space="preserve">  TRIMBLE COUNTY UNIT 2 ASH POND</t>
  </si>
  <si>
    <t>100-S4</t>
  </si>
  <si>
    <t xml:space="preserve">  GHENT UNIT 1 SCRUBBER ASH POND</t>
  </si>
  <si>
    <t xml:space="preserve">  GHENT UNIT 1 ASH POND  </t>
  </si>
  <si>
    <t>STRUCTURES AND IMPROVEMENTS - RETIRED PLANT</t>
  </si>
  <si>
    <t xml:space="preserve">  TYRONE UNIT 3</t>
  </si>
  <si>
    <t xml:space="preserve">  TYRONE UNITS 1 AND 2</t>
  </si>
  <si>
    <t xml:space="preserve">  GREEN RIVER UNIT 3</t>
  </si>
  <si>
    <t xml:space="preserve">  GREEN RIVER UNIT 4</t>
  </si>
  <si>
    <t xml:space="preserve">  GREEN RIVER UNITS 1 AND 2</t>
  </si>
  <si>
    <t xml:space="preserve">  PINEVILLE UNIT 3</t>
  </si>
  <si>
    <t>TOTAL ACCOUNT 311.2 - STRUCTURES AND IMPROVEMENTS - RETIRED PLANT</t>
  </si>
  <si>
    <t xml:space="preserve">BOILER PLANT EQUIPMENT </t>
  </si>
  <si>
    <t xml:space="preserve">  GHENT UNIT 3 SCRUBBER</t>
  </si>
  <si>
    <t xml:space="preserve">  GHENT UNIT 4 SCRUBBER</t>
  </si>
  <si>
    <t>TOTAL ACCOUNT 312 - BOILER PLANT EQUIPMENT</t>
  </si>
  <si>
    <t>BOILER PLANT EQUIPMENT - ASH PONDS</t>
  </si>
  <si>
    <t xml:space="preserve">  BROWN UNIT 1 ASH POND</t>
  </si>
  <si>
    <t xml:space="preserve">  BROWN UNIT 2 ASH POND</t>
  </si>
  <si>
    <t xml:space="preserve">  BROWN UNIT 3 ASH POND</t>
  </si>
  <si>
    <t xml:space="preserve">  GHENT UNIT 4 ASH POND</t>
  </si>
  <si>
    <t xml:space="preserve">  GHENT UNIT 2 SCRUBBER ASH POND</t>
  </si>
  <si>
    <t>TOTAL ACCOUNT 312.1 - BOILER PLANT EQUIPMENT - ASH PONDS</t>
  </si>
  <si>
    <t xml:space="preserve">TURBOGENERATOR UNITS </t>
  </si>
  <si>
    <t>60-R2</t>
  </si>
  <si>
    <t>TOTAL ACCOUNT 314 - TURBOGENERATOR UNITS</t>
  </si>
  <si>
    <t xml:space="preserve">ACCESSORY ELECTRIC EQUIPMENT </t>
  </si>
  <si>
    <t>TOTAL ACCOUNT 315 - ACCESSORY ELECTRIC EQUIPMENT</t>
  </si>
  <si>
    <t>75-R1.5</t>
  </si>
  <si>
    <t xml:space="preserve">    TOTAL STEAM PRODUCTION PLANT </t>
  </si>
  <si>
    <t>70-R4</t>
  </si>
  <si>
    <t>LIFE SPAN PROCEDURE IS USED.  CURVE SHOWN IS INTERIM SURVIVOR CURVE</t>
  </si>
  <si>
    <t>Depreciation Calculation</t>
  </si>
  <si>
    <t>Description</t>
  </si>
  <si>
    <t>Current Rate</t>
  </si>
  <si>
    <t>Depreciation_base_Forecast</t>
  </si>
  <si>
    <t xml:space="preserve">Calculated depr exp </t>
  </si>
  <si>
    <t>KU-130100- KY Organization</t>
  </si>
  <si>
    <t>KU-130100- VA Organization</t>
  </si>
  <si>
    <t>KU-130200-Franchises and Consents</t>
  </si>
  <si>
    <t>KU-130300-Misc Intangible Plant</t>
  </si>
  <si>
    <t>KU-130310-CCS Software</t>
  </si>
  <si>
    <t>KU-131020-EWB 1 Land</t>
  </si>
  <si>
    <t>KU-131020-EWB 3 Land</t>
  </si>
  <si>
    <t>KU-131020-EWB 3 Land ECR 2011</t>
  </si>
  <si>
    <t>KU-131020-GH 1 Land</t>
  </si>
  <si>
    <t>KU-131020-GH 4 Land ECR 2009</t>
  </si>
  <si>
    <t>KU-131020-GR 1&amp;2 Land</t>
  </si>
  <si>
    <t>KU-131020-PI 1&amp;2 Land</t>
  </si>
  <si>
    <t>KU-131020-PI 3 Land</t>
  </si>
  <si>
    <t>KU-131020-TC 2 Land</t>
  </si>
  <si>
    <t>KU-131020-TC 2 Land ECR 2009</t>
  </si>
  <si>
    <t>KU-131020-TY 3 Land</t>
  </si>
  <si>
    <t>KU-131100-EWB 1 Structures and Imp</t>
  </si>
  <si>
    <t>KU-131100-EWB 2 Structures and Imp</t>
  </si>
  <si>
    <t>KU-131100-EWB 3 Struc</t>
  </si>
  <si>
    <t>KU-131100-EWB 3 Struc ECR 2009</t>
  </si>
  <si>
    <t>KU-131100-EWB3 FGD Struc</t>
  </si>
  <si>
    <t>KU-131100-GH 1 Struc</t>
  </si>
  <si>
    <t>KU-131100-GH 1SC Structures and Im</t>
  </si>
  <si>
    <t>KU-131100-GH 2 Structures and Impr</t>
  </si>
  <si>
    <t>KU-131100-GH 3 Struc</t>
  </si>
  <si>
    <t>KU-131100-GH 3 Struc ECR 2011</t>
  </si>
  <si>
    <t>KU-131100-GH 4 Struc</t>
  </si>
  <si>
    <t>KU-131100-GH 4 Struc ECR 2009</t>
  </si>
  <si>
    <t>KU-131100-GH2 FGD Structures and I</t>
  </si>
  <si>
    <t>KU-131100-GR 1-2 Structures and Im</t>
  </si>
  <si>
    <t>KU-131100-GR 3 Structures and Impr</t>
  </si>
  <si>
    <t>KU-131100-GR 4 Structures and Impr</t>
  </si>
  <si>
    <t>KU-131100-PI 3 Structures and Impr</t>
  </si>
  <si>
    <t>KU-131100-SL Structures and Improv</t>
  </si>
  <si>
    <t>KU-131100-TC 2 FGD Struc &amp; Improv</t>
  </si>
  <si>
    <t>KU-131100-TC2 Struct</t>
  </si>
  <si>
    <t>KU-131100-TC2 Struct ECR 2009</t>
  </si>
  <si>
    <t>KU-131100-TY 1&amp;2 Structures and Im</t>
  </si>
  <si>
    <t>KU-131100-TY 3 Structures and Impr</t>
  </si>
  <si>
    <t>KU-131200-EWB 1 Boil</t>
  </si>
  <si>
    <t>KU-131200-EWB 2 Boil</t>
  </si>
  <si>
    <t>KU-131200-EWB 3 Boil</t>
  </si>
  <si>
    <t>KU-131200-EWB 3 Boil ECR 2009</t>
  </si>
  <si>
    <t>KU-131200-EWB 3 Boil ECR 2011</t>
  </si>
  <si>
    <t>KU-131200-EWB 3 ECR 2016 Plan</t>
  </si>
  <si>
    <t>KU-131200-EWB3 FGD Boil</t>
  </si>
  <si>
    <t>KU-131200-GH 1 Boil</t>
  </si>
  <si>
    <t>KU-131200-GH 1 Boil ECR 2011</t>
  </si>
  <si>
    <t>KU-131200-GH 1SC Boil</t>
  </si>
  <si>
    <t>KU-131200-GH 1SC Boil ECR 2016</t>
  </si>
  <si>
    <t>KU-131200-GH 2 Boil</t>
  </si>
  <si>
    <t>KU-131200-GH 2 Boil ECR 2011</t>
  </si>
  <si>
    <t>KU-131200-GH 2SC Boil</t>
  </si>
  <si>
    <t>KU-131200-GH 2SC Boil ECR 2016</t>
  </si>
  <si>
    <t>KU-131200-GH 3 Boil</t>
  </si>
  <si>
    <t>KU-131200-GH 3 Boil ECR 2011</t>
  </si>
  <si>
    <t>KU-131200-GH 4 Boil</t>
  </si>
  <si>
    <t>KU-131200-GH 4 Boil ECR 2009</t>
  </si>
  <si>
    <t>KU-131200-GH 4 Boil ECR 2011</t>
  </si>
  <si>
    <t>KU-131200-GH 4 Boil ECR 2016</t>
  </si>
  <si>
    <t>KU-131200-GH3 FGD Boil</t>
  </si>
  <si>
    <t>KU-131200-GH3 FGD Boil ECR 2016</t>
  </si>
  <si>
    <t>KU-131200-GH4 FGD Boil</t>
  </si>
  <si>
    <t>KU-131200-GH4 FGD Boil ECR 2016</t>
  </si>
  <si>
    <t>KU-131200-GR 1-2 Boiler Plant Equi</t>
  </si>
  <si>
    <t>KU-131200-GR 3 Boil</t>
  </si>
  <si>
    <t>KU-131200-GR 4 Boil</t>
  </si>
  <si>
    <t>KU-131200-PI 3 Boiler Plant Equipm</t>
  </si>
  <si>
    <t>KU-131200-TC 2 Boil</t>
  </si>
  <si>
    <t>KU-131200-TC 2 Boil ECR 2009</t>
  </si>
  <si>
    <t>KU-131200-TC 2 Boil ECR 2016</t>
  </si>
  <si>
    <t>KU-131200-TC2 FGD Boil</t>
  </si>
  <si>
    <t>KU-131200-TY 1&amp;2 Boiler Plant Equi</t>
  </si>
  <si>
    <t>KU-131200-TY 3 Boil</t>
  </si>
  <si>
    <t>KU-131400-EWB 1 Turbogenerator Uni</t>
  </si>
  <si>
    <t>KU-131400-EWB 2 Turbogenerator Uni</t>
  </si>
  <si>
    <t>KU-131400-EWB 3 Turbogenerator Uni</t>
  </si>
  <si>
    <t>KU-131400-GH 1 Turbogenerator Unit</t>
  </si>
  <si>
    <t>KU-131400-GH 2 Turbogenerator Unit</t>
  </si>
  <si>
    <t>KU-131400-GH 3 Turbogenerator Unit</t>
  </si>
  <si>
    <t>KU-131400-GH 4 Turbogenerator Unit</t>
  </si>
  <si>
    <t>KU-131400-TC 2 Turbogenerator Unit</t>
  </si>
  <si>
    <t>KU-131500-EWB 1 Accessory Electric</t>
  </si>
  <si>
    <t>KU-131500-EWB 2 Acc</t>
  </si>
  <si>
    <t>KU-131500-EWB 3 Acc</t>
  </si>
  <si>
    <t>KU-131500-EWB 3 FGD Acc</t>
  </si>
  <si>
    <t>KU-131500-GH 1 Access ECR 2011</t>
  </si>
  <si>
    <t>KU-131500-GH 1 Accessory Electric</t>
  </si>
  <si>
    <t>KU-131500-GH 1SC Acc</t>
  </si>
  <si>
    <t>KU-131500-GH 2 Acc ECR 2011</t>
  </si>
  <si>
    <t>KU-131500-GH 2 Accessory Electric</t>
  </si>
  <si>
    <t>KU-131500-GH 2SC Acc</t>
  </si>
  <si>
    <t>KU-131500-GH 3 Acc ECR 2011</t>
  </si>
  <si>
    <t>KU-131500-GH 3 Accessory Electric</t>
  </si>
  <si>
    <t>KU-131500-GH 4 Acc ECR 2009</t>
  </si>
  <si>
    <t>KU-131500-GH 4 Acc ECR 2011</t>
  </si>
  <si>
    <t>KU-131500-GH 4 Accessory Electric</t>
  </si>
  <si>
    <t>KU-131500-GH3 FGD Acc</t>
  </si>
  <si>
    <t>KU-131500-GH4 FGD Acc</t>
  </si>
  <si>
    <t>KU-131500-GR 3 Accessory Electric</t>
  </si>
  <si>
    <t>KU-131500-GR 4 Accessory Electric</t>
  </si>
  <si>
    <t>KU-131500-TC 2 Acc</t>
  </si>
  <si>
    <t>KU-131500-TC 2 Acc ECR 2009</t>
  </si>
  <si>
    <t>KU-131500-TC 2 FGD Accessory Equip</t>
  </si>
  <si>
    <t>KU-131500-TY 3 Accessory Electric</t>
  </si>
  <si>
    <t>KU-131600-EWB 1 Misc Power Plant E</t>
  </si>
  <si>
    <t>KU-131600-EWB 2 Misc Power Plant E</t>
  </si>
  <si>
    <t>KU-131600-EWB 3 Misc Power Plant E</t>
  </si>
  <si>
    <t>KU-131600-GH 1 Misc Power Plant Eq</t>
  </si>
  <si>
    <t>KU-131600-GH 1SC Misc Power Plant</t>
  </si>
  <si>
    <t>KU-131600-GH 2 Misc Power Plant Eq</t>
  </si>
  <si>
    <t>KU-131600-GH 3 Misc Power Plant Eq</t>
  </si>
  <si>
    <t>KU-131600-GH 3 Misc PwrPlt ECR 2011</t>
  </si>
  <si>
    <t>KU-131600-GH 4 Misc Power Plant Eq</t>
  </si>
  <si>
    <t>KU-131600-GR 1&amp;2 Misc Power Plant</t>
  </si>
  <si>
    <t>KU-131600-GR 4 Misc Power Plant Eq</t>
  </si>
  <si>
    <t>KU-131600-SL Misc Power Plant Equi</t>
  </si>
  <si>
    <t>KU-131600-TC 2 Misc Power Plant Equ</t>
  </si>
  <si>
    <t>KU-131600-TY 1&amp;2 Misc Power Plant</t>
  </si>
  <si>
    <t>KU-131600-TY 3 Misc Power Plant Eq</t>
  </si>
  <si>
    <t>KU-133010-DD Land Rights</t>
  </si>
  <si>
    <t>KU-133100-DD Structures and Improv</t>
  </si>
  <si>
    <t>KU-133200-DD Reservoirs, Dams, and</t>
  </si>
  <si>
    <t>KU-133300-DD Water Wheels, Turbine</t>
  </si>
  <si>
    <t>KU-133400-DD Accessory Electric Eq</t>
  </si>
  <si>
    <t>KU-133500-DD Misc Power Plant Equi</t>
  </si>
  <si>
    <t>KU-133600-DD Roads, Railroads, and</t>
  </si>
  <si>
    <t>KU-134020-EWB 8 Land</t>
  </si>
  <si>
    <t>KU-134020-EWB Solar Facility Land</t>
  </si>
  <si>
    <t>KU-134020-Land</t>
  </si>
  <si>
    <t>KU-134100-CR 7 Structures and Impr</t>
  </si>
  <si>
    <t>KU-134100-EWB 10 Structures and Im</t>
  </si>
  <si>
    <t>KU-134100-EWB 11 Structures and Im</t>
  </si>
  <si>
    <t>KU-134100-EWB 5 Structures and Im</t>
  </si>
  <si>
    <t>KU-134100-EWB 6 Structures and Imp</t>
  </si>
  <si>
    <t>KU-134100-EWB 7 Structures and Imp</t>
  </si>
  <si>
    <t>KU-134100-EWB 8 Structures and Imp</t>
  </si>
  <si>
    <t>KU-134100-EWB 9 Structures and Imp</t>
  </si>
  <si>
    <t>KU-134100-EWB Solar Struc and Imp</t>
  </si>
  <si>
    <t>KU-134100-HA 1,2,&amp;3 Structures and</t>
  </si>
  <si>
    <t>KU-134100-PR 13 Structures and Imp</t>
  </si>
  <si>
    <t>KU-134100-TC 10 Structures and Imp</t>
  </si>
  <si>
    <t>KU-134100-TC 5 Structures and Impr</t>
  </si>
  <si>
    <t>KU-134100-TC 6 Structures and Impr</t>
  </si>
  <si>
    <t>KU-134100-TC 7 Structures and Impr</t>
  </si>
  <si>
    <t>KU-134100-TC 8 Structures and Impr</t>
  </si>
  <si>
    <t>KU-134100-TC 9 Structures and Impr</t>
  </si>
  <si>
    <t>KU-134200-CR 7 Fuel Holders, Produ</t>
  </si>
  <si>
    <t>KU-134200-EWB 10 Fuel Holders, Pro</t>
  </si>
  <si>
    <t>KU-134200-EWB 11 Fuel Holders, Pro</t>
  </si>
  <si>
    <t>KU-134200-EWB 5 Fuel Holders, Prod</t>
  </si>
  <si>
    <t>KU-134200-EWB 6 Fuel Holders, Prod</t>
  </si>
  <si>
    <t>KU-134200-EWB 7 Fuel Holders, Prod</t>
  </si>
  <si>
    <t>KU-134200-EWB 8 Fuel Holders, Prod</t>
  </si>
  <si>
    <t>KU-134200-EWB 9 Fuel Holders, Prod</t>
  </si>
  <si>
    <t>KU-134200-HA 1,2,&amp;3 Fuel Holders,</t>
  </si>
  <si>
    <t>KU-134200-PR 13 Fuel Holders, Prod</t>
  </si>
  <si>
    <t>KU-134200-TC 10 Fuel Holders, Prod</t>
  </si>
  <si>
    <t>KU-134200-TC 5 Fuel Holders, Produ</t>
  </si>
  <si>
    <t>KU-134200-TC 6 Fuel Holders, Produ</t>
  </si>
  <si>
    <t>KU-134200-TC 7 Fuel Holders, Produ</t>
  </si>
  <si>
    <t>KU-134200-TC 8 Fuel Holders, Produ</t>
  </si>
  <si>
    <t>KU-134200-TC 9 Fuel Holders, Produ</t>
  </si>
  <si>
    <t>KU-134300-Cane Run 7 Prime Movers</t>
  </si>
  <si>
    <t>KU-134300-EWB 10 Prime Movers</t>
  </si>
  <si>
    <t>KU-134300-EWB 11 Prime Movers</t>
  </si>
  <si>
    <t>KU-134300-EWB 5 Prime Movers</t>
  </si>
  <si>
    <t>KU-134300-EWB 6 Prime Movers</t>
  </si>
  <si>
    <t>KU-134300-EWB 7 Prime Movers</t>
  </si>
  <si>
    <t>KU-134300-EWB 8 Prime Movers</t>
  </si>
  <si>
    <t>KU-134300-EWB 9 Prime Movers</t>
  </si>
  <si>
    <t>KU-134300-PR 13 Prime Movers</t>
  </si>
  <si>
    <t>KU-134300-TC 10 Prime Movers</t>
  </si>
  <si>
    <t>KU-134300-TC 5 Prime Movers</t>
  </si>
  <si>
    <t>KU-134300-TC 6 Prime Movers</t>
  </si>
  <si>
    <t>KU-134300-TC 7 Prime Movers</t>
  </si>
  <si>
    <t>KU-134300-TC 8 Prime Movers</t>
  </si>
  <si>
    <t>KU-134300-TC 9 Prime Movers</t>
  </si>
  <si>
    <t>KU-134400-CR 7 Generators</t>
  </si>
  <si>
    <t>KU-134400-EWB 10 Generators</t>
  </si>
  <si>
    <t>KU-134400-EWB 11 Generators</t>
  </si>
  <si>
    <t>KU-134400-EWB 5 Generators</t>
  </si>
  <si>
    <t>KU-134400-EWB 6 Generators</t>
  </si>
  <si>
    <t>KU-134400-EWB 7 Generators</t>
  </si>
  <si>
    <t>KU-134400-EWB 8 Generators</t>
  </si>
  <si>
    <t>KU-134400-EWB 9 Generators</t>
  </si>
  <si>
    <t>KU-134400-EWB Solar Generators</t>
  </si>
  <si>
    <t>KU-134400-HA 1,2,&amp;3 Generators</t>
  </si>
  <si>
    <t>KU-134400-PR 13 Generators</t>
  </si>
  <si>
    <t>KU-134400-TC 10 Generators</t>
  </si>
  <si>
    <t>KU-134400-TC 5 Generators</t>
  </si>
  <si>
    <t>KU-134400-TC 6 Generators</t>
  </si>
  <si>
    <t>KU-134400-TC 7 Generators</t>
  </si>
  <si>
    <t>KU-134400-TC 8 Generators</t>
  </si>
  <si>
    <t>KU-134400-TC 9 Generators</t>
  </si>
  <si>
    <t>KU-134500-CR 7 Accessory Electric</t>
  </si>
  <si>
    <t>KU-134500-EWB 10 Accessory Electri</t>
  </si>
  <si>
    <t>KU-134500-EWB 11 Accessory Electri</t>
  </si>
  <si>
    <t>KU-134500-EWB 5 Accessory Electric</t>
  </si>
  <si>
    <t>KU-134500-EWB 6 Accessory Electric</t>
  </si>
  <si>
    <t>KU-134500-EWB 7 Accessory Electric</t>
  </si>
  <si>
    <t>KU-134500-EWB 8 Accessory Electric</t>
  </si>
  <si>
    <t>KU-134500-EWB 9 Accessory Electric</t>
  </si>
  <si>
    <t>KU-134500-EWB Solar Accessory Elec</t>
  </si>
  <si>
    <t>KU-134500-HA 1,2,&amp;3 Accessory Elec</t>
  </si>
  <si>
    <t>KU-134500-PR 13 Accessory Electric</t>
  </si>
  <si>
    <t>KU-134500-TC 10 Acessory Electric</t>
  </si>
  <si>
    <t>KU-134500-TC 5 Accessory Electric</t>
  </si>
  <si>
    <t>KU-134500-TC 6 Accessory Electric</t>
  </si>
  <si>
    <t>KU-134500-TC 7 Accessory Electric</t>
  </si>
  <si>
    <t>KU-134500-TC 8 Accessory Electric</t>
  </si>
  <si>
    <t>KU-134500-TC 9 Accessory Electric</t>
  </si>
  <si>
    <t>KU-134600-CR 7 Misc. Power Plant E</t>
  </si>
  <si>
    <t>KU-134600-EWB 10 Misc Power Plant</t>
  </si>
  <si>
    <t>KU-134600-EWB 11 Misc Power Plant</t>
  </si>
  <si>
    <t>KU-134600-EWB 5 Misc Power Plant E</t>
  </si>
  <si>
    <t>KU-134600-EWB 6 Misc Power Plant E</t>
  </si>
  <si>
    <t>KU-134600-EWB 7 Misc Power Plant E</t>
  </si>
  <si>
    <t>KU-134600-EWB 8 Misc Power Plant E</t>
  </si>
  <si>
    <t>KU-134600-EWB 9 Misc Power Plant E</t>
  </si>
  <si>
    <t>KU-134600-EWB Solar Misc Power Plt</t>
  </si>
  <si>
    <t>KU-134600-HA 1,2,&amp;3 Misc Power Pla</t>
  </si>
  <si>
    <t>KU-134600-PR 13 Misc Power Plant E</t>
  </si>
  <si>
    <t>KU-134600-TC 10 Misc Power Plant E</t>
  </si>
  <si>
    <t>KU-134600-TC 5 Misc. Power Plant E</t>
  </si>
  <si>
    <t>KU-134600-TC 7 Misc. Power Plant E</t>
  </si>
  <si>
    <t>KU-134600-TC 8 Misc. Power Plant E</t>
  </si>
  <si>
    <t>KU-134600-TC 9 Misc. Power Plant E</t>
  </si>
  <si>
    <t>KU-135010- KY Land Rights</t>
  </si>
  <si>
    <t>KU-135010- TN Land Rights</t>
  </si>
  <si>
    <t>KU-135010- VA Land Rights</t>
  </si>
  <si>
    <t>KU-135020- KY Land</t>
  </si>
  <si>
    <t>KU-135020- VA Land</t>
  </si>
  <si>
    <t>KU-135210- KY Struc &amp; Imprv-Non Sys</t>
  </si>
  <si>
    <t>KU-135210- KY Struc NonSys Dix Ctrl</t>
  </si>
  <si>
    <t>KU-135210- VA Struc &amp; Imprv-Non Sys</t>
  </si>
  <si>
    <t>KU-135220-Struct &amp; Improve-System</t>
  </si>
  <si>
    <t>KU-135310- KY Station Equip -Non Sy</t>
  </si>
  <si>
    <t>KU-135310- VA Station Equip -Non Sy</t>
  </si>
  <si>
    <t>KU-135320-Station Equipment-System</t>
  </si>
  <si>
    <t>KU-135400- KY Towers Fix</t>
  </si>
  <si>
    <t>KU-135400- VA Towers and Fixtures</t>
  </si>
  <si>
    <t>KU-135500- KY Poles</t>
  </si>
  <si>
    <t>KU-135500- TN Poles and Fixtures</t>
  </si>
  <si>
    <t>KU-135500- VA Poles and Fixtures</t>
  </si>
  <si>
    <t>KU-135600- TN Overhead Conductors</t>
  </si>
  <si>
    <t>KU-135600- VA Overhead Conductors</t>
  </si>
  <si>
    <t>KU-135600-KY OH Cond</t>
  </si>
  <si>
    <t>KU-135700- KY Underground Conduit</t>
  </si>
  <si>
    <t>KU-135800- KY Undergrd Conductors a</t>
  </si>
  <si>
    <t>KU-136010- KY Land Rights</t>
  </si>
  <si>
    <t>KU-136010- TN Land Rights</t>
  </si>
  <si>
    <t>KU-136010- VA Land Rights</t>
  </si>
  <si>
    <t>KU-136020-KY Land</t>
  </si>
  <si>
    <t>KU-136020-TN Land</t>
  </si>
  <si>
    <t>KU-136020-VA Land</t>
  </si>
  <si>
    <t>KU-136025-VA Land</t>
  </si>
  <si>
    <t>KU-136100- KY Struct and Improv</t>
  </si>
  <si>
    <t>KU-136100- TN Struct and Improv</t>
  </si>
  <si>
    <t>KU-136100- VA Struct and Improv</t>
  </si>
  <si>
    <t>KU-136200- KY Station Equipment</t>
  </si>
  <si>
    <t>KU-136200- TN Station Equipment</t>
  </si>
  <si>
    <t>KU-136200- VA Station Equipment</t>
  </si>
  <si>
    <t>KU-136400-KY Ghent Transpt ECR 2009</t>
  </si>
  <si>
    <t>KU-136400-KY Poles, Towers, and Fix</t>
  </si>
  <si>
    <t>KU-136400-TN Poles, Towers, and Fix</t>
  </si>
  <si>
    <t>KU-136400-VA Poles, Towers, and Fix</t>
  </si>
  <si>
    <t>KU-136500- KY Overhead Conductor</t>
  </si>
  <si>
    <t>KU-136500- TN Overhead Conductor</t>
  </si>
  <si>
    <t>KU-136500- VA Overhead Conductor</t>
  </si>
  <si>
    <t>KU-136500-KY Ghent Transpt ECR 2009</t>
  </si>
  <si>
    <t>KU-136600- KY Underground Conduit</t>
  </si>
  <si>
    <t>KU-136600-KY Ghent Transpt ECR 2009</t>
  </si>
  <si>
    <t>KU-136700- KY Undergrnd Conductors</t>
  </si>
  <si>
    <t>KU-136700- VA Undergrnd Conductors</t>
  </si>
  <si>
    <t>KU-136700-KY Ghent Transpt ECR 2009</t>
  </si>
  <si>
    <t>KU-136800- KY Line Transformers</t>
  </si>
  <si>
    <t>KU-136800- TN Line Transformers</t>
  </si>
  <si>
    <t>KU-136800- VA Line Transformers</t>
  </si>
  <si>
    <t>KU-136900- KY Services</t>
  </si>
  <si>
    <t>KU-136900- TN Services</t>
  </si>
  <si>
    <t>KU-136900- VA Services</t>
  </si>
  <si>
    <t>KU-137000- KY Meters</t>
  </si>
  <si>
    <t>KU-137000- TN Meters</t>
  </si>
  <si>
    <t>KU-137000- VA Meters</t>
  </si>
  <si>
    <t>KU-137100- KY Install on Customers</t>
  </si>
  <si>
    <t>KU-137100- VA Install on Customers</t>
  </si>
  <si>
    <t>KU-137300- KY Str Lighting and Sign</t>
  </si>
  <si>
    <t>KU-137300- VA Str Lighting and Sign</t>
  </si>
  <si>
    <t>KU-138920- KY Land</t>
  </si>
  <si>
    <t>KU-138920- VA Land</t>
  </si>
  <si>
    <t>KU-139010- KY Structures &amp; Improv</t>
  </si>
  <si>
    <t>KU-139010- VA Structures &amp; Improv</t>
  </si>
  <si>
    <t>KU-139010-KY Stru Pinevll Joint Own</t>
  </si>
  <si>
    <t>KU-139010-KY Struc Morganfield Offi</t>
  </si>
  <si>
    <t>KU-139010-KY Struc One Quality Bldg</t>
  </si>
  <si>
    <t>KU-139010-Pinevlle Storerm Owned</t>
  </si>
  <si>
    <t>KU-139020- VA Pennington Gap Office</t>
  </si>
  <si>
    <t>KU-139020- VA Wise Office</t>
  </si>
  <si>
    <t>KU-139020-Carlisle Office</t>
  </si>
  <si>
    <t>KU-139020-Earlington Pole Yard</t>
  </si>
  <si>
    <t>KU-139020-Eddyville Office</t>
  </si>
  <si>
    <t>KU-139020-Flemingsburg Storeroom</t>
  </si>
  <si>
    <t>KU-139020-Lexington Northside Offic</t>
  </si>
  <si>
    <t>KU-139020-Livermore Storeroom</t>
  </si>
  <si>
    <t>KU-139020-London Office</t>
  </si>
  <si>
    <t>KU-139020-Morehead Storeroom</t>
  </si>
  <si>
    <t>KU-139020-Richmond Office</t>
  </si>
  <si>
    <t>KU-139020-Somerset Pole Yard</t>
  </si>
  <si>
    <t>KU-139020-Taylorsville Office</t>
  </si>
  <si>
    <t>KU-139020-Versailles Storeroom</t>
  </si>
  <si>
    <t>KU-139110- KY Office Equipment</t>
  </si>
  <si>
    <t>KU-139110- VA Office Equipment</t>
  </si>
  <si>
    <t>KU-139120-KY Non PC Computer Equip</t>
  </si>
  <si>
    <t>KU-139131-Personal Computers</t>
  </si>
  <si>
    <t>KU-139200- KY - Ghent 4 ECR 2009</t>
  </si>
  <si>
    <t>KU-139300- KY Stores Equipment</t>
  </si>
  <si>
    <t>KU-139300- VA Stores Equipment</t>
  </si>
  <si>
    <t>KU-139400- KY Tools, Shop, Garage</t>
  </si>
  <si>
    <t>KU-139400- VA Tools, Shop, Garage</t>
  </si>
  <si>
    <t>KU-139700-KY Microwave,Fiber,Other</t>
  </si>
  <si>
    <t>KU-139700-VA Microwave,Fiber,Other</t>
  </si>
  <si>
    <t>KU-139710- KY Radios and Telephone</t>
  </si>
  <si>
    <t>KU-139710- VA Radios and Telephone</t>
  </si>
  <si>
    <t>KU-139720- DSM Equipment</t>
  </si>
  <si>
    <t>KU-139800- KY Miscellaneous Equip</t>
  </si>
  <si>
    <t>KU-312104-Nonutility Prop - Misc L</t>
  </si>
  <si>
    <t>KU-312106-Nonutility-Misc Land Rig</t>
  </si>
  <si>
    <t>Depreciation Expense - Total Company As Filed</t>
  </si>
  <si>
    <t>Total Company Reduction in Depreciation Expense</t>
  </si>
  <si>
    <t>Total Company Reduction in Depr Exp (Net of ECR and DSM)</t>
  </si>
  <si>
    <t>KIUC Recommended Reduction in Depreciation Expense</t>
  </si>
  <si>
    <t>As Filed  Rem</t>
  </si>
  <si>
    <t>Service Life</t>
  </si>
  <si>
    <t>As Filed</t>
  </si>
  <si>
    <t>Life Span</t>
  </si>
  <si>
    <t>As Adjusted</t>
  </si>
  <si>
    <t>Increased</t>
  </si>
  <si>
    <t xml:space="preserve">Depreciation Expense - After KIUC Adjustment #1 </t>
  </si>
  <si>
    <t xml:space="preserve">Depreciation Expense - After KIUC Adjustment #2 </t>
  </si>
  <si>
    <t>KIUC Adjustment #1</t>
  </si>
  <si>
    <t>KIUC Adjustment #2</t>
  </si>
  <si>
    <t xml:space="preserve">    For Other Production Plants</t>
  </si>
  <si>
    <t>KIUC Adjustment #3</t>
  </si>
  <si>
    <t>Based on Three Separate Incremental Adjustments</t>
  </si>
  <si>
    <t>Total Company Generation Outage Expense Included in Test Year</t>
  </si>
  <si>
    <t>KIUC Adjustment to Reflect 5-Year Average of Generation Outage Expense-KY Jur</t>
  </si>
  <si>
    <t>Slippage % on Capital Additions as Computed by Company - Staff 1-13</t>
  </si>
  <si>
    <t>KIUC Adjustment to Reduce Capitalization and Related Expenses</t>
  </si>
  <si>
    <t>Related to Reduction in Transmission Investment</t>
  </si>
  <si>
    <t>Reduction in 13-Month Average Transmission Plant - Total Company</t>
  </si>
  <si>
    <t>KY Jurisdiction Allocation % - Sch B-2 page 2</t>
  </si>
  <si>
    <t>Reduction in 13-Month Average Transmission Plant - KY Jurisdiction</t>
  </si>
  <si>
    <t>Reduction in Depreciation Expense Due to Reduction in Transmission Plant</t>
  </si>
  <si>
    <t>Weighted Average Transmission Depreciation Rate per Spanos Depreciation Study</t>
  </si>
  <si>
    <t>Average Forecasted Property Tax Rate - Other Tangible Property (per $100)</t>
  </si>
  <si>
    <t>Reduction in 13-Month Avg Accum Depreciation - KY Jurisdiction</t>
  </si>
  <si>
    <t xml:space="preserve">   2014 Actual</t>
  </si>
  <si>
    <t xml:space="preserve">   2015 Actual</t>
  </si>
  <si>
    <t>Average Transmission Capital Expenditures</t>
  </si>
  <si>
    <t>Test Year Projected Transmission Expenditures</t>
  </si>
  <si>
    <t>Reduction in Transmission Plant Expenditures By End of Test Year- Total Company</t>
  </si>
  <si>
    <t>13 Month Average Transmission Net Plant Reduction</t>
  </si>
  <si>
    <t>Reduction in Property Tax Expense Due to Reduction in Net Transmission Plant</t>
  </si>
  <si>
    <t>Reduction in 13-Month Average Net Transmission Plant Capitalization - KY Jurisdiction</t>
  </si>
  <si>
    <t xml:space="preserve">   Reduce Property Tax Expense to Reflect Reduction in Net Transmission Plant </t>
  </si>
  <si>
    <t xml:space="preserve">   Reduce Capitalization to Reflect Reduction in Net Transmission Plant Additions</t>
  </si>
  <si>
    <t xml:space="preserve">   Reduce Depreciation Expense to Reflect Reduction in Transmission Plant </t>
  </si>
  <si>
    <t>Year 2017</t>
  </si>
  <si>
    <t>Year 2018</t>
  </si>
  <si>
    <t>Case Nos. 2018-00294 and 2018-00295</t>
  </si>
  <si>
    <t>Case No. 2018-00294</t>
  </si>
  <si>
    <t>For the Test Year Ended April 30, 2020</t>
  </si>
  <si>
    <t>Test Year Ending April 30, 2020</t>
  </si>
  <si>
    <t>2. Bad Debt at .31600%</t>
  </si>
  <si>
    <t>3. PSC Assessment at .200000%</t>
  </si>
  <si>
    <t>6.  State income tax at 5.00%</t>
  </si>
  <si>
    <t>4. Taxable income for State income tax</t>
  </si>
  <si>
    <t>5.  State income tax at 5.00%</t>
  </si>
  <si>
    <t>8.  Federal income tax at 21%</t>
  </si>
  <si>
    <t>CALCULATED ANNUAL DEPRECIATION ACCRUAL RATES AS OF DECEMBER 31, 2017</t>
  </si>
  <si>
    <t>105-R2.5</t>
  </si>
  <si>
    <t>70-R1.5</t>
  </si>
  <si>
    <t xml:space="preserve">  TYRONE UNIT 3 - ASH POND</t>
  </si>
  <si>
    <t xml:space="preserve">  GREEN RIVER UNIT 3 - ASH POND</t>
  </si>
  <si>
    <t xml:space="preserve">  PINEVILLE UNIT 3 - ASH POND</t>
  </si>
  <si>
    <t xml:space="preserve">MISCELLANEOUS PLANT EQUIPMENT </t>
  </si>
  <si>
    <t>TOTAL ACCOUNT 316 - MISCELLANEOUS PLANT EQUIPMENT</t>
  </si>
  <si>
    <t>YE Dec-18</t>
  </si>
  <si>
    <t>YE Apr-20</t>
  </si>
  <si>
    <t>Proposed Rate eff. May-2019</t>
  </si>
  <si>
    <t>Depreciation_base_Actual</t>
  </si>
  <si>
    <t>KU-130200-Licensed Project Franchi</t>
  </si>
  <si>
    <t>KU-131020-GH 4 Land ECR 2016</t>
  </si>
  <si>
    <t>KU-131100-EWB 3 Struc ECR 2005</t>
  </si>
  <si>
    <t>KU-131100-EWB 3 Struc ECR 2011</t>
  </si>
  <si>
    <t>KU-131100-EWB3 FGD Struc ECR 2005</t>
  </si>
  <si>
    <t>KU-131100-GH 1 Struc ECR 2006</t>
  </si>
  <si>
    <t>KU-131100-GH 3 Struc ECR 2006</t>
  </si>
  <si>
    <t>KU-131100-GH 4 Struc ECR 2005</t>
  </si>
  <si>
    <t>KU-131100-GH 4 Struc ECR 2006</t>
  </si>
  <si>
    <t>KU-131100-GH3 FGD Structures and I</t>
  </si>
  <si>
    <t>KU-131100-GH4 FGD Structures and I</t>
  </si>
  <si>
    <t>KU-131100-PI 1-2 Structures and Imp</t>
  </si>
  <si>
    <t>KU-131100-TC2 Struct ECR 2006</t>
  </si>
  <si>
    <t>KU-131101-AROP EWB 1 Struct &amp; Imp</t>
  </si>
  <si>
    <t>KU-131101-AROP EWB 3 ECR 2009</t>
  </si>
  <si>
    <t>KU-131101-AROP EWB 3 Struct &amp; Imp</t>
  </si>
  <si>
    <t>KU-131101-AROP GH 1 Struct &amp; Imp</t>
  </si>
  <si>
    <t>KU-131101-AROP GR 1-2 Struct &amp; Imp</t>
  </si>
  <si>
    <t>KU-131101-AROP GR 4 Struct &amp; Impr</t>
  </si>
  <si>
    <t>KU-131101-AROP TC2 Struct ECR 2009</t>
  </si>
  <si>
    <t>KU-131101-AROP TY 3 Struct &amp; Impr</t>
  </si>
  <si>
    <t>KU-131200-EWB 1 Boil - Ash Pond</t>
  </si>
  <si>
    <t>KU-131200-EWB 1 Boil ECR 2005</t>
  </si>
  <si>
    <t>KU-131200-EWB 1 Boil ECR 2011</t>
  </si>
  <si>
    <t>KU-131200-EWB 2 Boil ECR 2005</t>
  </si>
  <si>
    <t>KU-131200-EWB 2 Boil ECR 2006</t>
  </si>
  <si>
    <t>KU-131200-EWB 2 Boil ECR 2011</t>
  </si>
  <si>
    <t>KU-131200-EWB 3 Boil Ash Pond</t>
  </si>
  <si>
    <t>KU-131200-EWB 3 Boil ECR 2005</t>
  </si>
  <si>
    <t>KU-131200-EWB 3 Boil ECR 2006</t>
  </si>
  <si>
    <t>KU-131200-EWB 3 ECR 2018 Plan</t>
  </si>
  <si>
    <t>KU-131200-EWB ECR Future Plan</t>
  </si>
  <si>
    <t>KU-131200-EWB3 FGD Boil ECR 2005</t>
  </si>
  <si>
    <t>KU-131200-GH 1 Boil - Ash Pond</t>
  </si>
  <si>
    <t>KU-131200-GH 1 Boil ECR 2005</t>
  </si>
  <si>
    <t>KU-131200-GH 1 Boil ECR 2006</t>
  </si>
  <si>
    <t>KU-131200-GH 1 Boil ECR 2016</t>
  </si>
  <si>
    <t>KU-131200-GH 1 SC Boil - Ash Pond</t>
  </si>
  <si>
    <t>KU-131200-GH 1SC Boil ECR 2005</t>
  </si>
  <si>
    <t>KU-131200-GH 2 Boil ECR 2005</t>
  </si>
  <si>
    <t>KU-131200-GH 2 Boil ECR 2016</t>
  </si>
  <si>
    <t>KU-131200-GH 2 SC Boil - Ash Pond</t>
  </si>
  <si>
    <t>KU-131200-GH 2SC Boil ECR 2005</t>
  </si>
  <si>
    <t>KU-131200-GH 3 Boil ECR 2006</t>
  </si>
  <si>
    <t>KU-131200-GH 3 Boil ECR 2016</t>
  </si>
  <si>
    <t>KU-131200-GH 4 Boil - Ash Pond</t>
  </si>
  <si>
    <t>KU-131200-GH 4 Boil ECR 2005</t>
  </si>
  <si>
    <t>KU-131200-GH 4 Boil ECR 2006</t>
  </si>
  <si>
    <t>KU-131200-GH3 FGD Boil ECR 2005</t>
  </si>
  <si>
    <t>KU-131200-GH4 FGD Boil ECR 2005</t>
  </si>
  <si>
    <t>KU-131200-Ghent ECR 2018 Plan</t>
  </si>
  <si>
    <t>KU-131200-Ghent ECR Future Plan</t>
  </si>
  <si>
    <t>KU-131200-GR 3 Boil - Ash Pond</t>
  </si>
  <si>
    <t>KU-131200-GR 3 Boil ECR 2006</t>
  </si>
  <si>
    <t>KU-131200-GR 4 Boil ECR 2006</t>
  </si>
  <si>
    <t>KU-131200-GR 4 Boil ECR 2016</t>
  </si>
  <si>
    <t>KU-131200-GR ECR Future Plan</t>
  </si>
  <si>
    <t>KU-131200-PI 1-2 Boiler Plant Equip</t>
  </si>
  <si>
    <t>KU-131200-PI 3 Boil - Ash Pond</t>
  </si>
  <si>
    <t>KU-131200-PI ECR 2016</t>
  </si>
  <si>
    <t>KU-131200-PI ECR Future Plan</t>
  </si>
  <si>
    <t>KU-131200-TC 2 Boil - Ash Pond</t>
  </si>
  <si>
    <t>KU-131200-TC 2 Boil ECR 2006</t>
  </si>
  <si>
    <t>KU-131200-TC 2 Boil ECR 2009-Ash Po</t>
  </si>
  <si>
    <t>KU-131200-TC ECR 2018 Plan</t>
  </si>
  <si>
    <t>KU-131200-TC ECR Future Plan</t>
  </si>
  <si>
    <t>KU-131200-TC2 FGD Boil ECR 2006</t>
  </si>
  <si>
    <t>KU-131200-TY 3 Boil - Ash Pond</t>
  </si>
  <si>
    <t>KU-131200-TY 3 Boil ECR 2006</t>
  </si>
  <si>
    <t>KU-131200-TY 3 Boil ECR 2016</t>
  </si>
  <si>
    <t>KU-131200-TY ECR Future Plan</t>
  </si>
  <si>
    <t>KU-131201-AROP EWB 1 Boiler Plt Eqp</t>
  </si>
  <si>
    <t>KU-131201-AROP EWB 3 Boiler Plt Eqp</t>
  </si>
  <si>
    <t>KU-131201-AROP GH 1 Boiler Plt Equp</t>
  </si>
  <si>
    <t>KU-131201-AROP GH 1SC Boiler Plt Eq</t>
  </si>
  <si>
    <t>KU-131201-AROP GH 2 Boiler Plt Equp</t>
  </si>
  <si>
    <t>KU-131201-AROP GH 4 Boiler Plt Equp</t>
  </si>
  <si>
    <t>KU-131201-AROP GR 1-2 Boiler Plt Eq</t>
  </si>
  <si>
    <t>KU-131201-AROP GR 4 Boiler Plt Equp</t>
  </si>
  <si>
    <t>KU-131201-AROP TY 1-2 Boiler Plt Eq</t>
  </si>
  <si>
    <t>KU-131201-AROP TY 3 Boiler Plt Equp</t>
  </si>
  <si>
    <t>KU-131400-GR 1&amp;2 Turbogenerator Un</t>
  </si>
  <si>
    <t>KU-131400-GR 3 Turbogenerator Unit</t>
  </si>
  <si>
    <t>KU-131400-GR 4 Turbogenerator Unit</t>
  </si>
  <si>
    <t>KU-131400-PI 1-2 Turbogenerator Uni</t>
  </si>
  <si>
    <t>KU-131400-PI 3 Turbogenerator Unit</t>
  </si>
  <si>
    <t>KU-131400-TY 1&amp;2 Turbogenerator Un</t>
  </si>
  <si>
    <t>KU-131400-TY 3 Turbogenerator Unit</t>
  </si>
  <si>
    <t>KU-131401-AROP TY 3 Turbogenerator</t>
  </si>
  <si>
    <t>KU-131500-EWB 2 Acc ECR 2005</t>
  </si>
  <si>
    <t>KU-131500-EWB 3 Acc ECR 2005</t>
  </si>
  <si>
    <t>KU-131500-EWB 3 Acc ECR 2011</t>
  </si>
  <si>
    <t>KU-131500-EWB3 FGD Acc ECR 2005</t>
  </si>
  <si>
    <t>KU-131500-GH 1SC Acc ECR 2005</t>
  </si>
  <si>
    <t>KU-131500-GH 2SC Acc ECR 2005</t>
  </si>
  <si>
    <t>KU-131500-GH3 FGD Acc ECR 2005</t>
  </si>
  <si>
    <t>KU-131500-GH4 FGD Acc ECR 2005</t>
  </si>
  <si>
    <t>KU-131500-GR 1&amp;2 Accessory Electri</t>
  </si>
  <si>
    <t>KU-131500-PI 1-2 Accessory Electric</t>
  </si>
  <si>
    <t>KU-131500-PI 3 Accessory Electric</t>
  </si>
  <si>
    <t>KU-131500-TC 2 Acc ECR 2006</t>
  </si>
  <si>
    <t>KU-131500-TY 1&amp;2 Accessory Electri</t>
  </si>
  <si>
    <t>KU-131501-AROP EWB 1 Acc  Electric</t>
  </si>
  <si>
    <t>KU-131501-AROP EWB 2 Acc Electric</t>
  </si>
  <si>
    <t>KU-131501-AROP EWB 3 Acc Electric</t>
  </si>
  <si>
    <t>KU-131501-AROP GH 1 Acc  Electric</t>
  </si>
  <si>
    <t>KU-131501-AROP GH 2 Acc  Electric</t>
  </si>
  <si>
    <t>KU-131501-AROP GH 3 Acc Electric</t>
  </si>
  <si>
    <t>KU-131501-AROP GH 4 Acc  Electric</t>
  </si>
  <si>
    <t>KU-131501-AROP GR 4 Acc Electric</t>
  </si>
  <si>
    <t>KU-131501-AROP TY 3 Acc  Electric</t>
  </si>
  <si>
    <t>KU-131600-GR 3 Misc Power Plant Eq</t>
  </si>
  <si>
    <t>KU-131600-PI 1-2 Misc Power Plant E</t>
  </si>
  <si>
    <t>KU-131600-PI 3 Misc Power Plant Eq</t>
  </si>
  <si>
    <t>KU-133400-L7 Accessory Electric Eq</t>
  </si>
  <si>
    <t>KU-133500-L7 Misc Power Plant Equi</t>
  </si>
  <si>
    <t>KU-134201-AROP EWB 9 Turbogenerator</t>
  </si>
  <si>
    <t>KU-134300-Green River CC GT</t>
  </si>
  <si>
    <t>KU-134501-AROP EWB 10 Acc Electri</t>
  </si>
  <si>
    <t>KU-134501-AROP EWB 11 Acc Electric</t>
  </si>
  <si>
    <t>KU-134501-AROP EWB 5 Acc Electric</t>
  </si>
  <si>
    <t>KU-134501-AROP EWB 6 Acc Electric</t>
  </si>
  <si>
    <t>KU-134501-AROP EWB 7 Acc Electric</t>
  </si>
  <si>
    <t>KU-134501-AROP EWB 8 Acc Electric</t>
  </si>
  <si>
    <t>KU-134501-AROP EWB 9 Acc Electric</t>
  </si>
  <si>
    <t>KU-134501-AROP TC 7 Acc  Electric</t>
  </si>
  <si>
    <t>KU-134501-AROP TC 8 Acc  Electric</t>
  </si>
  <si>
    <t>KU-134600-TC 6 Misc. Power Plant E</t>
  </si>
  <si>
    <t>KU-135010-Licensed Project Land Ri</t>
  </si>
  <si>
    <t>KU-135210- KY Licensed Proj Str &amp; I</t>
  </si>
  <si>
    <t>KU-135310- KY Licensed Proj Sta Eq-</t>
  </si>
  <si>
    <t>KU-135311-AROP Station Equip Non S</t>
  </si>
  <si>
    <t>KU-135400- KY Towers Fix ECR 2005</t>
  </si>
  <si>
    <t>KU-135500- KY Licensed Proj Poles a</t>
  </si>
  <si>
    <t>KU-135500- KY Poles ECR 2005</t>
  </si>
  <si>
    <t>KU-135600- KY Licensed Proj Ohd Con</t>
  </si>
  <si>
    <t>KU-135600-KY OH Cond ECR 2005</t>
  </si>
  <si>
    <t>KU-135700- VA Underground Conduit</t>
  </si>
  <si>
    <t>KU-135800- VA Undergrd Conductors a</t>
  </si>
  <si>
    <t>KU-136010- KY Licensed Proj Land Ri</t>
  </si>
  <si>
    <t>KU-136400-KY Licensed Project Pole</t>
  </si>
  <si>
    <t>KU-136500- KY Licensed Proj Ohd Con</t>
  </si>
  <si>
    <t>KU-136600- TN Underground Conduit</t>
  </si>
  <si>
    <t>KU-136600- VA Underground Conduit</t>
  </si>
  <si>
    <t>KU-136700- TN Undergrnd Conductors</t>
  </si>
  <si>
    <t>KU-137001- KY DSM Meters</t>
  </si>
  <si>
    <t>KU-137002- KY Meter Asset Management</t>
  </si>
  <si>
    <t>KU-137002- VA Meter Asset Management</t>
  </si>
  <si>
    <t>KU-137020- KY Meters - CT and PT</t>
  </si>
  <si>
    <t>KU-137020- TN Meters - CT and PT</t>
  </si>
  <si>
    <t>KU-137020- VA Meters - CT and PT</t>
  </si>
  <si>
    <t>KU-137100- TN Install on Customers</t>
  </si>
  <si>
    <t>KU-137101- KY Install Charging Sta</t>
  </si>
  <si>
    <t>KU-139020-Coeburn Office</t>
  </si>
  <si>
    <t>KU-139020-Columbia Office</t>
  </si>
  <si>
    <t>KU-139020-Corbin Office</t>
  </si>
  <si>
    <t>KU-139020-Ewing Office</t>
  </si>
  <si>
    <t>KU-139020-Henderson Office</t>
  </si>
  <si>
    <t>KU-139020-Liberty Office</t>
  </si>
  <si>
    <t>KU-139020-Manchester Office</t>
  </si>
  <si>
    <t>KU-139020-St Paul Office</t>
  </si>
  <si>
    <t>KU-139020-Tates Creek Office</t>
  </si>
  <si>
    <t>KU-139020-Whitley City Office</t>
  </si>
  <si>
    <t>KU-139120-VA Non PC Computer Equip</t>
  </si>
  <si>
    <t>KU-139130-Cash Processing Equipmen</t>
  </si>
  <si>
    <t>KU-139500-KY Laboratory Equipment</t>
  </si>
  <si>
    <t>KU-139500-VA Laboratory Equipment</t>
  </si>
  <si>
    <t>KU-139600-KY Power Op Equip</t>
  </si>
  <si>
    <t>KU-139600-VA Power Op Equip</t>
  </si>
  <si>
    <t>KU-139700-KY DSM Communication</t>
  </si>
  <si>
    <t>KU-139800- VA Miscellaneous Equip</t>
  </si>
  <si>
    <t>KU-312105-Nonutility Prop-Misc Str</t>
  </si>
  <si>
    <t>KU-139620-KY Power Op Equip - Other</t>
  </si>
  <si>
    <t>KU-134020-Simpson Solar Share Land</t>
  </si>
  <si>
    <t>KU-134100-Simp Solar A1 Struc &amp; Imp</t>
  </si>
  <si>
    <t>KU-134400-Simp Solar A1 Generators</t>
  </si>
  <si>
    <t>KU-134500-Simp Solar A1 Access Elec</t>
  </si>
  <si>
    <t>KU-134600-Simp Solar A1 Misc Pwr Pl</t>
  </si>
  <si>
    <t>ECR</t>
  </si>
  <si>
    <t>DSM</t>
  </si>
  <si>
    <t>Sch D-2 Removal</t>
  </si>
  <si>
    <t>Variance</t>
  </si>
  <si>
    <t>Awaiting Discovery-Var with D-2</t>
  </si>
  <si>
    <t>Adjustment #2 - Increase Life Spans of Coal Plants to 65 Years</t>
  </si>
  <si>
    <t>OK per KIUC 1-36</t>
  </si>
  <si>
    <t>KIUC 1-36 - Transportation</t>
  </si>
  <si>
    <t>KIUC 1-36 - AFUDC</t>
  </si>
  <si>
    <t>KIUC 1-36 - ECR Exclusion</t>
  </si>
  <si>
    <t xml:space="preserve">Total </t>
  </si>
  <si>
    <t xml:space="preserve">    Brown 1 and 2 Ash Ponds - Company Error</t>
  </si>
  <si>
    <t>Per response KIUC 1-35</t>
  </si>
  <si>
    <t>Check</t>
  </si>
  <si>
    <t xml:space="preserve">      To Correct Company Error in Depreciation Rate for Brown 1 and 2 Ash Ponds </t>
  </si>
  <si>
    <t>(1)</t>
  </si>
  <si>
    <t xml:space="preserve">   2016 Actual</t>
  </si>
  <si>
    <t xml:space="preserve">   2017 Actual</t>
  </si>
  <si>
    <t xml:space="preserve">       Spanos Depr Study for Average Transmission Depr Rate - 2017-00370</t>
  </si>
  <si>
    <t>No Effect Computed for ADIT Since Bonus Depreciation Not Available</t>
  </si>
  <si>
    <t>(1) No Effect Computed for ADIT Since Bonus Depreciation Not Available</t>
  </si>
  <si>
    <t>(2) Depreciation Study Performed in Case No. 2016-00370</t>
  </si>
  <si>
    <t>(2)</t>
  </si>
  <si>
    <t>Related to Reduction in Distribution Investment</t>
  </si>
  <si>
    <t xml:space="preserve">       Spanos Depr Study for Average Distribution Depr Rate - 2017-00370</t>
  </si>
  <si>
    <t>Total Company Distribution Expenditures Each of Last Ten Years - KIUC 1-48</t>
  </si>
  <si>
    <t>Average Distribution Capital Expenditures</t>
  </si>
  <si>
    <t>Test Year Projected Distribution Expenditures</t>
  </si>
  <si>
    <t>Reduction in Distribution Plant Expenditures By End of Test Year- Total Company</t>
  </si>
  <si>
    <t>Reduction in 13-Month Average Distribution Plant - Total Company</t>
  </si>
  <si>
    <t>Reduction in 13-Month Average Distribution Plant - KY Jurisdiction</t>
  </si>
  <si>
    <t>Reduction in 13-Month Average Net Distribution Plant Capitalization - KY Jurisdiction</t>
  </si>
  <si>
    <t>Weighted Average Distribution Depreciation Rate per Spanos Depreciation Study</t>
  </si>
  <si>
    <t>Reduction in Depreciation Expense Due to Reduction in Distribution Plant</t>
  </si>
  <si>
    <t>Reduction in Property Tax Expense Due to Reduction in Net Distribution Plant</t>
  </si>
  <si>
    <t>13 Month Average Distribution Net Plant Reduction</t>
  </si>
  <si>
    <t>Source:  Response to KIUC 1-61 and 1-81</t>
  </si>
  <si>
    <t>Less: EW Brown Unit 1 Expense</t>
  </si>
  <si>
    <t>Less: EW Brown Unit 2 Expense</t>
  </si>
  <si>
    <t>Less: Combined EW Brown Unit 1 and Unit 2 Expense</t>
  </si>
  <si>
    <t>5-Year Average of Generation Outage Expense - Total Company</t>
  </si>
  <si>
    <t>Total Expense      (See KIUC 1-61)</t>
  </si>
  <si>
    <t>8-Year Average of Actual and Projected Generation Outage Expense - Total Company    KIUC 1-81</t>
  </si>
  <si>
    <t>KIUC Adjustment to Normalize Generation Outage Expense Based on 5 Year Actual Expense</t>
  </si>
  <si>
    <t>KIUC Adjustment to Reflect 5-Year Average of Generation Outage Expense-Total Company</t>
  </si>
  <si>
    <t>KY Jurisdictional %  (Used % for Acct 512, which includes over 60% of outage expense.  Other accounts are very similar.)</t>
  </si>
  <si>
    <t xml:space="preserve">See KIUC 1-64 </t>
  </si>
  <si>
    <t>$</t>
  </si>
  <si>
    <t xml:space="preserve">   Normalize Generation Outage Expense Based on 5-YR Actual</t>
  </si>
  <si>
    <t>Inflation # Years at 2% per Year</t>
  </si>
  <si>
    <t>Less: Haefling Unit 3 Expense</t>
  </si>
  <si>
    <t>Less: Green River Unit 3 Expense</t>
  </si>
  <si>
    <t>Less: Green River Unit 4 Expense</t>
  </si>
  <si>
    <t>Generation Outage Expense Less Retired Units</t>
  </si>
  <si>
    <t>Generation Outage Expense Less Retired Units - Adj for Inflation</t>
  </si>
  <si>
    <t xml:space="preserve">   Reduce 401K Matching Costs for Employees Who Also Participate in Defined Benefit Plan </t>
  </si>
  <si>
    <t>Year 2019</t>
  </si>
  <si>
    <t>Year 2020</t>
  </si>
  <si>
    <t>Kentucky Utilities </t>
  </si>
  <si>
    <t>B:[]</t>
  </si>
  <si>
    <t>C:[Summary]</t>
  </si>
  <si>
    <t>D:[Net Plant]</t>
  </si>
  <si>
    <t>E:[CWIP]</t>
  </si>
  <si>
    <t>F:[RWIP]</t>
  </si>
  <si>
    <t>G:[Total Plant]</t>
  </si>
  <si>
    <t>H:[Exclude:]</t>
  </si>
  <si>
    <t xml:space="preserve">     I:[Virginia Property]</t>
  </si>
  <si>
    <t xml:space="preserve">     J:[Tennessee Property]</t>
  </si>
  <si>
    <t xml:space="preserve">     K:[Virginia+Tennessee Property adjustment - negative sign for addition]</t>
  </si>
  <si>
    <t xml:space="preserve">     L:[Virginia CWIP]</t>
  </si>
  <si>
    <t xml:space="preserve">     M:[Virginia RWIP]</t>
  </si>
  <si>
    <t xml:space="preserve">     N:[Tennessee CWIP]</t>
  </si>
  <si>
    <t xml:space="preserve">     O:[Tennessee RWIP]</t>
  </si>
  <si>
    <t xml:space="preserve">     P:[Virgina + Tennessee CWIP + RWIP adjustment]</t>
  </si>
  <si>
    <t xml:space="preserve">     Q:[Indiana Property]</t>
  </si>
  <si>
    <t xml:space="preserve">     R:[Indiana CWIP - negative sign]</t>
  </si>
  <si>
    <t xml:space="preserve">     S:[Indiana Gas Stored Non current (117) - negative sign]</t>
  </si>
  <si>
    <t xml:space="preserve">     T:[Railcars estimate (include trailers) - negative sign for reduction]</t>
  </si>
  <si>
    <t xml:space="preserve">     U:[Exempt Properties (ARO, Intangible, Vehicles, Railcars, Pension)]</t>
  </si>
  <si>
    <t xml:space="preserve">     V:[Exempt Properties CWIP adjustment - per filing - negative sign]</t>
  </si>
  <si>
    <t xml:space="preserve">     W:[Vechicles CWIP adjustments - per filing - negative sign]</t>
  </si>
  <si>
    <t xml:space="preserve">     X:[Fort Knox Estimate]</t>
  </si>
  <si>
    <t xml:space="preserve">     Y:[Plant Account 316 adjustment from Other Tangible - per filing - negative sign]</t>
  </si>
  <si>
    <t xml:space="preserve">     Z:[Plant Account 316 adjustment to Manufacturing - per filing - negative sign]</t>
  </si>
  <si>
    <t>AA:[Add:]</t>
  </si>
  <si>
    <t xml:space="preserve">     AB:[Assessed Franchise Value - positive sign]</t>
  </si>
  <si>
    <t xml:space="preserve">     AC:[Assessed Land Value - positive sign]</t>
  </si>
  <si>
    <t xml:space="preserve">     AD:[Fuel Inventory-151.0]</t>
  </si>
  <si>
    <t xml:space="preserve">     AE:[Limestone Reclass (to Fuel Inventory) - positive sign]</t>
  </si>
  <si>
    <t xml:space="preserve">     AF:[Limestone Reclass (from M&amp;S Inventory)]</t>
  </si>
  <si>
    <t xml:space="preserve">     AG:[M&amp;S Inventory-154.0]</t>
  </si>
  <si>
    <t xml:space="preserve">     AH:[M&amp;S Inventory-154.0 - Virginia - negative sign (end balance)]</t>
  </si>
  <si>
    <t xml:space="preserve">     AI:[Store Expenses-163.0]</t>
  </si>
  <si>
    <t xml:space="preserve">     AJ:[Gas Inventory-164.0]</t>
  </si>
  <si>
    <t xml:space="preserve">     AK:[Gas Inventory-164.0 - Less Indiana - negative sign]</t>
  </si>
  <si>
    <t>AO:[Net Book Reportable for KY Property Tax]</t>
  </si>
  <si>
    <t>AP:[]</t>
  </si>
  <si>
    <t>AQ:[Virginia + Tenessee CWIP per filing - negative sign (end balance)]</t>
  </si>
  <si>
    <t>AS:[Fort Knox Real Estate - NBV - positive sign (end balance)]</t>
  </si>
  <si>
    <t>AT:[Fort Knox Manufacturing Machinery - NBV - positive sign (end balance)]</t>
  </si>
  <si>
    <t>AU:[Fort Knox Other Tangible Property - NBV - positive sign (end balance)]</t>
  </si>
  <si>
    <t>AV:[Fort KnoxBusiness Inventory for Resale - positive sign (end balance)]</t>
  </si>
  <si>
    <t>AW:[Total Fort Knox (annual)]</t>
  </si>
  <si>
    <t>AX:[]</t>
  </si>
  <si>
    <t>AY:[Rail Cars and Trailers - Cost - positive sign (end balance)]</t>
  </si>
  <si>
    <t>AZ:[Rail Cars and Trailers - Reserve - positive sign (end balance)]</t>
  </si>
  <si>
    <t>BA:[Rail Cars and Trailers - NBV - Remove from MM (end balance)]</t>
  </si>
  <si>
    <t>BB:[]</t>
  </si>
  <si>
    <t>BC:[Plant Account 311 - Real Estate Allocator - positive sign (end balance)]</t>
  </si>
  <si>
    <t>BD:[Plant Account 311 - Manufacturing Machinery Allocator - positive sign (end bal)]</t>
  </si>
  <si>
    <t>BE:[Plant Account 311 - Total Allocator (end balance)]</t>
  </si>
  <si>
    <t>BF:[]</t>
  </si>
  <si>
    <t>BG:[Plant Account 316 - Other Tangible Allocator - positive sign (end balance)]</t>
  </si>
  <si>
    <t>BH:[Plant Account 316 - Manufacturing Machinery Allocator - positive sign (end balan]</t>
  </si>
  <si>
    <t>BI:[Plant Account 316 - Total Allocator (end balance)]</t>
  </si>
  <si>
    <t>BJ:[]</t>
  </si>
  <si>
    <t>BK:[Plant Account 341 - Real Estate Allocator - positive sign (end balance)]</t>
  </si>
  <si>
    <t>BL:[Plant Account 341 - Manufacturing Machinery Allocator - positive sign (end balan]</t>
  </si>
  <si>
    <t>BM:[Plant Account 341 - Total Allocator (end balance)]</t>
  </si>
  <si>
    <t>BN:[]</t>
  </si>
  <si>
    <t>BO:[CWIP/RWIP - Real Estate Allocator - positive sign (end balance)]</t>
  </si>
  <si>
    <t>BP:[CWIP/RWIP - Manufacturing Allocator - positive sign (end balance)]</t>
  </si>
  <si>
    <t>BQ:[CWIP/RWIP - Other Tangible Allocator - positive sign (end balance)]</t>
  </si>
  <si>
    <t>BR:[CWIP/RWIP - Total Allocator (end balance)]</t>
  </si>
  <si>
    <t>BS:[]</t>
  </si>
  <si>
    <t>BT:[Plant Account 311 - Total]</t>
  </si>
  <si>
    <t>BU:[Plant Account 311 - Real Estate]</t>
  </si>
  <si>
    <t>BV:[Plant Account 311 - Manufacturing Machinery]</t>
  </si>
  <si>
    <t>BW:[]</t>
  </si>
  <si>
    <t>BX:[Plant Account 316 - Total]</t>
  </si>
  <si>
    <t>BY:[Plant Account 316 - Other Tangible]</t>
  </si>
  <si>
    <t>BZ:[Plant Account 316 - Manufacturing Machinery]</t>
  </si>
  <si>
    <t>CA:[]</t>
  </si>
  <si>
    <t>CB:[Plant Account 341 - Total]</t>
  </si>
  <si>
    <t>CC:[Plant Account 341 - Real Estate]</t>
  </si>
  <si>
    <t>CD:[Plant Account 341 - Manufacturing Machinery]</t>
  </si>
  <si>
    <t>CE:[]</t>
  </si>
  <si>
    <t>CF:[CWIP/RWIP - Total]</t>
  </si>
  <si>
    <t>CG:[CWIP/RWIP - Real Estate]</t>
  </si>
  <si>
    <t>CH:[CWIP/RWIP - Manufacturing Machinery]</t>
  </si>
  <si>
    <t>CI:[CWIP/RWIP - Other Tangible]</t>
  </si>
  <si>
    <t>CJ:[]</t>
  </si>
  <si>
    <t>CK:[Foregin Trade Zone Manufacturing - positive sign (annual)]</t>
  </si>
  <si>
    <t>CL:[Foregin Trade Zone Other - positive sign (annual)]</t>
  </si>
  <si>
    <t>CM:[]</t>
  </si>
  <si>
    <t>CN:[Real Estate Original Costs (excl. 311, 341 KU)]</t>
  </si>
  <si>
    <t>CO:[Manufacturing Machinery Original Costs (excl. 311,316LGE, 341KU)]</t>
  </si>
  <si>
    <t>CP:[Other Tangible Property Original Cost (excl. 316 LGE)]</t>
  </si>
  <si>
    <t>CQ:[]</t>
  </si>
  <si>
    <t>CR:[Real Estate - Schedule J]</t>
  </si>
  <si>
    <t>CS:[Manufacturing Machinery - Schedule J]</t>
  </si>
  <si>
    <t>CT:[Other Tangible Property - Schedule J]</t>
  </si>
  <si>
    <t>CU:[Foreign Trade Zone - Schedule J]</t>
  </si>
  <si>
    <t>CV:[Inventory - Gas Stored Underground  - Schedule J]</t>
  </si>
  <si>
    <t>CW:[Inventory - Fuel - Schedule J]</t>
  </si>
  <si>
    <t>CX:[Net Book Value Reported on Schedule J (excl. Fort Knox)]</t>
  </si>
  <si>
    <t>CY:[]</t>
  </si>
  <si>
    <t>DD:[Real Estate - Avg Tax Rates (per $100)]</t>
  </si>
  <si>
    <t>DE:[Manufacturing Machinery - Avg Tax Rates (per $100)]</t>
  </si>
  <si>
    <t>DF:[Other Tangible Property - Avg Tax Rates (per $100)]</t>
  </si>
  <si>
    <t>DG:[Foreign Trade Zone - Avg Tax Rates (per $100)]</t>
  </si>
  <si>
    <t>DH:[Inventory - Gas Stored Underground - Avg Tax Rates (per $100)]</t>
  </si>
  <si>
    <t>DI:[Inventory - Fuel - Avg Tax Rates (per $100)]</t>
  </si>
  <si>
    <t>DJ:[GLT - Avg Tax Rates (per $100)]</t>
  </si>
  <si>
    <t>DK:[]</t>
  </si>
  <si>
    <t>DL:[Real Estate]</t>
  </si>
  <si>
    <t>DM:[Manufacturing Machinery]</t>
  </si>
  <si>
    <t>DN:[Other Tangible Property]</t>
  </si>
  <si>
    <t>DO:[Foreign Trade Zone]</t>
  </si>
  <si>
    <t>DP:[Inventory - Gas Stored Underground]</t>
  </si>
  <si>
    <t>DQ:[Inventory - Fuel]</t>
  </si>
  <si>
    <t>DR:[Kentucky Property Tax]</t>
  </si>
  <si>
    <t>DS:[Indiana Property Tax - positive sign]</t>
  </si>
  <si>
    <t>DT:[Virginia Property Tax - postive sign]</t>
  </si>
  <si>
    <t>DU:[Paid and Assessed Locally - positive sign]</t>
  </si>
  <si>
    <t>DV:[Total Property Tax Expense for calculating annual amount]</t>
  </si>
  <si>
    <t>DW:[]</t>
  </si>
  <si>
    <t>DX:[Monthly Capitalized Property Tax - Non Mech]</t>
  </si>
  <si>
    <t>DY:[Monthly Capitalized Property Tax - Mech (ECR)]</t>
  </si>
  <si>
    <t>DZ:[Monthly Capitalized Property Tax - Mech (DSM)]</t>
  </si>
  <si>
    <t>EA:[Monthly Capitalized Property Tax - Mech (GLT)]</t>
  </si>
  <si>
    <t>EB:[Monthly Capitalized Property Tax - Mech]</t>
  </si>
  <si>
    <t>EC:[]</t>
  </si>
  <si>
    <t>ED:[Annual Property Tax - Mech + Non Mech]</t>
  </si>
  <si>
    <t>EE:[Capitalized Property Tax - Non Mech - negative sign]</t>
  </si>
  <si>
    <t>EF:[Capitalized Property Tax - ECR - negative sign]</t>
  </si>
  <si>
    <t>EG:[Capitalized Property Tax - GLT - negative sign]</t>
  </si>
  <si>
    <t>EH:[Budgeted Annual Property Tax Expense - Mech + Non Mech]</t>
  </si>
  <si>
    <t>EJ:[]</t>
  </si>
  <si>
    <t>EK:[ECR Net Plant]</t>
  </si>
  <si>
    <t>EL:[ECR CWIP]</t>
  </si>
  <si>
    <t>EM:[ECR RWIP]</t>
  </si>
  <si>
    <t>EN:[ECR Termination - negative sign (annual)]</t>
  </si>
  <si>
    <t>EO:[Total ECR]</t>
  </si>
  <si>
    <t>EP:[ECR Property Tax for calculating annual amount]</t>
  </si>
  <si>
    <t>EQ:[Annual Property Tax - ECR]</t>
  </si>
  <si>
    <t>ER:[Capitalized Property Tax - ECR]</t>
  </si>
  <si>
    <t>ES:[Budgeted Annual Property Tax Expense - ECR]</t>
  </si>
  <si>
    <t>ET:[ECR Property Tax - Monthly Budget]</t>
  </si>
  <si>
    <t>EU:[ECR Property Tax - Monthly Budget - Adjustments (negative for reductions)]</t>
  </si>
  <si>
    <t>EV:[ECR Property Tax - Monthly Budget - Adjusted]</t>
  </si>
  <si>
    <t>EW:[]</t>
  </si>
  <si>
    <t>EX:[GLT Net Plant]</t>
  </si>
  <si>
    <t>EY:[GLT CWIP]</t>
  </si>
  <si>
    <t>EZ:[GLT RWIP]</t>
  </si>
  <si>
    <t>FA:[GLT Rollin - negative sign (annual)]</t>
  </si>
  <si>
    <t>FB:[Total GLT]</t>
  </si>
  <si>
    <t>FC:[GLT Property Tax for calculating annual amount]</t>
  </si>
  <si>
    <t>FD:[Annual Property Tax - GLT]</t>
  </si>
  <si>
    <t>FF:[Budgeted Annual Property Tax Expense - GLT]</t>
  </si>
  <si>
    <t>FG:[GLT Property Tax - Monthly Budget]</t>
  </si>
  <si>
    <t>FH:[GLT Property Tax - Monthly Budget - Adjustments (negative for reductions)]</t>
  </si>
  <si>
    <t>FI:[GLT Property Tax - Monthly Budget - Adjusted]</t>
  </si>
  <si>
    <t>FJ:[]</t>
  </si>
  <si>
    <t>FK:[Non- Mech Property Tax - Monthly Budget]</t>
  </si>
  <si>
    <t>FL:[Non- Mech Property Tax - Monthly Budget - Adjustments (negative for reductions)]</t>
  </si>
  <si>
    <t>FM:[Non- Mech Property Tax - Monthly Budget - Adjusted]</t>
  </si>
  <si>
    <t>FN:[Electric % - positive sign]</t>
  </si>
  <si>
    <t>FO:[Electric Non- Mech Property Tax - Monthly Budget]</t>
  </si>
  <si>
    <t>FP:[Gas Non- Mech Property Tax - Monthly Budget]</t>
  </si>
  <si>
    <t>FQ:[Non-Mech Property Tax - Monthly Budget]</t>
  </si>
  <si>
    <t>FR:[ECR Property Tax - Monthly Budget]</t>
  </si>
  <si>
    <t>FS:[GLT Property Tax - Monthly Budget]</t>
  </si>
  <si>
    <t>FT:[Property Tax Expense - Monthly Budget]</t>
  </si>
  <si>
    <t>FU:[Property Tax Capitalized - Monthly Budget]</t>
  </si>
  <si>
    <t>FV:[]</t>
  </si>
  <si>
    <t>FW:[Monthly Payment Pattern % - positive sign]</t>
  </si>
  <si>
    <t>FY:[Property Tax Expense - Annual]</t>
  </si>
  <si>
    <t>FZ:[Capitalized Property Tax - Annual]</t>
  </si>
  <si>
    <t>GJ:[Property Tax Capitalized Payment - Manual Adjustment - negative for reduction]</t>
  </si>
  <si>
    <t>GK:[Property Tax Expense Payment - Manual Adjustment - negative for reduction]</t>
  </si>
  <si>
    <t>GM:[Property Tax Capitalized Payment]</t>
  </si>
  <si>
    <t>GN:[Property Tax Expense Payment]</t>
  </si>
  <si>
    <t>GO:[Property Tax Total Payment]</t>
  </si>
  <si>
    <t>GP:[]</t>
  </si>
  <si>
    <t>GQ:[]</t>
  </si>
  <si>
    <t>Annual % Increases</t>
  </si>
  <si>
    <t>Test Year Avg. Tang Prop.</t>
  </si>
  <si>
    <t xml:space="preserve">   Reduce Capitalization to Reflect Reduction in Net Distribution Plant Additions</t>
  </si>
  <si>
    <t xml:space="preserve">   Reduce Depreciation Expense to Reflect Reduction in Distribution Plant </t>
  </si>
  <si>
    <t xml:space="preserve">   Reduce Property Tax Expense to Reflect Reduction in Net Distribution Plant </t>
  </si>
  <si>
    <t>KIUC Total Company Reduction to Correct Depreciation Rate for</t>
  </si>
  <si>
    <t xml:space="preserve">   Reduce Capitalization to Reflect Reduction for Ash Pond Depreciation Not Recorded</t>
  </si>
  <si>
    <t>KIUC Total Company Reduction to Extend Life Spans of Coal Units to 65 Years</t>
  </si>
  <si>
    <t xml:space="preserve">   Reduce Depreciation Expense to Increase Life Spans of Coal Units to 65 Years</t>
  </si>
  <si>
    <t xml:space="preserve">     To Extend Life Spans of Coal Units to 65 Years</t>
  </si>
  <si>
    <t>Adjustment #1 - Correct Company Error on Ash Ponds Rate for EWB 1 and 2</t>
  </si>
  <si>
    <t xml:space="preserve">   Reflect Reduction for Credit Card Rebates</t>
  </si>
  <si>
    <t>AG 1-84</t>
  </si>
  <si>
    <t>Capitalization Issues</t>
  </si>
  <si>
    <t>Revenue Effect</t>
  </si>
  <si>
    <t>Expense</t>
  </si>
  <si>
    <t>Bef Expense</t>
  </si>
  <si>
    <t>Gross-Up</t>
  </si>
  <si>
    <t>Aft Expense</t>
  </si>
  <si>
    <t xml:space="preserve">   Reduce Capitalization to Reflect AFUDC Methodology in Lieu of CWIP in Rate Base</t>
  </si>
  <si>
    <t>II.  KU Capitalization, Cost of Capital, and Gross Revenue Conversion Factor Reducing Capitalization To Remove CWIP Remaining after ECR Removal</t>
  </si>
  <si>
    <t>Inflation #</t>
  </si>
  <si>
    <t>of Years</t>
  </si>
  <si>
    <t>at 2%</t>
  </si>
  <si>
    <t>Annual</t>
  </si>
  <si>
    <t>Expenditures</t>
  </si>
  <si>
    <t>Adjusted for</t>
  </si>
  <si>
    <t>Inflation</t>
  </si>
  <si>
    <t xml:space="preserve">KIUC Adjustment to Reduce Revenue Requirement </t>
  </si>
  <si>
    <t>Related to 10-Year Weighted Average CWIP Slippage Factor of 96.027%</t>
  </si>
  <si>
    <t xml:space="preserve">    Based on Simple Average Calculation</t>
  </si>
  <si>
    <t xml:space="preserve">    Based on Weighted Average Calculation</t>
  </si>
  <si>
    <t>Revenue Requirement Reduction Based on 3.973% Reduction for Slippage</t>
  </si>
  <si>
    <t>Revenue Requirement Reduction Based on 4.627% Reduction for Slippage</t>
  </si>
  <si>
    <t xml:space="preserve">   As Computed by Company in Staff 2-65</t>
  </si>
  <si>
    <t xml:space="preserve">   Reflect Return on Equity of 9.70%</t>
  </si>
  <si>
    <t>Non-Mechanism Generation</t>
  </si>
  <si>
    <t>Transmission</t>
  </si>
  <si>
    <t>Distribution</t>
  </si>
  <si>
    <t>Non-Mechanism Generation, Transmission, and Distribution</t>
  </si>
  <si>
    <t>Test</t>
  </si>
  <si>
    <t>Year</t>
  </si>
  <si>
    <t>Louisville Gas &amp; Electric Company (Electric)</t>
  </si>
  <si>
    <t xml:space="preserve">   Reduce Brown 3 Employee and Contractor Labor Expenses</t>
  </si>
  <si>
    <t>Base</t>
  </si>
  <si>
    <t>Kentucky Utilities Company (Total Company)</t>
  </si>
  <si>
    <t>Actual and Forecast Capital Spending</t>
  </si>
  <si>
    <t>See Response to Staff 1-13 and Staff 2-65</t>
  </si>
  <si>
    <t>III.  KU Capitalization, Cost of Capital, and Gross Revenue Conversion Factor Reducing Capitalization to Reflect Reduction in Net Transmission Plant Additions</t>
  </si>
  <si>
    <t>IV.  KU Capitalization, Cost of Capital, and Gross Revenue Conversion Factor Reducing Capitalization to Reflect Reduction in Net Distribution Plant Additions</t>
  </si>
  <si>
    <t>2013 Average CPI</t>
  </si>
  <si>
    <t>2014 Average CPI</t>
  </si>
  <si>
    <t>2015 Average CPI</t>
  </si>
  <si>
    <t>2016 Average CPI</t>
  </si>
  <si>
    <t>2017 Average CPI</t>
  </si>
  <si>
    <t>2018 Average CPI</t>
  </si>
  <si>
    <t>est</t>
  </si>
  <si>
    <t>6 Year Simple Avg</t>
  </si>
  <si>
    <t>2012 Average CPI</t>
  </si>
  <si>
    <t>2011 Average CPI</t>
  </si>
  <si>
    <t>2010 Average CPI</t>
  </si>
  <si>
    <t>2009 Average CPI</t>
  </si>
  <si>
    <t>2008 Average CPI</t>
  </si>
  <si>
    <t>11 Year Simple Avg</t>
  </si>
  <si>
    <t>BLS Data Summary</t>
  </si>
  <si>
    <t>V.  KU Capitalization, Cost of Capital, and Gross Revenue Conversion Factor Reducing Capitalization to Reflect Ash Pond Depreciation Not Taken</t>
  </si>
  <si>
    <t>KY Jurisd</t>
  </si>
  <si>
    <t>Adjustment 2</t>
  </si>
  <si>
    <t>Adjustment 3</t>
  </si>
  <si>
    <t xml:space="preserve">KIUC Adjustment to Reduce Capitalization </t>
  </si>
  <si>
    <t>Related to Ash Pond Depreciation Expense Not Taken</t>
  </si>
  <si>
    <t xml:space="preserve">       Spanos Depr Study Filed in 2016-00370</t>
  </si>
  <si>
    <t>Annual Depreciation Expense Computed in Depreciation Study</t>
  </si>
  <si>
    <t>Depreciation Expense Not Taken on Ash Ponds - Jul 1, 2017 - Dec 31, 2017</t>
  </si>
  <si>
    <t>Depreciation Expense Not Taken on Ash Ponds - Jan 1, 2018 - Dec 31, 2018</t>
  </si>
  <si>
    <t>Monthly Depreciation Expense Computed in Depreciation Study</t>
  </si>
  <si>
    <t>Depr Expense</t>
  </si>
  <si>
    <t xml:space="preserve">Cummulative </t>
  </si>
  <si>
    <t>A/D</t>
  </si>
  <si>
    <t>See Response to KIUC 1-34</t>
  </si>
  <si>
    <t>13 Month Average of Additional A/D for Ash Pond Depreciation Expense Not Taken-KY Jurisdiction</t>
  </si>
  <si>
    <t xml:space="preserve">KY Jurisdiction Allocation % - Sch B-3 </t>
  </si>
  <si>
    <t>Total Trans Plant Additions</t>
  </si>
  <si>
    <t>LGE</t>
  </si>
  <si>
    <t>Sum for Testimony</t>
  </si>
  <si>
    <t>See Response to KIUC 2-3</t>
  </si>
  <si>
    <t>Total Company Transmission Expenditures Each Year - KIUC 2-3</t>
  </si>
  <si>
    <t>See Response to KIUC 2-4</t>
  </si>
  <si>
    <t>KIUC Adjustment to Reduce Payroll Related and Contractor O&amp;M Expense</t>
  </si>
  <si>
    <t>Sources:  Response to KIUC 2-5 (a. and b.)</t>
  </si>
  <si>
    <t>Headcount and Payroll Related O&amp;M Expense</t>
  </si>
  <si>
    <t>Brown Units 1, 2, and 3</t>
  </si>
  <si>
    <t>Brown Unit 1</t>
  </si>
  <si>
    <t>Brown Unit 2</t>
  </si>
  <si>
    <t>Brown Unit 3</t>
  </si>
  <si>
    <t>Total Brown</t>
  </si>
  <si>
    <t>All Units</t>
  </si>
  <si>
    <t>Labor Related</t>
  </si>
  <si>
    <t>Avg FTEs</t>
  </si>
  <si>
    <t>O&amp;M Expense</t>
  </si>
  <si>
    <t>Base Year</t>
  </si>
  <si>
    <t>Test Year</t>
  </si>
  <si>
    <t>Headcount and Contractor O&amp;M Expense</t>
  </si>
  <si>
    <t>Contractor</t>
  </si>
  <si>
    <t>Combined Unit 1</t>
  </si>
  <si>
    <t>and 2 Ratio of Total Brown</t>
  </si>
  <si>
    <t xml:space="preserve">   Reduce Capitalization to Reflect No April 2019 LTD Outstanding for May 1, 2019 Issuance </t>
  </si>
  <si>
    <t>VI.  KU Capitalization, Cost of Capital, and Gross Revenue Conversion Factor Reducing Capitalization to Reflect No LTD in April 2019 Associated with Projected LTD Issue on May 1, 2019</t>
  </si>
  <si>
    <t>LTD</t>
  </si>
  <si>
    <t>Schedule J-3 May 1, 2019 Issue Balance</t>
  </si>
  <si>
    <t>1/13th Balance Associated with April 2019</t>
  </si>
  <si>
    <t>Remove 1/13th associated with April 2019</t>
  </si>
  <si>
    <t>Electric KY Jurisdictional Factor</t>
  </si>
  <si>
    <t>Adjustment 5</t>
  </si>
  <si>
    <t>Page 3 of 3</t>
  </si>
  <si>
    <t>(a)</t>
  </si>
  <si>
    <t>Earnings Growth</t>
  </si>
  <si>
    <t>S&amp;P</t>
  </si>
  <si>
    <t>br+sv</t>
  </si>
  <si>
    <t xml:space="preserve">Company </t>
  </si>
  <si>
    <t>V Line</t>
  </si>
  <si>
    <t>IBES</t>
  </si>
  <si>
    <t>Zacks</t>
  </si>
  <si>
    <t>Bloomberg</t>
  </si>
  <si>
    <t>Capital/IQ</t>
  </si>
  <si>
    <t>FactSet</t>
  </si>
  <si>
    <t>Growth</t>
  </si>
  <si>
    <r>
      <t xml:space="preserve">Average  </t>
    </r>
    <r>
      <rPr>
        <b/>
        <sz val="10"/>
        <rFont val="Palatino Linotype"/>
        <family val="1"/>
      </rPr>
      <t>(b)</t>
    </r>
  </si>
  <si>
    <t>Max</t>
  </si>
  <si>
    <r>
      <t xml:space="preserve">Midpoint </t>
    </r>
    <r>
      <rPr>
        <b/>
        <sz val="10"/>
        <rFont val="Palatino Linotype"/>
        <family val="1"/>
      </rPr>
      <t>(b,c)</t>
    </r>
  </si>
  <si>
    <t>Min</t>
  </si>
  <si>
    <t>(b)</t>
  </si>
  <si>
    <t>Excludes highlighted figures.</t>
  </si>
  <si>
    <t>(c)</t>
  </si>
  <si>
    <t>Average of low and high values.</t>
  </si>
  <si>
    <t>Avg</t>
  </si>
  <si>
    <t>CPI Data also provided by Company in KIUC 2-12 in KU and 2-13 in LG&amp;E</t>
  </si>
  <si>
    <t>2015 Study</t>
  </si>
  <si>
    <t>Less</t>
  </si>
  <si>
    <t>Years</t>
  </si>
  <si>
    <t>None taken by Company</t>
  </si>
  <si>
    <t xml:space="preserve">KIUC Total Company Reduction to Keep Remaining Life for Ash Ponds at 2015 </t>
  </si>
  <si>
    <t>Adjustment #3 - Keep Remaining Lives Ash Pond Same as 2015 Study Adjusted 2 Years</t>
  </si>
  <si>
    <t>Depreciation Study Dates Less Two Years</t>
  </si>
  <si>
    <t xml:space="preserve">KIUC Reduction to Keep Remaining Life for Ash Ponds at 2015 </t>
  </si>
  <si>
    <t>variance</t>
  </si>
  <si>
    <t>EMBEDDED COST OF LONG-TERM DEBT</t>
  </si>
  <si>
    <t>DATA:__X__BASE  PERIOD____FORECASTED  PERIOD</t>
  </si>
  <si>
    <t>DATE OF CAPITAL STRUCTURE: END OF BASE PERIOD</t>
  </si>
  <si>
    <t>SCHEDULE J-3</t>
  </si>
  <si>
    <t>PAGE 1 OF 3</t>
  </si>
  <si>
    <t xml:space="preserve">WORKPAPER REFERENCE NO(S).: </t>
  </si>
  <si>
    <t>ANNUAL COST</t>
  </si>
  <si>
    <t>LINE NO.</t>
  </si>
  <si>
    <t>DEBT ISSUE TYPE</t>
  </si>
  <si>
    <t>COUPON RATE</t>
  </si>
  <si>
    <t>DATE ISSUED (DAY/MO/YR)</t>
  </si>
  <si>
    <t>MATURITY DATE (DAY/MO/YR)</t>
  </si>
  <si>
    <t>PRINCIPAL AMOUNT</t>
  </si>
  <si>
    <t>UNAMORT. (DISCOUNT) OR PREMIUM</t>
  </si>
  <si>
    <t>UNAMORT. DEBT EXPENSE</t>
  </si>
  <si>
    <t>UNAMORT. LOSS ON REACQUIRED DEBT</t>
  </si>
  <si>
    <t>CARRYING VALUE</t>
  </si>
  <si>
    <t xml:space="preserve"> INTEREST</t>
  </si>
  <si>
    <t>AMORT. (DISCOUNT) OR PREMIUM</t>
  </si>
  <si>
    <t>AMORT. DEBT EXPENSE</t>
  </si>
  <si>
    <t>AMORT. LOSS ON REACQUIRED DEBT</t>
  </si>
  <si>
    <t>LETTER OF CREDIT AND OTHER FEES</t>
  </si>
  <si>
    <t>TOTAL</t>
  </si>
  <si>
    <t>(A)</t>
  </si>
  <si>
    <t>(B)</t>
  </si>
  <si>
    <t>(C)</t>
  </si>
  <si>
    <t>(D)</t>
  </si>
  <si>
    <t>(E)</t>
  </si>
  <si>
    <t>(F)</t>
  </si>
  <si>
    <t>(G)</t>
  </si>
  <si>
    <t>(H=D+E-F-G)</t>
  </si>
  <si>
    <t>(I=AxD)</t>
  </si>
  <si>
    <t>(J)</t>
  </si>
  <si>
    <t>(K)</t>
  </si>
  <si>
    <t>(L)</t>
  </si>
  <si>
    <t>(M)</t>
  </si>
  <si>
    <t>(N=I+J+K+L+M)</t>
  </si>
  <si>
    <t>%</t>
  </si>
  <si>
    <t xml:space="preserve">Kentucky Utilities_PCB Variable due Feb 1, 2032 </t>
  </si>
  <si>
    <t xml:space="preserve"> Feb. 1, 2032</t>
  </si>
  <si>
    <t xml:space="preserve">Kentucky Utilities_PCB Variable due Sep 1, 2042 </t>
  </si>
  <si>
    <t>Aug. 25, 2016</t>
  </si>
  <si>
    <t>Sep. 1, 2042</t>
  </si>
  <si>
    <t xml:space="preserve">Kentucky Utilities_PCB 5.75% due Feb 1, 2026 </t>
  </si>
  <si>
    <t xml:space="preserve"> Feb. 1, 2026</t>
  </si>
  <si>
    <t xml:space="preserve">Kentucky Utilities_PCB Variable due Oct 1, 2034 </t>
  </si>
  <si>
    <t>Oct. 20, 2004</t>
  </si>
  <si>
    <t xml:space="preserve"> Oct. 1, 2034</t>
  </si>
  <si>
    <t>Oct. 17, 2008</t>
  </si>
  <si>
    <t>Feb. 23, 2007</t>
  </si>
  <si>
    <t xml:space="preserve">Kentucky Utilities_PCB Variable due May 1, 2023 </t>
  </si>
  <si>
    <t>May 1, 2023</t>
  </si>
  <si>
    <t xml:space="preserve">Kentucky Utilities_PCB  Variable due Feb 1, 2032 </t>
  </si>
  <si>
    <t xml:space="preserve">Kentucky Utilities_FMB 3.250% due Nov. 1, 2020 </t>
  </si>
  <si>
    <t>Nov. 16, 2010</t>
  </si>
  <si>
    <t>Nov. 1, 2020</t>
  </si>
  <si>
    <t xml:space="preserve">Kentucky Utilities_FMB 3.300% due Oct. 1, 2025 </t>
  </si>
  <si>
    <t>Sep. 28, 2015</t>
  </si>
  <si>
    <t>Oct. 1,2025</t>
  </si>
  <si>
    <t xml:space="preserve">Kentucky Utilities_FMB 4.375% due Oct. 1, 2045 </t>
  </si>
  <si>
    <t>Oct. 1,2045</t>
  </si>
  <si>
    <t xml:space="preserve">Kentucky Utilities_FMB 4.65% due Nov 15, 2043 </t>
  </si>
  <si>
    <t>Nov. 14, 2013</t>
  </si>
  <si>
    <t>Nov. 15, 2043</t>
  </si>
  <si>
    <t xml:space="preserve">Kentucky Utilities_FMB 5.125% due Nov. 1,  2040 </t>
  </si>
  <si>
    <t>Nov. 1,  2040</t>
  </si>
  <si>
    <t>Revolving Credit Facility</t>
  </si>
  <si>
    <t>L of C Facility</t>
  </si>
  <si>
    <t>Called Bonds</t>
  </si>
  <si>
    <t>2013 30-Year - Swap Hedging FMB - 4.65%</t>
  </si>
  <si>
    <t>2015 10-Year - Swap Hedging FMB -3.30%</t>
  </si>
  <si>
    <t>2015 30-Year - Swap Hedging FMB - 4.375%</t>
  </si>
  <si>
    <t>TOTALS</t>
  </si>
  <si>
    <t>EMBEDDED COST OF LONG-TERM DEBT (N / H)</t>
  </si>
  <si>
    <t>DATA:____BASE  PERIOD__X__FORECASTED  PERIOD</t>
  </si>
  <si>
    <t>DATE OF CAPITAL STRUCTURE: END OF FORECASTED  PERIOD</t>
  </si>
  <si>
    <t>PAGE 2 OF 3</t>
  </si>
  <si>
    <t xml:space="preserve"> Feb. 1, 2033</t>
  </si>
  <si>
    <t>KU FMB ISSUANCE due May 1, 2049</t>
  </si>
  <si>
    <t>May 1, 2019</t>
  </si>
  <si>
    <t>May 1, 2049</t>
  </si>
  <si>
    <t>THIRTEEN MONTH AVERAGE</t>
  </si>
  <si>
    <t>DATE OF CAPITAL STRUCTURE: 13 MO AVG FOR FORECASTED  PERIOD</t>
  </si>
  <si>
    <t>PAGE 3 OF 3</t>
  </si>
  <si>
    <t>AVERAGE PRINCIPAL AMOUNT</t>
  </si>
  <si>
    <t>VIII.  KU Capitalization, Cost of Capital, and Gross Revenue Conversion Factor Adjusting Return on Common Equity to 9.70%.</t>
  </si>
  <si>
    <t>13 Month Average of Reduction in ADIT for Ash Pond Depreciation Expense Not Taken-KY Jurisdiction</t>
  </si>
  <si>
    <t>Combined</t>
  </si>
  <si>
    <t>Income taxes</t>
  </si>
  <si>
    <t>Combined Income Tax Rate</t>
  </si>
  <si>
    <t>ADIT Factor - Combined Tax Rate</t>
  </si>
  <si>
    <t>Depreciation Expense Not Taken on Ash Ponds - Jan 1, 2019 - Apr 30, 2019</t>
  </si>
  <si>
    <t>Adjustment 4a</t>
  </si>
  <si>
    <t>Adjustment 4b</t>
  </si>
  <si>
    <t>ADIT</t>
  </si>
  <si>
    <t>VII.  KU Capitalization, Cost of Capital, and Gross Revenue Conversion Factor Reducing LTD Rate for Projected LTD Issue on May 1, 2019 to 4.25%</t>
  </si>
  <si>
    <t xml:space="preserve">   Reduce Interest Rate for Projected May 1, 2019 LTD Issue from 4.90% to 4.25%</t>
  </si>
  <si>
    <t xml:space="preserve">   Reduce Depreciation Expense to Restate Ash Pond Lives Based on 2015 Depr Study</t>
  </si>
  <si>
    <t xml:space="preserve">   Adjust Base Revenue to Remove Reductions in RTS Load</t>
  </si>
  <si>
    <t xml:space="preserve">Combined Brown Unit Payroll O&amp;M Expenses in Base Year </t>
  </si>
  <si>
    <t>Combined Brown Unit Payroll O&amp;M Expenses in Base Year with 20% Reduction</t>
  </si>
  <si>
    <t xml:space="preserve">Combined Brown Unit Contractor O&amp;M Expenses in Base Year </t>
  </si>
  <si>
    <t>Combined Brown Unit Contractor O&amp;M Expenses in Base Year with 20% Reduction</t>
  </si>
  <si>
    <t xml:space="preserve">Company Filed Combined Brown Unit Payroll O&amp;M Expenses in Test Year </t>
  </si>
  <si>
    <t>KIUC Reduction in Combined Brown Unit Payroll O&amp;M Expense in Test Year</t>
  </si>
  <si>
    <t xml:space="preserve">Company Filed Combined Brown Unit Contractor O&amp;M Expenses in Test Year </t>
  </si>
  <si>
    <t>KIUC Reduction in Combined Brown Unit Contractor O&amp;M Expense in Test Year</t>
  </si>
  <si>
    <t>KIUC Combined Reduction in O&amp;M Expenses - Total Company</t>
  </si>
  <si>
    <t>KY Jurisdictional %  (Used % for Combined Steam Generator Expenses)</t>
  </si>
  <si>
    <t>KIUC Combined Reduction in O&amp;M Expenses - KY Jurisdiction</t>
  </si>
  <si>
    <t>Total Distr Plant Additions</t>
  </si>
  <si>
    <t>Sources</t>
  </si>
  <si>
    <t>KU    KIUC 1-26, 2-3, 2-4</t>
  </si>
  <si>
    <t xml:space="preserve">   Reduce Capitalization to Reflect AFUDC Approach in Lieu of CWIP Approach</t>
  </si>
  <si>
    <t xml:space="preserve">   Reduce Capitalization to Reflect Reduction in Transmission Plant Additions</t>
  </si>
  <si>
    <t xml:space="preserve">   Reduce Capitalization to Reflect Reduction in Distribution Plant Additions</t>
  </si>
  <si>
    <t xml:space="preserve">   Adjust Base Revenue to Reflect Addition of Phoenix Paper Wickliffe LLC New Load</t>
  </si>
  <si>
    <t xml:space="preserve">   Remove Repair Expense to Brown 1 Stack after Unit is Retired</t>
  </si>
  <si>
    <t xml:space="preserve">   Reduce Property Tax Expense to Reflect Reduction in Transmission Plant </t>
  </si>
  <si>
    <t xml:space="preserve">   Reduce Property Tax Expense to Reflect Reduction in Distribution Plant </t>
  </si>
  <si>
    <t xml:space="preserve">   Reduce Depreciation Expense to Correct Depreciation Rate for Brown 1 and 2 Ash Ponds</t>
  </si>
  <si>
    <t xml:space="preserve">   Reduce Depreciation Expense to Reflect 65 Year Service Lives on Coal Units</t>
  </si>
  <si>
    <t xml:space="preserve">   Normalize Generation Outage Expense Based on Inflation Adjusted 5 Year Actual</t>
  </si>
  <si>
    <t xml:space="preserve">   Reduce Depreciation Expense to Reflect Ash Pond Service Lives Based on Generating Units</t>
  </si>
  <si>
    <t>LGE    KIUC 1-23, 2-3, 2-4</t>
  </si>
  <si>
    <t>Total KU</t>
  </si>
  <si>
    <t>Total LGE</t>
  </si>
  <si>
    <t>Ku Depr</t>
  </si>
  <si>
    <t>KU PT</t>
  </si>
  <si>
    <t>KU - Test</t>
  </si>
  <si>
    <t>LGE - Test</t>
  </si>
  <si>
    <t>KU - Base</t>
  </si>
  <si>
    <t>LGE Base</t>
  </si>
  <si>
    <t>KU - 2017</t>
  </si>
  <si>
    <t>LGE 2017</t>
  </si>
  <si>
    <t>KU - 2016</t>
  </si>
  <si>
    <t>LGE 2016</t>
  </si>
  <si>
    <t>Expiration of TCJA Surcredit on May 1, 2019</t>
  </si>
  <si>
    <t>Overall Increase Requested by Company</t>
  </si>
  <si>
    <t>Increase Requested by Company - Base Rates</t>
  </si>
  <si>
    <t>Change in Base Rates after KIUC Recommendations</t>
  </si>
  <si>
    <t xml:space="preserve">Overall Increase After KIUC Recommendations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</si>
</sst>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00_);\(#,##0.000\)"/>
    <numFmt numFmtId="166" formatCode="_(&quot;$&quot;* #,##0.000000_);_(&quot;$&quot;* \(#,##0.000000\);_(&quot;$&quot;* &quot;-&quot;??_);_(@_)"/>
    <numFmt numFmtId="167" formatCode="_(&quot;$&quot;* #,##0.0000_);_(&quot;$&quot;* \(#,##0.0000\);_(&quot;$&quot;* &quot;-&quot;??_);_(@_)"/>
    <numFmt numFmtId="168" formatCode="_(* #,##0.000000_);_(* \(#,##0.000000\);_(* &quot;-&quot;??_);_(@_)"/>
    <numFmt numFmtId="169" formatCode="#,##0.000000_);\(#,##0.000000\)"/>
    <numFmt numFmtId="170" formatCode="0.0000%"/>
    <numFmt numFmtId="171" formatCode="0.000000%"/>
    <numFmt numFmtId="172" formatCode="0.000%"/>
    <numFmt numFmtId="173" formatCode="_(* #,##0.0000_);_(* \(#,##0.0000\);_(* &quot;-&quot;??_);_(@_)"/>
    <numFmt numFmtId="174" formatCode="_([$€-2]* #,##0.00_);_([$€-2]* \(#,##0.00\);_([$€-2]* &quot;-&quot;??_)"/>
    <numFmt numFmtId="175" formatCode="&quot;$&quot;#,##0\ ;\(&quot;$&quot;#,##0\)"/>
    <numFmt numFmtId="176" formatCode="_(* #,##0.000_);_(* \(#,##0.000\);_(* &quot;-&quot;??_);_(@_)"/>
    <numFmt numFmtId="177" formatCode="0.0000000"/>
    <numFmt numFmtId="178" formatCode="0.0%"/>
    <numFmt numFmtId="179" formatCode="0.0000000%"/>
    <numFmt numFmtId="180" formatCode="_(* #,##0.0_);_(* \(#,##0.0\);&quot;&quot;;_(@_)"/>
    <numFmt numFmtId="181" formatCode="General_)"/>
    <numFmt numFmtId="182" formatCode="[Blue]#,##0,_);[Red]\(#,##0,\)"/>
    <numFmt numFmtId="183" formatCode="0_);\(0\)"/>
    <numFmt numFmtId="184" formatCode="_(* #,##0.0_);_(* \(#,##0.0\);_(* &quot;-&quot;?_);_(@_)"/>
    <numFmt numFmtId="185" formatCode="0\ 00\ 000\ 000"/>
    <numFmt numFmtId="186" formatCode="_-* #,##0.00\ [$€]_-;\-* #,##0.00\ [$€]_-;_-* &quot;-&quot;??\ [$€]_-;_-@_-"/>
    <numFmt numFmtId="187" formatCode="#,##0,;[Red]\(#,##0,\)"/>
    <numFmt numFmtId="188" formatCode="#,##0.00;[Red]\(#,##0.00\)"/>
    <numFmt numFmtId="189" formatCode="#,##0.00\ &quot;DM&quot;;[Red]\-#,##0.00\ &quot;DM&quot;"/>
    <numFmt numFmtId="190" formatCode="0.000"/>
    <numFmt numFmtId="191" formatCode="#,##0_);[Red]\(#,##0\);&quot; &quot;"/>
    <numFmt numFmtId="192" formatCode="0.00000000"/>
    <numFmt numFmtId="193" formatCode="_(* #,##0.0000000_);_(* \(#,##0.0000000\);_(* &quot;-&quot;??_);_(@_)"/>
    <numFmt numFmtId="194" formatCode="#,##0.000_);[Red]\(#,##0.000\);&quot; &quot;"/>
    <numFmt numFmtId="195" formatCode="#,##0.00_);[Red]\(#,##0.00\);&quot; &quot;"/>
    <numFmt numFmtId="196" formatCode="0.0000"/>
    <numFmt numFmtId="197" formatCode="0.00000%"/>
    <numFmt numFmtId="198" formatCode="[$-409]mmm\-yy;@"/>
    <numFmt numFmtId="199" formatCode="0\ \ "/>
    <numFmt numFmtId="200" formatCode="###0;###0"/>
    <numFmt numFmtId="201" formatCode="[$-409]mmmm\ d\,\ yyyy;@"/>
    <numFmt numFmtId="202" formatCode="[$-409]mmmm\-yy;@"/>
    <numFmt numFmtId="203" formatCode="&quot;$&quot;#,##0.00"/>
    <numFmt numFmtId="204" formatCode="[$-409]d\-mmm\-yy;@"/>
    <numFmt numFmtId="205" formatCode="_-* #,##0\ _F_-;\-* #,##0\ _F_-;_-* &quot;-&quot;\ _F_-;_-@_-"/>
    <numFmt numFmtId="206" formatCode="_-* #,##0.00\ _F_-;\-* #,##0.00\ _F_-;_-* &quot;-&quot;??\ _F_-;_-@_-"/>
    <numFmt numFmtId="207" formatCode="_-* #,##0\ &quot;F&quot;_-;\-* #,##0\ &quot;F&quot;_-;_-* &quot;-&quot;\ &quot;F&quot;_-;_-@_-"/>
    <numFmt numFmtId="208" formatCode="_-* #,##0.00\ &quot;F&quot;_-;\-* #,##0.00\ &quot;F&quot;_-;_-* &quot;-&quot;??\ &quot;F&quot;_-;_-@_-"/>
    <numFmt numFmtId="209" formatCode="[$-409]d\-mmm\-yyyy;@"/>
    <numFmt numFmtId="210" formatCode="###,000"/>
  </numFmts>
  <fonts count="18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i/>
      <sz val="11"/>
      <color indexed="23"/>
      <name val="Calibri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2"/>
      <name val="Times New Roman"/>
      <family val="1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sz val="18"/>
      <color indexed="62"/>
      <name val="Cambria"/>
      <family val="2"/>
    </font>
    <font>
      <sz val="8"/>
      <color indexed="8"/>
      <name val="Wingdings"/>
      <charset val="2"/>
    </font>
    <font>
      <b/>
      <u/>
      <sz val="10"/>
      <name val="Arial"/>
      <family val="2"/>
    </font>
    <font>
      <sz val="12"/>
      <name val="Tms Rmn"/>
    </font>
    <font>
      <b/>
      <sz val="12"/>
      <name val="Tms Rmn"/>
    </font>
    <font>
      <sz val="10"/>
      <name val="MS Sans Serif"/>
      <family val="2"/>
    </font>
    <font>
      <sz val="12"/>
      <color indexed="13"/>
      <name val="Tms Rmn"/>
    </font>
    <font>
      <b/>
      <sz val="12"/>
      <name val="Arial"/>
      <family val="2"/>
    </font>
    <font>
      <sz val="10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12"/>
      <name val="Arial"/>
      <family val="2"/>
    </font>
    <font>
      <b/>
      <sz val="10"/>
      <name val="Arial Unicode MS"/>
      <family val="2"/>
    </font>
    <font>
      <b/>
      <sz val="12"/>
      <color indexed="12"/>
      <name val="Arial"/>
      <family val="2"/>
    </font>
    <font>
      <sz val="10"/>
      <color indexed="62"/>
      <name val="Arial"/>
      <family val="2"/>
    </font>
    <font>
      <sz val="8"/>
      <color indexed="48"/>
      <name val="Arial"/>
      <family val="2"/>
    </font>
    <font>
      <b/>
      <sz val="10"/>
      <name val="MS Sans Serif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i/>
      <sz val="12"/>
      <name val="Arial"/>
      <family val="2"/>
    </font>
    <font>
      <b/>
      <sz val="12"/>
      <name val="Times New Roman"/>
      <family val="1"/>
    </font>
    <font>
      <sz val="12"/>
      <color theme="0"/>
      <name val="Times New Roman"/>
      <family val="1"/>
    </font>
    <font>
      <b/>
      <u/>
      <sz val="12"/>
      <name val="Times New Roman"/>
      <family val="1"/>
    </font>
    <font>
      <sz val="11"/>
      <color theme="1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rgb="FFFA7D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sz val="10"/>
      <color indexed="17"/>
      <name val="Arial"/>
      <family val="2"/>
    </font>
    <font>
      <sz val="10"/>
      <name val="Tahoma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</font>
    <font>
      <b/>
      <sz val="15"/>
      <color indexed="62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62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Calibri"/>
      <family val="2"/>
    </font>
    <font>
      <sz val="11"/>
      <color rgb="FF3F3F76"/>
      <name val="Calibri"/>
      <family val="2"/>
      <scheme val="minor"/>
    </font>
    <font>
      <sz val="11"/>
      <color rgb="FF3F3F76"/>
      <name val="Calibri"/>
      <family val="2"/>
    </font>
    <font>
      <sz val="11"/>
      <color rgb="FFFA7D00"/>
      <name val="Calibri"/>
      <family val="2"/>
      <scheme val="minor"/>
    </font>
    <font>
      <sz val="11"/>
      <color rgb="FFFA7D00"/>
      <name val="Calibri"/>
      <family val="2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22"/>
      <color indexed="8"/>
      <name val="Times New Roman"/>
      <family val="1"/>
    </font>
    <font>
      <b/>
      <sz val="10"/>
      <color indexed="13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2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Arial"/>
      <family val="2"/>
    </font>
    <font>
      <sz val="12"/>
      <color theme="1"/>
      <name val="Times New Roman"/>
      <family val="2"/>
    </font>
    <font>
      <b/>
      <sz val="10"/>
      <color rgb="FFFF0000"/>
      <name val="Arial"/>
      <family val="2"/>
    </font>
    <font>
      <sz val="11"/>
      <name val="Palatino Linotype"/>
      <family val="1"/>
    </font>
    <font>
      <b/>
      <sz val="11"/>
      <name val="Palatino Linotype"/>
      <family val="1"/>
    </font>
    <font>
      <b/>
      <u/>
      <sz val="11"/>
      <name val="Palatino Linotype"/>
      <family val="1"/>
    </font>
    <font>
      <sz val="10"/>
      <name val="Palatino Linotype"/>
      <family val="1"/>
    </font>
    <font>
      <b/>
      <sz val="10"/>
      <name val="Palatino Linotype"/>
      <family val="1"/>
    </font>
    <font>
      <u/>
      <sz val="11"/>
      <name val="Palatino Linotype"/>
      <family val="1"/>
    </font>
    <font>
      <sz val="11"/>
      <color theme="1"/>
      <name val="Palatino Linotype"/>
      <family val="2"/>
    </font>
    <font>
      <sz val="11"/>
      <name val="Calibri"/>
      <family val="2"/>
      <scheme val="minor"/>
    </font>
    <font>
      <sz val="10"/>
      <color indexed="8"/>
      <name val="MS Sans Serif"/>
      <family val="2"/>
    </font>
    <font>
      <sz val="11"/>
      <color theme="1"/>
      <name val="Times New Roman"/>
      <family val="2"/>
    </font>
    <font>
      <sz val="11"/>
      <color indexed="8"/>
      <name val="Times New Roman"/>
      <family val="2"/>
    </font>
    <font>
      <sz val="11"/>
      <color theme="0"/>
      <name val="Times New Roman"/>
      <family val="2"/>
    </font>
    <font>
      <sz val="10"/>
      <color indexed="9"/>
      <name val="Arial"/>
      <family val="2"/>
    </font>
    <font>
      <sz val="12"/>
      <name val="Helv"/>
    </font>
    <font>
      <sz val="11"/>
      <color rgb="FF9C0006"/>
      <name val="Times New Roman"/>
      <family val="2"/>
    </font>
    <font>
      <sz val="10"/>
      <color indexed="20"/>
      <name val="Arial"/>
      <family val="2"/>
    </font>
    <font>
      <sz val="10"/>
      <name val="Helv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b/>
      <sz val="10"/>
      <color indexed="52"/>
      <name val="Arial"/>
      <family val="2"/>
    </font>
    <font>
      <b/>
      <sz val="11"/>
      <color theme="0"/>
      <name val="Times New Roman"/>
      <family val="2"/>
    </font>
    <font>
      <sz val="9"/>
      <color theme="1"/>
      <name val="Times New Roman"/>
      <family val="2"/>
    </font>
    <font>
      <sz val="11"/>
      <name val="Times New Roman"/>
      <family val="1"/>
    </font>
    <font>
      <i/>
      <sz val="11"/>
      <color rgb="FF7F7F7F"/>
      <name val="Times New Roman"/>
      <family val="2"/>
    </font>
    <font>
      <i/>
      <sz val="10"/>
      <color indexed="23"/>
      <name val="Arial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sz val="18"/>
      <name val="Arial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indexed="62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rgb="FF3F3F76"/>
      <name val="Times New Roman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0"/>
      <color indexed="52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0"/>
      <color indexed="60"/>
      <name val="Arial"/>
      <family val="2"/>
    </font>
    <font>
      <sz val="8"/>
      <name val="Helv"/>
    </font>
    <font>
      <b/>
      <sz val="11"/>
      <color rgb="FF3F3F3F"/>
      <name val="Times New Roman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sz val="11"/>
      <color theme="1"/>
      <name val="Times New Roman"/>
      <family val="2"/>
    </font>
    <font>
      <sz val="11"/>
      <color rgb="FFFF0000"/>
      <name val="Times New Roman"/>
      <family val="2"/>
    </font>
  </fonts>
  <fills count="9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indexed="22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11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17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30"/>
      </patternFill>
    </fill>
    <fill>
      <patternFill patternType="solid">
        <fgColor indexed="25"/>
      </patternFill>
    </fill>
    <fill>
      <patternFill patternType="solid">
        <fgColor indexed="24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3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</borders>
  <cellStyleXfs count="20417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1" fillId="11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1" applyNumberFormat="0" applyAlignment="0" applyProtection="0"/>
    <xf numFmtId="0" fontId="14" fillId="17" borderId="2" applyNumberFormat="0" applyAlignment="0" applyProtection="0"/>
    <xf numFmtId="0" fontId="15" fillId="18" borderId="0">
      <alignment horizontal="left"/>
    </xf>
    <xf numFmtId="0" fontId="16" fillId="18" borderId="0">
      <alignment horizontal="right"/>
    </xf>
    <xf numFmtId="0" fontId="17" fillId="16" borderId="0">
      <alignment horizontal="center"/>
    </xf>
    <xf numFmtId="0" fontId="16" fillId="18" borderId="0">
      <alignment horizontal="right"/>
    </xf>
    <xf numFmtId="0" fontId="18" fillId="16" borderId="0">
      <alignment horizontal="left"/>
    </xf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2" fillId="0" borderId="0" applyFont="0" applyFill="0" applyBorder="0" applyAlignment="0" applyProtection="0"/>
    <xf numFmtId="3" fontId="6" fillId="0" borderId="0" applyFont="0" applyFill="0" applyBorder="0" applyAlignment="0" applyProtection="0"/>
    <xf numFmtId="180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8" fontId="45" fillId="0" borderId="0" applyFont="0" applyFill="0" applyBorder="0" applyAlignment="0" applyProtection="0"/>
    <xf numFmtId="8" fontId="45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43" fillId="0" borderId="0"/>
    <xf numFmtId="0" fontId="43" fillId="0" borderId="3"/>
    <xf numFmtId="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Protection="0"/>
    <xf numFmtId="0" fontId="21" fillId="0" borderId="0" applyProtection="0"/>
    <xf numFmtId="0" fontId="22" fillId="0" borderId="0" applyProtection="0"/>
    <xf numFmtId="0" fontId="7" fillId="0" borderId="0" applyProtection="0"/>
    <xf numFmtId="0" fontId="6" fillId="0" borderId="0" applyProtection="0"/>
    <xf numFmtId="0" fontId="20" fillId="0" borderId="0" applyProtection="0"/>
    <xf numFmtId="0" fontId="23" fillId="0" borderId="0" applyProtection="0"/>
    <xf numFmtId="2" fontId="6" fillId="0" borderId="0" applyFont="0" applyFill="0" applyBorder="0" applyAlignment="0" applyProtection="0"/>
    <xf numFmtId="0" fontId="24" fillId="6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41" fontId="53" fillId="0" borderId="0">
      <alignment horizontal="left"/>
    </xf>
    <xf numFmtId="0" fontId="44" fillId="19" borderId="3"/>
    <xf numFmtId="0" fontId="15" fillId="18" borderId="0">
      <alignment horizontal="left"/>
    </xf>
    <xf numFmtId="0" fontId="29" fillId="16" borderId="0">
      <alignment horizontal="left"/>
    </xf>
    <xf numFmtId="0" fontId="30" fillId="0" borderId="5" applyNumberFormat="0" applyFill="0" applyAlignment="0" applyProtection="0"/>
    <xf numFmtId="0" fontId="31" fillId="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8" fillId="0" borderId="0"/>
    <xf numFmtId="0" fontId="6" fillId="0" borderId="0"/>
    <xf numFmtId="0" fontId="8" fillId="0" borderId="0"/>
    <xf numFmtId="0" fontId="21" fillId="0" borderId="0"/>
    <xf numFmtId="0" fontId="45" fillId="0" borderId="0"/>
    <xf numFmtId="37" fontId="49" fillId="0" borderId="0"/>
    <xf numFmtId="0" fontId="21" fillId="0" borderId="0"/>
    <xf numFmtId="0" fontId="21" fillId="0" borderId="0"/>
    <xf numFmtId="181" fontId="49" fillId="0" borderId="0"/>
    <xf numFmtId="0" fontId="51" fillId="0" borderId="0"/>
    <xf numFmtId="0" fontId="51" fillId="0" borderId="0"/>
    <xf numFmtId="0" fontId="32" fillId="4" borderId="6" applyNumberFormat="0" applyFont="0" applyAlignment="0" applyProtection="0"/>
    <xf numFmtId="43" fontId="54" fillId="0" borderId="0"/>
    <xf numFmtId="182" fontId="55" fillId="0" borderId="0"/>
    <xf numFmtId="0" fontId="33" fillId="16" borderId="7" applyNumberFormat="0" applyAlignment="0" applyProtection="0"/>
    <xf numFmtId="4" fontId="34" fillId="20" borderId="0">
      <alignment horizontal="right"/>
    </xf>
    <xf numFmtId="0" fontId="35" fillId="20" borderId="0">
      <alignment horizontal="center" vertical="center"/>
    </xf>
    <xf numFmtId="0" fontId="29" fillId="20" borderId="8"/>
    <xf numFmtId="0" fontId="35" fillId="20" borderId="0" applyBorder="0">
      <alignment horizontal="centerContinuous"/>
    </xf>
    <xf numFmtId="0" fontId="36" fillId="20" borderId="0" applyBorder="0">
      <alignment horizontal="centerContinuous"/>
    </xf>
    <xf numFmtId="9" fontId="6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45" fillId="0" borderId="0" applyNumberFormat="0" applyFont="0" applyFill="0" applyBorder="0" applyAlignment="0" applyProtection="0">
      <alignment horizontal="left"/>
    </xf>
    <xf numFmtId="15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0" fontId="56" fillId="0" borderId="9">
      <alignment horizontal="center"/>
    </xf>
    <xf numFmtId="3" fontId="45" fillId="0" borderId="0" applyFont="0" applyFill="0" applyBorder="0" applyAlignment="0" applyProtection="0"/>
    <xf numFmtId="0" fontId="45" fillId="21" borderId="0" applyNumberFormat="0" applyFont="0" applyBorder="0" applyAlignment="0" applyProtection="0"/>
    <xf numFmtId="0" fontId="29" fillId="7" borderId="0">
      <alignment horizontal="center"/>
    </xf>
    <xf numFmtId="49" fontId="37" fillId="16" borderId="0">
      <alignment horizontal="center"/>
    </xf>
    <xf numFmtId="0" fontId="43" fillId="0" borderId="0"/>
    <xf numFmtId="0" fontId="16" fillId="18" borderId="0">
      <alignment horizontal="center"/>
    </xf>
    <xf numFmtId="0" fontId="16" fillId="18" borderId="0">
      <alignment horizontal="centerContinuous"/>
    </xf>
    <xf numFmtId="0" fontId="38" fillId="16" borderId="0">
      <alignment horizontal="left"/>
    </xf>
    <xf numFmtId="49" fontId="38" fillId="16" borderId="0">
      <alignment horizontal="center"/>
    </xf>
    <xf numFmtId="0" fontId="15" fillId="18" borderId="0">
      <alignment horizontal="left"/>
    </xf>
    <xf numFmtId="49" fontId="38" fillId="16" borderId="0">
      <alignment horizontal="left"/>
    </xf>
    <xf numFmtId="0" fontId="15" fillId="18" borderId="0">
      <alignment horizontal="centerContinuous"/>
    </xf>
    <xf numFmtId="0" fontId="15" fillId="18" borderId="0">
      <alignment horizontal="right"/>
    </xf>
    <xf numFmtId="49" fontId="29" fillId="16" borderId="0">
      <alignment horizontal="left"/>
    </xf>
    <xf numFmtId="0" fontId="16" fillId="18" borderId="0">
      <alignment horizontal="right"/>
    </xf>
    <xf numFmtId="0" fontId="38" fillId="5" borderId="0">
      <alignment horizontal="center"/>
    </xf>
    <xf numFmtId="0" fontId="39" fillId="5" borderId="0">
      <alignment horizont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3"/>
    <xf numFmtId="0" fontId="40" fillId="0" borderId="0" applyNumberFormat="0" applyFill="0" applyBorder="0" applyAlignment="0" applyProtection="0"/>
    <xf numFmtId="0" fontId="46" fillId="18" borderId="0"/>
    <xf numFmtId="0" fontId="6" fillId="0" borderId="10" applyNumberFormat="0" applyFont="0" applyFill="0" applyAlignment="0" applyProtection="0"/>
    <xf numFmtId="0" fontId="44" fillId="0" borderId="11"/>
    <xf numFmtId="0" fontId="44" fillId="0" borderId="3"/>
    <xf numFmtId="0" fontId="41" fillId="16" borderId="0">
      <alignment horizontal="center"/>
    </xf>
    <xf numFmtId="0" fontId="30" fillId="0" borderId="0" applyNumberFormat="0" applyFill="0" applyBorder="0" applyAlignment="0" applyProtection="0"/>
    <xf numFmtId="43" fontId="5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4" fillId="0" borderId="0"/>
    <xf numFmtId="0" fontId="6" fillId="22" borderId="0"/>
    <xf numFmtId="0" fontId="6" fillId="22" borderId="0"/>
    <xf numFmtId="0" fontId="10" fillId="2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64" fillId="23" borderId="0" applyNumberFormat="0" applyBorder="0" applyAlignment="0" applyProtection="0"/>
    <xf numFmtId="0" fontId="10" fillId="3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64" fillId="24" borderId="0" applyNumberFormat="0" applyBorder="0" applyAlignment="0" applyProtection="0"/>
    <xf numFmtId="0" fontId="10" fillId="4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64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10" fillId="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64" fillId="27" borderId="0" applyNumberFormat="0" applyBorder="0" applyAlignment="0" applyProtection="0"/>
    <xf numFmtId="0" fontId="10" fillId="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64" fillId="28" borderId="0" applyNumberFormat="0" applyBorder="0" applyAlignment="0" applyProtection="0"/>
    <xf numFmtId="0" fontId="10" fillId="4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64" fillId="29" borderId="0" applyNumberFormat="0" applyBorder="0" applyAlignment="0" applyProtection="0"/>
    <xf numFmtId="0" fontId="10" fillId="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64" fillId="30" borderId="0" applyNumberFormat="0" applyBorder="0" applyAlignment="0" applyProtection="0"/>
    <xf numFmtId="0" fontId="10" fillId="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64" fillId="31" borderId="0" applyNumberFormat="0" applyBorder="0" applyAlignment="0" applyProtection="0"/>
    <xf numFmtId="0" fontId="10" fillId="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64" fillId="32" borderId="0" applyNumberFormat="0" applyBorder="0" applyAlignment="0" applyProtection="0"/>
    <xf numFmtId="0" fontId="10" fillId="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64" fillId="33" borderId="0" applyNumberFormat="0" applyBorder="0" applyAlignment="0" applyProtection="0"/>
    <xf numFmtId="0" fontId="10" fillId="6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64" fillId="34" borderId="0" applyNumberFormat="0" applyBorder="0" applyAlignment="0" applyProtection="0"/>
    <xf numFmtId="0" fontId="10" fillId="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64" fillId="35" borderId="0" applyNumberFormat="0" applyBorder="0" applyAlignment="0" applyProtection="0"/>
    <xf numFmtId="0" fontId="11" fillId="6" borderId="0" applyNumberFormat="0" applyBorder="0" applyAlignment="0" applyProtection="0"/>
    <xf numFmtId="0" fontId="65" fillId="36" borderId="0" applyNumberFormat="0" applyBorder="0" applyAlignment="0" applyProtection="0"/>
    <xf numFmtId="0" fontId="66" fillId="36" borderId="0" applyNumberFormat="0" applyBorder="0" applyAlignment="0" applyProtection="0"/>
    <xf numFmtId="0" fontId="11" fillId="9" borderId="0" applyNumberFormat="0" applyBorder="0" applyAlignment="0" applyProtection="0"/>
    <xf numFmtId="0" fontId="65" fillId="37" borderId="0" applyNumberFormat="0" applyBorder="0" applyAlignment="0" applyProtection="0"/>
    <xf numFmtId="0" fontId="66" fillId="37" borderId="0" applyNumberFormat="0" applyBorder="0" applyAlignment="0" applyProtection="0"/>
    <xf numFmtId="0" fontId="11" fillId="10" borderId="0" applyNumberFormat="0" applyBorder="0" applyAlignment="0" applyProtection="0"/>
    <xf numFmtId="0" fontId="65" fillId="38" borderId="0" applyNumberFormat="0" applyBorder="0" applyAlignment="0" applyProtection="0"/>
    <xf numFmtId="0" fontId="66" fillId="38" borderId="0" applyNumberFormat="0" applyBorder="0" applyAlignment="0" applyProtection="0"/>
    <xf numFmtId="0" fontId="11" fillId="8" borderId="0" applyNumberFormat="0" applyBorder="0" applyAlignment="0" applyProtection="0"/>
    <xf numFmtId="0" fontId="65" fillId="39" borderId="0" applyNumberFormat="0" applyBorder="0" applyAlignment="0" applyProtection="0"/>
    <xf numFmtId="0" fontId="66" fillId="39" borderId="0" applyNumberFormat="0" applyBorder="0" applyAlignment="0" applyProtection="0"/>
    <xf numFmtId="0" fontId="11" fillId="6" borderId="0" applyNumberFormat="0" applyBorder="0" applyAlignment="0" applyProtection="0"/>
    <xf numFmtId="0" fontId="65" fillId="40" borderId="0" applyNumberFormat="0" applyBorder="0" applyAlignment="0" applyProtection="0"/>
    <xf numFmtId="0" fontId="66" fillId="40" borderId="0" applyNumberFormat="0" applyBorder="0" applyAlignment="0" applyProtection="0"/>
    <xf numFmtId="0" fontId="11" fillId="3" borderId="0" applyNumberFormat="0" applyBorder="0" applyAlignment="0" applyProtection="0"/>
    <xf numFmtId="0" fontId="65" fillId="41" borderId="0" applyNumberFormat="0" applyBorder="0" applyAlignment="0" applyProtection="0"/>
    <xf numFmtId="0" fontId="66" fillId="41" borderId="0" applyNumberFormat="0" applyBorder="0" applyAlignment="0" applyProtection="0"/>
    <xf numFmtId="0" fontId="11" fillId="11" borderId="0" applyNumberFormat="0" applyBorder="0" applyAlignment="0" applyProtection="0"/>
    <xf numFmtId="0" fontId="65" fillId="42" borderId="0" applyNumberFormat="0" applyBorder="0" applyAlignment="0" applyProtection="0"/>
    <xf numFmtId="0" fontId="66" fillId="42" borderId="0" applyNumberFormat="0" applyBorder="0" applyAlignment="0" applyProtection="0"/>
    <xf numFmtId="0" fontId="11" fillId="9" borderId="0" applyNumberFormat="0" applyBorder="0" applyAlignment="0" applyProtection="0"/>
    <xf numFmtId="0" fontId="65" fillId="43" borderId="0" applyNumberFormat="0" applyBorder="0" applyAlignment="0" applyProtection="0"/>
    <xf numFmtId="0" fontId="66" fillId="43" borderId="0" applyNumberFormat="0" applyBorder="0" applyAlignment="0" applyProtection="0"/>
    <xf numFmtId="0" fontId="11" fillId="10" borderId="0" applyNumberFormat="0" applyBorder="0" applyAlignment="0" applyProtection="0"/>
    <xf numFmtId="0" fontId="65" fillId="44" borderId="0" applyNumberFormat="0" applyBorder="0" applyAlignment="0" applyProtection="0"/>
    <xf numFmtId="0" fontId="66" fillId="44" borderId="0" applyNumberFormat="0" applyBorder="0" applyAlignment="0" applyProtection="0"/>
    <xf numFmtId="0" fontId="11" fillId="12" borderId="0" applyNumberFormat="0" applyBorder="0" applyAlignment="0" applyProtection="0"/>
    <xf numFmtId="0" fontId="65" fillId="45" borderId="0" applyNumberFormat="0" applyBorder="0" applyAlignment="0" applyProtection="0"/>
    <xf numFmtId="0" fontId="66" fillId="45" borderId="0" applyNumberFormat="0" applyBorder="0" applyAlignment="0" applyProtection="0"/>
    <xf numFmtId="0" fontId="11" fillId="13" borderId="0" applyNumberFormat="0" applyBorder="0" applyAlignment="0" applyProtection="0"/>
    <xf numFmtId="0" fontId="65" fillId="46" borderId="0" applyNumberFormat="0" applyBorder="0" applyAlignment="0" applyProtection="0"/>
    <xf numFmtId="0" fontId="66" fillId="46" borderId="0" applyNumberFormat="0" applyBorder="0" applyAlignment="0" applyProtection="0"/>
    <xf numFmtId="0" fontId="11" fillId="14" borderId="0" applyNumberFormat="0" applyBorder="0" applyAlignment="0" applyProtection="0"/>
    <xf numFmtId="0" fontId="65" fillId="47" borderId="0" applyNumberFormat="0" applyBorder="0" applyAlignment="0" applyProtection="0"/>
    <xf numFmtId="0" fontId="66" fillId="47" borderId="0" applyNumberFormat="0" applyBorder="0" applyAlignment="0" applyProtection="0"/>
    <xf numFmtId="0" fontId="12" fillId="15" borderId="0" applyNumberFormat="0" applyBorder="0" applyAlignment="0" applyProtection="0"/>
    <xf numFmtId="0" fontId="67" fillId="48" borderId="0" applyNumberFormat="0" applyBorder="0" applyAlignment="0" applyProtection="0"/>
    <xf numFmtId="0" fontId="68" fillId="48" borderId="0" applyNumberFormat="0" applyBorder="0" applyAlignment="0" applyProtection="0"/>
    <xf numFmtId="0" fontId="13" fillId="16" borderId="1" applyNumberFormat="0" applyAlignment="0" applyProtection="0"/>
    <xf numFmtId="0" fontId="69" fillId="49" borderId="16" applyNumberFormat="0" applyAlignment="0" applyProtection="0"/>
    <xf numFmtId="0" fontId="70" fillId="49" borderId="16" applyNumberFormat="0" applyAlignment="0" applyProtection="0"/>
    <xf numFmtId="0" fontId="14" fillId="17" borderId="2" applyNumberFormat="0" applyAlignment="0" applyProtection="0"/>
    <xf numFmtId="0" fontId="71" fillId="50" borderId="17" applyNumberFormat="0" applyAlignment="0" applyProtection="0"/>
    <xf numFmtId="0" fontId="72" fillId="50" borderId="17" applyNumberFormat="0" applyAlignment="0" applyProtection="0"/>
    <xf numFmtId="185" fontId="73" fillId="0" borderId="8" applyBorder="0">
      <alignment horizontal="center" vertical="center"/>
    </xf>
    <xf numFmtId="41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" fillId="0" borderId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51" borderId="18" applyNumberFormat="0" applyFont="0" applyAlignment="0">
      <protection locked="0"/>
    </xf>
    <xf numFmtId="0" fontId="6" fillId="51" borderId="18" applyNumberFormat="0" applyFont="0" applyAlignment="0">
      <protection locked="0"/>
    </xf>
    <xf numFmtId="186" fontId="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" fillId="0" borderId="0" applyProtection="0"/>
    <xf numFmtId="0" fontId="24" fillId="6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9" fillId="0" borderId="19" applyNumberFormat="0" applyFill="0" applyAlignment="0" applyProtection="0"/>
    <xf numFmtId="0" fontId="80" fillId="0" borderId="20" applyNumberFormat="0" applyFill="0" applyAlignment="0" applyProtection="0"/>
    <xf numFmtId="0" fontId="81" fillId="0" borderId="20" applyNumberFormat="0" applyFill="0" applyAlignment="0" applyProtection="0"/>
    <xf numFmtId="0" fontId="82" fillId="0" borderId="21" applyNumberFormat="0" applyFill="0" applyAlignment="0" applyProtection="0"/>
    <xf numFmtId="0" fontId="83" fillId="0" borderId="22" applyNumberFormat="0" applyFill="0" applyAlignment="0" applyProtection="0"/>
    <xf numFmtId="0" fontId="84" fillId="0" borderId="22" applyNumberFormat="0" applyFill="0" applyAlignment="0" applyProtection="0"/>
    <xf numFmtId="0" fontId="27" fillId="0" borderId="4" applyNumberFormat="0" applyFill="0" applyAlignment="0" applyProtection="0"/>
    <xf numFmtId="0" fontId="85" fillId="0" borderId="23" applyNumberFormat="0" applyFill="0" applyAlignment="0" applyProtection="0"/>
    <xf numFmtId="0" fontId="86" fillId="0" borderId="23" applyNumberFormat="0" applyFill="0" applyAlignment="0" applyProtection="0"/>
    <xf numFmtId="0" fontId="27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8" fillId="7" borderId="1" applyNumberFormat="0" applyAlignment="0" applyProtection="0"/>
    <xf numFmtId="0" fontId="87" fillId="53" borderId="16" applyNumberFormat="0" applyAlignment="0" applyProtection="0"/>
    <xf numFmtId="0" fontId="88" fillId="53" borderId="16" applyNumberFormat="0" applyAlignment="0" applyProtection="0"/>
    <xf numFmtId="0" fontId="29" fillId="16" borderId="0">
      <alignment horizontal="left"/>
    </xf>
    <xf numFmtId="0" fontId="30" fillId="0" borderId="5" applyNumberFormat="0" applyFill="0" applyAlignment="0" applyProtection="0"/>
    <xf numFmtId="0" fontId="89" fillId="0" borderId="24" applyNumberFormat="0" applyFill="0" applyAlignment="0" applyProtection="0"/>
    <xf numFmtId="0" fontId="90" fillId="0" borderId="24" applyNumberFormat="0" applyFill="0" applyAlignment="0" applyProtection="0"/>
    <xf numFmtId="0" fontId="31" fillId="7" borderId="0" applyNumberFormat="0" applyBorder="0" applyAlignment="0" applyProtection="0"/>
    <xf numFmtId="0" fontId="91" fillId="54" borderId="0" applyNumberFormat="0" applyBorder="0" applyAlignment="0" applyProtection="0"/>
    <xf numFmtId="0" fontId="92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187" fontId="6" fillId="0" borderId="0"/>
    <xf numFmtId="187" fontId="6" fillId="0" borderId="0"/>
    <xf numFmtId="187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4" borderId="6" applyNumberFormat="0" applyFont="0" applyAlignment="0" applyProtection="0"/>
    <xf numFmtId="0" fontId="5" fillId="55" borderId="25" applyNumberFormat="0" applyFont="0" applyAlignment="0" applyProtection="0"/>
    <xf numFmtId="0" fontId="5" fillId="55" borderId="25" applyNumberFormat="0" applyFont="0" applyAlignment="0" applyProtection="0"/>
    <xf numFmtId="0" fontId="5" fillId="55" borderId="25" applyNumberFormat="0" applyFont="0" applyAlignment="0" applyProtection="0"/>
    <xf numFmtId="0" fontId="5" fillId="55" borderId="25" applyNumberFormat="0" applyFont="0" applyAlignment="0" applyProtection="0"/>
    <xf numFmtId="0" fontId="6" fillId="4" borderId="6" applyNumberFormat="0" applyFont="0" applyAlignment="0" applyProtection="0"/>
    <xf numFmtId="0" fontId="5" fillId="55" borderId="25" applyNumberFormat="0" applyFont="0" applyAlignment="0" applyProtection="0"/>
    <xf numFmtId="0" fontId="5" fillId="55" borderId="25" applyNumberFormat="0" applyFont="0" applyAlignment="0" applyProtection="0"/>
    <xf numFmtId="0" fontId="5" fillId="55" borderId="25" applyNumberFormat="0" applyFont="0" applyAlignment="0" applyProtection="0"/>
    <xf numFmtId="0" fontId="5" fillId="55" borderId="25" applyNumberFormat="0" applyFont="0" applyAlignment="0" applyProtection="0"/>
    <xf numFmtId="0" fontId="5" fillId="55" borderId="25" applyNumberFormat="0" applyFont="0" applyAlignment="0" applyProtection="0"/>
    <xf numFmtId="0" fontId="5" fillId="55" borderId="25" applyNumberFormat="0" applyFont="0" applyAlignment="0" applyProtection="0"/>
    <xf numFmtId="0" fontId="5" fillId="55" borderId="25" applyNumberFormat="0" applyFont="0" applyAlignment="0" applyProtection="0"/>
    <xf numFmtId="0" fontId="5" fillId="55" borderId="25" applyNumberFormat="0" applyFont="0" applyAlignment="0" applyProtection="0"/>
    <xf numFmtId="0" fontId="64" fillId="55" borderId="25" applyNumberFormat="0" applyFont="0" applyAlignment="0" applyProtection="0"/>
    <xf numFmtId="0" fontId="33" fillId="16" borderId="7" applyNumberFormat="0" applyAlignment="0" applyProtection="0"/>
    <xf numFmtId="0" fontId="93" fillId="49" borderId="26" applyNumberFormat="0" applyAlignment="0" applyProtection="0"/>
    <xf numFmtId="0" fontId="94" fillId="49" borderId="26" applyNumberFormat="0" applyAlignment="0" applyProtection="0"/>
    <xf numFmtId="40" fontId="95" fillId="20" borderId="0">
      <alignment horizontal="right"/>
    </xf>
    <xf numFmtId="188" fontId="34" fillId="16" borderId="0">
      <alignment horizontal="right"/>
    </xf>
    <xf numFmtId="40" fontId="95" fillId="20" borderId="0">
      <alignment horizontal="right"/>
    </xf>
    <xf numFmtId="0" fontId="96" fillId="20" borderId="0">
      <alignment horizontal="right"/>
    </xf>
    <xf numFmtId="0" fontId="35" fillId="19" borderId="0">
      <alignment horizontal="center"/>
    </xf>
    <xf numFmtId="0" fontId="96" fillId="20" borderId="0">
      <alignment horizontal="right"/>
    </xf>
    <xf numFmtId="0" fontId="97" fillId="20" borderId="8"/>
    <xf numFmtId="0" fontId="15" fillId="56" borderId="0"/>
    <xf numFmtId="0" fontId="97" fillId="20" borderId="8"/>
    <xf numFmtId="0" fontId="97" fillId="0" borderId="0" applyBorder="0">
      <alignment horizontal="centerContinuous"/>
    </xf>
    <xf numFmtId="0" fontId="98" fillId="16" borderId="0" applyBorder="0">
      <alignment horizontal="centerContinuous"/>
    </xf>
    <xf numFmtId="0" fontId="97" fillId="0" borderId="0" applyBorder="0">
      <alignment horizontal="centerContinuous"/>
    </xf>
    <xf numFmtId="0" fontId="99" fillId="0" borderId="0" applyBorder="0">
      <alignment horizontal="centerContinuous"/>
    </xf>
    <xf numFmtId="0" fontId="100" fillId="56" borderId="0" applyBorder="0">
      <alignment horizontal="centerContinuous"/>
    </xf>
    <xf numFmtId="0" fontId="99" fillId="0" borderId="0" applyBorder="0">
      <alignment horizontal="centerContinuous"/>
    </xf>
    <xf numFmtId="0" fontId="45" fillId="0" borderId="0" applyNumberFormat="0" applyFont="0" applyFill="0" applyBorder="0" applyAlignment="0" applyProtection="0">
      <alignment horizontal="left"/>
    </xf>
    <xf numFmtId="0" fontId="29" fillId="7" borderId="0">
      <alignment horizontal="center"/>
    </xf>
    <xf numFmtId="49" fontId="29" fillId="16" borderId="0">
      <alignment horizontal="left"/>
    </xf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4" fontId="42" fillId="57" borderId="28" applyNumberFormat="0" applyProtection="0">
      <alignment vertical="center"/>
    </xf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4" fontId="9" fillId="56" borderId="0" applyNumberFormat="0" applyProtection="0">
      <alignment horizontal="left" vertical="center" indent="1"/>
    </xf>
    <xf numFmtId="4" fontId="9" fillId="56" borderId="0" applyNumberFormat="0" applyProtection="0">
      <alignment horizontal="left" vertical="center" indent="1"/>
    </xf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4" fontId="101" fillId="59" borderId="28" applyNumberFormat="0" applyProtection="0">
      <alignment horizontal="right" vertical="center"/>
    </xf>
    <xf numFmtId="4" fontId="101" fillId="60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4" fontId="101" fillId="14" borderId="28" applyNumberFormat="0" applyProtection="0">
      <alignment horizontal="right" vertical="center"/>
    </xf>
    <xf numFmtId="4" fontId="101" fillId="61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4" fontId="9" fillId="62" borderId="0" applyNumberFormat="0" applyProtection="0">
      <alignment horizontal="left" vertical="center" indent="1"/>
    </xf>
    <xf numFmtId="4" fontId="9" fillId="62" borderId="0" applyNumberFormat="0" applyProtection="0">
      <alignment horizontal="left" vertical="center" indent="1"/>
    </xf>
    <xf numFmtId="4" fontId="6" fillId="9" borderId="0" applyNumberFormat="0" applyProtection="0">
      <alignment horizontal="left" vertical="center" indent="1"/>
    </xf>
    <xf numFmtId="4" fontId="6" fillId="9" borderId="0" applyNumberFormat="0" applyProtection="0">
      <alignment horizontal="left" vertical="center" indent="1"/>
    </xf>
    <xf numFmtId="4" fontId="37" fillId="63" borderId="0" applyNumberFormat="0" applyProtection="0">
      <alignment horizontal="left" vertical="center" indent="1"/>
    </xf>
    <xf numFmtId="4" fontId="37" fillId="63" borderId="0" applyNumberFormat="0" applyProtection="0">
      <alignment horizontal="left" vertical="center" indent="1"/>
    </xf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4" fontId="6" fillId="9" borderId="0" applyNumberFormat="0" applyProtection="0">
      <alignment horizontal="left" vertical="center" indent="1"/>
    </xf>
    <xf numFmtId="4" fontId="6" fillId="9" borderId="0" applyNumberFormat="0" applyProtection="0">
      <alignment horizontal="left" vertical="center" indent="1"/>
    </xf>
    <xf numFmtId="4" fontId="6" fillId="58" borderId="0" applyNumberFormat="0" applyProtection="0">
      <alignment horizontal="left" vertical="center" indent="1"/>
    </xf>
    <xf numFmtId="4" fontId="6" fillId="58" borderId="0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4" fontId="34" fillId="64" borderId="28" applyNumberFormat="0" applyProtection="0">
      <alignment vertical="center"/>
    </xf>
    <xf numFmtId="4" fontId="102" fillId="64" borderId="28" applyNumberFormat="0" applyProtection="0">
      <alignment vertical="center"/>
    </xf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4" fontId="103" fillId="0" borderId="0" applyNumberFormat="0" applyProtection="0">
      <alignment horizontal="left" vertical="center" indent="1"/>
    </xf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38" fontId="6" fillId="66" borderId="0" applyNumberFormat="0" applyFont="0" applyBorder="0" applyAlignment="0" applyProtection="0"/>
    <xf numFmtId="0" fontId="6" fillId="0" borderId="0"/>
    <xf numFmtId="0" fontId="40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106" fillId="0" borderId="30" applyNumberFormat="0" applyFill="0" applyAlignment="0" applyProtection="0"/>
    <xf numFmtId="0" fontId="107" fillId="0" borderId="30" applyNumberFormat="0" applyFill="0" applyAlignment="0" applyProtection="0"/>
    <xf numFmtId="0" fontId="49" fillId="0" borderId="0"/>
    <xf numFmtId="189" fontId="45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9" fontId="6" fillId="0" borderId="0" applyFont="0" applyFill="0" applyBorder="0" applyAlignment="0" applyProtection="0"/>
    <xf numFmtId="0" fontId="114" fillId="0" borderId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0" fontId="116" fillId="0" borderId="0"/>
    <xf numFmtId="0" fontId="49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22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0" fontId="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198" fontId="125" fillId="23" borderId="0" applyNumberFormat="0" applyBorder="0" applyAlignment="0" applyProtection="0"/>
    <xf numFmtId="198" fontId="125" fillId="23" borderId="0" applyNumberFormat="0" applyBorder="0" applyAlignment="0" applyProtection="0"/>
    <xf numFmtId="0" fontId="10" fillId="2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2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0" fillId="74" borderId="0" applyNumberFormat="0" applyBorder="0" applyAlignment="0" applyProtection="0"/>
    <xf numFmtId="0" fontId="126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202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202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202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202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202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198" fontId="125" fillId="24" borderId="0" applyNumberFormat="0" applyBorder="0" applyAlignment="0" applyProtection="0"/>
    <xf numFmtId="198" fontId="125" fillId="24" borderId="0" applyNumberFormat="0" applyBorder="0" applyAlignment="0" applyProtection="0"/>
    <xf numFmtId="0" fontId="10" fillId="3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3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0" fillId="8" borderId="0" applyNumberFormat="0" applyBorder="0" applyAlignment="0" applyProtection="0"/>
    <xf numFmtId="0" fontId="126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202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202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202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202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202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198" fontId="125" fillId="25" borderId="0" applyNumberFormat="0" applyBorder="0" applyAlignment="0" applyProtection="0"/>
    <xf numFmtId="198" fontId="125" fillId="25" borderId="0" applyNumberFormat="0" applyBorder="0" applyAlignment="0" applyProtection="0"/>
    <xf numFmtId="0" fontId="10" fillId="4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4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2" fontId="10" fillId="75" borderId="0" applyNumberFormat="0" applyBorder="0" applyAlignment="0" applyProtection="0"/>
    <xf numFmtId="0" fontId="126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202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202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202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202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202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198" fontId="125" fillId="27" borderId="0" applyNumberFormat="0" applyBorder="0" applyAlignment="0" applyProtection="0"/>
    <xf numFmtId="198" fontId="125" fillId="27" borderId="0" applyNumberFormat="0" applyBorder="0" applyAlignment="0" applyProtection="0"/>
    <xf numFmtId="0" fontId="10" fillId="5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202" fontId="10" fillId="15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202" fontId="10" fillId="15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202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202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202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198" fontId="125" fillId="28" borderId="0" applyNumberFormat="0" applyBorder="0" applyAlignment="0" applyProtection="0"/>
    <xf numFmtId="198" fontId="125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202" fontId="10" fillId="6" borderId="0" applyNumberFormat="0" applyBorder="0" applyAlignment="0" applyProtection="0"/>
    <xf numFmtId="0" fontId="126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202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202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202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202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202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198" fontId="125" fillId="29" borderId="0" applyNumberFormat="0" applyBorder="0" applyAlignment="0" applyProtection="0"/>
    <xf numFmtId="198" fontId="125" fillId="29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0" fillId="5" borderId="0" applyNumberFormat="0" applyBorder="0" applyAlignment="0" applyProtection="0"/>
    <xf numFmtId="0" fontId="126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202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202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202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202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202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198" fontId="125" fillId="30" borderId="0" applyNumberFormat="0" applyBorder="0" applyAlignment="0" applyProtection="0"/>
    <xf numFmtId="198" fontId="125" fillId="30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0" fillId="2" borderId="0" applyNumberFormat="0" applyBorder="0" applyAlignment="0" applyProtection="0"/>
    <xf numFmtId="0" fontId="126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202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202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202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202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202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198" fontId="125" fillId="31" borderId="0" applyNumberFormat="0" applyBorder="0" applyAlignment="0" applyProtection="0"/>
    <xf numFmtId="198" fontId="125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202" fontId="10" fillId="3" borderId="0" applyNumberFormat="0" applyBorder="0" applyAlignment="0" applyProtection="0"/>
    <xf numFmtId="0" fontId="126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202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202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202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202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202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198" fontId="125" fillId="32" borderId="0" applyNumberFormat="0" applyBorder="0" applyAlignment="0" applyProtection="0"/>
    <xf numFmtId="198" fontId="125" fillId="32" borderId="0" applyNumberFormat="0" applyBorder="0" applyAlignment="0" applyProtection="0"/>
    <xf numFmtId="0" fontId="10" fillId="7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7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0" fillId="51" borderId="0" applyNumberFormat="0" applyBorder="0" applyAlignment="0" applyProtection="0"/>
    <xf numFmtId="0" fontId="126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202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202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202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202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202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198" fontId="125" fillId="33" borderId="0" applyNumberFormat="0" applyBorder="0" applyAlignment="0" applyProtection="0"/>
    <xf numFmtId="198" fontId="125" fillId="33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0" fillId="15" borderId="0" applyNumberFormat="0" applyBorder="0" applyAlignment="0" applyProtection="0"/>
    <xf numFmtId="0" fontId="126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202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202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202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202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202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198" fontId="125" fillId="34" borderId="0" applyNumberFormat="0" applyBorder="0" applyAlignment="0" applyProtection="0"/>
    <xf numFmtId="198" fontId="125" fillId="34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202" fontId="10" fillId="2" borderId="0" applyNumberFormat="0" applyBorder="0" applyAlignment="0" applyProtection="0"/>
    <xf numFmtId="0" fontId="126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202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202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202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202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202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198" fontId="125" fillId="35" borderId="0" applyNumberFormat="0" applyBorder="0" applyAlignment="0" applyProtection="0"/>
    <xf numFmtId="198" fontId="125" fillId="35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202" fontId="10" fillId="10" borderId="0" applyNumberFormat="0" applyBorder="0" applyAlignment="0" applyProtection="0"/>
    <xf numFmtId="0" fontId="126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202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202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202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202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202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198" fontId="127" fillId="36" borderId="0" applyNumberFormat="0" applyBorder="0" applyAlignment="0" applyProtection="0"/>
    <xf numFmtId="198" fontId="127" fillId="36" borderId="0" applyNumberFormat="0" applyBorder="0" applyAlignment="0" applyProtection="0"/>
    <xf numFmtId="0" fontId="11" fillId="6" borderId="0" applyNumberFormat="0" applyBorder="0" applyAlignment="0" applyProtection="0"/>
    <xf numFmtId="0" fontId="11" fillId="76" borderId="0" applyNumberFormat="0" applyBorder="0" applyAlignment="0" applyProtection="0"/>
    <xf numFmtId="201" fontId="128" fillId="77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202" fontId="11" fillId="76" borderId="0" applyNumberFormat="0" applyBorder="0" applyAlignment="0" applyProtection="0"/>
    <xf numFmtId="202" fontId="11" fillId="76" borderId="0" applyNumberFormat="0" applyBorder="0" applyAlignment="0" applyProtection="0"/>
    <xf numFmtId="202" fontId="11" fillId="76" borderId="0" applyNumberFormat="0" applyBorder="0" applyAlignment="0" applyProtection="0"/>
    <xf numFmtId="202" fontId="11" fillId="76" borderId="0" applyNumberFormat="0" applyBorder="0" applyAlignment="0" applyProtection="0"/>
    <xf numFmtId="202" fontId="11" fillId="76" borderId="0" applyNumberFormat="0" applyBorder="0" applyAlignment="0" applyProtection="0"/>
    <xf numFmtId="202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198" fontId="127" fillId="37" borderId="0" applyNumberFormat="0" applyBorder="0" applyAlignment="0" applyProtection="0"/>
    <xf numFmtId="198" fontId="127" fillId="37" borderId="0" applyNumberFormat="0" applyBorder="0" applyAlignment="0" applyProtection="0"/>
    <xf numFmtId="0" fontId="11" fillId="9" borderId="0" applyNumberFormat="0" applyBorder="0" applyAlignment="0" applyProtection="0"/>
    <xf numFmtId="0" fontId="11" fillId="3" borderId="0" applyNumberFormat="0" applyBorder="0" applyAlignment="0" applyProtection="0"/>
    <xf numFmtId="201" fontId="128" fillId="3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202" fontId="11" fillId="3" borderId="0" applyNumberFormat="0" applyBorder="0" applyAlignment="0" applyProtection="0"/>
    <xf numFmtId="202" fontId="11" fillId="3" borderId="0" applyNumberFormat="0" applyBorder="0" applyAlignment="0" applyProtection="0"/>
    <xf numFmtId="202" fontId="11" fillId="3" borderId="0" applyNumberFormat="0" applyBorder="0" applyAlignment="0" applyProtection="0"/>
    <xf numFmtId="202" fontId="11" fillId="3" borderId="0" applyNumberFormat="0" applyBorder="0" applyAlignment="0" applyProtection="0"/>
    <xf numFmtId="202" fontId="11" fillId="3" borderId="0" applyNumberFormat="0" applyBorder="0" applyAlignment="0" applyProtection="0"/>
    <xf numFmtId="202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198" fontId="127" fillId="38" borderId="0" applyNumberFormat="0" applyBorder="0" applyAlignment="0" applyProtection="0"/>
    <xf numFmtId="198" fontId="127" fillId="38" borderId="0" applyNumberFormat="0" applyBorder="0" applyAlignment="0" applyProtection="0"/>
    <xf numFmtId="0" fontId="11" fillId="10" borderId="0" applyNumberFormat="0" applyBorder="0" applyAlignment="0" applyProtection="0"/>
    <xf numFmtId="0" fontId="11" fillId="51" borderId="0" applyNumberFormat="0" applyBorder="0" applyAlignment="0" applyProtection="0"/>
    <xf numFmtId="201" fontId="128" fillId="78" borderId="0" applyNumberFormat="0" applyBorder="0" applyAlignment="0" applyProtection="0"/>
    <xf numFmtId="0" fontId="65" fillId="38" borderId="0" applyNumberFormat="0" applyBorder="0" applyAlignment="0" applyProtection="0"/>
    <xf numFmtId="0" fontId="65" fillId="38" borderId="0" applyNumberFormat="0" applyBorder="0" applyAlignment="0" applyProtection="0"/>
    <xf numFmtId="202" fontId="11" fillId="51" borderId="0" applyNumberFormat="0" applyBorder="0" applyAlignment="0" applyProtection="0"/>
    <xf numFmtId="202" fontId="11" fillId="51" borderId="0" applyNumberFormat="0" applyBorder="0" applyAlignment="0" applyProtection="0"/>
    <xf numFmtId="202" fontId="11" fillId="51" borderId="0" applyNumberFormat="0" applyBorder="0" applyAlignment="0" applyProtection="0"/>
    <xf numFmtId="202" fontId="11" fillId="51" borderId="0" applyNumberFormat="0" applyBorder="0" applyAlignment="0" applyProtection="0"/>
    <xf numFmtId="202" fontId="11" fillId="51" borderId="0" applyNumberFormat="0" applyBorder="0" applyAlignment="0" applyProtection="0"/>
    <xf numFmtId="202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198" fontId="127" fillId="39" borderId="0" applyNumberFormat="0" applyBorder="0" applyAlignment="0" applyProtection="0"/>
    <xf numFmtId="198" fontId="127" fillId="39" borderId="0" applyNumberFormat="0" applyBorder="0" applyAlignment="0" applyProtection="0"/>
    <xf numFmtId="0" fontId="11" fillId="8" borderId="0" applyNumberFormat="0" applyBorder="0" applyAlignment="0" applyProtection="0"/>
    <xf numFmtId="0" fontId="11" fillId="79" borderId="0" applyNumberFormat="0" applyBorder="0" applyAlignment="0" applyProtection="0"/>
    <xf numFmtId="201" fontId="128" fillId="26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202" fontId="11" fillId="79" borderId="0" applyNumberFormat="0" applyBorder="0" applyAlignment="0" applyProtection="0"/>
    <xf numFmtId="202" fontId="11" fillId="79" borderId="0" applyNumberFormat="0" applyBorder="0" applyAlignment="0" applyProtection="0"/>
    <xf numFmtId="202" fontId="11" fillId="79" borderId="0" applyNumberFormat="0" applyBorder="0" applyAlignment="0" applyProtection="0"/>
    <xf numFmtId="202" fontId="11" fillId="79" borderId="0" applyNumberFormat="0" applyBorder="0" applyAlignment="0" applyProtection="0"/>
    <xf numFmtId="202" fontId="11" fillId="79" borderId="0" applyNumberFormat="0" applyBorder="0" applyAlignment="0" applyProtection="0"/>
    <xf numFmtId="202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198" fontId="127" fillId="40" borderId="0" applyNumberFormat="0" applyBorder="0" applyAlignment="0" applyProtection="0"/>
    <xf numFmtId="198" fontId="127" fillId="40" borderId="0" applyNumberFormat="0" applyBorder="0" applyAlignment="0" applyProtection="0"/>
    <xf numFmtId="0" fontId="11" fillId="6" borderId="0" applyNumberFormat="0" applyBorder="0" applyAlignment="0" applyProtection="0"/>
    <xf numFmtId="0" fontId="11" fillId="13" borderId="0" applyNumberFormat="0" applyBorder="0" applyAlignment="0" applyProtection="0"/>
    <xf numFmtId="201" fontId="128" fillId="77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202" fontId="11" fillId="13" borderId="0" applyNumberFormat="0" applyBorder="0" applyAlignment="0" applyProtection="0"/>
    <xf numFmtId="202" fontId="11" fillId="13" borderId="0" applyNumberFormat="0" applyBorder="0" applyAlignment="0" applyProtection="0"/>
    <xf numFmtId="202" fontId="11" fillId="13" borderId="0" applyNumberFormat="0" applyBorder="0" applyAlignment="0" applyProtection="0"/>
    <xf numFmtId="202" fontId="11" fillId="13" borderId="0" applyNumberFormat="0" applyBorder="0" applyAlignment="0" applyProtection="0"/>
    <xf numFmtId="202" fontId="11" fillId="13" borderId="0" applyNumberFormat="0" applyBorder="0" applyAlignment="0" applyProtection="0"/>
    <xf numFmtId="202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198" fontId="127" fillId="41" borderId="0" applyNumberFormat="0" applyBorder="0" applyAlignment="0" applyProtection="0"/>
    <xf numFmtId="198" fontId="127" fillId="41" borderId="0" applyNumberFormat="0" applyBorder="0" applyAlignment="0" applyProtection="0"/>
    <xf numFmtId="0" fontId="11" fillId="3" borderId="0" applyNumberFormat="0" applyBorder="0" applyAlignment="0" applyProtection="0"/>
    <xf numFmtId="0" fontId="11" fillId="61" borderId="0" applyNumberFormat="0" applyBorder="0" applyAlignment="0" applyProtection="0"/>
    <xf numFmtId="201" fontId="128" fillId="5" borderId="0" applyNumberFormat="0" applyBorder="0" applyAlignment="0" applyProtection="0"/>
    <xf numFmtId="0" fontId="65" fillId="41" borderId="0" applyNumberFormat="0" applyBorder="0" applyAlignment="0" applyProtection="0"/>
    <xf numFmtId="0" fontId="65" fillId="41" borderId="0" applyNumberFormat="0" applyBorder="0" applyAlignment="0" applyProtection="0"/>
    <xf numFmtId="202" fontId="11" fillId="61" borderId="0" applyNumberFormat="0" applyBorder="0" applyAlignment="0" applyProtection="0"/>
    <xf numFmtId="202" fontId="11" fillId="61" borderId="0" applyNumberFormat="0" applyBorder="0" applyAlignment="0" applyProtection="0"/>
    <xf numFmtId="202" fontId="11" fillId="61" borderId="0" applyNumberFormat="0" applyBorder="0" applyAlignment="0" applyProtection="0"/>
    <xf numFmtId="202" fontId="11" fillId="61" borderId="0" applyNumberFormat="0" applyBorder="0" applyAlignment="0" applyProtection="0"/>
    <xf numFmtId="202" fontId="11" fillId="61" borderId="0" applyNumberFormat="0" applyBorder="0" applyAlignment="0" applyProtection="0"/>
    <xf numFmtId="202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29" fillId="0" borderId="12" applyBorder="0"/>
    <xf numFmtId="0" fontId="11" fillId="80" borderId="0" applyNumberFormat="0" applyBorder="0" applyAlignment="0" applyProtection="0"/>
    <xf numFmtId="0" fontId="11" fillId="80" borderId="0" applyNumberFormat="0" applyBorder="0" applyAlignment="0" applyProtection="0"/>
    <xf numFmtId="0" fontId="11" fillId="80" borderId="0" applyNumberFormat="0" applyBorder="0" applyAlignment="0" applyProtection="0"/>
    <xf numFmtId="0" fontId="11" fillId="80" borderId="0" applyNumberFormat="0" applyBorder="0" applyAlignment="0" applyProtection="0"/>
    <xf numFmtId="0" fontId="11" fillId="80" borderId="0" applyNumberFormat="0" applyBorder="0" applyAlignment="0" applyProtection="0"/>
    <xf numFmtId="198" fontId="127" fillId="42" borderId="0" applyNumberFormat="0" applyBorder="0" applyAlignment="0" applyProtection="0"/>
    <xf numFmtId="198" fontId="127" fillId="42" borderId="0" applyNumberFormat="0" applyBorder="0" applyAlignment="0" applyProtection="0"/>
    <xf numFmtId="0" fontId="11" fillId="11" borderId="0" applyNumberFormat="0" applyBorder="0" applyAlignment="0" applyProtection="0"/>
    <xf numFmtId="0" fontId="11" fillId="80" borderId="0" applyNumberFormat="0" applyBorder="0" applyAlignment="0" applyProtection="0"/>
    <xf numFmtId="201" fontId="128" fillId="13" borderId="0" applyNumberFormat="0" applyBorder="0" applyAlignment="0" applyProtection="0"/>
    <xf numFmtId="0" fontId="65" fillId="42" borderId="0" applyNumberFormat="0" applyBorder="0" applyAlignment="0" applyProtection="0"/>
    <xf numFmtId="0" fontId="65" fillId="42" borderId="0" applyNumberFormat="0" applyBorder="0" applyAlignment="0" applyProtection="0"/>
    <xf numFmtId="202" fontId="11" fillId="80" borderId="0" applyNumberFormat="0" applyBorder="0" applyAlignment="0" applyProtection="0"/>
    <xf numFmtId="202" fontId="11" fillId="80" borderId="0" applyNumberFormat="0" applyBorder="0" applyAlignment="0" applyProtection="0"/>
    <xf numFmtId="202" fontId="11" fillId="80" borderId="0" applyNumberFormat="0" applyBorder="0" applyAlignment="0" applyProtection="0"/>
    <xf numFmtId="202" fontId="11" fillId="80" borderId="0" applyNumberFormat="0" applyBorder="0" applyAlignment="0" applyProtection="0"/>
    <xf numFmtId="202" fontId="11" fillId="80" borderId="0" applyNumberFormat="0" applyBorder="0" applyAlignment="0" applyProtection="0"/>
    <xf numFmtId="202" fontId="11" fillId="80" borderId="0" applyNumberFormat="0" applyBorder="0" applyAlignment="0" applyProtection="0"/>
    <xf numFmtId="0" fontId="11" fillId="80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198" fontId="127" fillId="43" borderId="0" applyNumberFormat="0" applyBorder="0" applyAlignment="0" applyProtection="0"/>
    <xf numFmtId="198" fontId="127" fillId="43" borderId="0" applyNumberFormat="0" applyBorder="0" applyAlignment="0" applyProtection="0"/>
    <xf numFmtId="0" fontId="11" fillId="9" borderId="0" applyNumberFormat="0" applyBorder="0" applyAlignment="0" applyProtection="0"/>
    <xf numFmtId="0" fontId="11" fillId="14" borderId="0" applyNumberFormat="0" applyBorder="0" applyAlignment="0" applyProtection="0"/>
    <xf numFmtId="201" fontId="128" fillId="14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202" fontId="11" fillId="14" borderId="0" applyNumberFormat="0" applyBorder="0" applyAlignment="0" applyProtection="0"/>
    <xf numFmtId="202" fontId="11" fillId="14" borderId="0" applyNumberFormat="0" applyBorder="0" applyAlignment="0" applyProtection="0"/>
    <xf numFmtId="202" fontId="11" fillId="14" borderId="0" applyNumberFormat="0" applyBorder="0" applyAlignment="0" applyProtection="0"/>
    <xf numFmtId="202" fontId="11" fillId="14" borderId="0" applyNumberFormat="0" applyBorder="0" applyAlignment="0" applyProtection="0"/>
    <xf numFmtId="202" fontId="11" fillId="14" borderId="0" applyNumberFormat="0" applyBorder="0" applyAlignment="0" applyProtection="0"/>
    <xf numFmtId="202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198" fontId="127" fillId="44" borderId="0" applyNumberFormat="0" applyBorder="0" applyAlignment="0" applyProtection="0"/>
    <xf numFmtId="198" fontId="127" fillId="44" borderId="0" applyNumberFormat="0" applyBorder="0" applyAlignment="0" applyProtection="0"/>
    <xf numFmtId="0" fontId="11" fillId="10" borderId="0" applyNumberFormat="0" applyBorder="0" applyAlignment="0" applyProtection="0"/>
    <xf numFmtId="0" fontId="11" fillId="81" borderId="0" applyNumberFormat="0" applyBorder="0" applyAlignment="0" applyProtection="0"/>
    <xf numFmtId="201" fontId="128" fillId="81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202" fontId="11" fillId="81" borderId="0" applyNumberFormat="0" applyBorder="0" applyAlignment="0" applyProtection="0"/>
    <xf numFmtId="202" fontId="11" fillId="81" borderId="0" applyNumberFormat="0" applyBorder="0" applyAlignment="0" applyProtection="0"/>
    <xf numFmtId="202" fontId="11" fillId="81" borderId="0" applyNumberFormat="0" applyBorder="0" applyAlignment="0" applyProtection="0"/>
    <xf numFmtId="202" fontId="11" fillId="81" borderId="0" applyNumberFormat="0" applyBorder="0" applyAlignment="0" applyProtection="0"/>
    <xf numFmtId="202" fontId="11" fillId="81" borderId="0" applyNumberFormat="0" applyBorder="0" applyAlignment="0" applyProtection="0"/>
    <xf numFmtId="202" fontId="11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198" fontId="127" fillId="45" borderId="0" applyNumberFormat="0" applyBorder="0" applyAlignment="0" applyProtection="0"/>
    <xf numFmtId="198" fontId="127" fillId="45" borderId="0" applyNumberFormat="0" applyBorder="0" applyAlignment="0" applyProtection="0"/>
    <xf numFmtId="0" fontId="11" fillId="12" borderId="0" applyNumberFormat="0" applyBorder="0" applyAlignment="0" applyProtection="0"/>
    <xf numFmtId="0" fontId="11" fillId="79" borderId="0" applyNumberFormat="0" applyBorder="0" applyAlignment="0" applyProtection="0"/>
    <xf numFmtId="201" fontId="128" fillId="12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202" fontId="11" fillId="79" borderId="0" applyNumberFormat="0" applyBorder="0" applyAlignment="0" applyProtection="0"/>
    <xf numFmtId="202" fontId="11" fillId="79" borderId="0" applyNumberFormat="0" applyBorder="0" applyAlignment="0" applyProtection="0"/>
    <xf numFmtId="202" fontId="11" fillId="79" borderId="0" applyNumberFormat="0" applyBorder="0" applyAlignment="0" applyProtection="0"/>
    <xf numFmtId="202" fontId="11" fillId="79" borderId="0" applyNumberFormat="0" applyBorder="0" applyAlignment="0" applyProtection="0"/>
    <xf numFmtId="202" fontId="11" fillId="79" borderId="0" applyNumberFormat="0" applyBorder="0" applyAlignment="0" applyProtection="0"/>
    <xf numFmtId="202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198" fontId="127" fillId="46" borderId="0" applyNumberFormat="0" applyBorder="0" applyAlignment="0" applyProtection="0"/>
    <xf numFmtId="198" fontId="127" fillId="46" borderId="0" applyNumberFormat="0" applyBorder="0" applyAlignment="0" applyProtection="0"/>
    <xf numFmtId="0" fontId="11" fillId="13" borderId="0" applyNumberFormat="0" applyBorder="0" applyAlignment="0" applyProtection="0"/>
    <xf numFmtId="201" fontId="128" fillId="13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202" fontId="11" fillId="13" borderId="0" applyNumberFormat="0" applyBorder="0" applyAlignment="0" applyProtection="0"/>
    <xf numFmtId="202" fontId="11" fillId="13" borderId="0" applyNumberFormat="0" applyBorder="0" applyAlignment="0" applyProtection="0"/>
    <xf numFmtId="202" fontId="11" fillId="13" borderId="0" applyNumberFormat="0" applyBorder="0" applyAlignment="0" applyProtection="0"/>
    <xf numFmtId="202" fontId="11" fillId="13" borderId="0" applyNumberFormat="0" applyBorder="0" applyAlignment="0" applyProtection="0"/>
    <xf numFmtId="202" fontId="11" fillId="13" borderId="0" applyNumberFormat="0" applyBorder="0" applyAlignment="0" applyProtection="0"/>
    <xf numFmtId="202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198" fontId="127" fillId="47" borderId="0" applyNumberFormat="0" applyBorder="0" applyAlignment="0" applyProtection="0"/>
    <xf numFmtId="198" fontId="127" fillId="47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201" fontId="128" fillId="9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202" fontId="11" fillId="9" borderId="0" applyNumberFormat="0" applyBorder="0" applyAlignment="0" applyProtection="0"/>
    <xf numFmtId="202" fontId="11" fillId="9" borderId="0" applyNumberFormat="0" applyBorder="0" applyAlignment="0" applyProtection="0"/>
    <xf numFmtId="202" fontId="11" fillId="9" borderId="0" applyNumberFormat="0" applyBorder="0" applyAlignment="0" applyProtection="0"/>
    <xf numFmtId="202" fontId="11" fillId="9" borderId="0" applyNumberFormat="0" applyBorder="0" applyAlignment="0" applyProtection="0"/>
    <xf numFmtId="202" fontId="11" fillId="9" borderId="0" applyNumberFormat="0" applyBorder="0" applyAlignment="0" applyProtection="0"/>
    <xf numFmtId="202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198" fontId="130" fillId="48" borderId="0" applyNumberFormat="0" applyBorder="0" applyAlignment="0" applyProtection="0"/>
    <xf numFmtId="198" fontId="130" fillId="48" borderId="0" applyNumberFormat="0" applyBorder="0" applyAlignment="0" applyProtection="0"/>
    <xf numFmtId="0" fontId="12" fillId="15" borderId="0" applyNumberFormat="0" applyBorder="0" applyAlignment="0" applyProtection="0"/>
    <xf numFmtId="0" fontId="12" fillId="8" borderId="0" applyNumberFormat="0" applyBorder="0" applyAlignment="0" applyProtection="0"/>
    <xf numFmtId="201" fontId="131" fillId="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202" fontId="12" fillId="8" borderId="0" applyNumberFormat="0" applyBorder="0" applyAlignment="0" applyProtection="0"/>
    <xf numFmtId="202" fontId="12" fillId="8" borderId="0" applyNumberFormat="0" applyBorder="0" applyAlignment="0" applyProtection="0"/>
    <xf numFmtId="202" fontId="12" fillId="8" borderId="0" applyNumberFormat="0" applyBorder="0" applyAlignment="0" applyProtection="0"/>
    <xf numFmtId="202" fontId="12" fillId="8" borderId="0" applyNumberFormat="0" applyBorder="0" applyAlignment="0" applyProtection="0"/>
    <xf numFmtId="202" fontId="12" fillId="8" borderId="0" applyNumberFormat="0" applyBorder="0" applyAlignment="0" applyProtection="0"/>
    <xf numFmtId="0" fontId="12" fillId="8" borderId="0" applyNumberFormat="0" applyBorder="0" applyAlignment="0" applyProtection="0"/>
    <xf numFmtId="164" fontId="132" fillId="0" borderId="14"/>
    <xf numFmtId="203" fontId="7" fillId="0" borderId="0" applyFill="0"/>
    <xf numFmtId="203" fontId="7" fillId="0" borderId="0">
      <alignment horizontal="center"/>
    </xf>
    <xf numFmtId="0" fontId="7" fillId="0" borderId="0" applyFill="0">
      <alignment horizontal="center"/>
    </xf>
    <xf numFmtId="203" fontId="22" fillId="0" borderId="10" applyFill="0"/>
    <xf numFmtId="0" fontId="6" fillId="0" borderId="0" applyFont="0" applyAlignment="0"/>
    <xf numFmtId="0" fontId="133" fillId="0" borderId="0" applyFill="0">
      <alignment vertical="top"/>
    </xf>
    <xf numFmtId="0" fontId="22" fillId="0" borderId="0" applyFill="0">
      <alignment horizontal="left" vertical="top"/>
    </xf>
    <xf numFmtId="203" fontId="26" fillId="0" borderId="39" applyFill="0"/>
    <xf numFmtId="0" fontId="6" fillId="0" borderId="0" applyNumberFormat="0" applyFont="0" applyAlignment="0"/>
    <xf numFmtId="0" fontId="133" fillId="0" borderId="0" applyFill="0">
      <alignment wrapText="1"/>
    </xf>
    <xf numFmtId="0" fontId="22" fillId="0" borderId="0" applyFill="0">
      <alignment horizontal="left" vertical="top" wrapText="1"/>
    </xf>
    <xf numFmtId="203" fontId="134" fillId="0" borderId="0" applyFill="0"/>
    <xf numFmtId="0" fontId="135" fillId="0" borderId="0" applyNumberFormat="0" applyFont="0" applyAlignment="0">
      <alignment horizontal="center"/>
    </xf>
    <xf numFmtId="0" fontId="136" fillId="0" borderId="0" applyFill="0">
      <alignment vertical="top" wrapText="1"/>
    </xf>
    <xf numFmtId="0" fontId="26" fillId="0" borderId="0" applyFill="0">
      <alignment horizontal="left" vertical="top" wrapText="1"/>
    </xf>
    <xf numFmtId="203" fontId="6" fillId="0" borderId="0" applyFill="0"/>
    <xf numFmtId="0" fontId="135" fillId="0" borderId="0" applyNumberFormat="0" applyFont="0" applyAlignment="0">
      <alignment horizontal="center"/>
    </xf>
    <xf numFmtId="0" fontId="60" fillId="0" borderId="0" applyFill="0">
      <alignment vertical="center" wrapText="1"/>
    </xf>
    <xf numFmtId="0" fontId="51" fillId="0" borderId="0">
      <alignment horizontal="left" vertical="center" wrapText="1"/>
    </xf>
    <xf numFmtId="203" fontId="137" fillId="0" borderId="0" applyFill="0"/>
    <xf numFmtId="0" fontId="135" fillId="0" borderId="0" applyNumberFormat="0" applyFont="0" applyAlignment="0">
      <alignment horizontal="center"/>
    </xf>
    <xf numFmtId="0" fontId="138" fillId="0" borderId="0" applyFill="0">
      <alignment horizontal="center" vertical="center" wrapText="1"/>
    </xf>
    <xf numFmtId="0" fontId="6" fillId="0" borderId="0" applyFill="0">
      <alignment horizontal="center" vertical="center" wrapText="1"/>
    </xf>
    <xf numFmtId="203" fontId="139" fillId="0" borderId="0" applyFill="0"/>
    <xf numFmtId="0" fontId="135" fillId="0" borderId="0" applyNumberFormat="0" applyFont="0" applyAlignment="0">
      <alignment horizontal="center"/>
    </xf>
    <xf numFmtId="0" fontId="140" fillId="0" borderId="0" applyFill="0">
      <alignment horizontal="center" vertical="center" wrapText="1"/>
    </xf>
    <xf numFmtId="0" fontId="141" fillId="0" borderId="0" applyFill="0">
      <alignment horizontal="center" vertical="center" wrapText="1"/>
    </xf>
    <xf numFmtId="203" fontId="142" fillId="0" borderId="0" applyFill="0"/>
    <xf numFmtId="0" fontId="135" fillId="0" borderId="0" applyNumberFormat="0" applyFont="0" applyAlignment="0">
      <alignment horizontal="center"/>
    </xf>
    <xf numFmtId="0" fontId="143" fillId="0" borderId="0">
      <alignment horizontal="center" wrapText="1"/>
    </xf>
    <xf numFmtId="0" fontId="139" fillId="0" borderId="0" applyFill="0">
      <alignment horizontal="center" wrapText="1"/>
    </xf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44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44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44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44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44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198" fontId="145" fillId="49" borderId="16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198" fontId="145" fillId="49" borderId="16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44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69" fillId="49" borderId="16" applyNumberFormat="0" applyAlignment="0" applyProtection="0"/>
    <xf numFmtId="0" fontId="13" fillId="16" borderId="1" applyNumberFormat="0" applyAlignment="0" applyProtection="0"/>
    <xf numFmtId="201" fontId="146" fillId="82" borderId="1" applyNumberFormat="0" applyAlignment="0" applyProtection="0"/>
    <xf numFmtId="0" fontId="69" fillId="49" borderId="16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201" fontId="146" fillId="82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0" fillId="0" borderId="0"/>
    <xf numFmtId="0" fontId="70" fillId="49" borderId="16" applyNumberFormat="0" applyAlignment="0" applyProtection="0"/>
    <xf numFmtId="201" fontId="146" fillId="82" borderId="1" applyNumberFormat="0" applyAlignment="0" applyProtection="0"/>
    <xf numFmtId="202" fontId="144" fillId="26" borderId="1" applyNumberFormat="0" applyAlignment="0" applyProtection="0"/>
    <xf numFmtId="0" fontId="13" fillId="16" borderId="1" applyNumberFormat="0" applyAlignment="0" applyProtection="0"/>
    <xf numFmtId="201" fontId="146" fillId="82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202" fontId="144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202" fontId="144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202" fontId="144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202" fontId="144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202" fontId="144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44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3" fillId="16" borderId="1" applyNumberFormat="0" applyAlignment="0" applyProtection="0"/>
    <xf numFmtId="0" fontId="13" fillId="16" borderId="1" applyNumberFormat="0" applyAlignment="0" applyProtection="0"/>
    <xf numFmtId="0" fontId="10" fillId="0" borderId="0"/>
    <xf numFmtId="0" fontId="10" fillId="0" borderId="0"/>
    <xf numFmtId="0" fontId="14" fillId="17" borderId="2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198" fontId="147" fillId="50" borderId="17" applyNumberFormat="0" applyAlignment="0" applyProtection="0"/>
    <xf numFmtId="198" fontId="147" fillId="50" borderId="17" applyNumberFormat="0" applyAlignment="0" applyProtection="0"/>
    <xf numFmtId="0" fontId="14" fillId="17" borderId="2" applyNumberFormat="0" applyAlignment="0" applyProtection="0"/>
    <xf numFmtId="201" fontId="15" fillId="17" borderId="2" applyNumberFormat="0" applyAlignment="0" applyProtection="0"/>
    <xf numFmtId="0" fontId="71" fillId="50" borderId="17" applyNumberFormat="0" applyAlignment="0" applyProtection="0"/>
    <xf numFmtId="0" fontId="10" fillId="0" borderId="0"/>
    <xf numFmtId="0" fontId="71" fillId="50" borderId="17" applyNumberFormat="0" applyAlignment="0" applyProtection="0"/>
    <xf numFmtId="0" fontId="10" fillId="0" borderId="0"/>
    <xf numFmtId="202" fontId="14" fillId="17" borderId="2" applyNumberFormat="0" applyAlignment="0" applyProtection="0"/>
    <xf numFmtId="0" fontId="10" fillId="0" borderId="0"/>
    <xf numFmtId="202" fontId="14" fillId="17" borderId="2" applyNumberFormat="0" applyAlignment="0" applyProtection="0"/>
    <xf numFmtId="202" fontId="14" fillId="17" borderId="2" applyNumberFormat="0" applyAlignment="0" applyProtection="0"/>
    <xf numFmtId="202" fontId="14" fillId="17" borderId="2" applyNumberFormat="0" applyAlignment="0" applyProtection="0"/>
    <xf numFmtId="202" fontId="14" fillId="17" borderId="2" applyNumberFormat="0" applyAlignment="0" applyProtection="0"/>
    <xf numFmtId="0" fontId="14" fillId="17" borderId="2" applyNumberFormat="0" applyAlignment="0" applyProtection="0"/>
    <xf numFmtId="0" fontId="15" fillId="18" borderId="0">
      <alignment horizontal="left"/>
    </xf>
    <xf numFmtId="0" fontId="15" fillId="18" borderId="0">
      <alignment horizontal="left"/>
    </xf>
    <xf numFmtId="204" fontId="15" fillId="18" borderId="0">
      <alignment horizontal="left"/>
    </xf>
    <xf numFmtId="0" fontId="10" fillId="0" borderId="0"/>
    <xf numFmtId="201" fontId="15" fillId="18" borderId="0">
      <alignment horizontal="left"/>
    </xf>
    <xf numFmtId="204" fontId="15" fillId="18" borderId="0">
      <alignment horizontal="left"/>
    </xf>
    <xf numFmtId="0" fontId="10" fillId="0" borderId="0"/>
    <xf numFmtId="0" fontId="16" fillId="18" borderId="0">
      <alignment horizontal="right"/>
    </xf>
    <xf numFmtId="0" fontId="16" fillId="18" borderId="0">
      <alignment horizontal="right"/>
    </xf>
    <xf numFmtId="204" fontId="16" fillId="18" borderId="0">
      <alignment horizontal="right"/>
    </xf>
    <xf numFmtId="0" fontId="10" fillId="0" borderId="0"/>
    <xf numFmtId="201" fontId="16" fillId="18" borderId="0">
      <alignment horizontal="right"/>
    </xf>
    <xf numFmtId="204" fontId="16" fillId="18" borderId="0">
      <alignment horizontal="right"/>
    </xf>
    <xf numFmtId="0" fontId="10" fillId="0" borderId="0"/>
    <xf numFmtId="0" fontId="17" fillId="16" borderId="0">
      <alignment horizontal="center"/>
    </xf>
    <xf numFmtId="0" fontId="17" fillId="16" borderId="0">
      <alignment horizontal="center"/>
    </xf>
    <xf numFmtId="204" fontId="17" fillId="16" borderId="0">
      <alignment horizontal="center"/>
    </xf>
    <xf numFmtId="0" fontId="10" fillId="0" borderId="0"/>
    <xf numFmtId="201" fontId="17" fillId="16" borderId="0">
      <alignment horizontal="center"/>
    </xf>
    <xf numFmtId="204" fontId="17" fillId="16" borderId="0">
      <alignment horizontal="center"/>
    </xf>
    <xf numFmtId="0" fontId="10" fillId="0" borderId="0"/>
    <xf numFmtId="0" fontId="16" fillId="18" borderId="0">
      <alignment horizontal="right"/>
    </xf>
    <xf numFmtId="0" fontId="16" fillId="18" borderId="0">
      <alignment horizontal="right"/>
    </xf>
    <xf numFmtId="204" fontId="16" fillId="18" borderId="0">
      <alignment horizontal="right"/>
    </xf>
    <xf numFmtId="0" fontId="10" fillId="0" borderId="0"/>
    <xf numFmtId="201" fontId="16" fillId="18" borderId="0">
      <alignment horizontal="right"/>
    </xf>
    <xf numFmtId="204" fontId="16" fillId="18" borderId="0">
      <alignment horizontal="right"/>
    </xf>
    <xf numFmtId="0" fontId="10" fillId="0" borderId="0"/>
    <xf numFmtId="0" fontId="18" fillId="16" borderId="0">
      <alignment horizontal="left"/>
    </xf>
    <xf numFmtId="204" fontId="18" fillId="16" borderId="0">
      <alignment horizontal="left"/>
    </xf>
    <xf numFmtId="0" fontId="10" fillId="0" borderId="0"/>
    <xf numFmtId="201" fontId="18" fillId="16" borderId="0">
      <alignment horizontal="left"/>
    </xf>
    <xf numFmtId="204" fontId="18" fillId="16" borderId="0">
      <alignment horizontal="left"/>
    </xf>
    <xf numFmtId="0" fontId="10" fillId="0" borderId="0"/>
    <xf numFmtId="41" fontId="6" fillId="0" borderId="0" applyFont="0" applyFill="0" applyBorder="0" applyAlignment="0" applyProtection="0"/>
    <xf numFmtId="0" fontId="10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/>
    <xf numFmtId="41" fontId="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/>
    <xf numFmtId="41" fontId="1" fillId="0" borderId="0" applyFont="0" applyFill="0" applyBorder="0" applyAlignment="0" applyProtection="0"/>
    <xf numFmtId="0" fontId="10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10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/>
    <xf numFmtId="41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5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8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7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0" fontId="6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0" fontId="10" fillId="0" borderId="0"/>
    <xf numFmtId="0" fontId="10" fillId="0" borderId="0"/>
    <xf numFmtId="43" fontId="6" fillId="0" borderId="0" applyFont="0" applyFill="0" applyBorder="0" applyAlignment="0" applyProtection="0"/>
    <xf numFmtId="43" fontId="149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49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1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10" fillId="0" borderId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10" fillId="0" borderId="0"/>
    <xf numFmtId="3" fontId="6" fillId="0" borderId="0" applyFont="0" applyFill="0" applyBorder="0" applyAlignment="0" applyProtection="0"/>
    <xf numFmtId="3" fontId="6" fillId="83" borderId="0"/>
    <xf numFmtId="0" fontId="10" fillId="0" borderId="0"/>
    <xf numFmtId="3" fontId="6" fillId="0" borderId="0" applyFont="0" applyFill="0" applyBorder="0" applyAlignment="0" applyProtection="0"/>
    <xf numFmtId="3" fontId="6" fillId="83" borderId="0"/>
    <xf numFmtId="3" fontId="6" fillId="0" borderId="0" applyFont="0" applyFill="0" applyBorder="0" applyAlignment="0" applyProtection="0"/>
    <xf numFmtId="0" fontId="10" fillId="0" borderId="0"/>
    <xf numFmtId="3" fontId="51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10" fillId="0" borderId="0"/>
    <xf numFmtId="3" fontId="6" fillId="83" borderId="0"/>
    <xf numFmtId="0" fontId="10" fillId="0" borderId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0" fillId="0" borderId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0" fillId="0" borderId="0"/>
    <xf numFmtId="42" fontId="6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0" fillId="0" borderId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0" fillId="0" borderId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0" fillId="0" borderId="0"/>
    <xf numFmtId="42" fontId="1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0" fillId="0" borderId="0"/>
    <xf numFmtId="42" fontId="6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0" fillId="0" borderId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0" fontId="10" fillId="0" borderId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0" fontId="10" fillId="0" borderId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49" fillId="0" borderId="0" applyFont="0" applyFill="0" applyBorder="0" applyAlignment="0" applyProtection="0"/>
    <xf numFmtId="44" fontId="149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9" fillId="0" borderId="0" applyFont="0" applyFill="0" applyBorder="0" applyAlignment="0" applyProtection="0"/>
    <xf numFmtId="44" fontId="149" fillId="0" borderId="0" applyFont="0" applyFill="0" applyBorder="0" applyAlignment="0" applyProtection="0"/>
    <xf numFmtId="44" fontId="14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49" fillId="0" borderId="0" applyFont="0" applyFill="0" applyBorder="0" applyAlignment="0" applyProtection="0"/>
    <xf numFmtId="44" fontId="14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148" fillId="0" borderId="0" applyFont="0" applyFill="0" applyBorder="0" applyAlignment="0" applyProtection="0"/>
    <xf numFmtId="0" fontId="10" fillId="0" borderId="0"/>
    <xf numFmtId="44" fontId="32" fillId="0" borderId="0" applyFont="0" applyFill="0" applyBorder="0" applyAlignment="0" applyProtection="0"/>
    <xf numFmtId="0" fontId="10" fillId="0" borderId="0"/>
    <xf numFmtId="0" fontId="1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7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7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10" fillId="0" borderId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10" fillId="0" borderId="0"/>
    <xf numFmtId="0" fontId="10" fillId="0" borderId="0"/>
    <xf numFmtId="20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0" fillId="0" borderId="0"/>
    <xf numFmtId="20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201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0" fillId="0" borderId="0"/>
    <xf numFmtId="174" fontId="6" fillId="0" borderId="0" applyFont="0" applyFill="0" applyBorder="0" applyAlignment="0" applyProtection="0"/>
    <xf numFmtId="0" fontId="10" fillId="0" borderId="0"/>
    <xf numFmtId="201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0" fillId="0" borderId="0"/>
    <xf numFmtId="0" fontId="10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98" fontId="150" fillId="0" borderId="0" applyNumberFormat="0" applyFill="0" applyBorder="0" applyAlignment="0" applyProtection="0"/>
    <xf numFmtId="198" fontId="15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201" fontId="15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0" fillId="0" borderId="0"/>
    <xf numFmtId="0" fontId="75" fillId="0" borderId="0" applyNumberFormat="0" applyFill="0" applyBorder="0" applyAlignment="0" applyProtection="0"/>
    <xf numFmtId="0" fontId="10" fillId="0" borderId="0"/>
    <xf numFmtId="202" fontId="19" fillId="0" borderId="0" applyNumberFormat="0" applyFill="0" applyBorder="0" applyAlignment="0" applyProtection="0"/>
    <xf numFmtId="0" fontId="10" fillId="0" borderId="0"/>
    <xf numFmtId="202" fontId="19" fillId="0" borderId="0" applyNumberFormat="0" applyFill="0" applyBorder="0" applyAlignment="0" applyProtection="0"/>
    <xf numFmtId="202" fontId="19" fillId="0" borderId="0" applyNumberFormat="0" applyFill="0" applyBorder="0" applyAlignment="0" applyProtection="0"/>
    <xf numFmtId="202" fontId="19" fillId="0" borderId="0" applyNumberFormat="0" applyFill="0" applyBorder="0" applyAlignment="0" applyProtection="0"/>
    <xf numFmtId="202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201" fontId="9" fillId="0" borderId="0" applyProtection="0"/>
    <xf numFmtId="0" fontId="9" fillId="0" borderId="0" applyProtection="0"/>
    <xf numFmtId="0" fontId="10" fillId="0" borderId="0"/>
    <xf numFmtId="0" fontId="9" fillId="0" borderId="0" applyProtection="0"/>
    <xf numFmtId="0" fontId="9" fillId="0" borderId="0" applyProtection="0"/>
    <xf numFmtId="0" fontId="10" fillId="0" borderId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198" fontId="9" fillId="0" borderId="0" applyProtection="0"/>
    <xf numFmtId="198" fontId="9" fillId="0" borderId="0" applyProtection="0"/>
    <xf numFmtId="0" fontId="9" fillId="0" borderId="0" applyProtection="0"/>
    <xf numFmtId="201" fontId="21" fillId="0" borderId="0" applyProtection="0"/>
    <xf numFmtId="0" fontId="21" fillId="0" borderId="0" applyProtection="0"/>
    <xf numFmtId="0" fontId="10" fillId="0" borderId="0"/>
    <xf numFmtId="0" fontId="21" fillId="0" borderId="0" applyProtection="0"/>
    <xf numFmtId="0" fontId="21" fillId="0" borderId="0" applyProtection="0"/>
    <xf numFmtId="0" fontId="10" fillId="0" borderId="0"/>
    <xf numFmtId="0" fontId="21" fillId="0" borderId="0" applyProtection="0"/>
    <xf numFmtId="0" fontId="21" fillId="0" borderId="0" applyProtection="0"/>
    <xf numFmtId="0" fontId="21" fillId="0" borderId="0" applyProtection="0"/>
    <xf numFmtId="0" fontId="21" fillId="0" borderId="0" applyProtection="0"/>
    <xf numFmtId="198" fontId="21" fillId="0" borderId="0" applyProtection="0"/>
    <xf numFmtId="198" fontId="21" fillId="0" borderId="0" applyProtection="0"/>
    <xf numFmtId="0" fontId="21" fillId="0" borderId="0" applyProtection="0"/>
    <xf numFmtId="201" fontId="22" fillId="0" borderId="0" applyProtection="0"/>
    <xf numFmtId="0" fontId="22" fillId="0" borderId="0" applyProtection="0"/>
    <xf numFmtId="0" fontId="10" fillId="0" borderId="0"/>
    <xf numFmtId="0" fontId="22" fillId="0" borderId="0" applyProtection="0"/>
    <xf numFmtId="0" fontId="22" fillId="0" borderId="0" applyProtection="0"/>
    <xf numFmtId="0" fontId="10" fillId="0" borderId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98" fontId="22" fillId="0" borderId="0" applyProtection="0"/>
    <xf numFmtId="198" fontId="22" fillId="0" borderId="0" applyProtection="0"/>
    <xf numFmtId="0" fontId="22" fillId="0" borderId="0" applyProtection="0"/>
    <xf numFmtId="201" fontId="7" fillId="0" borderId="0" applyProtection="0"/>
    <xf numFmtId="0" fontId="7" fillId="0" borderId="0" applyProtection="0"/>
    <xf numFmtId="0" fontId="10" fillId="0" borderId="0"/>
    <xf numFmtId="201" fontId="7" fillId="0" borderId="0" applyProtection="0"/>
    <xf numFmtId="0" fontId="7" fillId="0" borderId="0" applyProtection="0"/>
    <xf numFmtId="0" fontId="10" fillId="0" borderId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198" fontId="7" fillId="0" borderId="0" applyProtection="0"/>
    <xf numFmtId="198" fontId="7" fillId="0" borderId="0" applyProtection="0"/>
    <xf numFmtId="0" fontId="7" fillId="0" borderId="0" applyProtection="0"/>
    <xf numFmtId="0" fontId="6" fillId="0" borderId="0" applyProtection="0"/>
    <xf numFmtId="0" fontId="6" fillId="0" borderId="0" applyProtection="0"/>
    <xf numFmtId="0" fontId="10" fillId="0" borderId="0"/>
    <xf numFmtId="0" fontId="6" fillId="0" borderId="0" applyProtection="0"/>
    <xf numFmtId="201" fontId="6" fillId="0" borderId="0" applyProtection="0"/>
    <xf numFmtId="0" fontId="6" fillId="0" borderId="0" applyProtection="0"/>
    <xf numFmtId="0" fontId="10" fillId="0" borderId="0"/>
    <xf numFmtId="0" fontId="10" fillId="0" borderId="0"/>
    <xf numFmtId="201" fontId="6" fillId="0" borderId="0" applyProtection="0"/>
    <xf numFmtId="0" fontId="6" fillId="0" borderId="0" applyProtection="0"/>
    <xf numFmtId="0" fontId="10" fillId="0" borderId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198" fontId="6" fillId="0" borderId="0" applyProtection="0"/>
    <xf numFmtId="198" fontId="6" fillId="0" borderId="0" applyProtection="0"/>
    <xf numFmtId="0" fontId="6" fillId="0" borderId="0" applyProtection="0"/>
    <xf numFmtId="201" fontId="9" fillId="0" borderId="0" applyProtection="0"/>
    <xf numFmtId="0" fontId="9" fillId="0" borderId="0" applyProtection="0"/>
    <xf numFmtId="0" fontId="10" fillId="0" borderId="0"/>
    <xf numFmtId="0" fontId="9" fillId="0" borderId="0" applyProtection="0"/>
    <xf numFmtId="0" fontId="9" fillId="0" borderId="0" applyProtection="0"/>
    <xf numFmtId="0" fontId="10" fillId="0" borderId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198" fontId="9" fillId="0" borderId="0" applyProtection="0"/>
    <xf numFmtId="198" fontId="9" fillId="0" borderId="0" applyProtection="0"/>
    <xf numFmtId="0" fontId="9" fillId="0" borderId="0" applyProtection="0"/>
    <xf numFmtId="201" fontId="23" fillId="0" borderId="0" applyProtection="0"/>
    <xf numFmtId="0" fontId="23" fillId="0" borderId="0" applyProtection="0"/>
    <xf numFmtId="0" fontId="10" fillId="0" borderId="0"/>
    <xf numFmtId="0" fontId="23" fillId="0" borderId="0" applyProtection="0"/>
    <xf numFmtId="0" fontId="23" fillId="0" borderId="0" applyProtection="0"/>
    <xf numFmtId="0" fontId="10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198" fontId="23" fillId="0" borderId="0" applyProtection="0"/>
    <xf numFmtId="198" fontId="23" fillId="0" borderId="0" applyProtection="0"/>
    <xf numFmtId="0" fontId="23" fillId="0" borderId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10" fillId="0" borderId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10" fillId="0" borderId="0"/>
    <xf numFmtId="0" fontId="10" fillId="0" borderId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198" fontId="152" fillId="52" borderId="0" applyNumberFormat="0" applyBorder="0" applyAlignment="0" applyProtection="0"/>
    <xf numFmtId="198" fontId="152" fillId="52" borderId="0" applyNumberFormat="0" applyBorder="0" applyAlignment="0" applyProtection="0"/>
    <xf numFmtId="0" fontId="24" fillId="6" borderId="0" applyNumberFormat="0" applyBorder="0" applyAlignment="0" applyProtection="0"/>
    <xf numFmtId="0" fontId="24" fillId="75" borderId="0" applyNumberFormat="0" applyBorder="0" applyAlignment="0" applyProtection="0"/>
    <xf numFmtId="0" fontId="10" fillId="0" borderId="0"/>
    <xf numFmtId="201" fontId="73" fillId="75" borderId="0" applyNumberFormat="0" applyBorder="0" applyAlignment="0" applyProtection="0"/>
    <xf numFmtId="0" fontId="77" fillId="52" borderId="0" applyNumberFormat="0" applyBorder="0" applyAlignment="0" applyProtection="0"/>
    <xf numFmtId="0" fontId="10" fillId="0" borderId="0"/>
    <xf numFmtId="0" fontId="77" fillId="52" borderId="0" applyNumberFormat="0" applyBorder="0" applyAlignment="0" applyProtection="0"/>
    <xf numFmtId="0" fontId="10" fillId="0" borderId="0"/>
    <xf numFmtId="202" fontId="24" fillId="75" borderId="0" applyNumberFormat="0" applyBorder="0" applyAlignment="0" applyProtection="0"/>
    <xf numFmtId="0" fontId="10" fillId="0" borderId="0"/>
    <xf numFmtId="202" fontId="24" fillId="75" borderId="0" applyNumberFormat="0" applyBorder="0" applyAlignment="0" applyProtection="0"/>
    <xf numFmtId="202" fontId="24" fillId="75" borderId="0" applyNumberFormat="0" applyBorder="0" applyAlignment="0" applyProtection="0"/>
    <xf numFmtId="202" fontId="24" fillId="75" borderId="0" applyNumberFormat="0" applyBorder="0" applyAlignment="0" applyProtection="0"/>
    <xf numFmtId="202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153" fillId="0" borderId="45" applyNumberFormat="0" applyFill="0" applyAlignment="0" applyProtection="0"/>
    <xf numFmtId="0" fontId="153" fillId="0" borderId="45" applyNumberFormat="0" applyFill="0" applyAlignment="0" applyProtection="0"/>
    <xf numFmtId="0" fontId="153" fillId="0" borderId="45" applyNumberFormat="0" applyFill="0" applyAlignment="0" applyProtection="0"/>
    <xf numFmtId="0" fontId="153" fillId="0" borderId="45" applyNumberFormat="0" applyFill="0" applyAlignment="0" applyProtection="0"/>
    <xf numFmtId="0" fontId="153" fillId="0" borderId="45" applyNumberFormat="0" applyFill="0" applyAlignment="0" applyProtection="0"/>
    <xf numFmtId="198" fontId="154" fillId="0" borderId="20" applyNumberFormat="0" applyFill="0" applyAlignment="0" applyProtection="0"/>
    <xf numFmtId="198" fontId="154" fillId="0" borderId="20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204" fontId="155" fillId="0" borderId="0" applyNumberFormat="0" applyFont="0" applyFill="0" applyAlignment="0" applyProtection="0"/>
    <xf numFmtId="0" fontId="153" fillId="0" borderId="45" applyNumberFormat="0" applyFill="0" applyAlignment="0" applyProtection="0"/>
    <xf numFmtId="0" fontId="10" fillId="0" borderId="0"/>
    <xf numFmtId="201" fontId="156" fillId="0" borderId="46" applyNumberFormat="0" applyFill="0" applyAlignment="0" applyProtection="0"/>
    <xf numFmtId="0" fontId="25" fillId="0" borderId="0" applyNumberFormat="0" applyFill="0" applyBorder="0" applyAlignment="0" applyProtection="0"/>
    <xf numFmtId="0" fontId="10" fillId="0" borderId="0"/>
    <xf numFmtId="0" fontId="10" fillId="0" borderId="0"/>
    <xf numFmtId="201" fontId="156" fillId="0" borderId="46" applyNumberFormat="0" applyFill="0" applyAlignment="0" applyProtection="0"/>
    <xf numFmtId="0" fontId="25" fillId="0" borderId="0" applyNumberFormat="0" applyFill="0" applyBorder="0" applyAlignment="0" applyProtection="0"/>
    <xf numFmtId="0" fontId="10" fillId="0" borderId="0"/>
    <xf numFmtId="0" fontId="10" fillId="0" borderId="0"/>
    <xf numFmtId="202" fontId="153" fillId="0" borderId="45" applyNumberFormat="0" applyFill="0" applyAlignment="0" applyProtection="0"/>
    <xf numFmtId="202" fontId="153" fillId="0" borderId="45" applyNumberFormat="0" applyFill="0" applyAlignment="0" applyProtection="0"/>
    <xf numFmtId="202" fontId="153" fillId="0" borderId="45" applyNumberFormat="0" applyFill="0" applyAlignment="0" applyProtection="0"/>
    <xf numFmtId="202" fontId="153" fillId="0" borderId="45" applyNumberFormat="0" applyFill="0" applyAlignment="0" applyProtection="0"/>
    <xf numFmtId="0" fontId="153" fillId="0" borderId="45" applyNumberFormat="0" applyFill="0" applyAlignment="0" applyProtection="0"/>
    <xf numFmtId="0" fontId="157" fillId="0" borderId="47" applyNumberFormat="0" applyFill="0" applyAlignment="0" applyProtection="0"/>
    <xf numFmtId="0" fontId="157" fillId="0" borderId="47" applyNumberFormat="0" applyFill="0" applyAlignment="0" applyProtection="0"/>
    <xf numFmtId="0" fontId="157" fillId="0" borderId="47" applyNumberFormat="0" applyFill="0" applyAlignment="0" applyProtection="0"/>
    <xf numFmtId="0" fontId="157" fillId="0" borderId="47" applyNumberFormat="0" applyFill="0" applyAlignment="0" applyProtection="0"/>
    <xf numFmtId="0" fontId="157" fillId="0" borderId="47" applyNumberFormat="0" applyFill="0" applyAlignment="0" applyProtection="0"/>
    <xf numFmtId="198" fontId="158" fillId="0" borderId="22" applyNumberFormat="0" applyFill="0" applyAlignment="0" applyProtection="0"/>
    <xf numFmtId="198" fontId="158" fillId="0" borderId="22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04" fontId="7" fillId="0" borderId="0" applyNumberFormat="0" applyFont="0" applyFill="0" applyAlignment="0" applyProtection="0"/>
    <xf numFmtId="0" fontId="157" fillId="0" borderId="47" applyNumberFormat="0" applyFill="0" applyAlignment="0" applyProtection="0"/>
    <xf numFmtId="0" fontId="10" fillId="0" borderId="0"/>
    <xf numFmtId="201" fontId="159" fillId="0" borderId="48" applyNumberFormat="0" applyFill="0" applyAlignment="0" applyProtection="0"/>
    <xf numFmtId="0" fontId="26" fillId="0" borderId="0" applyNumberFormat="0" applyFill="0" applyBorder="0" applyAlignment="0" applyProtection="0"/>
    <xf numFmtId="0" fontId="10" fillId="0" borderId="0"/>
    <xf numFmtId="0" fontId="10" fillId="0" borderId="0"/>
    <xf numFmtId="201" fontId="159" fillId="0" borderId="48" applyNumberFormat="0" applyFill="0" applyAlignment="0" applyProtection="0"/>
    <xf numFmtId="0" fontId="26" fillId="0" borderId="0" applyNumberFormat="0" applyFill="0" applyBorder="0" applyAlignment="0" applyProtection="0"/>
    <xf numFmtId="0" fontId="10" fillId="0" borderId="0"/>
    <xf numFmtId="0" fontId="10" fillId="0" borderId="0"/>
    <xf numFmtId="202" fontId="157" fillId="0" borderId="47" applyNumberFormat="0" applyFill="0" applyAlignment="0" applyProtection="0"/>
    <xf numFmtId="202" fontId="157" fillId="0" borderId="47" applyNumberFormat="0" applyFill="0" applyAlignment="0" applyProtection="0"/>
    <xf numFmtId="202" fontId="157" fillId="0" borderId="47" applyNumberFormat="0" applyFill="0" applyAlignment="0" applyProtection="0"/>
    <xf numFmtId="202" fontId="157" fillId="0" borderId="47" applyNumberFormat="0" applyFill="0" applyAlignment="0" applyProtection="0"/>
    <xf numFmtId="0" fontId="157" fillId="0" borderId="47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198" fontId="161" fillId="0" borderId="23" applyNumberFormat="0" applyFill="0" applyAlignment="0" applyProtection="0"/>
    <xf numFmtId="198" fontId="161" fillId="0" borderId="23" applyNumberFormat="0" applyFill="0" applyAlignment="0" applyProtection="0"/>
    <xf numFmtId="0" fontId="27" fillId="0" borderId="4" applyNumberFormat="0" applyFill="0" applyAlignment="0" applyProtection="0"/>
    <xf numFmtId="0" fontId="160" fillId="0" borderId="49" applyNumberFormat="0" applyFill="0" applyAlignment="0" applyProtection="0"/>
    <xf numFmtId="0" fontId="10" fillId="0" borderId="0"/>
    <xf numFmtId="201" fontId="162" fillId="0" borderId="50" applyNumberFormat="0" applyFill="0" applyAlignment="0" applyProtection="0"/>
    <xf numFmtId="0" fontId="85" fillId="0" borderId="23" applyNumberFormat="0" applyFill="0" applyAlignment="0" applyProtection="0"/>
    <xf numFmtId="0" fontId="10" fillId="0" borderId="0"/>
    <xf numFmtId="201" fontId="162" fillId="0" borderId="50" applyNumberFormat="0" applyFill="0" applyAlignment="0" applyProtection="0"/>
    <xf numFmtId="0" fontId="85" fillId="0" borderId="23" applyNumberFormat="0" applyFill="0" applyAlignment="0" applyProtection="0"/>
    <xf numFmtId="0" fontId="10" fillId="0" borderId="0"/>
    <xf numFmtId="202" fontId="160" fillId="0" borderId="49" applyNumberFormat="0" applyFill="0" applyAlignment="0" applyProtection="0"/>
    <xf numFmtId="0" fontId="10" fillId="0" borderId="0"/>
    <xf numFmtId="202" fontId="160" fillId="0" borderId="49" applyNumberFormat="0" applyFill="0" applyAlignment="0" applyProtection="0"/>
    <xf numFmtId="0" fontId="10" fillId="0" borderId="0"/>
    <xf numFmtId="201" fontId="162" fillId="0" borderId="50" applyNumberFormat="0" applyFill="0" applyAlignment="0" applyProtection="0"/>
    <xf numFmtId="202" fontId="160" fillId="0" borderId="49" applyNumberFormat="0" applyFill="0" applyAlignment="0" applyProtection="0"/>
    <xf numFmtId="0" fontId="10" fillId="0" borderId="0"/>
    <xf numFmtId="202" fontId="160" fillId="0" borderId="49" applyNumberFormat="0" applyFill="0" applyAlignment="0" applyProtection="0"/>
    <xf numFmtId="202" fontId="160" fillId="0" borderId="49" applyNumberFormat="0" applyFill="0" applyAlignment="0" applyProtection="0"/>
    <xf numFmtId="202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98" fontId="161" fillId="0" borderId="0" applyNumberFormat="0" applyFill="0" applyBorder="0" applyAlignment="0" applyProtection="0"/>
    <xf numFmtId="198" fontId="161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0" fillId="0" borderId="0"/>
    <xf numFmtId="201" fontId="16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" fillId="0" borderId="0"/>
    <xf numFmtId="0" fontId="85" fillId="0" borderId="0" applyNumberFormat="0" applyFill="0" applyBorder="0" applyAlignment="0" applyProtection="0"/>
    <xf numFmtId="0" fontId="10" fillId="0" borderId="0"/>
    <xf numFmtId="202" fontId="160" fillId="0" borderId="0" applyNumberFormat="0" applyFill="0" applyBorder="0" applyAlignment="0" applyProtection="0"/>
    <xf numFmtId="0" fontId="10" fillId="0" borderId="0"/>
    <xf numFmtId="202" fontId="160" fillId="0" borderId="0" applyNumberFormat="0" applyFill="0" applyBorder="0" applyAlignment="0" applyProtection="0"/>
    <xf numFmtId="202" fontId="160" fillId="0" borderId="0" applyNumberFormat="0" applyFill="0" applyBorder="0" applyAlignment="0" applyProtection="0"/>
    <xf numFmtId="202" fontId="160" fillId="0" borderId="0" applyNumberFormat="0" applyFill="0" applyBorder="0" applyAlignment="0" applyProtection="0"/>
    <xf numFmtId="202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204" fontId="163" fillId="0" borderId="0" applyNumberFormat="0" applyFill="0" applyBorder="0" applyAlignment="0" applyProtection="0">
      <alignment vertical="top"/>
      <protection locked="0"/>
    </xf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198" fontId="164" fillId="53" borderId="16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198" fontId="164" fillId="53" borderId="16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87" fillId="53" borderId="16" applyNumberFormat="0" applyAlignment="0" applyProtection="0"/>
    <xf numFmtId="0" fontId="28" fillId="7" borderId="1" applyNumberFormat="0" applyAlignment="0" applyProtection="0"/>
    <xf numFmtId="201" fontId="54" fillId="5" borderId="1" applyNumberFormat="0" applyAlignment="0" applyProtection="0"/>
    <xf numFmtId="0" fontId="87" fillId="53" borderId="16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201" fontId="54" fillId="5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88" fillId="53" borderId="16" applyNumberFormat="0" applyAlignment="0" applyProtection="0"/>
    <xf numFmtId="201" fontId="54" fillId="5" borderId="1" applyNumberFormat="0" applyAlignment="0" applyProtection="0"/>
    <xf numFmtId="202" fontId="28" fillId="5" borderId="1" applyNumberFormat="0" applyAlignment="0" applyProtection="0"/>
    <xf numFmtId="0" fontId="28" fillId="7" borderId="1" applyNumberFormat="0" applyAlignment="0" applyProtection="0"/>
    <xf numFmtId="201" fontId="54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202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202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202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202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202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10" fillId="0" borderId="0"/>
    <xf numFmtId="0" fontId="10" fillId="0" borderId="0"/>
    <xf numFmtId="0" fontId="15" fillId="18" borderId="0">
      <alignment horizontal="left"/>
    </xf>
    <xf numFmtId="0" fontId="15" fillId="18" borderId="0">
      <alignment horizontal="left"/>
    </xf>
    <xf numFmtId="204" fontId="15" fillId="18" borderId="0">
      <alignment horizontal="left"/>
    </xf>
    <xf numFmtId="0" fontId="10" fillId="0" borderId="0"/>
    <xf numFmtId="201" fontId="15" fillId="18" borderId="0">
      <alignment horizontal="left"/>
    </xf>
    <xf numFmtId="204" fontId="15" fillId="18" borderId="0">
      <alignment horizontal="left"/>
    </xf>
    <xf numFmtId="0" fontId="10" fillId="0" borderId="0"/>
    <xf numFmtId="0" fontId="29" fillId="16" borderId="0">
      <alignment horizontal="left"/>
    </xf>
    <xf numFmtId="204" fontId="29" fillId="16" borderId="0">
      <alignment horizontal="left"/>
    </xf>
    <xf numFmtId="0" fontId="10" fillId="0" borderId="0"/>
    <xf numFmtId="0" fontId="29" fillId="16" borderId="0">
      <alignment horizontal="left"/>
    </xf>
    <xf numFmtId="201" fontId="29" fillId="16" borderId="0">
      <alignment horizontal="left"/>
    </xf>
    <xf numFmtId="204" fontId="29" fillId="16" borderId="0">
      <alignment horizontal="left"/>
    </xf>
    <xf numFmtId="0" fontId="10" fillId="0" borderId="0"/>
    <xf numFmtId="0" fontId="165" fillId="0" borderId="51" applyNumberFormat="0" applyFill="0" applyAlignment="0" applyProtection="0"/>
    <xf numFmtId="0" fontId="165" fillId="0" borderId="51" applyNumberFormat="0" applyFill="0" applyAlignment="0" applyProtection="0"/>
    <xf numFmtId="0" fontId="165" fillId="0" borderId="51" applyNumberFormat="0" applyFill="0" applyAlignment="0" applyProtection="0"/>
    <xf numFmtId="0" fontId="165" fillId="0" borderId="51" applyNumberFormat="0" applyFill="0" applyAlignment="0" applyProtection="0"/>
    <xf numFmtId="0" fontId="165" fillId="0" borderId="51" applyNumberFormat="0" applyFill="0" applyAlignment="0" applyProtection="0"/>
    <xf numFmtId="198" fontId="166" fillId="0" borderId="24" applyNumberFormat="0" applyFill="0" applyAlignment="0" applyProtection="0"/>
    <xf numFmtId="198" fontId="166" fillId="0" borderId="24" applyNumberFormat="0" applyFill="0" applyAlignment="0" applyProtection="0"/>
    <xf numFmtId="0" fontId="30" fillId="0" borderId="5" applyNumberFormat="0" applyFill="0" applyAlignment="0" applyProtection="0"/>
    <xf numFmtId="0" fontId="165" fillId="0" borderId="51" applyNumberFormat="0" applyFill="0" applyAlignment="0" applyProtection="0"/>
    <xf numFmtId="0" fontId="10" fillId="0" borderId="0"/>
    <xf numFmtId="201" fontId="167" fillId="0" borderId="51" applyNumberFormat="0" applyFill="0" applyAlignment="0" applyProtection="0"/>
    <xf numFmtId="0" fontId="89" fillId="0" borderId="24" applyNumberFormat="0" applyFill="0" applyAlignment="0" applyProtection="0"/>
    <xf numFmtId="0" fontId="10" fillId="0" borderId="0"/>
    <xf numFmtId="0" fontId="89" fillId="0" borderId="24" applyNumberFormat="0" applyFill="0" applyAlignment="0" applyProtection="0"/>
    <xf numFmtId="0" fontId="10" fillId="0" borderId="0"/>
    <xf numFmtId="202" fontId="165" fillId="0" borderId="51" applyNumberFormat="0" applyFill="0" applyAlignment="0" applyProtection="0"/>
    <xf numFmtId="0" fontId="10" fillId="0" borderId="0"/>
    <xf numFmtId="202" fontId="165" fillId="0" borderId="51" applyNumberFormat="0" applyFill="0" applyAlignment="0" applyProtection="0"/>
    <xf numFmtId="202" fontId="165" fillId="0" borderId="51" applyNumberFormat="0" applyFill="0" applyAlignment="0" applyProtection="0"/>
    <xf numFmtId="202" fontId="165" fillId="0" borderId="51" applyNumberFormat="0" applyFill="0" applyAlignment="0" applyProtection="0"/>
    <xf numFmtId="202" fontId="165" fillId="0" borderId="51" applyNumberFormat="0" applyFill="0" applyAlignment="0" applyProtection="0"/>
    <xf numFmtId="0" fontId="165" fillId="0" borderId="51" applyNumberFormat="0" applyFill="0" applyAlignment="0" applyProtection="0"/>
    <xf numFmtId="205" fontId="6" fillId="0" borderId="0" applyFont="0" applyFill="0" applyBorder="0" applyAlignment="0" applyProtection="0"/>
    <xf numFmtId="206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168" fillId="7" borderId="0" applyNumberFormat="0" applyBorder="0" applyAlignment="0" applyProtection="0"/>
    <xf numFmtId="0" fontId="168" fillId="7" borderId="0" applyNumberFormat="0" applyBorder="0" applyAlignment="0" applyProtection="0"/>
    <xf numFmtId="0" fontId="168" fillId="7" borderId="0" applyNumberFormat="0" applyBorder="0" applyAlignment="0" applyProtection="0"/>
    <xf numFmtId="0" fontId="168" fillId="7" borderId="0" applyNumberFormat="0" applyBorder="0" applyAlignment="0" applyProtection="0"/>
    <xf numFmtId="0" fontId="168" fillId="7" borderId="0" applyNumberFormat="0" applyBorder="0" applyAlignment="0" applyProtection="0"/>
    <xf numFmtId="198" fontId="169" fillId="54" borderId="0" applyNumberFormat="0" applyBorder="0" applyAlignment="0" applyProtection="0"/>
    <xf numFmtId="198" fontId="169" fillId="54" borderId="0" applyNumberFormat="0" applyBorder="0" applyAlignment="0" applyProtection="0"/>
    <xf numFmtId="0" fontId="31" fillId="7" borderId="0" applyNumberFormat="0" applyBorder="0" applyAlignment="0" applyProtection="0"/>
    <xf numFmtId="0" fontId="168" fillId="7" borderId="0" applyNumberFormat="0" applyBorder="0" applyAlignment="0" applyProtection="0"/>
    <xf numFmtId="0" fontId="10" fillId="0" borderId="0"/>
    <xf numFmtId="201" fontId="170" fillId="7" borderId="0" applyNumberFormat="0" applyBorder="0" applyAlignment="0" applyProtection="0"/>
    <xf numFmtId="0" fontId="91" fillId="54" borderId="0" applyNumberFormat="0" applyBorder="0" applyAlignment="0" applyProtection="0"/>
    <xf numFmtId="0" fontId="10" fillId="0" borderId="0"/>
    <xf numFmtId="0" fontId="91" fillId="54" borderId="0" applyNumberFormat="0" applyBorder="0" applyAlignment="0" applyProtection="0"/>
    <xf numFmtId="0" fontId="10" fillId="0" borderId="0"/>
    <xf numFmtId="202" fontId="168" fillId="7" borderId="0" applyNumberFormat="0" applyBorder="0" applyAlignment="0" applyProtection="0"/>
    <xf numFmtId="0" fontId="10" fillId="0" borderId="0"/>
    <xf numFmtId="202" fontId="168" fillId="7" borderId="0" applyNumberFormat="0" applyBorder="0" applyAlignment="0" applyProtection="0"/>
    <xf numFmtId="202" fontId="168" fillId="7" borderId="0" applyNumberFormat="0" applyBorder="0" applyAlignment="0" applyProtection="0"/>
    <xf numFmtId="202" fontId="168" fillId="7" borderId="0" applyNumberFormat="0" applyBorder="0" applyAlignment="0" applyProtection="0"/>
    <xf numFmtId="202" fontId="168" fillId="7" borderId="0" applyNumberFormat="0" applyBorder="0" applyAlignment="0" applyProtection="0"/>
    <xf numFmtId="0" fontId="168" fillId="7" borderId="0" applyNumberFormat="0" applyBorder="0" applyAlignment="0" applyProtection="0"/>
    <xf numFmtId="0" fontId="43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201" fontId="6" fillId="0" borderId="0"/>
    <xf numFmtId="204" fontId="6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204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32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5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0" fillId="0" borderId="0"/>
    <xf numFmtId="0" fontId="6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202" fontId="6" fillId="0" borderId="0"/>
    <xf numFmtId="0" fontId="10" fillId="0" borderId="0"/>
    <xf numFmtId="0" fontId="1" fillId="0" borderId="0"/>
    <xf numFmtId="202" fontId="6" fillId="0" borderId="0"/>
    <xf numFmtId="0" fontId="10" fillId="0" borderId="0"/>
    <xf numFmtId="202" fontId="6" fillId="0" borderId="0"/>
    <xf numFmtId="202" fontId="6" fillId="0" borderId="0"/>
    <xf numFmtId="198" fontId="6" fillId="0" borderId="0"/>
    <xf numFmtId="198" fontId="6" fillId="0" borderId="0"/>
    <xf numFmtId="0" fontId="32" fillId="0" borderId="0"/>
    <xf numFmtId="0" fontId="149" fillId="0" borderId="0"/>
    <xf numFmtId="0" fontId="149" fillId="0" borderId="0"/>
    <xf numFmtId="0" fontId="149" fillId="0" borderId="0"/>
    <xf numFmtId="0" fontId="10" fillId="0" borderId="0"/>
    <xf numFmtId="204" fontId="6" fillId="0" borderId="0"/>
    <xf numFmtId="0" fontId="149" fillId="0" borderId="0"/>
    <xf numFmtId="0" fontId="10" fillId="0" borderId="0"/>
    <xf numFmtId="41" fontId="32" fillId="0" borderId="0"/>
    <xf numFmtId="0" fontId="6" fillId="0" borderId="0"/>
    <xf numFmtId="0" fontId="10" fillId="0" borderId="0"/>
    <xf numFmtId="201" fontId="6" fillId="0" borderId="0"/>
    <xf numFmtId="202" fontId="6" fillId="0" borderId="0"/>
    <xf numFmtId="0" fontId="10" fillId="0" borderId="0"/>
    <xf numFmtId="202" fontId="6" fillId="0" borderId="0"/>
    <xf numFmtId="202" fontId="6" fillId="0" borderId="0"/>
    <xf numFmtId="0" fontId="10" fillId="0" borderId="0"/>
    <xf numFmtId="202" fontId="6" fillId="0" borderId="0"/>
    <xf numFmtId="202" fontId="6" fillId="0" borderId="0"/>
    <xf numFmtId="0" fontId="10" fillId="0" borderId="0"/>
    <xf numFmtId="202" fontId="6" fillId="0" borderId="0"/>
    <xf numFmtId="0" fontId="10" fillId="0" borderId="0"/>
    <xf numFmtId="202" fontId="6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202" fontId="6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9" fillId="0" borderId="0"/>
    <xf numFmtId="0" fontId="149" fillId="0" borderId="0"/>
    <xf numFmtId="0" fontId="10" fillId="0" borderId="0"/>
    <xf numFmtId="0" fontId="149" fillId="0" borderId="0"/>
    <xf numFmtId="201" fontId="6" fillId="0" borderId="0"/>
    <xf numFmtId="202" fontId="6" fillId="0" borderId="0"/>
    <xf numFmtId="0" fontId="6" fillId="0" borderId="0"/>
    <xf numFmtId="0" fontId="10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202" fontId="6" fillId="0" borderId="0"/>
    <xf numFmtId="0" fontId="10" fillId="0" borderId="0"/>
    <xf numFmtId="0" fontId="10" fillId="0" borderId="0"/>
    <xf numFmtId="202" fontId="6" fillId="0" borderId="0"/>
    <xf numFmtId="202" fontId="6" fillId="0" borderId="0"/>
    <xf numFmtId="0" fontId="6" fillId="0" borderId="0"/>
    <xf numFmtId="0" fontId="10" fillId="0" borderId="0"/>
    <xf numFmtId="202" fontId="6" fillId="0" borderId="0"/>
    <xf numFmtId="202" fontId="6" fillId="0" borderId="0"/>
    <xf numFmtId="0" fontId="10" fillId="0" borderId="0"/>
    <xf numFmtId="202" fontId="6" fillId="0" borderId="0"/>
    <xf numFmtId="202" fontId="6" fillId="0" borderId="0"/>
    <xf numFmtId="0" fontId="10" fillId="0" borderId="0"/>
    <xf numFmtId="202" fontId="6" fillId="0" borderId="0"/>
    <xf numFmtId="0" fontId="10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6" fillId="0" borderId="0"/>
    <xf numFmtId="202" fontId="6" fillId="0" borderId="0"/>
    <xf numFmtId="0" fontId="10" fillId="0" borderId="0"/>
    <xf numFmtId="0" fontId="1" fillId="0" borderId="0"/>
    <xf numFmtId="0" fontId="10" fillId="0" borderId="0"/>
    <xf numFmtId="204" fontId="6" fillId="0" borderId="0"/>
    <xf numFmtId="209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202" fontId="6" fillId="0" borderId="0"/>
    <xf numFmtId="0" fontId="10" fillId="0" borderId="0"/>
    <xf numFmtId="201" fontId="6" fillId="0" borderId="0"/>
    <xf numFmtId="0" fontId="1" fillId="0" borderId="0"/>
    <xf numFmtId="0" fontId="6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" fillId="0" borderId="0"/>
    <xf numFmtId="0" fontId="10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0" fillId="0" borderId="0"/>
    <xf numFmtId="0" fontId="6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1" fillId="0" borderId="0"/>
    <xf numFmtId="0" fontId="10" fillId="0" borderId="0"/>
    <xf numFmtId="0" fontId="6" fillId="0" borderId="0"/>
    <xf numFmtId="0" fontId="6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202" fontId="45" fillId="0" borderId="0"/>
    <xf numFmtId="202" fontId="45" fillId="0" borderId="0"/>
    <xf numFmtId="202" fontId="45" fillId="0" borderId="0"/>
    <xf numFmtId="202" fontId="45" fillId="0" borderId="0"/>
    <xf numFmtId="202" fontId="45" fillId="0" borderId="0"/>
    <xf numFmtId="198" fontId="125" fillId="0" borderId="0"/>
    <xf numFmtId="198" fontId="125" fillId="0" borderId="0"/>
    <xf numFmtId="0" fontId="32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201" fontId="6" fillId="0" borderId="0"/>
    <xf numFmtId="202" fontId="6" fillId="0" borderId="0"/>
    <xf numFmtId="0" fontId="32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25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202" fontId="45" fillId="0" borderId="0"/>
    <xf numFmtId="0" fontId="10" fillId="0" borderId="0"/>
    <xf numFmtId="202" fontId="6" fillId="0" borderId="0"/>
    <xf numFmtId="0" fontId="1" fillId="0" borderId="0"/>
    <xf numFmtId="0" fontId="1" fillId="0" borderId="0"/>
    <xf numFmtId="0" fontId="10" fillId="0" borderId="0"/>
    <xf numFmtId="0" fontId="1" fillId="0" borderId="0"/>
    <xf numFmtId="202" fontId="45" fillId="0" borderId="0"/>
    <xf numFmtId="0" fontId="10" fillId="0" borderId="0"/>
    <xf numFmtId="0" fontId="1" fillId="0" borderId="0"/>
    <xf numFmtId="202" fontId="45" fillId="0" borderId="0"/>
    <xf numFmtId="0" fontId="10" fillId="0" borderId="0"/>
    <xf numFmtId="202" fontId="45" fillId="0" borderId="0"/>
    <xf numFmtId="202" fontId="45" fillId="0" borderId="0"/>
    <xf numFmtId="202" fontId="45" fillId="0" borderId="0"/>
    <xf numFmtId="202" fontId="45" fillId="0" borderId="0"/>
    <xf numFmtId="201" fontId="57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0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0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0" fillId="0" borderId="0"/>
    <xf numFmtId="37" fontId="49" fillId="0" borderId="0"/>
    <xf numFmtId="0" fontId="1" fillId="0" borderId="0"/>
    <xf numFmtId="0" fontId="1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0" fillId="0" borderId="0"/>
    <xf numFmtId="37" fontId="49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1" fillId="0" borderId="0"/>
    <xf numFmtId="0" fontId="1" fillId="0" borderId="0"/>
    <xf numFmtId="0" fontId="10" fillId="0" borderId="0"/>
    <xf numFmtId="37" fontId="49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0" fillId="0" borderId="0"/>
    <xf numFmtId="37" fontId="49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6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1" fillId="0" borderId="0"/>
    <xf numFmtId="0" fontId="1" fillId="0" borderId="0"/>
    <xf numFmtId="0" fontId="10" fillId="0" borderId="0"/>
    <xf numFmtId="0" fontId="6" fillId="0" borderId="0"/>
    <xf numFmtId="0" fontId="149" fillId="0" borderId="0"/>
    <xf numFmtId="0" fontId="149" fillId="0" borderId="0"/>
    <xf numFmtId="0" fontId="10" fillId="0" borderId="0"/>
    <xf numFmtId="0" fontId="1" fillId="0" borderId="0"/>
    <xf numFmtId="209" fontId="6" fillId="0" borderId="0"/>
    <xf numFmtId="0" fontId="1" fillId="0" borderId="0"/>
    <xf numFmtId="0" fontId="10" fillId="0" borderId="0"/>
    <xf numFmtId="0" fontId="1" fillId="0" borderId="0"/>
    <xf numFmtId="37" fontId="49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0" fontId="6" fillId="0" borderId="0"/>
    <xf numFmtId="209" fontId="1" fillId="0" borderId="0"/>
    <xf numFmtId="202" fontId="1" fillId="0" borderId="0"/>
    <xf numFmtId="202" fontId="1" fillId="0" borderId="0"/>
    <xf numFmtId="209" fontId="1" fillId="0" borderId="0"/>
    <xf numFmtId="202" fontId="1" fillId="0" borderId="0"/>
    <xf numFmtId="209" fontId="1" fillId="0" borderId="0"/>
    <xf numFmtId="209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9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9" fontId="1" fillId="0" borderId="0"/>
    <xf numFmtId="209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9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0" fontId="10" fillId="0" borderId="0"/>
    <xf numFmtId="209" fontId="1" fillId="0" borderId="0"/>
    <xf numFmtId="202" fontId="1" fillId="0" borderId="0"/>
    <xf numFmtId="202" fontId="1" fillId="0" borderId="0"/>
    <xf numFmtId="209" fontId="1" fillId="0" borderId="0"/>
    <xf numFmtId="202" fontId="1" fillId="0" borderId="0"/>
    <xf numFmtId="209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9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0" fontId="10" fillId="0" borderId="0"/>
    <xf numFmtId="209" fontId="1" fillId="0" borderId="0"/>
    <xf numFmtId="202" fontId="1" fillId="0" borderId="0"/>
    <xf numFmtId="209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9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202" fontId="1" fillId="0" borderId="0"/>
    <xf numFmtId="202" fontId="1" fillId="0" borderId="0"/>
    <xf numFmtId="202" fontId="1" fillId="0" borderId="0"/>
    <xf numFmtId="0" fontId="10" fillId="0" borderId="0"/>
    <xf numFmtId="0" fontId="10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0" fontId="10" fillId="0" borderId="0"/>
    <xf numFmtId="209" fontId="1" fillId="0" borderId="0"/>
    <xf numFmtId="0" fontId="10" fillId="0" borderId="0"/>
    <xf numFmtId="209" fontId="1" fillId="0" borderId="0"/>
    <xf numFmtId="209" fontId="1" fillId="0" borderId="0"/>
    <xf numFmtId="0" fontId="10" fillId="0" borderId="0"/>
    <xf numFmtId="209" fontId="1" fillId="0" borderId="0"/>
    <xf numFmtId="202" fontId="6" fillId="0" borderId="0"/>
    <xf numFmtId="0" fontId="10" fillId="0" borderId="0"/>
    <xf numFmtId="209" fontId="1" fillId="0" borderId="0"/>
    <xf numFmtId="209" fontId="1" fillId="0" borderId="0"/>
    <xf numFmtId="209" fontId="1" fillId="0" borderId="0"/>
    <xf numFmtId="0" fontId="10" fillId="0" borderId="0"/>
    <xf numFmtId="209" fontId="1" fillId="0" borderId="0"/>
    <xf numFmtId="0" fontId="10" fillId="0" borderId="0"/>
    <xf numFmtId="209" fontId="1" fillId="0" borderId="0"/>
    <xf numFmtId="209" fontId="1" fillId="0" borderId="0"/>
    <xf numFmtId="0" fontId="10" fillId="0" borderId="0"/>
    <xf numFmtId="209" fontId="1" fillId="0" borderId="0"/>
    <xf numFmtId="198" fontId="125" fillId="0" borderId="0"/>
    <xf numFmtId="0" fontId="10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0" fontId="1" fillId="0" borderId="0"/>
    <xf numFmtId="0" fontId="10" fillId="0" borderId="0"/>
    <xf numFmtId="209" fontId="1" fillId="0" borderId="0"/>
    <xf numFmtId="0" fontId="1" fillId="0" borderId="0"/>
    <xf numFmtId="0" fontId="10" fillId="0" borderId="0"/>
    <xf numFmtId="209" fontId="1" fillId="0" borderId="0"/>
    <xf numFmtId="209" fontId="1" fillId="0" borderId="0"/>
    <xf numFmtId="0" fontId="1" fillId="0" borderId="0"/>
    <xf numFmtId="0" fontId="10" fillId="0" borderId="0"/>
    <xf numFmtId="209" fontId="1" fillId="0" borderId="0"/>
    <xf numFmtId="0" fontId="1" fillId="0" borderId="0"/>
    <xf numFmtId="0" fontId="1" fillId="0" borderId="0"/>
    <xf numFmtId="0" fontId="6" fillId="0" borderId="0"/>
    <xf numFmtId="0" fontId="10" fillId="0" borderId="0"/>
    <xf numFmtId="209" fontId="1" fillId="0" borderId="0"/>
    <xf numFmtId="209" fontId="1" fillId="0" borderId="0"/>
    <xf numFmtId="209" fontId="1" fillId="0" borderId="0"/>
    <xf numFmtId="0" fontId="1" fillId="0" borderId="0"/>
    <xf numFmtId="0" fontId="10" fillId="0" borderId="0"/>
    <xf numFmtId="209" fontId="1" fillId="0" borderId="0"/>
    <xf numFmtId="202" fontId="6" fillId="0" borderId="0"/>
    <xf numFmtId="0" fontId="10" fillId="0" borderId="0"/>
    <xf numFmtId="209" fontId="1" fillId="0" borderId="0"/>
    <xf numFmtId="209" fontId="1" fillId="0" borderId="0"/>
    <xf numFmtId="0" fontId="1" fillId="0" borderId="0"/>
    <xf numFmtId="0" fontId="10" fillId="0" borderId="0"/>
    <xf numFmtId="209" fontId="1" fillId="0" borderId="0"/>
    <xf numFmtId="0" fontId="1" fillId="0" borderId="0"/>
    <xf numFmtId="0" fontId="10" fillId="0" borderId="0"/>
    <xf numFmtId="209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201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37" fontId="21" fillId="0" borderId="0"/>
    <xf numFmtId="0" fontId="6" fillId="0" borderId="0"/>
    <xf numFmtId="0" fontId="6" fillId="0" borderId="0"/>
    <xf numFmtId="0" fontId="10" fillId="0" borderId="0"/>
    <xf numFmtId="0" fontId="1" fillId="0" borderId="0"/>
    <xf numFmtId="0" fontId="6" fillId="0" borderId="0"/>
    <xf numFmtId="0" fontId="6" fillId="0" borderId="0"/>
    <xf numFmtId="0" fontId="10" fillId="0" borderId="0"/>
    <xf numFmtId="0" fontId="1" fillId="0" borderId="0"/>
    <xf numFmtId="0" fontId="6" fillId="0" borderId="0"/>
    <xf numFmtId="0" fontId="6" fillId="0" borderId="0"/>
    <xf numFmtId="0" fontId="10" fillId="0" borderId="0"/>
    <xf numFmtId="0" fontId="6" fillId="0" borderId="0"/>
    <xf numFmtId="37" fontId="49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37" fontId="49" fillId="0" borderId="0"/>
    <xf numFmtId="0" fontId="6" fillId="0" borderId="0"/>
    <xf numFmtId="0" fontId="6" fillId="0" borderId="0"/>
    <xf numFmtId="0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4" fontId="6" fillId="0" borderId="0"/>
    <xf numFmtId="201" fontId="1" fillId="0" borderId="0"/>
    <xf numFmtId="198" fontId="125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202" fontId="6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198" fontId="125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198" fontId="125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0" fillId="0" borderId="0"/>
    <xf numFmtId="201" fontId="1" fillId="0" borderId="0"/>
    <xf numFmtId="201" fontId="1" fillId="0" borderId="0"/>
    <xf numFmtId="0" fontId="10" fillId="0" borderId="0"/>
    <xf numFmtId="201" fontId="1" fillId="0" borderId="0"/>
    <xf numFmtId="0" fontId="1" fillId="0" borderId="0"/>
    <xf numFmtId="0" fontId="10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10" fillId="0" borderId="0"/>
    <xf numFmtId="0" fontId="51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49" fillId="0" borderId="0"/>
    <xf numFmtId="0" fontId="149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198" fontId="12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49" fillId="0" borderId="0"/>
    <xf numFmtId="0" fontId="149" fillId="0" borderId="0"/>
    <xf numFmtId="37" fontId="49" fillId="0" borderId="0"/>
    <xf numFmtId="37" fontId="49" fillId="0" borderId="0"/>
    <xf numFmtId="0" fontId="6" fillId="0" borderId="0"/>
    <xf numFmtId="0" fontId="6" fillId="0" borderId="0"/>
    <xf numFmtId="0" fontId="149" fillId="0" borderId="0"/>
    <xf numFmtId="0" fontId="149" fillId="0" borderId="0"/>
    <xf numFmtId="0" fontId="149" fillId="0" borderId="0"/>
    <xf numFmtId="37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198" fontId="12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198" fontId="12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6" fillId="0" borderId="0"/>
    <xf numFmtId="37" fontId="49" fillId="0" borderId="0"/>
    <xf numFmtId="37" fontId="49" fillId="0" borderId="0"/>
    <xf numFmtId="0" fontId="1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198" fontId="12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198" fontId="12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198" fontId="12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202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198" fontId="12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6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26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26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26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26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26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6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55" borderId="25" applyNumberFormat="0" applyFont="0" applyAlignment="0" applyProtection="0"/>
    <xf numFmtId="0" fontId="1" fillId="55" borderId="25" applyNumberFormat="0" applyFont="0" applyAlignment="0" applyProtection="0"/>
    <xf numFmtId="0" fontId="1" fillId="55" borderId="25" applyNumberFormat="0" applyFont="0" applyAlignment="0" applyProtection="0"/>
    <xf numFmtId="0" fontId="10" fillId="0" borderId="0"/>
    <xf numFmtId="0" fontId="1" fillId="55" borderId="25" applyNumberFormat="0" applyFont="0" applyAlignment="0" applyProtection="0"/>
    <xf numFmtId="0" fontId="1" fillId="55" borderId="25" applyNumberFormat="0" applyFont="0" applyAlignment="0" applyProtection="0"/>
    <xf numFmtId="0" fontId="1" fillId="55" borderId="25" applyNumberFormat="0" applyFont="0" applyAlignment="0" applyProtection="0"/>
    <xf numFmtId="0" fontId="1" fillId="55" borderId="25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198" fontId="126" fillId="55" borderId="2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55" borderId="25" applyNumberFormat="0" applyFont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55" borderId="25" applyNumberFormat="0" applyFont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55" borderId="25" applyNumberFormat="0" applyFont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32" fillId="4" borderId="6" applyNumberFormat="0" applyFont="0" applyAlignment="0" applyProtection="0"/>
    <xf numFmtId="0" fontId="1" fillId="55" borderId="25" applyNumberFormat="0" applyFont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55" borderId="25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55" borderId="25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" fillId="0" borderId="0"/>
    <xf numFmtId="0" fontId="1" fillId="0" borderId="0"/>
    <xf numFmtId="0" fontId="1" fillId="55" borderId="25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55" borderId="25" applyNumberFormat="0" applyFont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55" borderId="25" applyNumberFormat="0" applyFont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55" borderId="25" applyNumberFormat="0" applyFont="0" applyAlignment="0" applyProtection="0"/>
    <xf numFmtId="0" fontId="1" fillId="55" borderId="25" applyNumberFormat="0" applyFont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198" fontId="126" fillId="55" borderId="25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5" borderId="25" applyNumberFormat="0" applyFont="0" applyAlignment="0" applyProtection="0"/>
    <xf numFmtId="0" fontId="10" fillId="0" borderId="0"/>
    <xf numFmtId="0" fontId="1" fillId="0" borderId="0"/>
    <xf numFmtId="0" fontId="1" fillId="55" borderId="25" applyNumberFormat="0" applyFont="0" applyAlignment="0" applyProtection="0"/>
    <xf numFmtId="0" fontId="1" fillId="55" borderId="25" applyNumberFormat="0" applyFont="0" applyAlignment="0" applyProtection="0"/>
    <xf numFmtId="0" fontId="10" fillId="0" borderId="0"/>
    <xf numFmtId="0" fontId="1" fillId="0" borderId="0"/>
    <xf numFmtId="0" fontId="1" fillId="0" borderId="0"/>
    <xf numFmtId="0" fontId="1" fillId="55" borderId="25" applyNumberFormat="0" applyFont="0" applyAlignment="0" applyProtection="0"/>
    <xf numFmtId="0" fontId="10" fillId="0" borderId="0"/>
    <xf numFmtId="0" fontId="1" fillId="0" borderId="0"/>
    <xf numFmtId="0" fontId="1" fillId="55" borderId="25" applyNumberFormat="0" applyFont="0" applyAlignment="0" applyProtection="0"/>
    <xf numFmtId="0" fontId="10" fillId="0" borderId="0"/>
    <xf numFmtId="0" fontId="1" fillId="0" borderId="0"/>
    <xf numFmtId="0" fontId="1" fillId="55" borderId="25" applyNumberFormat="0" applyFont="0" applyAlignment="0" applyProtection="0"/>
    <xf numFmtId="0" fontId="1" fillId="55" borderId="25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55" borderId="25" applyNumberFormat="0" applyFont="0" applyAlignment="0" applyProtection="0"/>
    <xf numFmtId="0" fontId="32" fillId="4" borderId="6" applyNumberFormat="0" applyFont="0" applyAlignment="0" applyProtection="0"/>
    <xf numFmtId="0" fontId="21" fillId="4" borderId="6" applyNumberFormat="0" applyFont="0" applyAlignment="0" applyProtection="0"/>
    <xf numFmtId="0" fontId="10" fillId="0" borderId="0"/>
    <xf numFmtId="0" fontId="1" fillId="0" borderId="0"/>
    <xf numFmtId="0" fontId="1" fillId="0" borderId="0"/>
    <xf numFmtId="0" fontId="1" fillId="55" borderId="25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55" borderId="25" applyNumberFormat="0" applyFont="0" applyAlignment="0" applyProtection="0"/>
    <xf numFmtId="0" fontId="1" fillId="55" borderId="25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" fillId="0" borderId="0"/>
    <xf numFmtId="0" fontId="1" fillId="55" borderId="25" applyNumberFormat="0" applyFont="0" applyAlignment="0" applyProtection="0"/>
    <xf numFmtId="0" fontId="1" fillId="55" borderId="25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55" borderId="25" applyNumberFormat="0" applyFont="0" applyAlignment="0" applyProtection="0"/>
    <xf numFmtId="0" fontId="1" fillId="55" borderId="25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55" borderId="25" applyNumberFormat="0" applyFont="0" applyAlignment="0" applyProtection="0"/>
    <xf numFmtId="0" fontId="1" fillId="55" borderId="25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1" fillId="55" borderId="25" applyNumberFormat="0" applyFont="0" applyAlignment="0" applyProtection="0"/>
    <xf numFmtId="0" fontId="1" fillId="55" borderId="25" applyNumberFormat="0" applyFont="0" applyAlignment="0" applyProtection="0"/>
    <xf numFmtId="0" fontId="1" fillId="55" borderId="25" applyNumberFormat="0" applyFont="0" applyAlignment="0" applyProtection="0"/>
    <xf numFmtId="0" fontId="10" fillId="0" borderId="0"/>
    <xf numFmtId="0" fontId="1" fillId="55" borderId="25" applyNumberFormat="0" applyFont="0" applyAlignment="0" applyProtection="0"/>
    <xf numFmtId="0" fontId="1" fillId="55" borderId="25" applyNumberFormat="0" applyFont="0" applyAlignment="0" applyProtection="0"/>
    <xf numFmtId="0" fontId="10" fillId="0" borderId="0"/>
    <xf numFmtId="0" fontId="64" fillId="55" borderId="25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198" fontId="126" fillId="55" borderId="25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198" fontId="126" fillId="55" borderId="25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32" fillId="4" borderId="6" applyNumberFormat="0" applyFont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202" fontId="126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198" fontId="126" fillId="55" borderId="2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198" fontId="126" fillId="55" borderId="25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202" fontId="126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198" fontId="126" fillId="55" borderId="25" applyNumberFormat="0" applyFont="0" applyAlignment="0" applyProtection="0"/>
    <xf numFmtId="0" fontId="1" fillId="0" borderId="0"/>
    <xf numFmtId="0" fontId="1" fillId="0" borderId="0"/>
    <xf numFmtId="0" fontId="10" fillId="0" borderId="0"/>
    <xf numFmtId="0" fontId="1" fillId="0" borderId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198" fontId="126" fillId="55" borderId="25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202" fontId="126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198" fontId="126" fillId="55" borderId="25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198" fontId="126" fillId="55" borderId="25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202" fontId="126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198" fontId="126" fillId="55" borderId="25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198" fontId="126" fillId="55" borderId="25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202" fontId="126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198" fontId="126" fillId="55" borderId="25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198" fontId="126" fillId="55" borderId="25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26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32" fillId="4" borderId="6" applyNumberFormat="0" applyFont="0" applyAlignment="0" applyProtection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2" fillId="4" borderId="6" applyNumberFormat="0" applyFont="0" applyAlignment="0" applyProtection="0"/>
    <xf numFmtId="0" fontId="1" fillId="0" borderId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0" fillId="0" borderId="0"/>
    <xf numFmtId="0" fontId="10" fillId="0" borderId="0"/>
    <xf numFmtId="0" fontId="33" fillId="26" borderId="7" applyNumberFormat="0" applyAlignment="0" applyProtection="0"/>
    <xf numFmtId="0" fontId="33" fillId="26" borderId="7" applyNumberFormat="0" applyAlignment="0" applyProtection="0"/>
    <xf numFmtId="0" fontId="33" fillId="26" borderId="7" applyNumberFormat="0" applyAlignment="0" applyProtection="0"/>
    <xf numFmtId="0" fontId="33" fillId="26" borderId="7" applyNumberFormat="0" applyAlignment="0" applyProtection="0"/>
    <xf numFmtId="0" fontId="33" fillId="26" borderId="7" applyNumberFormat="0" applyAlignment="0" applyProtection="0"/>
    <xf numFmtId="198" fontId="172" fillId="49" borderId="26" applyNumberFormat="0" applyAlignment="0" applyProtection="0"/>
    <xf numFmtId="198" fontId="172" fillId="49" borderId="26" applyNumberFormat="0" applyAlignment="0" applyProtection="0"/>
    <xf numFmtId="0" fontId="33" fillId="16" borderId="7" applyNumberFormat="0" applyAlignment="0" applyProtection="0"/>
    <xf numFmtId="0" fontId="33" fillId="26" borderId="7" applyNumberFormat="0" applyAlignment="0" applyProtection="0"/>
    <xf numFmtId="0" fontId="10" fillId="0" borderId="0"/>
    <xf numFmtId="0" fontId="33" fillId="16" borderId="7" applyNumberFormat="0" applyAlignment="0" applyProtection="0"/>
    <xf numFmtId="0" fontId="1" fillId="0" borderId="0"/>
    <xf numFmtId="0" fontId="93" fillId="49" borderId="26" applyNumberFormat="0" applyAlignment="0" applyProtection="0"/>
    <xf numFmtId="0" fontId="10" fillId="0" borderId="0"/>
    <xf numFmtId="0" fontId="33" fillId="16" borderId="7" applyNumberFormat="0" applyAlignment="0" applyProtection="0"/>
    <xf numFmtId="0" fontId="33" fillId="16" borderId="7" applyNumberFormat="0" applyAlignment="0" applyProtection="0"/>
    <xf numFmtId="0" fontId="10" fillId="0" borderId="0"/>
    <xf numFmtId="0" fontId="33" fillId="16" borderId="7" applyNumberFormat="0" applyAlignment="0" applyProtection="0"/>
    <xf numFmtId="0" fontId="33" fillId="16" borderId="7" applyNumberFormat="0" applyAlignment="0" applyProtection="0"/>
    <xf numFmtId="0" fontId="10" fillId="0" borderId="0"/>
    <xf numFmtId="0" fontId="33" fillId="16" borderId="7" applyNumberFormat="0" applyAlignment="0" applyProtection="0"/>
    <xf numFmtId="0" fontId="33" fillId="16" borderId="7" applyNumberFormat="0" applyAlignment="0" applyProtection="0"/>
    <xf numFmtId="0" fontId="10" fillId="0" borderId="0"/>
    <xf numFmtId="0" fontId="33" fillId="16" borderId="7" applyNumberFormat="0" applyAlignment="0" applyProtection="0"/>
    <xf numFmtId="0" fontId="33" fillId="16" borderId="7" applyNumberFormat="0" applyAlignment="0" applyProtection="0"/>
    <xf numFmtId="0" fontId="10" fillId="0" borderId="0"/>
    <xf numFmtId="0" fontId="33" fillId="16" borderId="7" applyNumberFormat="0" applyAlignment="0" applyProtection="0"/>
    <xf numFmtId="0" fontId="1" fillId="0" borderId="0"/>
    <xf numFmtId="0" fontId="93" fillId="49" borderId="26" applyNumberFormat="0" applyAlignment="0" applyProtection="0"/>
    <xf numFmtId="0" fontId="10" fillId="0" borderId="0"/>
    <xf numFmtId="0" fontId="1" fillId="0" borderId="0"/>
    <xf numFmtId="202" fontId="33" fillId="26" borderId="7" applyNumberFormat="0" applyAlignment="0" applyProtection="0"/>
    <xf numFmtId="0" fontId="10" fillId="0" borderId="0"/>
    <xf numFmtId="202" fontId="33" fillId="26" borderId="7" applyNumberFormat="0" applyAlignment="0" applyProtection="0"/>
    <xf numFmtId="202" fontId="33" fillId="26" borderId="7" applyNumberFormat="0" applyAlignment="0" applyProtection="0"/>
    <xf numFmtId="202" fontId="33" fillId="26" borderId="7" applyNumberFormat="0" applyAlignment="0" applyProtection="0"/>
    <xf numFmtId="202" fontId="33" fillId="26" borderId="7" applyNumberFormat="0" applyAlignment="0" applyProtection="0"/>
    <xf numFmtId="0" fontId="33" fillId="26" borderId="7" applyNumberFormat="0" applyAlignment="0" applyProtection="0"/>
    <xf numFmtId="188" fontId="34" fillId="16" borderId="0">
      <alignment horizontal="right"/>
    </xf>
    <xf numFmtId="4" fontId="34" fillId="20" borderId="0">
      <alignment horizontal="right"/>
    </xf>
    <xf numFmtId="40" fontId="95" fillId="20" borderId="0">
      <alignment horizontal="right"/>
    </xf>
    <xf numFmtId="188" fontId="34" fillId="16" borderId="0">
      <alignment horizontal="right"/>
    </xf>
    <xf numFmtId="188" fontId="34" fillId="16" borderId="0">
      <alignment horizontal="right"/>
    </xf>
    <xf numFmtId="188" fontId="34" fillId="16" borderId="0">
      <alignment horizontal="right"/>
    </xf>
    <xf numFmtId="40" fontId="95" fillId="20" borderId="0">
      <alignment horizontal="right"/>
    </xf>
    <xf numFmtId="0" fontId="10" fillId="0" borderId="0"/>
    <xf numFmtId="4" fontId="34" fillId="20" borderId="0">
      <alignment horizontal="right"/>
    </xf>
    <xf numFmtId="40" fontId="95" fillId="20" borderId="0">
      <alignment horizontal="right"/>
    </xf>
    <xf numFmtId="40" fontId="95" fillId="20" borderId="0">
      <alignment horizontal="right"/>
    </xf>
    <xf numFmtId="4" fontId="34" fillId="20" borderId="0">
      <alignment horizontal="right"/>
    </xf>
    <xf numFmtId="4" fontId="34" fillId="20" borderId="0">
      <alignment horizontal="right"/>
    </xf>
    <xf numFmtId="4" fontId="34" fillId="20" borderId="0">
      <alignment horizontal="right"/>
    </xf>
    <xf numFmtId="0" fontId="10" fillId="0" borderId="0"/>
    <xf numFmtId="188" fontId="34" fillId="16" borderId="0">
      <alignment horizontal="right"/>
    </xf>
    <xf numFmtId="4" fontId="34" fillId="20" borderId="0">
      <alignment horizontal="right"/>
    </xf>
    <xf numFmtId="4" fontId="34" fillId="20" borderId="0">
      <alignment horizontal="right"/>
    </xf>
    <xf numFmtId="4" fontId="34" fillId="20" borderId="0">
      <alignment horizontal="right"/>
    </xf>
    <xf numFmtId="4" fontId="34" fillId="20" borderId="0">
      <alignment horizontal="right"/>
    </xf>
    <xf numFmtId="4" fontId="34" fillId="20" borderId="0">
      <alignment horizontal="right"/>
    </xf>
    <xf numFmtId="4" fontId="34" fillId="20" borderId="0">
      <alignment horizontal="right"/>
    </xf>
    <xf numFmtId="4" fontId="34" fillId="20" borderId="0">
      <alignment horizontal="right"/>
    </xf>
    <xf numFmtId="0" fontId="10" fillId="0" borderId="0"/>
    <xf numFmtId="0" fontId="1" fillId="0" borderId="0"/>
    <xf numFmtId="188" fontId="34" fillId="16" borderId="0">
      <alignment horizontal="right"/>
    </xf>
    <xf numFmtId="188" fontId="34" fillId="16" borderId="0">
      <alignment horizontal="right"/>
    </xf>
    <xf numFmtId="188" fontId="34" fillId="16" borderId="0">
      <alignment horizontal="right"/>
    </xf>
    <xf numFmtId="188" fontId="34" fillId="16" borderId="0">
      <alignment horizontal="right"/>
    </xf>
    <xf numFmtId="188" fontId="34" fillId="16" borderId="0">
      <alignment horizontal="right"/>
    </xf>
    <xf numFmtId="0" fontId="35" fillId="19" borderId="0">
      <alignment horizontal="center"/>
    </xf>
    <xf numFmtId="0" fontId="35" fillId="19" borderId="0">
      <alignment horizontal="center"/>
    </xf>
    <xf numFmtId="204" fontId="35" fillId="19" borderId="0">
      <alignment horizontal="center"/>
    </xf>
    <xf numFmtId="0" fontId="10" fillId="0" borderId="0"/>
    <xf numFmtId="0" fontId="35" fillId="20" borderId="0">
      <alignment horizontal="center" vertical="center"/>
    </xf>
    <xf numFmtId="0" fontId="1" fillId="0" borderId="0"/>
    <xf numFmtId="0" fontId="35" fillId="19" borderId="0">
      <alignment horizontal="center"/>
    </xf>
    <xf numFmtId="0" fontId="96" fillId="20" borderId="0">
      <alignment horizontal="right"/>
    </xf>
    <xf numFmtId="0" fontId="96" fillId="20" borderId="0">
      <alignment horizontal="right"/>
    </xf>
    <xf numFmtId="0" fontId="96" fillId="20" borderId="0">
      <alignment horizontal="right"/>
    </xf>
    <xf numFmtId="0" fontId="96" fillId="20" borderId="0">
      <alignment horizontal="right"/>
    </xf>
    <xf numFmtId="0" fontId="96" fillId="20" borderId="0">
      <alignment horizontal="right"/>
    </xf>
    <xf numFmtId="0" fontId="10" fillId="0" borderId="0"/>
    <xf numFmtId="0" fontId="35" fillId="19" borderId="0">
      <alignment horizontal="center"/>
    </xf>
    <xf numFmtId="204" fontId="35" fillId="19" borderId="0">
      <alignment horizontal="center"/>
    </xf>
    <xf numFmtId="0" fontId="10" fillId="0" borderId="0"/>
    <xf numFmtId="0" fontId="96" fillId="20" borderId="0">
      <alignment horizontal="right"/>
    </xf>
    <xf numFmtId="0" fontId="96" fillId="20" borderId="0">
      <alignment horizontal="right"/>
    </xf>
    <xf numFmtId="0" fontId="35" fillId="20" borderId="0">
      <alignment horizontal="center" vertical="center"/>
    </xf>
    <xf numFmtId="0" fontId="10" fillId="0" borderId="0"/>
    <xf numFmtId="0" fontId="35" fillId="20" borderId="0">
      <alignment horizontal="center" vertical="center"/>
    </xf>
    <xf numFmtId="0" fontId="10" fillId="0" borderId="0"/>
    <xf numFmtId="0" fontId="1" fillId="0" borderId="0"/>
    <xf numFmtId="0" fontId="35" fillId="20" borderId="0">
      <alignment horizontal="center" vertical="center"/>
    </xf>
    <xf numFmtId="0" fontId="10" fillId="0" borderId="0"/>
    <xf numFmtId="0" fontId="35" fillId="20" borderId="0">
      <alignment horizontal="center" vertical="center"/>
    </xf>
    <xf numFmtId="0" fontId="35" fillId="20" borderId="0">
      <alignment horizontal="center" vertical="center"/>
    </xf>
    <xf numFmtId="0" fontId="35" fillId="20" borderId="0">
      <alignment horizontal="center" vertical="center"/>
    </xf>
    <xf numFmtId="198" fontId="35" fillId="20" borderId="0">
      <alignment horizontal="center" vertical="center"/>
    </xf>
    <xf numFmtId="198" fontId="35" fillId="20" borderId="0">
      <alignment horizontal="center" vertical="center"/>
    </xf>
    <xf numFmtId="0" fontId="15" fillId="56" borderId="0"/>
    <xf numFmtId="0" fontId="15" fillId="56" borderId="0"/>
    <xf numFmtId="204" fontId="15" fillId="56" borderId="0"/>
    <xf numFmtId="0" fontId="10" fillId="0" borderId="0"/>
    <xf numFmtId="0" fontId="29" fillId="20" borderId="8"/>
    <xf numFmtId="0" fontId="29" fillId="20" borderId="8"/>
    <xf numFmtId="202" fontId="97" fillId="20" borderId="8"/>
    <xf numFmtId="0" fontId="29" fillId="20" borderId="8"/>
    <xf numFmtId="0" fontId="10" fillId="0" borderId="0"/>
    <xf numFmtId="0" fontId="1" fillId="0" borderId="0"/>
    <xf numFmtId="0" fontId="15" fillId="56" borderId="0"/>
    <xf numFmtId="0" fontId="97" fillId="20" borderId="8"/>
    <xf numFmtId="0" fontId="97" fillId="20" borderId="8"/>
    <xf numFmtId="0" fontId="97" fillId="20" borderId="8"/>
    <xf numFmtId="0" fontId="97" fillId="20" borderId="8"/>
    <xf numFmtId="0" fontId="97" fillId="20" borderId="8"/>
    <xf numFmtId="0" fontId="10" fillId="0" borderId="0"/>
    <xf numFmtId="0" fontId="15" fillId="56" borderId="0"/>
    <xf numFmtId="202" fontId="97" fillId="20" borderId="8"/>
    <xf numFmtId="0" fontId="97" fillId="20" borderId="8"/>
    <xf numFmtId="0" fontId="97" fillId="20" borderId="8"/>
    <xf numFmtId="0" fontId="10" fillId="0" borderId="0"/>
    <xf numFmtId="0" fontId="29" fillId="20" borderId="8"/>
    <xf numFmtId="0" fontId="10" fillId="0" borderId="0"/>
    <xf numFmtId="0" fontId="1" fillId="0" borderId="0"/>
    <xf numFmtId="0" fontId="29" fillId="20" borderId="8"/>
    <xf numFmtId="0" fontId="10" fillId="0" borderId="0"/>
    <xf numFmtId="0" fontId="29" fillId="20" borderId="8"/>
    <xf numFmtId="0" fontId="29" fillId="20" borderId="8"/>
    <xf numFmtId="0" fontId="29" fillId="20" borderId="8"/>
    <xf numFmtId="198" fontId="29" fillId="20" borderId="8"/>
    <xf numFmtId="198" fontId="29" fillId="20" borderId="8"/>
    <xf numFmtId="0" fontId="98" fillId="16" borderId="0" applyBorder="0">
      <alignment horizontal="centerContinuous"/>
    </xf>
    <xf numFmtId="0" fontId="98" fillId="16" borderId="0" applyBorder="0">
      <alignment horizontal="centerContinuous"/>
    </xf>
    <xf numFmtId="204" fontId="98" fillId="16" borderId="0" applyBorder="0">
      <alignment horizontal="centerContinuous"/>
    </xf>
    <xf numFmtId="0" fontId="10" fillId="0" borderId="0"/>
    <xf numFmtId="0" fontId="35" fillId="20" borderId="0" applyBorder="0">
      <alignment horizontal="centerContinuous"/>
    </xf>
    <xf numFmtId="0" fontId="1" fillId="0" borderId="0"/>
    <xf numFmtId="0" fontId="98" fillId="16" borderId="0" applyBorder="0">
      <alignment horizontal="centerContinuous"/>
    </xf>
    <xf numFmtId="0" fontId="97" fillId="0" borderId="0" applyBorder="0">
      <alignment horizontal="centerContinuous"/>
    </xf>
    <xf numFmtId="0" fontId="97" fillId="0" borderId="0" applyBorder="0">
      <alignment horizontal="centerContinuous"/>
    </xf>
    <xf numFmtId="0" fontId="97" fillId="0" borderId="0" applyBorder="0">
      <alignment horizontal="centerContinuous"/>
    </xf>
    <xf numFmtId="0" fontId="97" fillId="0" borderId="0" applyBorder="0">
      <alignment horizontal="centerContinuous"/>
    </xf>
    <xf numFmtId="0" fontId="97" fillId="0" borderId="0" applyBorder="0">
      <alignment horizontal="centerContinuous"/>
    </xf>
    <xf numFmtId="0" fontId="10" fillId="0" borderId="0"/>
    <xf numFmtId="0" fontId="98" fillId="16" borderId="0" applyBorder="0">
      <alignment horizontal="centerContinuous"/>
    </xf>
    <xf numFmtId="204" fontId="98" fillId="16" borderId="0" applyBorder="0">
      <alignment horizontal="centerContinuous"/>
    </xf>
    <xf numFmtId="0" fontId="10" fillId="0" borderId="0"/>
    <xf numFmtId="0" fontId="97" fillId="0" borderId="0" applyBorder="0">
      <alignment horizontal="centerContinuous"/>
    </xf>
    <xf numFmtId="0" fontId="97" fillId="0" borderId="0" applyBorder="0">
      <alignment horizontal="centerContinuous"/>
    </xf>
    <xf numFmtId="0" fontId="35" fillId="20" borderId="0" applyBorder="0">
      <alignment horizontal="centerContinuous"/>
    </xf>
    <xf numFmtId="0" fontId="10" fillId="0" borderId="0"/>
    <xf numFmtId="0" fontId="35" fillId="20" borderId="0" applyBorder="0">
      <alignment horizontal="centerContinuous"/>
    </xf>
    <xf numFmtId="0" fontId="10" fillId="0" borderId="0"/>
    <xf numFmtId="0" fontId="1" fillId="0" borderId="0"/>
    <xf numFmtId="0" fontId="35" fillId="20" borderId="0" applyBorder="0">
      <alignment horizontal="centerContinuous"/>
    </xf>
    <xf numFmtId="0" fontId="10" fillId="0" borderId="0"/>
    <xf numFmtId="0" fontId="35" fillId="20" borderId="0" applyBorder="0">
      <alignment horizontal="centerContinuous"/>
    </xf>
    <xf numFmtId="0" fontId="35" fillId="20" borderId="0" applyBorder="0">
      <alignment horizontal="centerContinuous"/>
    </xf>
    <xf numFmtId="0" fontId="35" fillId="20" borderId="0" applyBorder="0">
      <alignment horizontal="centerContinuous"/>
    </xf>
    <xf numFmtId="198" fontId="35" fillId="20" borderId="0" applyBorder="0">
      <alignment horizontal="centerContinuous"/>
    </xf>
    <xf numFmtId="198" fontId="35" fillId="20" borderId="0" applyBorder="0">
      <alignment horizontal="centerContinuous"/>
    </xf>
    <xf numFmtId="0" fontId="100" fillId="56" borderId="0" applyBorder="0">
      <alignment horizontal="centerContinuous"/>
    </xf>
    <xf numFmtId="0" fontId="100" fillId="56" borderId="0" applyBorder="0">
      <alignment horizontal="centerContinuous"/>
    </xf>
    <xf numFmtId="204" fontId="100" fillId="56" borderId="0" applyBorder="0">
      <alignment horizontal="centerContinuous"/>
    </xf>
    <xf numFmtId="0" fontId="10" fillId="0" borderId="0"/>
    <xf numFmtId="0" fontId="173" fillId="56" borderId="0" applyBorder="0">
      <alignment horizontal="centerContinuous"/>
    </xf>
    <xf numFmtId="0" fontId="36" fillId="20" borderId="0" applyBorder="0">
      <alignment horizontal="centerContinuous"/>
    </xf>
    <xf numFmtId="0" fontId="1" fillId="0" borderId="0"/>
    <xf numFmtId="0" fontId="100" fillId="56" borderId="0" applyBorder="0">
      <alignment horizontal="centerContinuous"/>
    </xf>
    <xf numFmtId="0" fontId="99" fillId="0" borderId="0" applyBorder="0">
      <alignment horizontal="centerContinuous"/>
    </xf>
    <xf numFmtId="0" fontId="99" fillId="0" borderId="0" applyBorder="0">
      <alignment horizontal="centerContinuous"/>
    </xf>
    <xf numFmtId="0" fontId="99" fillId="0" borderId="0" applyBorder="0">
      <alignment horizontal="centerContinuous"/>
    </xf>
    <xf numFmtId="0" fontId="99" fillId="0" borderId="0" applyBorder="0">
      <alignment horizontal="centerContinuous"/>
    </xf>
    <xf numFmtId="0" fontId="99" fillId="0" borderId="0" applyBorder="0">
      <alignment horizontal="centerContinuous"/>
    </xf>
    <xf numFmtId="0" fontId="10" fillId="0" borderId="0"/>
    <xf numFmtId="0" fontId="100" fillId="56" borderId="0" applyBorder="0">
      <alignment horizontal="centerContinuous"/>
    </xf>
    <xf numFmtId="204" fontId="100" fillId="56" borderId="0" applyBorder="0">
      <alignment horizontal="centerContinuous"/>
    </xf>
    <xf numFmtId="0" fontId="10" fillId="0" borderId="0"/>
    <xf numFmtId="0" fontId="99" fillId="0" borderId="0" applyBorder="0">
      <alignment horizontal="centerContinuous"/>
    </xf>
    <xf numFmtId="0" fontId="99" fillId="0" borderId="0" applyBorder="0">
      <alignment horizontal="centerContinuous"/>
    </xf>
    <xf numFmtId="0" fontId="36" fillId="20" borderId="0" applyBorder="0">
      <alignment horizontal="centerContinuous"/>
    </xf>
    <xf numFmtId="0" fontId="10" fillId="0" borderId="0"/>
    <xf numFmtId="0" fontId="36" fillId="20" borderId="0" applyBorder="0">
      <alignment horizontal="centerContinuous"/>
    </xf>
    <xf numFmtId="0" fontId="10" fillId="0" borderId="0"/>
    <xf numFmtId="0" fontId="1" fillId="0" borderId="0"/>
    <xf numFmtId="0" fontId="36" fillId="20" borderId="0" applyBorder="0">
      <alignment horizontal="centerContinuous"/>
    </xf>
    <xf numFmtId="0" fontId="10" fillId="0" borderId="0"/>
    <xf numFmtId="0" fontId="36" fillId="20" borderId="0" applyBorder="0">
      <alignment horizontal="centerContinuous"/>
    </xf>
    <xf numFmtId="0" fontId="36" fillId="20" borderId="0" applyBorder="0">
      <alignment horizontal="centerContinuous"/>
    </xf>
    <xf numFmtId="0" fontId="36" fillId="20" borderId="0" applyBorder="0">
      <alignment horizontal="centerContinuous"/>
    </xf>
    <xf numFmtId="198" fontId="36" fillId="20" borderId="0" applyBorder="0">
      <alignment horizontal="centerContinuous"/>
    </xf>
    <xf numFmtId="198" fontId="36" fillId="20" borderId="0" applyBorder="0">
      <alignment horizontal="centerContinuous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9" fontId="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10" fillId="0" borderId="0"/>
    <xf numFmtId="9" fontId="1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9" fontId="6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9" fontId="6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9" fontId="6" fillId="0" borderId="0" applyFont="0" applyFill="0" applyBorder="0" applyAlignment="0" applyProtection="0"/>
    <xf numFmtId="0" fontId="10" fillId="0" borderId="0"/>
    <xf numFmtId="9" fontId="6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183" fontId="174" fillId="84" borderId="52">
      <alignment horizontal="left"/>
    </xf>
    <xf numFmtId="0" fontId="10" fillId="0" borderId="0"/>
    <xf numFmtId="0" fontId="10" fillId="0" borderId="0"/>
    <xf numFmtId="39" fontId="7" fillId="22" borderId="0" applyFill="0"/>
    <xf numFmtId="0" fontId="175" fillId="0" borderId="0">
      <alignment horizontal="left" indent="7"/>
    </xf>
    <xf numFmtId="0" fontId="7" fillId="0" borderId="0" applyFill="0">
      <alignment horizontal="left" indent="7"/>
    </xf>
    <xf numFmtId="7" fontId="176" fillId="0" borderId="14" applyFill="0">
      <alignment horizontal="right"/>
    </xf>
    <xf numFmtId="0" fontId="26" fillId="0" borderId="0" applyNumberFormat="0">
      <alignment horizontal="right"/>
    </xf>
    <xf numFmtId="0" fontId="177" fillId="0" borderId="14" applyFont="0" applyFill="0"/>
    <xf numFmtId="0" fontId="26" fillId="0" borderId="14" applyFill="0"/>
    <xf numFmtId="39" fontId="176" fillId="0" borderId="0" applyFill="0"/>
    <xf numFmtId="0" fontId="6" fillId="0" borderId="0" applyNumberFormat="0" applyFont="0" applyBorder="0" applyAlignment="0"/>
    <xf numFmtId="0" fontId="136" fillId="0" borderId="0" applyFill="0">
      <alignment horizontal="left" indent="1"/>
    </xf>
    <xf numFmtId="0" fontId="26" fillId="0" borderId="0" applyFill="0">
      <alignment horizontal="left" indent="1"/>
    </xf>
    <xf numFmtId="39" fontId="137" fillId="0" borderId="0" applyFill="0"/>
    <xf numFmtId="0" fontId="6" fillId="0" borderId="0" applyNumberFormat="0" applyFont="0" applyFill="0" applyBorder="0" applyAlignment="0"/>
    <xf numFmtId="0" fontId="136" fillId="0" borderId="0" applyFill="0">
      <alignment horizontal="left" indent="2"/>
    </xf>
    <xf numFmtId="0" fontId="37" fillId="0" borderId="0" applyFill="0">
      <alignment horizontal="left" indent="2"/>
    </xf>
    <xf numFmtId="39" fontId="137" fillId="0" borderId="0" applyFill="0"/>
    <xf numFmtId="0" fontId="6" fillId="0" borderId="0" applyNumberFormat="0" applyFont="0" applyBorder="0" applyAlignment="0"/>
    <xf numFmtId="0" fontId="178" fillId="0" borderId="0">
      <alignment horizontal="left" indent="3"/>
    </xf>
    <xf numFmtId="0" fontId="179" fillId="0" borderId="0" applyFill="0">
      <alignment horizontal="left" indent="3"/>
    </xf>
    <xf numFmtId="39" fontId="137" fillId="0" borderId="0" applyFill="0"/>
    <xf numFmtId="0" fontId="6" fillId="0" borderId="0" applyNumberFormat="0" applyFont="0" applyBorder="0" applyAlignment="0"/>
    <xf numFmtId="0" fontId="138" fillId="0" borderId="0">
      <alignment horizontal="left" indent="4"/>
    </xf>
    <xf numFmtId="0" fontId="6" fillId="0" borderId="0" applyFill="0">
      <alignment horizontal="left" indent="4"/>
    </xf>
    <xf numFmtId="39" fontId="137" fillId="0" borderId="0" applyFill="0"/>
    <xf numFmtId="0" fontId="6" fillId="0" borderId="0" applyNumberFormat="0" applyFont="0" applyBorder="0" applyAlignment="0"/>
    <xf numFmtId="0" fontId="140" fillId="0" borderId="0">
      <alignment horizontal="left" indent="5"/>
    </xf>
    <xf numFmtId="0" fontId="141" fillId="0" borderId="0" applyFill="0">
      <alignment horizontal="left" indent="5"/>
    </xf>
    <xf numFmtId="39" fontId="142" fillId="0" borderId="0" applyFill="0"/>
    <xf numFmtId="0" fontId="6" fillId="0" borderId="0" applyNumberFormat="0" applyFont="0" applyFill="0" applyBorder="0" applyAlignment="0"/>
    <xf numFmtId="0" fontId="143" fillId="0" borderId="0" applyFill="0">
      <alignment horizontal="left" indent="6"/>
    </xf>
    <xf numFmtId="0" fontId="139" fillId="0" borderId="0" applyFill="0">
      <alignment horizontal="left" indent="6"/>
    </xf>
    <xf numFmtId="0" fontId="29" fillId="7" borderId="0">
      <alignment horizontal="center"/>
    </xf>
    <xf numFmtId="204" fontId="29" fillId="7" borderId="0">
      <alignment horizontal="center"/>
    </xf>
    <xf numFmtId="0" fontId="10" fillId="0" borderId="0"/>
    <xf numFmtId="0" fontId="29" fillId="7" borderId="0">
      <alignment horizontal="center"/>
    </xf>
    <xf numFmtId="0" fontId="1" fillId="0" borderId="0"/>
    <xf numFmtId="204" fontId="29" fillId="7" borderId="0">
      <alignment horizontal="center"/>
    </xf>
    <xf numFmtId="0" fontId="10" fillId="0" borderId="0"/>
    <xf numFmtId="0" fontId="1" fillId="0" borderId="0"/>
    <xf numFmtId="49" fontId="37" fillId="16" borderId="0">
      <alignment horizontal="center"/>
    </xf>
    <xf numFmtId="0" fontId="10" fillId="0" borderId="0"/>
    <xf numFmtId="0" fontId="10" fillId="0" borderId="0"/>
    <xf numFmtId="0" fontId="16" fillId="18" borderId="0">
      <alignment horizontal="center"/>
    </xf>
    <xf numFmtId="0" fontId="16" fillId="18" borderId="0">
      <alignment horizontal="center"/>
    </xf>
    <xf numFmtId="204" fontId="16" fillId="18" borderId="0">
      <alignment horizontal="center"/>
    </xf>
    <xf numFmtId="0" fontId="10" fillId="0" borderId="0"/>
    <xf numFmtId="0" fontId="1" fillId="0" borderId="0"/>
    <xf numFmtId="204" fontId="16" fillId="18" borderId="0">
      <alignment horizontal="center"/>
    </xf>
    <xf numFmtId="0" fontId="10" fillId="0" borderId="0"/>
    <xf numFmtId="0" fontId="16" fillId="18" borderId="0">
      <alignment horizontal="centerContinuous"/>
    </xf>
    <xf numFmtId="0" fontId="16" fillId="18" borderId="0">
      <alignment horizontal="centerContinuous"/>
    </xf>
    <xf numFmtId="204" fontId="16" fillId="18" borderId="0">
      <alignment horizontal="centerContinuous"/>
    </xf>
    <xf numFmtId="0" fontId="10" fillId="0" borderId="0"/>
    <xf numFmtId="0" fontId="1" fillId="0" borderId="0"/>
    <xf numFmtId="204" fontId="16" fillId="18" borderId="0">
      <alignment horizontal="centerContinuous"/>
    </xf>
    <xf numFmtId="0" fontId="10" fillId="0" borderId="0"/>
    <xf numFmtId="0" fontId="38" fillId="16" borderId="0">
      <alignment horizontal="left"/>
    </xf>
    <xf numFmtId="0" fontId="38" fillId="16" borderId="0">
      <alignment horizontal="left"/>
    </xf>
    <xf numFmtId="204" fontId="38" fillId="16" borderId="0">
      <alignment horizontal="left"/>
    </xf>
    <xf numFmtId="0" fontId="10" fillId="0" borderId="0"/>
    <xf numFmtId="0" fontId="1" fillId="0" borderId="0"/>
    <xf numFmtId="204" fontId="38" fillId="16" borderId="0">
      <alignment horizontal="left"/>
    </xf>
    <xf numFmtId="0" fontId="10" fillId="0" borderId="0"/>
    <xf numFmtId="0" fontId="1" fillId="0" borderId="0"/>
    <xf numFmtId="49" fontId="38" fillId="16" borderId="0">
      <alignment horizontal="center"/>
    </xf>
    <xf numFmtId="0" fontId="10" fillId="0" borderId="0"/>
    <xf numFmtId="0" fontId="10" fillId="0" borderId="0"/>
    <xf numFmtId="0" fontId="15" fillId="18" borderId="0">
      <alignment horizontal="left"/>
    </xf>
    <xf numFmtId="0" fontId="15" fillId="18" borderId="0">
      <alignment horizontal="left"/>
    </xf>
    <xf numFmtId="204" fontId="15" fillId="18" borderId="0">
      <alignment horizontal="left"/>
    </xf>
    <xf numFmtId="0" fontId="10" fillId="0" borderId="0"/>
    <xf numFmtId="0" fontId="1" fillId="0" borderId="0"/>
    <xf numFmtId="204" fontId="15" fillId="18" borderId="0">
      <alignment horizontal="left"/>
    </xf>
    <xf numFmtId="0" fontId="10" fillId="0" borderId="0"/>
    <xf numFmtId="0" fontId="1" fillId="0" borderId="0"/>
    <xf numFmtId="49" fontId="38" fillId="16" borderId="0">
      <alignment horizontal="left"/>
    </xf>
    <xf numFmtId="0" fontId="10" fillId="0" borderId="0"/>
    <xf numFmtId="0" fontId="10" fillId="0" borderId="0"/>
    <xf numFmtId="0" fontId="15" fillId="18" borderId="0">
      <alignment horizontal="centerContinuous"/>
    </xf>
    <xf numFmtId="0" fontId="15" fillId="18" borderId="0">
      <alignment horizontal="centerContinuous"/>
    </xf>
    <xf numFmtId="204" fontId="15" fillId="18" borderId="0">
      <alignment horizontal="centerContinuous"/>
    </xf>
    <xf numFmtId="0" fontId="10" fillId="0" borderId="0"/>
    <xf numFmtId="0" fontId="1" fillId="0" borderId="0"/>
    <xf numFmtId="204" fontId="15" fillId="18" borderId="0">
      <alignment horizontal="centerContinuous"/>
    </xf>
    <xf numFmtId="0" fontId="10" fillId="0" borderId="0"/>
    <xf numFmtId="0" fontId="15" fillId="18" borderId="0">
      <alignment horizontal="right"/>
    </xf>
    <xf numFmtId="0" fontId="15" fillId="18" borderId="0">
      <alignment horizontal="right"/>
    </xf>
    <xf numFmtId="204" fontId="15" fillId="18" borderId="0">
      <alignment horizontal="right"/>
    </xf>
    <xf numFmtId="0" fontId="10" fillId="0" borderId="0"/>
    <xf numFmtId="0" fontId="1" fillId="0" borderId="0"/>
    <xf numFmtId="204" fontId="15" fillId="18" borderId="0">
      <alignment horizontal="right"/>
    </xf>
    <xf numFmtId="0" fontId="10" fillId="0" borderId="0"/>
    <xf numFmtId="49" fontId="29" fillId="16" borderId="0">
      <alignment horizontal="left"/>
    </xf>
    <xf numFmtId="0" fontId="10" fillId="0" borderId="0"/>
    <xf numFmtId="0" fontId="1" fillId="0" borderId="0"/>
    <xf numFmtId="0" fontId="10" fillId="0" borderId="0"/>
    <xf numFmtId="0" fontId="16" fillId="18" borderId="0">
      <alignment horizontal="right"/>
    </xf>
    <xf numFmtId="0" fontId="16" fillId="18" borderId="0">
      <alignment horizontal="right"/>
    </xf>
    <xf numFmtId="204" fontId="16" fillId="18" borderId="0">
      <alignment horizontal="right"/>
    </xf>
    <xf numFmtId="0" fontId="10" fillId="0" borderId="0"/>
    <xf numFmtId="0" fontId="1" fillId="0" borderId="0"/>
    <xf numFmtId="204" fontId="16" fillId="18" borderId="0">
      <alignment horizontal="right"/>
    </xf>
    <xf numFmtId="0" fontId="10" fillId="0" borderId="0"/>
    <xf numFmtId="0" fontId="38" fillId="5" borderId="0">
      <alignment horizontal="center"/>
    </xf>
    <xf numFmtId="0" fontId="38" fillId="5" borderId="0">
      <alignment horizontal="center"/>
    </xf>
    <xf numFmtId="204" fontId="38" fillId="5" borderId="0">
      <alignment horizontal="center"/>
    </xf>
    <xf numFmtId="0" fontId="10" fillId="0" borderId="0"/>
    <xf numFmtId="0" fontId="1" fillId="0" borderId="0"/>
    <xf numFmtId="204" fontId="38" fillId="5" borderId="0">
      <alignment horizontal="center"/>
    </xf>
    <xf numFmtId="0" fontId="10" fillId="0" borderId="0"/>
    <xf numFmtId="0" fontId="39" fillId="5" borderId="0">
      <alignment horizontal="center"/>
    </xf>
    <xf numFmtId="0" fontId="39" fillId="5" borderId="0">
      <alignment horizontal="center"/>
    </xf>
    <xf numFmtId="204" fontId="39" fillId="5" borderId="0">
      <alignment horizontal="center"/>
    </xf>
    <xf numFmtId="0" fontId="10" fillId="0" borderId="0"/>
    <xf numFmtId="0" fontId="1" fillId="0" borderId="0"/>
    <xf numFmtId="204" fontId="39" fillId="5" borderId="0">
      <alignment horizontal="center"/>
    </xf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4" fontId="9" fillId="57" borderId="27" applyNumberFormat="0" applyProtection="0">
      <alignment vertical="center"/>
    </xf>
    <xf numFmtId="4" fontId="9" fillId="57" borderId="27" applyNumberFormat="0" applyProtection="0">
      <alignment vertical="center"/>
    </xf>
    <xf numFmtId="0" fontId="10" fillId="0" borderId="0"/>
    <xf numFmtId="0" fontId="10" fillId="0" borderId="0"/>
    <xf numFmtId="4" fontId="42" fillId="57" borderId="28" applyNumberFormat="0" applyProtection="0">
      <alignment vertical="center"/>
    </xf>
    <xf numFmtId="4" fontId="42" fillId="57" borderId="28" applyNumberFormat="0" applyProtection="0">
      <alignment vertical="center"/>
    </xf>
    <xf numFmtId="0" fontId="10" fillId="0" borderId="0"/>
    <xf numFmtId="4" fontId="42" fillId="57" borderId="28" applyNumberFormat="0" applyProtection="0">
      <alignment vertical="center"/>
    </xf>
    <xf numFmtId="4" fontId="42" fillId="57" borderId="28" applyNumberFormat="0" applyProtection="0">
      <alignment vertical="center"/>
    </xf>
    <xf numFmtId="4" fontId="42" fillId="57" borderId="28" applyNumberFormat="0" applyProtection="0">
      <alignment vertical="center"/>
    </xf>
    <xf numFmtId="0" fontId="10" fillId="0" borderId="0"/>
    <xf numFmtId="4" fontId="42" fillId="57" borderId="28" applyNumberFormat="0" applyProtection="0">
      <alignment vertical="center"/>
    </xf>
    <xf numFmtId="4" fontId="42" fillId="57" borderId="28" applyNumberFormat="0" applyProtection="0">
      <alignment vertical="center"/>
    </xf>
    <xf numFmtId="0" fontId="10" fillId="0" borderId="0"/>
    <xf numFmtId="4" fontId="42" fillId="57" borderId="28" applyNumberFormat="0" applyProtection="0">
      <alignment vertical="center"/>
    </xf>
    <xf numFmtId="4" fontId="42" fillId="57" borderId="28" applyNumberFormat="0" applyProtection="0">
      <alignment vertical="center"/>
    </xf>
    <xf numFmtId="0" fontId="10" fillId="0" borderId="0"/>
    <xf numFmtId="4" fontId="42" fillId="57" borderId="28" applyNumberFormat="0" applyProtection="0">
      <alignment vertical="center"/>
    </xf>
    <xf numFmtId="4" fontId="42" fillId="57" borderId="28" applyNumberFormat="0" applyProtection="0">
      <alignment vertical="center"/>
    </xf>
    <xf numFmtId="0" fontId="10" fillId="0" borderId="0"/>
    <xf numFmtId="4" fontId="42" fillId="57" borderId="28" applyNumberFormat="0" applyProtection="0">
      <alignment vertical="center"/>
    </xf>
    <xf numFmtId="4" fontId="42" fillId="57" borderId="28" applyNumberFormat="0" applyProtection="0">
      <alignment vertical="center"/>
    </xf>
    <xf numFmtId="0" fontId="10" fillId="0" borderId="0"/>
    <xf numFmtId="4" fontId="42" fillId="57" borderId="28" applyNumberFormat="0" applyProtection="0">
      <alignment vertical="center"/>
    </xf>
    <xf numFmtId="4" fontId="42" fillId="57" borderId="28" applyNumberFormat="0" applyProtection="0">
      <alignment vertical="center"/>
    </xf>
    <xf numFmtId="0" fontId="10" fillId="0" borderId="0"/>
    <xf numFmtId="4" fontId="42" fillId="57" borderId="28" applyNumberFormat="0" applyProtection="0">
      <alignment vertical="center"/>
    </xf>
    <xf numFmtId="4" fontId="42" fillId="57" borderId="28" applyNumberFormat="0" applyProtection="0">
      <alignment vertical="center"/>
    </xf>
    <xf numFmtId="0" fontId="10" fillId="0" borderId="0"/>
    <xf numFmtId="4" fontId="42" fillId="57" borderId="28" applyNumberFormat="0" applyProtection="0">
      <alignment vertical="center"/>
    </xf>
    <xf numFmtId="4" fontId="42" fillId="57" borderId="28" applyNumberFormat="0" applyProtection="0">
      <alignment vertical="center"/>
    </xf>
    <xf numFmtId="0" fontId="10" fillId="0" borderId="0"/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4" fontId="9" fillId="57" borderId="27" applyNumberFormat="0" applyProtection="0">
      <alignment horizontal="left" vertical="center" indent="1"/>
    </xf>
    <xf numFmtId="4" fontId="9" fillId="57" borderId="27" applyNumberFormat="0" applyProtection="0">
      <alignment horizontal="left" vertical="center" indent="1"/>
    </xf>
    <xf numFmtId="0" fontId="10" fillId="0" borderId="0"/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9" fillId="58" borderId="28" applyNumberFormat="0" applyProtection="0">
      <alignment horizontal="left" vertical="top" indent="1"/>
    </xf>
    <xf numFmtId="0" fontId="9" fillId="58" borderId="28" applyNumberFormat="0" applyProtection="0">
      <alignment horizontal="left" vertical="top" indent="1"/>
    </xf>
    <xf numFmtId="0" fontId="10" fillId="0" borderId="0"/>
    <xf numFmtId="0" fontId="10" fillId="0" borderId="0"/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4" fontId="6" fillId="57" borderId="28" applyNumberFormat="0" applyProtection="0">
      <alignment horizontal="right" vertical="center"/>
    </xf>
    <xf numFmtId="4" fontId="6" fillId="57" borderId="28" applyNumberFormat="0" applyProtection="0">
      <alignment horizontal="right" vertical="center"/>
    </xf>
    <xf numFmtId="0" fontId="10" fillId="0" borderId="0"/>
    <xf numFmtId="0" fontId="10" fillId="0" borderId="0"/>
    <xf numFmtId="4" fontId="101" fillId="59" borderId="28" applyNumberFormat="0" applyProtection="0">
      <alignment horizontal="right" vertical="center"/>
    </xf>
    <xf numFmtId="4" fontId="101" fillId="59" borderId="28" applyNumberFormat="0" applyProtection="0">
      <alignment horizontal="right" vertical="center"/>
    </xf>
    <xf numFmtId="0" fontId="10" fillId="0" borderId="0"/>
    <xf numFmtId="4" fontId="101" fillId="59" borderId="28" applyNumberFormat="0" applyProtection="0">
      <alignment horizontal="right" vertical="center"/>
    </xf>
    <xf numFmtId="4" fontId="101" fillId="59" borderId="28" applyNumberFormat="0" applyProtection="0">
      <alignment horizontal="right" vertical="center"/>
    </xf>
    <xf numFmtId="4" fontId="101" fillId="59" borderId="28" applyNumberFormat="0" applyProtection="0">
      <alignment horizontal="right" vertical="center"/>
    </xf>
    <xf numFmtId="0" fontId="10" fillId="0" borderId="0"/>
    <xf numFmtId="4" fontId="101" fillId="59" borderId="28" applyNumberFormat="0" applyProtection="0">
      <alignment horizontal="right" vertical="center"/>
    </xf>
    <xf numFmtId="4" fontId="101" fillId="59" borderId="28" applyNumberFormat="0" applyProtection="0">
      <alignment horizontal="right" vertical="center"/>
    </xf>
    <xf numFmtId="0" fontId="10" fillId="0" borderId="0"/>
    <xf numFmtId="4" fontId="101" fillId="59" borderId="28" applyNumberFormat="0" applyProtection="0">
      <alignment horizontal="right" vertical="center"/>
    </xf>
    <xf numFmtId="4" fontId="101" fillId="59" borderId="28" applyNumberFormat="0" applyProtection="0">
      <alignment horizontal="right" vertical="center"/>
    </xf>
    <xf numFmtId="0" fontId="10" fillId="0" borderId="0"/>
    <xf numFmtId="4" fontId="101" fillId="59" borderId="28" applyNumberFormat="0" applyProtection="0">
      <alignment horizontal="right" vertical="center"/>
    </xf>
    <xf numFmtId="4" fontId="101" fillId="59" borderId="28" applyNumberFormat="0" applyProtection="0">
      <alignment horizontal="right" vertical="center"/>
    </xf>
    <xf numFmtId="0" fontId="10" fillId="0" borderId="0"/>
    <xf numFmtId="4" fontId="101" fillId="59" borderId="28" applyNumberFormat="0" applyProtection="0">
      <alignment horizontal="right" vertical="center"/>
    </xf>
    <xf numFmtId="4" fontId="101" fillId="59" borderId="28" applyNumberFormat="0" applyProtection="0">
      <alignment horizontal="right" vertical="center"/>
    </xf>
    <xf numFmtId="0" fontId="10" fillId="0" borderId="0"/>
    <xf numFmtId="4" fontId="101" fillId="59" borderId="28" applyNumberFormat="0" applyProtection="0">
      <alignment horizontal="right" vertical="center"/>
    </xf>
    <xf numFmtId="4" fontId="101" fillId="59" borderId="28" applyNumberFormat="0" applyProtection="0">
      <alignment horizontal="right" vertical="center"/>
    </xf>
    <xf numFmtId="0" fontId="10" fillId="0" borderId="0"/>
    <xf numFmtId="4" fontId="101" fillId="59" borderId="28" applyNumberFormat="0" applyProtection="0">
      <alignment horizontal="right" vertical="center"/>
    </xf>
    <xf numFmtId="4" fontId="101" fillId="59" borderId="28" applyNumberFormat="0" applyProtection="0">
      <alignment horizontal="right" vertical="center"/>
    </xf>
    <xf numFmtId="0" fontId="10" fillId="0" borderId="0"/>
    <xf numFmtId="4" fontId="101" fillId="59" borderId="28" applyNumberFormat="0" applyProtection="0">
      <alignment horizontal="right" vertical="center"/>
    </xf>
    <xf numFmtId="4" fontId="101" fillId="59" borderId="28" applyNumberFormat="0" applyProtection="0">
      <alignment horizontal="right" vertical="center"/>
    </xf>
    <xf numFmtId="0" fontId="10" fillId="0" borderId="0"/>
    <xf numFmtId="0" fontId="10" fillId="0" borderId="0"/>
    <xf numFmtId="4" fontId="101" fillId="60" borderId="28" applyNumberFormat="0" applyProtection="0">
      <alignment horizontal="right" vertical="center"/>
    </xf>
    <xf numFmtId="4" fontId="101" fillId="60" borderId="28" applyNumberFormat="0" applyProtection="0">
      <alignment horizontal="right" vertical="center"/>
    </xf>
    <xf numFmtId="0" fontId="10" fillId="0" borderId="0"/>
    <xf numFmtId="4" fontId="101" fillId="60" borderId="28" applyNumberFormat="0" applyProtection="0">
      <alignment horizontal="right" vertical="center"/>
    </xf>
    <xf numFmtId="4" fontId="101" fillId="60" borderId="28" applyNumberFormat="0" applyProtection="0">
      <alignment horizontal="right" vertical="center"/>
    </xf>
    <xf numFmtId="4" fontId="101" fillId="60" borderId="28" applyNumberFormat="0" applyProtection="0">
      <alignment horizontal="right" vertical="center"/>
    </xf>
    <xf numFmtId="0" fontId="10" fillId="0" borderId="0"/>
    <xf numFmtId="4" fontId="101" fillId="60" borderId="28" applyNumberFormat="0" applyProtection="0">
      <alignment horizontal="right" vertical="center"/>
    </xf>
    <xf numFmtId="4" fontId="101" fillId="60" borderId="28" applyNumberFormat="0" applyProtection="0">
      <alignment horizontal="right" vertical="center"/>
    </xf>
    <xf numFmtId="0" fontId="10" fillId="0" borderId="0"/>
    <xf numFmtId="4" fontId="101" fillId="60" borderId="28" applyNumberFormat="0" applyProtection="0">
      <alignment horizontal="right" vertical="center"/>
    </xf>
    <xf numFmtId="4" fontId="101" fillId="60" borderId="28" applyNumberFormat="0" applyProtection="0">
      <alignment horizontal="right" vertical="center"/>
    </xf>
    <xf numFmtId="0" fontId="10" fillId="0" borderId="0"/>
    <xf numFmtId="4" fontId="101" fillId="60" borderId="28" applyNumberFormat="0" applyProtection="0">
      <alignment horizontal="right" vertical="center"/>
    </xf>
    <xf numFmtId="4" fontId="101" fillId="60" borderId="28" applyNumberFormat="0" applyProtection="0">
      <alignment horizontal="right" vertical="center"/>
    </xf>
    <xf numFmtId="0" fontId="10" fillId="0" borderId="0"/>
    <xf numFmtId="4" fontId="101" fillId="60" borderId="28" applyNumberFormat="0" applyProtection="0">
      <alignment horizontal="right" vertical="center"/>
    </xf>
    <xf numFmtId="4" fontId="101" fillId="60" borderId="28" applyNumberFormat="0" applyProtection="0">
      <alignment horizontal="right" vertical="center"/>
    </xf>
    <xf numFmtId="0" fontId="10" fillId="0" borderId="0"/>
    <xf numFmtId="4" fontId="101" fillId="60" borderId="28" applyNumberFormat="0" applyProtection="0">
      <alignment horizontal="right" vertical="center"/>
    </xf>
    <xf numFmtId="4" fontId="101" fillId="60" borderId="28" applyNumberFormat="0" applyProtection="0">
      <alignment horizontal="right" vertical="center"/>
    </xf>
    <xf numFmtId="0" fontId="10" fillId="0" borderId="0"/>
    <xf numFmtId="4" fontId="101" fillId="60" borderId="28" applyNumberFormat="0" applyProtection="0">
      <alignment horizontal="right" vertical="center"/>
    </xf>
    <xf numFmtId="4" fontId="101" fillId="60" borderId="28" applyNumberFormat="0" applyProtection="0">
      <alignment horizontal="right" vertical="center"/>
    </xf>
    <xf numFmtId="0" fontId="10" fillId="0" borderId="0"/>
    <xf numFmtId="4" fontId="101" fillId="60" borderId="28" applyNumberFormat="0" applyProtection="0">
      <alignment horizontal="right" vertical="center"/>
    </xf>
    <xf numFmtId="4" fontId="101" fillId="60" borderId="28" applyNumberFormat="0" applyProtection="0">
      <alignment horizontal="right" vertical="center"/>
    </xf>
    <xf numFmtId="0" fontId="10" fillId="0" borderId="0"/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4" fontId="6" fillId="7" borderId="28" applyNumberFormat="0" applyProtection="0">
      <alignment horizontal="right" vertical="center"/>
    </xf>
    <xf numFmtId="4" fontId="6" fillId="7" borderId="28" applyNumberFormat="0" applyProtection="0">
      <alignment horizontal="right" vertical="center"/>
    </xf>
    <xf numFmtId="0" fontId="10" fillId="0" borderId="0"/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4" fontId="6" fillId="2" borderId="28" applyNumberFormat="0" applyProtection="0">
      <alignment horizontal="right" vertical="center"/>
    </xf>
    <xf numFmtId="4" fontId="6" fillId="2" borderId="28" applyNumberFormat="0" applyProtection="0">
      <alignment horizontal="right" vertical="center"/>
    </xf>
    <xf numFmtId="0" fontId="10" fillId="0" borderId="0"/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4" fontId="6" fillId="8" borderId="28" applyNumberFormat="0" applyProtection="0">
      <alignment horizontal="right" vertical="center"/>
    </xf>
    <xf numFmtId="4" fontId="6" fillId="8" borderId="28" applyNumberFormat="0" applyProtection="0">
      <alignment horizontal="right" vertical="center"/>
    </xf>
    <xf numFmtId="0" fontId="10" fillId="0" borderId="0"/>
    <xf numFmtId="0" fontId="10" fillId="0" borderId="0"/>
    <xf numFmtId="4" fontId="101" fillId="14" borderId="28" applyNumberFormat="0" applyProtection="0">
      <alignment horizontal="right" vertical="center"/>
    </xf>
    <xf numFmtId="4" fontId="101" fillId="14" borderId="28" applyNumberFormat="0" applyProtection="0">
      <alignment horizontal="right" vertical="center"/>
    </xf>
    <xf numFmtId="0" fontId="10" fillId="0" borderId="0"/>
    <xf numFmtId="4" fontId="101" fillId="14" borderId="28" applyNumberFormat="0" applyProtection="0">
      <alignment horizontal="right" vertical="center"/>
    </xf>
    <xf numFmtId="4" fontId="101" fillId="14" borderId="28" applyNumberFormat="0" applyProtection="0">
      <alignment horizontal="right" vertical="center"/>
    </xf>
    <xf numFmtId="4" fontId="101" fillId="14" borderId="28" applyNumberFormat="0" applyProtection="0">
      <alignment horizontal="right" vertical="center"/>
    </xf>
    <xf numFmtId="0" fontId="10" fillId="0" borderId="0"/>
    <xf numFmtId="4" fontId="101" fillId="14" borderId="28" applyNumberFormat="0" applyProtection="0">
      <alignment horizontal="right" vertical="center"/>
    </xf>
    <xf numFmtId="4" fontId="101" fillId="14" borderId="28" applyNumberFormat="0" applyProtection="0">
      <alignment horizontal="right" vertical="center"/>
    </xf>
    <xf numFmtId="0" fontId="10" fillId="0" borderId="0"/>
    <xf numFmtId="4" fontId="101" fillId="14" borderId="28" applyNumberFormat="0" applyProtection="0">
      <alignment horizontal="right" vertical="center"/>
    </xf>
    <xf numFmtId="4" fontId="101" fillId="14" borderId="28" applyNumberFormat="0" applyProtection="0">
      <alignment horizontal="right" vertical="center"/>
    </xf>
    <xf numFmtId="0" fontId="10" fillId="0" borderId="0"/>
    <xf numFmtId="4" fontId="101" fillId="14" borderId="28" applyNumberFormat="0" applyProtection="0">
      <alignment horizontal="right" vertical="center"/>
    </xf>
    <xf numFmtId="4" fontId="101" fillId="14" borderId="28" applyNumberFormat="0" applyProtection="0">
      <alignment horizontal="right" vertical="center"/>
    </xf>
    <xf numFmtId="0" fontId="10" fillId="0" borderId="0"/>
    <xf numFmtId="4" fontId="101" fillId="14" borderId="28" applyNumberFormat="0" applyProtection="0">
      <alignment horizontal="right" vertical="center"/>
    </xf>
    <xf numFmtId="4" fontId="101" fillId="14" borderId="28" applyNumberFormat="0" applyProtection="0">
      <alignment horizontal="right" vertical="center"/>
    </xf>
    <xf numFmtId="0" fontId="10" fillId="0" borderId="0"/>
    <xf numFmtId="4" fontId="101" fillId="14" borderId="28" applyNumberFormat="0" applyProtection="0">
      <alignment horizontal="right" vertical="center"/>
    </xf>
    <xf numFmtId="4" fontId="101" fillId="14" borderId="28" applyNumberFormat="0" applyProtection="0">
      <alignment horizontal="right" vertical="center"/>
    </xf>
    <xf numFmtId="0" fontId="10" fillId="0" borderId="0"/>
    <xf numFmtId="4" fontId="101" fillId="14" borderId="28" applyNumberFormat="0" applyProtection="0">
      <alignment horizontal="right" vertical="center"/>
    </xf>
    <xf numFmtId="4" fontId="101" fillId="14" borderId="28" applyNumberFormat="0" applyProtection="0">
      <alignment horizontal="right" vertical="center"/>
    </xf>
    <xf numFmtId="0" fontId="10" fillId="0" borderId="0"/>
    <xf numFmtId="4" fontId="101" fillId="14" borderId="28" applyNumberFormat="0" applyProtection="0">
      <alignment horizontal="right" vertical="center"/>
    </xf>
    <xf numFmtId="4" fontId="101" fillId="14" borderId="28" applyNumberFormat="0" applyProtection="0">
      <alignment horizontal="right" vertical="center"/>
    </xf>
    <xf numFmtId="0" fontId="10" fillId="0" borderId="0"/>
    <xf numFmtId="0" fontId="10" fillId="0" borderId="0"/>
    <xf numFmtId="4" fontId="101" fillId="61" borderId="28" applyNumberFormat="0" applyProtection="0">
      <alignment horizontal="right" vertical="center"/>
    </xf>
    <xf numFmtId="4" fontId="101" fillId="61" borderId="28" applyNumberFormat="0" applyProtection="0">
      <alignment horizontal="right" vertical="center"/>
    </xf>
    <xf numFmtId="0" fontId="10" fillId="0" borderId="0"/>
    <xf numFmtId="4" fontId="101" fillId="61" borderId="28" applyNumberFormat="0" applyProtection="0">
      <alignment horizontal="right" vertical="center"/>
    </xf>
    <xf numFmtId="4" fontId="101" fillId="61" borderId="28" applyNumberFormat="0" applyProtection="0">
      <alignment horizontal="right" vertical="center"/>
    </xf>
    <xf numFmtId="4" fontId="101" fillId="61" borderId="28" applyNumberFormat="0" applyProtection="0">
      <alignment horizontal="right" vertical="center"/>
    </xf>
    <xf numFmtId="0" fontId="10" fillId="0" borderId="0"/>
    <xf numFmtId="4" fontId="101" fillId="61" borderId="28" applyNumberFormat="0" applyProtection="0">
      <alignment horizontal="right" vertical="center"/>
    </xf>
    <xf numFmtId="4" fontId="101" fillId="61" borderId="28" applyNumberFormat="0" applyProtection="0">
      <alignment horizontal="right" vertical="center"/>
    </xf>
    <xf numFmtId="0" fontId="10" fillId="0" borderId="0"/>
    <xf numFmtId="4" fontId="101" fillId="61" borderId="28" applyNumberFormat="0" applyProtection="0">
      <alignment horizontal="right" vertical="center"/>
    </xf>
    <xf numFmtId="4" fontId="101" fillId="61" borderId="28" applyNumberFormat="0" applyProtection="0">
      <alignment horizontal="right" vertical="center"/>
    </xf>
    <xf numFmtId="0" fontId="10" fillId="0" borderId="0"/>
    <xf numFmtId="4" fontId="101" fillId="61" borderId="28" applyNumberFormat="0" applyProtection="0">
      <alignment horizontal="right" vertical="center"/>
    </xf>
    <xf numFmtId="4" fontId="101" fillId="61" borderId="28" applyNumberFormat="0" applyProtection="0">
      <alignment horizontal="right" vertical="center"/>
    </xf>
    <xf numFmtId="0" fontId="10" fillId="0" borderId="0"/>
    <xf numFmtId="4" fontId="101" fillId="61" borderId="28" applyNumberFormat="0" applyProtection="0">
      <alignment horizontal="right" vertical="center"/>
    </xf>
    <xf numFmtId="4" fontId="101" fillId="61" borderId="28" applyNumberFormat="0" applyProtection="0">
      <alignment horizontal="right" vertical="center"/>
    </xf>
    <xf numFmtId="0" fontId="10" fillId="0" borderId="0"/>
    <xf numFmtId="4" fontId="101" fillId="61" borderId="28" applyNumberFormat="0" applyProtection="0">
      <alignment horizontal="right" vertical="center"/>
    </xf>
    <xf numFmtId="4" fontId="101" fillId="61" borderId="28" applyNumberFormat="0" applyProtection="0">
      <alignment horizontal="right" vertical="center"/>
    </xf>
    <xf numFmtId="0" fontId="10" fillId="0" borderId="0"/>
    <xf numFmtId="4" fontId="101" fillId="61" borderId="28" applyNumberFormat="0" applyProtection="0">
      <alignment horizontal="right" vertical="center"/>
    </xf>
    <xf numFmtId="4" fontId="101" fillId="61" borderId="28" applyNumberFormat="0" applyProtection="0">
      <alignment horizontal="right" vertical="center"/>
    </xf>
    <xf numFmtId="0" fontId="10" fillId="0" borderId="0"/>
    <xf numFmtId="4" fontId="101" fillId="61" borderId="28" applyNumberFormat="0" applyProtection="0">
      <alignment horizontal="right" vertical="center"/>
    </xf>
    <xf numFmtId="4" fontId="101" fillId="61" borderId="28" applyNumberFormat="0" applyProtection="0">
      <alignment horizontal="right" vertical="center"/>
    </xf>
    <xf numFmtId="0" fontId="10" fillId="0" borderId="0"/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4" fontId="6" fillId="13" borderId="28" applyNumberFormat="0" applyProtection="0">
      <alignment horizontal="right" vertical="center"/>
    </xf>
    <xf numFmtId="4" fontId="6" fillId="13" borderId="28" applyNumberFormat="0" applyProtection="0">
      <alignment horizontal="right"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4" fontId="6" fillId="9" borderId="27" applyNumberFormat="0" applyProtection="0">
      <alignment horizontal="right" vertical="center"/>
    </xf>
    <xf numFmtId="4" fontId="6" fillId="9" borderId="27" applyNumberFormat="0" applyProtection="0">
      <alignment horizontal="right"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6" fillId="9" borderId="27" applyNumberFormat="0" applyProtection="0">
      <alignment horizontal="left" vertical="center" indent="1"/>
    </xf>
    <xf numFmtId="0" fontId="6" fillId="9" borderId="27" applyNumberFormat="0" applyProtection="0">
      <alignment horizontal="left" vertical="center" indent="1"/>
    </xf>
    <xf numFmtId="0" fontId="10" fillId="0" borderId="0"/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10" fillId="0" borderId="0"/>
    <xf numFmtId="4" fontId="34" fillId="64" borderId="28" applyNumberFormat="0" applyProtection="0">
      <alignment vertical="center"/>
    </xf>
    <xf numFmtId="4" fontId="34" fillId="64" borderId="28" applyNumberFormat="0" applyProtection="0">
      <alignment vertical="center"/>
    </xf>
    <xf numFmtId="0" fontId="10" fillId="0" borderId="0"/>
    <xf numFmtId="4" fontId="34" fillId="64" borderId="28" applyNumberFormat="0" applyProtection="0">
      <alignment vertical="center"/>
    </xf>
    <xf numFmtId="4" fontId="34" fillId="64" borderId="28" applyNumberFormat="0" applyProtection="0">
      <alignment vertical="center"/>
    </xf>
    <xf numFmtId="4" fontId="34" fillId="64" borderId="28" applyNumberFormat="0" applyProtection="0">
      <alignment vertical="center"/>
    </xf>
    <xf numFmtId="0" fontId="10" fillId="0" borderId="0"/>
    <xf numFmtId="4" fontId="34" fillId="64" borderId="28" applyNumberFormat="0" applyProtection="0">
      <alignment vertical="center"/>
    </xf>
    <xf numFmtId="4" fontId="34" fillId="64" borderId="28" applyNumberFormat="0" applyProtection="0">
      <alignment vertical="center"/>
    </xf>
    <xf numFmtId="0" fontId="10" fillId="0" borderId="0"/>
    <xf numFmtId="4" fontId="34" fillId="64" borderId="28" applyNumberFormat="0" applyProtection="0">
      <alignment vertical="center"/>
    </xf>
    <xf numFmtId="4" fontId="34" fillId="64" borderId="28" applyNumberFormat="0" applyProtection="0">
      <alignment vertical="center"/>
    </xf>
    <xf numFmtId="0" fontId="10" fillId="0" borderId="0"/>
    <xf numFmtId="4" fontId="34" fillId="64" borderId="28" applyNumberFormat="0" applyProtection="0">
      <alignment vertical="center"/>
    </xf>
    <xf numFmtId="4" fontId="34" fillId="64" borderId="28" applyNumberFormat="0" applyProtection="0">
      <alignment vertical="center"/>
    </xf>
    <xf numFmtId="0" fontId="10" fillId="0" borderId="0"/>
    <xf numFmtId="4" fontId="34" fillId="64" borderId="28" applyNumberFormat="0" applyProtection="0">
      <alignment vertical="center"/>
    </xf>
    <xf numFmtId="4" fontId="34" fillId="64" borderId="28" applyNumberFormat="0" applyProtection="0">
      <alignment vertical="center"/>
    </xf>
    <xf numFmtId="0" fontId="10" fillId="0" borderId="0"/>
    <xf numFmtId="4" fontId="34" fillId="64" borderId="28" applyNumberFormat="0" applyProtection="0">
      <alignment vertical="center"/>
    </xf>
    <xf numFmtId="4" fontId="34" fillId="64" borderId="28" applyNumberFormat="0" applyProtection="0">
      <alignment vertical="center"/>
    </xf>
    <xf numFmtId="0" fontId="10" fillId="0" borderId="0"/>
    <xf numFmtId="4" fontId="34" fillId="64" borderId="28" applyNumberFormat="0" applyProtection="0">
      <alignment vertical="center"/>
    </xf>
    <xf numFmtId="4" fontId="34" fillId="64" borderId="28" applyNumberFormat="0" applyProtection="0">
      <alignment vertical="center"/>
    </xf>
    <xf numFmtId="0" fontId="10" fillId="0" borderId="0"/>
    <xf numFmtId="4" fontId="34" fillId="64" borderId="28" applyNumberFormat="0" applyProtection="0">
      <alignment vertical="center"/>
    </xf>
    <xf numFmtId="4" fontId="34" fillId="64" borderId="28" applyNumberFormat="0" applyProtection="0">
      <alignment vertical="center"/>
    </xf>
    <xf numFmtId="0" fontId="10" fillId="0" borderId="0"/>
    <xf numFmtId="0" fontId="10" fillId="0" borderId="0"/>
    <xf numFmtId="4" fontId="102" fillId="64" borderId="28" applyNumberFormat="0" applyProtection="0">
      <alignment vertical="center"/>
    </xf>
    <xf numFmtId="4" fontId="102" fillId="64" borderId="28" applyNumberFormat="0" applyProtection="0">
      <alignment vertical="center"/>
    </xf>
    <xf numFmtId="0" fontId="10" fillId="0" borderId="0"/>
    <xf numFmtId="4" fontId="102" fillId="64" borderId="28" applyNumberFormat="0" applyProtection="0">
      <alignment vertical="center"/>
    </xf>
    <xf numFmtId="4" fontId="102" fillId="64" borderId="28" applyNumberFormat="0" applyProtection="0">
      <alignment vertical="center"/>
    </xf>
    <xf numFmtId="4" fontId="102" fillId="64" borderId="28" applyNumberFormat="0" applyProtection="0">
      <alignment vertical="center"/>
    </xf>
    <xf numFmtId="0" fontId="10" fillId="0" borderId="0"/>
    <xf numFmtId="4" fontId="102" fillId="64" borderId="28" applyNumberFormat="0" applyProtection="0">
      <alignment vertical="center"/>
    </xf>
    <xf numFmtId="4" fontId="102" fillId="64" borderId="28" applyNumberFormat="0" applyProtection="0">
      <alignment vertical="center"/>
    </xf>
    <xf numFmtId="0" fontId="10" fillId="0" borderId="0"/>
    <xf numFmtId="4" fontId="102" fillId="64" borderId="28" applyNumberFormat="0" applyProtection="0">
      <alignment vertical="center"/>
    </xf>
    <xf numFmtId="4" fontId="102" fillId="64" borderId="28" applyNumberFormat="0" applyProtection="0">
      <alignment vertical="center"/>
    </xf>
    <xf numFmtId="0" fontId="10" fillId="0" borderId="0"/>
    <xf numFmtId="4" fontId="102" fillId="64" borderId="28" applyNumberFormat="0" applyProtection="0">
      <alignment vertical="center"/>
    </xf>
    <xf numFmtId="4" fontId="102" fillId="64" borderId="28" applyNumberFormat="0" applyProtection="0">
      <alignment vertical="center"/>
    </xf>
    <xf numFmtId="0" fontId="10" fillId="0" borderId="0"/>
    <xf numFmtId="4" fontId="102" fillId="64" borderId="28" applyNumberFormat="0" applyProtection="0">
      <alignment vertical="center"/>
    </xf>
    <xf numFmtId="4" fontId="102" fillId="64" borderId="28" applyNumberFormat="0" applyProtection="0">
      <alignment vertical="center"/>
    </xf>
    <xf numFmtId="0" fontId="10" fillId="0" borderId="0"/>
    <xf numFmtId="4" fontId="102" fillId="64" borderId="28" applyNumberFormat="0" applyProtection="0">
      <alignment vertical="center"/>
    </xf>
    <xf numFmtId="4" fontId="102" fillId="64" borderId="28" applyNumberFormat="0" applyProtection="0">
      <alignment vertical="center"/>
    </xf>
    <xf numFmtId="0" fontId="10" fillId="0" borderId="0"/>
    <xf numFmtId="4" fontId="102" fillId="64" borderId="28" applyNumberFormat="0" applyProtection="0">
      <alignment vertical="center"/>
    </xf>
    <xf numFmtId="4" fontId="102" fillId="64" borderId="28" applyNumberFormat="0" applyProtection="0">
      <alignment vertical="center"/>
    </xf>
    <xf numFmtId="0" fontId="10" fillId="0" borderId="0"/>
    <xf numFmtId="4" fontId="102" fillId="64" borderId="28" applyNumberFormat="0" applyProtection="0">
      <alignment vertical="center"/>
    </xf>
    <xf numFmtId="4" fontId="102" fillId="64" borderId="28" applyNumberFormat="0" applyProtection="0">
      <alignment vertical="center"/>
    </xf>
    <xf numFmtId="0" fontId="10" fillId="0" borderId="0"/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4" fontId="6" fillId="9" borderId="28" applyNumberFormat="0" applyProtection="0">
      <alignment horizontal="left" vertical="center" indent="1"/>
    </xf>
    <xf numFmtId="4" fontId="6" fillId="9" borderId="28" applyNumberFormat="0" applyProtection="0">
      <alignment horizontal="left" vertical="center" indent="1"/>
    </xf>
    <xf numFmtId="0" fontId="10" fillId="0" borderId="0"/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6" fillId="9" borderId="28" applyNumberFormat="0" applyProtection="0">
      <alignment horizontal="left" vertical="top" indent="1"/>
    </xf>
    <xf numFmtId="0" fontId="6" fillId="9" borderId="28" applyNumberFormat="0" applyProtection="0">
      <alignment horizontal="left" vertical="top" indent="1"/>
    </xf>
    <xf numFmtId="0" fontId="10" fillId="0" borderId="0"/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4" fontId="6" fillId="65" borderId="27" applyNumberFormat="0" applyProtection="0">
      <alignment horizontal="right" vertical="center"/>
    </xf>
    <xf numFmtId="4" fontId="6" fillId="65" borderId="27" applyNumberFormat="0" applyProtection="0">
      <alignment horizontal="right" vertical="center"/>
    </xf>
    <xf numFmtId="0" fontId="10" fillId="0" borderId="0"/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4" fontId="9" fillId="65" borderId="27" applyNumberFormat="0" applyProtection="0">
      <alignment horizontal="right" vertical="center"/>
    </xf>
    <xf numFmtId="4" fontId="9" fillId="65" borderId="27" applyNumberFormat="0" applyProtection="0">
      <alignment horizontal="right" vertical="center"/>
    </xf>
    <xf numFmtId="0" fontId="10" fillId="0" borderId="0"/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4" fontId="6" fillId="9" borderId="27" applyNumberFormat="0" applyProtection="0">
      <alignment horizontal="left" vertical="center" indent="1"/>
    </xf>
    <xf numFmtId="4" fontId="6" fillId="9" borderId="27" applyNumberFormat="0" applyProtection="0">
      <alignment horizontal="left" vertical="center" indent="1"/>
    </xf>
    <xf numFmtId="0" fontId="10" fillId="0" borderId="0"/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6" fillId="9" borderId="27" applyNumberFormat="0" applyProtection="0">
      <alignment horizontal="left" vertical="top" indent="1"/>
    </xf>
    <xf numFmtId="0" fontId="6" fillId="9" borderId="27" applyNumberFormat="0" applyProtection="0">
      <alignment horizontal="left" vertical="top" indent="1"/>
    </xf>
    <xf numFmtId="0" fontId="10" fillId="0" borderId="0"/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4" fontId="6" fillId="0" borderId="28" applyNumberFormat="0" applyProtection="0">
      <alignment horizontal="right" vertical="center"/>
    </xf>
    <xf numFmtId="4" fontId="6" fillId="0" borderId="28" applyNumberFormat="0" applyProtection="0">
      <alignment horizontal="right" vertical="center"/>
    </xf>
    <xf numFmtId="0" fontId="10" fillId="0" borderId="0"/>
    <xf numFmtId="0" fontId="10" fillId="0" borderId="0"/>
    <xf numFmtId="210" fontId="180" fillId="0" borderId="53" applyNumberFormat="0" applyProtection="0">
      <alignment horizontal="right" vertical="center"/>
    </xf>
    <xf numFmtId="210" fontId="181" fillId="0" borderId="54" applyNumberFormat="0" applyProtection="0">
      <alignment horizontal="right" vertical="center"/>
    </xf>
    <xf numFmtId="0" fontId="181" fillId="85" borderId="55" applyNumberFormat="0" applyAlignment="0" applyProtection="0">
      <alignment horizontal="left" vertical="center" indent="1"/>
    </xf>
    <xf numFmtId="0" fontId="182" fillId="0" borderId="56" applyNumberFormat="0" applyFill="0" applyBorder="0" applyAlignment="0" applyProtection="0"/>
    <xf numFmtId="0" fontId="183" fillId="86" borderId="55" applyNumberFormat="0" applyAlignment="0" applyProtection="0">
      <alignment horizontal="left" vertical="center" indent="1"/>
    </xf>
    <xf numFmtId="0" fontId="183" fillId="87" borderId="55" applyNumberFormat="0" applyAlignment="0" applyProtection="0">
      <alignment horizontal="left" vertical="center" indent="1"/>
    </xf>
    <xf numFmtId="0" fontId="183" fillId="88" borderId="55" applyNumberFormat="0" applyAlignment="0" applyProtection="0">
      <alignment horizontal="left" vertical="center" indent="1"/>
    </xf>
    <xf numFmtId="0" fontId="183" fillId="89" borderId="55" applyNumberFormat="0" applyAlignment="0" applyProtection="0">
      <alignment horizontal="left" vertical="center" indent="1"/>
    </xf>
    <xf numFmtId="0" fontId="183" fillId="90" borderId="54" applyNumberFormat="0" applyAlignment="0" applyProtection="0">
      <alignment horizontal="left" vertical="center" indent="1"/>
    </xf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6" fillId="0" borderId="15" applyNumberFormat="0" applyFont="0" applyFill="0" applyBorder="0" applyAlignment="0" applyProtection="0"/>
    <xf numFmtId="0" fontId="6" fillId="0" borderId="15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210" fontId="180" fillId="91" borderId="55" applyNumberFormat="0" applyAlignment="0" applyProtection="0">
      <alignment horizontal="left" vertical="center" indent="1"/>
    </xf>
    <xf numFmtId="0" fontId="181" fillId="85" borderId="54" applyNumberFormat="0" applyAlignment="0" applyProtection="0">
      <alignment horizontal="left" vertical="center" indent="1"/>
    </xf>
    <xf numFmtId="0" fontId="1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32" fillId="0" borderId="0"/>
    <xf numFmtId="0" fontId="1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49" fontId="6" fillId="0" borderId="57">
      <alignment horizontal="center" vertical="center"/>
      <protection locked="0"/>
    </xf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198" fontId="104" fillId="0" borderId="0" applyNumberFormat="0" applyFill="0" applyBorder="0" applyAlignment="0" applyProtection="0"/>
    <xf numFmtId="198" fontId="10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0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" fillId="0" borderId="0"/>
    <xf numFmtId="0" fontId="104" fillId="0" borderId="0" applyNumberFormat="0" applyFill="0" applyBorder="0" applyAlignment="0" applyProtection="0"/>
    <xf numFmtId="0" fontId="10" fillId="0" borderId="0"/>
    <xf numFmtId="0" fontId="104" fillId="0" borderId="0" applyNumberFormat="0" applyFill="0" applyBorder="0" applyAlignment="0" applyProtection="0"/>
    <xf numFmtId="0" fontId="10" fillId="0" borderId="0"/>
    <xf numFmtId="0" fontId="40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202" fontId="184" fillId="0" borderId="0" applyNumberFormat="0" applyFill="0" applyBorder="0" applyAlignment="0" applyProtection="0"/>
    <xf numFmtId="0" fontId="10" fillId="0" borderId="0"/>
    <xf numFmtId="202" fontId="184" fillId="0" borderId="0" applyNumberFormat="0" applyFill="0" applyBorder="0" applyAlignment="0" applyProtection="0"/>
    <xf numFmtId="202" fontId="184" fillId="0" borderId="0" applyNumberFormat="0" applyFill="0" applyBorder="0" applyAlignment="0" applyProtection="0"/>
    <xf numFmtId="202" fontId="184" fillId="0" borderId="0" applyNumberFormat="0" applyFill="0" applyBorder="0" applyAlignment="0" applyProtection="0"/>
    <xf numFmtId="202" fontId="184" fillId="0" borderId="0" applyNumberFormat="0" applyFill="0" applyBorder="0" applyAlignment="0" applyProtection="0"/>
    <xf numFmtId="202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05" fillId="0" borderId="58" applyNumberFormat="0" applyFill="0" applyAlignment="0" applyProtection="0"/>
    <xf numFmtId="0" fontId="105" fillId="0" borderId="58" applyNumberFormat="0" applyFill="0" applyAlignment="0" applyProtection="0"/>
    <xf numFmtId="0" fontId="105" fillId="0" borderId="58" applyNumberFormat="0" applyFill="0" applyAlignment="0" applyProtection="0"/>
    <xf numFmtId="0" fontId="105" fillId="0" borderId="58" applyNumberFormat="0" applyFill="0" applyAlignment="0" applyProtection="0"/>
    <xf numFmtId="0" fontId="105" fillId="0" borderId="58" applyNumberFormat="0" applyFill="0" applyAlignment="0" applyProtection="0"/>
    <xf numFmtId="198" fontId="186" fillId="0" borderId="30" applyNumberFormat="0" applyFill="0" applyAlignment="0" applyProtection="0"/>
    <xf numFmtId="198" fontId="186" fillId="0" borderId="30" applyNumberFormat="0" applyFill="0" applyAlignment="0" applyProtection="0"/>
    <xf numFmtId="0" fontId="6" fillId="0" borderId="10" applyNumberFormat="0" applyFont="0" applyFill="0" applyAlignment="0" applyProtection="0"/>
    <xf numFmtId="0" fontId="6" fillId="0" borderId="10" applyNumberFormat="0" applyFont="0" applyFill="0" applyAlignment="0" applyProtection="0"/>
    <xf numFmtId="204" fontId="51" fillId="0" borderId="59" applyNumberFormat="0" applyFont="0" applyBorder="0" applyAlignment="0" applyProtection="0"/>
    <xf numFmtId="0" fontId="105" fillId="0" borderId="58" applyNumberFormat="0" applyFill="0" applyAlignment="0" applyProtection="0"/>
    <xf numFmtId="0" fontId="10" fillId="0" borderId="0"/>
    <xf numFmtId="0" fontId="6" fillId="0" borderId="10" applyNumberFormat="0" applyFont="0" applyFill="0" applyAlignment="0" applyProtection="0"/>
    <xf numFmtId="0" fontId="105" fillId="0" borderId="29" applyNumberFormat="0" applyFill="0" applyAlignment="0" applyProtection="0"/>
    <xf numFmtId="0" fontId="1" fillId="0" borderId="0"/>
    <xf numFmtId="0" fontId="6" fillId="0" borderId="10" applyNumberFormat="0" applyFont="0" applyFill="0" applyAlignment="0" applyProtection="0"/>
    <xf numFmtId="0" fontId="10" fillId="0" borderId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" fillId="0" borderId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" fillId="0" borderId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" fillId="0" borderId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" fillId="0" borderId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" fillId="0" borderId="0"/>
    <xf numFmtId="0" fontId="105" fillId="0" borderId="29" applyNumberFormat="0" applyFill="0" applyAlignment="0" applyProtection="0"/>
    <xf numFmtId="0" fontId="1" fillId="0" borderId="0"/>
    <xf numFmtId="0" fontId="10" fillId="0" borderId="0"/>
    <xf numFmtId="0" fontId="1" fillId="0" borderId="0"/>
    <xf numFmtId="0" fontId="6" fillId="0" borderId="10" applyNumberFormat="0" applyFont="0" applyFill="0" applyAlignment="0" applyProtection="0"/>
    <xf numFmtId="0" fontId="10" fillId="0" borderId="0"/>
    <xf numFmtId="0" fontId="1" fillId="0" borderId="0"/>
    <xf numFmtId="0" fontId="10" fillId="0" borderId="0"/>
    <xf numFmtId="204" fontId="51" fillId="0" borderId="59" applyNumberFormat="0" applyFont="0" applyBorder="0" applyAlignment="0" applyProtection="0"/>
    <xf numFmtId="0" fontId="10" fillId="0" borderId="0"/>
    <xf numFmtId="202" fontId="105" fillId="0" borderId="58" applyNumberFormat="0" applyFill="0" applyAlignment="0" applyProtection="0"/>
    <xf numFmtId="202" fontId="105" fillId="0" borderId="58" applyNumberFormat="0" applyFill="0" applyAlignment="0" applyProtection="0"/>
    <xf numFmtId="202" fontId="105" fillId="0" borderId="58" applyNumberFormat="0" applyFill="0" applyAlignment="0" applyProtection="0"/>
    <xf numFmtId="202" fontId="105" fillId="0" borderId="58" applyNumberFormat="0" applyFill="0" applyAlignment="0" applyProtection="0"/>
    <xf numFmtId="0" fontId="105" fillId="0" borderId="58" applyNumberFormat="0" applyFill="0" applyAlignment="0" applyProtection="0"/>
    <xf numFmtId="0" fontId="49" fillId="0" borderId="0"/>
    <xf numFmtId="0" fontId="10" fillId="0" borderId="0"/>
    <xf numFmtId="0" fontId="41" fillId="16" borderId="0">
      <alignment horizontal="center"/>
    </xf>
    <xf numFmtId="204" fontId="41" fillId="16" borderId="0">
      <alignment horizontal="center"/>
    </xf>
    <xf numFmtId="0" fontId="10" fillId="0" borderId="0"/>
    <xf numFmtId="0" fontId="1" fillId="0" borderId="0"/>
    <xf numFmtId="204" fontId="41" fillId="16" borderId="0">
      <alignment horizontal="center"/>
    </xf>
    <xf numFmtId="0" fontId="10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98" fontId="187" fillId="0" borderId="0" applyNumberFormat="0" applyFill="0" applyBorder="0" applyAlignment="0" applyProtection="0"/>
    <xf numFmtId="198" fontId="187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" fillId="0" borderId="0"/>
    <xf numFmtId="0" fontId="108" fillId="0" borderId="0" applyNumberFormat="0" applyFill="0" applyBorder="0" applyAlignment="0" applyProtection="0"/>
    <xf numFmtId="0" fontId="10" fillId="0" borderId="0"/>
    <xf numFmtId="0" fontId="108" fillId="0" borderId="0" applyNumberFormat="0" applyFill="0" applyBorder="0" applyAlignment="0" applyProtection="0"/>
    <xf numFmtId="0" fontId="10" fillId="0" borderId="0"/>
    <xf numFmtId="202" fontId="30" fillId="0" borderId="0" applyNumberFormat="0" applyFill="0" applyBorder="0" applyAlignment="0" applyProtection="0"/>
    <xf numFmtId="0" fontId="10" fillId="0" borderId="0"/>
    <xf numFmtId="202" fontId="30" fillId="0" borderId="0" applyNumberFormat="0" applyFill="0" applyBorder="0" applyAlignment="0" applyProtection="0"/>
    <xf numFmtId="0" fontId="10" fillId="0" borderId="0"/>
    <xf numFmtId="202" fontId="30" fillId="0" borderId="0" applyNumberFormat="0" applyFill="0" applyBorder="0" applyAlignment="0" applyProtection="0"/>
    <xf numFmtId="202" fontId="30" fillId="0" borderId="0" applyNumberFormat="0" applyFill="0" applyBorder="0" applyAlignment="0" applyProtection="0"/>
    <xf numFmtId="202" fontId="30" fillId="0" borderId="0" applyNumberFormat="0" applyFill="0" applyBorder="0" applyAlignment="0" applyProtection="0"/>
    <xf numFmtId="202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</cellStyleXfs>
  <cellXfs count="526">
    <xf numFmtId="0" fontId="0" fillId="0" borderId="0" xfId="0"/>
    <xf numFmtId="0" fontId="8" fillId="0" borderId="0" xfId="0" applyFont="1"/>
    <xf numFmtId="0" fontId="8" fillId="0" borderId="12" xfId="0" applyFont="1" applyBorder="1" applyAlignment="1">
      <alignment horizontal="center"/>
    </xf>
    <xf numFmtId="0" fontId="8" fillId="0" borderId="0" xfId="0" quotePrefix="1" applyFont="1" applyAlignment="1">
      <alignment horizontal="left"/>
    </xf>
    <xf numFmtId="0" fontId="8" fillId="0" borderId="0" xfId="0" applyFont="1" applyFill="1"/>
    <xf numFmtId="0" fontId="8" fillId="0" borderId="0" xfId="0" applyFont="1" applyBorder="1"/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164" fontId="8" fillId="0" borderId="0" xfId="33" applyNumberFormat="1" applyFont="1" applyBorder="1"/>
    <xf numFmtId="10" fontId="8" fillId="0" borderId="0" xfId="0" applyNumberFormat="1" applyFont="1" applyBorder="1"/>
    <xf numFmtId="0" fontId="0" fillId="0" borderId="0" xfId="0" applyAlignment="1">
      <alignment horizontal="center"/>
    </xf>
    <xf numFmtId="0" fontId="9" fillId="0" borderId="0" xfId="0" applyFont="1"/>
    <xf numFmtId="0" fontId="8" fillId="0" borderId="0" xfId="0" applyFont="1" applyAlignment="1">
      <alignment horizontal="left"/>
    </xf>
    <xf numFmtId="165" fontId="8" fillId="0" borderId="0" xfId="0" applyNumberFormat="1" applyFont="1" applyBorder="1" applyAlignment="1">
      <alignment horizontal="center"/>
    </xf>
    <xf numFmtId="166" fontId="8" fillId="0" borderId="0" xfId="44" applyNumberFormat="1" applyFont="1"/>
    <xf numFmtId="0" fontId="8" fillId="0" borderId="0" xfId="0" applyFont="1" applyBorder="1" applyAlignment="1">
      <alignment horizontal="left"/>
    </xf>
    <xf numFmtId="167" fontId="8" fillId="0" borderId="0" xfId="0" applyNumberFormat="1" applyFont="1" applyProtection="1"/>
    <xf numFmtId="0" fontId="8" fillId="0" borderId="0" xfId="0" quotePrefix="1" applyFont="1" applyBorder="1" applyAlignment="1">
      <alignment horizontal="left"/>
    </xf>
    <xf numFmtId="168" fontId="8" fillId="0" borderId="0" xfId="33" applyNumberFormat="1" applyFont="1" applyProtection="1"/>
    <xf numFmtId="168" fontId="8" fillId="0" borderId="0" xfId="33" applyNumberFormat="1" applyFont="1" applyBorder="1" applyProtection="1"/>
    <xf numFmtId="168" fontId="8" fillId="0" borderId="12" xfId="33" applyNumberFormat="1" applyFont="1" applyBorder="1" applyProtection="1"/>
    <xf numFmtId="168" fontId="8" fillId="0" borderId="0" xfId="33" applyNumberFormat="1" applyFont="1" applyBorder="1"/>
    <xf numFmtId="167" fontId="8" fillId="0" borderId="0" xfId="0" applyNumberFormat="1" applyFont="1" applyBorder="1"/>
    <xf numFmtId="166" fontId="8" fillId="0" borderId="12" xfId="0" applyNumberFormat="1" applyFont="1" applyBorder="1"/>
    <xf numFmtId="169" fontId="8" fillId="0" borderId="13" xfId="0" applyNumberFormat="1" applyFont="1" applyBorder="1" applyProtection="1"/>
    <xf numFmtId="169" fontId="8" fillId="0" borderId="0" xfId="0" applyNumberFormat="1" applyFont="1"/>
    <xf numFmtId="165" fontId="8" fillId="0" borderId="12" xfId="0" quotePrefix="1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Border="1"/>
    <xf numFmtId="169" fontId="8" fillId="0" borderId="0" xfId="0" applyNumberFormat="1" applyFont="1" applyBorder="1"/>
    <xf numFmtId="0" fontId="8" fillId="0" borderId="0" xfId="0" applyFont="1" applyFill="1" applyBorder="1"/>
    <xf numFmtId="176" fontId="6" fillId="0" borderId="0" xfId="33" applyNumberFormat="1"/>
    <xf numFmtId="0" fontId="8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0" fontId="8" fillId="0" borderId="0" xfId="0" quotePrefix="1" applyFont="1" applyFill="1" applyBorder="1" applyAlignment="1">
      <alignment horizontal="left"/>
    </xf>
    <xf numFmtId="0" fontId="8" fillId="0" borderId="12" xfId="0" applyFont="1" applyFill="1" applyBorder="1" applyAlignment="1">
      <alignment horizontal="center"/>
    </xf>
    <xf numFmtId="164" fontId="8" fillId="0" borderId="0" xfId="33" applyNumberFormat="1" applyFont="1" applyFill="1"/>
    <xf numFmtId="164" fontId="8" fillId="0" borderId="0" xfId="33" applyNumberFormat="1" applyFont="1" applyFill="1" applyBorder="1"/>
    <xf numFmtId="0" fontId="9" fillId="0" borderId="0" xfId="0" applyFont="1" applyFill="1"/>
    <xf numFmtId="0" fontId="8" fillId="0" borderId="0" xfId="0" applyFont="1" applyFill="1" applyAlignment="1">
      <alignment horizontal="center"/>
    </xf>
    <xf numFmtId="10" fontId="8" fillId="0" borderId="0" xfId="101" applyNumberFormat="1" applyFont="1" applyFill="1" applyBorder="1"/>
    <xf numFmtId="10" fontId="8" fillId="0" borderId="0" xfId="0" applyNumberFormat="1" applyFont="1" applyFill="1"/>
    <xf numFmtId="10" fontId="8" fillId="0" borderId="0" xfId="0" applyNumberFormat="1" applyFont="1" applyFill="1" applyBorder="1"/>
    <xf numFmtId="164" fontId="6" fillId="0" borderId="0" xfId="33" applyNumberFormat="1"/>
    <xf numFmtId="170" fontId="0" fillId="0" borderId="0" xfId="0" applyNumberFormat="1"/>
    <xf numFmtId="0" fontId="9" fillId="0" borderId="0" xfId="0" quotePrefix="1" applyFont="1" applyAlignment="1">
      <alignment horizontal="left"/>
    </xf>
    <xf numFmtId="0" fontId="8" fillId="0" borderId="12" xfId="0" quotePrefix="1" applyFont="1" applyFill="1" applyBorder="1" applyAlignment="1">
      <alignment horizontal="center"/>
    </xf>
    <xf numFmtId="164" fontId="8" fillId="0" borderId="0" xfId="33" applyNumberFormat="1" applyFont="1"/>
    <xf numFmtId="164" fontId="8" fillId="0" borderId="0" xfId="0" applyNumberFormat="1" applyFont="1"/>
    <xf numFmtId="10" fontId="8" fillId="0" borderId="0" xfId="101" applyNumberFormat="1" applyFont="1" applyFill="1"/>
    <xf numFmtId="10" fontId="8" fillId="0" borderId="0" xfId="0" applyNumberFormat="1" applyFont="1"/>
    <xf numFmtId="170" fontId="8" fillId="0" borderId="0" xfId="0" applyNumberFormat="1" applyFont="1" applyFill="1"/>
    <xf numFmtId="171" fontId="8" fillId="0" borderId="0" xfId="101" applyNumberFormat="1" applyFont="1" applyFill="1" applyBorder="1"/>
    <xf numFmtId="43" fontId="0" fillId="0" borderId="0" xfId="0" applyNumberFormat="1"/>
    <xf numFmtId="164" fontId="8" fillId="0" borderId="0" xfId="0" applyNumberFormat="1" applyFont="1" applyBorder="1"/>
    <xf numFmtId="164" fontId="8" fillId="0" borderId="12" xfId="33" applyNumberFormat="1" applyFont="1" applyBorder="1"/>
    <xf numFmtId="164" fontId="8" fillId="0" borderId="12" xfId="0" applyNumberFormat="1" applyFont="1" applyBorder="1"/>
    <xf numFmtId="10" fontId="8" fillId="0" borderId="12" xfId="0" applyNumberFormat="1" applyFont="1" applyBorder="1"/>
    <xf numFmtId="179" fontId="8" fillId="0" borderId="0" xfId="0" applyNumberFormat="1" applyFont="1" applyFill="1" applyBorder="1"/>
    <xf numFmtId="164" fontId="8" fillId="0" borderId="12" xfId="33" applyNumberFormat="1" applyFont="1" applyFill="1" applyBorder="1"/>
    <xf numFmtId="5" fontId="8" fillId="0" borderId="0" xfId="0" applyNumberFormat="1" applyFont="1"/>
    <xf numFmtId="170" fontId="8" fillId="0" borderId="0" xfId="0" applyNumberFormat="1" applyFont="1" applyFill="1" applyBorder="1"/>
    <xf numFmtId="164" fontId="8" fillId="0" borderId="0" xfId="101" applyNumberFormat="1" applyFont="1" applyFill="1" applyBorder="1"/>
    <xf numFmtId="10" fontId="8" fillId="0" borderId="0" xfId="101" applyNumberFormat="1" applyFont="1" applyBorder="1"/>
    <xf numFmtId="0" fontId="9" fillId="0" borderId="0" xfId="0" quotePrefix="1" applyFont="1" applyFill="1" applyAlignment="1">
      <alignment horizontal="left"/>
    </xf>
    <xf numFmtId="164" fontId="0" fillId="0" borderId="0" xfId="0" applyNumberFormat="1"/>
    <xf numFmtId="0" fontId="0" fillId="0" borderId="0" xfId="0" applyFill="1" applyBorder="1" applyAlignment="1">
      <alignment horizontal="center"/>
    </xf>
    <xf numFmtId="164" fontId="8" fillId="0" borderId="0" xfId="0" applyNumberFormat="1" applyFont="1" applyFill="1"/>
    <xf numFmtId="164" fontId="8" fillId="0" borderId="0" xfId="0" applyNumberFormat="1" applyFont="1" applyFill="1" applyBorder="1"/>
    <xf numFmtId="171" fontId="8" fillId="0" borderId="0" xfId="101" applyNumberFormat="1" applyFont="1" applyFill="1"/>
    <xf numFmtId="164" fontId="8" fillId="0" borderId="12" xfId="0" applyNumberFormat="1" applyFont="1" applyFill="1" applyBorder="1"/>
    <xf numFmtId="10" fontId="8" fillId="0" borderId="12" xfId="0" applyNumberFormat="1" applyFont="1" applyFill="1" applyBorder="1"/>
    <xf numFmtId="5" fontId="8" fillId="0" borderId="0" xfId="0" applyNumberFormat="1" applyFont="1" applyFill="1"/>
    <xf numFmtId="5" fontId="8" fillId="0" borderId="0" xfId="0" applyNumberFormat="1" applyFont="1" applyFill="1" applyBorder="1"/>
    <xf numFmtId="164" fontId="8" fillId="0" borderId="13" xfId="33" applyNumberFormat="1" applyFont="1" applyFill="1" applyBorder="1"/>
    <xf numFmtId="10" fontId="8" fillId="0" borderId="13" xfId="101" applyNumberFormat="1" applyFont="1" applyFill="1" applyBorder="1"/>
    <xf numFmtId="164" fontId="8" fillId="0" borderId="13" xfId="101" applyNumberFormat="1" applyFont="1" applyFill="1" applyBorder="1"/>
    <xf numFmtId="0" fontId="8" fillId="0" borderId="0" xfId="0" applyFont="1" applyFill="1" applyAlignment="1">
      <alignment horizontal="left"/>
    </xf>
    <xf numFmtId="0" fontId="42" fillId="0" borderId="0" xfId="0" applyFont="1" applyFill="1" applyBorder="1" applyAlignment="1">
      <alignment horizontal="left"/>
    </xf>
    <xf numFmtId="0" fontId="9" fillId="0" borderId="0" xfId="0" applyFont="1" applyFill="1" applyBorder="1"/>
    <xf numFmtId="176" fontId="6" fillId="0" borderId="0" xfId="33" applyNumberFormat="1" applyFill="1"/>
    <xf numFmtId="176" fontId="8" fillId="0" borderId="0" xfId="33" applyNumberFormat="1" applyFont="1" applyFill="1" applyBorder="1" applyProtection="1">
      <protection locked="0"/>
    </xf>
    <xf numFmtId="176" fontId="8" fillId="0" borderId="0" xfId="33" applyNumberFormat="1" applyFont="1" applyFill="1" applyBorder="1" applyAlignment="1" applyProtection="1">
      <alignment horizontal="center"/>
      <protection locked="0"/>
    </xf>
    <xf numFmtId="176" fontId="8" fillId="0" borderId="0" xfId="33" applyNumberFormat="1" applyFont="1" applyFill="1" applyBorder="1"/>
    <xf numFmtId="176" fontId="6" fillId="0" borderId="13" xfId="33" applyNumberFormat="1" applyFill="1" applyBorder="1"/>
    <xf numFmtId="177" fontId="8" fillId="0" borderId="0" xfId="0" applyNumberFormat="1" applyFont="1" applyBorder="1"/>
    <xf numFmtId="168" fontId="8" fillId="0" borderId="13" xfId="0" applyNumberFormat="1" applyFont="1" applyFill="1" applyBorder="1"/>
    <xf numFmtId="169" fontId="8" fillId="0" borderId="13" xfId="0" applyNumberFormat="1" applyFont="1" applyFill="1" applyBorder="1"/>
    <xf numFmtId="169" fontId="8" fillId="0" borderId="0" xfId="0" applyNumberFormat="1" applyFont="1" applyFill="1" applyBorder="1"/>
    <xf numFmtId="172" fontId="8" fillId="0" borderId="0" xfId="101" applyNumberFormat="1" applyFont="1" applyAlignment="1">
      <alignment horizontal="center"/>
    </xf>
    <xf numFmtId="172" fontId="0" fillId="0" borderId="0" xfId="101" applyNumberFormat="1" applyFont="1"/>
    <xf numFmtId="43" fontId="0" fillId="0" borderId="0" xfId="0" applyNumberFormat="1" applyFill="1"/>
    <xf numFmtId="176" fontId="0" fillId="0" borderId="0" xfId="33" applyNumberFormat="1" applyFont="1"/>
    <xf numFmtId="168" fontId="8" fillId="0" borderId="13" xfId="33" applyNumberFormat="1" applyFont="1" applyBorder="1" applyProtection="1"/>
    <xf numFmtId="164" fontId="8" fillId="0" borderId="13" xfId="33" applyNumberFormat="1" applyFont="1" applyBorder="1"/>
    <xf numFmtId="10" fontId="8" fillId="0" borderId="13" xfId="101" applyNumberFormat="1" applyFont="1" applyBorder="1"/>
    <xf numFmtId="176" fontId="0" fillId="0" borderId="0" xfId="33" applyNumberFormat="1" applyFont="1" applyBorder="1"/>
    <xf numFmtId="176" fontId="0" fillId="0" borderId="0" xfId="35" applyNumberFormat="1" applyFont="1" applyBorder="1"/>
    <xf numFmtId="0" fontId="0" fillId="0" borderId="12" xfId="0" applyBorder="1" applyAlignment="1">
      <alignment horizontal="center"/>
    </xf>
    <xf numFmtId="176" fontId="0" fillId="0" borderId="0" xfId="35" applyNumberFormat="1" applyFont="1"/>
    <xf numFmtId="168" fontId="0" fillId="0" borderId="0" xfId="0" applyNumberFormat="1" applyBorder="1"/>
    <xf numFmtId="0" fontId="0" fillId="0" borderId="0" xfId="0" applyAlignment="1">
      <alignment horizontal="right"/>
    </xf>
    <xf numFmtId="173" fontId="8" fillId="0" borderId="12" xfId="33" applyNumberFormat="1" applyFont="1" applyFill="1" applyBorder="1" applyProtection="1"/>
    <xf numFmtId="176" fontId="0" fillId="0" borderId="0" xfId="0" applyNumberFormat="1"/>
    <xf numFmtId="0" fontId="0" fillId="0" borderId="0" xfId="0" quotePrefix="1" applyBorder="1"/>
    <xf numFmtId="176" fontId="0" fillId="0" borderId="0" xfId="0" applyNumberFormat="1" applyBorder="1"/>
    <xf numFmtId="178" fontId="0" fillId="0" borderId="0" xfId="101" applyNumberFormat="1" applyFont="1" applyBorder="1"/>
    <xf numFmtId="0" fontId="51" fillId="0" borderId="0" xfId="90" applyFill="1" applyAlignment="1"/>
    <xf numFmtId="0" fontId="32" fillId="0" borderId="0" xfId="0" applyFont="1"/>
    <xf numFmtId="164" fontId="0" fillId="0" borderId="0" xfId="33" applyNumberFormat="1" applyFont="1"/>
    <xf numFmtId="176" fontId="6" fillId="0" borderId="13" xfId="33" applyNumberFormat="1" applyFill="1" applyBorder="1" applyAlignment="1">
      <alignment horizontal="center"/>
    </xf>
    <xf numFmtId="176" fontId="6" fillId="0" borderId="0" xfId="33" applyNumberFormat="1" applyFill="1" applyBorder="1"/>
    <xf numFmtId="176" fontId="0" fillId="0" borderId="12" xfId="0" applyNumberFormat="1" applyBorder="1"/>
    <xf numFmtId="176" fontId="0" fillId="0" borderId="0" xfId="33" applyNumberFormat="1" applyFont="1" applyFill="1"/>
    <xf numFmtId="164" fontId="58" fillId="0" borderId="0" xfId="142" applyNumberFormat="1" applyFont="1" applyFill="1" applyBorder="1" applyAlignment="1">
      <alignment horizontal="right" wrapText="1"/>
    </xf>
    <xf numFmtId="43" fontId="8" fillId="0" borderId="0" xfId="0" applyNumberFormat="1" applyFont="1"/>
    <xf numFmtId="0" fontId="6" fillId="0" borderId="0" xfId="0" applyFont="1" applyFill="1"/>
    <xf numFmtId="0" fontId="6" fillId="0" borderId="0" xfId="0" quotePrefix="1" applyFont="1" applyFill="1"/>
    <xf numFmtId="176" fontId="0" fillId="0" borderId="13" xfId="33" applyNumberFormat="1" applyFont="1" applyFill="1" applyBorder="1"/>
    <xf numFmtId="176" fontId="0" fillId="0" borderId="0" xfId="33" applyNumberFormat="1" applyFont="1" applyFill="1" applyBorder="1"/>
    <xf numFmtId="0" fontId="26" fillId="0" borderId="0" xfId="90" applyNumberFormat="1" applyFont="1" applyFill="1" applyAlignment="1">
      <alignment horizontal="left"/>
    </xf>
    <xf numFmtId="0" fontId="51" fillId="0" borderId="0" xfId="90" applyNumberFormat="1" applyFill="1" applyAlignment="1">
      <alignment horizontal="right"/>
    </xf>
    <xf numFmtId="183" fontId="51" fillId="0" borderId="0" xfId="90" applyNumberFormat="1" applyFill="1" applyAlignment="1">
      <alignment horizontal="center"/>
    </xf>
    <xf numFmtId="37" fontId="51" fillId="0" borderId="0" xfId="90" applyNumberFormat="1" applyFill="1" applyAlignment="1"/>
    <xf numFmtId="0" fontId="26" fillId="0" borderId="0" xfId="90" applyNumberFormat="1" applyFont="1" applyFill="1" applyAlignment="1">
      <alignment horizontal="center"/>
    </xf>
    <xf numFmtId="0" fontId="26" fillId="0" borderId="15" xfId="90" applyNumberFormat="1" applyFont="1" applyFill="1" applyBorder="1" applyAlignment="1">
      <alignment horizontal="center"/>
    </xf>
    <xf numFmtId="0" fontId="51" fillId="0" borderId="0" xfId="90" applyFill="1" applyAlignment="1">
      <alignment horizontal="right"/>
    </xf>
    <xf numFmtId="37" fontId="51" fillId="0" borderId="0" xfId="90" applyNumberFormat="1" applyFill="1"/>
    <xf numFmtId="39" fontId="51" fillId="0" borderId="0" xfId="90" applyNumberFormat="1" applyFill="1" applyAlignment="1"/>
    <xf numFmtId="0" fontId="51" fillId="0" borderId="0" xfId="90" applyFont="1" applyFill="1" applyAlignment="1"/>
    <xf numFmtId="0" fontId="51" fillId="0" borderId="0" xfId="90" applyNumberFormat="1" applyFont="1" applyFill="1" applyAlignment="1">
      <alignment horizontal="center"/>
    </xf>
    <xf numFmtId="183" fontId="51" fillId="0" borderId="0" xfId="90" applyNumberFormat="1" applyFont="1" applyFill="1" applyAlignment="1">
      <alignment horizontal="center"/>
    </xf>
    <xf numFmtId="39" fontId="51" fillId="0" borderId="0" xfId="145" applyNumberFormat="1" applyFont="1" applyFill="1"/>
    <xf numFmtId="3" fontId="51" fillId="0" borderId="0" xfId="90" applyNumberFormat="1" applyFill="1"/>
    <xf numFmtId="37" fontId="51" fillId="0" borderId="0" xfId="145" applyNumberFormat="1" applyFont="1" applyFill="1"/>
    <xf numFmtId="43" fontId="51" fillId="0" borderId="0" xfId="90" applyNumberFormat="1" applyFill="1"/>
    <xf numFmtId="184" fontId="51" fillId="0" borderId="0" xfId="90" applyNumberFormat="1" applyFill="1"/>
    <xf numFmtId="39" fontId="51" fillId="0" borderId="12" xfId="145" applyNumberFormat="1" applyFont="1" applyFill="1" applyBorder="1"/>
    <xf numFmtId="37" fontId="51" fillId="0" borderId="12" xfId="145" applyNumberFormat="1" applyFont="1" applyFill="1" applyBorder="1"/>
    <xf numFmtId="43" fontId="51" fillId="0" borderId="0" xfId="90" applyNumberFormat="1" applyFill="1" applyAlignment="1"/>
    <xf numFmtId="39" fontId="26" fillId="0" borderId="0" xfId="145" applyNumberFormat="1" applyFont="1" applyFill="1"/>
    <xf numFmtId="0" fontId="26" fillId="0" borderId="0" xfId="90" applyFont="1" applyFill="1" applyAlignment="1"/>
    <xf numFmtId="37" fontId="26" fillId="0" borderId="0" xfId="90" applyNumberFormat="1" applyFont="1" applyFill="1" applyAlignment="1"/>
    <xf numFmtId="0" fontId="51" fillId="0" borderId="0" xfId="145" applyFont="1" applyFill="1"/>
    <xf numFmtId="0" fontId="51" fillId="0" borderId="0" xfId="90" applyNumberFormat="1" applyFont="1" applyFill="1" applyAlignment="1"/>
    <xf numFmtId="37" fontId="51" fillId="0" borderId="15" xfId="90" applyNumberFormat="1" applyFill="1" applyBorder="1"/>
    <xf numFmtId="0" fontId="60" fillId="0" borderId="0" xfId="90" applyNumberFormat="1" applyFont="1" applyFill="1" applyAlignment="1"/>
    <xf numFmtId="39" fontId="51" fillId="0" borderId="0" xfId="145" applyNumberFormat="1" applyFont="1" applyFill="1" applyBorder="1"/>
    <xf numFmtId="0" fontId="26" fillId="0" borderId="0" xfId="90" applyNumberFormat="1" applyFont="1" applyFill="1" applyBorder="1" applyAlignment="1">
      <alignment horizontal="center"/>
    </xf>
    <xf numFmtId="0" fontId="51" fillId="0" borderId="0" xfId="90" applyFill="1" applyBorder="1" applyAlignment="1">
      <alignment horizontal="right"/>
    </xf>
    <xf numFmtId="0" fontId="51" fillId="0" borderId="0" xfId="90" applyNumberFormat="1" applyFont="1" applyFill="1" applyBorder="1" applyAlignment="1"/>
    <xf numFmtId="0" fontId="51" fillId="0" borderId="0" xfId="90" applyFill="1" applyBorder="1" applyAlignment="1"/>
    <xf numFmtId="0" fontId="51" fillId="0" borderId="0" xfId="90" applyFill="1" applyBorder="1" applyAlignment="1">
      <alignment horizontal="center"/>
    </xf>
    <xf numFmtId="0" fontId="51" fillId="0" borderId="0" xfId="90" applyNumberFormat="1" applyFont="1" applyFill="1" applyBorder="1" applyAlignment="1">
      <alignment horizontal="center"/>
    </xf>
    <xf numFmtId="183" fontId="51" fillId="0" borderId="0" xfId="90" applyNumberFormat="1" applyFont="1" applyFill="1" applyBorder="1" applyAlignment="1">
      <alignment horizontal="center"/>
    </xf>
    <xf numFmtId="0" fontId="51" fillId="0" borderId="0" xfId="145" applyFont="1" applyFill="1" applyBorder="1"/>
    <xf numFmtId="37" fontId="51" fillId="0" borderId="0" xfId="145" applyNumberFormat="1" applyFont="1" applyFill="1" applyBorder="1"/>
    <xf numFmtId="43" fontId="51" fillId="0" borderId="0" xfId="90" applyNumberFormat="1" applyFill="1" applyBorder="1"/>
    <xf numFmtId="43" fontId="51" fillId="0" borderId="0" xfId="90" applyNumberFormat="1" applyFill="1" applyBorder="1" applyAlignment="1"/>
    <xf numFmtId="184" fontId="51" fillId="0" borderId="0" xfId="90" applyNumberFormat="1" applyFill="1" applyBorder="1"/>
    <xf numFmtId="0" fontId="51" fillId="0" borderId="0" xfId="90" applyFill="1"/>
    <xf numFmtId="37" fontId="51" fillId="0" borderId="0" xfId="90" applyNumberFormat="1" applyFill="1" applyBorder="1"/>
    <xf numFmtId="37" fontId="51" fillId="0" borderId="12" xfId="90" applyNumberFormat="1" applyFill="1" applyBorder="1"/>
    <xf numFmtId="0" fontId="51" fillId="0" borderId="0" xfId="90" applyNumberFormat="1" applyFont="1" applyFill="1" applyAlignment="1">
      <alignment horizontal="left"/>
    </xf>
    <xf numFmtId="3" fontId="26" fillId="0" borderId="0" xfId="90" applyNumberFormat="1" applyFont="1" applyFill="1" applyAlignment="1"/>
    <xf numFmtId="4" fontId="6" fillId="0" borderId="0" xfId="90" applyNumberFormat="1" applyFont="1" applyFill="1" applyBorder="1"/>
    <xf numFmtId="2" fontId="51" fillId="0" borderId="0" xfId="90" applyNumberFormat="1" applyFill="1"/>
    <xf numFmtId="43" fontId="32" fillId="0" borderId="0" xfId="146" applyFont="1" applyFill="1"/>
    <xf numFmtId="0" fontId="61" fillId="0" borderId="0" xfId="147" quotePrefix="1" applyFont="1" applyFill="1" applyAlignment="1">
      <alignment horizontal="left" wrapText="1"/>
    </xf>
    <xf numFmtId="10" fontId="61" fillId="0" borderId="0" xfId="148" applyNumberFormat="1" applyFont="1" applyFill="1" applyAlignment="1">
      <alignment horizontal="center" wrapText="1"/>
    </xf>
    <xf numFmtId="43" fontId="32" fillId="0" borderId="0" xfId="146" quotePrefix="1" applyFont="1" applyFill="1" applyAlignment="1">
      <alignment horizontal="center" wrapText="1"/>
    </xf>
    <xf numFmtId="0" fontId="32" fillId="0" borderId="0" xfId="147" quotePrefix="1" applyFont="1" applyFill="1" applyAlignment="1">
      <alignment horizontal="center" wrapText="1"/>
    </xf>
    <xf numFmtId="10" fontId="32" fillId="0" borderId="0" xfId="149" applyNumberFormat="1" applyFont="1" applyFill="1" applyAlignment="1">
      <alignment horizontal="center"/>
    </xf>
    <xf numFmtId="0" fontId="32" fillId="0" borderId="0" xfId="150" applyFont="1" applyFill="1"/>
    <xf numFmtId="0" fontId="32" fillId="0" borderId="0" xfId="449" applyFont="1" applyFill="1"/>
    <xf numFmtId="43" fontId="32" fillId="0" borderId="0" xfId="449" applyNumberFormat="1" applyFont="1" applyFill="1"/>
    <xf numFmtId="43" fontId="32" fillId="0" borderId="12" xfId="449" applyNumberFormat="1" applyFont="1" applyFill="1" applyBorder="1"/>
    <xf numFmtId="43" fontId="32" fillId="0" borderId="13" xfId="449" applyNumberFormat="1" applyFont="1" applyFill="1" applyBorder="1"/>
    <xf numFmtId="43" fontId="32" fillId="0" borderId="0" xfId="321" applyFont="1" applyFill="1"/>
    <xf numFmtId="0" fontId="6" fillId="0" borderId="0" xfId="0" applyFont="1" applyFill="1" applyBorder="1"/>
    <xf numFmtId="0" fontId="6" fillId="0" borderId="0" xfId="0" quotePrefix="1" applyFont="1" applyFill="1" applyBorder="1"/>
    <xf numFmtId="0" fontId="0" fillId="0" borderId="0" xfId="0" quotePrefix="1" applyFill="1" applyBorder="1"/>
    <xf numFmtId="172" fontId="0" fillId="0" borderId="12" xfId="101" applyNumberFormat="1" applyFont="1" applyFill="1" applyBorder="1"/>
    <xf numFmtId="0" fontId="6" fillId="0" borderId="0" xfId="0" applyFont="1"/>
    <xf numFmtId="164" fontId="51" fillId="0" borderId="0" xfId="33" applyNumberFormat="1" applyFont="1" applyFill="1" applyAlignment="1"/>
    <xf numFmtId="164" fontId="51" fillId="0" borderId="12" xfId="33" applyNumberFormat="1" applyFont="1" applyFill="1" applyBorder="1" applyAlignment="1"/>
    <xf numFmtId="43" fontId="51" fillId="0" borderId="12" xfId="90" applyNumberFormat="1" applyFill="1" applyBorder="1"/>
    <xf numFmtId="184" fontId="51" fillId="0" borderId="12" xfId="90" applyNumberFormat="1" applyFill="1" applyBorder="1"/>
    <xf numFmtId="43" fontId="51" fillId="0" borderId="0" xfId="33" applyFont="1" applyFill="1" applyAlignment="1"/>
    <xf numFmtId="43" fontId="51" fillId="0" borderId="12" xfId="33" applyFont="1" applyFill="1" applyBorder="1" applyAlignment="1"/>
    <xf numFmtId="0" fontId="26" fillId="67" borderId="0" xfId="90" applyFont="1" applyFill="1" applyAlignment="1"/>
    <xf numFmtId="0" fontId="51" fillId="67" borderId="0" xfId="90" applyFill="1" applyAlignment="1"/>
    <xf numFmtId="0" fontId="26" fillId="67" borderId="12" xfId="90" applyFont="1" applyFill="1" applyBorder="1" applyAlignment="1"/>
    <xf numFmtId="0" fontId="51" fillId="67" borderId="0" xfId="90" applyFill="1" applyBorder="1" applyAlignment="1"/>
    <xf numFmtId="0" fontId="26" fillId="67" borderId="0" xfId="90" applyFont="1" applyFill="1" applyBorder="1" applyAlignment="1"/>
    <xf numFmtId="184" fontId="51" fillId="67" borderId="0" xfId="90" applyNumberFormat="1" applyFill="1"/>
    <xf numFmtId="184" fontId="51" fillId="67" borderId="0" xfId="90" applyNumberFormat="1" applyFill="1" applyBorder="1"/>
    <xf numFmtId="0" fontId="57" fillId="0" borderId="0" xfId="0" applyFont="1" applyFill="1"/>
    <xf numFmtId="176" fontId="57" fillId="0" borderId="0" xfId="33" applyNumberFormat="1" applyFont="1" applyFill="1"/>
    <xf numFmtId="176" fontId="57" fillId="0" borderId="0" xfId="33" applyNumberFormat="1" applyFont="1" applyFill="1" applyBorder="1"/>
    <xf numFmtId="178" fontId="57" fillId="0" borderId="0" xfId="101" applyNumberFormat="1" applyFont="1" applyFill="1" applyBorder="1"/>
    <xf numFmtId="0" fontId="0" fillId="0" borderId="0" xfId="0" applyFill="1" applyAlignment="1">
      <alignment horizontal="right"/>
    </xf>
    <xf numFmtId="164" fontId="6" fillId="0" borderId="13" xfId="33" applyNumberFormat="1" applyFill="1" applyBorder="1"/>
    <xf numFmtId="10" fontId="0" fillId="0" borderId="12" xfId="101" applyNumberFormat="1" applyFont="1" applyFill="1" applyBorder="1"/>
    <xf numFmtId="176" fontId="0" fillId="0" borderId="12" xfId="33" applyNumberFormat="1" applyFont="1" applyFill="1" applyBorder="1"/>
    <xf numFmtId="0" fontId="0" fillId="0" borderId="12" xfId="0" applyFill="1" applyBorder="1"/>
    <xf numFmtId="190" fontId="0" fillId="0" borderId="0" xfId="0" applyNumberFormat="1" applyFill="1"/>
    <xf numFmtId="9" fontId="0" fillId="0" borderId="0" xfId="101" applyFont="1" applyFill="1" applyBorder="1"/>
    <xf numFmtId="10" fontId="0" fillId="0" borderId="0" xfId="101" applyNumberFormat="1" applyFont="1" applyFill="1" applyBorder="1"/>
    <xf numFmtId="164" fontId="57" fillId="0" borderId="12" xfId="33" applyNumberFormat="1" applyFont="1" applyFill="1" applyBorder="1"/>
    <xf numFmtId="164" fontId="57" fillId="0" borderId="0" xfId="33" applyNumberFormat="1" applyFont="1" applyFill="1" applyBorder="1"/>
    <xf numFmtId="192" fontId="0" fillId="0" borderId="0" xfId="0" applyNumberFormat="1"/>
    <xf numFmtId="0" fontId="0" fillId="0" borderId="31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5" xfId="0" applyFill="1" applyBorder="1"/>
    <xf numFmtId="0" fontId="8" fillId="0" borderId="0" xfId="0" applyFont="1" applyFill="1" applyBorder="1" applyAlignment="1">
      <alignment horizontal="left"/>
    </xf>
    <xf numFmtId="176" fontId="6" fillId="0" borderId="0" xfId="33" applyNumberFormat="1" applyFill="1" applyBorder="1" applyAlignment="1">
      <alignment horizontal="center"/>
    </xf>
    <xf numFmtId="0" fontId="9" fillId="0" borderId="0" xfId="0" quotePrefix="1" applyFont="1" applyFill="1" applyBorder="1" applyAlignment="1">
      <alignment horizontal="left"/>
    </xf>
    <xf numFmtId="0" fontId="0" fillId="0" borderId="36" xfId="0" applyBorder="1"/>
    <xf numFmtId="0" fontId="0" fillId="0" borderId="9" xfId="0" applyFill="1" applyBorder="1"/>
    <xf numFmtId="176" fontId="6" fillId="0" borderId="9" xfId="33" applyNumberFormat="1" applyFill="1" applyBorder="1" applyAlignment="1">
      <alignment horizontal="center"/>
    </xf>
    <xf numFmtId="0" fontId="0" fillId="0" borderId="37" xfId="0" applyFill="1" applyBorder="1"/>
    <xf numFmtId="0" fontId="6" fillId="0" borderId="0" xfId="0" quotePrefix="1" applyFont="1" applyBorder="1" applyAlignment="1">
      <alignment horizontal="left"/>
    </xf>
    <xf numFmtId="168" fontId="0" fillId="0" borderId="0" xfId="0" applyNumberFormat="1"/>
    <xf numFmtId="0" fontId="51" fillId="0" borderId="0" xfId="90" applyFill="1" applyAlignment="1">
      <alignment horizontal="center"/>
    </xf>
    <xf numFmtId="0" fontId="51" fillId="0" borderId="0" xfId="90"/>
    <xf numFmtId="0" fontId="51" fillId="0" borderId="0" xfId="90" applyAlignment="1"/>
    <xf numFmtId="0" fontId="26" fillId="0" borderId="0" xfId="90" applyFont="1" applyAlignment="1">
      <alignment horizontal="centerContinuous"/>
    </xf>
    <xf numFmtId="0" fontId="26" fillId="0" borderId="0" xfId="90" applyFont="1" applyAlignment="1">
      <alignment horizontal="right"/>
    </xf>
    <xf numFmtId="0" fontId="26" fillId="0" borderId="0" xfId="90" applyNumberFormat="1" applyFont="1" applyAlignment="1">
      <alignment horizontal="centerContinuous"/>
    </xf>
    <xf numFmtId="0" fontId="51" fillId="0" borderId="0" xfId="90" applyNumberFormat="1" applyAlignment="1">
      <alignment horizontal="right"/>
    </xf>
    <xf numFmtId="0" fontId="51" fillId="0" borderId="0" xfId="90" applyNumberFormat="1" applyAlignment="1">
      <alignment horizontal="centerContinuous"/>
    </xf>
    <xf numFmtId="0" fontId="51" fillId="0" borderId="0" xfId="90" applyNumberFormat="1" applyAlignment="1">
      <alignment horizontal="center"/>
    </xf>
    <xf numFmtId="183" fontId="51" fillId="0" borderId="0" xfId="90" applyNumberFormat="1" applyAlignment="1">
      <alignment horizontal="center"/>
    </xf>
    <xf numFmtId="37" fontId="51" fillId="0" borderId="0" xfId="90" applyNumberFormat="1" applyAlignment="1">
      <alignment horizontal="centerContinuous"/>
    </xf>
    <xf numFmtId="37" fontId="51" fillId="0" borderId="0" xfId="90" applyNumberFormat="1" applyAlignment="1"/>
    <xf numFmtId="0" fontId="26" fillId="0" borderId="0" xfId="90" applyNumberFormat="1" applyFont="1" applyAlignment="1">
      <alignment horizontal="center"/>
    </xf>
    <xf numFmtId="0" fontId="26" fillId="0" borderId="0" xfId="90" applyFont="1" applyAlignment="1">
      <alignment horizontal="center"/>
    </xf>
    <xf numFmtId="183" fontId="26" fillId="0" borderId="0" xfId="90" applyNumberFormat="1" applyFont="1" applyAlignment="1">
      <alignment horizontal="center"/>
    </xf>
    <xf numFmtId="37" fontId="26" fillId="0" borderId="0" xfId="90" applyNumberFormat="1" applyFont="1" applyAlignment="1">
      <alignment horizontal="center"/>
    </xf>
    <xf numFmtId="37" fontId="26" fillId="0" borderId="0" xfId="90" applyNumberFormat="1" applyFont="1" applyAlignment="1">
      <alignment horizontal="centerContinuous"/>
    </xf>
    <xf numFmtId="0" fontId="51" fillId="0" borderId="0" xfId="90" applyNumberFormat="1" applyFont="1" applyAlignment="1">
      <alignment horizontal="centerContinuous"/>
    </xf>
    <xf numFmtId="0" fontId="51" fillId="0" borderId="0" xfId="90" applyFont="1" applyAlignment="1">
      <alignment horizontal="center"/>
    </xf>
    <xf numFmtId="37" fontId="26" fillId="0" borderId="15" xfId="90" applyNumberFormat="1" applyFont="1" applyBorder="1" applyAlignment="1">
      <alignment horizontal="center"/>
    </xf>
    <xf numFmtId="0" fontId="26" fillId="0" borderId="15" xfId="90" applyFont="1" applyBorder="1" applyAlignment="1">
      <alignment horizontal="center"/>
    </xf>
    <xf numFmtId="0" fontId="26" fillId="0" borderId="15" xfId="90" applyNumberFormat="1" applyFont="1" applyBorder="1" applyAlignment="1">
      <alignment horizontal="center"/>
    </xf>
    <xf numFmtId="3" fontId="26" fillId="0" borderId="0" xfId="90" applyNumberFormat="1" applyFont="1" applyAlignment="1">
      <alignment horizontal="center"/>
    </xf>
    <xf numFmtId="183" fontId="26" fillId="0" borderId="15" xfId="90" applyNumberFormat="1" applyFont="1" applyBorder="1" applyAlignment="1">
      <alignment horizontal="center"/>
    </xf>
    <xf numFmtId="3" fontId="26" fillId="0" borderId="15" xfId="90" applyNumberFormat="1" applyFont="1" applyBorder="1" applyAlignment="1">
      <alignment horizontal="center"/>
    </xf>
    <xf numFmtId="0" fontId="51" fillId="0" borderId="0" xfId="90" applyAlignment="1">
      <alignment horizontal="right"/>
    </xf>
    <xf numFmtId="0" fontId="26" fillId="0" borderId="0" xfId="90" applyNumberFormat="1" applyFont="1" applyAlignment="1">
      <alignment horizontal="left"/>
    </xf>
    <xf numFmtId="0" fontId="51" fillId="0" borderId="0" xfId="90" applyAlignment="1">
      <alignment horizontal="center"/>
    </xf>
    <xf numFmtId="37" fontId="51" fillId="0" borderId="0" xfId="90" applyNumberFormat="1"/>
    <xf numFmtId="2" fontId="51" fillId="0" borderId="0" xfId="90" applyNumberFormat="1" applyFill="1" applyBorder="1"/>
    <xf numFmtId="0" fontId="51" fillId="0" borderId="12" xfId="145" applyFont="1" applyFill="1" applyBorder="1"/>
    <xf numFmtId="0" fontId="51" fillId="0" borderId="0" xfId="90" applyFill="1" applyBorder="1"/>
    <xf numFmtId="2" fontId="51" fillId="0" borderId="0" xfId="90" applyNumberFormat="1" applyFont="1" applyFill="1" applyAlignment="1">
      <alignment horizontal="right"/>
    </xf>
    <xf numFmtId="39" fontId="51" fillId="0" borderId="0" xfId="90" applyNumberFormat="1" applyFill="1"/>
    <xf numFmtId="2" fontId="51" fillId="0" borderId="0" xfId="90" applyNumberFormat="1" applyFont="1" applyFill="1" applyBorder="1" applyAlignment="1">
      <alignment horizontal="right"/>
    </xf>
    <xf numFmtId="0" fontId="51" fillId="0" borderId="0" xfId="90" applyFont="1" applyAlignment="1"/>
    <xf numFmtId="193" fontId="51" fillId="0" borderId="0" xfId="90" applyNumberFormat="1" applyFill="1" applyAlignment="1"/>
    <xf numFmtId="0" fontId="61" fillId="0" borderId="0" xfId="446" applyFont="1" applyFill="1"/>
    <xf numFmtId="0" fontId="32" fillId="0" borderId="0" xfId="634" applyFont="1" applyFill="1" applyAlignment="1">
      <alignment horizontal="center"/>
    </xf>
    <xf numFmtId="0" fontId="32" fillId="0" borderId="0" xfId="634" applyFont="1" applyFill="1"/>
    <xf numFmtId="0" fontId="62" fillId="0" borderId="0" xfId="634" applyFont="1" applyFill="1" applyBorder="1"/>
    <xf numFmtId="43" fontId="62" fillId="0" borderId="0" xfId="33" applyFont="1" applyFill="1" applyBorder="1"/>
    <xf numFmtId="0" fontId="61" fillId="0" borderId="0" xfId="634" applyFont="1" applyFill="1"/>
    <xf numFmtId="43" fontId="32" fillId="0" borderId="0" xfId="33" applyFont="1" applyFill="1"/>
    <xf numFmtId="43" fontId="32" fillId="0" borderId="0" xfId="634" applyNumberFormat="1" applyFont="1" applyFill="1" applyAlignment="1">
      <alignment horizontal="center"/>
    </xf>
    <xf numFmtId="17" fontId="63" fillId="0" borderId="0" xfId="634" applyNumberFormat="1" applyFont="1" applyFill="1" applyAlignment="1">
      <alignment horizontal="center"/>
    </xf>
    <xf numFmtId="43" fontId="63" fillId="70" borderId="0" xfId="33" applyFont="1" applyFill="1" applyAlignment="1">
      <alignment horizontal="center"/>
    </xf>
    <xf numFmtId="17" fontId="63" fillId="70" borderId="0" xfId="634" applyNumberFormat="1" applyFont="1" applyFill="1" applyAlignment="1">
      <alignment horizontal="center"/>
    </xf>
    <xf numFmtId="43" fontId="32" fillId="0" borderId="0" xfId="33" quotePrefix="1" applyFont="1" applyFill="1" applyAlignment="1">
      <alignment horizontal="center" wrapText="1"/>
    </xf>
    <xf numFmtId="0" fontId="32" fillId="0" borderId="0" xfId="634" applyFont="1" applyFill="1" applyAlignment="1">
      <alignment wrapText="1"/>
    </xf>
    <xf numFmtId="43" fontId="32" fillId="0" borderId="0" xfId="634" applyNumberFormat="1" applyFont="1" applyFill="1"/>
    <xf numFmtId="43" fontId="110" fillId="0" borderId="0" xfId="634" applyNumberFormat="1" applyFont="1" applyFill="1" applyBorder="1"/>
    <xf numFmtId="10" fontId="32" fillId="69" borderId="0" xfId="149" applyNumberFormat="1" applyFont="1" applyFill="1" applyAlignment="1">
      <alignment horizontal="center"/>
    </xf>
    <xf numFmtId="0" fontId="32" fillId="0" borderId="0" xfId="634" applyFont="1" applyFill="1" applyBorder="1"/>
    <xf numFmtId="43" fontId="32" fillId="0" borderId="0" xfId="33" applyFont="1" applyFill="1" applyBorder="1"/>
    <xf numFmtId="43" fontId="32" fillId="0" borderId="0" xfId="634" applyNumberFormat="1" applyFont="1" applyFill="1" applyBorder="1"/>
    <xf numFmtId="10" fontId="32" fillId="0" borderId="0" xfId="149" applyNumberFormat="1" applyFont="1" applyFill="1" applyBorder="1" applyAlignment="1">
      <alignment horizontal="center"/>
    </xf>
    <xf numFmtId="43" fontId="32" fillId="0" borderId="0" xfId="146" applyFont="1" applyFill="1" applyBorder="1"/>
    <xf numFmtId="0" fontId="32" fillId="69" borderId="0" xfId="634" applyFont="1" applyFill="1"/>
    <xf numFmtId="43" fontId="32" fillId="69" borderId="0" xfId="634" applyNumberFormat="1" applyFont="1" applyFill="1"/>
    <xf numFmtId="43" fontId="32" fillId="0" borderId="14" xfId="634" applyNumberFormat="1" applyFont="1" applyFill="1" applyBorder="1"/>
    <xf numFmtId="0" fontId="32" fillId="0" borderId="14" xfId="634" applyFont="1" applyFill="1" applyBorder="1"/>
    <xf numFmtId="43" fontId="32" fillId="0" borderId="0" xfId="449" applyNumberFormat="1" applyFont="1" applyFill="1" applyBorder="1"/>
    <xf numFmtId="0" fontId="32" fillId="0" borderId="0" xfId="449" applyFont="1" applyFill="1" applyBorder="1"/>
    <xf numFmtId="43" fontId="32" fillId="0" borderId="12" xfId="33" applyFont="1" applyFill="1" applyBorder="1"/>
    <xf numFmtId="10" fontId="32" fillId="68" borderId="0" xfId="149" applyNumberFormat="1" applyFont="1" applyFill="1" applyAlignment="1">
      <alignment horizontal="center"/>
    </xf>
    <xf numFmtId="10" fontId="32" fillId="0" borderId="0" xfId="101" applyNumberFormat="1" applyFont="1" applyFill="1"/>
    <xf numFmtId="0" fontId="6" fillId="0" borderId="0" xfId="0" quotePrefix="1" applyFont="1"/>
    <xf numFmtId="43" fontId="57" fillId="0" borderId="0" xfId="33" applyFont="1" applyFill="1"/>
    <xf numFmtId="164" fontId="57" fillId="0" borderId="0" xfId="33" applyNumberFormat="1" applyFont="1" applyFill="1"/>
    <xf numFmtId="0" fontId="57" fillId="0" borderId="0" xfId="0" applyFont="1" applyFill="1" applyAlignment="1">
      <alignment horizontal="center"/>
    </xf>
    <xf numFmtId="0" fontId="57" fillId="0" borderId="12" xfId="0" applyFont="1" applyFill="1" applyBorder="1" applyAlignment="1">
      <alignment horizontal="center"/>
    </xf>
    <xf numFmtId="43" fontId="57" fillId="0" borderId="12" xfId="33" applyFont="1" applyFill="1" applyBorder="1"/>
    <xf numFmtId="164" fontId="57" fillId="0" borderId="13" xfId="33" applyNumberFormat="1" applyFont="1" applyFill="1" applyBorder="1"/>
    <xf numFmtId="164" fontId="0" fillId="0" borderId="13" xfId="33" applyNumberFormat="1" applyFont="1" applyBorder="1"/>
    <xf numFmtId="49" fontId="111" fillId="0" borderId="0" xfId="635" applyNumberFormat="1" applyFont="1" applyAlignment="1">
      <alignment horizontal="left" wrapText="1"/>
    </xf>
    <xf numFmtId="49" fontId="111" fillId="0" borderId="0" xfId="635" applyNumberFormat="1" applyFont="1" applyAlignment="1">
      <alignment horizontal="right" wrapText="1"/>
    </xf>
    <xf numFmtId="49" fontId="111" fillId="0" borderId="0" xfId="635" quotePrefix="1" applyNumberFormat="1" applyFont="1" applyAlignment="1">
      <alignment horizontal="right" wrapText="1"/>
    </xf>
    <xf numFmtId="191" fontId="112" fillId="0" borderId="0" xfId="635" applyNumberFormat="1" applyFont="1" applyAlignment="1">
      <alignment horizontal="left"/>
    </xf>
    <xf numFmtId="191" fontId="111" fillId="0" borderId="0" xfId="635" applyNumberFormat="1" applyFont="1" applyAlignment="1">
      <alignment horizontal="right"/>
    </xf>
    <xf numFmtId="191" fontId="111" fillId="0" borderId="0" xfId="635" applyNumberFormat="1" applyFont="1" applyAlignment="1">
      <alignment horizontal="left"/>
    </xf>
    <xf numFmtId="191" fontId="111" fillId="0" borderId="9" xfId="635" applyNumberFormat="1" applyFont="1" applyBorder="1" applyAlignment="1">
      <alignment horizontal="right"/>
    </xf>
    <xf numFmtId="194" fontId="111" fillId="0" borderId="0" xfId="635" applyNumberFormat="1" applyFont="1" applyAlignment="1">
      <alignment horizontal="right"/>
    </xf>
    <xf numFmtId="195" fontId="111" fillId="0" borderId="0" xfId="635" applyNumberFormat="1" applyFont="1" applyAlignment="1">
      <alignment horizontal="right"/>
    </xf>
    <xf numFmtId="191" fontId="112" fillId="0" borderId="0" xfId="635" applyNumberFormat="1" applyFont="1" applyAlignment="1">
      <alignment horizontal="right"/>
    </xf>
    <xf numFmtId="191" fontId="111" fillId="0" borderId="0" xfId="635" applyNumberFormat="1" applyFont="1" applyFill="1" applyAlignment="1">
      <alignment horizontal="left"/>
    </xf>
    <xf numFmtId="191" fontId="112" fillId="0" borderId="0" xfId="635" applyNumberFormat="1" applyFont="1" applyFill="1" applyAlignment="1">
      <alignment horizontal="left"/>
    </xf>
    <xf numFmtId="194" fontId="111" fillId="0" borderId="0" xfId="635" applyNumberFormat="1" applyFont="1" applyFill="1" applyAlignment="1">
      <alignment horizontal="left"/>
    </xf>
    <xf numFmtId="195" fontId="111" fillId="0" borderId="0" xfId="635" applyNumberFormat="1" applyFont="1" applyFill="1" applyAlignment="1">
      <alignment horizontal="left"/>
    </xf>
    <xf numFmtId="173" fontId="0" fillId="0" borderId="0" xfId="33" applyNumberFormat="1" applyFont="1" applyFill="1"/>
    <xf numFmtId="176" fontId="0" fillId="0" borderId="12" xfId="0" applyNumberFormat="1" applyFill="1" applyBorder="1"/>
    <xf numFmtId="0" fontId="26" fillId="67" borderId="0" xfId="90" applyFont="1" applyFill="1" applyAlignment="1">
      <alignment horizontal="center"/>
    </xf>
    <xf numFmtId="0" fontId="26" fillId="67" borderId="12" xfId="90" applyFont="1" applyFill="1" applyBorder="1" applyAlignment="1">
      <alignment horizontal="center"/>
    </xf>
    <xf numFmtId="184" fontId="51" fillId="67" borderId="12" xfId="90" applyNumberFormat="1" applyFill="1" applyBorder="1"/>
    <xf numFmtId="0" fontId="61" fillId="0" borderId="0" xfId="449" applyFont="1" applyFill="1"/>
    <xf numFmtId="0" fontId="9" fillId="0" borderId="0" xfId="0" applyFont="1" applyFill="1" applyAlignment="1">
      <alignment horizontal="left"/>
    </xf>
    <xf numFmtId="196" fontId="0" fillId="0" borderId="0" xfId="0" applyNumberFormat="1"/>
    <xf numFmtId="0" fontId="6" fillId="0" borderId="0" xfId="0" applyFont="1" applyAlignment="1">
      <alignment horizontal="center"/>
    </xf>
    <xf numFmtId="0" fontId="6" fillId="0" borderId="12" xfId="0" applyFont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97" fontId="8" fillId="0" borderId="13" xfId="101" applyNumberFormat="1" applyFont="1" applyBorder="1"/>
    <xf numFmtId="10" fontId="58" fillId="0" borderId="0" xfId="636" applyNumberFormat="1" applyFont="1" applyFill="1" applyBorder="1" applyAlignment="1">
      <alignment horizontal="right" wrapText="1"/>
    </xf>
    <xf numFmtId="0" fontId="6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57" fillId="0" borderId="0" xfId="0" applyFont="1" applyFill="1" applyBorder="1"/>
    <xf numFmtId="0" fontId="6" fillId="0" borderId="0" xfId="0" applyFont="1" applyFill="1" applyBorder="1" applyAlignment="1"/>
    <xf numFmtId="164" fontId="0" fillId="0" borderId="0" xfId="33" applyNumberFormat="1" applyFont="1" applyBorder="1"/>
    <xf numFmtId="164" fontId="57" fillId="0" borderId="0" xfId="33" applyNumberFormat="1" applyFont="1" applyFill="1" applyBorder="1" applyAlignment="1">
      <alignment horizontal="center"/>
    </xf>
    <xf numFmtId="164" fontId="0" fillId="0" borderId="0" xfId="33" applyNumberFormat="1" applyFont="1" applyBorder="1" applyAlignment="1">
      <alignment horizontal="center"/>
    </xf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8" xfId="0" applyBorder="1"/>
    <xf numFmtId="0" fontId="57" fillId="0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164" fontId="0" fillId="0" borderId="8" xfId="33" applyNumberFormat="1" applyFont="1" applyBorder="1"/>
    <xf numFmtId="0" fontId="0" fillId="0" borderId="42" xfId="0" applyBorder="1"/>
    <xf numFmtId="0" fontId="0" fillId="0" borderId="12" xfId="0" quotePrefix="1" applyFill="1" applyBorder="1"/>
    <xf numFmtId="0" fontId="0" fillId="0" borderId="12" xfId="0" applyBorder="1"/>
    <xf numFmtId="0" fontId="0" fillId="0" borderId="43" xfId="0" applyBorder="1"/>
    <xf numFmtId="172" fontId="0" fillId="0" borderId="0" xfId="101" applyNumberFormat="1" applyFont="1" applyFill="1"/>
    <xf numFmtId="0" fontId="0" fillId="68" borderId="0" xfId="0" applyFill="1"/>
    <xf numFmtId="10" fontId="0" fillId="68" borderId="0" xfId="101" applyNumberFormat="1" applyFont="1" applyFill="1"/>
    <xf numFmtId="10" fontId="0" fillId="68" borderId="0" xfId="0" applyNumberFormat="1" applyFill="1"/>
    <xf numFmtId="43" fontId="8" fillId="0" borderId="0" xfId="33" applyFont="1" applyFill="1" applyBorder="1"/>
    <xf numFmtId="164" fontId="0" fillId="0" borderId="0" xfId="33" applyNumberFormat="1" applyFont="1" applyFill="1"/>
    <xf numFmtId="164" fontId="0" fillId="0" borderId="0" xfId="0" applyNumberFormat="1" applyFill="1"/>
    <xf numFmtId="0" fontId="0" fillId="0" borderId="12" xfId="0" applyFill="1" applyBorder="1" applyAlignment="1">
      <alignment horizontal="center"/>
    </xf>
    <xf numFmtId="172" fontId="0" fillId="0" borderId="12" xfId="0" applyNumberFormat="1" applyFill="1" applyBorder="1"/>
    <xf numFmtId="0" fontId="6" fillId="0" borderId="0" xfId="0" quotePrefix="1" applyFont="1" applyFill="1" applyBorder="1" applyAlignment="1">
      <alignment horizontal="left"/>
    </xf>
    <xf numFmtId="0" fontId="0" fillId="68" borderId="0" xfId="0" applyFill="1" applyBorder="1"/>
    <xf numFmtId="0" fontId="6" fillId="68" borderId="0" xfId="0" applyFont="1" applyFill="1"/>
    <xf numFmtId="0" fontId="6" fillId="68" borderId="0" xfId="0" applyFont="1" applyFill="1" applyBorder="1"/>
    <xf numFmtId="176" fontId="0" fillId="68" borderId="0" xfId="33" applyNumberFormat="1" applyFont="1" applyFill="1"/>
    <xf numFmtId="0" fontId="6" fillId="68" borderId="0" xfId="0" applyFont="1" applyFill="1" applyAlignment="1">
      <alignment horizontal="center"/>
    </xf>
    <xf numFmtId="0" fontId="57" fillId="0" borderId="38" xfId="637" applyFont="1" applyBorder="1"/>
    <xf numFmtId="0" fontId="57" fillId="0" borderId="39" xfId="637" applyFont="1" applyBorder="1"/>
    <xf numFmtId="0" fontId="57" fillId="0" borderId="40" xfId="637" applyFont="1" applyBorder="1"/>
    <xf numFmtId="0" fontId="114" fillId="0" borderId="0" xfId="637"/>
    <xf numFmtId="0" fontId="57" fillId="0" borderId="41" xfId="637" applyFont="1" applyBorder="1"/>
    <xf numFmtId="0" fontId="57" fillId="0" borderId="8" xfId="637" applyFont="1" applyBorder="1"/>
    <xf numFmtId="0" fontId="57" fillId="0" borderId="0" xfId="637" applyFont="1" applyFill="1" applyBorder="1"/>
    <xf numFmtId="0" fontId="57" fillId="0" borderId="0" xfId="637" applyFont="1" applyFill="1" applyBorder="1" applyAlignment="1">
      <alignment horizontal="center"/>
    </xf>
    <xf numFmtId="0" fontId="57" fillId="0" borderId="12" xfId="637" applyFont="1" applyFill="1" applyBorder="1" applyAlignment="1">
      <alignment horizontal="center"/>
    </xf>
    <xf numFmtId="164" fontId="57" fillId="0" borderId="0" xfId="638" applyNumberFormat="1" applyFont="1" applyFill="1" applyBorder="1"/>
    <xf numFmtId="0" fontId="57" fillId="0" borderId="42" xfId="637" applyFont="1" applyBorder="1"/>
    <xf numFmtId="0" fontId="57" fillId="0" borderId="12" xfId="637" applyFont="1" applyBorder="1"/>
    <xf numFmtId="0" fontId="57" fillId="0" borderId="43" xfId="637" applyFont="1" applyBorder="1"/>
    <xf numFmtId="0" fontId="6" fillId="0" borderId="38" xfId="446" applyBorder="1"/>
    <xf numFmtId="0" fontId="6" fillId="0" borderId="39" xfId="446" applyBorder="1"/>
    <xf numFmtId="0" fontId="6" fillId="0" borderId="40" xfId="446" applyBorder="1"/>
    <xf numFmtId="0" fontId="6" fillId="0" borderId="0" xfId="446"/>
    <xf numFmtId="0" fontId="6" fillId="0" borderId="41" xfId="446" applyBorder="1"/>
    <xf numFmtId="0" fontId="6" fillId="0" borderId="8" xfId="446" applyBorder="1"/>
    <xf numFmtId="0" fontId="6" fillId="0" borderId="0" xfId="446" applyFill="1" applyBorder="1"/>
    <xf numFmtId="0" fontId="6" fillId="0" borderId="0" xfId="446" applyFill="1" applyBorder="1" applyAlignment="1">
      <alignment horizontal="center"/>
    </xf>
    <xf numFmtId="0" fontId="6" fillId="0" borderId="12" xfId="446" applyFill="1" applyBorder="1" applyAlignment="1">
      <alignment horizontal="center"/>
    </xf>
    <xf numFmtId="164" fontId="0" fillId="0" borderId="0" xfId="639" applyNumberFormat="1" applyFont="1" applyFill="1" applyBorder="1"/>
    <xf numFmtId="0" fontId="6" fillId="0" borderId="42" xfId="446" applyBorder="1"/>
    <xf numFmtId="0" fontId="6" fillId="0" borderId="12" xfId="446" applyBorder="1"/>
    <xf numFmtId="0" fontId="6" fillId="0" borderId="43" xfId="446" applyBorder="1"/>
    <xf numFmtId="0" fontId="57" fillId="0" borderId="0" xfId="637" applyFont="1"/>
    <xf numFmtId="43" fontId="114" fillId="0" borderId="0" xfId="637" applyNumberFormat="1"/>
    <xf numFmtId="9" fontId="114" fillId="0" borderId="0" xfId="101" applyFont="1"/>
    <xf numFmtId="9" fontId="57" fillId="0" borderId="0" xfId="101" applyFont="1"/>
    <xf numFmtId="43" fontId="57" fillId="0" borderId="0" xfId="637" applyNumberFormat="1" applyFont="1"/>
    <xf numFmtId="10" fontId="6" fillId="0" borderId="12" xfId="0" applyNumberFormat="1" applyFont="1" applyBorder="1"/>
    <xf numFmtId="164" fontId="0" fillId="0" borderId="44" xfId="33" applyNumberFormat="1" applyFont="1" applyBorder="1"/>
    <xf numFmtId="0" fontId="117" fillId="0" borderId="0" xfId="640" applyFont="1" applyFill="1" applyBorder="1" applyAlignment="1" applyProtection="1">
      <alignment horizontal="left"/>
    </xf>
    <xf numFmtId="0" fontId="116" fillId="0" borderId="0" xfId="640" applyFont="1" applyFill="1" applyBorder="1"/>
    <xf numFmtId="43" fontId="0" fillId="0" borderId="0" xfId="33" applyFont="1" applyFill="1" applyBorder="1" applyAlignment="1">
      <alignment horizontal="center"/>
    </xf>
    <xf numFmtId="0" fontId="117" fillId="0" borderId="0" xfId="640" applyFont="1" applyFill="1" applyBorder="1" applyAlignment="1">
      <alignment horizontal="right"/>
    </xf>
    <xf numFmtId="0" fontId="116" fillId="0" borderId="0" xfId="640" applyFont="1" applyFill="1" applyBorder="1" applyAlignment="1">
      <alignment horizontal="center"/>
    </xf>
    <xf numFmtId="0" fontId="117" fillId="0" borderId="0" xfId="640" applyFont="1" applyFill="1" applyBorder="1" applyAlignment="1">
      <alignment horizontal="left"/>
    </xf>
    <xf numFmtId="0" fontId="118" fillId="0" borderId="0" xfId="640" applyFont="1" applyFill="1" applyBorder="1" applyAlignment="1">
      <alignment horizontal="left"/>
    </xf>
    <xf numFmtId="0" fontId="119" fillId="0" borderId="0" xfId="640" applyFont="1" applyFill="1" applyBorder="1" applyAlignment="1">
      <alignment horizontal="left"/>
    </xf>
    <xf numFmtId="0" fontId="119" fillId="0" borderId="0" xfId="640" applyFont="1" applyFill="1" applyBorder="1" applyAlignment="1">
      <alignment horizontal="center"/>
    </xf>
    <xf numFmtId="43" fontId="119" fillId="0" borderId="0" xfId="33" applyFont="1" applyFill="1" applyBorder="1" applyAlignment="1">
      <alignment horizontal="center"/>
    </xf>
    <xf numFmtId="9" fontId="119" fillId="0" borderId="0" xfId="101" applyFont="1" applyFill="1" applyBorder="1" applyAlignment="1">
      <alignment horizontal="center"/>
    </xf>
    <xf numFmtId="0" fontId="116" fillId="0" borderId="0" xfId="640" applyFont="1" applyFill="1" applyBorder="1" applyAlignment="1">
      <alignment horizontal="left"/>
    </xf>
    <xf numFmtId="43" fontId="117" fillId="0" borderId="0" xfId="33" applyFont="1" applyFill="1" applyBorder="1" applyAlignment="1">
      <alignment horizontal="center"/>
    </xf>
    <xf numFmtId="178" fontId="117" fillId="0" borderId="0" xfId="101" applyNumberFormat="1" applyFont="1" applyFill="1" applyBorder="1" applyAlignment="1">
      <alignment horizontal="center"/>
    </xf>
    <xf numFmtId="43" fontId="117" fillId="0" borderId="0" xfId="33" applyFont="1" applyFill="1" applyBorder="1"/>
    <xf numFmtId="0" fontId="117" fillId="0" borderId="12" xfId="640" applyFont="1" applyFill="1" applyBorder="1" applyAlignment="1" applyProtection="1">
      <alignment horizontal="left"/>
    </xf>
    <xf numFmtId="0" fontId="118" fillId="0" borderId="0" xfId="640" applyFont="1" applyFill="1" applyBorder="1" applyAlignment="1">
      <alignment horizontal="center"/>
    </xf>
    <xf numFmtId="178" fontId="118" fillId="0" borderId="0" xfId="101" applyNumberFormat="1" applyFont="1" applyFill="1" applyBorder="1" applyAlignment="1" applyProtection="1">
      <alignment horizontal="center"/>
    </xf>
    <xf numFmtId="178" fontId="118" fillId="0" borderId="0" xfId="101" applyNumberFormat="1" applyFont="1" applyFill="1" applyBorder="1" applyAlignment="1">
      <alignment horizontal="center"/>
    </xf>
    <xf numFmtId="199" fontId="119" fillId="0" borderId="0" xfId="640" applyNumberFormat="1" applyFont="1" applyAlignment="1" applyProtection="1">
      <alignment horizontal="left"/>
    </xf>
    <xf numFmtId="0" fontId="0" fillId="0" borderId="0" xfId="641" applyFont="1" applyFill="1" applyBorder="1" applyAlignment="1" applyProtection="1">
      <alignment horizontal="left"/>
    </xf>
    <xf numFmtId="178" fontId="0" fillId="0" borderId="0" xfId="33" applyNumberFormat="1" applyFont="1" applyFill="1" applyBorder="1" applyAlignment="1">
      <alignment horizontal="center"/>
    </xf>
    <xf numFmtId="178" fontId="116" fillId="0" borderId="0" xfId="640" applyNumberFormat="1" applyFont="1" applyFill="1" applyBorder="1" applyAlignment="1">
      <alignment horizontal="center"/>
    </xf>
    <xf numFmtId="178" fontId="0" fillId="0" borderId="12" xfId="33" applyNumberFormat="1" applyFont="1" applyFill="1" applyBorder="1" applyAlignment="1">
      <alignment horizontal="center"/>
    </xf>
    <xf numFmtId="0" fontId="117" fillId="0" borderId="0" xfId="640" applyFont="1" applyFill="1" applyAlignment="1">
      <alignment horizontal="left" indent="1"/>
    </xf>
    <xf numFmtId="0" fontId="117" fillId="0" borderId="0" xfId="640" applyFont="1" applyFill="1" applyBorder="1"/>
    <xf numFmtId="178" fontId="117" fillId="0" borderId="39" xfId="640" applyNumberFormat="1" applyFont="1" applyFill="1" applyBorder="1" applyAlignment="1">
      <alignment horizontal="center"/>
    </xf>
    <xf numFmtId="0" fontId="117" fillId="0" borderId="0" xfId="640" applyFont="1" applyFill="1" applyBorder="1" applyAlignment="1">
      <alignment horizontal="center"/>
    </xf>
    <xf numFmtId="178" fontId="117" fillId="0" borderId="0" xfId="640" applyNumberFormat="1" applyFont="1" applyFill="1" applyBorder="1" applyAlignment="1">
      <alignment horizontal="center"/>
    </xf>
    <xf numFmtId="178" fontId="117" fillId="0" borderId="0" xfId="33" applyNumberFormat="1" applyFont="1" applyFill="1" applyBorder="1" applyAlignment="1">
      <alignment horizontal="center"/>
    </xf>
    <xf numFmtId="178" fontId="117" fillId="0" borderId="0" xfId="640" applyNumberFormat="1" applyFont="1" applyFill="1" applyBorder="1"/>
    <xf numFmtId="178" fontId="0" fillId="0" borderId="0" xfId="101" applyNumberFormat="1" applyFont="1" applyFill="1" applyBorder="1" applyAlignment="1">
      <alignment horizontal="center"/>
    </xf>
    <xf numFmtId="0" fontId="116" fillId="0" borderId="0" xfId="640" quotePrefix="1" applyFont="1" applyFill="1" applyBorder="1" applyAlignment="1">
      <alignment horizontal="left"/>
    </xf>
    <xf numFmtId="178" fontId="117" fillId="0" borderId="0" xfId="33" applyNumberFormat="1" applyFont="1" applyFill="1" applyBorder="1"/>
    <xf numFmtId="178" fontId="117" fillId="0" borderId="0" xfId="101" applyNumberFormat="1" applyFont="1" applyFill="1" applyBorder="1"/>
    <xf numFmtId="178" fontId="116" fillId="0" borderId="0" xfId="640" applyNumberFormat="1" applyFont="1" applyFill="1" applyBorder="1"/>
    <xf numFmtId="0" fontId="121" fillId="0" borderId="0" xfId="640" applyFont="1" applyFill="1" applyBorder="1" applyAlignment="1" applyProtection="1">
      <alignment horizontal="left"/>
    </xf>
    <xf numFmtId="178" fontId="0" fillId="0" borderId="0" xfId="33" applyNumberFormat="1" applyFont="1" applyFill="1" applyBorder="1"/>
    <xf numFmtId="0" fontId="119" fillId="0" borderId="0" xfId="640" applyFont="1" applyFill="1" applyBorder="1" applyAlignment="1" applyProtection="1">
      <alignment horizontal="left"/>
    </xf>
    <xf numFmtId="0" fontId="120" fillId="0" borderId="0" xfId="640" applyFont="1" applyFill="1" applyBorder="1" applyAlignment="1" applyProtection="1">
      <alignment horizontal="left"/>
    </xf>
    <xf numFmtId="178" fontId="119" fillId="0" borderId="0" xfId="33" applyNumberFormat="1" applyFont="1" applyFill="1" applyBorder="1" applyAlignment="1">
      <alignment horizontal="center"/>
    </xf>
    <xf numFmtId="0" fontId="119" fillId="0" borderId="0" xfId="640" applyFont="1" applyFill="1" applyBorder="1"/>
    <xf numFmtId="178" fontId="119" fillId="0" borderId="0" xfId="33" applyNumberFormat="1" applyFont="1" applyFill="1" applyBorder="1"/>
    <xf numFmtId="178" fontId="120" fillId="0" borderId="0" xfId="101" applyNumberFormat="1" applyFont="1" applyFill="1" applyBorder="1"/>
    <xf numFmtId="0" fontId="119" fillId="0" borderId="0" xfId="640" applyFont="1" applyFill="1" applyBorder="1" applyAlignment="1">
      <alignment horizontal="left" vertical="top"/>
    </xf>
    <xf numFmtId="9" fontId="119" fillId="0" borderId="0" xfId="101" applyFont="1" applyFill="1" applyBorder="1"/>
    <xf numFmtId="0" fontId="119" fillId="0" borderId="0" xfId="640" quotePrefix="1" applyFont="1" applyFill="1" applyBorder="1"/>
    <xf numFmtId="0" fontId="116" fillId="0" borderId="0" xfId="640" applyFont="1" applyFill="1" applyBorder="1" applyAlignment="1" applyProtection="1">
      <alignment horizontal="left"/>
    </xf>
    <xf numFmtId="10" fontId="0" fillId="0" borderId="0" xfId="101" applyNumberFormat="1" applyFont="1" applyFill="1" applyBorder="1" applyAlignment="1">
      <alignment horizontal="center"/>
    </xf>
    <xf numFmtId="178" fontId="0" fillId="71" borderId="0" xfId="33" applyNumberFormat="1" applyFont="1" applyFill="1" applyBorder="1" applyAlignment="1">
      <alignment horizontal="center"/>
    </xf>
    <xf numFmtId="10" fontId="0" fillId="72" borderId="0" xfId="101" applyNumberFormat="1" applyFont="1" applyFill="1" applyBorder="1" applyAlignment="1">
      <alignment horizontal="center"/>
    </xf>
    <xf numFmtId="184" fontId="51" fillId="67" borderId="0" xfId="90" applyNumberFormat="1" applyFill="1" applyAlignment="1"/>
    <xf numFmtId="10" fontId="32" fillId="73" borderId="0" xfId="149" applyNumberFormat="1" applyFont="1" applyFill="1" applyAlignment="1">
      <alignment horizontal="center"/>
    </xf>
    <xf numFmtId="172" fontId="32" fillId="0" borderId="0" xfId="101" applyNumberFormat="1" applyFont="1" applyFill="1"/>
    <xf numFmtId="0" fontId="51" fillId="67" borderId="0" xfId="90" applyFill="1"/>
    <xf numFmtId="176" fontId="0" fillId="0" borderId="0" xfId="0" applyNumberFormat="1" applyFill="1"/>
    <xf numFmtId="0" fontId="6" fillId="0" borderId="0" xfId="648" applyFont="1" applyFill="1" applyBorder="1" applyAlignment="1">
      <alignment horizontal="left"/>
    </xf>
    <xf numFmtId="49" fontId="6" fillId="0" borderId="0" xfId="648" applyNumberFormat="1" applyFont="1" applyFill="1" applyBorder="1" applyAlignment="1">
      <alignment horizontal="center"/>
    </xf>
    <xf numFmtId="0" fontId="6" fillId="0" borderId="0" xfId="648" applyFont="1" applyFill="1" applyBorder="1" applyAlignment="1">
      <alignment horizontal="right"/>
    </xf>
    <xf numFmtId="0" fontId="6" fillId="0" borderId="39" xfId="648" applyFont="1" applyFill="1" applyBorder="1" applyAlignment="1">
      <alignment horizontal="left"/>
    </xf>
    <xf numFmtId="0" fontId="6" fillId="0" borderId="12" xfId="648" applyFont="1" applyFill="1" applyBorder="1" applyAlignment="1">
      <alignment horizontal="center" wrapText="1"/>
    </xf>
    <xf numFmtId="0" fontId="6" fillId="0" borderId="0" xfId="648" applyFont="1" applyFill="1" applyBorder="1" applyAlignment="1">
      <alignment horizontal="left" vertical="top"/>
    </xf>
    <xf numFmtId="0" fontId="6" fillId="0" borderId="0" xfId="648" applyFont="1" applyFill="1" applyBorder="1" applyAlignment="1">
      <alignment horizontal="center" wrapText="1"/>
    </xf>
    <xf numFmtId="0" fontId="6" fillId="0" borderId="0" xfId="648" applyFont="1" applyFill="1" applyBorder="1" applyAlignment="1">
      <alignment horizontal="center" vertical="center" wrapText="1"/>
    </xf>
    <xf numFmtId="0" fontId="6" fillId="0" borderId="0" xfId="648" applyFont="1" applyFill="1" applyBorder="1" applyAlignment="1">
      <alignment horizontal="left" vertical="center" wrapText="1"/>
    </xf>
    <xf numFmtId="164" fontId="6" fillId="0" borderId="0" xfId="142" applyNumberFormat="1" applyFont="1" applyFill="1" applyBorder="1" applyAlignment="1">
      <alignment horizontal="center" vertical="center" wrapText="1"/>
    </xf>
    <xf numFmtId="200" fontId="6" fillId="0" borderId="0" xfId="648" applyNumberFormat="1" applyFont="1" applyFill="1" applyBorder="1" applyAlignment="1">
      <alignment horizontal="center" wrapText="1"/>
    </xf>
    <xf numFmtId="0" fontId="6" fillId="0" borderId="0" xfId="648" applyFont="1" applyFill="1" applyBorder="1" applyAlignment="1">
      <alignment horizontal="left" wrapText="1"/>
    </xf>
    <xf numFmtId="164" fontId="6" fillId="0" borderId="0" xfId="142" applyNumberFormat="1" applyFont="1" applyFill="1" applyBorder="1" applyAlignment="1">
      <alignment horizontal="right" wrapText="1"/>
    </xf>
    <xf numFmtId="172" fontId="6" fillId="0" borderId="0" xfId="649" applyNumberFormat="1" applyFont="1" applyFill="1" applyBorder="1" applyAlignment="1">
      <alignment horizontal="center" wrapText="1"/>
    </xf>
    <xf numFmtId="201" fontId="6" fillId="0" borderId="0" xfId="648" applyNumberFormat="1" applyFont="1" applyFill="1" applyBorder="1" applyAlignment="1">
      <alignment horizontal="center"/>
    </xf>
    <xf numFmtId="0" fontId="6" fillId="0" borderId="0" xfId="648" applyFont="1" applyFill="1" applyBorder="1" applyAlignment="1">
      <alignment horizontal="center"/>
    </xf>
    <xf numFmtId="164" fontId="6" fillId="0" borderId="0" xfId="650" applyNumberFormat="1" applyFont="1" applyFill="1" applyBorder="1" applyAlignment="1">
      <alignment horizontal="center"/>
    </xf>
    <xf numFmtId="164" fontId="6" fillId="0" borderId="0" xfId="650" applyNumberFormat="1" applyFont="1" applyFill="1" applyBorder="1" applyAlignment="1">
      <alignment horizontal="center" vertical="center" wrapText="1"/>
    </xf>
    <xf numFmtId="172" fontId="6" fillId="0" borderId="0" xfId="649" applyNumberFormat="1" applyFont="1" applyFill="1" applyBorder="1" applyAlignment="1">
      <alignment horizontal="center"/>
    </xf>
    <xf numFmtId="10" fontId="6" fillId="0" borderId="0" xfId="649" applyNumberFormat="1" applyFont="1" applyFill="1" applyBorder="1" applyAlignment="1">
      <alignment horizontal="center"/>
    </xf>
    <xf numFmtId="164" fontId="6" fillId="0" borderId="0" xfId="650" applyNumberFormat="1" applyFont="1" applyFill="1" applyBorder="1" applyAlignment="1">
      <alignment horizontal="center" vertical="center"/>
    </xf>
    <xf numFmtId="0" fontId="123" fillId="0" borderId="0" xfId="651" applyFont="1"/>
    <xf numFmtId="0" fontId="123" fillId="0" borderId="0" xfId="651" applyFont="1" applyFill="1"/>
    <xf numFmtId="168" fontId="6" fillId="0" borderId="0" xfId="142" applyNumberFormat="1" applyFont="1" applyFill="1" applyBorder="1" applyAlignment="1">
      <alignment horizontal="right" wrapText="1"/>
    </xf>
    <xf numFmtId="164" fontId="6" fillId="0" borderId="44" xfId="142" applyNumberFormat="1" applyFont="1" applyFill="1" applyBorder="1" applyAlignment="1">
      <alignment horizontal="right" wrapText="1"/>
    </xf>
    <xf numFmtId="0" fontId="6" fillId="0" borderId="0" xfId="82" applyFont="1" applyBorder="1"/>
    <xf numFmtId="164" fontId="6" fillId="0" borderId="0" xfId="648" applyNumberFormat="1" applyFont="1" applyFill="1" applyBorder="1" applyAlignment="1">
      <alignment horizontal="left" vertical="top"/>
    </xf>
    <xf numFmtId="10" fontId="6" fillId="0" borderId="13" xfId="149" applyNumberFormat="1" applyFont="1" applyFill="1" applyBorder="1" applyAlignment="1">
      <alignment horizontal="right" wrapText="1"/>
    </xf>
    <xf numFmtId="15" fontId="6" fillId="0" borderId="0" xfId="648" quotePrefix="1" applyNumberFormat="1" applyFont="1" applyFill="1" applyBorder="1" applyAlignment="1">
      <alignment horizontal="center" wrapText="1"/>
    </xf>
    <xf numFmtId="164" fontId="6" fillId="0" borderId="0" xfId="650" applyNumberFormat="1" applyFont="1" applyFill="1" applyBorder="1" applyAlignment="1">
      <alignment horizontal="right" wrapText="1"/>
    </xf>
    <xf numFmtId="164" fontId="6" fillId="0" borderId="0" xfId="650" applyNumberFormat="1" applyFont="1" applyFill="1" applyBorder="1" applyAlignment="1">
      <alignment horizontal="center" wrapText="1"/>
    </xf>
    <xf numFmtId="10" fontId="6" fillId="0" borderId="0" xfId="149" applyNumberFormat="1" applyFont="1" applyFill="1" applyBorder="1" applyAlignment="1">
      <alignment horizontal="right" wrapText="1"/>
    </xf>
    <xf numFmtId="172" fontId="6" fillId="68" borderId="0" xfId="649" applyNumberFormat="1" applyFont="1" applyFill="1" applyBorder="1" applyAlignment="1">
      <alignment horizontal="center" wrapText="1"/>
    </xf>
    <xf numFmtId="10" fontId="6" fillId="68" borderId="13" xfId="149" applyNumberFormat="1" applyFont="1" applyFill="1" applyBorder="1" applyAlignment="1">
      <alignment horizontal="right" wrapText="1"/>
    </xf>
    <xf numFmtId="43" fontId="0" fillId="0" borderId="0" xfId="33" applyFont="1"/>
    <xf numFmtId="165" fontId="6" fillId="0" borderId="0" xfId="0" applyNumberFormat="1" applyFont="1" applyBorder="1" applyAlignment="1">
      <alignment horizontal="center"/>
    </xf>
    <xf numFmtId="10" fontId="0" fillId="0" borderId="12" xfId="101" applyNumberFormat="1" applyFont="1" applyBorder="1"/>
    <xf numFmtId="172" fontId="8" fillId="0" borderId="0" xfId="0" applyNumberFormat="1" applyFont="1" applyFill="1"/>
    <xf numFmtId="172" fontId="8" fillId="0" borderId="0" xfId="0" applyNumberFormat="1" applyFont="1" applyFill="1" applyBorder="1"/>
    <xf numFmtId="172" fontId="8" fillId="0" borderId="12" xfId="0" applyNumberFormat="1" applyFont="1" applyFill="1" applyBorder="1"/>
    <xf numFmtId="0" fontId="115" fillId="0" borderId="0" xfId="0" applyFont="1" applyFill="1" applyBorder="1"/>
    <xf numFmtId="176" fontId="115" fillId="0" borderId="0" xfId="33" applyNumberFormat="1" applyFont="1" applyFill="1" applyBorder="1"/>
    <xf numFmtId="0" fontId="115" fillId="0" borderId="0" xfId="0" applyFont="1" applyFill="1"/>
    <xf numFmtId="176" fontId="6" fillId="0" borderId="0" xfId="33" applyNumberFormat="1" applyFont="1" applyFill="1" applyBorder="1"/>
    <xf numFmtId="176" fontId="8" fillId="0" borderId="12" xfId="33" applyNumberFormat="1" applyFont="1" applyFill="1" applyBorder="1" applyAlignment="1" applyProtection="1">
      <alignment horizontal="center"/>
      <protection locked="0"/>
    </xf>
    <xf numFmtId="0" fontId="6" fillId="0" borderId="0" xfId="0" applyFont="1" applyBorder="1"/>
    <xf numFmtId="0" fontId="0" fillId="0" borderId="0" xfId="0" applyFont="1" applyFill="1" applyBorder="1"/>
    <xf numFmtId="43" fontId="0" fillId="0" borderId="0" xfId="0" applyNumberFormat="1" applyBorder="1"/>
    <xf numFmtId="173" fontId="0" fillId="0" borderId="0" xfId="0" applyNumberFormat="1"/>
    <xf numFmtId="0" fontId="1" fillId="0" borderId="0" xfId="10520"/>
    <xf numFmtId="164" fontId="0" fillId="0" borderId="0" xfId="6417" applyNumberFormat="1" applyFont="1"/>
    <xf numFmtId="0" fontId="9" fillId="0" borderId="0" xfId="0" quotePrefix="1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9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9" fillId="0" borderId="0" xfId="0" applyFont="1" applyFill="1" applyAlignment="1">
      <alignment horizontal="center"/>
    </xf>
    <xf numFmtId="0" fontId="6" fillId="0" borderId="14" xfId="648" applyFont="1" applyFill="1" applyBorder="1" applyAlignment="1">
      <alignment horizontal="center"/>
    </xf>
    <xf numFmtId="49" fontId="6" fillId="0" borderId="0" xfId="648" applyNumberFormat="1" applyFont="1" applyFill="1" applyBorder="1" applyAlignment="1">
      <alignment horizontal="center"/>
    </xf>
    <xf numFmtId="0" fontId="6" fillId="0" borderId="0" xfId="648" applyFont="1" applyFill="1" applyBorder="1" applyAlignment="1">
      <alignment horizontal="center"/>
    </xf>
    <xf numFmtId="0" fontId="113" fillId="0" borderId="0" xfId="637" applyFont="1" applyFill="1" applyBorder="1" applyAlignment="1">
      <alignment horizontal="center"/>
    </xf>
    <xf numFmtId="0" fontId="113" fillId="0" borderId="0" xfId="446" applyFont="1" applyFill="1" applyBorder="1" applyAlignment="1">
      <alignment horizontal="center"/>
    </xf>
    <xf numFmtId="191" fontId="111" fillId="0" borderId="12" xfId="635" applyNumberFormat="1" applyFont="1" applyBorder="1" applyAlignment="1">
      <alignment horizontal="center"/>
    </xf>
    <xf numFmtId="0" fontId="26" fillId="0" borderId="0" xfId="90" applyFont="1" applyAlignment="1">
      <alignment horizontal="center"/>
    </xf>
    <xf numFmtId="0" fontId="26" fillId="0" borderId="0" xfId="90" applyFont="1" applyFill="1" applyAlignment="1">
      <alignment horizontal="center"/>
    </xf>
    <xf numFmtId="43" fontId="117" fillId="0" borderId="12" xfId="33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176" fontId="8" fillId="0" borderId="44" xfId="33" applyNumberFormat="1" applyFont="1" applyFill="1" applyBorder="1" applyAlignment="1" applyProtection="1">
      <alignment horizontal="center"/>
      <protection locked="0"/>
    </xf>
    <xf numFmtId="176" fontId="0" fillId="0" borderId="44" xfId="0" applyNumberFormat="1" applyBorder="1"/>
  </cellXfs>
  <cellStyles count="20417">
    <cellStyle name="%" xfId="652"/>
    <cellStyle name="_Ebill Paper Bill ARC Recovery" xfId="653"/>
    <cellStyle name="_MTC Resource Unit Baseline by state 050920 v2" xfId="654"/>
    <cellStyle name="_Row1" xfId="151"/>
    <cellStyle name="_Row1 2" xfId="152"/>
    <cellStyle name="_Term for Change of Control" xfId="655"/>
    <cellStyle name="_Term for Convenience" xfId="656"/>
    <cellStyle name="_Transformation Projects Cap vs Exp Master" xfId="657"/>
    <cellStyle name="=C:\WINNT\SYSTEM32\COMMAND.COM" xfId="658"/>
    <cellStyle name="=C:\WINNT\SYSTEM32\COMMAND.COM 2" xfId="659"/>
    <cellStyle name="=C:\WINNT\SYSTEM32\COMMAND.COM 2 2" xfId="660"/>
    <cellStyle name="=C:\WINNT\SYSTEM32\COMMAND.COM 3" xfId="661"/>
    <cellStyle name="=C:\WINNT35\SYSTEM32\COMMAND.COM" xfId="662"/>
    <cellStyle name="20% - Accent1" xfId="1" builtinId="30" customBuiltin="1"/>
    <cellStyle name="20% - Accent1 10" xfId="663"/>
    <cellStyle name="20% - Accent1 10 2" xfId="664"/>
    <cellStyle name="20% - Accent1 10 2 2" xfId="665"/>
    <cellStyle name="20% - Accent1 10 2_SCH J-3" xfId="666"/>
    <cellStyle name="20% - Accent1 10 3" xfId="667"/>
    <cellStyle name="20% - Accent1 10 4" xfId="668"/>
    <cellStyle name="20% - Accent1 10_SCH J-3" xfId="669"/>
    <cellStyle name="20% - Accent1 11" xfId="670"/>
    <cellStyle name="20% - Accent1 11 2" xfId="671"/>
    <cellStyle name="20% - Accent1 11 2 2" xfId="672"/>
    <cellStyle name="20% - Accent1 11 2_SCH J-3" xfId="673"/>
    <cellStyle name="20% - Accent1 11 3" xfId="674"/>
    <cellStyle name="20% - Accent1 11 4" xfId="675"/>
    <cellStyle name="20% - Accent1 11_SCH J-3" xfId="676"/>
    <cellStyle name="20% - Accent1 12" xfId="677"/>
    <cellStyle name="20% - Accent1 12 2" xfId="678"/>
    <cellStyle name="20% - Accent1 12 3" xfId="679"/>
    <cellStyle name="20% - Accent1 12_SCH J-3" xfId="680"/>
    <cellStyle name="20% - Accent1 13" xfId="681"/>
    <cellStyle name="20% - Accent1 13 2" xfId="682"/>
    <cellStyle name="20% - Accent1 13_SCH J-3" xfId="683"/>
    <cellStyle name="20% - Accent1 14" xfId="684"/>
    <cellStyle name="20% - Accent1 15" xfId="685"/>
    <cellStyle name="20% - Accent1 16" xfId="686"/>
    <cellStyle name="20% - Accent1 17" xfId="687"/>
    <cellStyle name="20% - Accent1 17 2" xfId="688"/>
    <cellStyle name="20% - Accent1 18" xfId="689"/>
    <cellStyle name="20% - Accent1 19" xfId="690"/>
    <cellStyle name="20% - Accent1 2" xfId="153"/>
    <cellStyle name="20% - Accent1 2 2" xfId="691"/>
    <cellStyle name="20% - Accent1 2 2 2" xfId="692"/>
    <cellStyle name="20% - Accent1 2 2 2 2" xfId="693"/>
    <cellStyle name="20% - Accent1 2 2 2 2 2" xfId="694"/>
    <cellStyle name="20% - Accent1 2 2 2 2 2 2" xfId="695"/>
    <cellStyle name="20% - Accent1 2 2 2 2 2 2 2" xfId="696"/>
    <cellStyle name="20% - Accent1 2 2 2 2 2 2_SCH J-3" xfId="697"/>
    <cellStyle name="20% - Accent1 2 2 2 2 2 3" xfId="698"/>
    <cellStyle name="20% - Accent1 2 2 2 2 2_SCH J-3" xfId="699"/>
    <cellStyle name="20% - Accent1 2 2 2 2 3" xfId="700"/>
    <cellStyle name="20% - Accent1 2 2 2 2 3 2" xfId="701"/>
    <cellStyle name="20% - Accent1 2 2 2 2 3_SCH J-3" xfId="702"/>
    <cellStyle name="20% - Accent1 2 2 2 2 4" xfId="703"/>
    <cellStyle name="20% - Accent1 2 2 2 2 5" xfId="704"/>
    <cellStyle name="20% - Accent1 2 2 2 2_SCH J-3" xfId="705"/>
    <cellStyle name="20% - Accent1 2 2 2 3" xfId="706"/>
    <cellStyle name="20% - Accent1 2 2 2 3 2" xfId="707"/>
    <cellStyle name="20% - Accent1 2 2 2 3 2 2" xfId="708"/>
    <cellStyle name="20% - Accent1 2 2 2 3 2_SCH J-3" xfId="709"/>
    <cellStyle name="20% - Accent1 2 2 2 3 3" xfId="710"/>
    <cellStyle name="20% - Accent1 2 2 2 3_SCH J-3" xfId="711"/>
    <cellStyle name="20% - Accent1 2 2 2 4" xfId="712"/>
    <cellStyle name="20% - Accent1 2 2 2 4 2" xfId="713"/>
    <cellStyle name="20% - Accent1 2 2 2 4_SCH J-3" xfId="714"/>
    <cellStyle name="20% - Accent1 2 2 2 5" xfId="715"/>
    <cellStyle name="20% - Accent1 2 2 2 6" xfId="716"/>
    <cellStyle name="20% - Accent1 2 2 2_SCH J-3" xfId="717"/>
    <cellStyle name="20% - Accent1 2 2 3" xfId="718"/>
    <cellStyle name="20% - Accent1 2 2 3 2" xfId="719"/>
    <cellStyle name="20% - Accent1 2 2 3 2 2" xfId="720"/>
    <cellStyle name="20% - Accent1 2 2 3 2 2 2" xfId="721"/>
    <cellStyle name="20% - Accent1 2 2 3 2 2_SCH J-3" xfId="722"/>
    <cellStyle name="20% - Accent1 2 2 3 2 3" xfId="723"/>
    <cellStyle name="20% - Accent1 2 2 3 2_SCH J-3" xfId="724"/>
    <cellStyle name="20% - Accent1 2 2 3 3" xfId="725"/>
    <cellStyle name="20% - Accent1 2 2 3 3 2" xfId="726"/>
    <cellStyle name="20% - Accent1 2 2 3 3_SCH J-3" xfId="727"/>
    <cellStyle name="20% - Accent1 2 2 3 4" xfId="728"/>
    <cellStyle name="20% - Accent1 2 2 3 5" xfId="729"/>
    <cellStyle name="20% - Accent1 2 2 3_SCH J-3" xfId="730"/>
    <cellStyle name="20% - Accent1 2 2 4" xfId="731"/>
    <cellStyle name="20% - Accent1 2 2 4 2" xfId="732"/>
    <cellStyle name="20% - Accent1 2 2 4 2 2" xfId="733"/>
    <cellStyle name="20% - Accent1 2 2 4 2_SCH J-3" xfId="734"/>
    <cellStyle name="20% - Accent1 2 2 4 3" xfId="735"/>
    <cellStyle name="20% - Accent1 2 2 4_SCH J-3" xfId="736"/>
    <cellStyle name="20% - Accent1 2 2 5" xfId="737"/>
    <cellStyle name="20% - Accent1 2 2 5 2" xfId="738"/>
    <cellStyle name="20% - Accent1 2 2 5_SCH J-3" xfId="739"/>
    <cellStyle name="20% - Accent1 2 2 6" xfId="740"/>
    <cellStyle name="20% - Accent1 2 2 7" xfId="741"/>
    <cellStyle name="20% - Accent1 2 2_SCH J-3" xfId="742"/>
    <cellStyle name="20% - Accent1 2 3" xfId="743"/>
    <cellStyle name="20% - Accent1 2 3 2" xfId="744"/>
    <cellStyle name="20% - Accent1 2 3 2 2" xfId="745"/>
    <cellStyle name="20% - Accent1 2 3 2 2 2" xfId="746"/>
    <cellStyle name="20% - Accent1 2 3 2 2 2 2" xfId="747"/>
    <cellStyle name="20% - Accent1 2 3 2 2 2_SCH J-3" xfId="748"/>
    <cellStyle name="20% - Accent1 2 3 2 2 3" xfId="749"/>
    <cellStyle name="20% - Accent1 2 3 2 2_SCH J-3" xfId="750"/>
    <cellStyle name="20% - Accent1 2 3 2 3" xfId="751"/>
    <cellStyle name="20% - Accent1 2 3 2 3 2" xfId="752"/>
    <cellStyle name="20% - Accent1 2 3 2 3_SCH J-3" xfId="753"/>
    <cellStyle name="20% - Accent1 2 3 2 4" xfId="754"/>
    <cellStyle name="20% - Accent1 2 3 2_SCH J-3" xfId="755"/>
    <cellStyle name="20% - Accent1 2 3 3" xfId="756"/>
    <cellStyle name="20% - Accent1 2 3 3 2" xfId="757"/>
    <cellStyle name="20% - Accent1 2 3 3 2 2" xfId="758"/>
    <cellStyle name="20% - Accent1 2 3 3 2_SCH J-3" xfId="759"/>
    <cellStyle name="20% - Accent1 2 3 3 3" xfId="760"/>
    <cellStyle name="20% - Accent1 2 3 3_SCH J-3" xfId="761"/>
    <cellStyle name="20% - Accent1 2 3 4" xfId="762"/>
    <cellStyle name="20% - Accent1 2 3 4 2" xfId="763"/>
    <cellStyle name="20% - Accent1 2 3 4_SCH J-3" xfId="764"/>
    <cellStyle name="20% - Accent1 2 3 5" xfId="765"/>
    <cellStyle name="20% - Accent1 2 3 6" xfId="766"/>
    <cellStyle name="20% - Accent1 2 3_SCH J-3" xfId="767"/>
    <cellStyle name="20% - Accent1 2 4" xfId="768"/>
    <cellStyle name="20% - Accent1 2 4 2" xfId="769"/>
    <cellStyle name="20% - Accent1 2 4 2 2" xfId="770"/>
    <cellStyle name="20% - Accent1 2 4 2 2 2" xfId="771"/>
    <cellStyle name="20% - Accent1 2 4 2 2_SCH J-3" xfId="772"/>
    <cellStyle name="20% - Accent1 2 4 2 3" xfId="773"/>
    <cellStyle name="20% - Accent1 2 4 2_SCH J-3" xfId="774"/>
    <cellStyle name="20% - Accent1 2 4 3" xfId="775"/>
    <cellStyle name="20% - Accent1 2 4 3 2" xfId="776"/>
    <cellStyle name="20% - Accent1 2 4 3_SCH J-3" xfId="777"/>
    <cellStyle name="20% - Accent1 2 4 4" xfId="778"/>
    <cellStyle name="20% - Accent1 2 4 5" xfId="779"/>
    <cellStyle name="20% - Accent1 2 4_SCH J-3" xfId="780"/>
    <cellStyle name="20% - Accent1 2 5" xfId="781"/>
    <cellStyle name="20% - Accent1 2 5 2" xfId="782"/>
    <cellStyle name="20% - Accent1 2 5 2 2" xfId="783"/>
    <cellStyle name="20% - Accent1 2 5 2_SCH J-3" xfId="784"/>
    <cellStyle name="20% - Accent1 2 5 3" xfId="785"/>
    <cellStyle name="20% - Accent1 2 5 4" xfId="786"/>
    <cellStyle name="20% - Accent1 2 5_SCH J-3" xfId="787"/>
    <cellStyle name="20% - Accent1 2 6" xfId="788"/>
    <cellStyle name="20% - Accent1 2 6 2" xfId="789"/>
    <cellStyle name="20% - Accent1 2 6 3" xfId="790"/>
    <cellStyle name="20% - Accent1 2 6_SCH J-3" xfId="791"/>
    <cellStyle name="20% - Accent1 2 7" xfId="792"/>
    <cellStyle name="20% - Accent1 2 8" xfId="793"/>
    <cellStyle name="20% - Accent1 2 9" xfId="794"/>
    <cellStyle name="20% - Accent1 20" xfId="795"/>
    <cellStyle name="20% - Accent1 21" xfId="796"/>
    <cellStyle name="20% - Accent1 3" xfId="154"/>
    <cellStyle name="20% - Accent1 3 2" xfId="155"/>
    <cellStyle name="20% - Accent1 3 2 2" xfId="156"/>
    <cellStyle name="20% - Accent1 3 2 2 2" xfId="797"/>
    <cellStyle name="20% - Accent1 3 2 2 2 2" xfId="798"/>
    <cellStyle name="20% - Accent1 3 2 2 2 2 2" xfId="799"/>
    <cellStyle name="20% - Accent1 3 2 2 2 2 2 2" xfId="800"/>
    <cellStyle name="20% - Accent1 3 2 2 2 2 2_SCH J-3" xfId="801"/>
    <cellStyle name="20% - Accent1 3 2 2 2 2 3" xfId="802"/>
    <cellStyle name="20% - Accent1 3 2 2 2 2_SCH J-3" xfId="803"/>
    <cellStyle name="20% - Accent1 3 2 2 2 3" xfId="804"/>
    <cellStyle name="20% - Accent1 3 2 2 2 3 2" xfId="805"/>
    <cellStyle name="20% - Accent1 3 2 2 2 3_SCH J-3" xfId="806"/>
    <cellStyle name="20% - Accent1 3 2 2 2 4" xfId="807"/>
    <cellStyle name="20% - Accent1 3 2 2 2 5" xfId="808"/>
    <cellStyle name="20% - Accent1 3 2 2 2_SCH J-3" xfId="809"/>
    <cellStyle name="20% - Accent1 3 2 2 3" xfId="810"/>
    <cellStyle name="20% - Accent1 3 2 2 3 2" xfId="811"/>
    <cellStyle name="20% - Accent1 3 2 2 3 2 2" xfId="812"/>
    <cellStyle name="20% - Accent1 3 2 2 3 2_SCH J-3" xfId="813"/>
    <cellStyle name="20% - Accent1 3 2 2 3 3" xfId="814"/>
    <cellStyle name="20% - Accent1 3 2 2 3_SCH J-3" xfId="815"/>
    <cellStyle name="20% - Accent1 3 2 2 4" xfId="816"/>
    <cellStyle name="20% - Accent1 3 2 2 4 2" xfId="817"/>
    <cellStyle name="20% - Accent1 3 2 2 4_SCH J-3" xfId="818"/>
    <cellStyle name="20% - Accent1 3 2 2 5" xfId="819"/>
    <cellStyle name="20% - Accent1 3 2 2 6" xfId="820"/>
    <cellStyle name="20% - Accent1 3 2 2_SCH J-3" xfId="821"/>
    <cellStyle name="20% - Accent1 3 2 3" xfId="822"/>
    <cellStyle name="20% - Accent1 3 2 3 2" xfId="823"/>
    <cellStyle name="20% - Accent1 3 2 3 2 2" xfId="824"/>
    <cellStyle name="20% - Accent1 3 2 3 2 2 2" xfId="825"/>
    <cellStyle name="20% - Accent1 3 2 3 2 2_SCH J-3" xfId="826"/>
    <cellStyle name="20% - Accent1 3 2 3 2 3" xfId="827"/>
    <cellStyle name="20% - Accent1 3 2 3 2_SCH J-3" xfId="828"/>
    <cellStyle name="20% - Accent1 3 2 3 3" xfId="829"/>
    <cellStyle name="20% - Accent1 3 2 3 3 2" xfId="830"/>
    <cellStyle name="20% - Accent1 3 2 3 3_SCH J-3" xfId="831"/>
    <cellStyle name="20% - Accent1 3 2 3 4" xfId="832"/>
    <cellStyle name="20% - Accent1 3 2 3 5" xfId="833"/>
    <cellStyle name="20% - Accent1 3 2 3_SCH J-3" xfId="834"/>
    <cellStyle name="20% - Accent1 3 2 4" xfId="835"/>
    <cellStyle name="20% - Accent1 3 2 4 2" xfId="836"/>
    <cellStyle name="20% - Accent1 3 2 4 2 2" xfId="837"/>
    <cellStyle name="20% - Accent1 3 2 4 2_SCH J-3" xfId="838"/>
    <cellStyle name="20% - Accent1 3 2 4 3" xfId="839"/>
    <cellStyle name="20% - Accent1 3 2 4_SCH J-3" xfId="840"/>
    <cellStyle name="20% - Accent1 3 2 5" xfId="841"/>
    <cellStyle name="20% - Accent1 3 2 5 2" xfId="842"/>
    <cellStyle name="20% - Accent1 3 2 5_SCH J-3" xfId="843"/>
    <cellStyle name="20% - Accent1 3 2 6" xfId="844"/>
    <cellStyle name="20% - Accent1 3 2 7" xfId="845"/>
    <cellStyle name="20% - Accent1 3 2_SCH J-3" xfId="846"/>
    <cellStyle name="20% - Accent1 3 3" xfId="157"/>
    <cellStyle name="20% - Accent1 3 3 2" xfId="847"/>
    <cellStyle name="20% - Accent1 3 3 2 2" xfId="848"/>
    <cellStyle name="20% - Accent1 3 3 2 2 2" xfId="849"/>
    <cellStyle name="20% - Accent1 3 3 2 2 2 2" xfId="850"/>
    <cellStyle name="20% - Accent1 3 3 2 2 2_SCH J-3" xfId="851"/>
    <cellStyle name="20% - Accent1 3 3 2 2 3" xfId="852"/>
    <cellStyle name="20% - Accent1 3 3 2 2_SCH J-3" xfId="853"/>
    <cellStyle name="20% - Accent1 3 3 2 3" xfId="854"/>
    <cellStyle name="20% - Accent1 3 3 2 3 2" xfId="855"/>
    <cellStyle name="20% - Accent1 3 3 2 3_SCH J-3" xfId="856"/>
    <cellStyle name="20% - Accent1 3 3 2 4" xfId="857"/>
    <cellStyle name="20% - Accent1 3 3 2 5" xfId="858"/>
    <cellStyle name="20% - Accent1 3 3 2_SCH J-3" xfId="859"/>
    <cellStyle name="20% - Accent1 3 3 3" xfId="860"/>
    <cellStyle name="20% - Accent1 3 3 3 2" xfId="861"/>
    <cellStyle name="20% - Accent1 3 3 3 2 2" xfId="862"/>
    <cellStyle name="20% - Accent1 3 3 3 2_SCH J-3" xfId="863"/>
    <cellStyle name="20% - Accent1 3 3 3 3" xfId="864"/>
    <cellStyle name="20% - Accent1 3 3 3_SCH J-3" xfId="865"/>
    <cellStyle name="20% - Accent1 3 3 4" xfId="866"/>
    <cellStyle name="20% - Accent1 3 3 4 2" xfId="867"/>
    <cellStyle name="20% - Accent1 3 3 4_SCH J-3" xfId="868"/>
    <cellStyle name="20% - Accent1 3 3 5" xfId="869"/>
    <cellStyle name="20% - Accent1 3 3 6" xfId="870"/>
    <cellStyle name="20% - Accent1 3 3_SCH J-3" xfId="871"/>
    <cellStyle name="20% - Accent1 3 4" xfId="872"/>
    <cellStyle name="20% - Accent1 3 4 2" xfId="873"/>
    <cellStyle name="20% - Accent1 3 4 2 2" xfId="874"/>
    <cellStyle name="20% - Accent1 3 4 2 2 2" xfId="875"/>
    <cellStyle name="20% - Accent1 3 4 2 2_SCH J-3" xfId="876"/>
    <cellStyle name="20% - Accent1 3 4 2 3" xfId="877"/>
    <cellStyle name="20% - Accent1 3 4 2_SCH J-3" xfId="878"/>
    <cellStyle name="20% - Accent1 3 4 3" xfId="879"/>
    <cellStyle name="20% - Accent1 3 4 3 2" xfId="880"/>
    <cellStyle name="20% - Accent1 3 4 3_SCH J-3" xfId="881"/>
    <cellStyle name="20% - Accent1 3 4 4" xfId="882"/>
    <cellStyle name="20% - Accent1 3 4 5" xfId="883"/>
    <cellStyle name="20% - Accent1 3 4_SCH J-3" xfId="884"/>
    <cellStyle name="20% - Accent1 3 5" xfId="885"/>
    <cellStyle name="20% - Accent1 3 5 2" xfId="886"/>
    <cellStyle name="20% - Accent1 3 5 2 2" xfId="887"/>
    <cellStyle name="20% - Accent1 3 5 2_SCH J-3" xfId="888"/>
    <cellStyle name="20% - Accent1 3 5 3" xfId="889"/>
    <cellStyle name="20% - Accent1 3 5_SCH J-3" xfId="890"/>
    <cellStyle name="20% - Accent1 3 6" xfId="891"/>
    <cellStyle name="20% - Accent1 3 6 2" xfId="892"/>
    <cellStyle name="20% - Accent1 3 6_SCH J-3" xfId="893"/>
    <cellStyle name="20% - Accent1 3 7" xfId="894"/>
    <cellStyle name="20% - Accent1 3 8" xfId="895"/>
    <cellStyle name="20% - Accent1 3 9" xfId="896"/>
    <cellStyle name="20% - Accent1 3_SCH J-3" xfId="897"/>
    <cellStyle name="20% - Accent1 4" xfId="158"/>
    <cellStyle name="20% - Accent1 4 2" xfId="898"/>
    <cellStyle name="20% - Accent1 4 2 2" xfId="899"/>
    <cellStyle name="20% - Accent1 4 2 2 2" xfId="900"/>
    <cellStyle name="20% - Accent1 4 2 2 2 2" xfId="901"/>
    <cellStyle name="20% - Accent1 4 2 2 2 2 2" xfId="902"/>
    <cellStyle name="20% - Accent1 4 2 2 2 2_SCH J-3" xfId="903"/>
    <cellStyle name="20% - Accent1 4 2 2 2 3" xfId="904"/>
    <cellStyle name="20% - Accent1 4 2 2 2_SCH J-3" xfId="905"/>
    <cellStyle name="20% - Accent1 4 2 2 3" xfId="906"/>
    <cellStyle name="20% - Accent1 4 2 2 3 2" xfId="907"/>
    <cellStyle name="20% - Accent1 4 2 2 3_SCH J-3" xfId="908"/>
    <cellStyle name="20% - Accent1 4 2 2 4" xfId="909"/>
    <cellStyle name="20% - Accent1 4 2 2_SCH J-3" xfId="910"/>
    <cellStyle name="20% - Accent1 4 2 3" xfId="911"/>
    <cellStyle name="20% - Accent1 4 2 3 2" xfId="912"/>
    <cellStyle name="20% - Accent1 4 2 3 2 2" xfId="913"/>
    <cellStyle name="20% - Accent1 4 2 3 2_SCH J-3" xfId="914"/>
    <cellStyle name="20% - Accent1 4 2 3 3" xfId="915"/>
    <cellStyle name="20% - Accent1 4 2 3_SCH J-3" xfId="916"/>
    <cellStyle name="20% - Accent1 4 2 4" xfId="917"/>
    <cellStyle name="20% - Accent1 4 2 4 2" xfId="918"/>
    <cellStyle name="20% - Accent1 4 2 4_SCH J-3" xfId="919"/>
    <cellStyle name="20% - Accent1 4 2 5" xfId="920"/>
    <cellStyle name="20% - Accent1 4 2 6" xfId="921"/>
    <cellStyle name="20% - Accent1 4 2_SCH J-3" xfId="922"/>
    <cellStyle name="20% - Accent1 4 3" xfId="923"/>
    <cellStyle name="20% - Accent1 4 3 2" xfId="924"/>
    <cellStyle name="20% - Accent1 4 3 2 2" xfId="925"/>
    <cellStyle name="20% - Accent1 4 3 2 2 2" xfId="926"/>
    <cellStyle name="20% - Accent1 4 3 2 2_SCH J-3" xfId="927"/>
    <cellStyle name="20% - Accent1 4 3 2 3" xfId="928"/>
    <cellStyle name="20% - Accent1 4 3 2_SCH J-3" xfId="929"/>
    <cellStyle name="20% - Accent1 4 3 3" xfId="930"/>
    <cellStyle name="20% - Accent1 4 3 3 2" xfId="931"/>
    <cellStyle name="20% - Accent1 4 3 3_SCH J-3" xfId="932"/>
    <cellStyle name="20% - Accent1 4 3 4" xfId="933"/>
    <cellStyle name="20% - Accent1 4 3 5" xfId="934"/>
    <cellStyle name="20% - Accent1 4 3_SCH J-3" xfId="935"/>
    <cellStyle name="20% - Accent1 4 4" xfId="936"/>
    <cellStyle name="20% - Accent1 4 4 2" xfId="937"/>
    <cellStyle name="20% - Accent1 4 4 2 2" xfId="938"/>
    <cellStyle name="20% - Accent1 4 4 2_SCH J-3" xfId="939"/>
    <cellStyle name="20% - Accent1 4 4 3" xfId="940"/>
    <cellStyle name="20% - Accent1 4 4_SCH J-3" xfId="941"/>
    <cellStyle name="20% - Accent1 4 5" xfId="942"/>
    <cellStyle name="20% - Accent1 4 5 2" xfId="943"/>
    <cellStyle name="20% - Accent1 4 5_SCH J-3" xfId="944"/>
    <cellStyle name="20% - Accent1 4 6" xfId="945"/>
    <cellStyle name="20% - Accent1 4 7" xfId="946"/>
    <cellStyle name="20% - Accent1 4_SCH J-3" xfId="947"/>
    <cellStyle name="20% - Accent1 5" xfId="948"/>
    <cellStyle name="20% - Accent1 5 2" xfId="949"/>
    <cellStyle name="20% - Accent1 5 2 2" xfId="950"/>
    <cellStyle name="20% - Accent1 5 2 2 2" xfId="951"/>
    <cellStyle name="20% - Accent1 5 2 2 2 2" xfId="952"/>
    <cellStyle name="20% - Accent1 5 2 2 2_SCH J-3" xfId="953"/>
    <cellStyle name="20% - Accent1 5 2 2 3" xfId="954"/>
    <cellStyle name="20% - Accent1 5 2 2_SCH J-3" xfId="955"/>
    <cellStyle name="20% - Accent1 5 2 3" xfId="956"/>
    <cellStyle name="20% - Accent1 5 2 3 2" xfId="957"/>
    <cellStyle name="20% - Accent1 5 2 3_SCH J-3" xfId="958"/>
    <cellStyle name="20% - Accent1 5 2 4" xfId="959"/>
    <cellStyle name="20% - Accent1 5 2 5" xfId="960"/>
    <cellStyle name="20% - Accent1 5 2_SCH J-3" xfId="961"/>
    <cellStyle name="20% - Accent1 5 3" xfId="962"/>
    <cellStyle name="20% - Accent1 5 3 2" xfId="963"/>
    <cellStyle name="20% - Accent1 5 3 2 2" xfId="964"/>
    <cellStyle name="20% - Accent1 5 3 2_SCH J-3" xfId="965"/>
    <cellStyle name="20% - Accent1 5 3 3" xfId="966"/>
    <cellStyle name="20% - Accent1 5 3_SCH J-3" xfId="967"/>
    <cellStyle name="20% - Accent1 5 4" xfId="968"/>
    <cellStyle name="20% - Accent1 5 4 2" xfId="969"/>
    <cellStyle name="20% - Accent1 5 4_SCH J-3" xfId="970"/>
    <cellStyle name="20% - Accent1 5 5" xfId="971"/>
    <cellStyle name="20% - Accent1 5 6" xfId="972"/>
    <cellStyle name="20% - Accent1 5_SCH J-3" xfId="973"/>
    <cellStyle name="20% - Accent1 6" xfId="974"/>
    <cellStyle name="20% - Accent1 6 2" xfId="975"/>
    <cellStyle name="20% - Accent1 6 2 2" xfId="976"/>
    <cellStyle name="20% - Accent1 6 2 2 2" xfId="977"/>
    <cellStyle name="20% - Accent1 6 2 2_SCH J-3" xfId="978"/>
    <cellStyle name="20% - Accent1 6 2 3" xfId="979"/>
    <cellStyle name="20% - Accent1 6 2 4" xfId="980"/>
    <cellStyle name="20% - Accent1 6 2 5" xfId="981"/>
    <cellStyle name="20% - Accent1 6 2_SCH J-3" xfId="982"/>
    <cellStyle name="20% - Accent1 6 3" xfId="983"/>
    <cellStyle name="20% - Accent1 6 3 2" xfId="984"/>
    <cellStyle name="20% - Accent1 6 3_SCH J-3" xfId="985"/>
    <cellStyle name="20% - Accent1 6 4" xfId="986"/>
    <cellStyle name="20% - Accent1 6 5" xfId="987"/>
    <cellStyle name="20% - Accent1 6_SCH J-3" xfId="988"/>
    <cellStyle name="20% - Accent1 7" xfId="989"/>
    <cellStyle name="20% - Accent1 7 2" xfId="990"/>
    <cellStyle name="20% - Accent1 7 2 2" xfId="991"/>
    <cellStyle name="20% - Accent1 7 2 2 2" xfId="992"/>
    <cellStyle name="20% - Accent1 7 2 2_SCH J-3" xfId="993"/>
    <cellStyle name="20% - Accent1 7 2 3" xfId="994"/>
    <cellStyle name="20% - Accent1 7 2_SCH J-3" xfId="995"/>
    <cellStyle name="20% - Accent1 7 3" xfId="996"/>
    <cellStyle name="20% - Accent1 7 3 2" xfId="997"/>
    <cellStyle name="20% - Accent1 7 3_SCH J-3" xfId="998"/>
    <cellStyle name="20% - Accent1 7 4" xfId="999"/>
    <cellStyle name="20% - Accent1 7 5" xfId="1000"/>
    <cellStyle name="20% - Accent1 7_SCH J-3" xfId="1001"/>
    <cellStyle name="20% - Accent1 8" xfId="1002"/>
    <cellStyle name="20% - Accent1 8 2" xfId="1003"/>
    <cellStyle name="20% - Accent1 8 2 2" xfId="1004"/>
    <cellStyle name="20% - Accent1 8 2 2 2" xfId="1005"/>
    <cellStyle name="20% - Accent1 8 2 2_SCH J-3" xfId="1006"/>
    <cellStyle name="20% - Accent1 8 2 3" xfId="1007"/>
    <cellStyle name="20% - Accent1 8 2_SCH J-3" xfId="1008"/>
    <cellStyle name="20% - Accent1 8 3" xfId="1009"/>
    <cellStyle name="20% - Accent1 8 3 2" xfId="1010"/>
    <cellStyle name="20% - Accent1 8 3_SCH J-3" xfId="1011"/>
    <cellStyle name="20% - Accent1 8 4" xfId="1012"/>
    <cellStyle name="20% - Accent1 8 5" xfId="1013"/>
    <cellStyle name="20% - Accent1 8_SCH J-3" xfId="1014"/>
    <cellStyle name="20% - Accent1 9" xfId="1015"/>
    <cellStyle name="20% - Accent1 9 2" xfId="1016"/>
    <cellStyle name="20% - Accent1 9 2 2" xfId="1017"/>
    <cellStyle name="20% - Accent1 9 2_SCH J-3" xfId="1018"/>
    <cellStyle name="20% - Accent1 9 3" xfId="1019"/>
    <cellStyle name="20% - Accent1 9 4" xfId="1020"/>
    <cellStyle name="20% - Accent1 9_SCH J-3" xfId="1021"/>
    <cellStyle name="20% - Accent2" xfId="2" builtinId="34" customBuiltin="1"/>
    <cellStyle name="20% - Accent2 10" xfId="1022"/>
    <cellStyle name="20% - Accent2 10 2" xfId="1023"/>
    <cellStyle name="20% - Accent2 10 2 2" xfId="1024"/>
    <cellStyle name="20% - Accent2 10 2_SCH J-3" xfId="1025"/>
    <cellStyle name="20% - Accent2 10 3" xfId="1026"/>
    <cellStyle name="20% - Accent2 10 4" xfId="1027"/>
    <cellStyle name="20% - Accent2 10_SCH J-3" xfId="1028"/>
    <cellStyle name="20% - Accent2 11" xfId="1029"/>
    <cellStyle name="20% - Accent2 11 2" xfId="1030"/>
    <cellStyle name="20% - Accent2 11 2 2" xfId="1031"/>
    <cellStyle name="20% - Accent2 11 2_SCH J-3" xfId="1032"/>
    <cellStyle name="20% - Accent2 11 3" xfId="1033"/>
    <cellStyle name="20% - Accent2 11 4" xfId="1034"/>
    <cellStyle name="20% - Accent2 11_SCH J-3" xfId="1035"/>
    <cellStyle name="20% - Accent2 12" xfId="1036"/>
    <cellStyle name="20% - Accent2 12 2" xfId="1037"/>
    <cellStyle name="20% - Accent2 12 3" xfId="1038"/>
    <cellStyle name="20% - Accent2 12_SCH J-3" xfId="1039"/>
    <cellStyle name="20% - Accent2 13" xfId="1040"/>
    <cellStyle name="20% - Accent2 13 2" xfId="1041"/>
    <cellStyle name="20% - Accent2 13_SCH J-3" xfId="1042"/>
    <cellStyle name="20% - Accent2 14" xfId="1043"/>
    <cellStyle name="20% - Accent2 15" xfId="1044"/>
    <cellStyle name="20% - Accent2 16" xfId="1045"/>
    <cellStyle name="20% - Accent2 17" xfId="1046"/>
    <cellStyle name="20% - Accent2 17 2" xfId="1047"/>
    <cellStyle name="20% - Accent2 18" xfId="1048"/>
    <cellStyle name="20% - Accent2 19" xfId="1049"/>
    <cellStyle name="20% - Accent2 2" xfId="159"/>
    <cellStyle name="20% - Accent2 2 2" xfId="1050"/>
    <cellStyle name="20% - Accent2 2 2 2" xfId="1051"/>
    <cellStyle name="20% - Accent2 2 2 2 2" xfId="1052"/>
    <cellStyle name="20% - Accent2 2 2 2 2 2" xfId="1053"/>
    <cellStyle name="20% - Accent2 2 2 2 2 2 2" xfId="1054"/>
    <cellStyle name="20% - Accent2 2 2 2 2 2 2 2" xfId="1055"/>
    <cellStyle name="20% - Accent2 2 2 2 2 2 2_SCH J-3" xfId="1056"/>
    <cellStyle name="20% - Accent2 2 2 2 2 2 3" xfId="1057"/>
    <cellStyle name="20% - Accent2 2 2 2 2 2_SCH J-3" xfId="1058"/>
    <cellStyle name="20% - Accent2 2 2 2 2 3" xfId="1059"/>
    <cellStyle name="20% - Accent2 2 2 2 2 3 2" xfId="1060"/>
    <cellStyle name="20% - Accent2 2 2 2 2 3_SCH J-3" xfId="1061"/>
    <cellStyle name="20% - Accent2 2 2 2 2 4" xfId="1062"/>
    <cellStyle name="20% - Accent2 2 2 2 2 5" xfId="1063"/>
    <cellStyle name="20% - Accent2 2 2 2 2_SCH J-3" xfId="1064"/>
    <cellStyle name="20% - Accent2 2 2 2 3" xfId="1065"/>
    <cellStyle name="20% - Accent2 2 2 2 3 2" xfId="1066"/>
    <cellStyle name="20% - Accent2 2 2 2 3 2 2" xfId="1067"/>
    <cellStyle name="20% - Accent2 2 2 2 3 2_SCH J-3" xfId="1068"/>
    <cellStyle name="20% - Accent2 2 2 2 3 3" xfId="1069"/>
    <cellStyle name="20% - Accent2 2 2 2 3_SCH J-3" xfId="1070"/>
    <cellStyle name="20% - Accent2 2 2 2 4" xfId="1071"/>
    <cellStyle name="20% - Accent2 2 2 2 4 2" xfId="1072"/>
    <cellStyle name="20% - Accent2 2 2 2 4_SCH J-3" xfId="1073"/>
    <cellStyle name="20% - Accent2 2 2 2 5" xfId="1074"/>
    <cellStyle name="20% - Accent2 2 2 2 6" xfId="1075"/>
    <cellStyle name="20% - Accent2 2 2 2_SCH J-3" xfId="1076"/>
    <cellStyle name="20% - Accent2 2 2 3" xfId="1077"/>
    <cellStyle name="20% - Accent2 2 2 3 2" xfId="1078"/>
    <cellStyle name="20% - Accent2 2 2 3 2 2" xfId="1079"/>
    <cellStyle name="20% - Accent2 2 2 3 2 2 2" xfId="1080"/>
    <cellStyle name="20% - Accent2 2 2 3 2 2_SCH J-3" xfId="1081"/>
    <cellStyle name="20% - Accent2 2 2 3 2 3" xfId="1082"/>
    <cellStyle name="20% - Accent2 2 2 3 2_SCH J-3" xfId="1083"/>
    <cellStyle name="20% - Accent2 2 2 3 3" xfId="1084"/>
    <cellStyle name="20% - Accent2 2 2 3 3 2" xfId="1085"/>
    <cellStyle name="20% - Accent2 2 2 3 3_SCH J-3" xfId="1086"/>
    <cellStyle name="20% - Accent2 2 2 3 4" xfId="1087"/>
    <cellStyle name="20% - Accent2 2 2 3 5" xfId="1088"/>
    <cellStyle name="20% - Accent2 2 2 3_SCH J-3" xfId="1089"/>
    <cellStyle name="20% - Accent2 2 2 4" xfId="1090"/>
    <cellStyle name="20% - Accent2 2 2 4 2" xfId="1091"/>
    <cellStyle name="20% - Accent2 2 2 4 2 2" xfId="1092"/>
    <cellStyle name="20% - Accent2 2 2 4 2_SCH J-3" xfId="1093"/>
    <cellStyle name="20% - Accent2 2 2 4 3" xfId="1094"/>
    <cellStyle name="20% - Accent2 2 2 4_SCH J-3" xfId="1095"/>
    <cellStyle name="20% - Accent2 2 2 5" xfId="1096"/>
    <cellStyle name="20% - Accent2 2 2 5 2" xfId="1097"/>
    <cellStyle name="20% - Accent2 2 2 5_SCH J-3" xfId="1098"/>
    <cellStyle name="20% - Accent2 2 2 6" xfId="1099"/>
    <cellStyle name="20% - Accent2 2 2 7" xfId="1100"/>
    <cellStyle name="20% - Accent2 2 2_SCH J-3" xfId="1101"/>
    <cellStyle name="20% - Accent2 2 3" xfId="1102"/>
    <cellStyle name="20% - Accent2 2 3 2" xfId="1103"/>
    <cellStyle name="20% - Accent2 2 3 2 2" xfId="1104"/>
    <cellStyle name="20% - Accent2 2 3 2 2 2" xfId="1105"/>
    <cellStyle name="20% - Accent2 2 3 2 2 2 2" xfId="1106"/>
    <cellStyle name="20% - Accent2 2 3 2 2 2_SCH J-3" xfId="1107"/>
    <cellStyle name="20% - Accent2 2 3 2 2 3" xfId="1108"/>
    <cellStyle name="20% - Accent2 2 3 2 2_SCH J-3" xfId="1109"/>
    <cellStyle name="20% - Accent2 2 3 2 3" xfId="1110"/>
    <cellStyle name="20% - Accent2 2 3 2 3 2" xfId="1111"/>
    <cellStyle name="20% - Accent2 2 3 2 3_SCH J-3" xfId="1112"/>
    <cellStyle name="20% - Accent2 2 3 2 4" xfId="1113"/>
    <cellStyle name="20% - Accent2 2 3 2_SCH J-3" xfId="1114"/>
    <cellStyle name="20% - Accent2 2 3 3" xfId="1115"/>
    <cellStyle name="20% - Accent2 2 3 3 2" xfId="1116"/>
    <cellStyle name="20% - Accent2 2 3 3 2 2" xfId="1117"/>
    <cellStyle name="20% - Accent2 2 3 3 2_SCH J-3" xfId="1118"/>
    <cellStyle name="20% - Accent2 2 3 3 3" xfId="1119"/>
    <cellStyle name="20% - Accent2 2 3 3_SCH J-3" xfId="1120"/>
    <cellStyle name="20% - Accent2 2 3 4" xfId="1121"/>
    <cellStyle name="20% - Accent2 2 3 4 2" xfId="1122"/>
    <cellStyle name="20% - Accent2 2 3 4_SCH J-3" xfId="1123"/>
    <cellStyle name="20% - Accent2 2 3 5" xfId="1124"/>
    <cellStyle name="20% - Accent2 2 3 6" xfId="1125"/>
    <cellStyle name="20% - Accent2 2 3_SCH J-3" xfId="1126"/>
    <cellStyle name="20% - Accent2 2 4" xfId="1127"/>
    <cellStyle name="20% - Accent2 2 4 2" xfId="1128"/>
    <cellStyle name="20% - Accent2 2 4 2 2" xfId="1129"/>
    <cellStyle name="20% - Accent2 2 4 2 2 2" xfId="1130"/>
    <cellStyle name="20% - Accent2 2 4 2 2_SCH J-3" xfId="1131"/>
    <cellStyle name="20% - Accent2 2 4 2 3" xfId="1132"/>
    <cellStyle name="20% - Accent2 2 4 2_SCH J-3" xfId="1133"/>
    <cellStyle name="20% - Accent2 2 4 3" xfId="1134"/>
    <cellStyle name="20% - Accent2 2 4 3 2" xfId="1135"/>
    <cellStyle name="20% - Accent2 2 4 3_SCH J-3" xfId="1136"/>
    <cellStyle name="20% - Accent2 2 4 4" xfId="1137"/>
    <cellStyle name="20% - Accent2 2 4 5" xfId="1138"/>
    <cellStyle name="20% - Accent2 2 4_SCH J-3" xfId="1139"/>
    <cellStyle name="20% - Accent2 2 5" xfId="1140"/>
    <cellStyle name="20% - Accent2 2 5 2" xfId="1141"/>
    <cellStyle name="20% - Accent2 2 5 2 2" xfId="1142"/>
    <cellStyle name="20% - Accent2 2 5 2_SCH J-3" xfId="1143"/>
    <cellStyle name="20% - Accent2 2 5 3" xfId="1144"/>
    <cellStyle name="20% - Accent2 2 5 4" xfId="1145"/>
    <cellStyle name="20% - Accent2 2 5_SCH J-3" xfId="1146"/>
    <cellStyle name="20% - Accent2 2 6" xfId="1147"/>
    <cellStyle name="20% - Accent2 2 6 2" xfId="1148"/>
    <cellStyle name="20% - Accent2 2 6 3" xfId="1149"/>
    <cellStyle name="20% - Accent2 2 6_SCH J-3" xfId="1150"/>
    <cellStyle name="20% - Accent2 2 7" xfId="1151"/>
    <cellStyle name="20% - Accent2 2 8" xfId="1152"/>
    <cellStyle name="20% - Accent2 2 9" xfId="1153"/>
    <cellStyle name="20% - Accent2 20" xfId="1154"/>
    <cellStyle name="20% - Accent2 21" xfId="1155"/>
    <cellStyle name="20% - Accent2 3" xfId="160"/>
    <cellStyle name="20% - Accent2 3 2" xfId="161"/>
    <cellStyle name="20% - Accent2 3 2 2" xfId="162"/>
    <cellStyle name="20% - Accent2 3 2 2 2" xfId="1156"/>
    <cellStyle name="20% - Accent2 3 2 2 2 2" xfId="1157"/>
    <cellStyle name="20% - Accent2 3 2 2 2 2 2" xfId="1158"/>
    <cellStyle name="20% - Accent2 3 2 2 2 2 2 2" xfId="1159"/>
    <cellStyle name="20% - Accent2 3 2 2 2 2 2_SCH J-3" xfId="1160"/>
    <cellStyle name="20% - Accent2 3 2 2 2 2 3" xfId="1161"/>
    <cellStyle name="20% - Accent2 3 2 2 2 2_SCH J-3" xfId="1162"/>
    <cellStyle name="20% - Accent2 3 2 2 2 3" xfId="1163"/>
    <cellStyle name="20% - Accent2 3 2 2 2 3 2" xfId="1164"/>
    <cellStyle name="20% - Accent2 3 2 2 2 3_SCH J-3" xfId="1165"/>
    <cellStyle name="20% - Accent2 3 2 2 2 4" xfId="1166"/>
    <cellStyle name="20% - Accent2 3 2 2 2 5" xfId="1167"/>
    <cellStyle name="20% - Accent2 3 2 2 2_SCH J-3" xfId="1168"/>
    <cellStyle name="20% - Accent2 3 2 2 3" xfId="1169"/>
    <cellStyle name="20% - Accent2 3 2 2 3 2" xfId="1170"/>
    <cellStyle name="20% - Accent2 3 2 2 3 2 2" xfId="1171"/>
    <cellStyle name="20% - Accent2 3 2 2 3 2_SCH J-3" xfId="1172"/>
    <cellStyle name="20% - Accent2 3 2 2 3 3" xfId="1173"/>
    <cellStyle name="20% - Accent2 3 2 2 3_SCH J-3" xfId="1174"/>
    <cellStyle name="20% - Accent2 3 2 2 4" xfId="1175"/>
    <cellStyle name="20% - Accent2 3 2 2 4 2" xfId="1176"/>
    <cellStyle name="20% - Accent2 3 2 2 4_SCH J-3" xfId="1177"/>
    <cellStyle name="20% - Accent2 3 2 2 5" xfId="1178"/>
    <cellStyle name="20% - Accent2 3 2 2 6" xfId="1179"/>
    <cellStyle name="20% - Accent2 3 2 2_SCH J-3" xfId="1180"/>
    <cellStyle name="20% - Accent2 3 2 3" xfId="1181"/>
    <cellStyle name="20% - Accent2 3 2 3 2" xfId="1182"/>
    <cellStyle name="20% - Accent2 3 2 3 2 2" xfId="1183"/>
    <cellStyle name="20% - Accent2 3 2 3 2 2 2" xfId="1184"/>
    <cellStyle name="20% - Accent2 3 2 3 2 2_SCH J-3" xfId="1185"/>
    <cellStyle name="20% - Accent2 3 2 3 2 3" xfId="1186"/>
    <cellStyle name="20% - Accent2 3 2 3 2_SCH J-3" xfId="1187"/>
    <cellStyle name="20% - Accent2 3 2 3 3" xfId="1188"/>
    <cellStyle name="20% - Accent2 3 2 3 3 2" xfId="1189"/>
    <cellStyle name="20% - Accent2 3 2 3 3_SCH J-3" xfId="1190"/>
    <cellStyle name="20% - Accent2 3 2 3 4" xfId="1191"/>
    <cellStyle name="20% - Accent2 3 2 3 5" xfId="1192"/>
    <cellStyle name="20% - Accent2 3 2 3_SCH J-3" xfId="1193"/>
    <cellStyle name="20% - Accent2 3 2 4" xfId="1194"/>
    <cellStyle name="20% - Accent2 3 2 4 2" xfId="1195"/>
    <cellStyle name="20% - Accent2 3 2 4 2 2" xfId="1196"/>
    <cellStyle name="20% - Accent2 3 2 4 2_SCH J-3" xfId="1197"/>
    <cellStyle name="20% - Accent2 3 2 4 3" xfId="1198"/>
    <cellStyle name="20% - Accent2 3 2 4_SCH J-3" xfId="1199"/>
    <cellStyle name="20% - Accent2 3 2 5" xfId="1200"/>
    <cellStyle name="20% - Accent2 3 2 5 2" xfId="1201"/>
    <cellStyle name="20% - Accent2 3 2 5_SCH J-3" xfId="1202"/>
    <cellStyle name="20% - Accent2 3 2 6" xfId="1203"/>
    <cellStyle name="20% - Accent2 3 2 7" xfId="1204"/>
    <cellStyle name="20% - Accent2 3 2_SCH J-3" xfId="1205"/>
    <cellStyle name="20% - Accent2 3 3" xfId="163"/>
    <cellStyle name="20% - Accent2 3 3 2" xfId="1206"/>
    <cellStyle name="20% - Accent2 3 3 2 2" xfId="1207"/>
    <cellStyle name="20% - Accent2 3 3 2 2 2" xfId="1208"/>
    <cellStyle name="20% - Accent2 3 3 2 2 2 2" xfId="1209"/>
    <cellStyle name="20% - Accent2 3 3 2 2 2_SCH J-3" xfId="1210"/>
    <cellStyle name="20% - Accent2 3 3 2 2 3" xfId="1211"/>
    <cellStyle name="20% - Accent2 3 3 2 2_SCH J-3" xfId="1212"/>
    <cellStyle name="20% - Accent2 3 3 2 3" xfId="1213"/>
    <cellStyle name="20% - Accent2 3 3 2 3 2" xfId="1214"/>
    <cellStyle name="20% - Accent2 3 3 2 3_SCH J-3" xfId="1215"/>
    <cellStyle name="20% - Accent2 3 3 2 4" xfId="1216"/>
    <cellStyle name="20% - Accent2 3 3 2 5" xfId="1217"/>
    <cellStyle name="20% - Accent2 3 3 2_SCH J-3" xfId="1218"/>
    <cellStyle name="20% - Accent2 3 3 3" xfId="1219"/>
    <cellStyle name="20% - Accent2 3 3 3 2" xfId="1220"/>
    <cellStyle name="20% - Accent2 3 3 3 2 2" xfId="1221"/>
    <cellStyle name="20% - Accent2 3 3 3 2_SCH J-3" xfId="1222"/>
    <cellStyle name="20% - Accent2 3 3 3 3" xfId="1223"/>
    <cellStyle name="20% - Accent2 3 3 3_SCH J-3" xfId="1224"/>
    <cellStyle name="20% - Accent2 3 3 4" xfId="1225"/>
    <cellStyle name="20% - Accent2 3 3 4 2" xfId="1226"/>
    <cellStyle name="20% - Accent2 3 3 4_SCH J-3" xfId="1227"/>
    <cellStyle name="20% - Accent2 3 3 5" xfId="1228"/>
    <cellStyle name="20% - Accent2 3 3 6" xfId="1229"/>
    <cellStyle name="20% - Accent2 3 3_SCH J-3" xfId="1230"/>
    <cellStyle name="20% - Accent2 3 4" xfId="1231"/>
    <cellStyle name="20% - Accent2 3 4 2" xfId="1232"/>
    <cellStyle name="20% - Accent2 3 4 2 2" xfId="1233"/>
    <cellStyle name="20% - Accent2 3 4 2 2 2" xfId="1234"/>
    <cellStyle name="20% - Accent2 3 4 2 2_SCH J-3" xfId="1235"/>
    <cellStyle name="20% - Accent2 3 4 2 3" xfId="1236"/>
    <cellStyle name="20% - Accent2 3 4 2_SCH J-3" xfId="1237"/>
    <cellStyle name="20% - Accent2 3 4 3" xfId="1238"/>
    <cellStyle name="20% - Accent2 3 4 3 2" xfId="1239"/>
    <cellStyle name="20% - Accent2 3 4 3_SCH J-3" xfId="1240"/>
    <cellStyle name="20% - Accent2 3 4 4" xfId="1241"/>
    <cellStyle name="20% - Accent2 3 4 5" xfId="1242"/>
    <cellStyle name="20% - Accent2 3 4_SCH J-3" xfId="1243"/>
    <cellStyle name="20% - Accent2 3 5" xfId="1244"/>
    <cellStyle name="20% - Accent2 3 5 2" xfId="1245"/>
    <cellStyle name="20% - Accent2 3 5 2 2" xfId="1246"/>
    <cellStyle name="20% - Accent2 3 5 2_SCH J-3" xfId="1247"/>
    <cellStyle name="20% - Accent2 3 5 3" xfId="1248"/>
    <cellStyle name="20% - Accent2 3 5_SCH J-3" xfId="1249"/>
    <cellStyle name="20% - Accent2 3 6" xfId="1250"/>
    <cellStyle name="20% - Accent2 3 6 2" xfId="1251"/>
    <cellStyle name="20% - Accent2 3 6_SCH J-3" xfId="1252"/>
    <cellStyle name="20% - Accent2 3 7" xfId="1253"/>
    <cellStyle name="20% - Accent2 3 8" xfId="1254"/>
    <cellStyle name="20% - Accent2 3 9" xfId="1255"/>
    <cellStyle name="20% - Accent2 3_SCH J-3" xfId="1256"/>
    <cellStyle name="20% - Accent2 4" xfId="164"/>
    <cellStyle name="20% - Accent2 4 2" xfId="1257"/>
    <cellStyle name="20% - Accent2 4 2 2" xfId="1258"/>
    <cellStyle name="20% - Accent2 4 2 2 2" xfId="1259"/>
    <cellStyle name="20% - Accent2 4 2 2 2 2" xfId="1260"/>
    <cellStyle name="20% - Accent2 4 2 2 2 2 2" xfId="1261"/>
    <cellStyle name="20% - Accent2 4 2 2 2 2_SCH J-3" xfId="1262"/>
    <cellStyle name="20% - Accent2 4 2 2 2 3" xfId="1263"/>
    <cellStyle name="20% - Accent2 4 2 2 2_SCH J-3" xfId="1264"/>
    <cellStyle name="20% - Accent2 4 2 2 3" xfId="1265"/>
    <cellStyle name="20% - Accent2 4 2 2 3 2" xfId="1266"/>
    <cellStyle name="20% - Accent2 4 2 2 3_SCH J-3" xfId="1267"/>
    <cellStyle name="20% - Accent2 4 2 2 4" xfId="1268"/>
    <cellStyle name="20% - Accent2 4 2 2_SCH J-3" xfId="1269"/>
    <cellStyle name="20% - Accent2 4 2 3" xfId="1270"/>
    <cellStyle name="20% - Accent2 4 2 3 2" xfId="1271"/>
    <cellStyle name="20% - Accent2 4 2 3 2 2" xfId="1272"/>
    <cellStyle name="20% - Accent2 4 2 3 2_SCH J-3" xfId="1273"/>
    <cellStyle name="20% - Accent2 4 2 3 3" xfId="1274"/>
    <cellStyle name="20% - Accent2 4 2 3_SCH J-3" xfId="1275"/>
    <cellStyle name="20% - Accent2 4 2 4" xfId="1276"/>
    <cellStyle name="20% - Accent2 4 2 4 2" xfId="1277"/>
    <cellStyle name="20% - Accent2 4 2 4_SCH J-3" xfId="1278"/>
    <cellStyle name="20% - Accent2 4 2 5" xfId="1279"/>
    <cellStyle name="20% - Accent2 4 2 6" xfId="1280"/>
    <cellStyle name="20% - Accent2 4 2_SCH J-3" xfId="1281"/>
    <cellStyle name="20% - Accent2 4 3" xfId="1282"/>
    <cellStyle name="20% - Accent2 4 3 2" xfId="1283"/>
    <cellStyle name="20% - Accent2 4 3 2 2" xfId="1284"/>
    <cellStyle name="20% - Accent2 4 3 2 2 2" xfId="1285"/>
    <cellStyle name="20% - Accent2 4 3 2 2_SCH J-3" xfId="1286"/>
    <cellStyle name="20% - Accent2 4 3 2 3" xfId="1287"/>
    <cellStyle name="20% - Accent2 4 3 2_SCH J-3" xfId="1288"/>
    <cellStyle name="20% - Accent2 4 3 3" xfId="1289"/>
    <cellStyle name="20% - Accent2 4 3 3 2" xfId="1290"/>
    <cellStyle name="20% - Accent2 4 3 3_SCH J-3" xfId="1291"/>
    <cellStyle name="20% - Accent2 4 3 4" xfId="1292"/>
    <cellStyle name="20% - Accent2 4 3 5" xfId="1293"/>
    <cellStyle name="20% - Accent2 4 3_SCH J-3" xfId="1294"/>
    <cellStyle name="20% - Accent2 4 4" xfId="1295"/>
    <cellStyle name="20% - Accent2 4 4 2" xfId="1296"/>
    <cellStyle name="20% - Accent2 4 4 2 2" xfId="1297"/>
    <cellStyle name="20% - Accent2 4 4 2_SCH J-3" xfId="1298"/>
    <cellStyle name="20% - Accent2 4 4 3" xfId="1299"/>
    <cellStyle name="20% - Accent2 4 4_SCH J-3" xfId="1300"/>
    <cellStyle name="20% - Accent2 4 5" xfId="1301"/>
    <cellStyle name="20% - Accent2 4 5 2" xfId="1302"/>
    <cellStyle name="20% - Accent2 4 5_SCH J-3" xfId="1303"/>
    <cellStyle name="20% - Accent2 4 6" xfId="1304"/>
    <cellStyle name="20% - Accent2 4 7" xfId="1305"/>
    <cellStyle name="20% - Accent2 4_SCH J-3" xfId="1306"/>
    <cellStyle name="20% - Accent2 5" xfId="1307"/>
    <cellStyle name="20% - Accent2 5 2" xfId="1308"/>
    <cellStyle name="20% - Accent2 5 2 2" xfId="1309"/>
    <cellStyle name="20% - Accent2 5 2 2 2" xfId="1310"/>
    <cellStyle name="20% - Accent2 5 2 2 2 2" xfId="1311"/>
    <cellStyle name="20% - Accent2 5 2 2 2_SCH J-3" xfId="1312"/>
    <cellStyle name="20% - Accent2 5 2 2 3" xfId="1313"/>
    <cellStyle name="20% - Accent2 5 2 2_SCH J-3" xfId="1314"/>
    <cellStyle name="20% - Accent2 5 2 3" xfId="1315"/>
    <cellStyle name="20% - Accent2 5 2 3 2" xfId="1316"/>
    <cellStyle name="20% - Accent2 5 2 3_SCH J-3" xfId="1317"/>
    <cellStyle name="20% - Accent2 5 2 4" xfId="1318"/>
    <cellStyle name="20% - Accent2 5 2 5" xfId="1319"/>
    <cellStyle name="20% - Accent2 5 2_SCH J-3" xfId="1320"/>
    <cellStyle name="20% - Accent2 5 3" xfId="1321"/>
    <cellStyle name="20% - Accent2 5 3 2" xfId="1322"/>
    <cellStyle name="20% - Accent2 5 3 2 2" xfId="1323"/>
    <cellStyle name="20% - Accent2 5 3 2_SCH J-3" xfId="1324"/>
    <cellStyle name="20% - Accent2 5 3 3" xfId="1325"/>
    <cellStyle name="20% - Accent2 5 3_SCH J-3" xfId="1326"/>
    <cellStyle name="20% - Accent2 5 4" xfId="1327"/>
    <cellStyle name="20% - Accent2 5 4 2" xfId="1328"/>
    <cellStyle name="20% - Accent2 5 4_SCH J-3" xfId="1329"/>
    <cellStyle name="20% - Accent2 5 5" xfId="1330"/>
    <cellStyle name="20% - Accent2 5 6" xfId="1331"/>
    <cellStyle name="20% - Accent2 5_SCH J-3" xfId="1332"/>
    <cellStyle name="20% - Accent2 6" xfId="1333"/>
    <cellStyle name="20% - Accent2 6 2" xfId="1334"/>
    <cellStyle name="20% - Accent2 6 2 2" xfId="1335"/>
    <cellStyle name="20% - Accent2 6 2 2 2" xfId="1336"/>
    <cellStyle name="20% - Accent2 6 2 2_SCH J-3" xfId="1337"/>
    <cellStyle name="20% - Accent2 6 2 3" xfId="1338"/>
    <cellStyle name="20% - Accent2 6 2 4" xfId="1339"/>
    <cellStyle name="20% - Accent2 6 2 5" xfId="1340"/>
    <cellStyle name="20% - Accent2 6 2_SCH J-3" xfId="1341"/>
    <cellStyle name="20% - Accent2 6 3" xfId="1342"/>
    <cellStyle name="20% - Accent2 6 3 2" xfId="1343"/>
    <cellStyle name="20% - Accent2 6 3_SCH J-3" xfId="1344"/>
    <cellStyle name="20% - Accent2 6 4" xfId="1345"/>
    <cellStyle name="20% - Accent2 6 5" xfId="1346"/>
    <cellStyle name="20% - Accent2 6_SCH J-3" xfId="1347"/>
    <cellStyle name="20% - Accent2 7" xfId="1348"/>
    <cellStyle name="20% - Accent2 7 2" xfId="1349"/>
    <cellStyle name="20% - Accent2 7 2 2" xfId="1350"/>
    <cellStyle name="20% - Accent2 7 2 2 2" xfId="1351"/>
    <cellStyle name="20% - Accent2 7 2 2_SCH J-3" xfId="1352"/>
    <cellStyle name="20% - Accent2 7 2 3" xfId="1353"/>
    <cellStyle name="20% - Accent2 7 2_SCH J-3" xfId="1354"/>
    <cellStyle name="20% - Accent2 7 3" xfId="1355"/>
    <cellStyle name="20% - Accent2 7 3 2" xfId="1356"/>
    <cellStyle name="20% - Accent2 7 3_SCH J-3" xfId="1357"/>
    <cellStyle name="20% - Accent2 7 4" xfId="1358"/>
    <cellStyle name="20% - Accent2 7 5" xfId="1359"/>
    <cellStyle name="20% - Accent2 7_SCH J-3" xfId="1360"/>
    <cellStyle name="20% - Accent2 8" xfId="1361"/>
    <cellStyle name="20% - Accent2 8 2" xfId="1362"/>
    <cellStyle name="20% - Accent2 8 2 2" xfId="1363"/>
    <cellStyle name="20% - Accent2 8 2 2 2" xfId="1364"/>
    <cellStyle name="20% - Accent2 8 2 2_SCH J-3" xfId="1365"/>
    <cellStyle name="20% - Accent2 8 2 3" xfId="1366"/>
    <cellStyle name="20% - Accent2 8 2_SCH J-3" xfId="1367"/>
    <cellStyle name="20% - Accent2 8 3" xfId="1368"/>
    <cellStyle name="20% - Accent2 8 3 2" xfId="1369"/>
    <cellStyle name="20% - Accent2 8 3_SCH J-3" xfId="1370"/>
    <cellStyle name="20% - Accent2 8 4" xfId="1371"/>
    <cellStyle name="20% - Accent2 8 5" xfId="1372"/>
    <cellStyle name="20% - Accent2 8_SCH J-3" xfId="1373"/>
    <cellStyle name="20% - Accent2 9" xfId="1374"/>
    <cellStyle name="20% - Accent2 9 2" xfId="1375"/>
    <cellStyle name="20% - Accent2 9 2 2" xfId="1376"/>
    <cellStyle name="20% - Accent2 9 2_SCH J-3" xfId="1377"/>
    <cellStyle name="20% - Accent2 9 3" xfId="1378"/>
    <cellStyle name="20% - Accent2 9 4" xfId="1379"/>
    <cellStyle name="20% - Accent2 9_SCH J-3" xfId="1380"/>
    <cellStyle name="20% - Accent3" xfId="3" builtinId="38" customBuiltin="1"/>
    <cellStyle name="20% - Accent3 10" xfId="1381"/>
    <cellStyle name="20% - Accent3 10 2" xfId="1382"/>
    <cellStyle name="20% - Accent3 10 2 2" xfId="1383"/>
    <cellStyle name="20% - Accent3 10 2_SCH J-3" xfId="1384"/>
    <cellStyle name="20% - Accent3 10 3" xfId="1385"/>
    <cellStyle name="20% - Accent3 10 4" xfId="1386"/>
    <cellStyle name="20% - Accent3 10_SCH J-3" xfId="1387"/>
    <cellStyle name="20% - Accent3 11" xfId="1388"/>
    <cellStyle name="20% - Accent3 11 2" xfId="1389"/>
    <cellStyle name="20% - Accent3 11 2 2" xfId="1390"/>
    <cellStyle name="20% - Accent3 11 2_SCH J-3" xfId="1391"/>
    <cellStyle name="20% - Accent3 11 3" xfId="1392"/>
    <cellStyle name="20% - Accent3 11 4" xfId="1393"/>
    <cellStyle name="20% - Accent3 11_SCH J-3" xfId="1394"/>
    <cellStyle name="20% - Accent3 12" xfId="1395"/>
    <cellStyle name="20% - Accent3 12 2" xfId="1396"/>
    <cellStyle name="20% - Accent3 12 3" xfId="1397"/>
    <cellStyle name="20% - Accent3 12_SCH J-3" xfId="1398"/>
    <cellStyle name="20% - Accent3 13" xfId="1399"/>
    <cellStyle name="20% - Accent3 13 2" xfId="1400"/>
    <cellStyle name="20% - Accent3 13_SCH J-3" xfId="1401"/>
    <cellStyle name="20% - Accent3 14" xfId="1402"/>
    <cellStyle name="20% - Accent3 15" xfId="1403"/>
    <cellStyle name="20% - Accent3 16" xfId="1404"/>
    <cellStyle name="20% - Accent3 17" xfId="1405"/>
    <cellStyle name="20% - Accent3 17 2" xfId="1406"/>
    <cellStyle name="20% - Accent3 18" xfId="1407"/>
    <cellStyle name="20% - Accent3 19" xfId="1408"/>
    <cellStyle name="20% - Accent3 2" xfId="165"/>
    <cellStyle name="20% - Accent3 2 2" xfId="1409"/>
    <cellStyle name="20% - Accent3 2 2 2" xfId="1410"/>
    <cellStyle name="20% - Accent3 2 2 2 2" xfId="1411"/>
    <cellStyle name="20% - Accent3 2 2 2 2 2" xfId="1412"/>
    <cellStyle name="20% - Accent3 2 2 2 2 2 2" xfId="1413"/>
    <cellStyle name="20% - Accent3 2 2 2 2 2 2 2" xfId="1414"/>
    <cellStyle name="20% - Accent3 2 2 2 2 2 2_SCH J-3" xfId="1415"/>
    <cellStyle name="20% - Accent3 2 2 2 2 2 3" xfId="1416"/>
    <cellStyle name="20% - Accent3 2 2 2 2 2_SCH J-3" xfId="1417"/>
    <cellStyle name="20% - Accent3 2 2 2 2 3" xfId="1418"/>
    <cellStyle name="20% - Accent3 2 2 2 2 3 2" xfId="1419"/>
    <cellStyle name="20% - Accent3 2 2 2 2 3_SCH J-3" xfId="1420"/>
    <cellStyle name="20% - Accent3 2 2 2 2 4" xfId="1421"/>
    <cellStyle name="20% - Accent3 2 2 2 2 5" xfId="1422"/>
    <cellStyle name="20% - Accent3 2 2 2 2_SCH J-3" xfId="1423"/>
    <cellStyle name="20% - Accent3 2 2 2 3" xfId="1424"/>
    <cellStyle name="20% - Accent3 2 2 2 3 2" xfId="1425"/>
    <cellStyle name="20% - Accent3 2 2 2 3 2 2" xfId="1426"/>
    <cellStyle name="20% - Accent3 2 2 2 3 2_SCH J-3" xfId="1427"/>
    <cellStyle name="20% - Accent3 2 2 2 3 3" xfId="1428"/>
    <cellStyle name="20% - Accent3 2 2 2 3_SCH J-3" xfId="1429"/>
    <cellStyle name="20% - Accent3 2 2 2 4" xfId="1430"/>
    <cellStyle name="20% - Accent3 2 2 2 4 2" xfId="1431"/>
    <cellStyle name="20% - Accent3 2 2 2 4_SCH J-3" xfId="1432"/>
    <cellStyle name="20% - Accent3 2 2 2 5" xfId="1433"/>
    <cellStyle name="20% - Accent3 2 2 2 6" xfId="1434"/>
    <cellStyle name="20% - Accent3 2 2 2_SCH J-3" xfId="1435"/>
    <cellStyle name="20% - Accent3 2 2 3" xfId="1436"/>
    <cellStyle name="20% - Accent3 2 2 3 2" xfId="1437"/>
    <cellStyle name="20% - Accent3 2 2 3 2 2" xfId="1438"/>
    <cellStyle name="20% - Accent3 2 2 3 2 2 2" xfId="1439"/>
    <cellStyle name="20% - Accent3 2 2 3 2 2_SCH J-3" xfId="1440"/>
    <cellStyle name="20% - Accent3 2 2 3 2 3" xfId="1441"/>
    <cellStyle name="20% - Accent3 2 2 3 2_SCH J-3" xfId="1442"/>
    <cellStyle name="20% - Accent3 2 2 3 3" xfId="1443"/>
    <cellStyle name="20% - Accent3 2 2 3 3 2" xfId="1444"/>
    <cellStyle name="20% - Accent3 2 2 3 3_SCH J-3" xfId="1445"/>
    <cellStyle name="20% - Accent3 2 2 3 4" xfId="1446"/>
    <cellStyle name="20% - Accent3 2 2 3 5" xfId="1447"/>
    <cellStyle name="20% - Accent3 2 2 3_SCH J-3" xfId="1448"/>
    <cellStyle name="20% - Accent3 2 2 4" xfId="1449"/>
    <cellStyle name="20% - Accent3 2 2 4 2" xfId="1450"/>
    <cellStyle name="20% - Accent3 2 2 4 2 2" xfId="1451"/>
    <cellStyle name="20% - Accent3 2 2 4 2_SCH J-3" xfId="1452"/>
    <cellStyle name="20% - Accent3 2 2 4 3" xfId="1453"/>
    <cellStyle name="20% - Accent3 2 2 4_SCH J-3" xfId="1454"/>
    <cellStyle name="20% - Accent3 2 2 5" xfId="1455"/>
    <cellStyle name="20% - Accent3 2 2 5 2" xfId="1456"/>
    <cellStyle name="20% - Accent3 2 2 5_SCH J-3" xfId="1457"/>
    <cellStyle name="20% - Accent3 2 2 6" xfId="1458"/>
    <cellStyle name="20% - Accent3 2 2 7" xfId="1459"/>
    <cellStyle name="20% - Accent3 2 2_SCH J-3" xfId="1460"/>
    <cellStyle name="20% - Accent3 2 3" xfId="1461"/>
    <cellStyle name="20% - Accent3 2 3 2" xfId="1462"/>
    <cellStyle name="20% - Accent3 2 3 2 2" xfId="1463"/>
    <cellStyle name="20% - Accent3 2 3 2 2 2" xfId="1464"/>
    <cellStyle name="20% - Accent3 2 3 2 2 2 2" xfId="1465"/>
    <cellStyle name="20% - Accent3 2 3 2 2 2_SCH J-3" xfId="1466"/>
    <cellStyle name="20% - Accent3 2 3 2 2 3" xfId="1467"/>
    <cellStyle name="20% - Accent3 2 3 2 2_SCH J-3" xfId="1468"/>
    <cellStyle name="20% - Accent3 2 3 2 3" xfId="1469"/>
    <cellStyle name="20% - Accent3 2 3 2 3 2" xfId="1470"/>
    <cellStyle name="20% - Accent3 2 3 2 3_SCH J-3" xfId="1471"/>
    <cellStyle name="20% - Accent3 2 3 2 4" xfId="1472"/>
    <cellStyle name="20% - Accent3 2 3 2_SCH J-3" xfId="1473"/>
    <cellStyle name="20% - Accent3 2 3 3" xfId="1474"/>
    <cellStyle name="20% - Accent3 2 3 3 2" xfId="1475"/>
    <cellStyle name="20% - Accent3 2 3 3 2 2" xfId="1476"/>
    <cellStyle name="20% - Accent3 2 3 3 2_SCH J-3" xfId="1477"/>
    <cellStyle name="20% - Accent3 2 3 3 3" xfId="1478"/>
    <cellStyle name="20% - Accent3 2 3 3_SCH J-3" xfId="1479"/>
    <cellStyle name="20% - Accent3 2 3 4" xfId="1480"/>
    <cellStyle name="20% - Accent3 2 3 4 2" xfId="1481"/>
    <cellStyle name="20% - Accent3 2 3 4_SCH J-3" xfId="1482"/>
    <cellStyle name="20% - Accent3 2 3 5" xfId="1483"/>
    <cellStyle name="20% - Accent3 2 3 6" xfId="1484"/>
    <cellStyle name="20% - Accent3 2 3_SCH J-3" xfId="1485"/>
    <cellStyle name="20% - Accent3 2 4" xfId="1486"/>
    <cellStyle name="20% - Accent3 2 4 2" xfId="1487"/>
    <cellStyle name="20% - Accent3 2 4 2 2" xfId="1488"/>
    <cellStyle name="20% - Accent3 2 4 2 2 2" xfId="1489"/>
    <cellStyle name="20% - Accent3 2 4 2 2_SCH J-3" xfId="1490"/>
    <cellStyle name="20% - Accent3 2 4 2 3" xfId="1491"/>
    <cellStyle name="20% - Accent3 2 4 2_SCH J-3" xfId="1492"/>
    <cellStyle name="20% - Accent3 2 4 3" xfId="1493"/>
    <cellStyle name="20% - Accent3 2 4 3 2" xfId="1494"/>
    <cellStyle name="20% - Accent3 2 4 3_SCH J-3" xfId="1495"/>
    <cellStyle name="20% - Accent3 2 4 4" xfId="1496"/>
    <cellStyle name="20% - Accent3 2 4 5" xfId="1497"/>
    <cellStyle name="20% - Accent3 2 4_SCH J-3" xfId="1498"/>
    <cellStyle name="20% - Accent3 2 5" xfId="1499"/>
    <cellStyle name="20% - Accent3 2 5 2" xfId="1500"/>
    <cellStyle name="20% - Accent3 2 5 2 2" xfId="1501"/>
    <cellStyle name="20% - Accent3 2 5 2_SCH J-3" xfId="1502"/>
    <cellStyle name="20% - Accent3 2 5 3" xfId="1503"/>
    <cellStyle name="20% - Accent3 2 5 4" xfId="1504"/>
    <cellStyle name="20% - Accent3 2 5_SCH J-3" xfId="1505"/>
    <cellStyle name="20% - Accent3 2 6" xfId="1506"/>
    <cellStyle name="20% - Accent3 2 6 2" xfId="1507"/>
    <cellStyle name="20% - Accent3 2 6 3" xfId="1508"/>
    <cellStyle name="20% - Accent3 2 6_SCH J-3" xfId="1509"/>
    <cellStyle name="20% - Accent3 2 7" xfId="1510"/>
    <cellStyle name="20% - Accent3 2 8" xfId="1511"/>
    <cellStyle name="20% - Accent3 2 9" xfId="1512"/>
    <cellStyle name="20% - Accent3 20" xfId="1513"/>
    <cellStyle name="20% - Accent3 21" xfId="1514"/>
    <cellStyle name="20% - Accent3 3" xfId="166"/>
    <cellStyle name="20% - Accent3 3 2" xfId="167"/>
    <cellStyle name="20% - Accent3 3 2 2" xfId="168"/>
    <cellStyle name="20% - Accent3 3 2 2 2" xfId="1515"/>
    <cellStyle name="20% - Accent3 3 2 2 2 2" xfId="1516"/>
    <cellStyle name="20% - Accent3 3 2 2 2 2 2" xfId="1517"/>
    <cellStyle name="20% - Accent3 3 2 2 2 2 2 2" xfId="1518"/>
    <cellStyle name="20% - Accent3 3 2 2 2 2 2_SCH J-3" xfId="1519"/>
    <cellStyle name="20% - Accent3 3 2 2 2 2 3" xfId="1520"/>
    <cellStyle name="20% - Accent3 3 2 2 2 2_SCH J-3" xfId="1521"/>
    <cellStyle name="20% - Accent3 3 2 2 2 3" xfId="1522"/>
    <cellStyle name="20% - Accent3 3 2 2 2 3 2" xfId="1523"/>
    <cellStyle name="20% - Accent3 3 2 2 2 3_SCH J-3" xfId="1524"/>
    <cellStyle name="20% - Accent3 3 2 2 2 4" xfId="1525"/>
    <cellStyle name="20% - Accent3 3 2 2 2 5" xfId="1526"/>
    <cellStyle name="20% - Accent3 3 2 2 2_SCH J-3" xfId="1527"/>
    <cellStyle name="20% - Accent3 3 2 2 3" xfId="1528"/>
    <cellStyle name="20% - Accent3 3 2 2 3 2" xfId="1529"/>
    <cellStyle name="20% - Accent3 3 2 2 3 2 2" xfId="1530"/>
    <cellStyle name="20% - Accent3 3 2 2 3 2_SCH J-3" xfId="1531"/>
    <cellStyle name="20% - Accent3 3 2 2 3 3" xfId="1532"/>
    <cellStyle name="20% - Accent3 3 2 2 3_SCH J-3" xfId="1533"/>
    <cellStyle name="20% - Accent3 3 2 2 4" xfId="1534"/>
    <cellStyle name="20% - Accent3 3 2 2 4 2" xfId="1535"/>
    <cellStyle name="20% - Accent3 3 2 2 4_SCH J-3" xfId="1536"/>
    <cellStyle name="20% - Accent3 3 2 2 5" xfId="1537"/>
    <cellStyle name="20% - Accent3 3 2 2 6" xfId="1538"/>
    <cellStyle name="20% - Accent3 3 2 2_SCH J-3" xfId="1539"/>
    <cellStyle name="20% - Accent3 3 2 3" xfId="1540"/>
    <cellStyle name="20% - Accent3 3 2 3 2" xfId="1541"/>
    <cellStyle name="20% - Accent3 3 2 3 2 2" xfId="1542"/>
    <cellStyle name="20% - Accent3 3 2 3 2 2 2" xfId="1543"/>
    <cellStyle name="20% - Accent3 3 2 3 2 2_SCH J-3" xfId="1544"/>
    <cellStyle name="20% - Accent3 3 2 3 2 3" xfId="1545"/>
    <cellStyle name="20% - Accent3 3 2 3 2_SCH J-3" xfId="1546"/>
    <cellStyle name="20% - Accent3 3 2 3 3" xfId="1547"/>
    <cellStyle name="20% - Accent3 3 2 3 3 2" xfId="1548"/>
    <cellStyle name="20% - Accent3 3 2 3 3_SCH J-3" xfId="1549"/>
    <cellStyle name="20% - Accent3 3 2 3 4" xfId="1550"/>
    <cellStyle name="20% - Accent3 3 2 3 5" xfId="1551"/>
    <cellStyle name="20% - Accent3 3 2 3_SCH J-3" xfId="1552"/>
    <cellStyle name="20% - Accent3 3 2 4" xfId="1553"/>
    <cellStyle name="20% - Accent3 3 2 4 2" xfId="1554"/>
    <cellStyle name="20% - Accent3 3 2 4 2 2" xfId="1555"/>
    <cellStyle name="20% - Accent3 3 2 4 2_SCH J-3" xfId="1556"/>
    <cellStyle name="20% - Accent3 3 2 4 3" xfId="1557"/>
    <cellStyle name="20% - Accent3 3 2 4_SCH J-3" xfId="1558"/>
    <cellStyle name="20% - Accent3 3 2 5" xfId="1559"/>
    <cellStyle name="20% - Accent3 3 2 5 2" xfId="1560"/>
    <cellStyle name="20% - Accent3 3 2 5_SCH J-3" xfId="1561"/>
    <cellStyle name="20% - Accent3 3 2 6" xfId="1562"/>
    <cellStyle name="20% - Accent3 3 2 7" xfId="1563"/>
    <cellStyle name="20% - Accent3 3 2_SCH J-3" xfId="1564"/>
    <cellStyle name="20% - Accent3 3 3" xfId="169"/>
    <cellStyle name="20% - Accent3 3 3 2" xfId="1565"/>
    <cellStyle name="20% - Accent3 3 3 2 2" xfId="1566"/>
    <cellStyle name="20% - Accent3 3 3 2 2 2" xfId="1567"/>
    <cellStyle name="20% - Accent3 3 3 2 2 2 2" xfId="1568"/>
    <cellStyle name="20% - Accent3 3 3 2 2 2_SCH J-3" xfId="1569"/>
    <cellStyle name="20% - Accent3 3 3 2 2 3" xfId="1570"/>
    <cellStyle name="20% - Accent3 3 3 2 2_SCH J-3" xfId="1571"/>
    <cellStyle name="20% - Accent3 3 3 2 3" xfId="1572"/>
    <cellStyle name="20% - Accent3 3 3 2 3 2" xfId="1573"/>
    <cellStyle name="20% - Accent3 3 3 2 3_SCH J-3" xfId="1574"/>
    <cellStyle name="20% - Accent3 3 3 2 4" xfId="1575"/>
    <cellStyle name="20% - Accent3 3 3 2 5" xfId="1576"/>
    <cellStyle name="20% - Accent3 3 3 2_SCH J-3" xfId="1577"/>
    <cellStyle name="20% - Accent3 3 3 3" xfId="1578"/>
    <cellStyle name="20% - Accent3 3 3 3 2" xfId="1579"/>
    <cellStyle name="20% - Accent3 3 3 3 2 2" xfId="1580"/>
    <cellStyle name="20% - Accent3 3 3 3 2_SCH J-3" xfId="1581"/>
    <cellStyle name="20% - Accent3 3 3 3 3" xfId="1582"/>
    <cellStyle name="20% - Accent3 3 3 3_SCH J-3" xfId="1583"/>
    <cellStyle name="20% - Accent3 3 3 4" xfId="1584"/>
    <cellStyle name="20% - Accent3 3 3 4 2" xfId="1585"/>
    <cellStyle name="20% - Accent3 3 3 4_SCH J-3" xfId="1586"/>
    <cellStyle name="20% - Accent3 3 3 5" xfId="1587"/>
    <cellStyle name="20% - Accent3 3 3 6" xfId="1588"/>
    <cellStyle name="20% - Accent3 3 3_SCH J-3" xfId="1589"/>
    <cellStyle name="20% - Accent3 3 4" xfId="1590"/>
    <cellStyle name="20% - Accent3 3 4 2" xfId="1591"/>
    <cellStyle name="20% - Accent3 3 4 2 2" xfId="1592"/>
    <cellStyle name="20% - Accent3 3 4 2 2 2" xfId="1593"/>
    <cellStyle name="20% - Accent3 3 4 2 2_SCH J-3" xfId="1594"/>
    <cellStyle name="20% - Accent3 3 4 2 3" xfId="1595"/>
    <cellStyle name="20% - Accent3 3 4 2_SCH J-3" xfId="1596"/>
    <cellStyle name="20% - Accent3 3 4 3" xfId="1597"/>
    <cellStyle name="20% - Accent3 3 4 3 2" xfId="1598"/>
    <cellStyle name="20% - Accent3 3 4 3_SCH J-3" xfId="1599"/>
    <cellStyle name="20% - Accent3 3 4 4" xfId="1600"/>
    <cellStyle name="20% - Accent3 3 4 5" xfId="1601"/>
    <cellStyle name="20% - Accent3 3 4_SCH J-3" xfId="1602"/>
    <cellStyle name="20% - Accent3 3 5" xfId="1603"/>
    <cellStyle name="20% - Accent3 3 5 2" xfId="1604"/>
    <cellStyle name="20% - Accent3 3 5 2 2" xfId="1605"/>
    <cellStyle name="20% - Accent3 3 5 2_SCH J-3" xfId="1606"/>
    <cellStyle name="20% - Accent3 3 5 3" xfId="1607"/>
    <cellStyle name="20% - Accent3 3 5_SCH J-3" xfId="1608"/>
    <cellStyle name="20% - Accent3 3 6" xfId="1609"/>
    <cellStyle name="20% - Accent3 3 6 2" xfId="1610"/>
    <cellStyle name="20% - Accent3 3 6_SCH J-3" xfId="1611"/>
    <cellStyle name="20% - Accent3 3 7" xfId="1612"/>
    <cellStyle name="20% - Accent3 3 8" xfId="1613"/>
    <cellStyle name="20% - Accent3 3 9" xfId="1614"/>
    <cellStyle name="20% - Accent3 3_SCH J-3" xfId="1615"/>
    <cellStyle name="20% - Accent3 4" xfId="170"/>
    <cellStyle name="20% - Accent3 4 2" xfId="1616"/>
    <cellStyle name="20% - Accent3 4 2 2" xfId="1617"/>
    <cellStyle name="20% - Accent3 4 2 2 2" xfId="1618"/>
    <cellStyle name="20% - Accent3 4 2 2 2 2" xfId="1619"/>
    <cellStyle name="20% - Accent3 4 2 2 2 2 2" xfId="1620"/>
    <cellStyle name="20% - Accent3 4 2 2 2 2_SCH J-3" xfId="1621"/>
    <cellStyle name="20% - Accent3 4 2 2 2 3" xfId="1622"/>
    <cellStyle name="20% - Accent3 4 2 2 2_SCH J-3" xfId="1623"/>
    <cellStyle name="20% - Accent3 4 2 2 3" xfId="1624"/>
    <cellStyle name="20% - Accent3 4 2 2 3 2" xfId="1625"/>
    <cellStyle name="20% - Accent3 4 2 2 3_SCH J-3" xfId="1626"/>
    <cellStyle name="20% - Accent3 4 2 2 4" xfId="1627"/>
    <cellStyle name="20% - Accent3 4 2 2_SCH J-3" xfId="1628"/>
    <cellStyle name="20% - Accent3 4 2 3" xfId="1629"/>
    <cellStyle name="20% - Accent3 4 2 3 2" xfId="1630"/>
    <cellStyle name="20% - Accent3 4 2 3 2 2" xfId="1631"/>
    <cellStyle name="20% - Accent3 4 2 3 2_SCH J-3" xfId="1632"/>
    <cellStyle name="20% - Accent3 4 2 3 3" xfId="1633"/>
    <cellStyle name="20% - Accent3 4 2 3_SCH J-3" xfId="1634"/>
    <cellStyle name="20% - Accent3 4 2 4" xfId="1635"/>
    <cellStyle name="20% - Accent3 4 2 4 2" xfId="1636"/>
    <cellStyle name="20% - Accent3 4 2 4_SCH J-3" xfId="1637"/>
    <cellStyle name="20% - Accent3 4 2 5" xfId="1638"/>
    <cellStyle name="20% - Accent3 4 2 6" xfId="1639"/>
    <cellStyle name="20% - Accent3 4 2_SCH J-3" xfId="1640"/>
    <cellStyle name="20% - Accent3 4 3" xfId="1641"/>
    <cellStyle name="20% - Accent3 4 3 2" xfId="1642"/>
    <cellStyle name="20% - Accent3 4 3 2 2" xfId="1643"/>
    <cellStyle name="20% - Accent3 4 3 2 2 2" xfId="1644"/>
    <cellStyle name="20% - Accent3 4 3 2 2_SCH J-3" xfId="1645"/>
    <cellStyle name="20% - Accent3 4 3 2 3" xfId="1646"/>
    <cellStyle name="20% - Accent3 4 3 2_SCH J-3" xfId="1647"/>
    <cellStyle name="20% - Accent3 4 3 3" xfId="1648"/>
    <cellStyle name="20% - Accent3 4 3 3 2" xfId="1649"/>
    <cellStyle name="20% - Accent3 4 3 3_SCH J-3" xfId="1650"/>
    <cellStyle name="20% - Accent3 4 3 4" xfId="1651"/>
    <cellStyle name="20% - Accent3 4 3 5" xfId="1652"/>
    <cellStyle name="20% - Accent3 4 3_SCH J-3" xfId="1653"/>
    <cellStyle name="20% - Accent3 4 4" xfId="1654"/>
    <cellStyle name="20% - Accent3 4 4 2" xfId="1655"/>
    <cellStyle name="20% - Accent3 4 4 2 2" xfId="1656"/>
    <cellStyle name="20% - Accent3 4 4 2_SCH J-3" xfId="1657"/>
    <cellStyle name="20% - Accent3 4 4 3" xfId="1658"/>
    <cellStyle name="20% - Accent3 4 4_SCH J-3" xfId="1659"/>
    <cellStyle name="20% - Accent3 4 5" xfId="1660"/>
    <cellStyle name="20% - Accent3 4 5 2" xfId="1661"/>
    <cellStyle name="20% - Accent3 4 5_SCH J-3" xfId="1662"/>
    <cellStyle name="20% - Accent3 4 6" xfId="1663"/>
    <cellStyle name="20% - Accent3 4 7" xfId="1664"/>
    <cellStyle name="20% - Accent3 4_SCH J-3" xfId="1665"/>
    <cellStyle name="20% - Accent3 5" xfId="1666"/>
    <cellStyle name="20% - Accent3 5 2" xfId="1667"/>
    <cellStyle name="20% - Accent3 5 2 2" xfId="1668"/>
    <cellStyle name="20% - Accent3 5 2 2 2" xfId="1669"/>
    <cellStyle name="20% - Accent3 5 2 2 2 2" xfId="1670"/>
    <cellStyle name="20% - Accent3 5 2 2 2_SCH J-3" xfId="1671"/>
    <cellStyle name="20% - Accent3 5 2 2 3" xfId="1672"/>
    <cellStyle name="20% - Accent3 5 2 2_SCH J-3" xfId="1673"/>
    <cellStyle name="20% - Accent3 5 2 3" xfId="1674"/>
    <cellStyle name="20% - Accent3 5 2 3 2" xfId="1675"/>
    <cellStyle name="20% - Accent3 5 2 3_SCH J-3" xfId="1676"/>
    <cellStyle name="20% - Accent3 5 2 4" xfId="1677"/>
    <cellStyle name="20% - Accent3 5 2 5" xfId="1678"/>
    <cellStyle name="20% - Accent3 5 2_SCH J-3" xfId="1679"/>
    <cellStyle name="20% - Accent3 5 3" xfId="1680"/>
    <cellStyle name="20% - Accent3 5 3 2" xfId="1681"/>
    <cellStyle name="20% - Accent3 5 3 2 2" xfId="1682"/>
    <cellStyle name="20% - Accent3 5 3 2_SCH J-3" xfId="1683"/>
    <cellStyle name="20% - Accent3 5 3 3" xfId="1684"/>
    <cellStyle name="20% - Accent3 5 3_SCH J-3" xfId="1685"/>
    <cellStyle name="20% - Accent3 5 4" xfId="1686"/>
    <cellStyle name="20% - Accent3 5 4 2" xfId="1687"/>
    <cellStyle name="20% - Accent3 5 4_SCH J-3" xfId="1688"/>
    <cellStyle name="20% - Accent3 5 5" xfId="1689"/>
    <cellStyle name="20% - Accent3 5 6" xfId="1690"/>
    <cellStyle name="20% - Accent3 5_SCH J-3" xfId="1691"/>
    <cellStyle name="20% - Accent3 6" xfId="1692"/>
    <cellStyle name="20% - Accent3 6 2" xfId="1693"/>
    <cellStyle name="20% - Accent3 6 2 2" xfId="1694"/>
    <cellStyle name="20% - Accent3 6 2 2 2" xfId="1695"/>
    <cellStyle name="20% - Accent3 6 2 2_SCH J-3" xfId="1696"/>
    <cellStyle name="20% - Accent3 6 2 3" xfId="1697"/>
    <cellStyle name="20% - Accent3 6 2 4" xfId="1698"/>
    <cellStyle name="20% - Accent3 6 2 5" xfId="1699"/>
    <cellStyle name="20% - Accent3 6 2_SCH J-3" xfId="1700"/>
    <cellStyle name="20% - Accent3 6 3" xfId="1701"/>
    <cellStyle name="20% - Accent3 6 3 2" xfId="1702"/>
    <cellStyle name="20% - Accent3 6 3_SCH J-3" xfId="1703"/>
    <cellStyle name="20% - Accent3 6 4" xfId="1704"/>
    <cellStyle name="20% - Accent3 6 5" xfId="1705"/>
    <cellStyle name="20% - Accent3 6_SCH J-3" xfId="1706"/>
    <cellStyle name="20% - Accent3 7" xfId="1707"/>
    <cellStyle name="20% - Accent3 7 2" xfId="1708"/>
    <cellStyle name="20% - Accent3 7 2 2" xfId="1709"/>
    <cellStyle name="20% - Accent3 7 2 2 2" xfId="1710"/>
    <cellStyle name="20% - Accent3 7 2 2_SCH J-3" xfId="1711"/>
    <cellStyle name="20% - Accent3 7 2 3" xfId="1712"/>
    <cellStyle name="20% - Accent3 7 2_SCH J-3" xfId="1713"/>
    <cellStyle name="20% - Accent3 7 3" xfId="1714"/>
    <cellStyle name="20% - Accent3 7 3 2" xfId="1715"/>
    <cellStyle name="20% - Accent3 7 3_SCH J-3" xfId="1716"/>
    <cellStyle name="20% - Accent3 7 4" xfId="1717"/>
    <cellStyle name="20% - Accent3 7 5" xfId="1718"/>
    <cellStyle name="20% - Accent3 7_SCH J-3" xfId="1719"/>
    <cellStyle name="20% - Accent3 8" xfId="1720"/>
    <cellStyle name="20% - Accent3 8 2" xfId="1721"/>
    <cellStyle name="20% - Accent3 8 2 2" xfId="1722"/>
    <cellStyle name="20% - Accent3 8 2 2 2" xfId="1723"/>
    <cellStyle name="20% - Accent3 8 2 2_SCH J-3" xfId="1724"/>
    <cellStyle name="20% - Accent3 8 2 3" xfId="1725"/>
    <cellStyle name="20% - Accent3 8 2_SCH J-3" xfId="1726"/>
    <cellStyle name="20% - Accent3 8 3" xfId="1727"/>
    <cellStyle name="20% - Accent3 8 3 2" xfId="1728"/>
    <cellStyle name="20% - Accent3 8 3_SCH J-3" xfId="1729"/>
    <cellStyle name="20% - Accent3 8 4" xfId="1730"/>
    <cellStyle name="20% - Accent3 8 5" xfId="1731"/>
    <cellStyle name="20% - Accent3 8_SCH J-3" xfId="1732"/>
    <cellStyle name="20% - Accent3 9" xfId="1733"/>
    <cellStyle name="20% - Accent3 9 2" xfId="1734"/>
    <cellStyle name="20% - Accent3 9 2 2" xfId="1735"/>
    <cellStyle name="20% - Accent3 9 2_SCH J-3" xfId="1736"/>
    <cellStyle name="20% - Accent3 9 3" xfId="1737"/>
    <cellStyle name="20% - Accent3 9 4" xfId="1738"/>
    <cellStyle name="20% - Accent3 9_SCH J-3" xfId="1739"/>
    <cellStyle name="20% - Accent4" xfId="4" builtinId="42" customBuiltin="1"/>
    <cellStyle name="20% - Accent4 10" xfId="1740"/>
    <cellStyle name="20% - Accent4 10 2" xfId="1741"/>
    <cellStyle name="20% - Accent4 10 2 2" xfId="1742"/>
    <cellStyle name="20% - Accent4 10 2_SCH J-3" xfId="1743"/>
    <cellStyle name="20% - Accent4 10 3" xfId="1744"/>
    <cellStyle name="20% - Accent4 10 4" xfId="1745"/>
    <cellStyle name="20% - Accent4 10_SCH J-3" xfId="1746"/>
    <cellStyle name="20% - Accent4 11" xfId="1747"/>
    <cellStyle name="20% - Accent4 11 2" xfId="1748"/>
    <cellStyle name="20% - Accent4 11 2 2" xfId="1749"/>
    <cellStyle name="20% - Accent4 11 2_SCH J-3" xfId="1750"/>
    <cellStyle name="20% - Accent4 11 3" xfId="1751"/>
    <cellStyle name="20% - Accent4 11 4" xfId="1752"/>
    <cellStyle name="20% - Accent4 11_SCH J-3" xfId="1753"/>
    <cellStyle name="20% - Accent4 12" xfId="1754"/>
    <cellStyle name="20% - Accent4 12 2" xfId="1755"/>
    <cellStyle name="20% - Accent4 12 2 2" xfId="1756"/>
    <cellStyle name="20% - Accent4 12 2_SCH J-3" xfId="1757"/>
    <cellStyle name="20% - Accent4 12 3" xfId="1758"/>
    <cellStyle name="20% - Accent4 12 4" xfId="1759"/>
    <cellStyle name="20% - Accent4 12_SCH J-3" xfId="1760"/>
    <cellStyle name="20% - Accent4 13" xfId="1761"/>
    <cellStyle name="20% - Accent4 13 2" xfId="1762"/>
    <cellStyle name="20% - Accent4 13 3" xfId="1763"/>
    <cellStyle name="20% - Accent4 13_SCH J-3" xfId="1764"/>
    <cellStyle name="20% - Accent4 14" xfId="1765"/>
    <cellStyle name="20% - Accent4 14 2" xfId="1766"/>
    <cellStyle name="20% - Accent4 14_SCH J-3" xfId="1767"/>
    <cellStyle name="20% - Accent4 15" xfId="1768"/>
    <cellStyle name="20% - Accent4 16" xfId="1769"/>
    <cellStyle name="20% - Accent4 17" xfId="1770"/>
    <cellStyle name="20% - Accent4 17 2" xfId="1771"/>
    <cellStyle name="20% - Accent4 18" xfId="1772"/>
    <cellStyle name="20% - Accent4 19" xfId="1773"/>
    <cellStyle name="20% - Accent4 2" xfId="171"/>
    <cellStyle name="20% - Accent4 2 10" xfId="1774"/>
    <cellStyle name="20% - Accent4 2 11" xfId="1775"/>
    <cellStyle name="20% - Accent4 2 12" xfId="1776"/>
    <cellStyle name="20% - Accent4 2 13" xfId="1777"/>
    <cellStyle name="20% - Accent4 2 2" xfId="172"/>
    <cellStyle name="20% - Accent4 2 2 10" xfId="1778"/>
    <cellStyle name="20% - Accent4 2 2 2" xfId="173"/>
    <cellStyle name="20% - Accent4 2 2 2 2" xfId="174"/>
    <cellStyle name="20% - Accent4 2 2 2 2 2" xfId="1779"/>
    <cellStyle name="20% - Accent4 2 2 2 2 2 2" xfId="1780"/>
    <cellStyle name="20% - Accent4 2 2 2 2 2 2 2" xfId="1781"/>
    <cellStyle name="20% - Accent4 2 2 2 2 2 2_SCH J-3" xfId="1782"/>
    <cellStyle name="20% - Accent4 2 2 2 2 2 3" xfId="1783"/>
    <cellStyle name="20% - Accent4 2 2 2 2 2 4" xfId="1784"/>
    <cellStyle name="20% - Accent4 2 2 2 2 2_SCH J-3" xfId="1785"/>
    <cellStyle name="20% - Accent4 2 2 2 2 3" xfId="1786"/>
    <cellStyle name="20% - Accent4 2 2 2 2 3 2" xfId="1787"/>
    <cellStyle name="20% - Accent4 2 2 2 2 3_SCH J-3" xfId="1788"/>
    <cellStyle name="20% - Accent4 2 2 2 2 4" xfId="1789"/>
    <cellStyle name="20% - Accent4 2 2 2 2 5" xfId="1790"/>
    <cellStyle name="20% - Accent4 2 2 2 2 6" xfId="1791"/>
    <cellStyle name="20% - Accent4 2 2 2 2_SCH J-3" xfId="1792"/>
    <cellStyle name="20% - Accent4 2 2 2 3" xfId="1793"/>
    <cellStyle name="20% - Accent4 2 2 2 3 2" xfId="1794"/>
    <cellStyle name="20% - Accent4 2 2 2 3 2 2" xfId="1795"/>
    <cellStyle name="20% - Accent4 2 2 2 3 2_SCH J-3" xfId="1796"/>
    <cellStyle name="20% - Accent4 2 2 2 3 3" xfId="1797"/>
    <cellStyle name="20% - Accent4 2 2 2 3 4" xfId="1798"/>
    <cellStyle name="20% - Accent4 2 2 2 3_SCH J-3" xfId="1799"/>
    <cellStyle name="20% - Accent4 2 2 2 4" xfId="1800"/>
    <cellStyle name="20% - Accent4 2 2 2 4 2" xfId="1801"/>
    <cellStyle name="20% - Accent4 2 2 2 4_SCH J-3" xfId="1802"/>
    <cellStyle name="20% - Accent4 2 2 2 5" xfId="1803"/>
    <cellStyle name="20% - Accent4 2 2 2 6" xfId="1804"/>
    <cellStyle name="20% - Accent4 2 2 2 7" xfId="1805"/>
    <cellStyle name="20% - Accent4 2 2 2_SCH J-3" xfId="1806"/>
    <cellStyle name="20% - Accent4 2 2 3" xfId="175"/>
    <cellStyle name="20% - Accent4 2 2 3 2" xfId="1807"/>
    <cellStyle name="20% - Accent4 2 2 3 2 2" xfId="1808"/>
    <cellStyle name="20% - Accent4 2 2 3 2 2 2" xfId="1809"/>
    <cellStyle name="20% - Accent4 2 2 3 2 2_SCH J-3" xfId="1810"/>
    <cellStyle name="20% - Accent4 2 2 3 2 3" xfId="1811"/>
    <cellStyle name="20% - Accent4 2 2 3 2 4" xfId="1812"/>
    <cellStyle name="20% - Accent4 2 2 3 2_SCH J-3" xfId="1813"/>
    <cellStyle name="20% - Accent4 2 2 3 3" xfId="1814"/>
    <cellStyle name="20% - Accent4 2 2 3 3 2" xfId="1815"/>
    <cellStyle name="20% - Accent4 2 2 3 3_SCH J-3" xfId="1816"/>
    <cellStyle name="20% - Accent4 2 2 3 4" xfId="1817"/>
    <cellStyle name="20% - Accent4 2 2 3 5" xfId="1818"/>
    <cellStyle name="20% - Accent4 2 2 3 6" xfId="1819"/>
    <cellStyle name="20% - Accent4 2 2 3_SCH J-3" xfId="1820"/>
    <cellStyle name="20% - Accent4 2 2 4" xfId="1821"/>
    <cellStyle name="20% - Accent4 2 2 4 2" xfId="1822"/>
    <cellStyle name="20% - Accent4 2 2 4 2 2" xfId="1823"/>
    <cellStyle name="20% - Accent4 2 2 4 2_SCH J-3" xfId="1824"/>
    <cellStyle name="20% - Accent4 2 2 4 3" xfId="1825"/>
    <cellStyle name="20% - Accent4 2 2 4 4" xfId="1826"/>
    <cellStyle name="20% - Accent4 2 2 4_SCH J-3" xfId="1827"/>
    <cellStyle name="20% - Accent4 2 2 5" xfId="1828"/>
    <cellStyle name="20% - Accent4 2 2 5 2" xfId="1829"/>
    <cellStyle name="20% - Accent4 2 2 5 3" xfId="1830"/>
    <cellStyle name="20% - Accent4 2 2 5_SCH J-3" xfId="1831"/>
    <cellStyle name="20% - Accent4 2 2 6" xfId="1832"/>
    <cellStyle name="20% - Accent4 2 2 6 2" xfId="1833"/>
    <cellStyle name="20% - Accent4 2 2 6_SCH J-3" xfId="1834"/>
    <cellStyle name="20% - Accent4 2 2 7" xfId="1835"/>
    <cellStyle name="20% - Accent4 2 2 8" xfId="1836"/>
    <cellStyle name="20% - Accent4 2 2 9" xfId="1837"/>
    <cellStyle name="20% - Accent4 2 2_SCH J-3" xfId="1838"/>
    <cellStyle name="20% - Accent4 2 3" xfId="176"/>
    <cellStyle name="20% - Accent4 2 3 2" xfId="177"/>
    <cellStyle name="20% - Accent4 2 3 2 2" xfId="178"/>
    <cellStyle name="20% - Accent4 2 3 2 2 2" xfId="1839"/>
    <cellStyle name="20% - Accent4 2 3 2 2 2 2" xfId="1840"/>
    <cellStyle name="20% - Accent4 2 3 2 2 2 3" xfId="1841"/>
    <cellStyle name="20% - Accent4 2 3 2 2 2_SCH J-3" xfId="1842"/>
    <cellStyle name="20% - Accent4 2 3 2 2 3" xfId="1843"/>
    <cellStyle name="20% - Accent4 2 3 2 2 4" xfId="1844"/>
    <cellStyle name="20% - Accent4 2 3 2 2 5" xfId="1845"/>
    <cellStyle name="20% - Accent4 2 3 2 2_SCH J-3" xfId="1846"/>
    <cellStyle name="20% - Accent4 2 3 2 3" xfId="1847"/>
    <cellStyle name="20% - Accent4 2 3 2 3 2" xfId="1848"/>
    <cellStyle name="20% - Accent4 2 3 2 3 3" xfId="1849"/>
    <cellStyle name="20% - Accent4 2 3 2 3_SCH J-3" xfId="1850"/>
    <cellStyle name="20% - Accent4 2 3 2 4" xfId="1851"/>
    <cellStyle name="20% - Accent4 2 3 2 5" xfId="1852"/>
    <cellStyle name="20% - Accent4 2 3 2 6" xfId="1853"/>
    <cellStyle name="20% - Accent4 2 3 2_SCH J-3" xfId="1854"/>
    <cellStyle name="20% - Accent4 2 3 3" xfId="179"/>
    <cellStyle name="20% - Accent4 2 3 3 2" xfId="1855"/>
    <cellStyle name="20% - Accent4 2 3 3 2 2" xfId="1856"/>
    <cellStyle name="20% - Accent4 2 3 3 2 3" xfId="1857"/>
    <cellStyle name="20% - Accent4 2 3 3 2_SCH J-3" xfId="1858"/>
    <cellStyle name="20% - Accent4 2 3 3 3" xfId="1859"/>
    <cellStyle name="20% - Accent4 2 3 3 4" xfId="1860"/>
    <cellStyle name="20% - Accent4 2 3 3 5" xfId="1861"/>
    <cellStyle name="20% - Accent4 2 3 3_SCH J-3" xfId="1862"/>
    <cellStyle name="20% - Accent4 2 3 4" xfId="1863"/>
    <cellStyle name="20% - Accent4 2 3 4 2" xfId="1864"/>
    <cellStyle name="20% - Accent4 2 3 4 3" xfId="1865"/>
    <cellStyle name="20% - Accent4 2 3 4_SCH J-3" xfId="1866"/>
    <cellStyle name="20% - Accent4 2 3 5" xfId="1867"/>
    <cellStyle name="20% - Accent4 2 3 6" xfId="1868"/>
    <cellStyle name="20% - Accent4 2 3 7" xfId="1869"/>
    <cellStyle name="20% - Accent4 2 3_SCH J-3" xfId="1870"/>
    <cellStyle name="20% - Accent4 2 4" xfId="180"/>
    <cellStyle name="20% - Accent4 2 4 2" xfId="181"/>
    <cellStyle name="20% - Accent4 2 4 2 2" xfId="182"/>
    <cellStyle name="20% - Accent4 2 4 2 2 2" xfId="1871"/>
    <cellStyle name="20% - Accent4 2 4 2 2 2 2" xfId="1872"/>
    <cellStyle name="20% - Accent4 2 4 2 2 2_SCH J-3" xfId="1873"/>
    <cellStyle name="20% - Accent4 2 4 2 2 3" xfId="1874"/>
    <cellStyle name="20% - Accent4 2 4 2 2 4" xfId="1875"/>
    <cellStyle name="20% - Accent4 2 4 2 2_SCH J-3" xfId="1876"/>
    <cellStyle name="20% - Accent4 2 4 2 3" xfId="1877"/>
    <cellStyle name="20% - Accent4 2 4 2 3 2" xfId="1878"/>
    <cellStyle name="20% - Accent4 2 4 2 3_SCH J-3" xfId="1879"/>
    <cellStyle name="20% - Accent4 2 4 2 4" xfId="1880"/>
    <cellStyle name="20% - Accent4 2 4 2 5" xfId="1881"/>
    <cellStyle name="20% - Accent4 2 4 2_SCH J-3" xfId="1882"/>
    <cellStyle name="20% - Accent4 2 4 3" xfId="183"/>
    <cellStyle name="20% - Accent4 2 4 3 2" xfId="1883"/>
    <cellStyle name="20% - Accent4 2 4 3 2 2" xfId="1884"/>
    <cellStyle name="20% - Accent4 2 4 3 2_SCH J-3" xfId="1885"/>
    <cellStyle name="20% - Accent4 2 4 3 3" xfId="1886"/>
    <cellStyle name="20% - Accent4 2 4 3 4" xfId="1887"/>
    <cellStyle name="20% - Accent4 2 4 3_SCH J-3" xfId="1888"/>
    <cellStyle name="20% - Accent4 2 4 4" xfId="1889"/>
    <cellStyle name="20% - Accent4 2 4 4 2" xfId="1890"/>
    <cellStyle name="20% - Accent4 2 4 4_SCH J-3" xfId="1891"/>
    <cellStyle name="20% - Accent4 2 4 5" xfId="1892"/>
    <cellStyle name="20% - Accent4 2 4 6" xfId="1893"/>
    <cellStyle name="20% - Accent4 2 4 7" xfId="1894"/>
    <cellStyle name="20% - Accent4 2 4_SCH J-3" xfId="1895"/>
    <cellStyle name="20% - Accent4 2 5" xfId="184"/>
    <cellStyle name="20% - Accent4 2 5 2" xfId="185"/>
    <cellStyle name="20% - Accent4 2 5 2 2" xfId="1896"/>
    <cellStyle name="20% - Accent4 2 5 2 2 2" xfId="1897"/>
    <cellStyle name="20% - Accent4 2 5 2 2_SCH J-3" xfId="1898"/>
    <cellStyle name="20% - Accent4 2 5 2 3" xfId="1899"/>
    <cellStyle name="20% - Accent4 2 5 2 4" xfId="1900"/>
    <cellStyle name="20% - Accent4 2 5 2_SCH J-3" xfId="1901"/>
    <cellStyle name="20% - Accent4 2 5 3" xfId="1902"/>
    <cellStyle name="20% - Accent4 2 5 3 2" xfId="1903"/>
    <cellStyle name="20% - Accent4 2 5 3_SCH J-3" xfId="1904"/>
    <cellStyle name="20% - Accent4 2 5 4" xfId="1905"/>
    <cellStyle name="20% - Accent4 2 5 5" xfId="1906"/>
    <cellStyle name="20% - Accent4 2 5 6" xfId="1907"/>
    <cellStyle name="20% - Accent4 2 5_SCH J-3" xfId="1908"/>
    <cellStyle name="20% - Accent4 2 6" xfId="186"/>
    <cellStyle name="20% - Accent4 2 6 2" xfId="1909"/>
    <cellStyle name="20% - Accent4 2 6 2 2" xfId="1910"/>
    <cellStyle name="20% - Accent4 2 6 2_SCH J-3" xfId="1911"/>
    <cellStyle name="20% - Accent4 2 6 3" xfId="1912"/>
    <cellStyle name="20% - Accent4 2 6 4" xfId="1913"/>
    <cellStyle name="20% - Accent4 2 6 5" xfId="1914"/>
    <cellStyle name="20% - Accent4 2 6_SCH J-3" xfId="1915"/>
    <cellStyle name="20% - Accent4 2 7" xfId="1916"/>
    <cellStyle name="20% - Accent4 2 7 2" xfId="1917"/>
    <cellStyle name="20% - Accent4 2 7 3" xfId="1918"/>
    <cellStyle name="20% - Accent4 2 7 4" xfId="1919"/>
    <cellStyle name="20% - Accent4 2 7_SCH J-3" xfId="1920"/>
    <cellStyle name="20% - Accent4 2 8" xfId="1921"/>
    <cellStyle name="20% - Accent4 2 8 2" xfId="1922"/>
    <cellStyle name="20% - Accent4 2 8 3" xfId="1923"/>
    <cellStyle name="20% - Accent4 2 8_SCH J-3" xfId="1924"/>
    <cellStyle name="20% - Accent4 2 9" xfId="1925"/>
    <cellStyle name="20% - Accent4 2 9 2" xfId="1926"/>
    <cellStyle name="20% - Accent4 2 9_SCH J-3" xfId="1927"/>
    <cellStyle name="20% - Accent4 2_SCH J-3" xfId="1928"/>
    <cellStyle name="20% - Accent4 20" xfId="1929"/>
    <cellStyle name="20% - Accent4 21" xfId="1930"/>
    <cellStyle name="20% - Accent4 3" xfId="187"/>
    <cellStyle name="20% - Accent4 3 2" xfId="188"/>
    <cellStyle name="20% - Accent4 3 2 2" xfId="189"/>
    <cellStyle name="20% - Accent4 3 2 2 2" xfId="190"/>
    <cellStyle name="20% - Accent4 3 2 2 2 2" xfId="1931"/>
    <cellStyle name="20% - Accent4 3 2 2 2 2 2" xfId="1932"/>
    <cellStyle name="20% - Accent4 3 2 2 2 2 2 2" xfId="1933"/>
    <cellStyle name="20% - Accent4 3 2 2 2 2 2_SCH J-3" xfId="1934"/>
    <cellStyle name="20% - Accent4 3 2 2 2 2 3" xfId="1935"/>
    <cellStyle name="20% - Accent4 3 2 2 2 2 4" xfId="1936"/>
    <cellStyle name="20% - Accent4 3 2 2 2 2_SCH J-3" xfId="1937"/>
    <cellStyle name="20% - Accent4 3 2 2 2 3" xfId="1938"/>
    <cellStyle name="20% - Accent4 3 2 2 2 3 2" xfId="1939"/>
    <cellStyle name="20% - Accent4 3 2 2 2 3_SCH J-3" xfId="1940"/>
    <cellStyle name="20% - Accent4 3 2 2 2 4" xfId="1941"/>
    <cellStyle name="20% - Accent4 3 2 2 2 5" xfId="1942"/>
    <cellStyle name="20% - Accent4 3 2 2 2 6" xfId="1943"/>
    <cellStyle name="20% - Accent4 3 2 2 2_SCH J-3" xfId="1944"/>
    <cellStyle name="20% - Accent4 3 2 2 3" xfId="1945"/>
    <cellStyle name="20% - Accent4 3 2 2 3 2" xfId="1946"/>
    <cellStyle name="20% - Accent4 3 2 2 3 2 2" xfId="1947"/>
    <cellStyle name="20% - Accent4 3 2 2 3 2_SCH J-3" xfId="1948"/>
    <cellStyle name="20% - Accent4 3 2 2 3 3" xfId="1949"/>
    <cellStyle name="20% - Accent4 3 2 2 3 4" xfId="1950"/>
    <cellStyle name="20% - Accent4 3 2 2 3_SCH J-3" xfId="1951"/>
    <cellStyle name="20% - Accent4 3 2 2 4" xfId="1952"/>
    <cellStyle name="20% - Accent4 3 2 2 4 2" xfId="1953"/>
    <cellStyle name="20% - Accent4 3 2 2 4_SCH J-3" xfId="1954"/>
    <cellStyle name="20% - Accent4 3 2 2 5" xfId="1955"/>
    <cellStyle name="20% - Accent4 3 2 2 6" xfId="1956"/>
    <cellStyle name="20% - Accent4 3 2 2 7" xfId="1957"/>
    <cellStyle name="20% - Accent4 3 2 2_SCH J-3" xfId="1958"/>
    <cellStyle name="20% - Accent4 3 2 3" xfId="191"/>
    <cellStyle name="20% - Accent4 3 2 3 2" xfId="1959"/>
    <cellStyle name="20% - Accent4 3 2 3 2 2" xfId="1960"/>
    <cellStyle name="20% - Accent4 3 2 3 2 2 2" xfId="1961"/>
    <cellStyle name="20% - Accent4 3 2 3 2 2_SCH J-3" xfId="1962"/>
    <cellStyle name="20% - Accent4 3 2 3 2 3" xfId="1963"/>
    <cellStyle name="20% - Accent4 3 2 3 2 4" xfId="1964"/>
    <cellStyle name="20% - Accent4 3 2 3 2_SCH J-3" xfId="1965"/>
    <cellStyle name="20% - Accent4 3 2 3 3" xfId="1966"/>
    <cellStyle name="20% - Accent4 3 2 3 3 2" xfId="1967"/>
    <cellStyle name="20% - Accent4 3 2 3 3_SCH J-3" xfId="1968"/>
    <cellStyle name="20% - Accent4 3 2 3 4" xfId="1969"/>
    <cellStyle name="20% - Accent4 3 2 3 5" xfId="1970"/>
    <cellStyle name="20% - Accent4 3 2 3 6" xfId="1971"/>
    <cellStyle name="20% - Accent4 3 2 3_SCH J-3" xfId="1972"/>
    <cellStyle name="20% - Accent4 3 2 4" xfId="1973"/>
    <cellStyle name="20% - Accent4 3 2 4 2" xfId="1974"/>
    <cellStyle name="20% - Accent4 3 2 4 2 2" xfId="1975"/>
    <cellStyle name="20% - Accent4 3 2 4 2_SCH J-3" xfId="1976"/>
    <cellStyle name="20% - Accent4 3 2 4 3" xfId="1977"/>
    <cellStyle name="20% - Accent4 3 2 4 4" xfId="1978"/>
    <cellStyle name="20% - Accent4 3 2 4_SCH J-3" xfId="1979"/>
    <cellStyle name="20% - Accent4 3 2 5" xfId="1980"/>
    <cellStyle name="20% - Accent4 3 2 5 2" xfId="1981"/>
    <cellStyle name="20% - Accent4 3 2 5_SCH J-3" xfId="1982"/>
    <cellStyle name="20% - Accent4 3 2 6" xfId="1983"/>
    <cellStyle name="20% - Accent4 3 2 7" xfId="1984"/>
    <cellStyle name="20% - Accent4 3 2 8" xfId="1985"/>
    <cellStyle name="20% - Accent4 3 2 9" xfId="1986"/>
    <cellStyle name="20% - Accent4 3 2_SCH J-3" xfId="1987"/>
    <cellStyle name="20% - Accent4 3 3" xfId="192"/>
    <cellStyle name="20% - Accent4 3 3 2" xfId="193"/>
    <cellStyle name="20% - Accent4 3 3 2 2" xfId="194"/>
    <cellStyle name="20% - Accent4 3 3 2 2 2" xfId="1988"/>
    <cellStyle name="20% - Accent4 3 3 2 2 2 2" xfId="1989"/>
    <cellStyle name="20% - Accent4 3 3 2 2 2 3" xfId="1990"/>
    <cellStyle name="20% - Accent4 3 3 2 2 2_SCH J-3" xfId="1991"/>
    <cellStyle name="20% - Accent4 3 3 2 2 3" xfId="1992"/>
    <cellStyle name="20% - Accent4 3 3 2 2 4" xfId="1993"/>
    <cellStyle name="20% - Accent4 3 3 2 2 5" xfId="1994"/>
    <cellStyle name="20% - Accent4 3 3 2 2_SCH J-3" xfId="1995"/>
    <cellStyle name="20% - Accent4 3 3 2 3" xfId="1996"/>
    <cellStyle name="20% - Accent4 3 3 2 3 2" xfId="1997"/>
    <cellStyle name="20% - Accent4 3 3 2 3 3" xfId="1998"/>
    <cellStyle name="20% - Accent4 3 3 2 3_SCH J-3" xfId="1999"/>
    <cellStyle name="20% - Accent4 3 3 2 4" xfId="2000"/>
    <cellStyle name="20% - Accent4 3 3 2 5" xfId="2001"/>
    <cellStyle name="20% - Accent4 3 3 2 6" xfId="2002"/>
    <cellStyle name="20% - Accent4 3 3 2_SCH J-3" xfId="2003"/>
    <cellStyle name="20% - Accent4 3 3 3" xfId="195"/>
    <cellStyle name="20% - Accent4 3 3 3 2" xfId="2004"/>
    <cellStyle name="20% - Accent4 3 3 3 2 2" xfId="2005"/>
    <cellStyle name="20% - Accent4 3 3 3 2 3" xfId="2006"/>
    <cellStyle name="20% - Accent4 3 3 3 2_SCH J-3" xfId="2007"/>
    <cellStyle name="20% - Accent4 3 3 3 3" xfId="2008"/>
    <cellStyle name="20% - Accent4 3 3 3 4" xfId="2009"/>
    <cellStyle name="20% - Accent4 3 3 3 5" xfId="2010"/>
    <cellStyle name="20% - Accent4 3 3 3_SCH J-3" xfId="2011"/>
    <cellStyle name="20% - Accent4 3 3 4" xfId="2012"/>
    <cellStyle name="20% - Accent4 3 3 4 2" xfId="2013"/>
    <cellStyle name="20% - Accent4 3 3 4 3" xfId="2014"/>
    <cellStyle name="20% - Accent4 3 3 4 4" xfId="2015"/>
    <cellStyle name="20% - Accent4 3 3 4_SCH J-3" xfId="2016"/>
    <cellStyle name="20% - Accent4 3 3 5" xfId="2017"/>
    <cellStyle name="20% - Accent4 3 3 5 2" xfId="2018"/>
    <cellStyle name="20% - Accent4 3 3 5_SCH J-3" xfId="2019"/>
    <cellStyle name="20% - Accent4 3 3 6" xfId="2020"/>
    <cellStyle name="20% - Accent4 3 3 7" xfId="2021"/>
    <cellStyle name="20% - Accent4 3 3 8" xfId="2022"/>
    <cellStyle name="20% - Accent4 3 3 9" xfId="2023"/>
    <cellStyle name="20% - Accent4 3 3_SCH J-3" xfId="2024"/>
    <cellStyle name="20% - Accent4 3 4" xfId="196"/>
    <cellStyle name="20% - Accent4 3 4 2" xfId="197"/>
    <cellStyle name="20% - Accent4 3 4 2 2" xfId="198"/>
    <cellStyle name="20% - Accent4 3 4 2 2 2" xfId="2025"/>
    <cellStyle name="20% - Accent4 3 4 2 2 2 2" xfId="2026"/>
    <cellStyle name="20% - Accent4 3 4 2 2 2_SCH J-3" xfId="2027"/>
    <cellStyle name="20% - Accent4 3 4 2 2 3" xfId="2028"/>
    <cellStyle name="20% - Accent4 3 4 2 2 4" xfId="2029"/>
    <cellStyle name="20% - Accent4 3 4 2 2_SCH J-3" xfId="2030"/>
    <cellStyle name="20% - Accent4 3 4 2 3" xfId="2031"/>
    <cellStyle name="20% - Accent4 3 4 2 3 2" xfId="2032"/>
    <cellStyle name="20% - Accent4 3 4 2 3_SCH J-3" xfId="2033"/>
    <cellStyle name="20% - Accent4 3 4 2 4" xfId="2034"/>
    <cellStyle name="20% - Accent4 3 4 2 5" xfId="2035"/>
    <cellStyle name="20% - Accent4 3 4 2_SCH J-3" xfId="2036"/>
    <cellStyle name="20% - Accent4 3 4 3" xfId="199"/>
    <cellStyle name="20% - Accent4 3 4 3 2" xfId="2037"/>
    <cellStyle name="20% - Accent4 3 4 3 2 2" xfId="2038"/>
    <cellStyle name="20% - Accent4 3 4 3 2_SCH J-3" xfId="2039"/>
    <cellStyle name="20% - Accent4 3 4 3 3" xfId="2040"/>
    <cellStyle name="20% - Accent4 3 4 3 4" xfId="2041"/>
    <cellStyle name="20% - Accent4 3 4 3_SCH J-3" xfId="2042"/>
    <cellStyle name="20% - Accent4 3 4 4" xfId="2043"/>
    <cellStyle name="20% - Accent4 3 4 4 2" xfId="2044"/>
    <cellStyle name="20% - Accent4 3 4 4 3" xfId="2045"/>
    <cellStyle name="20% - Accent4 3 4 4 4" xfId="2046"/>
    <cellStyle name="20% - Accent4 3 4 4_SCH J-3" xfId="2047"/>
    <cellStyle name="20% - Accent4 3 4 5" xfId="2048"/>
    <cellStyle name="20% - Accent4 3 4 5 2" xfId="2049"/>
    <cellStyle name="20% - Accent4 3 4 5_SCH J-3" xfId="2050"/>
    <cellStyle name="20% - Accent4 3 4 6" xfId="2051"/>
    <cellStyle name="20% - Accent4 3 4 7" xfId="2052"/>
    <cellStyle name="20% - Accent4 3 4 8" xfId="2053"/>
    <cellStyle name="20% - Accent4 3 4 9" xfId="2054"/>
    <cellStyle name="20% - Accent4 3 4_SCH J-3" xfId="2055"/>
    <cellStyle name="20% - Accent4 3 5" xfId="200"/>
    <cellStyle name="20% - Accent4 3 5 2" xfId="201"/>
    <cellStyle name="20% - Accent4 3 5 2 2" xfId="2056"/>
    <cellStyle name="20% - Accent4 3 5 2 2 2" xfId="2057"/>
    <cellStyle name="20% - Accent4 3 5 2 2_SCH J-3" xfId="2058"/>
    <cellStyle name="20% - Accent4 3 5 2 3" xfId="2059"/>
    <cellStyle name="20% - Accent4 3 5 2 4" xfId="2060"/>
    <cellStyle name="20% - Accent4 3 5 2_SCH J-3" xfId="2061"/>
    <cellStyle name="20% - Accent4 3 5 3" xfId="2062"/>
    <cellStyle name="20% - Accent4 3 5 3 2" xfId="2063"/>
    <cellStyle name="20% - Accent4 3 5 3_SCH J-3" xfId="2064"/>
    <cellStyle name="20% - Accent4 3 5 4" xfId="2065"/>
    <cellStyle name="20% - Accent4 3 5 5" xfId="2066"/>
    <cellStyle name="20% - Accent4 3 5_SCH J-3" xfId="2067"/>
    <cellStyle name="20% - Accent4 3 6" xfId="202"/>
    <cellStyle name="20% - Accent4 3 6 2" xfId="2068"/>
    <cellStyle name="20% - Accent4 3 6 2 2" xfId="2069"/>
    <cellStyle name="20% - Accent4 3 6 2_SCH J-3" xfId="2070"/>
    <cellStyle name="20% - Accent4 3 6 3" xfId="2071"/>
    <cellStyle name="20% - Accent4 3 6 4" xfId="2072"/>
    <cellStyle name="20% - Accent4 3 6_SCH J-3" xfId="2073"/>
    <cellStyle name="20% - Accent4 3 7" xfId="2074"/>
    <cellStyle name="20% - Accent4 3 7 2" xfId="2075"/>
    <cellStyle name="20% - Accent4 3 7 3" xfId="2076"/>
    <cellStyle name="20% - Accent4 3 7 4" xfId="2077"/>
    <cellStyle name="20% - Accent4 3 7_SCH J-3" xfId="2078"/>
    <cellStyle name="20% - Accent4 3 8" xfId="2079"/>
    <cellStyle name="20% - Accent4 3 9" xfId="2080"/>
    <cellStyle name="20% - Accent4 3_SCH J-3" xfId="2081"/>
    <cellStyle name="20% - Accent4 4" xfId="203"/>
    <cellStyle name="20% - Accent4 4 2" xfId="204"/>
    <cellStyle name="20% - Accent4 4 2 2" xfId="205"/>
    <cellStyle name="20% - Accent4 4 2 2 2" xfId="206"/>
    <cellStyle name="20% - Accent4 4 2 2 2 2" xfId="2082"/>
    <cellStyle name="20% - Accent4 4 2 2 2 2 2" xfId="2083"/>
    <cellStyle name="20% - Accent4 4 2 2 2 2 2 2" xfId="2084"/>
    <cellStyle name="20% - Accent4 4 2 2 2 2 2_SCH J-3" xfId="2085"/>
    <cellStyle name="20% - Accent4 4 2 2 2 2 3" xfId="2086"/>
    <cellStyle name="20% - Accent4 4 2 2 2 2 4" xfId="2087"/>
    <cellStyle name="20% - Accent4 4 2 2 2 2_SCH J-3" xfId="2088"/>
    <cellStyle name="20% - Accent4 4 2 2 2 3" xfId="2089"/>
    <cellStyle name="20% - Accent4 4 2 2 2 3 2" xfId="2090"/>
    <cellStyle name="20% - Accent4 4 2 2 2 3_SCH J-3" xfId="2091"/>
    <cellStyle name="20% - Accent4 4 2 2 2 4" xfId="2092"/>
    <cellStyle name="20% - Accent4 4 2 2 2 5" xfId="2093"/>
    <cellStyle name="20% - Accent4 4 2 2 2 6" xfId="2094"/>
    <cellStyle name="20% - Accent4 4 2 2 2_SCH J-3" xfId="2095"/>
    <cellStyle name="20% - Accent4 4 2 2 3" xfId="2096"/>
    <cellStyle name="20% - Accent4 4 2 2 3 2" xfId="2097"/>
    <cellStyle name="20% - Accent4 4 2 2 3 2 2" xfId="2098"/>
    <cellStyle name="20% - Accent4 4 2 2 3 2_SCH J-3" xfId="2099"/>
    <cellStyle name="20% - Accent4 4 2 2 3 3" xfId="2100"/>
    <cellStyle name="20% - Accent4 4 2 2 3 4" xfId="2101"/>
    <cellStyle name="20% - Accent4 4 2 2 3_SCH J-3" xfId="2102"/>
    <cellStyle name="20% - Accent4 4 2 2 4" xfId="2103"/>
    <cellStyle name="20% - Accent4 4 2 2 4 2" xfId="2104"/>
    <cellStyle name="20% - Accent4 4 2 2 4_SCH J-3" xfId="2105"/>
    <cellStyle name="20% - Accent4 4 2 2 5" xfId="2106"/>
    <cellStyle name="20% - Accent4 4 2 2 6" xfId="2107"/>
    <cellStyle name="20% - Accent4 4 2 2 7" xfId="2108"/>
    <cellStyle name="20% - Accent4 4 2 2_SCH J-3" xfId="2109"/>
    <cellStyle name="20% - Accent4 4 2 3" xfId="207"/>
    <cellStyle name="20% - Accent4 4 2 3 2" xfId="2110"/>
    <cellStyle name="20% - Accent4 4 2 3 2 2" xfId="2111"/>
    <cellStyle name="20% - Accent4 4 2 3 2 2 2" xfId="2112"/>
    <cellStyle name="20% - Accent4 4 2 3 2 2_SCH J-3" xfId="2113"/>
    <cellStyle name="20% - Accent4 4 2 3 2 3" xfId="2114"/>
    <cellStyle name="20% - Accent4 4 2 3 2 4" xfId="2115"/>
    <cellStyle name="20% - Accent4 4 2 3 2_SCH J-3" xfId="2116"/>
    <cellStyle name="20% - Accent4 4 2 3 3" xfId="2117"/>
    <cellStyle name="20% - Accent4 4 2 3 3 2" xfId="2118"/>
    <cellStyle name="20% - Accent4 4 2 3 3_SCH J-3" xfId="2119"/>
    <cellStyle name="20% - Accent4 4 2 3 4" xfId="2120"/>
    <cellStyle name="20% - Accent4 4 2 3 5" xfId="2121"/>
    <cellStyle name="20% - Accent4 4 2 3 6" xfId="2122"/>
    <cellStyle name="20% - Accent4 4 2 3_SCH J-3" xfId="2123"/>
    <cellStyle name="20% - Accent4 4 2 4" xfId="2124"/>
    <cellStyle name="20% - Accent4 4 2 4 2" xfId="2125"/>
    <cellStyle name="20% - Accent4 4 2 4 2 2" xfId="2126"/>
    <cellStyle name="20% - Accent4 4 2 4 2_SCH J-3" xfId="2127"/>
    <cellStyle name="20% - Accent4 4 2 4 3" xfId="2128"/>
    <cellStyle name="20% - Accent4 4 2 4 4" xfId="2129"/>
    <cellStyle name="20% - Accent4 4 2 4_SCH J-3" xfId="2130"/>
    <cellStyle name="20% - Accent4 4 2 5" xfId="2131"/>
    <cellStyle name="20% - Accent4 4 2 5 2" xfId="2132"/>
    <cellStyle name="20% - Accent4 4 2 5_SCH J-3" xfId="2133"/>
    <cellStyle name="20% - Accent4 4 2 6" xfId="2134"/>
    <cellStyle name="20% - Accent4 4 2 7" xfId="2135"/>
    <cellStyle name="20% - Accent4 4 2 8" xfId="2136"/>
    <cellStyle name="20% - Accent4 4 2 9" xfId="2137"/>
    <cellStyle name="20% - Accent4 4 2_SCH J-3" xfId="2138"/>
    <cellStyle name="20% - Accent4 4 3" xfId="208"/>
    <cellStyle name="20% - Accent4 4 3 2" xfId="209"/>
    <cellStyle name="20% - Accent4 4 3 2 2" xfId="210"/>
    <cellStyle name="20% - Accent4 4 3 2 2 2" xfId="2139"/>
    <cellStyle name="20% - Accent4 4 3 2 2 2 2" xfId="2140"/>
    <cellStyle name="20% - Accent4 4 3 2 2 2 3" xfId="2141"/>
    <cellStyle name="20% - Accent4 4 3 2 2 2_SCH J-3" xfId="2142"/>
    <cellStyle name="20% - Accent4 4 3 2 2 3" xfId="2143"/>
    <cellStyle name="20% - Accent4 4 3 2 2 4" xfId="2144"/>
    <cellStyle name="20% - Accent4 4 3 2 2 5" xfId="2145"/>
    <cellStyle name="20% - Accent4 4 3 2 2_SCH J-3" xfId="2146"/>
    <cellStyle name="20% - Accent4 4 3 2 3" xfId="2147"/>
    <cellStyle name="20% - Accent4 4 3 2 3 2" xfId="2148"/>
    <cellStyle name="20% - Accent4 4 3 2 3 3" xfId="2149"/>
    <cellStyle name="20% - Accent4 4 3 2 3_SCH J-3" xfId="2150"/>
    <cellStyle name="20% - Accent4 4 3 2 4" xfId="2151"/>
    <cellStyle name="20% - Accent4 4 3 2 5" xfId="2152"/>
    <cellStyle name="20% - Accent4 4 3 2 6" xfId="2153"/>
    <cellStyle name="20% - Accent4 4 3 2_SCH J-3" xfId="2154"/>
    <cellStyle name="20% - Accent4 4 3 3" xfId="211"/>
    <cellStyle name="20% - Accent4 4 3 3 2" xfId="2155"/>
    <cellStyle name="20% - Accent4 4 3 3 2 2" xfId="2156"/>
    <cellStyle name="20% - Accent4 4 3 3 2 3" xfId="2157"/>
    <cellStyle name="20% - Accent4 4 3 3 2_SCH J-3" xfId="2158"/>
    <cellStyle name="20% - Accent4 4 3 3 3" xfId="2159"/>
    <cellStyle name="20% - Accent4 4 3 3 4" xfId="2160"/>
    <cellStyle name="20% - Accent4 4 3 3 5" xfId="2161"/>
    <cellStyle name="20% - Accent4 4 3 3_SCH J-3" xfId="2162"/>
    <cellStyle name="20% - Accent4 4 3 4" xfId="2163"/>
    <cellStyle name="20% - Accent4 4 3 4 2" xfId="2164"/>
    <cellStyle name="20% - Accent4 4 3 4 3" xfId="2165"/>
    <cellStyle name="20% - Accent4 4 3 4 4" xfId="2166"/>
    <cellStyle name="20% - Accent4 4 3 4_SCH J-3" xfId="2167"/>
    <cellStyle name="20% - Accent4 4 3 5" xfId="2168"/>
    <cellStyle name="20% - Accent4 4 3 5 2" xfId="2169"/>
    <cellStyle name="20% - Accent4 4 3 5_SCH J-3" xfId="2170"/>
    <cellStyle name="20% - Accent4 4 3 6" xfId="2171"/>
    <cellStyle name="20% - Accent4 4 3 7" xfId="2172"/>
    <cellStyle name="20% - Accent4 4 3 8" xfId="2173"/>
    <cellStyle name="20% - Accent4 4 3 9" xfId="2174"/>
    <cellStyle name="20% - Accent4 4 3_SCH J-3" xfId="2175"/>
    <cellStyle name="20% - Accent4 4 4" xfId="212"/>
    <cellStyle name="20% - Accent4 4 4 2" xfId="213"/>
    <cellStyle name="20% - Accent4 4 4 2 2" xfId="214"/>
    <cellStyle name="20% - Accent4 4 4 2 2 2" xfId="2176"/>
    <cellStyle name="20% - Accent4 4 4 2 2 2 2" xfId="2177"/>
    <cellStyle name="20% - Accent4 4 4 2 2 2_SCH J-3" xfId="2178"/>
    <cellStyle name="20% - Accent4 4 4 2 2 3" xfId="2179"/>
    <cellStyle name="20% - Accent4 4 4 2 2 4" xfId="2180"/>
    <cellStyle name="20% - Accent4 4 4 2 2_SCH J-3" xfId="2181"/>
    <cellStyle name="20% - Accent4 4 4 2 3" xfId="2182"/>
    <cellStyle name="20% - Accent4 4 4 2 3 2" xfId="2183"/>
    <cellStyle name="20% - Accent4 4 4 2 3_SCH J-3" xfId="2184"/>
    <cellStyle name="20% - Accent4 4 4 2 4" xfId="2185"/>
    <cellStyle name="20% - Accent4 4 4 2 5" xfId="2186"/>
    <cellStyle name="20% - Accent4 4 4 2_SCH J-3" xfId="2187"/>
    <cellStyle name="20% - Accent4 4 4 3" xfId="215"/>
    <cellStyle name="20% - Accent4 4 4 3 2" xfId="2188"/>
    <cellStyle name="20% - Accent4 4 4 3 2 2" xfId="2189"/>
    <cellStyle name="20% - Accent4 4 4 3 2_SCH J-3" xfId="2190"/>
    <cellStyle name="20% - Accent4 4 4 3 3" xfId="2191"/>
    <cellStyle name="20% - Accent4 4 4 3 4" xfId="2192"/>
    <cellStyle name="20% - Accent4 4 4 3_SCH J-3" xfId="2193"/>
    <cellStyle name="20% - Accent4 4 4 4" xfId="2194"/>
    <cellStyle name="20% - Accent4 4 4 4 2" xfId="2195"/>
    <cellStyle name="20% - Accent4 4 4 4_SCH J-3" xfId="2196"/>
    <cellStyle name="20% - Accent4 4 4 5" xfId="2197"/>
    <cellStyle name="20% - Accent4 4 4 6" xfId="2198"/>
    <cellStyle name="20% - Accent4 4 4_SCH J-3" xfId="2199"/>
    <cellStyle name="20% - Accent4 4 5" xfId="216"/>
    <cellStyle name="20% - Accent4 4 5 2" xfId="217"/>
    <cellStyle name="20% - Accent4 4 5 2 2" xfId="2200"/>
    <cellStyle name="20% - Accent4 4 5 2 2 2" xfId="2201"/>
    <cellStyle name="20% - Accent4 4 5 2 2_SCH J-3" xfId="2202"/>
    <cellStyle name="20% - Accent4 4 5 2 3" xfId="2203"/>
    <cellStyle name="20% - Accent4 4 5 2 4" xfId="2204"/>
    <cellStyle name="20% - Accent4 4 5 2_SCH J-3" xfId="2205"/>
    <cellStyle name="20% - Accent4 4 5 3" xfId="2206"/>
    <cellStyle name="20% - Accent4 4 5 3 2" xfId="2207"/>
    <cellStyle name="20% - Accent4 4 5 3_SCH J-3" xfId="2208"/>
    <cellStyle name="20% - Accent4 4 5 4" xfId="2209"/>
    <cellStyle name="20% - Accent4 4 5 5" xfId="2210"/>
    <cellStyle name="20% - Accent4 4 5_SCH J-3" xfId="2211"/>
    <cellStyle name="20% - Accent4 4 6" xfId="218"/>
    <cellStyle name="20% - Accent4 4 6 2" xfId="2212"/>
    <cellStyle name="20% - Accent4 4 6 2 2" xfId="2213"/>
    <cellStyle name="20% - Accent4 4 6 2_SCH J-3" xfId="2214"/>
    <cellStyle name="20% - Accent4 4 6 3" xfId="2215"/>
    <cellStyle name="20% - Accent4 4 6 4" xfId="2216"/>
    <cellStyle name="20% - Accent4 4 6_SCH J-3" xfId="2217"/>
    <cellStyle name="20% - Accent4 4 7" xfId="2218"/>
    <cellStyle name="20% - Accent4 4 7 2" xfId="2219"/>
    <cellStyle name="20% - Accent4 4 7 3" xfId="2220"/>
    <cellStyle name="20% - Accent4 4 7 4" xfId="2221"/>
    <cellStyle name="20% - Accent4 4 7_SCH J-3" xfId="2222"/>
    <cellStyle name="20% - Accent4 4 8" xfId="2223"/>
    <cellStyle name="20% - Accent4 4 9" xfId="2224"/>
    <cellStyle name="20% - Accent4 4_SCH J-3" xfId="2225"/>
    <cellStyle name="20% - Accent4 5" xfId="219"/>
    <cellStyle name="20% - Accent4 5 2" xfId="2226"/>
    <cellStyle name="20% - Accent4 5 2 2" xfId="2227"/>
    <cellStyle name="20% - Accent4 5 2 2 2" xfId="2228"/>
    <cellStyle name="20% - Accent4 5 2 2 2 2" xfId="2229"/>
    <cellStyle name="20% - Accent4 5 2 2 2 2 2" xfId="2230"/>
    <cellStyle name="20% - Accent4 5 2 2 2 2_SCH J-3" xfId="2231"/>
    <cellStyle name="20% - Accent4 5 2 2 2 3" xfId="2232"/>
    <cellStyle name="20% - Accent4 5 2 2 2_SCH J-3" xfId="2233"/>
    <cellStyle name="20% - Accent4 5 2 2 3" xfId="2234"/>
    <cellStyle name="20% - Accent4 5 2 2 3 2" xfId="2235"/>
    <cellStyle name="20% - Accent4 5 2 2 3_SCH J-3" xfId="2236"/>
    <cellStyle name="20% - Accent4 5 2 2 4" xfId="2237"/>
    <cellStyle name="20% - Accent4 5 2 2_SCH J-3" xfId="2238"/>
    <cellStyle name="20% - Accent4 5 2 3" xfId="2239"/>
    <cellStyle name="20% - Accent4 5 2 3 2" xfId="2240"/>
    <cellStyle name="20% - Accent4 5 2 3 2 2" xfId="2241"/>
    <cellStyle name="20% - Accent4 5 2 3 2_SCH J-3" xfId="2242"/>
    <cellStyle name="20% - Accent4 5 2 3 3" xfId="2243"/>
    <cellStyle name="20% - Accent4 5 2 3_SCH J-3" xfId="2244"/>
    <cellStyle name="20% - Accent4 5 2 4" xfId="2245"/>
    <cellStyle name="20% - Accent4 5 2 4 2" xfId="2246"/>
    <cellStyle name="20% - Accent4 5 2 4_SCH J-3" xfId="2247"/>
    <cellStyle name="20% - Accent4 5 2 5" xfId="2248"/>
    <cellStyle name="20% - Accent4 5 2 6" xfId="2249"/>
    <cellStyle name="20% - Accent4 5 2_SCH J-3" xfId="2250"/>
    <cellStyle name="20% - Accent4 5 3" xfId="2251"/>
    <cellStyle name="20% - Accent4 5 3 2" xfId="2252"/>
    <cellStyle name="20% - Accent4 5 3 2 2" xfId="2253"/>
    <cellStyle name="20% - Accent4 5 3 2 2 2" xfId="2254"/>
    <cellStyle name="20% - Accent4 5 3 2 2_SCH J-3" xfId="2255"/>
    <cellStyle name="20% - Accent4 5 3 2 3" xfId="2256"/>
    <cellStyle name="20% - Accent4 5 3 2_SCH J-3" xfId="2257"/>
    <cellStyle name="20% - Accent4 5 3 3" xfId="2258"/>
    <cellStyle name="20% - Accent4 5 3 3 2" xfId="2259"/>
    <cellStyle name="20% - Accent4 5 3 3_SCH J-3" xfId="2260"/>
    <cellStyle name="20% - Accent4 5 3 4" xfId="2261"/>
    <cellStyle name="20% - Accent4 5 3_SCH J-3" xfId="2262"/>
    <cellStyle name="20% - Accent4 5 4" xfId="2263"/>
    <cellStyle name="20% - Accent4 5 4 2" xfId="2264"/>
    <cellStyle name="20% - Accent4 5 4 2 2" xfId="2265"/>
    <cellStyle name="20% - Accent4 5 4 2_SCH J-3" xfId="2266"/>
    <cellStyle name="20% - Accent4 5 4 3" xfId="2267"/>
    <cellStyle name="20% - Accent4 5 4_SCH J-3" xfId="2268"/>
    <cellStyle name="20% - Accent4 5 5" xfId="2269"/>
    <cellStyle name="20% - Accent4 5 5 2" xfId="2270"/>
    <cellStyle name="20% - Accent4 5 5_SCH J-3" xfId="2271"/>
    <cellStyle name="20% - Accent4 5 6" xfId="2272"/>
    <cellStyle name="20% - Accent4 5 7" xfId="2273"/>
    <cellStyle name="20% - Accent4 5 8" xfId="2274"/>
    <cellStyle name="20% - Accent4 6" xfId="220"/>
    <cellStyle name="20% - Accent4 6 2" xfId="221"/>
    <cellStyle name="20% - Accent4 6 2 2" xfId="222"/>
    <cellStyle name="20% - Accent4 6 2 2 2" xfId="2275"/>
    <cellStyle name="20% - Accent4 6 2 2 2 2" xfId="2276"/>
    <cellStyle name="20% - Accent4 6 2 2 2 3" xfId="2277"/>
    <cellStyle name="20% - Accent4 6 2 2 2_SCH J-3" xfId="2278"/>
    <cellStyle name="20% - Accent4 6 2 2 3" xfId="2279"/>
    <cellStyle name="20% - Accent4 6 2 2 4" xfId="2280"/>
    <cellStyle name="20% - Accent4 6 2 2_SCH J-3" xfId="2281"/>
    <cellStyle name="20% - Accent4 6 2 3" xfId="2282"/>
    <cellStyle name="20% - Accent4 6 2 3 2" xfId="2283"/>
    <cellStyle name="20% - Accent4 6 2 3 3" xfId="2284"/>
    <cellStyle name="20% - Accent4 6 2 3_SCH J-3" xfId="2285"/>
    <cellStyle name="20% - Accent4 6 2 4" xfId="2286"/>
    <cellStyle name="20% - Accent4 6 2 5" xfId="2287"/>
    <cellStyle name="20% - Accent4 6 2_SCH J-3" xfId="2288"/>
    <cellStyle name="20% - Accent4 6 3" xfId="223"/>
    <cellStyle name="20% - Accent4 6 3 2" xfId="2289"/>
    <cellStyle name="20% - Accent4 6 3 2 2" xfId="2290"/>
    <cellStyle name="20% - Accent4 6 3 2 3" xfId="2291"/>
    <cellStyle name="20% - Accent4 6 3 2_SCH J-3" xfId="2292"/>
    <cellStyle name="20% - Accent4 6 3 3" xfId="2293"/>
    <cellStyle name="20% - Accent4 6 3 4" xfId="2294"/>
    <cellStyle name="20% - Accent4 6 3_SCH J-3" xfId="2295"/>
    <cellStyle name="20% - Accent4 6 4" xfId="2296"/>
    <cellStyle name="20% - Accent4 6 4 2" xfId="2297"/>
    <cellStyle name="20% - Accent4 6 4 3" xfId="2298"/>
    <cellStyle name="20% - Accent4 6 4_SCH J-3" xfId="2299"/>
    <cellStyle name="20% - Accent4 6 5" xfId="2300"/>
    <cellStyle name="20% - Accent4 6 6" xfId="2301"/>
    <cellStyle name="20% - Accent4 6_SCH J-3" xfId="2302"/>
    <cellStyle name="20% - Accent4 7" xfId="224"/>
    <cellStyle name="20% - Accent4 7 2" xfId="2303"/>
    <cellStyle name="20% - Accent4 7 2 2" xfId="2304"/>
    <cellStyle name="20% - Accent4 7 2 2 2" xfId="2305"/>
    <cellStyle name="20% - Accent4 7 2 2_SCH J-3" xfId="2306"/>
    <cellStyle name="20% - Accent4 7 2 3" xfId="2307"/>
    <cellStyle name="20% - Accent4 7 2_SCH J-3" xfId="2308"/>
    <cellStyle name="20% - Accent4 7 3" xfId="2309"/>
    <cellStyle name="20% - Accent4 7 3 2" xfId="2310"/>
    <cellStyle name="20% - Accent4 7 3_SCH J-3" xfId="2311"/>
    <cellStyle name="20% - Accent4 7 4" xfId="2312"/>
    <cellStyle name="20% - Accent4 7 5" xfId="2313"/>
    <cellStyle name="20% - Accent4 7_SCH J-3" xfId="2314"/>
    <cellStyle name="20% - Accent4 8" xfId="2315"/>
    <cellStyle name="20% - Accent4 8 2" xfId="2316"/>
    <cellStyle name="20% - Accent4 8 2 2" xfId="2317"/>
    <cellStyle name="20% - Accent4 8 2 2 2" xfId="2318"/>
    <cellStyle name="20% - Accent4 8 2 2_SCH J-3" xfId="2319"/>
    <cellStyle name="20% - Accent4 8 2 3" xfId="2320"/>
    <cellStyle name="20% - Accent4 8 2_SCH J-3" xfId="2321"/>
    <cellStyle name="20% - Accent4 8 3" xfId="2322"/>
    <cellStyle name="20% - Accent4 8 3 2" xfId="2323"/>
    <cellStyle name="20% - Accent4 8 3_SCH J-3" xfId="2324"/>
    <cellStyle name="20% - Accent4 8 4" xfId="2325"/>
    <cellStyle name="20% - Accent4 8 5" xfId="2326"/>
    <cellStyle name="20% - Accent4 8_SCH J-3" xfId="2327"/>
    <cellStyle name="20% - Accent4 9" xfId="2328"/>
    <cellStyle name="20% - Accent4 9 2" xfId="2329"/>
    <cellStyle name="20% - Accent4 9 2 2" xfId="2330"/>
    <cellStyle name="20% - Accent4 9 2 2 2" xfId="2331"/>
    <cellStyle name="20% - Accent4 9 2 2_SCH J-3" xfId="2332"/>
    <cellStyle name="20% - Accent4 9 2 3" xfId="2333"/>
    <cellStyle name="20% - Accent4 9 2_SCH J-3" xfId="2334"/>
    <cellStyle name="20% - Accent4 9 3" xfId="2335"/>
    <cellStyle name="20% - Accent4 9 3 2" xfId="2336"/>
    <cellStyle name="20% - Accent4 9 3_SCH J-3" xfId="2337"/>
    <cellStyle name="20% - Accent4 9 4" xfId="2338"/>
    <cellStyle name="20% - Accent4 9 5" xfId="2339"/>
    <cellStyle name="20% - Accent4 9_SCH J-3" xfId="2340"/>
    <cellStyle name="20% - Accent5" xfId="5" builtinId="46" customBuiltin="1"/>
    <cellStyle name="20% - Accent5 10" xfId="2341"/>
    <cellStyle name="20% - Accent5 10 2" xfId="2342"/>
    <cellStyle name="20% - Accent5 10 2 2" xfId="2343"/>
    <cellStyle name="20% - Accent5 10 2_SCH J-3" xfId="2344"/>
    <cellStyle name="20% - Accent5 10 3" xfId="2345"/>
    <cellStyle name="20% - Accent5 10 4" xfId="2346"/>
    <cellStyle name="20% - Accent5 10_SCH J-3" xfId="2347"/>
    <cellStyle name="20% - Accent5 11" xfId="2348"/>
    <cellStyle name="20% - Accent5 11 2" xfId="2349"/>
    <cellStyle name="20% - Accent5 11 2 2" xfId="2350"/>
    <cellStyle name="20% - Accent5 11 2_SCH J-3" xfId="2351"/>
    <cellStyle name="20% - Accent5 11 3" xfId="2352"/>
    <cellStyle name="20% - Accent5 11 4" xfId="2353"/>
    <cellStyle name="20% - Accent5 11_SCH J-3" xfId="2354"/>
    <cellStyle name="20% - Accent5 12" xfId="2355"/>
    <cellStyle name="20% - Accent5 12 2" xfId="2356"/>
    <cellStyle name="20% - Accent5 12 3" xfId="2357"/>
    <cellStyle name="20% - Accent5 12_SCH J-3" xfId="2358"/>
    <cellStyle name="20% - Accent5 13" xfId="2359"/>
    <cellStyle name="20% - Accent5 13 2" xfId="2360"/>
    <cellStyle name="20% - Accent5 13_SCH J-3" xfId="2361"/>
    <cellStyle name="20% - Accent5 14" xfId="2362"/>
    <cellStyle name="20% - Accent5 15" xfId="2363"/>
    <cellStyle name="20% - Accent5 16" xfId="2364"/>
    <cellStyle name="20% - Accent5 17" xfId="2365"/>
    <cellStyle name="20% - Accent5 18" xfId="2366"/>
    <cellStyle name="20% - Accent5 19" xfId="2367"/>
    <cellStyle name="20% - Accent5 2" xfId="225"/>
    <cellStyle name="20% - Accent5 2 2" xfId="2368"/>
    <cellStyle name="20% - Accent5 2 2 2" xfId="2369"/>
    <cellStyle name="20% - Accent5 2 2 2 2" xfId="2370"/>
    <cellStyle name="20% - Accent5 2 2 2 2 2" xfId="2371"/>
    <cellStyle name="20% - Accent5 2 2 2 2 2 2" xfId="2372"/>
    <cellStyle name="20% - Accent5 2 2 2 2 2 2 2" xfId="2373"/>
    <cellStyle name="20% - Accent5 2 2 2 2 2 2_SCH J-3" xfId="2374"/>
    <cellStyle name="20% - Accent5 2 2 2 2 2 3" xfId="2375"/>
    <cellStyle name="20% - Accent5 2 2 2 2 2_SCH J-3" xfId="2376"/>
    <cellStyle name="20% - Accent5 2 2 2 2 3" xfId="2377"/>
    <cellStyle name="20% - Accent5 2 2 2 2 3 2" xfId="2378"/>
    <cellStyle name="20% - Accent5 2 2 2 2 3_SCH J-3" xfId="2379"/>
    <cellStyle name="20% - Accent5 2 2 2 2 4" xfId="2380"/>
    <cellStyle name="20% - Accent5 2 2 2 2 5" xfId="2381"/>
    <cellStyle name="20% - Accent5 2 2 2 2_SCH J-3" xfId="2382"/>
    <cellStyle name="20% - Accent5 2 2 2 3" xfId="2383"/>
    <cellStyle name="20% - Accent5 2 2 2 3 2" xfId="2384"/>
    <cellStyle name="20% - Accent5 2 2 2 3 2 2" xfId="2385"/>
    <cellStyle name="20% - Accent5 2 2 2 3 2_SCH J-3" xfId="2386"/>
    <cellStyle name="20% - Accent5 2 2 2 3 3" xfId="2387"/>
    <cellStyle name="20% - Accent5 2 2 2 3_SCH J-3" xfId="2388"/>
    <cellStyle name="20% - Accent5 2 2 2 4" xfId="2389"/>
    <cellStyle name="20% - Accent5 2 2 2 4 2" xfId="2390"/>
    <cellStyle name="20% - Accent5 2 2 2 4_SCH J-3" xfId="2391"/>
    <cellStyle name="20% - Accent5 2 2 2 5" xfId="2392"/>
    <cellStyle name="20% - Accent5 2 2 2 6" xfId="2393"/>
    <cellStyle name="20% - Accent5 2 2 2_SCH J-3" xfId="2394"/>
    <cellStyle name="20% - Accent5 2 2 3" xfId="2395"/>
    <cellStyle name="20% - Accent5 2 2 3 2" xfId="2396"/>
    <cellStyle name="20% - Accent5 2 2 3 2 2" xfId="2397"/>
    <cellStyle name="20% - Accent5 2 2 3 2 2 2" xfId="2398"/>
    <cellStyle name="20% - Accent5 2 2 3 2 2_SCH J-3" xfId="2399"/>
    <cellStyle name="20% - Accent5 2 2 3 2 3" xfId="2400"/>
    <cellStyle name="20% - Accent5 2 2 3 2_SCH J-3" xfId="2401"/>
    <cellStyle name="20% - Accent5 2 2 3 3" xfId="2402"/>
    <cellStyle name="20% - Accent5 2 2 3 3 2" xfId="2403"/>
    <cellStyle name="20% - Accent5 2 2 3 3_SCH J-3" xfId="2404"/>
    <cellStyle name="20% - Accent5 2 2 3 4" xfId="2405"/>
    <cellStyle name="20% - Accent5 2 2 3 5" xfId="2406"/>
    <cellStyle name="20% - Accent5 2 2 3_SCH J-3" xfId="2407"/>
    <cellStyle name="20% - Accent5 2 2 4" xfId="2408"/>
    <cellStyle name="20% - Accent5 2 2 4 2" xfId="2409"/>
    <cellStyle name="20% - Accent5 2 2 4 2 2" xfId="2410"/>
    <cellStyle name="20% - Accent5 2 2 4 2_SCH J-3" xfId="2411"/>
    <cellStyle name="20% - Accent5 2 2 4 3" xfId="2412"/>
    <cellStyle name="20% - Accent5 2 2 4_SCH J-3" xfId="2413"/>
    <cellStyle name="20% - Accent5 2 2 5" xfId="2414"/>
    <cellStyle name="20% - Accent5 2 2 5 2" xfId="2415"/>
    <cellStyle name="20% - Accent5 2 2 5_SCH J-3" xfId="2416"/>
    <cellStyle name="20% - Accent5 2 2 6" xfId="2417"/>
    <cellStyle name="20% - Accent5 2 2 7" xfId="2418"/>
    <cellStyle name="20% - Accent5 2 2_SCH J-3" xfId="2419"/>
    <cellStyle name="20% - Accent5 2 3" xfId="2420"/>
    <cellStyle name="20% - Accent5 2 3 2" xfId="2421"/>
    <cellStyle name="20% - Accent5 2 3 2 2" xfId="2422"/>
    <cellStyle name="20% - Accent5 2 3 2 2 2" xfId="2423"/>
    <cellStyle name="20% - Accent5 2 3 2 2 2 2" xfId="2424"/>
    <cellStyle name="20% - Accent5 2 3 2 2 2_SCH J-3" xfId="2425"/>
    <cellStyle name="20% - Accent5 2 3 2 2 3" xfId="2426"/>
    <cellStyle name="20% - Accent5 2 3 2 2_SCH J-3" xfId="2427"/>
    <cellStyle name="20% - Accent5 2 3 2 3" xfId="2428"/>
    <cellStyle name="20% - Accent5 2 3 2 3 2" xfId="2429"/>
    <cellStyle name="20% - Accent5 2 3 2 3_SCH J-3" xfId="2430"/>
    <cellStyle name="20% - Accent5 2 3 2 4" xfId="2431"/>
    <cellStyle name="20% - Accent5 2 3 2_SCH J-3" xfId="2432"/>
    <cellStyle name="20% - Accent5 2 3 3" xfId="2433"/>
    <cellStyle name="20% - Accent5 2 3 3 2" xfId="2434"/>
    <cellStyle name="20% - Accent5 2 3 3 2 2" xfId="2435"/>
    <cellStyle name="20% - Accent5 2 3 3 2_SCH J-3" xfId="2436"/>
    <cellStyle name="20% - Accent5 2 3 3 3" xfId="2437"/>
    <cellStyle name="20% - Accent5 2 3 3_SCH J-3" xfId="2438"/>
    <cellStyle name="20% - Accent5 2 3 4" xfId="2439"/>
    <cellStyle name="20% - Accent5 2 3 4 2" xfId="2440"/>
    <cellStyle name="20% - Accent5 2 3 4_SCH J-3" xfId="2441"/>
    <cellStyle name="20% - Accent5 2 3 5" xfId="2442"/>
    <cellStyle name="20% - Accent5 2 3 6" xfId="2443"/>
    <cellStyle name="20% - Accent5 2 3_SCH J-3" xfId="2444"/>
    <cellStyle name="20% - Accent5 2 4" xfId="2445"/>
    <cellStyle name="20% - Accent5 2 4 2" xfId="2446"/>
    <cellStyle name="20% - Accent5 2 4 2 2" xfId="2447"/>
    <cellStyle name="20% - Accent5 2 4 2 2 2" xfId="2448"/>
    <cellStyle name="20% - Accent5 2 4 2 2_SCH J-3" xfId="2449"/>
    <cellStyle name="20% - Accent5 2 4 2 3" xfId="2450"/>
    <cellStyle name="20% - Accent5 2 4 2_SCH J-3" xfId="2451"/>
    <cellStyle name="20% - Accent5 2 4 3" xfId="2452"/>
    <cellStyle name="20% - Accent5 2 4 3 2" xfId="2453"/>
    <cellStyle name="20% - Accent5 2 4 3_SCH J-3" xfId="2454"/>
    <cellStyle name="20% - Accent5 2 4 4" xfId="2455"/>
    <cellStyle name="20% - Accent5 2 4 5" xfId="2456"/>
    <cellStyle name="20% - Accent5 2 4_SCH J-3" xfId="2457"/>
    <cellStyle name="20% - Accent5 2 5" xfId="2458"/>
    <cellStyle name="20% - Accent5 2 5 2" xfId="2459"/>
    <cellStyle name="20% - Accent5 2 5 2 2" xfId="2460"/>
    <cellStyle name="20% - Accent5 2 5 2_SCH J-3" xfId="2461"/>
    <cellStyle name="20% - Accent5 2 5 3" xfId="2462"/>
    <cellStyle name="20% - Accent5 2 5 4" xfId="2463"/>
    <cellStyle name="20% - Accent5 2 5_SCH J-3" xfId="2464"/>
    <cellStyle name="20% - Accent5 2 6" xfId="2465"/>
    <cellStyle name="20% - Accent5 2 6 2" xfId="2466"/>
    <cellStyle name="20% - Accent5 2 6 3" xfId="2467"/>
    <cellStyle name="20% - Accent5 2 6_SCH J-3" xfId="2468"/>
    <cellStyle name="20% - Accent5 2 7" xfId="2469"/>
    <cellStyle name="20% - Accent5 2 8" xfId="2470"/>
    <cellStyle name="20% - Accent5 2 9" xfId="2471"/>
    <cellStyle name="20% - Accent5 20" xfId="2472"/>
    <cellStyle name="20% - Accent5 21" xfId="2473"/>
    <cellStyle name="20% - Accent5 3" xfId="226"/>
    <cellStyle name="20% - Accent5 3 2" xfId="227"/>
    <cellStyle name="20% - Accent5 3 2 2" xfId="228"/>
    <cellStyle name="20% - Accent5 3 2 2 2" xfId="2474"/>
    <cellStyle name="20% - Accent5 3 2 2 2 2" xfId="2475"/>
    <cellStyle name="20% - Accent5 3 2 2 2 2 2" xfId="2476"/>
    <cellStyle name="20% - Accent5 3 2 2 2 2 2 2" xfId="2477"/>
    <cellStyle name="20% - Accent5 3 2 2 2 2 2_SCH J-3" xfId="2478"/>
    <cellStyle name="20% - Accent5 3 2 2 2 2 3" xfId="2479"/>
    <cellStyle name="20% - Accent5 3 2 2 2 2_SCH J-3" xfId="2480"/>
    <cellStyle name="20% - Accent5 3 2 2 2 3" xfId="2481"/>
    <cellStyle name="20% - Accent5 3 2 2 2 3 2" xfId="2482"/>
    <cellStyle name="20% - Accent5 3 2 2 2 3_SCH J-3" xfId="2483"/>
    <cellStyle name="20% - Accent5 3 2 2 2 4" xfId="2484"/>
    <cellStyle name="20% - Accent5 3 2 2 2 5" xfId="2485"/>
    <cellStyle name="20% - Accent5 3 2 2 2_SCH J-3" xfId="2486"/>
    <cellStyle name="20% - Accent5 3 2 2 3" xfId="2487"/>
    <cellStyle name="20% - Accent5 3 2 2 3 2" xfId="2488"/>
    <cellStyle name="20% - Accent5 3 2 2 3 2 2" xfId="2489"/>
    <cellStyle name="20% - Accent5 3 2 2 3 2_SCH J-3" xfId="2490"/>
    <cellStyle name="20% - Accent5 3 2 2 3 3" xfId="2491"/>
    <cellStyle name="20% - Accent5 3 2 2 3_SCH J-3" xfId="2492"/>
    <cellStyle name="20% - Accent5 3 2 2 4" xfId="2493"/>
    <cellStyle name="20% - Accent5 3 2 2 4 2" xfId="2494"/>
    <cellStyle name="20% - Accent5 3 2 2 4_SCH J-3" xfId="2495"/>
    <cellStyle name="20% - Accent5 3 2 2 5" xfId="2496"/>
    <cellStyle name="20% - Accent5 3 2 2 6" xfId="2497"/>
    <cellStyle name="20% - Accent5 3 2 2_SCH J-3" xfId="2498"/>
    <cellStyle name="20% - Accent5 3 2 3" xfId="2499"/>
    <cellStyle name="20% - Accent5 3 2 3 2" xfId="2500"/>
    <cellStyle name="20% - Accent5 3 2 3 2 2" xfId="2501"/>
    <cellStyle name="20% - Accent5 3 2 3 2 2 2" xfId="2502"/>
    <cellStyle name="20% - Accent5 3 2 3 2 2_SCH J-3" xfId="2503"/>
    <cellStyle name="20% - Accent5 3 2 3 2 3" xfId="2504"/>
    <cellStyle name="20% - Accent5 3 2 3 2_SCH J-3" xfId="2505"/>
    <cellStyle name="20% - Accent5 3 2 3 3" xfId="2506"/>
    <cellStyle name="20% - Accent5 3 2 3 3 2" xfId="2507"/>
    <cellStyle name="20% - Accent5 3 2 3 3_SCH J-3" xfId="2508"/>
    <cellStyle name="20% - Accent5 3 2 3 4" xfId="2509"/>
    <cellStyle name="20% - Accent5 3 2 3 5" xfId="2510"/>
    <cellStyle name="20% - Accent5 3 2 3_SCH J-3" xfId="2511"/>
    <cellStyle name="20% - Accent5 3 2 4" xfId="2512"/>
    <cellStyle name="20% - Accent5 3 2 4 2" xfId="2513"/>
    <cellStyle name="20% - Accent5 3 2 4 2 2" xfId="2514"/>
    <cellStyle name="20% - Accent5 3 2 4 2_SCH J-3" xfId="2515"/>
    <cellStyle name="20% - Accent5 3 2 4 3" xfId="2516"/>
    <cellStyle name="20% - Accent5 3 2 4_SCH J-3" xfId="2517"/>
    <cellStyle name="20% - Accent5 3 2 5" xfId="2518"/>
    <cellStyle name="20% - Accent5 3 2 5 2" xfId="2519"/>
    <cellStyle name="20% - Accent5 3 2 5_SCH J-3" xfId="2520"/>
    <cellStyle name="20% - Accent5 3 2 6" xfId="2521"/>
    <cellStyle name="20% - Accent5 3 2 7" xfId="2522"/>
    <cellStyle name="20% - Accent5 3 2_SCH J-3" xfId="2523"/>
    <cellStyle name="20% - Accent5 3 3" xfId="229"/>
    <cellStyle name="20% - Accent5 3 3 2" xfId="2524"/>
    <cellStyle name="20% - Accent5 3 3 2 2" xfId="2525"/>
    <cellStyle name="20% - Accent5 3 3 2 2 2" xfId="2526"/>
    <cellStyle name="20% - Accent5 3 3 2 2 2 2" xfId="2527"/>
    <cellStyle name="20% - Accent5 3 3 2 2 2_SCH J-3" xfId="2528"/>
    <cellStyle name="20% - Accent5 3 3 2 2 3" xfId="2529"/>
    <cellStyle name="20% - Accent5 3 3 2 2_SCH J-3" xfId="2530"/>
    <cellStyle name="20% - Accent5 3 3 2 3" xfId="2531"/>
    <cellStyle name="20% - Accent5 3 3 2 3 2" xfId="2532"/>
    <cellStyle name="20% - Accent5 3 3 2 3_SCH J-3" xfId="2533"/>
    <cellStyle name="20% - Accent5 3 3 2 4" xfId="2534"/>
    <cellStyle name="20% - Accent5 3 3 2 5" xfId="2535"/>
    <cellStyle name="20% - Accent5 3 3 2_SCH J-3" xfId="2536"/>
    <cellStyle name="20% - Accent5 3 3 3" xfId="2537"/>
    <cellStyle name="20% - Accent5 3 3 3 2" xfId="2538"/>
    <cellStyle name="20% - Accent5 3 3 3 2 2" xfId="2539"/>
    <cellStyle name="20% - Accent5 3 3 3 2_SCH J-3" xfId="2540"/>
    <cellStyle name="20% - Accent5 3 3 3 3" xfId="2541"/>
    <cellStyle name="20% - Accent5 3 3 3_SCH J-3" xfId="2542"/>
    <cellStyle name="20% - Accent5 3 3 4" xfId="2543"/>
    <cellStyle name="20% - Accent5 3 3 4 2" xfId="2544"/>
    <cellStyle name="20% - Accent5 3 3 4_SCH J-3" xfId="2545"/>
    <cellStyle name="20% - Accent5 3 3 5" xfId="2546"/>
    <cellStyle name="20% - Accent5 3 3 6" xfId="2547"/>
    <cellStyle name="20% - Accent5 3 3_SCH J-3" xfId="2548"/>
    <cellStyle name="20% - Accent5 3 4" xfId="2549"/>
    <cellStyle name="20% - Accent5 3 4 2" xfId="2550"/>
    <cellStyle name="20% - Accent5 3 4 2 2" xfId="2551"/>
    <cellStyle name="20% - Accent5 3 4 2 2 2" xfId="2552"/>
    <cellStyle name="20% - Accent5 3 4 2 2_SCH J-3" xfId="2553"/>
    <cellStyle name="20% - Accent5 3 4 2 3" xfId="2554"/>
    <cellStyle name="20% - Accent5 3 4 2_SCH J-3" xfId="2555"/>
    <cellStyle name="20% - Accent5 3 4 3" xfId="2556"/>
    <cellStyle name="20% - Accent5 3 4 3 2" xfId="2557"/>
    <cellStyle name="20% - Accent5 3 4 3_SCH J-3" xfId="2558"/>
    <cellStyle name="20% - Accent5 3 4 4" xfId="2559"/>
    <cellStyle name="20% - Accent5 3 4 5" xfId="2560"/>
    <cellStyle name="20% - Accent5 3 4_SCH J-3" xfId="2561"/>
    <cellStyle name="20% - Accent5 3 5" xfId="2562"/>
    <cellStyle name="20% - Accent5 3 5 2" xfId="2563"/>
    <cellStyle name="20% - Accent5 3 5 2 2" xfId="2564"/>
    <cellStyle name="20% - Accent5 3 5 2_SCH J-3" xfId="2565"/>
    <cellStyle name="20% - Accent5 3 5 3" xfId="2566"/>
    <cellStyle name="20% - Accent5 3 5_SCH J-3" xfId="2567"/>
    <cellStyle name="20% - Accent5 3 6" xfId="2568"/>
    <cellStyle name="20% - Accent5 3 6 2" xfId="2569"/>
    <cellStyle name="20% - Accent5 3 6_SCH J-3" xfId="2570"/>
    <cellStyle name="20% - Accent5 3 7" xfId="2571"/>
    <cellStyle name="20% - Accent5 3 8" xfId="2572"/>
    <cellStyle name="20% - Accent5 3 9" xfId="2573"/>
    <cellStyle name="20% - Accent5 3_SCH J-3" xfId="2574"/>
    <cellStyle name="20% - Accent5 4" xfId="230"/>
    <cellStyle name="20% - Accent5 4 2" xfId="2575"/>
    <cellStyle name="20% - Accent5 4 2 2" xfId="2576"/>
    <cellStyle name="20% - Accent5 4 2 2 2" xfId="2577"/>
    <cellStyle name="20% - Accent5 4 2 2 2 2" xfId="2578"/>
    <cellStyle name="20% - Accent5 4 2 2 2 2 2" xfId="2579"/>
    <cellStyle name="20% - Accent5 4 2 2 2 2_SCH J-3" xfId="2580"/>
    <cellStyle name="20% - Accent5 4 2 2 2 3" xfId="2581"/>
    <cellStyle name="20% - Accent5 4 2 2 2_SCH J-3" xfId="2582"/>
    <cellStyle name="20% - Accent5 4 2 2 3" xfId="2583"/>
    <cellStyle name="20% - Accent5 4 2 2 3 2" xfId="2584"/>
    <cellStyle name="20% - Accent5 4 2 2 3_SCH J-3" xfId="2585"/>
    <cellStyle name="20% - Accent5 4 2 2 4" xfId="2586"/>
    <cellStyle name="20% - Accent5 4 2 2_SCH J-3" xfId="2587"/>
    <cellStyle name="20% - Accent5 4 2 3" xfId="2588"/>
    <cellStyle name="20% - Accent5 4 2 3 2" xfId="2589"/>
    <cellStyle name="20% - Accent5 4 2 3 2 2" xfId="2590"/>
    <cellStyle name="20% - Accent5 4 2 3 2_SCH J-3" xfId="2591"/>
    <cellStyle name="20% - Accent5 4 2 3 3" xfId="2592"/>
    <cellStyle name="20% - Accent5 4 2 3_SCH J-3" xfId="2593"/>
    <cellStyle name="20% - Accent5 4 2 4" xfId="2594"/>
    <cellStyle name="20% - Accent5 4 2 4 2" xfId="2595"/>
    <cellStyle name="20% - Accent5 4 2 4_SCH J-3" xfId="2596"/>
    <cellStyle name="20% - Accent5 4 2 5" xfId="2597"/>
    <cellStyle name="20% - Accent5 4 2 6" xfId="2598"/>
    <cellStyle name="20% - Accent5 4 2_SCH J-3" xfId="2599"/>
    <cellStyle name="20% - Accent5 4 3" xfId="2600"/>
    <cellStyle name="20% - Accent5 4 3 2" xfId="2601"/>
    <cellStyle name="20% - Accent5 4 3 2 2" xfId="2602"/>
    <cellStyle name="20% - Accent5 4 3 2 2 2" xfId="2603"/>
    <cellStyle name="20% - Accent5 4 3 2 2_SCH J-3" xfId="2604"/>
    <cellStyle name="20% - Accent5 4 3 2 3" xfId="2605"/>
    <cellStyle name="20% - Accent5 4 3 2_SCH J-3" xfId="2606"/>
    <cellStyle name="20% - Accent5 4 3 3" xfId="2607"/>
    <cellStyle name="20% - Accent5 4 3 3 2" xfId="2608"/>
    <cellStyle name="20% - Accent5 4 3 3_SCH J-3" xfId="2609"/>
    <cellStyle name="20% - Accent5 4 3 4" xfId="2610"/>
    <cellStyle name="20% - Accent5 4 3 5" xfId="2611"/>
    <cellStyle name="20% - Accent5 4 3_SCH J-3" xfId="2612"/>
    <cellStyle name="20% - Accent5 4 4" xfId="2613"/>
    <cellStyle name="20% - Accent5 4 4 2" xfId="2614"/>
    <cellStyle name="20% - Accent5 4 4 2 2" xfId="2615"/>
    <cellStyle name="20% - Accent5 4 4 2_SCH J-3" xfId="2616"/>
    <cellStyle name="20% - Accent5 4 4 3" xfId="2617"/>
    <cellStyle name="20% - Accent5 4 4_SCH J-3" xfId="2618"/>
    <cellStyle name="20% - Accent5 4 5" xfId="2619"/>
    <cellStyle name="20% - Accent5 4 5 2" xfId="2620"/>
    <cellStyle name="20% - Accent5 4 5_SCH J-3" xfId="2621"/>
    <cellStyle name="20% - Accent5 4 6" xfId="2622"/>
    <cellStyle name="20% - Accent5 4 7" xfId="2623"/>
    <cellStyle name="20% - Accent5 4_SCH J-3" xfId="2624"/>
    <cellStyle name="20% - Accent5 5" xfId="2625"/>
    <cellStyle name="20% - Accent5 5 2" xfId="2626"/>
    <cellStyle name="20% - Accent5 5 2 2" xfId="2627"/>
    <cellStyle name="20% - Accent5 5 2 2 2" xfId="2628"/>
    <cellStyle name="20% - Accent5 5 2 2 2 2" xfId="2629"/>
    <cellStyle name="20% - Accent5 5 2 2 2_SCH J-3" xfId="2630"/>
    <cellStyle name="20% - Accent5 5 2 2 3" xfId="2631"/>
    <cellStyle name="20% - Accent5 5 2 2_SCH J-3" xfId="2632"/>
    <cellStyle name="20% - Accent5 5 2 3" xfId="2633"/>
    <cellStyle name="20% - Accent5 5 2 3 2" xfId="2634"/>
    <cellStyle name="20% - Accent5 5 2 3_SCH J-3" xfId="2635"/>
    <cellStyle name="20% - Accent5 5 2 4" xfId="2636"/>
    <cellStyle name="20% - Accent5 5 2 5" xfId="2637"/>
    <cellStyle name="20% - Accent5 5 2_SCH J-3" xfId="2638"/>
    <cellStyle name="20% - Accent5 5 3" xfId="2639"/>
    <cellStyle name="20% - Accent5 5 3 2" xfId="2640"/>
    <cellStyle name="20% - Accent5 5 3 2 2" xfId="2641"/>
    <cellStyle name="20% - Accent5 5 3 2_SCH J-3" xfId="2642"/>
    <cellStyle name="20% - Accent5 5 3 3" xfId="2643"/>
    <cellStyle name="20% - Accent5 5 3_SCH J-3" xfId="2644"/>
    <cellStyle name="20% - Accent5 5 4" xfId="2645"/>
    <cellStyle name="20% - Accent5 5 4 2" xfId="2646"/>
    <cellStyle name="20% - Accent5 5 4_SCH J-3" xfId="2647"/>
    <cellStyle name="20% - Accent5 5 5" xfId="2648"/>
    <cellStyle name="20% - Accent5 5 6" xfId="2649"/>
    <cellStyle name="20% - Accent5 5_SCH J-3" xfId="2650"/>
    <cellStyle name="20% - Accent5 6" xfId="2651"/>
    <cellStyle name="20% - Accent5 6 2" xfId="2652"/>
    <cellStyle name="20% - Accent5 6 2 2" xfId="2653"/>
    <cellStyle name="20% - Accent5 6 2 2 2" xfId="2654"/>
    <cellStyle name="20% - Accent5 6 2 2_SCH J-3" xfId="2655"/>
    <cellStyle name="20% - Accent5 6 2 3" xfId="2656"/>
    <cellStyle name="20% - Accent5 6 2 4" xfId="2657"/>
    <cellStyle name="20% - Accent5 6 2 5" xfId="2658"/>
    <cellStyle name="20% - Accent5 6 2_SCH J-3" xfId="2659"/>
    <cellStyle name="20% - Accent5 6 3" xfId="2660"/>
    <cellStyle name="20% - Accent5 6 3 2" xfId="2661"/>
    <cellStyle name="20% - Accent5 6 3_SCH J-3" xfId="2662"/>
    <cellStyle name="20% - Accent5 6 4" xfId="2663"/>
    <cellStyle name="20% - Accent5 6 5" xfId="2664"/>
    <cellStyle name="20% - Accent5 6_SCH J-3" xfId="2665"/>
    <cellStyle name="20% - Accent5 7" xfId="2666"/>
    <cellStyle name="20% - Accent5 7 2" xfId="2667"/>
    <cellStyle name="20% - Accent5 7 2 2" xfId="2668"/>
    <cellStyle name="20% - Accent5 7 2 2 2" xfId="2669"/>
    <cellStyle name="20% - Accent5 7 2 2_SCH J-3" xfId="2670"/>
    <cellStyle name="20% - Accent5 7 2 3" xfId="2671"/>
    <cellStyle name="20% - Accent5 7 2_SCH J-3" xfId="2672"/>
    <cellStyle name="20% - Accent5 7 3" xfId="2673"/>
    <cellStyle name="20% - Accent5 7 3 2" xfId="2674"/>
    <cellStyle name="20% - Accent5 7 3_SCH J-3" xfId="2675"/>
    <cellStyle name="20% - Accent5 7 4" xfId="2676"/>
    <cellStyle name="20% - Accent5 7 5" xfId="2677"/>
    <cellStyle name="20% - Accent5 7_SCH J-3" xfId="2678"/>
    <cellStyle name="20% - Accent5 8" xfId="2679"/>
    <cellStyle name="20% - Accent5 8 2" xfId="2680"/>
    <cellStyle name="20% - Accent5 8 2 2" xfId="2681"/>
    <cellStyle name="20% - Accent5 8 2 2 2" xfId="2682"/>
    <cellStyle name="20% - Accent5 8 2 2_SCH J-3" xfId="2683"/>
    <cellStyle name="20% - Accent5 8 2 3" xfId="2684"/>
    <cellStyle name="20% - Accent5 8 2_SCH J-3" xfId="2685"/>
    <cellStyle name="20% - Accent5 8 3" xfId="2686"/>
    <cellStyle name="20% - Accent5 8 3 2" xfId="2687"/>
    <cellStyle name="20% - Accent5 8 3_SCH J-3" xfId="2688"/>
    <cellStyle name="20% - Accent5 8 4" xfId="2689"/>
    <cellStyle name="20% - Accent5 8 5" xfId="2690"/>
    <cellStyle name="20% - Accent5 8_SCH J-3" xfId="2691"/>
    <cellStyle name="20% - Accent5 9" xfId="2692"/>
    <cellStyle name="20% - Accent5 9 2" xfId="2693"/>
    <cellStyle name="20% - Accent5 9 2 2" xfId="2694"/>
    <cellStyle name="20% - Accent5 9 2_SCH J-3" xfId="2695"/>
    <cellStyle name="20% - Accent5 9 3" xfId="2696"/>
    <cellStyle name="20% - Accent5 9 4" xfId="2697"/>
    <cellStyle name="20% - Accent5 9_SCH J-3" xfId="2698"/>
    <cellStyle name="20% - Accent6" xfId="6" builtinId="50" customBuiltin="1"/>
    <cellStyle name="20% - Accent6 10" xfId="2699"/>
    <cellStyle name="20% - Accent6 10 2" xfId="2700"/>
    <cellStyle name="20% - Accent6 10 2 2" xfId="2701"/>
    <cellStyle name="20% - Accent6 10 2_SCH J-3" xfId="2702"/>
    <cellStyle name="20% - Accent6 10 3" xfId="2703"/>
    <cellStyle name="20% - Accent6 10 4" xfId="2704"/>
    <cellStyle name="20% - Accent6 10_SCH J-3" xfId="2705"/>
    <cellStyle name="20% - Accent6 11" xfId="2706"/>
    <cellStyle name="20% - Accent6 11 2" xfId="2707"/>
    <cellStyle name="20% - Accent6 11 2 2" xfId="2708"/>
    <cellStyle name="20% - Accent6 11 2_SCH J-3" xfId="2709"/>
    <cellStyle name="20% - Accent6 11 3" xfId="2710"/>
    <cellStyle name="20% - Accent6 11 4" xfId="2711"/>
    <cellStyle name="20% - Accent6 11_SCH J-3" xfId="2712"/>
    <cellStyle name="20% - Accent6 12" xfId="2713"/>
    <cellStyle name="20% - Accent6 12 2" xfId="2714"/>
    <cellStyle name="20% - Accent6 12 3" xfId="2715"/>
    <cellStyle name="20% - Accent6 12_SCH J-3" xfId="2716"/>
    <cellStyle name="20% - Accent6 13" xfId="2717"/>
    <cellStyle name="20% - Accent6 13 2" xfId="2718"/>
    <cellStyle name="20% - Accent6 13_SCH J-3" xfId="2719"/>
    <cellStyle name="20% - Accent6 14" xfId="2720"/>
    <cellStyle name="20% - Accent6 15" xfId="2721"/>
    <cellStyle name="20% - Accent6 16" xfId="2722"/>
    <cellStyle name="20% - Accent6 17" xfId="2723"/>
    <cellStyle name="20% - Accent6 17 2" xfId="2724"/>
    <cellStyle name="20% - Accent6 18" xfId="2725"/>
    <cellStyle name="20% - Accent6 19" xfId="2726"/>
    <cellStyle name="20% - Accent6 2" xfId="231"/>
    <cellStyle name="20% - Accent6 2 2" xfId="2727"/>
    <cellStyle name="20% - Accent6 2 2 2" xfId="2728"/>
    <cellStyle name="20% - Accent6 2 2 2 2" xfId="2729"/>
    <cellStyle name="20% - Accent6 2 2 2 2 2" xfId="2730"/>
    <cellStyle name="20% - Accent6 2 2 2 2 2 2" xfId="2731"/>
    <cellStyle name="20% - Accent6 2 2 2 2 2 2 2" xfId="2732"/>
    <cellStyle name="20% - Accent6 2 2 2 2 2 2_SCH J-3" xfId="2733"/>
    <cellStyle name="20% - Accent6 2 2 2 2 2 3" xfId="2734"/>
    <cellStyle name="20% - Accent6 2 2 2 2 2_SCH J-3" xfId="2735"/>
    <cellStyle name="20% - Accent6 2 2 2 2 3" xfId="2736"/>
    <cellStyle name="20% - Accent6 2 2 2 2 3 2" xfId="2737"/>
    <cellStyle name="20% - Accent6 2 2 2 2 3_SCH J-3" xfId="2738"/>
    <cellStyle name="20% - Accent6 2 2 2 2 4" xfId="2739"/>
    <cellStyle name="20% - Accent6 2 2 2 2 5" xfId="2740"/>
    <cellStyle name="20% - Accent6 2 2 2 2_SCH J-3" xfId="2741"/>
    <cellStyle name="20% - Accent6 2 2 2 3" xfId="2742"/>
    <cellStyle name="20% - Accent6 2 2 2 3 2" xfId="2743"/>
    <cellStyle name="20% - Accent6 2 2 2 3 2 2" xfId="2744"/>
    <cellStyle name="20% - Accent6 2 2 2 3 2_SCH J-3" xfId="2745"/>
    <cellStyle name="20% - Accent6 2 2 2 3 3" xfId="2746"/>
    <cellStyle name="20% - Accent6 2 2 2 3_SCH J-3" xfId="2747"/>
    <cellStyle name="20% - Accent6 2 2 2 4" xfId="2748"/>
    <cellStyle name="20% - Accent6 2 2 2 4 2" xfId="2749"/>
    <cellStyle name="20% - Accent6 2 2 2 4_SCH J-3" xfId="2750"/>
    <cellStyle name="20% - Accent6 2 2 2 5" xfId="2751"/>
    <cellStyle name="20% - Accent6 2 2 2 6" xfId="2752"/>
    <cellStyle name="20% - Accent6 2 2 2_SCH J-3" xfId="2753"/>
    <cellStyle name="20% - Accent6 2 2 3" xfId="2754"/>
    <cellStyle name="20% - Accent6 2 2 3 2" xfId="2755"/>
    <cellStyle name="20% - Accent6 2 2 3 2 2" xfId="2756"/>
    <cellStyle name="20% - Accent6 2 2 3 2 2 2" xfId="2757"/>
    <cellStyle name="20% - Accent6 2 2 3 2 2_SCH J-3" xfId="2758"/>
    <cellStyle name="20% - Accent6 2 2 3 2 3" xfId="2759"/>
    <cellStyle name="20% - Accent6 2 2 3 2_SCH J-3" xfId="2760"/>
    <cellStyle name="20% - Accent6 2 2 3 3" xfId="2761"/>
    <cellStyle name="20% - Accent6 2 2 3 3 2" xfId="2762"/>
    <cellStyle name="20% - Accent6 2 2 3 3_SCH J-3" xfId="2763"/>
    <cellStyle name="20% - Accent6 2 2 3 4" xfId="2764"/>
    <cellStyle name="20% - Accent6 2 2 3 5" xfId="2765"/>
    <cellStyle name="20% - Accent6 2 2 3_SCH J-3" xfId="2766"/>
    <cellStyle name="20% - Accent6 2 2 4" xfId="2767"/>
    <cellStyle name="20% - Accent6 2 2 4 2" xfId="2768"/>
    <cellStyle name="20% - Accent6 2 2 4 2 2" xfId="2769"/>
    <cellStyle name="20% - Accent6 2 2 4 2_SCH J-3" xfId="2770"/>
    <cellStyle name="20% - Accent6 2 2 4 3" xfId="2771"/>
    <cellStyle name="20% - Accent6 2 2 4_SCH J-3" xfId="2772"/>
    <cellStyle name="20% - Accent6 2 2 5" xfId="2773"/>
    <cellStyle name="20% - Accent6 2 2 5 2" xfId="2774"/>
    <cellStyle name="20% - Accent6 2 2 5_SCH J-3" xfId="2775"/>
    <cellStyle name="20% - Accent6 2 2 6" xfId="2776"/>
    <cellStyle name="20% - Accent6 2 2 7" xfId="2777"/>
    <cellStyle name="20% - Accent6 2 2_SCH J-3" xfId="2778"/>
    <cellStyle name="20% - Accent6 2 3" xfId="2779"/>
    <cellStyle name="20% - Accent6 2 3 2" xfId="2780"/>
    <cellStyle name="20% - Accent6 2 3 2 2" xfId="2781"/>
    <cellStyle name="20% - Accent6 2 3 2 2 2" xfId="2782"/>
    <cellStyle name="20% - Accent6 2 3 2 2 2 2" xfId="2783"/>
    <cellStyle name="20% - Accent6 2 3 2 2 2_SCH J-3" xfId="2784"/>
    <cellStyle name="20% - Accent6 2 3 2 2 3" xfId="2785"/>
    <cellStyle name="20% - Accent6 2 3 2 2_SCH J-3" xfId="2786"/>
    <cellStyle name="20% - Accent6 2 3 2 3" xfId="2787"/>
    <cellStyle name="20% - Accent6 2 3 2 3 2" xfId="2788"/>
    <cellStyle name="20% - Accent6 2 3 2 3_SCH J-3" xfId="2789"/>
    <cellStyle name="20% - Accent6 2 3 2 4" xfId="2790"/>
    <cellStyle name="20% - Accent6 2 3 2_SCH J-3" xfId="2791"/>
    <cellStyle name="20% - Accent6 2 3 3" xfId="2792"/>
    <cellStyle name="20% - Accent6 2 3 3 2" xfId="2793"/>
    <cellStyle name="20% - Accent6 2 3 3 2 2" xfId="2794"/>
    <cellStyle name="20% - Accent6 2 3 3 2_SCH J-3" xfId="2795"/>
    <cellStyle name="20% - Accent6 2 3 3 3" xfId="2796"/>
    <cellStyle name="20% - Accent6 2 3 3_SCH J-3" xfId="2797"/>
    <cellStyle name="20% - Accent6 2 3 4" xfId="2798"/>
    <cellStyle name="20% - Accent6 2 3 4 2" xfId="2799"/>
    <cellStyle name="20% - Accent6 2 3 4_SCH J-3" xfId="2800"/>
    <cellStyle name="20% - Accent6 2 3 5" xfId="2801"/>
    <cellStyle name="20% - Accent6 2 3 6" xfId="2802"/>
    <cellStyle name="20% - Accent6 2 3_SCH J-3" xfId="2803"/>
    <cellStyle name="20% - Accent6 2 4" xfId="2804"/>
    <cellStyle name="20% - Accent6 2 4 2" xfId="2805"/>
    <cellStyle name="20% - Accent6 2 4 2 2" xfId="2806"/>
    <cellStyle name="20% - Accent6 2 4 2 2 2" xfId="2807"/>
    <cellStyle name="20% - Accent6 2 4 2 2_SCH J-3" xfId="2808"/>
    <cellStyle name="20% - Accent6 2 4 2 3" xfId="2809"/>
    <cellStyle name="20% - Accent6 2 4 2_SCH J-3" xfId="2810"/>
    <cellStyle name="20% - Accent6 2 4 3" xfId="2811"/>
    <cellStyle name="20% - Accent6 2 4 3 2" xfId="2812"/>
    <cellStyle name="20% - Accent6 2 4 3_SCH J-3" xfId="2813"/>
    <cellStyle name="20% - Accent6 2 4 4" xfId="2814"/>
    <cellStyle name="20% - Accent6 2 4 5" xfId="2815"/>
    <cellStyle name="20% - Accent6 2 4_SCH J-3" xfId="2816"/>
    <cellStyle name="20% - Accent6 2 5" xfId="2817"/>
    <cellStyle name="20% - Accent6 2 5 2" xfId="2818"/>
    <cellStyle name="20% - Accent6 2 5 2 2" xfId="2819"/>
    <cellStyle name="20% - Accent6 2 5 2_SCH J-3" xfId="2820"/>
    <cellStyle name="20% - Accent6 2 5 3" xfId="2821"/>
    <cellStyle name="20% - Accent6 2 5 4" xfId="2822"/>
    <cellStyle name="20% - Accent6 2 5_SCH J-3" xfId="2823"/>
    <cellStyle name="20% - Accent6 2 6" xfId="2824"/>
    <cellStyle name="20% - Accent6 2 6 2" xfId="2825"/>
    <cellStyle name="20% - Accent6 2 6 3" xfId="2826"/>
    <cellStyle name="20% - Accent6 2 6_SCH J-3" xfId="2827"/>
    <cellStyle name="20% - Accent6 2 7" xfId="2828"/>
    <cellStyle name="20% - Accent6 2 8" xfId="2829"/>
    <cellStyle name="20% - Accent6 2 9" xfId="2830"/>
    <cellStyle name="20% - Accent6 20" xfId="2831"/>
    <cellStyle name="20% - Accent6 21" xfId="2832"/>
    <cellStyle name="20% - Accent6 3" xfId="232"/>
    <cellStyle name="20% - Accent6 3 2" xfId="233"/>
    <cellStyle name="20% - Accent6 3 2 2" xfId="234"/>
    <cellStyle name="20% - Accent6 3 2 2 2" xfId="2833"/>
    <cellStyle name="20% - Accent6 3 2 2 2 2" xfId="2834"/>
    <cellStyle name="20% - Accent6 3 2 2 2 2 2" xfId="2835"/>
    <cellStyle name="20% - Accent6 3 2 2 2 2 2 2" xfId="2836"/>
    <cellStyle name="20% - Accent6 3 2 2 2 2 2_SCH J-3" xfId="2837"/>
    <cellStyle name="20% - Accent6 3 2 2 2 2 3" xfId="2838"/>
    <cellStyle name="20% - Accent6 3 2 2 2 2_SCH J-3" xfId="2839"/>
    <cellStyle name="20% - Accent6 3 2 2 2 3" xfId="2840"/>
    <cellStyle name="20% - Accent6 3 2 2 2 3 2" xfId="2841"/>
    <cellStyle name="20% - Accent6 3 2 2 2 3_SCH J-3" xfId="2842"/>
    <cellStyle name="20% - Accent6 3 2 2 2 4" xfId="2843"/>
    <cellStyle name="20% - Accent6 3 2 2 2 5" xfId="2844"/>
    <cellStyle name="20% - Accent6 3 2 2 2_SCH J-3" xfId="2845"/>
    <cellStyle name="20% - Accent6 3 2 2 3" xfId="2846"/>
    <cellStyle name="20% - Accent6 3 2 2 3 2" xfId="2847"/>
    <cellStyle name="20% - Accent6 3 2 2 3 2 2" xfId="2848"/>
    <cellStyle name="20% - Accent6 3 2 2 3 2_SCH J-3" xfId="2849"/>
    <cellStyle name="20% - Accent6 3 2 2 3 3" xfId="2850"/>
    <cellStyle name="20% - Accent6 3 2 2 3_SCH J-3" xfId="2851"/>
    <cellStyle name="20% - Accent6 3 2 2 4" xfId="2852"/>
    <cellStyle name="20% - Accent6 3 2 2 4 2" xfId="2853"/>
    <cellStyle name="20% - Accent6 3 2 2 4_SCH J-3" xfId="2854"/>
    <cellStyle name="20% - Accent6 3 2 2 5" xfId="2855"/>
    <cellStyle name="20% - Accent6 3 2 2 6" xfId="2856"/>
    <cellStyle name="20% - Accent6 3 2 2_SCH J-3" xfId="2857"/>
    <cellStyle name="20% - Accent6 3 2 3" xfId="2858"/>
    <cellStyle name="20% - Accent6 3 2 3 2" xfId="2859"/>
    <cellStyle name="20% - Accent6 3 2 3 2 2" xfId="2860"/>
    <cellStyle name="20% - Accent6 3 2 3 2 2 2" xfId="2861"/>
    <cellStyle name="20% - Accent6 3 2 3 2 2_SCH J-3" xfId="2862"/>
    <cellStyle name="20% - Accent6 3 2 3 2 3" xfId="2863"/>
    <cellStyle name="20% - Accent6 3 2 3 2_SCH J-3" xfId="2864"/>
    <cellStyle name="20% - Accent6 3 2 3 3" xfId="2865"/>
    <cellStyle name="20% - Accent6 3 2 3 3 2" xfId="2866"/>
    <cellStyle name="20% - Accent6 3 2 3 3_SCH J-3" xfId="2867"/>
    <cellStyle name="20% - Accent6 3 2 3 4" xfId="2868"/>
    <cellStyle name="20% - Accent6 3 2 3 5" xfId="2869"/>
    <cellStyle name="20% - Accent6 3 2 3_SCH J-3" xfId="2870"/>
    <cellStyle name="20% - Accent6 3 2 4" xfId="2871"/>
    <cellStyle name="20% - Accent6 3 2 4 2" xfId="2872"/>
    <cellStyle name="20% - Accent6 3 2 4 2 2" xfId="2873"/>
    <cellStyle name="20% - Accent6 3 2 4 2_SCH J-3" xfId="2874"/>
    <cellStyle name="20% - Accent6 3 2 4 3" xfId="2875"/>
    <cellStyle name="20% - Accent6 3 2 4_SCH J-3" xfId="2876"/>
    <cellStyle name="20% - Accent6 3 2 5" xfId="2877"/>
    <cellStyle name="20% - Accent6 3 2 5 2" xfId="2878"/>
    <cellStyle name="20% - Accent6 3 2 5_SCH J-3" xfId="2879"/>
    <cellStyle name="20% - Accent6 3 2 6" xfId="2880"/>
    <cellStyle name="20% - Accent6 3 2 7" xfId="2881"/>
    <cellStyle name="20% - Accent6 3 2_SCH J-3" xfId="2882"/>
    <cellStyle name="20% - Accent6 3 3" xfId="235"/>
    <cellStyle name="20% - Accent6 3 3 2" xfId="2883"/>
    <cellStyle name="20% - Accent6 3 3 2 2" xfId="2884"/>
    <cellStyle name="20% - Accent6 3 3 2 2 2" xfId="2885"/>
    <cellStyle name="20% - Accent6 3 3 2 2 2 2" xfId="2886"/>
    <cellStyle name="20% - Accent6 3 3 2 2 2_SCH J-3" xfId="2887"/>
    <cellStyle name="20% - Accent6 3 3 2 2 3" xfId="2888"/>
    <cellStyle name="20% - Accent6 3 3 2 2_SCH J-3" xfId="2889"/>
    <cellStyle name="20% - Accent6 3 3 2 3" xfId="2890"/>
    <cellStyle name="20% - Accent6 3 3 2 3 2" xfId="2891"/>
    <cellStyle name="20% - Accent6 3 3 2 3_SCH J-3" xfId="2892"/>
    <cellStyle name="20% - Accent6 3 3 2 4" xfId="2893"/>
    <cellStyle name="20% - Accent6 3 3 2 5" xfId="2894"/>
    <cellStyle name="20% - Accent6 3 3 2_SCH J-3" xfId="2895"/>
    <cellStyle name="20% - Accent6 3 3 3" xfId="2896"/>
    <cellStyle name="20% - Accent6 3 3 3 2" xfId="2897"/>
    <cellStyle name="20% - Accent6 3 3 3 2 2" xfId="2898"/>
    <cellStyle name="20% - Accent6 3 3 3 2_SCH J-3" xfId="2899"/>
    <cellStyle name="20% - Accent6 3 3 3 3" xfId="2900"/>
    <cellStyle name="20% - Accent6 3 3 3_SCH J-3" xfId="2901"/>
    <cellStyle name="20% - Accent6 3 3 4" xfId="2902"/>
    <cellStyle name="20% - Accent6 3 3 4 2" xfId="2903"/>
    <cellStyle name="20% - Accent6 3 3 4_SCH J-3" xfId="2904"/>
    <cellStyle name="20% - Accent6 3 3 5" xfId="2905"/>
    <cellStyle name="20% - Accent6 3 3 6" xfId="2906"/>
    <cellStyle name="20% - Accent6 3 3_SCH J-3" xfId="2907"/>
    <cellStyle name="20% - Accent6 3 4" xfId="2908"/>
    <cellStyle name="20% - Accent6 3 4 2" xfId="2909"/>
    <cellStyle name="20% - Accent6 3 4 2 2" xfId="2910"/>
    <cellStyle name="20% - Accent6 3 4 2 2 2" xfId="2911"/>
    <cellStyle name="20% - Accent6 3 4 2 2_SCH J-3" xfId="2912"/>
    <cellStyle name="20% - Accent6 3 4 2 3" xfId="2913"/>
    <cellStyle name="20% - Accent6 3 4 2_SCH J-3" xfId="2914"/>
    <cellStyle name="20% - Accent6 3 4 3" xfId="2915"/>
    <cellStyle name="20% - Accent6 3 4 3 2" xfId="2916"/>
    <cellStyle name="20% - Accent6 3 4 3_SCH J-3" xfId="2917"/>
    <cellStyle name="20% - Accent6 3 4 4" xfId="2918"/>
    <cellStyle name="20% - Accent6 3 4 5" xfId="2919"/>
    <cellStyle name="20% - Accent6 3 4_SCH J-3" xfId="2920"/>
    <cellStyle name="20% - Accent6 3 5" xfId="2921"/>
    <cellStyle name="20% - Accent6 3 5 2" xfId="2922"/>
    <cellStyle name="20% - Accent6 3 5 2 2" xfId="2923"/>
    <cellStyle name="20% - Accent6 3 5 2_SCH J-3" xfId="2924"/>
    <cellStyle name="20% - Accent6 3 5 3" xfId="2925"/>
    <cellStyle name="20% - Accent6 3 5_SCH J-3" xfId="2926"/>
    <cellStyle name="20% - Accent6 3 6" xfId="2927"/>
    <cellStyle name="20% - Accent6 3 6 2" xfId="2928"/>
    <cellStyle name="20% - Accent6 3 6_SCH J-3" xfId="2929"/>
    <cellStyle name="20% - Accent6 3 7" xfId="2930"/>
    <cellStyle name="20% - Accent6 3 8" xfId="2931"/>
    <cellStyle name="20% - Accent6 3 9" xfId="2932"/>
    <cellStyle name="20% - Accent6 3_SCH J-3" xfId="2933"/>
    <cellStyle name="20% - Accent6 4" xfId="236"/>
    <cellStyle name="20% - Accent6 4 2" xfId="2934"/>
    <cellStyle name="20% - Accent6 4 2 2" xfId="2935"/>
    <cellStyle name="20% - Accent6 4 2 2 2" xfId="2936"/>
    <cellStyle name="20% - Accent6 4 2 2 2 2" xfId="2937"/>
    <cellStyle name="20% - Accent6 4 2 2 2 2 2" xfId="2938"/>
    <cellStyle name="20% - Accent6 4 2 2 2 2_SCH J-3" xfId="2939"/>
    <cellStyle name="20% - Accent6 4 2 2 2 3" xfId="2940"/>
    <cellStyle name="20% - Accent6 4 2 2 2_SCH J-3" xfId="2941"/>
    <cellStyle name="20% - Accent6 4 2 2 3" xfId="2942"/>
    <cellStyle name="20% - Accent6 4 2 2 3 2" xfId="2943"/>
    <cellStyle name="20% - Accent6 4 2 2 3_SCH J-3" xfId="2944"/>
    <cellStyle name="20% - Accent6 4 2 2 4" xfId="2945"/>
    <cellStyle name="20% - Accent6 4 2 2_SCH J-3" xfId="2946"/>
    <cellStyle name="20% - Accent6 4 2 3" xfId="2947"/>
    <cellStyle name="20% - Accent6 4 2 3 2" xfId="2948"/>
    <cellStyle name="20% - Accent6 4 2 3 2 2" xfId="2949"/>
    <cellStyle name="20% - Accent6 4 2 3 2_SCH J-3" xfId="2950"/>
    <cellStyle name="20% - Accent6 4 2 3 3" xfId="2951"/>
    <cellStyle name="20% - Accent6 4 2 3_SCH J-3" xfId="2952"/>
    <cellStyle name="20% - Accent6 4 2 4" xfId="2953"/>
    <cellStyle name="20% - Accent6 4 2 4 2" xfId="2954"/>
    <cellStyle name="20% - Accent6 4 2 4_SCH J-3" xfId="2955"/>
    <cellStyle name="20% - Accent6 4 2 5" xfId="2956"/>
    <cellStyle name="20% - Accent6 4 2 6" xfId="2957"/>
    <cellStyle name="20% - Accent6 4 2_SCH J-3" xfId="2958"/>
    <cellStyle name="20% - Accent6 4 3" xfId="2959"/>
    <cellStyle name="20% - Accent6 4 3 2" xfId="2960"/>
    <cellStyle name="20% - Accent6 4 3 2 2" xfId="2961"/>
    <cellStyle name="20% - Accent6 4 3 2 2 2" xfId="2962"/>
    <cellStyle name="20% - Accent6 4 3 2 2_SCH J-3" xfId="2963"/>
    <cellStyle name="20% - Accent6 4 3 2 3" xfId="2964"/>
    <cellStyle name="20% - Accent6 4 3 2_SCH J-3" xfId="2965"/>
    <cellStyle name="20% - Accent6 4 3 3" xfId="2966"/>
    <cellStyle name="20% - Accent6 4 3 3 2" xfId="2967"/>
    <cellStyle name="20% - Accent6 4 3 3_SCH J-3" xfId="2968"/>
    <cellStyle name="20% - Accent6 4 3 4" xfId="2969"/>
    <cellStyle name="20% - Accent6 4 3 5" xfId="2970"/>
    <cellStyle name="20% - Accent6 4 3_SCH J-3" xfId="2971"/>
    <cellStyle name="20% - Accent6 4 4" xfId="2972"/>
    <cellStyle name="20% - Accent6 4 4 2" xfId="2973"/>
    <cellStyle name="20% - Accent6 4 4 2 2" xfId="2974"/>
    <cellStyle name="20% - Accent6 4 4 2_SCH J-3" xfId="2975"/>
    <cellStyle name="20% - Accent6 4 4 3" xfId="2976"/>
    <cellStyle name="20% - Accent6 4 4_SCH J-3" xfId="2977"/>
    <cellStyle name="20% - Accent6 4 5" xfId="2978"/>
    <cellStyle name="20% - Accent6 4 5 2" xfId="2979"/>
    <cellStyle name="20% - Accent6 4 5_SCH J-3" xfId="2980"/>
    <cellStyle name="20% - Accent6 4 6" xfId="2981"/>
    <cellStyle name="20% - Accent6 4 7" xfId="2982"/>
    <cellStyle name="20% - Accent6 4_SCH J-3" xfId="2983"/>
    <cellStyle name="20% - Accent6 5" xfId="2984"/>
    <cellStyle name="20% - Accent6 5 2" xfId="2985"/>
    <cellStyle name="20% - Accent6 5 2 2" xfId="2986"/>
    <cellStyle name="20% - Accent6 5 2 2 2" xfId="2987"/>
    <cellStyle name="20% - Accent6 5 2 2 2 2" xfId="2988"/>
    <cellStyle name="20% - Accent6 5 2 2 2_SCH J-3" xfId="2989"/>
    <cellStyle name="20% - Accent6 5 2 2 3" xfId="2990"/>
    <cellStyle name="20% - Accent6 5 2 2_SCH J-3" xfId="2991"/>
    <cellStyle name="20% - Accent6 5 2 3" xfId="2992"/>
    <cellStyle name="20% - Accent6 5 2 3 2" xfId="2993"/>
    <cellStyle name="20% - Accent6 5 2 3_SCH J-3" xfId="2994"/>
    <cellStyle name="20% - Accent6 5 2 4" xfId="2995"/>
    <cellStyle name="20% - Accent6 5 2 5" xfId="2996"/>
    <cellStyle name="20% - Accent6 5 2_SCH J-3" xfId="2997"/>
    <cellStyle name="20% - Accent6 5 3" xfId="2998"/>
    <cellStyle name="20% - Accent6 5 3 2" xfId="2999"/>
    <cellStyle name="20% - Accent6 5 3 2 2" xfId="3000"/>
    <cellStyle name="20% - Accent6 5 3 2_SCH J-3" xfId="3001"/>
    <cellStyle name="20% - Accent6 5 3 3" xfId="3002"/>
    <cellStyle name="20% - Accent6 5 3_SCH J-3" xfId="3003"/>
    <cellStyle name="20% - Accent6 5 4" xfId="3004"/>
    <cellStyle name="20% - Accent6 5 4 2" xfId="3005"/>
    <cellStyle name="20% - Accent6 5 4_SCH J-3" xfId="3006"/>
    <cellStyle name="20% - Accent6 5 5" xfId="3007"/>
    <cellStyle name="20% - Accent6 5 6" xfId="3008"/>
    <cellStyle name="20% - Accent6 5_SCH J-3" xfId="3009"/>
    <cellStyle name="20% - Accent6 6" xfId="3010"/>
    <cellStyle name="20% - Accent6 6 2" xfId="3011"/>
    <cellStyle name="20% - Accent6 6 2 2" xfId="3012"/>
    <cellStyle name="20% - Accent6 6 2 2 2" xfId="3013"/>
    <cellStyle name="20% - Accent6 6 2 2_SCH J-3" xfId="3014"/>
    <cellStyle name="20% - Accent6 6 2 3" xfId="3015"/>
    <cellStyle name="20% - Accent6 6 2 4" xfId="3016"/>
    <cellStyle name="20% - Accent6 6 2 5" xfId="3017"/>
    <cellStyle name="20% - Accent6 6 2_SCH J-3" xfId="3018"/>
    <cellStyle name="20% - Accent6 6 3" xfId="3019"/>
    <cellStyle name="20% - Accent6 6 3 2" xfId="3020"/>
    <cellStyle name="20% - Accent6 6 3_SCH J-3" xfId="3021"/>
    <cellStyle name="20% - Accent6 6 4" xfId="3022"/>
    <cellStyle name="20% - Accent6 6 5" xfId="3023"/>
    <cellStyle name="20% - Accent6 6_SCH J-3" xfId="3024"/>
    <cellStyle name="20% - Accent6 7" xfId="3025"/>
    <cellStyle name="20% - Accent6 7 2" xfId="3026"/>
    <cellStyle name="20% - Accent6 7 2 2" xfId="3027"/>
    <cellStyle name="20% - Accent6 7 2 2 2" xfId="3028"/>
    <cellStyle name="20% - Accent6 7 2 2_SCH J-3" xfId="3029"/>
    <cellStyle name="20% - Accent6 7 2 3" xfId="3030"/>
    <cellStyle name="20% - Accent6 7 2_SCH J-3" xfId="3031"/>
    <cellStyle name="20% - Accent6 7 3" xfId="3032"/>
    <cellStyle name="20% - Accent6 7 3 2" xfId="3033"/>
    <cellStyle name="20% - Accent6 7 3_SCH J-3" xfId="3034"/>
    <cellStyle name="20% - Accent6 7 4" xfId="3035"/>
    <cellStyle name="20% - Accent6 7 5" xfId="3036"/>
    <cellStyle name="20% - Accent6 7_SCH J-3" xfId="3037"/>
    <cellStyle name="20% - Accent6 8" xfId="3038"/>
    <cellStyle name="20% - Accent6 8 2" xfId="3039"/>
    <cellStyle name="20% - Accent6 8 2 2" xfId="3040"/>
    <cellStyle name="20% - Accent6 8 2 2 2" xfId="3041"/>
    <cellStyle name="20% - Accent6 8 2 2_SCH J-3" xfId="3042"/>
    <cellStyle name="20% - Accent6 8 2 3" xfId="3043"/>
    <cellStyle name="20% - Accent6 8 2_SCH J-3" xfId="3044"/>
    <cellStyle name="20% - Accent6 8 3" xfId="3045"/>
    <cellStyle name="20% - Accent6 8 3 2" xfId="3046"/>
    <cellStyle name="20% - Accent6 8 3_SCH J-3" xfId="3047"/>
    <cellStyle name="20% - Accent6 8 4" xfId="3048"/>
    <cellStyle name="20% - Accent6 8 5" xfId="3049"/>
    <cellStyle name="20% - Accent6 8_SCH J-3" xfId="3050"/>
    <cellStyle name="20% - Accent6 9" xfId="3051"/>
    <cellStyle name="20% - Accent6 9 2" xfId="3052"/>
    <cellStyle name="20% - Accent6 9 2 2" xfId="3053"/>
    <cellStyle name="20% - Accent6 9 2_SCH J-3" xfId="3054"/>
    <cellStyle name="20% - Accent6 9 3" xfId="3055"/>
    <cellStyle name="20% - Accent6 9 4" xfId="3056"/>
    <cellStyle name="20% - Accent6 9_SCH J-3" xfId="3057"/>
    <cellStyle name="40% - Accent1" xfId="7" builtinId="31" customBuiltin="1"/>
    <cellStyle name="40% - Accent1 10" xfId="3058"/>
    <cellStyle name="40% - Accent1 10 2" xfId="3059"/>
    <cellStyle name="40% - Accent1 10 2 2" xfId="3060"/>
    <cellStyle name="40% - Accent1 10 2_SCH J-3" xfId="3061"/>
    <cellStyle name="40% - Accent1 10 3" xfId="3062"/>
    <cellStyle name="40% - Accent1 10 4" xfId="3063"/>
    <cellStyle name="40% - Accent1 10_SCH J-3" xfId="3064"/>
    <cellStyle name="40% - Accent1 11" xfId="3065"/>
    <cellStyle name="40% - Accent1 11 2" xfId="3066"/>
    <cellStyle name="40% - Accent1 11 2 2" xfId="3067"/>
    <cellStyle name="40% - Accent1 11 2_SCH J-3" xfId="3068"/>
    <cellStyle name="40% - Accent1 11 3" xfId="3069"/>
    <cellStyle name="40% - Accent1 11 4" xfId="3070"/>
    <cellStyle name="40% - Accent1 11_SCH J-3" xfId="3071"/>
    <cellStyle name="40% - Accent1 12" xfId="3072"/>
    <cellStyle name="40% - Accent1 12 2" xfId="3073"/>
    <cellStyle name="40% - Accent1 12 3" xfId="3074"/>
    <cellStyle name="40% - Accent1 12_SCH J-3" xfId="3075"/>
    <cellStyle name="40% - Accent1 13" xfId="3076"/>
    <cellStyle name="40% - Accent1 13 2" xfId="3077"/>
    <cellStyle name="40% - Accent1 13_SCH J-3" xfId="3078"/>
    <cellStyle name="40% - Accent1 14" xfId="3079"/>
    <cellStyle name="40% - Accent1 15" xfId="3080"/>
    <cellStyle name="40% - Accent1 16" xfId="3081"/>
    <cellStyle name="40% - Accent1 17" xfId="3082"/>
    <cellStyle name="40% - Accent1 17 2" xfId="3083"/>
    <cellStyle name="40% - Accent1 18" xfId="3084"/>
    <cellStyle name="40% - Accent1 19" xfId="3085"/>
    <cellStyle name="40% - Accent1 2" xfId="237"/>
    <cellStyle name="40% - Accent1 2 2" xfId="3086"/>
    <cellStyle name="40% - Accent1 2 2 2" xfId="3087"/>
    <cellStyle name="40% - Accent1 2 2 2 2" xfId="3088"/>
    <cellStyle name="40% - Accent1 2 2 2 2 2" xfId="3089"/>
    <cellStyle name="40% - Accent1 2 2 2 2 2 2" xfId="3090"/>
    <cellStyle name="40% - Accent1 2 2 2 2 2 2 2" xfId="3091"/>
    <cellStyle name="40% - Accent1 2 2 2 2 2 2_SCH J-3" xfId="3092"/>
    <cellStyle name="40% - Accent1 2 2 2 2 2 3" xfId="3093"/>
    <cellStyle name="40% - Accent1 2 2 2 2 2_SCH J-3" xfId="3094"/>
    <cellStyle name="40% - Accent1 2 2 2 2 3" xfId="3095"/>
    <cellStyle name="40% - Accent1 2 2 2 2 3 2" xfId="3096"/>
    <cellStyle name="40% - Accent1 2 2 2 2 3_SCH J-3" xfId="3097"/>
    <cellStyle name="40% - Accent1 2 2 2 2 4" xfId="3098"/>
    <cellStyle name="40% - Accent1 2 2 2 2 5" xfId="3099"/>
    <cellStyle name="40% - Accent1 2 2 2 2_SCH J-3" xfId="3100"/>
    <cellStyle name="40% - Accent1 2 2 2 3" xfId="3101"/>
    <cellStyle name="40% - Accent1 2 2 2 3 2" xfId="3102"/>
    <cellStyle name="40% - Accent1 2 2 2 3 2 2" xfId="3103"/>
    <cellStyle name="40% - Accent1 2 2 2 3 2_SCH J-3" xfId="3104"/>
    <cellStyle name="40% - Accent1 2 2 2 3 3" xfId="3105"/>
    <cellStyle name="40% - Accent1 2 2 2 3_SCH J-3" xfId="3106"/>
    <cellStyle name="40% - Accent1 2 2 2 4" xfId="3107"/>
    <cellStyle name="40% - Accent1 2 2 2 4 2" xfId="3108"/>
    <cellStyle name="40% - Accent1 2 2 2 4_SCH J-3" xfId="3109"/>
    <cellStyle name="40% - Accent1 2 2 2 5" xfId="3110"/>
    <cellStyle name="40% - Accent1 2 2 2 6" xfId="3111"/>
    <cellStyle name="40% - Accent1 2 2 2_SCH J-3" xfId="3112"/>
    <cellStyle name="40% - Accent1 2 2 3" xfId="3113"/>
    <cellStyle name="40% - Accent1 2 2 3 2" xfId="3114"/>
    <cellStyle name="40% - Accent1 2 2 3 2 2" xfId="3115"/>
    <cellStyle name="40% - Accent1 2 2 3 2 2 2" xfId="3116"/>
    <cellStyle name="40% - Accent1 2 2 3 2 2_SCH J-3" xfId="3117"/>
    <cellStyle name="40% - Accent1 2 2 3 2 3" xfId="3118"/>
    <cellStyle name="40% - Accent1 2 2 3 2_SCH J-3" xfId="3119"/>
    <cellStyle name="40% - Accent1 2 2 3 3" xfId="3120"/>
    <cellStyle name="40% - Accent1 2 2 3 3 2" xfId="3121"/>
    <cellStyle name="40% - Accent1 2 2 3 3_SCH J-3" xfId="3122"/>
    <cellStyle name="40% - Accent1 2 2 3 4" xfId="3123"/>
    <cellStyle name="40% - Accent1 2 2 3 5" xfId="3124"/>
    <cellStyle name="40% - Accent1 2 2 3_SCH J-3" xfId="3125"/>
    <cellStyle name="40% - Accent1 2 2 4" xfId="3126"/>
    <cellStyle name="40% - Accent1 2 2 4 2" xfId="3127"/>
    <cellStyle name="40% - Accent1 2 2 4 2 2" xfId="3128"/>
    <cellStyle name="40% - Accent1 2 2 4 2_SCH J-3" xfId="3129"/>
    <cellStyle name="40% - Accent1 2 2 4 3" xfId="3130"/>
    <cellStyle name="40% - Accent1 2 2 4_SCH J-3" xfId="3131"/>
    <cellStyle name="40% - Accent1 2 2 5" xfId="3132"/>
    <cellStyle name="40% - Accent1 2 2 5 2" xfId="3133"/>
    <cellStyle name="40% - Accent1 2 2 5_SCH J-3" xfId="3134"/>
    <cellStyle name="40% - Accent1 2 2 6" xfId="3135"/>
    <cellStyle name="40% - Accent1 2 2 7" xfId="3136"/>
    <cellStyle name="40% - Accent1 2 2_SCH J-3" xfId="3137"/>
    <cellStyle name="40% - Accent1 2 3" xfId="3138"/>
    <cellStyle name="40% - Accent1 2 3 2" xfId="3139"/>
    <cellStyle name="40% - Accent1 2 3 2 2" xfId="3140"/>
    <cellStyle name="40% - Accent1 2 3 2 2 2" xfId="3141"/>
    <cellStyle name="40% - Accent1 2 3 2 2 2 2" xfId="3142"/>
    <cellStyle name="40% - Accent1 2 3 2 2 2_SCH J-3" xfId="3143"/>
    <cellStyle name="40% - Accent1 2 3 2 2 3" xfId="3144"/>
    <cellStyle name="40% - Accent1 2 3 2 2_SCH J-3" xfId="3145"/>
    <cellStyle name="40% - Accent1 2 3 2 3" xfId="3146"/>
    <cellStyle name="40% - Accent1 2 3 2 3 2" xfId="3147"/>
    <cellStyle name="40% - Accent1 2 3 2 3_SCH J-3" xfId="3148"/>
    <cellStyle name="40% - Accent1 2 3 2 4" xfId="3149"/>
    <cellStyle name="40% - Accent1 2 3 2_SCH J-3" xfId="3150"/>
    <cellStyle name="40% - Accent1 2 3 3" xfId="3151"/>
    <cellStyle name="40% - Accent1 2 3 3 2" xfId="3152"/>
    <cellStyle name="40% - Accent1 2 3 3 2 2" xfId="3153"/>
    <cellStyle name="40% - Accent1 2 3 3 2_SCH J-3" xfId="3154"/>
    <cellStyle name="40% - Accent1 2 3 3 3" xfId="3155"/>
    <cellStyle name="40% - Accent1 2 3 3_SCH J-3" xfId="3156"/>
    <cellStyle name="40% - Accent1 2 3 4" xfId="3157"/>
    <cellStyle name="40% - Accent1 2 3 4 2" xfId="3158"/>
    <cellStyle name="40% - Accent1 2 3 4_SCH J-3" xfId="3159"/>
    <cellStyle name="40% - Accent1 2 3 5" xfId="3160"/>
    <cellStyle name="40% - Accent1 2 3 6" xfId="3161"/>
    <cellStyle name="40% - Accent1 2 3_SCH J-3" xfId="3162"/>
    <cellStyle name="40% - Accent1 2 4" xfId="3163"/>
    <cellStyle name="40% - Accent1 2 4 2" xfId="3164"/>
    <cellStyle name="40% - Accent1 2 4 2 2" xfId="3165"/>
    <cellStyle name="40% - Accent1 2 4 2 2 2" xfId="3166"/>
    <cellStyle name="40% - Accent1 2 4 2 2_SCH J-3" xfId="3167"/>
    <cellStyle name="40% - Accent1 2 4 2 3" xfId="3168"/>
    <cellStyle name="40% - Accent1 2 4 2_SCH J-3" xfId="3169"/>
    <cellStyle name="40% - Accent1 2 4 3" xfId="3170"/>
    <cellStyle name="40% - Accent1 2 4 3 2" xfId="3171"/>
    <cellStyle name="40% - Accent1 2 4 3_SCH J-3" xfId="3172"/>
    <cellStyle name="40% - Accent1 2 4 4" xfId="3173"/>
    <cellStyle name="40% - Accent1 2 4 5" xfId="3174"/>
    <cellStyle name="40% - Accent1 2 4_SCH J-3" xfId="3175"/>
    <cellStyle name="40% - Accent1 2 5" xfId="3176"/>
    <cellStyle name="40% - Accent1 2 5 2" xfId="3177"/>
    <cellStyle name="40% - Accent1 2 5 2 2" xfId="3178"/>
    <cellStyle name="40% - Accent1 2 5 2_SCH J-3" xfId="3179"/>
    <cellStyle name="40% - Accent1 2 5 3" xfId="3180"/>
    <cellStyle name="40% - Accent1 2 5 4" xfId="3181"/>
    <cellStyle name="40% - Accent1 2 5_SCH J-3" xfId="3182"/>
    <cellStyle name="40% - Accent1 2 6" xfId="3183"/>
    <cellStyle name="40% - Accent1 2 6 2" xfId="3184"/>
    <cellStyle name="40% - Accent1 2 6 3" xfId="3185"/>
    <cellStyle name="40% - Accent1 2 6_SCH J-3" xfId="3186"/>
    <cellStyle name="40% - Accent1 2 7" xfId="3187"/>
    <cellStyle name="40% - Accent1 2 8" xfId="3188"/>
    <cellStyle name="40% - Accent1 2 9" xfId="3189"/>
    <cellStyle name="40% - Accent1 20" xfId="3190"/>
    <cellStyle name="40% - Accent1 21" xfId="3191"/>
    <cellStyle name="40% - Accent1 3" xfId="238"/>
    <cellStyle name="40% - Accent1 3 2" xfId="239"/>
    <cellStyle name="40% - Accent1 3 2 2" xfId="240"/>
    <cellStyle name="40% - Accent1 3 2 2 2" xfId="3192"/>
    <cellStyle name="40% - Accent1 3 2 2 2 2" xfId="3193"/>
    <cellStyle name="40% - Accent1 3 2 2 2 2 2" xfId="3194"/>
    <cellStyle name="40% - Accent1 3 2 2 2 2 2 2" xfId="3195"/>
    <cellStyle name="40% - Accent1 3 2 2 2 2 2_SCH J-3" xfId="3196"/>
    <cellStyle name="40% - Accent1 3 2 2 2 2 3" xfId="3197"/>
    <cellStyle name="40% - Accent1 3 2 2 2 2_SCH J-3" xfId="3198"/>
    <cellStyle name="40% - Accent1 3 2 2 2 3" xfId="3199"/>
    <cellStyle name="40% - Accent1 3 2 2 2 3 2" xfId="3200"/>
    <cellStyle name="40% - Accent1 3 2 2 2 3_SCH J-3" xfId="3201"/>
    <cellStyle name="40% - Accent1 3 2 2 2 4" xfId="3202"/>
    <cellStyle name="40% - Accent1 3 2 2 2 5" xfId="3203"/>
    <cellStyle name="40% - Accent1 3 2 2 2_SCH J-3" xfId="3204"/>
    <cellStyle name="40% - Accent1 3 2 2 3" xfId="3205"/>
    <cellStyle name="40% - Accent1 3 2 2 3 2" xfId="3206"/>
    <cellStyle name="40% - Accent1 3 2 2 3 2 2" xfId="3207"/>
    <cellStyle name="40% - Accent1 3 2 2 3 2_SCH J-3" xfId="3208"/>
    <cellStyle name="40% - Accent1 3 2 2 3 3" xfId="3209"/>
    <cellStyle name="40% - Accent1 3 2 2 3_SCH J-3" xfId="3210"/>
    <cellStyle name="40% - Accent1 3 2 2 4" xfId="3211"/>
    <cellStyle name="40% - Accent1 3 2 2 4 2" xfId="3212"/>
    <cellStyle name="40% - Accent1 3 2 2 4_SCH J-3" xfId="3213"/>
    <cellStyle name="40% - Accent1 3 2 2 5" xfId="3214"/>
    <cellStyle name="40% - Accent1 3 2 2 6" xfId="3215"/>
    <cellStyle name="40% - Accent1 3 2 2_SCH J-3" xfId="3216"/>
    <cellStyle name="40% - Accent1 3 2 3" xfId="3217"/>
    <cellStyle name="40% - Accent1 3 2 3 2" xfId="3218"/>
    <cellStyle name="40% - Accent1 3 2 3 2 2" xfId="3219"/>
    <cellStyle name="40% - Accent1 3 2 3 2 2 2" xfId="3220"/>
    <cellStyle name="40% - Accent1 3 2 3 2 2_SCH J-3" xfId="3221"/>
    <cellStyle name="40% - Accent1 3 2 3 2 3" xfId="3222"/>
    <cellStyle name="40% - Accent1 3 2 3 2_SCH J-3" xfId="3223"/>
    <cellStyle name="40% - Accent1 3 2 3 3" xfId="3224"/>
    <cellStyle name="40% - Accent1 3 2 3 3 2" xfId="3225"/>
    <cellStyle name="40% - Accent1 3 2 3 3_SCH J-3" xfId="3226"/>
    <cellStyle name="40% - Accent1 3 2 3 4" xfId="3227"/>
    <cellStyle name="40% - Accent1 3 2 3 5" xfId="3228"/>
    <cellStyle name="40% - Accent1 3 2 3_SCH J-3" xfId="3229"/>
    <cellStyle name="40% - Accent1 3 2 4" xfId="3230"/>
    <cellStyle name="40% - Accent1 3 2 4 2" xfId="3231"/>
    <cellStyle name="40% - Accent1 3 2 4 2 2" xfId="3232"/>
    <cellStyle name="40% - Accent1 3 2 4 2_SCH J-3" xfId="3233"/>
    <cellStyle name="40% - Accent1 3 2 4 3" xfId="3234"/>
    <cellStyle name="40% - Accent1 3 2 4_SCH J-3" xfId="3235"/>
    <cellStyle name="40% - Accent1 3 2 5" xfId="3236"/>
    <cellStyle name="40% - Accent1 3 2 5 2" xfId="3237"/>
    <cellStyle name="40% - Accent1 3 2 5_SCH J-3" xfId="3238"/>
    <cellStyle name="40% - Accent1 3 2 6" xfId="3239"/>
    <cellStyle name="40% - Accent1 3 2 7" xfId="3240"/>
    <cellStyle name="40% - Accent1 3 2_SCH J-3" xfId="3241"/>
    <cellStyle name="40% - Accent1 3 3" xfId="241"/>
    <cellStyle name="40% - Accent1 3 3 2" xfId="3242"/>
    <cellStyle name="40% - Accent1 3 3 2 2" xfId="3243"/>
    <cellStyle name="40% - Accent1 3 3 2 2 2" xfId="3244"/>
    <cellStyle name="40% - Accent1 3 3 2 2 2 2" xfId="3245"/>
    <cellStyle name="40% - Accent1 3 3 2 2 2_SCH J-3" xfId="3246"/>
    <cellStyle name="40% - Accent1 3 3 2 2 3" xfId="3247"/>
    <cellStyle name="40% - Accent1 3 3 2 2_SCH J-3" xfId="3248"/>
    <cellStyle name="40% - Accent1 3 3 2 3" xfId="3249"/>
    <cellStyle name="40% - Accent1 3 3 2 3 2" xfId="3250"/>
    <cellStyle name="40% - Accent1 3 3 2 3_SCH J-3" xfId="3251"/>
    <cellStyle name="40% - Accent1 3 3 2 4" xfId="3252"/>
    <cellStyle name="40% - Accent1 3 3 2 5" xfId="3253"/>
    <cellStyle name="40% - Accent1 3 3 2_SCH J-3" xfId="3254"/>
    <cellStyle name="40% - Accent1 3 3 3" xfId="3255"/>
    <cellStyle name="40% - Accent1 3 3 3 2" xfId="3256"/>
    <cellStyle name="40% - Accent1 3 3 3 2 2" xfId="3257"/>
    <cellStyle name="40% - Accent1 3 3 3 2_SCH J-3" xfId="3258"/>
    <cellStyle name="40% - Accent1 3 3 3 3" xfId="3259"/>
    <cellStyle name="40% - Accent1 3 3 3_SCH J-3" xfId="3260"/>
    <cellStyle name="40% - Accent1 3 3 4" xfId="3261"/>
    <cellStyle name="40% - Accent1 3 3 4 2" xfId="3262"/>
    <cellStyle name="40% - Accent1 3 3 4_SCH J-3" xfId="3263"/>
    <cellStyle name="40% - Accent1 3 3 5" xfId="3264"/>
    <cellStyle name="40% - Accent1 3 3 6" xfId="3265"/>
    <cellStyle name="40% - Accent1 3 3_SCH J-3" xfId="3266"/>
    <cellStyle name="40% - Accent1 3 4" xfId="3267"/>
    <cellStyle name="40% - Accent1 3 4 2" xfId="3268"/>
    <cellStyle name="40% - Accent1 3 4 2 2" xfId="3269"/>
    <cellStyle name="40% - Accent1 3 4 2 2 2" xfId="3270"/>
    <cellStyle name="40% - Accent1 3 4 2 2_SCH J-3" xfId="3271"/>
    <cellStyle name="40% - Accent1 3 4 2 3" xfId="3272"/>
    <cellStyle name="40% - Accent1 3 4 2_SCH J-3" xfId="3273"/>
    <cellStyle name="40% - Accent1 3 4 3" xfId="3274"/>
    <cellStyle name="40% - Accent1 3 4 3 2" xfId="3275"/>
    <cellStyle name="40% - Accent1 3 4 3_SCH J-3" xfId="3276"/>
    <cellStyle name="40% - Accent1 3 4 4" xfId="3277"/>
    <cellStyle name="40% - Accent1 3 4 5" xfId="3278"/>
    <cellStyle name="40% - Accent1 3 4_SCH J-3" xfId="3279"/>
    <cellStyle name="40% - Accent1 3 5" xfId="3280"/>
    <cellStyle name="40% - Accent1 3 5 2" xfId="3281"/>
    <cellStyle name="40% - Accent1 3 5 2 2" xfId="3282"/>
    <cellStyle name="40% - Accent1 3 5 2_SCH J-3" xfId="3283"/>
    <cellStyle name="40% - Accent1 3 5 3" xfId="3284"/>
    <cellStyle name="40% - Accent1 3 5_SCH J-3" xfId="3285"/>
    <cellStyle name="40% - Accent1 3 6" xfId="3286"/>
    <cellStyle name="40% - Accent1 3 6 2" xfId="3287"/>
    <cellStyle name="40% - Accent1 3 6_SCH J-3" xfId="3288"/>
    <cellStyle name="40% - Accent1 3 7" xfId="3289"/>
    <cellStyle name="40% - Accent1 3 8" xfId="3290"/>
    <cellStyle name="40% - Accent1 3 9" xfId="3291"/>
    <cellStyle name="40% - Accent1 3_SCH J-3" xfId="3292"/>
    <cellStyle name="40% - Accent1 4" xfId="242"/>
    <cellStyle name="40% - Accent1 4 2" xfId="3293"/>
    <cellStyle name="40% - Accent1 4 2 2" xfId="3294"/>
    <cellStyle name="40% - Accent1 4 2 2 2" xfId="3295"/>
    <cellStyle name="40% - Accent1 4 2 2 2 2" xfId="3296"/>
    <cellStyle name="40% - Accent1 4 2 2 2 2 2" xfId="3297"/>
    <cellStyle name="40% - Accent1 4 2 2 2 2_SCH J-3" xfId="3298"/>
    <cellStyle name="40% - Accent1 4 2 2 2 3" xfId="3299"/>
    <cellStyle name="40% - Accent1 4 2 2 2_SCH J-3" xfId="3300"/>
    <cellStyle name="40% - Accent1 4 2 2 3" xfId="3301"/>
    <cellStyle name="40% - Accent1 4 2 2 3 2" xfId="3302"/>
    <cellStyle name="40% - Accent1 4 2 2 3_SCH J-3" xfId="3303"/>
    <cellStyle name="40% - Accent1 4 2 2 4" xfId="3304"/>
    <cellStyle name="40% - Accent1 4 2 2_SCH J-3" xfId="3305"/>
    <cellStyle name="40% - Accent1 4 2 3" xfId="3306"/>
    <cellStyle name="40% - Accent1 4 2 3 2" xfId="3307"/>
    <cellStyle name="40% - Accent1 4 2 3 2 2" xfId="3308"/>
    <cellStyle name="40% - Accent1 4 2 3 2_SCH J-3" xfId="3309"/>
    <cellStyle name="40% - Accent1 4 2 3 3" xfId="3310"/>
    <cellStyle name="40% - Accent1 4 2 3_SCH J-3" xfId="3311"/>
    <cellStyle name="40% - Accent1 4 2 4" xfId="3312"/>
    <cellStyle name="40% - Accent1 4 2 4 2" xfId="3313"/>
    <cellStyle name="40% - Accent1 4 2 4_SCH J-3" xfId="3314"/>
    <cellStyle name="40% - Accent1 4 2 5" xfId="3315"/>
    <cellStyle name="40% - Accent1 4 2 6" xfId="3316"/>
    <cellStyle name="40% - Accent1 4 2_SCH J-3" xfId="3317"/>
    <cellStyle name="40% - Accent1 4 3" xfId="3318"/>
    <cellStyle name="40% - Accent1 4 3 2" xfId="3319"/>
    <cellStyle name="40% - Accent1 4 3 2 2" xfId="3320"/>
    <cellStyle name="40% - Accent1 4 3 2 2 2" xfId="3321"/>
    <cellStyle name="40% - Accent1 4 3 2 2_SCH J-3" xfId="3322"/>
    <cellStyle name="40% - Accent1 4 3 2 3" xfId="3323"/>
    <cellStyle name="40% - Accent1 4 3 2_SCH J-3" xfId="3324"/>
    <cellStyle name="40% - Accent1 4 3 3" xfId="3325"/>
    <cellStyle name="40% - Accent1 4 3 3 2" xfId="3326"/>
    <cellStyle name="40% - Accent1 4 3 3_SCH J-3" xfId="3327"/>
    <cellStyle name="40% - Accent1 4 3 4" xfId="3328"/>
    <cellStyle name="40% - Accent1 4 3 5" xfId="3329"/>
    <cellStyle name="40% - Accent1 4 3_SCH J-3" xfId="3330"/>
    <cellStyle name="40% - Accent1 4 4" xfId="3331"/>
    <cellStyle name="40% - Accent1 4 4 2" xfId="3332"/>
    <cellStyle name="40% - Accent1 4 4 2 2" xfId="3333"/>
    <cellStyle name="40% - Accent1 4 4 2_SCH J-3" xfId="3334"/>
    <cellStyle name="40% - Accent1 4 4 3" xfId="3335"/>
    <cellStyle name="40% - Accent1 4 4_SCH J-3" xfId="3336"/>
    <cellStyle name="40% - Accent1 4 5" xfId="3337"/>
    <cellStyle name="40% - Accent1 4 5 2" xfId="3338"/>
    <cellStyle name="40% - Accent1 4 5_SCH J-3" xfId="3339"/>
    <cellStyle name="40% - Accent1 4 6" xfId="3340"/>
    <cellStyle name="40% - Accent1 4 7" xfId="3341"/>
    <cellStyle name="40% - Accent1 4_SCH J-3" xfId="3342"/>
    <cellStyle name="40% - Accent1 5" xfId="3343"/>
    <cellStyle name="40% - Accent1 5 2" xfId="3344"/>
    <cellStyle name="40% - Accent1 5 2 2" xfId="3345"/>
    <cellStyle name="40% - Accent1 5 2 2 2" xfId="3346"/>
    <cellStyle name="40% - Accent1 5 2 2 2 2" xfId="3347"/>
    <cellStyle name="40% - Accent1 5 2 2 2_SCH J-3" xfId="3348"/>
    <cellStyle name="40% - Accent1 5 2 2 3" xfId="3349"/>
    <cellStyle name="40% - Accent1 5 2 2_SCH J-3" xfId="3350"/>
    <cellStyle name="40% - Accent1 5 2 3" xfId="3351"/>
    <cellStyle name="40% - Accent1 5 2 3 2" xfId="3352"/>
    <cellStyle name="40% - Accent1 5 2 3_SCH J-3" xfId="3353"/>
    <cellStyle name="40% - Accent1 5 2 4" xfId="3354"/>
    <cellStyle name="40% - Accent1 5 2 5" xfId="3355"/>
    <cellStyle name="40% - Accent1 5 2_SCH J-3" xfId="3356"/>
    <cellStyle name="40% - Accent1 5 3" xfId="3357"/>
    <cellStyle name="40% - Accent1 5 3 2" xfId="3358"/>
    <cellStyle name="40% - Accent1 5 3 2 2" xfId="3359"/>
    <cellStyle name="40% - Accent1 5 3 2_SCH J-3" xfId="3360"/>
    <cellStyle name="40% - Accent1 5 3 3" xfId="3361"/>
    <cellStyle name="40% - Accent1 5 3_SCH J-3" xfId="3362"/>
    <cellStyle name="40% - Accent1 5 4" xfId="3363"/>
    <cellStyle name="40% - Accent1 5 4 2" xfId="3364"/>
    <cellStyle name="40% - Accent1 5 4_SCH J-3" xfId="3365"/>
    <cellStyle name="40% - Accent1 5 5" xfId="3366"/>
    <cellStyle name="40% - Accent1 5 6" xfId="3367"/>
    <cellStyle name="40% - Accent1 5_SCH J-3" xfId="3368"/>
    <cellStyle name="40% - Accent1 6" xfId="3369"/>
    <cellStyle name="40% - Accent1 6 2" xfId="3370"/>
    <cellStyle name="40% - Accent1 6 2 2" xfId="3371"/>
    <cellStyle name="40% - Accent1 6 2 2 2" xfId="3372"/>
    <cellStyle name="40% - Accent1 6 2 2_SCH J-3" xfId="3373"/>
    <cellStyle name="40% - Accent1 6 2 3" xfId="3374"/>
    <cellStyle name="40% - Accent1 6 2 4" xfId="3375"/>
    <cellStyle name="40% - Accent1 6 2 5" xfId="3376"/>
    <cellStyle name="40% - Accent1 6 2_SCH J-3" xfId="3377"/>
    <cellStyle name="40% - Accent1 6 3" xfId="3378"/>
    <cellStyle name="40% - Accent1 6 3 2" xfId="3379"/>
    <cellStyle name="40% - Accent1 6 3_SCH J-3" xfId="3380"/>
    <cellStyle name="40% - Accent1 6 4" xfId="3381"/>
    <cellStyle name="40% - Accent1 6 5" xfId="3382"/>
    <cellStyle name="40% - Accent1 6_SCH J-3" xfId="3383"/>
    <cellStyle name="40% - Accent1 7" xfId="3384"/>
    <cellStyle name="40% - Accent1 7 2" xfId="3385"/>
    <cellStyle name="40% - Accent1 7 2 2" xfId="3386"/>
    <cellStyle name="40% - Accent1 7 2 2 2" xfId="3387"/>
    <cellStyle name="40% - Accent1 7 2 2_SCH J-3" xfId="3388"/>
    <cellStyle name="40% - Accent1 7 2 3" xfId="3389"/>
    <cellStyle name="40% - Accent1 7 2_SCH J-3" xfId="3390"/>
    <cellStyle name="40% - Accent1 7 3" xfId="3391"/>
    <cellStyle name="40% - Accent1 7 3 2" xfId="3392"/>
    <cellStyle name="40% - Accent1 7 3_SCH J-3" xfId="3393"/>
    <cellStyle name="40% - Accent1 7 4" xfId="3394"/>
    <cellStyle name="40% - Accent1 7 5" xfId="3395"/>
    <cellStyle name="40% - Accent1 7_SCH J-3" xfId="3396"/>
    <cellStyle name="40% - Accent1 8" xfId="3397"/>
    <cellStyle name="40% - Accent1 8 2" xfId="3398"/>
    <cellStyle name="40% - Accent1 8 2 2" xfId="3399"/>
    <cellStyle name="40% - Accent1 8 2 2 2" xfId="3400"/>
    <cellStyle name="40% - Accent1 8 2 2_SCH J-3" xfId="3401"/>
    <cellStyle name="40% - Accent1 8 2 3" xfId="3402"/>
    <cellStyle name="40% - Accent1 8 2_SCH J-3" xfId="3403"/>
    <cellStyle name="40% - Accent1 8 3" xfId="3404"/>
    <cellStyle name="40% - Accent1 8 3 2" xfId="3405"/>
    <cellStyle name="40% - Accent1 8 3_SCH J-3" xfId="3406"/>
    <cellStyle name="40% - Accent1 8 4" xfId="3407"/>
    <cellStyle name="40% - Accent1 8 5" xfId="3408"/>
    <cellStyle name="40% - Accent1 8_SCH J-3" xfId="3409"/>
    <cellStyle name="40% - Accent1 9" xfId="3410"/>
    <cellStyle name="40% - Accent1 9 2" xfId="3411"/>
    <cellStyle name="40% - Accent1 9 2 2" xfId="3412"/>
    <cellStyle name="40% - Accent1 9 2_SCH J-3" xfId="3413"/>
    <cellStyle name="40% - Accent1 9 3" xfId="3414"/>
    <cellStyle name="40% - Accent1 9 4" xfId="3415"/>
    <cellStyle name="40% - Accent1 9_SCH J-3" xfId="3416"/>
    <cellStyle name="40% - Accent2" xfId="8" builtinId="35" customBuiltin="1"/>
    <cellStyle name="40% - Accent2 10" xfId="3417"/>
    <cellStyle name="40% - Accent2 10 2" xfId="3418"/>
    <cellStyle name="40% - Accent2 10 2 2" xfId="3419"/>
    <cellStyle name="40% - Accent2 10 2_SCH J-3" xfId="3420"/>
    <cellStyle name="40% - Accent2 10 3" xfId="3421"/>
    <cellStyle name="40% - Accent2 10 4" xfId="3422"/>
    <cellStyle name="40% - Accent2 10_SCH J-3" xfId="3423"/>
    <cellStyle name="40% - Accent2 11" xfId="3424"/>
    <cellStyle name="40% - Accent2 11 2" xfId="3425"/>
    <cellStyle name="40% - Accent2 11 2 2" xfId="3426"/>
    <cellStyle name="40% - Accent2 11 2_SCH J-3" xfId="3427"/>
    <cellStyle name="40% - Accent2 11 3" xfId="3428"/>
    <cellStyle name="40% - Accent2 11 4" xfId="3429"/>
    <cellStyle name="40% - Accent2 11_SCH J-3" xfId="3430"/>
    <cellStyle name="40% - Accent2 12" xfId="3431"/>
    <cellStyle name="40% - Accent2 12 2" xfId="3432"/>
    <cellStyle name="40% - Accent2 12 3" xfId="3433"/>
    <cellStyle name="40% - Accent2 12_SCH J-3" xfId="3434"/>
    <cellStyle name="40% - Accent2 13" xfId="3435"/>
    <cellStyle name="40% - Accent2 13 2" xfId="3436"/>
    <cellStyle name="40% - Accent2 13_SCH J-3" xfId="3437"/>
    <cellStyle name="40% - Accent2 14" xfId="3438"/>
    <cellStyle name="40% - Accent2 15" xfId="3439"/>
    <cellStyle name="40% - Accent2 16" xfId="3440"/>
    <cellStyle name="40% - Accent2 17" xfId="3441"/>
    <cellStyle name="40% - Accent2 18" xfId="3442"/>
    <cellStyle name="40% - Accent2 19" xfId="3443"/>
    <cellStyle name="40% - Accent2 2" xfId="243"/>
    <cellStyle name="40% - Accent2 2 2" xfId="3444"/>
    <cellStyle name="40% - Accent2 2 2 2" xfId="3445"/>
    <cellStyle name="40% - Accent2 2 2 2 2" xfId="3446"/>
    <cellStyle name="40% - Accent2 2 2 2 2 2" xfId="3447"/>
    <cellStyle name="40% - Accent2 2 2 2 2 2 2" xfId="3448"/>
    <cellStyle name="40% - Accent2 2 2 2 2 2 2 2" xfId="3449"/>
    <cellStyle name="40% - Accent2 2 2 2 2 2 2_SCH J-3" xfId="3450"/>
    <cellStyle name="40% - Accent2 2 2 2 2 2 3" xfId="3451"/>
    <cellStyle name="40% - Accent2 2 2 2 2 2_SCH J-3" xfId="3452"/>
    <cellStyle name="40% - Accent2 2 2 2 2 3" xfId="3453"/>
    <cellStyle name="40% - Accent2 2 2 2 2 3 2" xfId="3454"/>
    <cellStyle name="40% - Accent2 2 2 2 2 3_SCH J-3" xfId="3455"/>
    <cellStyle name="40% - Accent2 2 2 2 2 4" xfId="3456"/>
    <cellStyle name="40% - Accent2 2 2 2 2 5" xfId="3457"/>
    <cellStyle name="40% - Accent2 2 2 2 2_SCH J-3" xfId="3458"/>
    <cellStyle name="40% - Accent2 2 2 2 3" xfId="3459"/>
    <cellStyle name="40% - Accent2 2 2 2 3 2" xfId="3460"/>
    <cellStyle name="40% - Accent2 2 2 2 3 2 2" xfId="3461"/>
    <cellStyle name="40% - Accent2 2 2 2 3 2_SCH J-3" xfId="3462"/>
    <cellStyle name="40% - Accent2 2 2 2 3 3" xfId="3463"/>
    <cellStyle name="40% - Accent2 2 2 2 3_SCH J-3" xfId="3464"/>
    <cellStyle name="40% - Accent2 2 2 2 4" xfId="3465"/>
    <cellStyle name="40% - Accent2 2 2 2 4 2" xfId="3466"/>
    <cellStyle name="40% - Accent2 2 2 2 4_SCH J-3" xfId="3467"/>
    <cellStyle name="40% - Accent2 2 2 2 5" xfId="3468"/>
    <cellStyle name="40% - Accent2 2 2 2 6" xfId="3469"/>
    <cellStyle name="40% - Accent2 2 2 2_SCH J-3" xfId="3470"/>
    <cellStyle name="40% - Accent2 2 2 3" xfId="3471"/>
    <cellStyle name="40% - Accent2 2 2 3 2" xfId="3472"/>
    <cellStyle name="40% - Accent2 2 2 3 2 2" xfId="3473"/>
    <cellStyle name="40% - Accent2 2 2 3 2 2 2" xfId="3474"/>
    <cellStyle name="40% - Accent2 2 2 3 2 2_SCH J-3" xfId="3475"/>
    <cellStyle name="40% - Accent2 2 2 3 2 3" xfId="3476"/>
    <cellStyle name="40% - Accent2 2 2 3 2_SCH J-3" xfId="3477"/>
    <cellStyle name="40% - Accent2 2 2 3 3" xfId="3478"/>
    <cellStyle name="40% - Accent2 2 2 3 3 2" xfId="3479"/>
    <cellStyle name="40% - Accent2 2 2 3 3_SCH J-3" xfId="3480"/>
    <cellStyle name="40% - Accent2 2 2 3 4" xfId="3481"/>
    <cellStyle name="40% - Accent2 2 2 3 5" xfId="3482"/>
    <cellStyle name="40% - Accent2 2 2 3_SCH J-3" xfId="3483"/>
    <cellStyle name="40% - Accent2 2 2 4" xfId="3484"/>
    <cellStyle name="40% - Accent2 2 2 4 2" xfId="3485"/>
    <cellStyle name="40% - Accent2 2 2 4 2 2" xfId="3486"/>
    <cellStyle name="40% - Accent2 2 2 4 2_SCH J-3" xfId="3487"/>
    <cellStyle name="40% - Accent2 2 2 4 3" xfId="3488"/>
    <cellStyle name="40% - Accent2 2 2 4_SCH J-3" xfId="3489"/>
    <cellStyle name="40% - Accent2 2 2 5" xfId="3490"/>
    <cellStyle name="40% - Accent2 2 2 5 2" xfId="3491"/>
    <cellStyle name="40% - Accent2 2 2 5_SCH J-3" xfId="3492"/>
    <cellStyle name="40% - Accent2 2 2 6" xfId="3493"/>
    <cellStyle name="40% - Accent2 2 2 7" xfId="3494"/>
    <cellStyle name="40% - Accent2 2 2_SCH J-3" xfId="3495"/>
    <cellStyle name="40% - Accent2 2 3" xfId="3496"/>
    <cellStyle name="40% - Accent2 2 3 2" xfId="3497"/>
    <cellStyle name="40% - Accent2 2 3 2 2" xfId="3498"/>
    <cellStyle name="40% - Accent2 2 3 2 2 2" xfId="3499"/>
    <cellStyle name="40% - Accent2 2 3 2 2 2 2" xfId="3500"/>
    <cellStyle name="40% - Accent2 2 3 2 2 2_SCH J-3" xfId="3501"/>
    <cellStyle name="40% - Accent2 2 3 2 2 3" xfId="3502"/>
    <cellStyle name="40% - Accent2 2 3 2 2_SCH J-3" xfId="3503"/>
    <cellStyle name="40% - Accent2 2 3 2 3" xfId="3504"/>
    <cellStyle name="40% - Accent2 2 3 2 3 2" xfId="3505"/>
    <cellStyle name="40% - Accent2 2 3 2 3_SCH J-3" xfId="3506"/>
    <cellStyle name="40% - Accent2 2 3 2 4" xfId="3507"/>
    <cellStyle name="40% - Accent2 2 3 2_SCH J-3" xfId="3508"/>
    <cellStyle name="40% - Accent2 2 3 3" xfId="3509"/>
    <cellStyle name="40% - Accent2 2 3 3 2" xfId="3510"/>
    <cellStyle name="40% - Accent2 2 3 3 2 2" xfId="3511"/>
    <cellStyle name="40% - Accent2 2 3 3 2_SCH J-3" xfId="3512"/>
    <cellStyle name="40% - Accent2 2 3 3 3" xfId="3513"/>
    <cellStyle name="40% - Accent2 2 3 3_SCH J-3" xfId="3514"/>
    <cellStyle name="40% - Accent2 2 3 4" xfId="3515"/>
    <cellStyle name="40% - Accent2 2 3 4 2" xfId="3516"/>
    <cellStyle name="40% - Accent2 2 3 4_SCH J-3" xfId="3517"/>
    <cellStyle name="40% - Accent2 2 3 5" xfId="3518"/>
    <cellStyle name="40% - Accent2 2 3 6" xfId="3519"/>
    <cellStyle name="40% - Accent2 2 3_SCH J-3" xfId="3520"/>
    <cellStyle name="40% - Accent2 2 4" xfId="3521"/>
    <cellStyle name="40% - Accent2 2 4 2" xfId="3522"/>
    <cellStyle name="40% - Accent2 2 4 2 2" xfId="3523"/>
    <cellStyle name="40% - Accent2 2 4 2 2 2" xfId="3524"/>
    <cellStyle name="40% - Accent2 2 4 2 2_SCH J-3" xfId="3525"/>
    <cellStyle name="40% - Accent2 2 4 2 3" xfId="3526"/>
    <cellStyle name="40% - Accent2 2 4 2_SCH J-3" xfId="3527"/>
    <cellStyle name="40% - Accent2 2 4 3" xfId="3528"/>
    <cellStyle name="40% - Accent2 2 4 3 2" xfId="3529"/>
    <cellStyle name="40% - Accent2 2 4 3_SCH J-3" xfId="3530"/>
    <cellStyle name="40% - Accent2 2 4 4" xfId="3531"/>
    <cellStyle name="40% - Accent2 2 4 5" xfId="3532"/>
    <cellStyle name="40% - Accent2 2 4_SCH J-3" xfId="3533"/>
    <cellStyle name="40% - Accent2 2 5" xfId="3534"/>
    <cellStyle name="40% - Accent2 2 5 2" xfId="3535"/>
    <cellStyle name="40% - Accent2 2 5 2 2" xfId="3536"/>
    <cellStyle name="40% - Accent2 2 5 2_SCH J-3" xfId="3537"/>
    <cellStyle name="40% - Accent2 2 5 3" xfId="3538"/>
    <cellStyle name="40% - Accent2 2 5 4" xfId="3539"/>
    <cellStyle name="40% - Accent2 2 5_SCH J-3" xfId="3540"/>
    <cellStyle name="40% - Accent2 2 6" xfId="3541"/>
    <cellStyle name="40% - Accent2 2 6 2" xfId="3542"/>
    <cellStyle name="40% - Accent2 2 6 3" xfId="3543"/>
    <cellStyle name="40% - Accent2 2 6_SCH J-3" xfId="3544"/>
    <cellStyle name="40% - Accent2 2 7" xfId="3545"/>
    <cellStyle name="40% - Accent2 2 8" xfId="3546"/>
    <cellStyle name="40% - Accent2 2 9" xfId="3547"/>
    <cellStyle name="40% - Accent2 20" xfId="3548"/>
    <cellStyle name="40% - Accent2 21" xfId="3549"/>
    <cellStyle name="40% - Accent2 3" xfId="244"/>
    <cellStyle name="40% - Accent2 3 2" xfId="245"/>
    <cellStyle name="40% - Accent2 3 2 2" xfId="246"/>
    <cellStyle name="40% - Accent2 3 2 2 2" xfId="3550"/>
    <cellStyle name="40% - Accent2 3 2 2 2 2" xfId="3551"/>
    <cellStyle name="40% - Accent2 3 2 2 2 2 2" xfId="3552"/>
    <cellStyle name="40% - Accent2 3 2 2 2 2 2 2" xfId="3553"/>
    <cellStyle name="40% - Accent2 3 2 2 2 2 2_SCH J-3" xfId="3554"/>
    <cellStyle name="40% - Accent2 3 2 2 2 2 3" xfId="3555"/>
    <cellStyle name="40% - Accent2 3 2 2 2 2_SCH J-3" xfId="3556"/>
    <cellStyle name="40% - Accent2 3 2 2 2 3" xfId="3557"/>
    <cellStyle name="40% - Accent2 3 2 2 2 3 2" xfId="3558"/>
    <cellStyle name="40% - Accent2 3 2 2 2 3_SCH J-3" xfId="3559"/>
    <cellStyle name="40% - Accent2 3 2 2 2 4" xfId="3560"/>
    <cellStyle name="40% - Accent2 3 2 2 2 5" xfId="3561"/>
    <cellStyle name="40% - Accent2 3 2 2 2_SCH J-3" xfId="3562"/>
    <cellStyle name="40% - Accent2 3 2 2 3" xfId="3563"/>
    <cellStyle name="40% - Accent2 3 2 2 3 2" xfId="3564"/>
    <cellStyle name="40% - Accent2 3 2 2 3 2 2" xfId="3565"/>
    <cellStyle name="40% - Accent2 3 2 2 3 2_SCH J-3" xfId="3566"/>
    <cellStyle name="40% - Accent2 3 2 2 3 3" xfId="3567"/>
    <cellStyle name="40% - Accent2 3 2 2 3_SCH J-3" xfId="3568"/>
    <cellStyle name="40% - Accent2 3 2 2 4" xfId="3569"/>
    <cellStyle name="40% - Accent2 3 2 2 4 2" xfId="3570"/>
    <cellStyle name="40% - Accent2 3 2 2 4_SCH J-3" xfId="3571"/>
    <cellStyle name="40% - Accent2 3 2 2 5" xfId="3572"/>
    <cellStyle name="40% - Accent2 3 2 2 6" xfId="3573"/>
    <cellStyle name="40% - Accent2 3 2 2_SCH J-3" xfId="3574"/>
    <cellStyle name="40% - Accent2 3 2 3" xfId="3575"/>
    <cellStyle name="40% - Accent2 3 2 3 2" xfId="3576"/>
    <cellStyle name="40% - Accent2 3 2 3 2 2" xfId="3577"/>
    <cellStyle name="40% - Accent2 3 2 3 2 2 2" xfId="3578"/>
    <cellStyle name="40% - Accent2 3 2 3 2 2_SCH J-3" xfId="3579"/>
    <cellStyle name="40% - Accent2 3 2 3 2 3" xfId="3580"/>
    <cellStyle name="40% - Accent2 3 2 3 2_SCH J-3" xfId="3581"/>
    <cellStyle name="40% - Accent2 3 2 3 3" xfId="3582"/>
    <cellStyle name="40% - Accent2 3 2 3 3 2" xfId="3583"/>
    <cellStyle name="40% - Accent2 3 2 3 3_SCH J-3" xfId="3584"/>
    <cellStyle name="40% - Accent2 3 2 3 4" xfId="3585"/>
    <cellStyle name="40% - Accent2 3 2 3 5" xfId="3586"/>
    <cellStyle name="40% - Accent2 3 2 3_SCH J-3" xfId="3587"/>
    <cellStyle name="40% - Accent2 3 2 4" xfId="3588"/>
    <cellStyle name="40% - Accent2 3 2 4 2" xfId="3589"/>
    <cellStyle name="40% - Accent2 3 2 4 2 2" xfId="3590"/>
    <cellStyle name="40% - Accent2 3 2 4 2_SCH J-3" xfId="3591"/>
    <cellStyle name="40% - Accent2 3 2 4 3" xfId="3592"/>
    <cellStyle name="40% - Accent2 3 2 4_SCH J-3" xfId="3593"/>
    <cellStyle name="40% - Accent2 3 2 5" xfId="3594"/>
    <cellStyle name="40% - Accent2 3 2 5 2" xfId="3595"/>
    <cellStyle name="40% - Accent2 3 2 5_SCH J-3" xfId="3596"/>
    <cellStyle name="40% - Accent2 3 2 6" xfId="3597"/>
    <cellStyle name="40% - Accent2 3 2 7" xfId="3598"/>
    <cellStyle name="40% - Accent2 3 2_SCH J-3" xfId="3599"/>
    <cellStyle name="40% - Accent2 3 3" xfId="247"/>
    <cellStyle name="40% - Accent2 3 3 2" xfId="3600"/>
    <cellStyle name="40% - Accent2 3 3 2 2" xfId="3601"/>
    <cellStyle name="40% - Accent2 3 3 2 2 2" xfId="3602"/>
    <cellStyle name="40% - Accent2 3 3 2 2 2 2" xfId="3603"/>
    <cellStyle name="40% - Accent2 3 3 2 2 2_SCH J-3" xfId="3604"/>
    <cellStyle name="40% - Accent2 3 3 2 2 3" xfId="3605"/>
    <cellStyle name="40% - Accent2 3 3 2 2_SCH J-3" xfId="3606"/>
    <cellStyle name="40% - Accent2 3 3 2 3" xfId="3607"/>
    <cellStyle name="40% - Accent2 3 3 2 3 2" xfId="3608"/>
    <cellStyle name="40% - Accent2 3 3 2 3_SCH J-3" xfId="3609"/>
    <cellStyle name="40% - Accent2 3 3 2 4" xfId="3610"/>
    <cellStyle name="40% - Accent2 3 3 2 5" xfId="3611"/>
    <cellStyle name="40% - Accent2 3 3 2_SCH J-3" xfId="3612"/>
    <cellStyle name="40% - Accent2 3 3 3" xfId="3613"/>
    <cellStyle name="40% - Accent2 3 3 3 2" xfId="3614"/>
    <cellStyle name="40% - Accent2 3 3 3 2 2" xfId="3615"/>
    <cellStyle name="40% - Accent2 3 3 3 2_SCH J-3" xfId="3616"/>
    <cellStyle name="40% - Accent2 3 3 3 3" xfId="3617"/>
    <cellStyle name="40% - Accent2 3 3 3_SCH J-3" xfId="3618"/>
    <cellStyle name="40% - Accent2 3 3 4" xfId="3619"/>
    <cellStyle name="40% - Accent2 3 3 4 2" xfId="3620"/>
    <cellStyle name="40% - Accent2 3 3 4_SCH J-3" xfId="3621"/>
    <cellStyle name="40% - Accent2 3 3 5" xfId="3622"/>
    <cellStyle name="40% - Accent2 3 3 6" xfId="3623"/>
    <cellStyle name="40% - Accent2 3 3_SCH J-3" xfId="3624"/>
    <cellStyle name="40% - Accent2 3 4" xfId="3625"/>
    <cellStyle name="40% - Accent2 3 4 2" xfId="3626"/>
    <cellStyle name="40% - Accent2 3 4 2 2" xfId="3627"/>
    <cellStyle name="40% - Accent2 3 4 2 2 2" xfId="3628"/>
    <cellStyle name="40% - Accent2 3 4 2 2_SCH J-3" xfId="3629"/>
    <cellStyle name="40% - Accent2 3 4 2 3" xfId="3630"/>
    <cellStyle name="40% - Accent2 3 4 2_SCH J-3" xfId="3631"/>
    <cellStyle name="40% - Accent2 3 4 3" xfId="3632"/>
    <cellStyle name="40% - Accent2 3 4 3 2" xfId="3633"/>
    <cellStyle name="40% - Accent2 3 4 3_SCH J-3" xfId="3634"/>
    <cellStyle name="40% - Accent2 3 4 4" xfId="3635"/>
    <cellStyle name="40% - Accent2 3 4 5" xfId="3636"/>
    <cellStyle name="40% - Accent2 3 4_SCH J-3" xfId="3637"/>
    <cellStyle name="40% - Accent2 3 5" xfId="3638"/>
    <cellStyle name="40% - Accent2 3 5 2" xfId="3639"/>
    <cellStyle name="40% - Accent2 3 5 2 2" xfId="3640"/>
    <cellStyle name="40% - Accent2 3 5 2_SCH J-3" xfId="3641"/>
    <cellStyle name="40% - Accent2 3 5 3" xfId="3642"/>
    <cellStyle name="40% - Accent2 3 5_SCH J-3" xfId="3643"/>
    <cellStyle name="40% - Accent2 3 6" xfId="3644"/>
    <cellStyle name="40% - Accent2 3 6 2" xfId="3645"/>
    <cellStyle name="40% - Accent2 3 6_SCH J-3" xfId="3646"/>
    <cellStyle name="40% - Accent2 3 7" xfId="3647"/>
    <cellStyle name="40% - Accent2 3 8" xfId="3648"/>
    <cellStyle name="40% - Accent2 3 9" xfId="3649"/>
    <cellStyle name="40% - Accent2 3_SCH J-3" xfId="3650"/>
    <cellStyle name="40% - Accent2 4" xfId="248"/>
    <cellStyle name="40% - Accent2 4 2" xfId="3651"/>
    <cellStyle name="40% - Accent2 4 2 2" xfId="3652"/>
    <cellStyle name="40% - Accent2 4 2 2 2" xfId="3653"/>
    <cellStyle name="40% - Accent2 4 2 2 2 2" xfId="3654"/>
    <cellStyle name="40% - Accent2 4 2 2 2 2 2" xfId="3655"/>
    <cellStyle name="40% - Accent2 4 2 2 2 2_SCH J-3" xfId="3656"/>
    <cellStyle name="40% - Accent2 4 2 2 2 3" xfId="3657"/>
    <cellStyle name="40% - Accent2 4 2 2 2_SCH J-3" xfId="3658"/>
    <cellStyle name="40% - Accent2 4 2 2 3" xfId="3659"/>
    <cellStyle name="40% - Accent2 4 2 2 3 2" xfId="3660"/>
    <cellStyle name="40% - Accent2 4 2 2 3_SCH J-3" xfId="3661"/>
    <cellStyle name="40% - Accent2 4 2 2 4" xfId="3662"/>
    <cellStyle name="40% - Accent2 4 2 2_SCH J-3" xfId="3663"/>
    <cellStyle name="40% - Accent2 4 2 3" xfId="3664"/>
    <cellStyle name="40% - Accent2 4 2 3 2" xfId="3665"/>
    <cellStyle name="40% - Accent2 4 2 3 2 2" xfId="3666"/>
    <cellStyle name="40% - Accent2 4 2 3 2_SCH J-3" xfId="3667"/>
    <cellStyle name="40% - Accent2 4 2 3 3" xfId="3668"/>
    <cellStyle name="40% - Accent2 4 2 3_SCH J-3" xfId="3669"/>
    <cellStyle name="40% - Accent2 4 2 4" xfId="3670"/>
    <cellStyle name="40% - Accent2 4 2 4 2" xfId="3671"/>
    <cellStyle name="40% - Accent2 4 2 4_SCH J-3" xfId="3672"/>
    <cellStyle name="40% - Accent2 4 2 5" xfId="3673"/>
    <cellStyle name="40% - Accent2 4 2 6" xfId="3674"/>
    <cellStyle name="40% - Accent2 4 2_SCH J-3" xfId="3675"/>
    <cellStyle name="40% - Accent2 4 3" xfId="3676"/>
    <cellStyle name="40% - Accent2 4 3 2" xfId="3677"/>
    <cellStyle name="40% - Accent2 4 3 2 2" xfId="3678"/>
    <cellStyle name="40% - Accent2 4 3 2 2 2" xfId="3679"/>
    <cellStyle name="40% - Accent2 4 3 2 2_SCH J-3" xfId="3680"/>
    <cellStyle name="40% - Accent2 4 3 2 3" xfId="3681"/>
    <cellStyle name="40% - Accent2 4 3 2_SCH J-3" xfId="3682"/>
    <cellStyle name="40% - Accent2 4 3 3" xfId="3683"/>
    <cellStyle name="40% - Accent2 4 3 3 2" xfId="3684"/>
    <cellStyle name="40% - Accent2 4 3 3_SCH J-3" xfId="3685"/>
    <cellStyle name="40% - Accent2 4 3 4" xfId="3686"/>
    <cellStyle name="40% - Accent2 4 3 5" xfId="3687"/>
    <cellStyle name="40% - Accent2 4 3_SCH J-3" xfId="3688"/>
    <cellStyle name="40% - Accent2 4 4" xfId="3689"/>
    <cellStyle name="40% - Accent2 4 4 2" xfId="3690"/>
    <cellStyle name="40% - Accent2 4 4 2 2" xfId="3691"/>
    <cellStyle name="40% - Accent2 4 4 2_SCH J-3" xfId="3692"/>
    <cellStyle name="40% - Accent2 4 4 3" xfId="3693"/>
    <cellStyle name="40% - Accent2 4 4_SCH J-3" xfId="3694"/>
    <cellStyle name="40% - Accent2 4 5" xfId="3695"/>
    <cellStyle name="40% - Accent2 4 5 2" xfId="3696"/>
    <cellStyle name="40% - Accent2 4 5_SCH J-3" xfId="3697"/>
    <cellStyle name="40% - Accent2 4 6" xfId="3698"/>
    <cellStyle name="40% - Accent2 4 7" xfId="3699"/>
    <cellStyle name="40% - Accent2 4_SCH J-3" xfId="3700"/>
    <cellStyle name="40% - Accent2 5" xfId="3701"/>
    <cellStyle name="40% - Accent2 5 2" xfId="3702"/>
    <cellStyle name="40% - Accent2 5 2 2" xfId="3703"/>
    <cellStyle name="40% - Accent2 5 2 2 2" xfId="3704"/>
    <cellStyle name="40% - Accent2 5 2 2 2 2" xfId="3705"/>
    <cellStyle name="40% - Accent2 5 2 2 2_SCH J-3" xfId="3706"/>
    <cellStyle name="40% - Accent2 5 2 2 3" xfId="3707"/>
    <cellStyle name="40% - Accent2 5 2 2_SCH J-3" xfId="3708"/>
    <cellStyle name="40% - Accent2 5 2 3" xfId="3709"/>
    <cellStyle name="40% - Accent2 5 2 3 2" xfId="3710"/>
    <cellStyle name="40% - Accent2 5 2 3_SCH J-3" xfId="3711"/>
    <cellStyle name="40% - Accent2 5 2 4" xfId="3712"/>
    <cellStyle name="40% - Accent2 5 2 5" xfId="3713"/>
    <cellStyle name="40% - Accent2 5 2_SCH J-3" xfId="3714"/>
    <cellStyle name="40% - Accent2 5 3" xfId="3715"/>
    <cellStyle name="40% - Accent2 5 3 2" xfId="3716"/>
    <cellStyle name="40% - Accent2 5 3 2 2" xfId="3717"/>
    <cellStyle name="40% - Accent2 5 3 2_SCH J-3" xfId="3718"/>
    <cellStyle name="40% - Accent2 5 3 3" xfId="3719"/>
    <cellStyle name="40% - Accent2 5 3_SCH J-3" xfId="3720"/>
    <cellStyle name="40% - Accent2 5 4" xfId="3721"/>
    <cellStyle name="40% - Accent2 5 4 2" xfId="3722"/>
    <cellStyle name="40% - Accent2 5 4_SCH J-3" xfId="3723"/>
    <cellStyle name="40% - Accent2 5 5" xfId="3724"/>
    <cellStyle name="40% - Accent2 5 6" xfId="3725"/>
    <cellStyle name="40% - Accent2 5_SCH J-3" xfId="3726"/>
    <cellStyle name="40% - Accent2 6" xfId="3727"/>
    <cellStyle name="40% - Accent2 6 2" xfId="3728"/>
    <cellStyle name="40% - Accent2 6 2 2" xfId="3729"/>
    <cellStyle name="40% - Accent2 6 2 2 2" xfId="3730"/>
    <cellStyle name="40% - Accent2 6 2 2_SCH J-3" xfId="3731"/>
    <cellStyle name="40% - Accent2 6 2 3" xfId="3732"/>
    <cellStyle name="40% - Accent2 6 2 4" xfId="3733"/>
    <cellStyle name="40% - Accent2 6 2 5" xfId="3734"/>
    <cellStyle name="40% - Accent2 6 2_SCH J-3" xfId="3735"/>
    <cellStyle name="40% - Accent2 6 3" xfId="3736"/>
    <cellStyle name="40% - Accent2 6 3 2" xfId="3737"/>
    <cellStyle name="40% - Accent2 6 3_SCH J-3" xfId="3738"/>
    <cellStyle name="40% - Accent2 6 4" xfId="3739"/>
    <cellStyle name="40% - Accent2 6 5" xfId="3740"/>
    <cellStyle name="40% - Accent2 6_SCH J-3" xfId="3741"/>
    <cellStyle name="40% - Accent2 7" xfId="3742"/>
    <cellStyle name="40% - Accent2 7 2" xfId="3743"/>
    <cellStyle name="40% - Accent2 7 2 2" xfId="3744"/>
    <cellStyle name="40% - Accent2 7 2 2 2" xfId="3745"/>
    <cellStyle name="40% - Accent2 7 2 2_SCH J-3" xfId="3746"/>
    <cellStyle name="40% - Accent2 7 2 3" xfId="3747"/>
    <cellStyle name="40% - Accent2 7 2_SCH J-3" xfId="3748"/>
    <cellStyle name="40% - Accent2 7 3" xfId="3749"/>
    <cellStyle name="40% - Accent2 7 3 2" xfId="3750"/>
    <cellStyle name="40% - Accent2 7 3_SCH J-3" xfId="3751"/>
    <cellStyle name="40% - Accent2 7 4" xfId="3752"/>
    <cellStyle name="40% - Accent2 7 5" xfId="3753"/>
    <cellStyle name="40% - Accent2 7_SCH J-3" xfId="3754"/>
    <cellStyle name="40% - Accent2 8" xfId="3755"/>
    <cellStyle name="40% - Accent2 8 2" xfId="3756"/>
    <cellStyle name="40% - Accent2 8 2 2" xfId="3757"/>
    <cellStyle name="40% - Accent2 8 2 2 2" xfId="3758"/>
    <cellStyle name="40% - Accent2 8 2 2_SCH J-3" xfId="3759"/>
    <cellStyle name="40% - Accent2 8 2 3" xfId="3760"/>
    <cellStyle name="40% - Accent2 8 2_SCH J-3" xfId="3761"/>
    <cellStyle name="40% - Accent2 8 3" xfId="3762"/>
    <cellStyle name="40% - Accent2 8 3 2" xfId="3763"/>
    <cellStyle name="40% - Accent2 8 3_SCH J-3" xfId="3764"/>
    <cellStyle name="40% - Accent2 8 4" xfId="3765"/>
    <cellStyle name="40% - Accent2 8 5" xfId="3766"/>
    <cellStyle name="40% - Accent2 8_SCH J-3" xfId="3767"/>
    <cellStyle name="40% - Accent2 9" xfId="3768"/>
    <cellStyle name="40% - Accent2 9 2" xfId="3769"/>
    <cellStyle name="40% - Accent2 9 2 2" xfId="3770"/>
    <cellStyle name="40% - Accent2 9 2_SCH J-3" xfId="3771"/>
    <cellStyle name="40% - Accent2 9 3" xfId="3772"/>
    <cellStyle name="40% - Accent2 9 4" xfId="3773"/>
    <cellStyle name="40% - Accent2 9_SCH J-3" xfId="3774"/>
    <cellStyle name="40% - Accent3" xfId="9" builtinId="39" customBuiltin="1"/>
    <cellStyle name="40% - Accent3 10" xfId="3775"/>
    <cellStyle name="40% - Accent3 10 2" xfId="3776"/>
    <cellStyle name="40% - Accent3 10 2 2" xfId="3777"/>
    <cellStyle name="40% - Accent3 10 2_SCH J-3" xfId="3778"/>
    <cellStyle name="40% - Accent3 10 3" xfId="3779"/>
    <cellStyle name="40% - Accent3 10 4" xfId="3780"/>
    <cellStyle name="40% - Accent3 10_SCH J-3" xfId="3781"/>
    <cellStyle name="40% - Accent3 11" xfId="3782"/>
    <cellStyle name="40% - Accent3 11 2" xfId="3783"/>
    <cellStyle name="40% - Accent3 11 2 2" xfId="3784"/>
    <cellStyle name="40% - Accent3 11 2_SCH J-3" xfId="3785"/>
    <cellStyle name="40% - Accent3 11 3" xfId="3786"/>
    <cellStyle name="40% - Accent3 11 4" xfId="3787"/>
    <cellStyle name="40% - Accent3 11_SCH J-3" xfId="3788"/>
    <cellStyle name="40% - Accent3 12" xfId="3789"/>
    <cellStyle name="40% - Accent3 12 2" xfId="3790"/>
    <cellStyle name="40% - Accent3 12 3" xfId="3791"/>
    <cellStyle name="40% - Accent3 12_SCH J-3" xfId="3792"/>
    <cellStyle name="40% - Accent3 13" xfId="3793"/>
    <cellStyle name="40% - Accent3 13 2" xfId="3794"/>
    <cellStyle name="40% - Accent3 13_SCH J-3" xfId="3795"/>
    <cellStyle name="40% - Accent3 14" xfId="3796"/>
    <cellStyle name="40% - Accent3 15" xfId="3797"/>
    <cellStyle name="40% - Accent3 16" xfId="3798"/>
    <cellStyle name="40% - Accent3 17" xfId="3799"/>
    <cellStyle name="40% - Accent3 17 2" xfId="3800"/>
    <cellStyle name="40% - Accent3 18" xfId="3801"/>
    <cellStyle name="40% - Accent3 19" xfId="3802"/>
    <cellStyle name="40% - Accent3 2" xfId="249"/>
    <cellStyle name="40% - Accent3 2 2" xfId="3803"/>
    <cellStyle name="40% - Accent3 2 2 2" xfId="3804"/>
    <cellStyle name="40% - Accent3 2 2 2 2" xfId="3805"/>
    <cellStyle name="40% - Accent3 2 2 2 2 2" xfId="3806"/>
    <cellStyle name="40% - Accent3 2 2 2 2 2 2" xfId="3807"/>
    <cellStyle name="40% - Accent3 2 2 2 2 2 2 2" xfId="3808"/>
    <cellStyle name="40% - Accent3 2 2 2 2 2 2_SCH J-3" xfId="3809"/>
    <cellStyle name="40% - Accent3 2 2 2 2 2 3" xfId="3810"/>
    <cellStyle name="40% - Accent3 2 2 2 2 2_SCH J-3" xfId="3811"/>
    <cellStyle name="40% - Accent3 2 2 2 2 3" xfId="3812"/>
    <cellStyle name="40% - Accent3 2 2 2 2 3 2" xfId="3813"/>
    <cellStyle name="40% - Accent3 2 2 2 2 3_SCH J-3" xfId="3814"/>
    <cellStyle name="40% - Accent3 2 2 2 2 4" xfId="3815"/>
    <cellStyle name="40% - Accent3 2 2 2 2 5" xfId="3816"/>
    <cellStyle name="40% - Accent3 2 2 2 2_SCH J-3" xfId="3817"/>
    <cellStyle name="40% - Accent3 2 2 2 3" xfId="3818"/>
    <cellStyle name="40% - Accent3 2 2 2 3 2" xfId="3819"/>
    <cellStyle name="40% - Accent3 2 2 2 3 2 2" xfId="3820"/>
    <cellStyle name="40% - Accent3 2 2 2 3 2_SCH J-3" xfId="3821"/>
    <cellStyle name="40% - Accent3 2 2 2 3 3" xfId="3822"/>
    <cellStyle name="40% - Accent3 2 2 2 3_SCH J-3" xfId="3823"/>
    <cellStyle name="40% - Accent3 2 2 2 4" xfId="3824"/>
    <cellStyle name="40% - Accent3 2 2 2 4 2" xfId="3825"/>
    <cellStyle name="40% - Accent3 2 2 2 4_SCH J-3" xfId="3826"/>
    <cellStyle name="40% - Accent3 2 2 2 5" xfId="3827"/>
    <cellStyle name="40% - Accent3 2 2 2 6" xfId="3828"/>
    <cellStyle name="40% - Accent3 2 2 2_SCH J-3" xfId="3829"/>
    <cellStyle name="40% - Accent3 2 2 3" xfId="3830"/>
    <cellStyle name="40% - Accent3 2 2 3 2" xfId="3831"/>
    <cellStyle name="40% - Accent3 2 2 3 2 2" xfId="3832"/>
    <cellStyle name="40% - Accent3 2 2 3 2 2 2" xfId="3833"/>
    <cellStyle name="40% - Accent3 2 2 3 2 2_SCH J-3" xfId="3834"/>
    <cellStyle name="40% - Accent3 2 2 3 2 3" xfId="3835"/>
    <cellStyle name="40% - Accent3 2 2 3 2_SCH J-3" xfId="3836"/>
    <cellStyle name="40% - Accent3 2 2 3 3" xfId="3837"/>
    <cellStyle name="40% - Accent3 2 2 3 3 2" xfId="3838"/>
    <cellStyle name="40% - Accent3 2 2 3 3_SCH J-3" xfId="3839"/>
    <cellStyle name="40% - Accent3 2 2 3 4" xfId="3840"/>
    <cellStyle name="40% - Accent3 2 2 3 5" xfId="3841"/>
    <cellStyle name="40% - Accent3 2 2 3_SCH J-3" xfId="3842"/>
    <cellStyle name="40% - Accent3 2 2 4" xfId="3843"/>
    <cellStyle name="40% - Accent3 2 2 4 2" xfId="3844"/>
    <cellStyle name="40% - Accent3 2 2 4 2 2" xfId="3845"/>
    <cellStyle name="40% - Accent3 2 2 4 2_SCH J-3" xfId="3846"/>
    <cellStyle name="40% - Accent3 2 2 4 3" xfId="3847"/>
    <cellStyle name="40% - Accent3 2 2 4_SCH J-3" xfId="3848"/>
    <cellStyle name="40% - Accent3 2 2 5" xfId="3849"/>
    <cellStyle name="40% - Accent3 2 2 5 2" xfId="3850"/>
    <cellStyle name="40% - Accent3 2 2 5_SCH J-3" xfId="3851"/>
    <cellStyle name="40% - Accent3 2 2 6" xfId="3852"/>
    <cellStyle name="40% - Accent3 2 2 7" xfId="3853"/>
    <cellStyle name="40% - Accent3 2 2_SCH J-3" xfId="3854"/>
    <cellStyle name="40% - Accent3 2 3" xfId="3855"/>
    <cellStyle name="40% - Accent3 2 3 2" xfId="3856"/>
    <cellStyle name="40% - Accent3 2 3 2 2" xfId="3857"/>
    <cellStyle name="40% - Accent3 2 3 2 2 2" xfId="3858"/>
    <cellStyle name="40% - Accent3 2 3 2 2 2 2" xfId="3859"/>
    <cellStyle name="40% - Accent3 2 3 2 2 2_SCH J-3" xfId="3860"/>
    <cellStyle name="40% - Accent3 2 3 2 2 3" xfId="3861"/>
    <cellStyle name="40% - Accent3 2 3 2 2_SCH J-3" xfId="3862"/>
    <cellStyle name="40% - Accent3 2 3 2 3" xfId="3863"/>
    <cellStyle name="40% - Accent3 2 3 2 3 2" xfId="3864"/>
    <cellStyle name="40% - Accent3 2 3 2 3_SCH J-3" xfId="3865"/>
    <cellStyle name="40% - Accent3 2 3 2 4" xfId="3866"/>
    <cellStyle name="40% - Accent3 2 3 2_SCH J-3" xfId="3867"/>
    <cellStyle name="40% - Accent3 2 3 3" xfId="3868"/>
    <cellStyle name="40% - Accent3 2 3 3 2" xfId="3869"/>
    <cellStyle name="40% - Accent3 2 3 3 2 2" xfId="3870"/>
    <cellStyle name="40% - Accent3 2 3 3 2_SCH J-3" xfId="3871"/>
    <cellStyle name="40% - Accent3 2 3 3 3" xfId="3872"/>
    <cellStyle name="40% - Accent3 2 3 3_SCH J-3" xfId="3873"/>
    <cellStyle name="40% - Accent3 2 3 4" xfId="3874"/>
    <cellStyle name="40% - Accent3 2 3 4 2" xfId="3875"/>
    <cellStyle name="40% - Accent3 2 3 4_SCH J-3" xfId="3876"/>
    <cellStyle name="40% - Accent3 2 3 5" xfId="3877"/>
    <cellStyle name="40% - Accent3 2 3 6" xfId="3878"/>
    <cellStyle name="40% - Accent3 2 3_SCH J-3" xfId="3879"/>
    <cellStyle name="40% - Accent3 2 4" xfId="3880"/>
    <cellStyle name="40% - Accent3 2 4 2" xfId="3881"/>
    <cellStyle name="40% - Accent3 2 4 2 2" xfId="3882"/>
    <cellStyle name="40% - Accent3 2 4 2 2 2" xfId="3883"/>
    <cellStyle name="40% - Accent3 2 4 2 2_SCH J-3" xfId="3884"/>
    <cellStyle name="40% - Accent3 2 4 2 3" xfId="3885"/>
    <cellStyle name="40% - Accent3 2 4 2_SCH J-3" xfId="3886"/>
    <cellStyle name="40% - Accent3 2 4 3" xfId="3887"/>
    <cellStyle name="40% - Accent3 2 4 3 2" xfId="3888"/>
    <cellStyle name="40% - Accent3 2 4 3_SCH J-3" xfId="3889"/>
    <cellStyle name="40% - Accent3 2 4 4" xfId="3890"/>
    <cellStyle name="40% - Accent3 2 4 5" xfId="3891"/>
    <cellStyle name="40% - Accent3 2 4_SCH J-3" xfId="3892"/>
    <cellStyle name="40% - Accent3 2 5" xfId="3893"/>
    <cellStyle name="40% - Accent3 2 5 2" xfId="3894"/>
    <cellStyle name="40% - Accent3 2 5 2 2" xfId="3895"/>
    <cellStyle name="40% - Accent3 2 5 2_SCH J-3" xfId="3896"/>
    <cellStyle name="40% - Accent3 2 5 3" xfId="3897"/>
    <cellStyle name="40% - Accent3 2 5 4" xfId="3898"/>
    <cellStyle name="40% - Accent3 2 5_SCH J-3" xfId="3899"/>
    <cellStyle name="40% - Accent3 2 6" xfId="3900"/>
    <cellStyle name="40% - Accent3 2 6 2" xfId="3901"/>
    <cellStyle name="40% - Accent3 2 6 3" xfId="3902"/>
    <cellStyle name="40% - Accent3 2 6_SCH J-3" xfId="3903"/>
    <cellStyle name="40% - Accent3 2 7" xfId="3904"/>
    <cellStyle name="40% - Accent3 2 8" xfId="3905"/>
    <cellStyle name="40% - Accent3 2 9" xfId="3906"/>
    <cellStyle name="40% - Accent3 20" xfId="3907"/>
    <cellStyle name="40% - Accent3 21" xfId="3908"/>
    <cellStyle name="40% - Accent3 3" xfId="250"/>
    <cellStyle name="40% - Accent3 3 2" xfId="251"/>
    <cellStyle name="40% - Accent3 3 2 2" xfId="252"/>
    <cellStyle name="40% - Accent3 3 2 2 2" xfId="3909"/>
    <cellStyle name="40% - Accent3 3 2 2 2 2" xfId="3910"/>
    <cellStyle name="40% - Accent3 3 2 2 2 2 2" xfId="3911"/>
    <cellStyle name="40% - Accent3 3 2 2 2 2 2 2" xfId="3912"/>
    <cellStyle name="40% - Accent3 3 2 2 2 2 2_SCH J-3" xfId="3913"/>
    <cellStyle name="40% - Accent3 3 2 2 2 2 3" xfId="3914"/>
    <cellStyle name="40% - Accent3 3 2 2 2 2_SCH J-3" xfId="3915"/>
    <cellStyle name="40% - Accent3 3 2 2 2 3" xfId="3916"/>
    <cellStyle name="40% - Accent3 3 2 2 2 3 2" xfId="3917"/>
    <cellStyle name="40% - Accent3 3 2 2 2 3_SCH J-3" xfId="3918"/>
    <cellStyle name="40% - Accent3 3 2 2 2 4" xfId="3919"/>
    <cellStyle name="40% - Accent3 3 2 2 2 5" xfId="3920"/>
    <cellStyle name="40% - Accent3 3 2 2 2_SCH J-3" xfId="3921"/>
    <cellStyle name="40% - Accent3 3 2 2 3" xfId="3922"/>
    <cellStyle name="40% - Accent3 3 2 2 3 2" xfId="3923"/>
    <cellStyle name="40% - Accent3 3 2 2 3 2 2" xfId="3924"/>
    <cellStyle name="40% - Accent3 3 2 2 3 2_SCH J-3" xfId="3925"/>
    <cellStyle name="40% - Accent3 3 2 2 3 3" xfId="3926"/>
    <cellStyle name="40% - Accent3 3 2 2 3_SCH J-3" xfId="3927"/>
    <cellStyle name="40% - Accent3 3 2 2 4" xfId="3928"/>
    <cellStyle name="40% - Accent3 3 2 2 4 2" xfId="3929"/>
    <cellStyle name="40% - Accent3 3 2 2 4_SCH J-3" xfId="3930"/>
    <cellStyle name="40% - Accent3 3 2 2 5" xfId="3931"/>
    <cellStyle name="40% - Accent3 3 2 2 6" xfId="3932"/>
    <cellStyle name="40% - Accent3 3 2 2_SCH J-3" xfId="3933"/>
    <cellStyle name="40% - Accent3 3 2 3" xfId="3934"/>
    <cellStyle name="40% - Accent3 3 2 3 2" xfId="3935"/>
    <cellStyle name="40% - Accent3 3 2 3 2 2" xfId="3936"/>
    <cellStyle name="40% - Accent3 3 2 3 2 2 2" xfId="3937"/>
    <cellStyle name="40% - Accent3 3 2 3 2 2_SCH J-3" xfId="3938"/>
    <cellStyle name="40% - Accent3 3 2 3 2 3" xfId="3939"/>
    <cellStyle name="40% - Accent3 3 2 3 2_SCH J-3" xfId="3940"/>
    <cellStyle name="40% - Accent3 3 2 3 3" xfId="3941"/>
    <cellStyle name="40% - Accent3 3 2 3 3 2" xfId="3942"/>
    <cellStyle name="40% - Accent3 3 2 3 3_SCH J-3" xfId="3943"/>
    <cellStyle name="40% - Accent3 3 2 3 4" xfId="3944"/>
    <cellStyle name="40% - Accent3 3 2 3 5" xfId="3945"/>
    <cellStyle name="40% - Accent3 3 2 3_SCH J-3" xfId="3946"/>
    <cellStyle name="40% - Accent3 3 2 4" xfId="3947"/>
    <cellStyle name="40% - Accent3 3 2 4 2" xfId="3948"/>
    <cellStyle name="40% - Accent3 3 2 4 2 2" xfId="3949"/>
    <cellStyle name="40% - Accent3 3 2 4 2_SCH J-3" xfId="3950"/>
    <cellStyle name="40% - Accent3 3 2 4 3" xfId="3951"/>
    <cellStyle name="40% - Accent3 3 2 4_SCH J-3" xfId="3952"/>
    <cellStyle name="40% - Accent3 3 2 5" xfId="3953"/>
    <cellStyle name="40% - Accent3 3 2 5 2" xfId="3954"/>
    <cellStyle name="40% - Accent3 3 2 5_SCH J-3" xfId="3955"/>
    <cellStyle name="40% - Accent3 3 2 6" xfId="3956"/>
    <cellStyle name="40% - Accent3 3 2 7" xfId="3957"/>
    <cellStyle name="40% - Accent3 3 2_SCH J-3" xfId="3958"/>
    <cellStyle name="40% - Accent3 3 3" xfId="253"/>
    <cellStyle name="40% - Accent3 3 3 2" xfId="3959"/>
    <cellStyle name="40% - Accent3 3 3 2 2" xfId="3960"/>
    <cellStyle name="40% - Accent3 3 3 2 2 2" xfId="3961"/>
    <cellStyle name="40% - Accent3 3 3 2 2 2 2" xfId="3962"/>
    <cellStyle name="40% - Accent3 3 3 2 2 2_SCH J-3" xfId="3963"/>
    <cellStyle name="40% - Accent3 3 3 2 2 3" xfId="3964"/>
    <cellStyle name="40% - Accent3 3 3 2 2_SCH J-3" xfId="3965"/>
    <cellStyle name="40% - Accent3 3 3 2 3" xfId="3966"/>
    <cellStyle name="40% - Accent3 3 3 2 3 2" xfId="3967"/>
    <cellStyle name="40% - Accent3 3 3 2 3_SCH J-3" xfId="3968"/>
    <cellStyle name="40% - Accent3 3 3 2 4" xfId="3969"/>
    <cellStyle name="40% - Accent3 3 3 2 5" xfId="3970"/>
    <cellStyle name="40% - Accent3 3 3 2_SCH J-3" xfId="3971"/>
    <cellStyle name="40% - Accent3 3 3 3" xfId="3972"/>
    <cellStyle name="40% - Accent3 3 3 3 2" xfId="3973"/>
    <cellStyle name="40% - Accent3 3 3 3 2 2" xfId="3974"/>
    <cellStyle name="40% - Accent3 3 3 3 2_SCH J-3" xfId="3975"/>
    <cellStyle name="40% - Accent3 3 3 3 3" xfId="3976"/>
    <cellStyle name="40% - Accent3 3 3 3_SCH J-3" xfId="3977"/>
    <cellStyle name="40% - Accent3 3 3 4" xfId="3978"/>
    <cellStyle name="40% - Accent3 3 3 4 2" xfId="3979"/>
    <cellStyle name="40% - Accent3 3 3 4_SCH J-3" xfId="3980"/>
    <cellStyle name="40% - Accent3 3 3 5" xfId="3981"/>
    <cellStyle name="40% - Accent3 3 3 6" xfId="3982"/>
    <cellStyle name="40% - Accent3 3 3_SCH J-3" xfId="3983"/>
    <cellStyle name="40% - Accent3 3 4" xfId="3984"/>
    <cellStyle name="40% - Accent3 3 4 2" xfId="3985"/>
    <cellStyle name="40% - Accent3 3 4 2 2" xfId="3986"/>
    <cellStyle name="40% - Accent3 3 4 2 2 2" xfId="3987"/>
    <cellStyle name="40% - Accent3 3 4 2 2_SCH J-3" xfId="3988"/>
    <cellStyle name="40% - Accent3 3 4 2 3" xfId="3989"/>
    <cellStyle name="40% - Accent3 3 4 2_SCH J-3" xfId="3990"/>
    <cellStyle name="40% - Accent3 3 4 3" xfId="3991"/>
    <cellStyle name="40% - Accent3 3 4 3 2" xfId="3992"/>
    <cellStyle name="40% - Accent3 3 4 3_SCH J-3" xfId="3993"/>
    <cellStyle name="40% - Accent3 3 4 4" xfId="3994"/>
    <cellStyle name="40% - Accent3 3 4 5" xfId="3995"/>
    <cellStyle name="40% - Accent3 3 4_SCH J-3" xfId="3996"/>
    <cellStyle name="40% - Accent3 3 5" xfId="3997"/>
    <cellStyle name="40% - Accent3 3 5 2" xfId="3998"/>
    <cellStyle name="40% - Accent3 3 5 2 2" xfId="3999"/>
    <cellStyle name="40% - Accent3 3 5 2_SCH J-3" xfId="4000"/>
    <cellStyle name="40% - Accent3 3 5 3" xfId="4001"/>
    <cellStyle name="40% - Accent3 3 5_SCH J-3" xfId="4002"/>
    <cellStyle name="40% - Accent3 3 6" xfId="4003"/>
    <cellStyle name="40% - Accent3 3 6 2" xfId="4004"/>
    <cellStyle name="40% - Accent3 3 6_SCH J-3" xfId="4005"/>
    <cellStyle name="40% - Accent3 3 7" xfId="4006"/>
    <cellStyle name="40% - Accent3 3 8" xfId="4007"/>
    <cellStyle name="40% - Accent3 3 9" xfId="4008"/>
    <cellStyle name="40% - Accent3 3_SCH J-3" xfId="4009"/>
    <cellStyle name="40% - Accent3 4" xfId="254"/>
    <cellStyle name="40% - Accent3 4 2" xfId="4010"/>
    <cellStyle name="40% - Accent3 4 2 2" xfId="4011"/>
    <cellStyle name="40% - Accent3 4 2 2 2" xfId="4012"/>
    <cellStyle name="40% - Accent3 4 2 2 2 2" xfId="4013"/>
    <cellStyle name="40% - Accent3 4 2 2 2 2 2" xfId="4014"/>
    <cellStyle name="40% - Accent3 4 2 2 2 2_SCH J-3" xfId="4015"/>
    <cellStyle name="40% - Accent3 4 2 2 2 3" xfId="4016"/>
    <cellStyle name="40% - Accent3 4 2 2 2_SCH J-3" xfId="4017"/>
    <cellStyle name="40% - Accent3 4 2 2 3" xfId="4018"/>
    <cellStyle name="40% - Accent3 4 2 2 3 2" xfId="4019"/>
    <cellStyle name="40% - Accent3 4 2 2 3_SCH J-3" xfId="4020"/>
    <cellStyle name="40% - Accent3 4 2 2 4" xfId="4021"/>
    <cellStyle name="40% - Accent3 4 2 2_SCH J-3" xfId="4022"/>
    <cellStyle name="40% - Accent3 4 2 3" xfId="4023"/>
    <cellStyle name="40% - Accent3 4 2 3 2" xfId="4024"/>
    <cellStyle name="40% - Accent3 4 2 3 2 2" xfId="4025"/>
    <cellStyle name="40% - Accent3 4 2 3 2_SCH J-3" xfId="4026"/>
    <cellStyle name="40% - Accent3 4 2 3 3" xfId="4027"/>
    <cellStyle name="40% - Accent3 4 2 3_SCH J-3" xfId="4028"/>
    <cellStyle name="40% - Accent3 4 2 4" xfId="4029"/>
    <cellStyle name="40% - Accent3 4 2 4 2" xfId="4030"/>
    <cellStyle name="40% - Accent3 4 2 4_SCH J-3" xfId="4031"/>
    <cellStyle name="40% - Accent3 4 2 5" xfId="4032"/>
    <cellStyle name="40% - Accent3 4 2 6" xfId="4033"/>
    <cellStyle name="40% - Accent3 4 2_SCH J-3" xfId="4034"/>
    <cellStyle name="40% - Accent3 4 3" xfId="4035"/>
    <cellStyle name="40% - Accent3 4 3 2" xfId="4036"/>
    <cellStyle name="40% - Accent3 4 3 2 2" xfId="4037"/>
    <cellStyle name="40% - Accent3 4 3 2 2 2" xfId="4038"/>
    <cellStyle name="40% - Accent3 4 3 2 2_SCH J-3" xfId="4039"/>
    <cellStyle name="40% - Accent3 4 3 2 3" xfId="4040"/>
    <cellStyle name="40% - Accent3 4 3 2_SCH J-3" xfId="4041"/>
    <cellStyle name="40% - Accent3 4 3 3" xfId="4042"/>
    <cellStyle name="40% - Accent3 4 3 3 2" xfId="4043"/>
    <cellStyle name="40% - Accent3 4 3 3_SCH J-3" xfId="4044"/>
    <cellStyle name="40% - Accent3 4 3 4" xfId="4045"/>
    <cellStyle name="40% - Accent3 4 3 5" xfId="4046"/>
    <cellStyle name="40% - Accent3 4 3_SCH J-3" xfId="4047"/>
    <cellStyle name="40% - Accent3 4 4" xfId="4048"/>
    <cellStyle name="40% - Accent3 4 4 2" xfId="4049"/>
    <cellStyle name="40% - Accent3 4 4 2 2" xfId="4050"/>
    <cellStyle name="40% - Accent3 4 4 2_SCH J-3" xfId="4051"/>
    <cellStyle name="40% - Accent3 4 4 3" xfId="4052"/>
    <cellStyle name="40% - Accent3 4 4_SCH J-3" xfId="4053"/>
    <cellStyle name="40% - Accent3 4 5" xfId="4054"/>
    <cellStyle name="40% - Accent3 4 5 2" xfId="4055"/>
    <cellStyle name="40% - Accent3 4 5_SCH J-3" xfId="4056"/>
    <cellStyle name="40% - Accent3 4 6" xfId="4057"/>
    <cellStyle name="40% - Accent3 4 7" xfId="4058"/>
    <cellStyle name="40% - Accent3 4_SCH J-3" xfId="4059"/>
    <cellStyle name="40% - Accent3 5" xfId="4060"/>
    <cellStyle name="40% - Accent3 5 2" xfId="4061"/>
    <cellStyle name="40% - Accent3 5 2 2" xfId="4062"/>
    <cellStyle name="40% - Accent3 5 2 2 2" xfId="4063"/>
    <cellStyle name="40% - Accent3 5 2 2 2 2" xfId="4064"/>
    <cellStyle name="40% - Accent3 5 2 2 2_SCH J-3" xfId="4065"/>
    <cellStyle name="40% - Accent3 5 2 2 3" xfId="4066"/>
    <cellStyle name="40% - Accent3 5 2 2_SCH J-3" xfId="4067"/>
    <cellStyle name="40% - Accent3 5 2 3" xfId="4068"/>
    <cellStyle name="40% - Accent3 5 2 3 2" xfId="4069"/>
    <cellStyle name="40% - Accent3 5 2 3_SCH J-3" xfId="4070"/>
    <cellStyle name="40% - Accent3 5 2 4" xfId="4071"/>
    <cellStyle name="40% - Accent3 5 2 5" xfId="4072"/>
    <cellStyle name="40% - Accent3 5 2_SCH J-3" xfId="4073"/>
    <cellStyle name="40% - Accent3 5 3" xfId="4074"/>
    <cellStyle name="40% - Accent3 5 3 2" xfId="4075"/>
    <cellStyle name="40% - Accent3 5 3 2 2" xfId="4076"/>
    <cellStyle name="40% - Accent3 5 3 2_SCH J-3" xfId="4077"/>
    <cellStyle name="40% - Accent3 5 3 3" xfId="4078"/>
    <cellStyle name="40% - Accent3 5 3_SCH J-3" xfId="4079"/>
    <cellStyle name="40% - Accent3 5 4" xfId="4080"/>
    <cellStyle name="40% - Accent3 5 4 2" xfId="4081"/>
    <cellStyle name="40% - Accent3 5 4_SCH J-3" xfId="4082"/>
    <cellStyle name="40% - Accent3 5 5" xfId="4083"/>
    <cellStyle name="40% - Accent3 5 6" xfId="4084"/>
    <cellStyle name="40% - Accent3 5_SCH J-3" xfId="4085"/>
    <cellStyle name="40% - Accent3 6" xfId="4086"/>
    <cellStyle name="40% - Accent3 6 2" xfId="4087"/>
    <cellStyle name="40% - Accent3 6 2 2" xfId="4088"/>
    <cellStyle name="40% - Accent3 6 2 2 2" xfId="4089"/>
    <cellStyle name="40% - Accent3 6 2 2_SCH J-3" xfId="4090"/>
    <cellStyle name="40% - Accent3 6 2 3" xfId="4091"/>
    <cellStyle name="40% - Accent3 6 2 4" xfId="4092"/>
    <cellStyle name="40% - Accent3 6 2 5" xfId="4093"/>
    <cellStyle name="40% - Accent3 6 2_SCH J-3" xfId="4094"/>
    <cellStyle name="40% - Accent3 6 3" xfId="4095"/>
    <cellStyle name="40% - Accent3 6 3 2" xfId="4096"/>
    <cellStyle name="40% - Accent3 6 3_SCH J-3" xfId="4097"/>
    <cellStyle name="40% - Accent3 6 4" xfId="4098"/>
    <cellStyle name="40% - Accent3 6 5" xfId="4099"/>
    <cellStyle name="40% - Accent3 6_SCH J-3" xfId="4100"/>
    <cellStyle name="40% - Accent3 7" xfId="4101"/>
    <cellStyle name="40% - Accent3 7 2" xfId="4102"/>
    <cellStyle name="40% - Accent3 7 2 2" xfId="4103"/>
    <cellStyle name="40% - Accent3 7 2 2 2" xfId="4104"/>
    <cellStyle name="40% - Accent3 7 2 2_SCH J-3" xfId="4105"/>
    <cellStyle name="40% - Accent3 7 2 3" xfId="4106"/>
    <cellStyle name="40% - Accent3 7 2_SCH J-3" xfId="4107"/>
    <cellStyle name="40% - Accent3 7 3" xfId="4108"/>
    <cellStyle name="40% - Accent3 7 3 2" xfId="4109"/>
    <cellStyle name="40% - Accent3 7 3_SCH J-3" xfId="4110"/>
    <cellStyle name="40% - Accent3 7 4" xfId="4111"/>
    <cellStyle name="40% - Accent3 7 5" xfId="4112"/>
    <cellStyle name="40% - Accent3 7_SCH J-3" xfId="4113"/>
    <cellStyle name="40% - Accent3 8" xfId="4114"/>
    <cellStyle name="40% - Accent3 8 2" xfId="4115"/>
    <cellStyle name="40% - Accent3 8 2 2" xfId="4116"/>
    <cellStyle name="40% - Accent3 8 2 2 2" xfId="4117"/>
    <cellStyle name="40% - Accent3 8 2 2_SCH J-3" xfId="4118"/>
    <cellStyle name="40% - Accent3 8 2 3" xfId="4119"/>
    <cellStyle name="40% - Accent3 8 2_SCH J-3" xfId="4120"/>
    <cellStyle name="40% - Accent3 8 3" xfId="4121"/>
    <cellStyle name="40% - Accent3 8 3 2" xfId="4122"/>
    <cellStyle name="40% - Accent3 8 3_SCH J-3" xfId="4123"/>
    <cellStyle name="40% - Accent3 8 4" xfId="4124"/>
    <cellStyle name="40% - Accent3 8 5" xfId="4125"/>
    <cellStyle name="40% - Accent3 8_SCH J-3" xfId="4126"/>
    <cellStyle name="40% - Accent3 9" xfId="4127"/>
    <cellStyle name="40% - Accent3 9 2" xfId="4128"/>
    <cellStyle name="40% - Accent3 9 2 2" xfId="4129"/>
    <cellStyle name="40% - Accent3 9 2_SCH J-3" xfId="4130"/>
    <cellStyle name="40% - Accent3 9 3" xfId="4131"/>
    <cellStyle name="40% - Accent3 9 4" xfId="4132"/>
    <cellStyle name="40% - Accent3 9_SCH J-3" xfId="4133"/>
    <cellStyle name="40% - Accent4" xfId="10" builtinId="43" customBuiltin="1"/>
    <cellStyle name="40% - Accent4 10" xfId="4134"/>
    <cellStyle name="40% - Accent4 10 2" xfId="4135"/>
    <cellStyle name="40% - Accent4 10 2 2" xfId="4136"/>
    <cellStyle name="40% - Accent4 10 2_SCH J-3" xfId="4137"/>
    <cellStyle name="40% - Accent4 10 3" xfId="4138"/>
    <cellStyle name="40% - Accent4 10 4" xfId="4139"/>
    <cellStyle name="40% - Accent4 10_SCH J-3" xfId="4140"/>
    <cellStyle name="40% - Accent4 11" xfId="4141"/>
    <cellStyle name="40% - Accent4 11 2" xfId="4142"/>
    <cellStyle name="40% - Accent4 11 2 2" xfId="4143"/>
    <cellStyle name="40% - Accent4 11 2_SCH J-3" xfId="4144"/>
    <cellStyle name="40% - Accent4 11 3" xfId="4145"/>
    <cellStyle name="40% - Accent4 11 4" xfId="4146"/>
    <cellStyle name="40% - Accent4 11_SCH J-3" xfId="4147"/>
    <cellStyle name="40% - Accent4 12" xfId="4148"/>
    <cellStyle name="40% - Accent4 12 2" xfId="4149"/>
    <cellStyle name="40% - Accent4 12 3" xfId="4150"/>
    <cellStyle name="40% - Accent4 12_SCH J-3" xfId="4151"/>
    <cellStyle name="40% - Accent4 13" xfId="4152"/>
    <cellStyle name="40% - Accent4 13 2" xfId="4153"/>
    <cellStyle name="40% - Accent4 13_SCH J-3" xfId="4154"/>
    <cellStyle name="40% - Accent4 14" xfId="4155"/>
    <cellStyle name="40% - Accent4 15" xfId="4156"/>
    <cellStyle name="40% - Accent4 16" xfId="4157"/>
    <cellStyle name="40% - Accent4 17" xfId="4158"/>
    <cellStyle name="40% - Accent4 17 2" xfId="4159"/>
    <cellStyle name="40% - Accent4 18" xfId="4160"/>
    <cellStyle name="40% - Accent4 19" xfId="4161"/>
    <cellStyle name="40% - Accent4 2" xfId="255"/>
    <cellStyle name="40% - Accent4 2 2" xfId="4162"/>
    <cellStyle name="40% - Accent4 2 2 2" xfId="4163"/>
    <cellStyle name="40% - Accent4 2 2 2 2" xfId="4164"/>
    <cellStyle name="40% - Accent4 2 2 2 2 2" xfId="4165"/>
    <cellStyle name="40% - Accent4 2 2 2 2 2 2" xfId="4166"/>
    <cellStyle name="40% - Accent4 2 2 2 2 2 2 2" xfId="4167"/>
    <cellStyle name="40% - Accent4 2 2 2 2 2 2_SCH J-3" xfId="4168"/>
    <cellStyle name="40% - Accent4 2 2 2 2 2 3" xfId="4169"/>
    <cellStyle name="40% - Accent4 2 2 2 2 2_SCH J-3" xfId="4170"/>
    <cellStyle name="40% - Accent4 2 2 2 2 3" xfId="4171"/>
    <cellStyle name="40% - Accent4 2 2 2 2 3 2" xfId="4172"/>
    <cellStyle name="40% - Accent4 2 2 2 2 3_SCH J-3" xfId="4173"/>
    <cellStyle name="40% - Accent4 2 2 2 2 4" xfId="4174"/>
    <cellStyle name="40% - Accent4 2 2 2 2 5" xfId="4175"/>
    <cellStyle name="40% - Accent4 2 2 2 2_SCH J-3" xfId="4176"/>
    <cellStyle name="40% - Accent4 2 2 2 3" xfId="4177"/>
    <cellStyle name="40% - Accent4 2 2 2 3 2" xfId="4178"/>
    <cellStyle name="40% - Accent4 2 2 2 3 2 2" xfId="4179"/>
    <cellStyle name="40% - Accent4 2 2 2 3 2_SCH J-3" xfId="4180"/>
    <cellStyle name="40% - Accent4 2 2 2 3 3" xfId="4181"/>
    <cellStyle name="40% - Accent4 2 2 2 3_SCH J-3" xfId="4182"/>
    <cellStyle name="40% - Accent4 2 2 2 4" xfId="4183"/>
    <cellStyle name="40% - Accent4 2 2 2 4 2" xfId="4184"/>
    <cellStyle name="40% - Accent4 2 2 2 4_SCH J-3" xfId="4185"/>
    <cellStyle name="40% - Accent4 2 2 2 5" xfId="4186"/>
    <cellStyle name="40% - Accent4 2 2 2 6" xfId="4187"/>
    <cellStyle name="40% - Accent4 2 2 2_SCH J-3" xfId="4188"/>
    <cellStyle name="40% - Accent4 2 2 3" xfId="4189"/>
    <cellStyle name="40% - Accent4 2 2 3 2" xfId="4190"/>
    <cellStyle name="40% - Accent4 2 2 3 2 2" xfId="4191"/>
    <cellStyle name="40% - Accent4 2 2 3 2 2 2" xfId="4192"/>
    <cellStyle name="40% - Accent4 2 2 3 2 2_SCH J-3" xfId="4193"/>
    <cellStyle name="40% - Accent4 2 2 3 2 3" xfId="4194"/>
    <cellStyle name="40% - Accent4 2 2 3 2_SCH J-3" xfId="4195"/>
    <cellStyle name="40% - Accent4 2 2 3 3" xfId="4196"/>
    <cellStyle name="40% - Accent4 2 2 3 3 2" xfId="4197"/>
    <cellStyle name="40% - Accent4 2 2 3 3_SCH J-3" xfId="4198"/>
    <cellStyle name="40% - Accent4 2 2 3 4" xfId="4199"/>
    <cellStyle name="40% - Accent4 2 2 3 5" xfId="4200"/>
    <cellStyle name="40% - Accent4 2 2 3_SCH J-3" xfId="4201"/>
    <cellStyle name="40% - Accent4 2 2 4" xfId="4202"/>
    <cellStyle name="40% - Accent4 2 2 4 2" xfId="4203"/>
    <cellStyle name="40% - Accent4 2 2 4 2 2" xfId="4204"/>
    <cellStyle name="40% - Accent4 2 2 4 2_SCH J-3" xfId="4205"/>
    <cellStyle name="40% - Accent4 2 2 4 3" xfId="4206"/>
    <cellStyle name="40% - Accent4 2 2 4_SCH J-3" xfId="4207"/>
    <cellStyle name="40% - Accent4 2 2 5" xfId="4208"/>
    <cellStyle name="40% - Accent4 2 2 5 2" xfId="4209"/>
    <cellStyle name="40% - Accent4 2 2 5_SCH J-3" xfId="4210"/>
    <cellStyle name="40% - Accent4 2 2 6" xfId="4211"/>
    <cellStyle name="40% - Accent4 2 2 7" xfId="4212"/>
    <cellStyle name="40% - Accent4 2 2_SCH J-3" xfId="4213"/>
    <cellStyle name="40% - Accent4 2 3" xfId="4214"/>
    <cellStyle name="40% - Accent4 2 3 2" xfId="4215"/>
    <cellStyle name="40% - Accent4 2 3 2 2" xfId="4216"/>
    <cellStyle name="40% - Accent4 2 3 2 2 2" xfId="4217"/>
    <cellStyle name="40% - Accent4 2 3 2 2 2 2" xfId="4218"/>
    <cellStyle name="40% - Accent4 2 3 2 2 2_SCH J-3" xfId="4219"/>
    <cellStyle name="40% - Accent4 2 3 2 2 3" xfId="4220"/>
    <cellStyle name="40% - Accent4 2 3 2 2_SCH J-3" xfId="4221"/>
    <cellStyle name="40% - Accent4 2 3 2 3" xfId="4222"/>
    <cellStyle name="40% - Accent4 2 3 2 3 2" xfId="4223"/>
    <cellStyle name="40% - Accent4 2 3 2 3_SCH J-3" xfId="4224"/>
    <cellStyle name="40% - Accent4 2 3 2 4" xfId="4225"/>
    <cellStyle name="40% - Accent4 2 3 2_SCH J-3" xfId="4226"/>
    <cellStyle name="40% - Accent4 2 3 3" xfId="4227"/>
    <cellStyle name="40% - Accent4 2 3 3 2" xfId="4228"/>
    <cellStyle name="40% - Accent4 2 3 3 2 2" xfId="4229"/>
    <cellStyle name="40% - Accent4 2 3 3 2_SCH J-3" xfId="4230"/>
    <cellStyle name="40% - Accent4 2 3 3 3" xfId="4231"/>
    <cellStyle name="40% - Accent4 2 3 3_SCH J-3" xfId="4232"/>
    <cellStyle name="40% - Accent4 2 3 4" xfId="4233"/>
    <cellStyle name="40% - Accent4 2 3 4 2" xfId="4234"/>
    <cellStyle name="40% - Accent4 2 3 4_SCH J-3" xfId="4235"/>
    <cellStyle name="40% - Accent4 2 3 5" xfId="4236"/>
    <cellStyle name="40% - Accent4 2 3 6" xfId="4237"/>
    <cellStyle name="40% - Accent4 2 3_SCH J-3" xfId="4238"/>
    <cellStyle name="40% - Accent4 2 4" xfId="4239"/>
    <cellStyle name="40% - Accent4 2 4 2" xfId="4240"/>
    <cellStyle name="40% - Accent4 2 4 2 2" xfId="4241"/>
    <cellStyle name="40% - Accent4 2 4 2 2 2" xfId="4242"/>
    <cellStyle name="40% - Accent4 2 4 2 2_SCH J-3" xfId="4243"/>
    <cellStyle name="40% - Accent4 2 4 2 3" xfId="4244"/>
    <cellStyle name="40% - Accent4 2 4 2_SCH J-3" xfId="4245"/>
    <cellStyle name="40% - Accent4 2 4 3" xfId="4246"/>
    <cellStyle name="40% - Accent4 2 4 3 2" xfId="4247"/>
    <cellStyle name="40% - Accent4 2 4 3_SCH J-3" xfId="4248"/>
    <cellStyle name="40% - Accent4 2 4 4" xfId="4249"/>
    <cellStyle name="40% - Accent4 2 4 5" xfId="4250"/>
    <cellStyle name="40% - Accent4 2 4_SCH J-3" xfId="4251"/>
    <cellStyle name="40% - Accent4 2 5" xfId="4252"/>
    <cellStyle name="40% - Accent4 2 5 2" xfId="4253"/>
    <cellStyle name="40% - Accent4 2 5 2 2" xfId="4254"/>
    <cellStyle name="40% - Accent4 2 5 2_SCH J-3" xfId="4255"/>
    <cellStyle name="40% - Accent4 2 5 3" xfId="4256"/>
    <cellStyle name="40% - Accent4 2 5 4" xfId="4257"/>
    <cellStyle name="40% - Accent4 2 5_SCH J-3" xfId="4258"/>
    <cellStyle name="40% - Accent4 2 6" xfId="4259"/>
    <cellStyle name="40% - Accent4 2 6 2" xfId="4260"/>
    <cellStyle name="40% - Accent4 2 6 3" xfId="4261"/>
    <cellStyle name="40% - Accent4 2 6_SCH J-3" xfId="4262"/>
    <cellStyle name="40% - Accent4 2 7" xfId="4263"/>
    <cellStyle name="40% - Accent4 2 8" xfId="4264"/>
    <cellStyle name="40% - Accent4 2 9" xfId="4265"/>
    <cellStyle name="40% - Accent4 20" xfId="4266"/>
    <cellStyle name="40% - Accent4 21" xfId="4267"/>
    <cellStyle name="40% - Accent4 3" xfId="256"/>
    <cellStyle name="40% - Accent4 3 2" xfId="257"/>
    <cellStyle name="40% - Accent4 3 2 2" xfId="258"/>
    <cellStyle name="40% - Accent4 3 2 2 2" xfId="4268"/>
    <cellStyle name="40% - Accent4 3 2 2 2 2" xfId="4269"/>
    <cellStyle name="40% - Accent4 3 2 2 2 2 2" xfId="4270"/>
    <cellStyle name="40% - Accent4 3 2 2 2 2 2 2" xfId="4271"/>
    <cellStyle name="40% - Accent4 3 2 2 2 2 2_SCH J-3" xfId="4272"/>
    <cellStyle name="40% - Accent4 3 2 2 2 2 3" xfId="4273"/>
    <cellStyle name="40% - Accent4 3 2 2 2 2_SCH J-3" xfId="4274"/>
    <cellStyle name="40% - Accent4 3 2 2 2 3" xfId="4275"/>
    <cellStyle name="40% - Accent4 3 2 2 2 3 2" xfId="4276"/>
    <cellStyle name="40% - Accent4 3 2 2 2 3_SCH J-3" xfId="4277"/>
    <cellStyle name="40% - Accent4 3 2 2 2 4" xfId="4278"/>
    <cellStyle name="40% - Accent4 3 2 2 2 5" xfId="4279"/>
    <cellStyle name="40% - Accent4 3 2 2 2_SCH J-3" xfId="4280"/>
    <cellStyle name="40% - Accent4 3 2 2 3" xfId="4281"/>
    <cellStyle name="40% - Accent4 3 2 2 3 2" xfId="4282"/>
    <cellStyle name="40% - Accent4 3 2 2 3 2 2" xfId="4283"/>
    <cellStyle name="40% - Accent4 3 2 2 3 2_SCH J-3" xfId="4284"/>
    <cellStyle name="40% - Accent4 3 2 2 3 3" xfId="4285"/>
    <cellStyle name="40% - Accent4 3 2 2 3_SCH J-3" xfId="4286"/>
    <cellStyle name="40% - Accent4 3 2 2 4" xfId="4287"/>
    <cellStyle name="40% - Accent4 3 2 2 4 2" xfId="4288"/>
    <cellStyle name="40% - Accent4 3 2 2 4_SCH J-3" xfId="4289"/>
    <cellStyle name="40% - Accent4 3 2 2 5" xfId="4290"/>
    <cellStyle name="40% - Accent4 3 2 2 6" xfId="4291"/>
    <cellStyle name="40% - Accent4 3 2 2_SCH J-3" xfId="4292"/>
    <cellStyle name="40% - Accent4 3 2 3" xfId="4293"/>
    <cellStyle name="40% - Accent4 3 2 3 2" xfId="4294"/>
    <cellStyle name="40% - Accent4 3 2 3 2 2" xfId="4295"/>
    <cellStyle name="40% - Accent4 3 2 3 2 2 2" xfId="4296"/>
    <cellStyle name="40% - Accent4 3 2 3 2 2_SCH J-3" xfId="4297"/>
    <cellStyle name="40% - Accent4 3 2 3 2 3" xfId="4298"/>
    <cellStyle name="40% - Accent4 3 2 3 2_SCH J-3" xfId="4299"/>
    <cellStyle name="40% - Accent4 3 2 3 3" xfId="4300"/>
    <cellStyle name="40% - Accent4 3 2 3 3 2" xfId="4301"/>
    <cellStyle name="40% - Accent4 3 2 3 3_SCH J-3" xfId="4302"/>
    <cellStyle name="40% - Accent4 3 2 3 4" xfId="4303"/>
    <cellStyle name="40% - Accent4 3 2 3 5" xfId="4304"/>
    <cellStyle name="40% - Accent4 3 2 3_SCH J-3" xfId="4305"/>
    <cellStyle name="40% - Accent4 3 2 4" xfId="4306"/>
    <cellStyle name="40% - Accent4 3 2 4 2" xfId="4307"/>
    <cellStyle name="40% - Accent4 3 2 4 2 2" xfId="4308"/>
    <cellStyle name="40% - Accent4 3 2 4 2_SCH J-3" xfId="4309"/>
    <cellStyle name="40% - Accent4 3 2 4 3" xfId="4310"/>
    <cellStyle name="40% - Accent4 3 2 4_SCH J-3" xfId="4311"/>
    <cellStyle name="40% - Accent4 3 2 5" xfId="4312"/>
    <cellStyle name="40% - Accent4 3 2 5 2" xfId="4313"/>
    <cellStyle name="40% - Accent4 3 2 5_SCH J-3" xfId="4314"/>
    <cellStyle name="40% - Accent4 3 2 6" xfId="4315"/>
    <cellStyle name="40% - Accent4 3 2 7" xfId="4316"/>
    <cellStyle name="40% - Accent4 3 2_SCH J-3" xfId="4317"/>
    <cellStyle name="40% - Accent4 3 3" xfId="259"/>
    <cellStyle name="40% - Accent4 3 3 2" xfId="4318"/>
    <cellStyle name="40% - Accent4 3 3 2 2" xfId="4319"/>
    <cellStyle name="40% - Accent4 3 3 2 2 2" xfId="4320"/>
    <cellStyle name="40% - Accent4 3 3 2 2 2 2" xfId="4321"/>
    <cellStyle name="40% - Accent4 3 3 2 2 2_SCH J-3" xfId="4322"/>
    <cellStyle name="40% - Accent4 3 3 2 2 3" xfId="4323"/>
    <cellStyle name="40% - Accent4 3 3 2 2_SCH J-3" xfId="4324"/>
    <cellStyle name="40% - Accent4 3 3 2 3" xfId="4325"/>
    <cellStyle name="40% - Accent4 3 3 2 3 2" xfId="4326"/>
    <cellStyle name="40% - Accent4 3 3 2 3_SCH J-3" xfId="4327"/>
    <cellStyle name="40% - Accent4 3 3 2 4" xfId="4328"/>
    <cellStyle name="40% - Accent4 3 3 2 5" xfId="4329"/>
    <cellStyle name="40% - Accent4 3 3 2_SCH J-3" xfId="4330"/>
    <cellStyle name="40% - Accent4 3 3 3" xfId="4331"/>
    <cellStyle name="40% - Accent4 3 3 3 2" xfId="4332"/>
    <cellStyle name="40% - Accent4 3 3 3 2 2" xfId="4333"/>
    <cellStyle name="40% - Accent4 3 3 3 2_SCH J-3" xfId="4334"/>
    <cellStyle name="40% - Accent4 3 3 3 3" xfId="4335"/>
    <cellStyle name="40% - Accent4 3 3 3_SCH J-3" xfId="4336"/>
    <cellStyle name="40% - Accent4 3 3 4" xfId="4337"/>
    <cellStyle name="40% - Accent4 3 3 4 2" xfId="4338"/>
    <cellStyle name="40% - Accent4 3 3 4_SCH J-3" xfId="4339"/>
    <cellStyle name="40% - Accent4 3 3 5" xfId="4340"/>
    <cellStyle name="40% - Accent4 3 3 6" xfId="4341"/>
    <cellStyle name="40% - Accent4 3 3_SCH J-3" xfId="4342"/>
    <cellStyle name="40% - Accent4 3 4" xfId="4343"/>
    <cellStyle name="40% - Accent4 3 4 2" xfId="4344"/>
    <cellStyle name="40% - Accent4 3 4 2 2" xfId="4345"/>
    <cellStyle name="40% - Accent4 3 4 2 2 2" xfId="4346"/>
    <cellStyle name="40% - Accent4 3 4 2 2_SCH J-3" xfId="4347"/>
    <cellStyle name="40% - Accent4 3 4 2 3" xfId="4348"/>
    <cellStyle name="40% - Accent4 3 4 2_SCH J-3" xfId="4349"/>
    <cellStyle name="40% - Accent4 3 4 3" xfId="4350"/>
    <cellStyle name="40% - Accent4 3 4 3 2" xfId="4351"/>
    <cellStyle name="40% - Accent4 3 4 3_SCH J-3" xfId="4352"/>
    <cellStyle name="40% - Accent4 3 4 4" xfId="4353"/>
    <cellStyle name="40% - Accent4 3 4 5" xfId="4354"/>
    <cellStyle name="40% - Accent4 3 4_SCH J-3" xfId="4355"/>
    <cellStyle name="40% - Accent4 3 5" xfId="4356"/>
    <cellStyle name="40% - Accent4 3 5 2" xfId="4357"/>
    <cellStyle name="40% - Accent4 3 5 2 2" xfId="4358"/>
    <cellStyle name="40% - Accent4 3 5 2_SCH J-3" xfId="4359"/>
    <cellStyle name="40% - Accent4 3 5 3" xfId="4360"/>
    <cellStyle name="40% - Accent4 3 5_SCH J-3" xfId="4361"/>
    <cellStyle name="40% - Accent4 3 6" xfId="4362"/>
    <cellStyle name="40% - Accent4 3 6 2" xfId="4363"/>
    <cellStyle name="40% - Accent4 3 6_SCH J-3" xfId="4364"/>
    <cellStyle name="40% - Accent4 3 7" xfId="4365"/>
    <cellStyle name="40% - Accent4 3 8" xfId="4366"/>
    <cellStyle name="40% - Accent4 3 9" xfId="4367"/>
    <cellStyle name="40% - Accent4 3_SCH J-3" xfId="4368"/>
    <cellStyle name="40% - Accent4 4" xfId="260"/>
    <cellStyle name="40% - Accent4 4 2" xfId="4369"/>
    <cellStyle name="40% - Accent4 4 2 2" xfId="4370"/>
    <cellStyle name="40% - Accent4 4 2 2 2" xfId="4371"/>
    <cellStyle name="40% - Accent4 4 2 2 2 2" xfId="4372"/>
    <cellStyle name="40% - Accent4 4 2 2 2 2 2" xfId="4373"/>
    <cellStyle name="40% - Accent4 4 2 2 2 2_SCH J-3" xfId="4374"/>
    <cellStyle name="40% - Accent4 4 2 2 2 3" xfId="4375"/>
    <cellStyle name="40% - Accent4 4 2 2 2_SCH J-3" xfId="4376"/>
    <cellStyle name="40% - Accent4 4 2 2 3" xfId="4377"/>
    <cellStyle name="40% - Accent4 4 2 2 3 2" xfId="4378"/>
    <cellStyle name="40% - Accent4 4 2 2 3_SCH J-3" xfId="4379"/>
    <cellStyle name="40% - Accent4 4 2 2 4" xfId="4380"/>
    <cellStyle name="40% - Accent4 4 2 2_SCH J-3" xfId="4381"/>
    <cellStyle name="40% - Accent4 4 2 3" xfId="4382"/>
    <cellStyle name="40% - Accent4 4 2 3 2" xfId="4383"/>
    <cellStyle name="40% - Accent4 4 2 3 2 2" xfId="4384"/>
    <cellStyle name="40% - Accent4 4 2 3 2_SCH J-3" xfId="4385"/>
    <cellStyle name="40% - Accent4 4 2 3 3" xfId="4386"/>
    <cellStyle name="40% - Accent4 4 2 3_SCH J-3" xfId="4387"/>
    <cellStyle name="40% - Accent4 4 2 4" xfId="4388"/>
    <cellStyle name="40% - Accent4 4 2 4 2" xfId="4389"/>
    <cellStyle name="40% - Accent4 4 2 4_SCH J-3" xfId="4390"/>
    <cellStyle name="40% - Accent4 4 2 5" xfId="4391"/>
    <cellStyle name="40% - Accent4 4 2 6" xfId="4392"/>
    <cellStyle name="40% - Accent4 4 2_SCH J-3" xfId="4393"/>
    <cellStyle name="40% - Accent4 4 3" xfId="4394"/>
    <cellStyle name="40% - Accent4 4 3 2" xfId="4395"/>
    <cellStyle name="40% - Accent4 4 3 2 2" xfId="4396"/>
    <cellStyle name="40% - Accent4 4 3 2 2 2" xfId="4397"/>
    <cellStyle name="40% - Accent4 4 3 2 2_SCH J-3" xfId="4398"/>
    <cellStyle name="40% - Accent4 4 3 2 3" xfId="4399"/>
    <cellStyle name="40% - Accent4 4 3 2_SCH J-3" xfId="4400"/>
    <cellStyle name="40% - Accent4 4 3 3" xfId="4401"/>
    <cellStyle name="40% - Accent4 4 3 3 2" xfId="4402"/>
    <cellStyle name="40% - Accent4 4 3 3_SCH J-3" xfId="4403"/>
    <cellStyle name="40% - Accent4 4 3 4" xfId="4404"/>
    <cellStyle name="40% - Accent4 4 3 5" xfId="4405"/>
    <cellStyle name="40% - Accent4 4 3_SCH J-3" xfId="4406"/>
    <cellStyle name="40% - Accent4 4 4" xfId="4407"/>
    <cellStyle name="40% - Accent4 4 4 2" xfId="4408"/>
    <cellStyle name="40% - Accent4 4 4 2 2" xfId="4409"/>
    <cellStyle name="40% - Accent4 4 4 2_SCH J-3" xfId="4410"/>
    <cellStyle name="40% - Accent4 4 4 3" xfId="4411"/>
    <cellStyle name="40% - Accent4 4 4_SCH J-3" xfId="4412"/>
    <cellStyle name="40% - Accent4 4 5" xfId="4413"/>
    <cellStyle name="40% - Accent4 4 5 2" xfId="4414"/>
    <cellStyle name="40% - Accent4 4 5_SCH J-3" xfId="4415"/>
    <cellStyle name="40% - Accent4 4 6" xfId="4416"/>
    <cellStyle name="40% - Accent4 4 7" xfId="4417"/>
    <cellStyle name="40% - Accent4 4_SCH J-3" xfId="4418"/>
    <cellStyle name="40% - Accent4 5" xfId="4419"/>
    <cellStyle name="40% - Accent4 5 2" xfId="4420"/>
    <cellStyle name="40% - Accent4 5 2 2" xfId="4421"/>
    <cellStyle name="40% - Accent4 5 2 2 2" xfId="4422"/>
    <cellStyle name="40% - Accent4 5 2 2 2 2" xfId="4423"/>
    <cellStyle name="40% - Accent4 5 2 2 2_SCH J-3" xfId="4424"/>
    <cellStyle name="40% - Accent4 5 2 2 3" xfId="4425"/>
    <cellStyle name="40% - Accent4 5 2 2_SCH J-3" xfId="4426"/>
    <cellStyle name="40% - Accent4 5 2 3" xfId="4427"/>
    <cellStyle name="40% - Accent4 5 2 3 2" xfId="4428"/>
    <cellStyle name="40% - Accent4 5 2 3_SCH J-3" xfId="4429"/>
    <cellStyle name="40% - Accent4 5 2 4" xfId="4430"/>
    <cellStyle name="40% - Accent4 5 2 5" xfId="4431"/>
    <cellStyle name="40% - Accent4 5 2_SCH J-3" xfId="4432"/>
    <cellStyle name="40% - Accent4 5 3" xfId="4433"/>
    <cellStyle name="40% - Accent4 5 3 2" xfId="4434"/>
    <cellStyle name="40% - Accent4 5 3 2 2" xfId="4435"/>
    <cellStyle name="40% - Accent4 5 3 2_SCH J-3" xfId="4436"/>
    <cellStyle name="40% - Accent4 5 3 3" xfId="4437"/>
    <cellStyle name="40% - Accent4 5 3_SCH J-3" xfId="4438"/>
    <cellStyle name="40% - Accent4 5 4" xfId="4439"/>
    <cellStyle name="40% - Accent4 5 4 2" xfId="4440"/>
    <cellStyle name="40% - Accent4 5 4_SCH J-3" xfId="4441"/>
    <cellStyle name="40% - Accent4 5 5" xfId="4442"/>
    <cellStyle name="40% - Accent4 5 6" xfId="4443"/>
    <cellStyle name="40% - Accent4 5_SCH J-3" xfId="4444"/>
    <cellStyle name="40% - Accent4 6" xfId="4445"/>
    <cellStyle name="40% - Accent4 6 2" xfId="4446"/>
    <cellStyle name="40% - Accent4 6 2 2" xfId="4447"/>
    <cellStyle name="40% - Accent4 6 2 2 2" xfId="4448"/>
    <cellStyle name="40% - Accent4 6 2 2_SCH J-3" xfId="4449"/>
    <cellStyle name="40% - Accent4 6 2 3" xfId="4450"/>
    <cellStyle name="40% - Accent4 6 2 4" xfId="4451"/>
    <cellStyle name="40% - Accent4 6 2 5" xfId="4452"/>
    <cellStyle name="40% - Accent4 6 2_SCH J-3" xfId="4453"/>
    <cellStyle name="40% - Accent4 6 3" xfId="4454"/>
    <cellStyle name="40% - Accent4 6 3 2" xfId="4455"/>
    <cellStyle name="40% - Accent4 6 3_SCH J-3" xfId="4456"/>
    <cellStyle name="40% - Accent4 6 4" xfId="4457"/>
    <cellStyle name="40% - Accent4 6 5" xfId="4458"/>
    <cellStyle name="40% - Accent4 6_SCH J-3" xfId="4459"/>
    <cellStyle name="40% - Accent4 7" xfId="4460"/>
    <cellStyle name="40% - Accent4 7 2" xfId="4461"/>
    <cellStyle name="40% - Accent4 7 2 2" xfId="4462"/>
    <cellStyle name="40% - Accent4 7 2 2 2" xfId="4463"/>
    <cellStyle name="40% - Accent4 7 2 2_SCH J-3" xfId="4464"/>
    <cellStyle name="40% - Accent4 7 2 3" xfId="4465"/>
    <cellStyle name="40% - Accent4 7 2_SCH J-3" xfId="4466"/>
    <cellStyle name="40% - Accent4 7 3" xfId="4467"/>
    <cellStyle name="40% - Accent4 7 3 2" xfId="4468"/>
    <cellStyle name="40% - Accent4 7 3_SCH J-3" xfId="4469"/>
    <cellStyle name="40% - Accent4 7 4" xfId="4470"/>
    <cellStyle name="40% - Accent4 7 5" xfId="4471"/>
    <cellStyle name="40% - Accent4 7_SCH J-3" xfId="4472"/>
    <cellStyle name="40% - Accent4 8" xfId="4473"/>
    <cellStyle name="40% - Accent4 8 2" xfId="4474"/>
    <cellStyle name="40% - Accent4 8 2 2" xfId="4475"/>
    <cellStyle name="40% - Accent4 8 2 2 2" xfId="4476"/>
    <cellStyle name="40% - Accent4 8 2 2_SCH J-3" xfId="4477"/>
    <cellStyle name="40% - Accent4 8 2 3" xfId="4478"/>
    <cellStyle name="40% - Accent4 8 2_SCH J-3" xfId="4479"/>
    <cellStyle name="40% - Accent4 8 3" xfId="4480"/>
    <cellStyle name="40% - Accent4 8 3 2" xfId="4481"/>
    <cellStyle name="40% - Accent4 8 3_SCH J-3" xfId="4482"/>
    <cellStyle name="40% - Accent4 8 4" xfId="4483"/>
    <cellStyle name="40% - Accent4 8 5" xfId="4484"/>
    <cellStyle name="40% - Accent4 8_SCH J-3" xfId="4485"/>
    <cellStyle name="40% - Accent4 9" xfId="4486"/>
    <cellStyle name="40% - Accent4 9 2" xfId="4487"/>
    <cellStyle name="40% - Accent4 9 2 2" xfId="4488"/>
    <cellStyle name="40% - Accent4 9 2_SCH J-3" xfId="4489"/>
    <cellStyle name="40% - Accent4 9 3" xfId="4490"/>
    <cellStyle name="40% - Accent4 9 4" xfId="4491"/>
    <cellStyle name="40% - Accent4 9_SCH J-3" xfId="4492"/>
    <cellStyle name="40% - Accent5" xfId="11" builtinId="47" customBuiltin="1"/>
    <cellStyle name="40% - Accent5 10" xfId="4493"/>
    <cellStyle name="40% - Accent5 10 2" xfId="4494"/>
    <cellStyle name="40% - Accent5 10 2 2" xfId="4495"/>
    <cellStyle name="40% - Accent5 10 2_SCH J-3" xfId="4496"/>
    <cellStyle name="40% - Accent5 10 3" xfId="4497"/>
    <cellStyle name="40% - Accent5 10 4" xfId="4498"/>
    <cellStyle name="40% - Accent5 10_SCH J-3" xfId="4499"/>
    <cellStyle name="40% - Accent5 11" xfId="4500"/>
    <cellStyle name="40% - Accent5 11 2" xfId="4501"/>
    <cellStyle name="40% - Accent5 11 2 2" xfId="4502"/>
    <cellStyle name="40% - Accent5 11 2_SCH J-3" xfId="4503"/>
    <cellStyle name="40% - Accent5 11 3" xfId="4504"/>
    <cellStyle name="40% - Accent5 11 4" xfId="4505"/>
    <cellStyle name="40% - Accent5 11_SCH J-3" xfId="4506"/>
    <cellStyle name="40% - Accent5 12" xfId="4507"/>
    <cellStyle name="40% - Accent5 12 2" xfId="4508"/>
    <cellStyle name="40% - Accent5 12 3" xfId="4509"/>
    <cellStyle name="40% - Accent5 12_SCH J-3" xfId="4510"/>
    <cellStyle name="40% - Accent5 13" xfId="4511"/>
    <cellStyle name="40% - Accent5 13 2" xfId="4512"/>
    <cellStyle name="40% - Accent5 13_SCH J-3" xfId="4513"/>
    <cellStyle name="40% - Accent5 14" xfId="4514"/>
    <cellStyle name="40% - Accent5 15" xfId="4515"/>
    <cellStyle name="40% - Accent5 16" xfId="4516"/>
    <cellStyle name="40% - Accent5 17" xfId="4517"/>
    <cellStyle name="40% - Accent5 17 2" xfId="4518"/>
    <cellStyle name="40% - Accent5 18" xfId="4519"/>
    <cellStyle name="40% - Accent5 19" xfId="4520"/>
    <cellStyle name="40% - Accent5 2" xfId="261"/>
    <cellStyle name="40% - Accent5 2 2" xfId="4521"/>
    <cellStyle name="40% - Accent5 2 2 2" xfId="4522"/>
    <cellStyle name="40% - Accent5 2 2 2 2" xfId="4523"/>
    <cellStyle name="40% - Accent5 2 2 2 2 2" xfId="4524"/>
    <cellStyle name="40% - Accent5 2 2 2 2 2 2" xfId="4525"/>
    <cellStyle name="40% - Accent5 2 2 2 2 2 2 2" xfId="4526"/>
    <cellStyle name="40% - Accent5 2 2 2 2 2 2_SCH J-3" xfId="4527"/>
    <cellStyle name="40% - Accent5 2 2 2 2 2 3" xfId="4528"/>
    <cellStyle name="40% - Accent5 2 2 2 2 2_SCH J-3" xfId="4529"/>
    <cellStyle name="40% - Accent5 2 2 2 2 3" xfId="4530"/>
    <cellStyle name="40% - Accent5 2 2 2 2 3 2" xfId="4531"/>
    <cellStyle name="40% - Accent5 2 2 2 2 3_SCH J-3" xfId="4532"/>
    <cellStyle name="40% - Accent5 2 2 2 2 4" xfId="4533"/>
    <cellStyle name="40% - Accent5 2 2 2 2 5" xfId="4534"/>
    <cellStyle name="40% - Accent5 2 2 2 2_SCH J-3" xfId="4535"/>
    <cellStyle name="40% - Accent5 2 2 2 3" xfId="4536"/>
    <cellStyle name="40% - Accent5 2 2 2 3 2" xfId="4537"/>
    <cellStyle name="40% - Accent5 2 2 2 3 2 2" xfId="4538"/>
    <cellStyle name="40% - Accent5 2 2 2 3 2_SCH J-3" xfId="4539"/>
    <cellStyle name="40% - Accent5 2 2 2 3 3" xfId="4540"/>
    <cellStyle name="40% - Accent5 2 2 2 3_SCH J-3" xfId="4541"/>
    <cellStyle name="40% - Accent5 2 2 2 4" xfId="4542"/>
    <cellStyle name="40% - Accent5 2 2 2 4 2" xfId="4543"/>
    <cellStyle name="40% - Accent5 2 2 2 4_SCH J-3" xfId="4544"/>
    <cellStyle name="40% - Accent5 2 2 2 5" xfId="4545"/>
    <cellStyle name="40% - Accent5 2 2 2 6" xfId="4546"/>
    <cellStyle name="40% - Accent5 2 2 2_SCH J-3" xfId="4547"/>
    <cellStyle name="40% - Accent5 2 2 3" xfId="4548"/>
    <cellStyle name="40% - Accent5 2 2 3 2" xfId="4549"/>
    <cellStyle name="40% - Accent5 2 2 3 2 2" xfId="4550"/>
    <cellStyle name="40% - Accent5 2 2 3 2 2 2" xfId="4551"/>
    <cellStyle name="40% - Accent5 2 2 3 2 2_SCH J-3" xfId="4552"/>
    <cellStyle name="40% - Accent5 2 2 3 2 3" xfId="4553"/>
    <cellStyle name="40% - Accent5 2 2 3 2_SCH J-3" xfId="4554"/>
    <cellStyle name="40% - Accent5 2 2 3 3" xfId="4555"/>
    <cellStyle name="40% - Accent5 2 2 3 3 2" xfId="4556"/>
    <cellStyle name="40% - Accent5 2 2 3 3_SCH J-3" xfId="4557"/>
    <cellStyle name="40% - Accent5 2 2 3 4" xfId="4558"/>
    <cellStyle name="40% - Accent5 2 2 3 5" xfId="4559"/>
    <cellStyle name="40% - Accent5 2 2 3_SCH J-3" xfId="4560"/>
    <cellStyle name="40% - Accent5 2 2 4" xfId="4561"/>
    <cellStyle name="40% - Accent5 2 2 4 2" xfId="4562"/>
    <cellStyle name="40% - Accent5 2 2 4 2 2" xfId="4563"/>
    <cellStyle name="40% - Accent5 2 2 4 2_SCH J-3" xfId="4564"/>
    <cellStyle name="40% - Accent5 2 2 4 3" xfId="4565"/>
    <cellStyle name="40% - Accent5 2 2 4_SCH J-3" xfId="4566"/>
    <cellStyle name="40% - Accent5 2 2 5" xfId="4567"/>
    <cellStyle name="40% - Accent5 2 2 5 2" xfId="4568"/>
    <cellStyle name="40% - Accent5 2 2 5_SCH J-3" xfId="4569"/>
    <cellStyle name="40% - Accent5 2 2 6" xfId="4570"/>
    <cellStyle name="40% - Accent5 2 2 7" xfId="4571"/>
    <cellStyle name="40% - Accent5 2 2_SCH J-3" xfId="4572"/>
    <cellStyle name="40% - Accent5 2 3" xfId="4573"/>
    <cellStyle name="40% - Accent5 2 3 2" xfId="4574"/>
    <cellStyle name="40% - Accent5 2 3 2 2" xfId="4575"/>
    <cellStyle name="40% - Accent5 2 3 2 2 2" xfId="4576"/>
    <cellStyle name="40% - Accent5 2 3 2 2 2 2" xfId="4577"/>
    <cellStyle name="40% - Accent5 2 3 2 2 2_SCH J-3" xfId="4578"/>
    <cellStyle name="40% - Accent5 2 3 2 2 3" xfId="4579"/>
    <cellStyle name="40% - Accent5 2 3 2 2_SCH J-3" xfId="4580"/>
    <cellStyle name="40% - Accent5 2 3 2 3" xfId="4581"/>
    <cellStyle name="40% - Accent5 2 3 2 3 2" xfId="4582"/>
    <cellStyle name="40% - Accent5 2 3 2 3_SCH J-3" xfId="4583"/>
    <cellStyle name="40% - Accent5 2 3 2 4" xfId="4584"/>
    <cellStyle name="40% - Accent5 2 3 2_SCH J-3" xfId="4585"/>
    <cellStyle name="40% - Accent5 2 3 3" xfId="4586"/>
    <cellStyle name="40% - Accent5 2 3 3 2" xfId="4587"/>
    <cellStyle name="40% - Accent5 2 3 3 2 2" xfId="4588"/>
    <cellStyle name="40% - Accent5 2 3 3 2_SCH J-3" xfId="4589"/>
    <cellStyle name="40% - Accent5 2 3 3 3" xfId="4590"/>
    <cellStyle name="40% - Accent5 2 3 3_SCH J-3" xfId="4591"/>
    <cellStyle name="40% - Accent5 2 3 4" xfId="4592"/>
    <cellStyle name="40% - Accent5 2 3 4 2" xfId="4593"/>
    <cellStyle name="40% - Accent5 2 3 4_SCH J-3" xfId="4594"/>
    <cellStyle name="40% - Accent5 2 3 5" xfId="4595"/>
    <cellStyle name="40% - Accent5 2 3 6" xfId="4596"/>
    <cellStyle name="40% - Accent5 2 3_SCH J-3" xfId="4597"/>
    <cellStyle name="40% - Accent5 2 4" xfId="4598"/>
    <cellStyle name="40% - Accent5 2 4 2" xfId="4599"/>
    <cellStyle name="40% - Accent5 2 4 2 2" xfId="4600"/>
    <cellStyle name="40% - Accent5 2 4 2 2 2" xfId="4601"/>
    <cellStyle name="40% - Accent5 2 4 2 2_SCH J-3" xfId="4602"/>
    <cellStyle name="40% - Accent5 2 4 2 3" xfId="4603"/>
    <cellStyle name="40% - Accent5 2 4 2_SCH J-3" xfId="4604"/>
    <cellStyle name="40% - Accent5 2 4 3" xfId="4605"/>
    <cellStyle name="40% - Accent5 2 4 3 2" xfId="4606"/>
    <cellStyle name="40% - Accent5 2 4 3_SCH J-3" xfId="4607"/>
    <cellStyle name="40% - Accent5 2 4 4" xfId="4608"/>
    <cellStyle name="40% - Accent5 2 4 5" xfId="4609"/>
    <cellStyle name="40% - Accent5 2 4_SCH J-3" xfId="4610"/>
    <cellStyle name="40% - Accent5 2 5" xfId="4611"/>
    <cellStyle name="40% - Accent5 2 5 2" xfId="4612"/>
    <cellStyle name="40% - Accent5 2 5 2 2" xfId="4613"/>
    <cellStyle name="40% - Accent5 2 5 2_SCH J-3" xfId="4614"/>
    <cellStyle name="40% - Accent5 2 5 3" xfId="4615"/>
    <cellStyle name="40% - Accent5 2 5 4" xfId="4616"/>
    <cellStyle name="40% - Accent5 2 5_SCH J-3" xfId="4617"/>
    <cellStyle name="40% - Accent5 2 6" xfId="4618"/>
    <cellStyle name="40% - Accent5 2 6 2" xfId="4619"/>
    <cellStyle name="40% - Accent5 2 6 3" xfId="4620"/>
    <cellStyle name="40% - Accent5 2 6_SCH J-3" xfId="4621"/>
    <cellStyle name="40% - Accent5 2 7" xfId="4622"/>
    <cellStyle name="40% - Accent5 2 8" xfId="4623"/>
    <cellStyle name="40% - Accent5 2 9" xfId="4624"/>
    <cellStyle name="40% - Accent5 20" xfId="4625"/>
    <cellStyle name="40% - Accent5 21" xfId="4626"/>
    <cellStyle name="40% - Accent5 3" xfId="262"/>
    <cellStyle name="40% - Accent5 3 2" xfId="263"/>
    <cellStyle name="40% - Accent5 3 2 2" xfId="264"/>
    <cellStyle name="40% - Accent5 3 2 2 2" xfId="4627"/>
    <cellStyle name="40% - Accent5 3 2 2 2 2" xfId="4628"/>
    <cellStyle name="40% - Accent5 3 2 2 2 2 2" xfId="4629"/>
    <cellStyle name="40% - Accent5 3 2 2 2 2 2 2" xfId="4630"/>
    <cellStyle name="40% - Accent5 3 2 2 2 2 2_SCH J-3" xfId="4631"/>
    <cellStyle name="40% - Accent5 3 2 2 2 2 3" xfId="4632"/>
    <cellStyle name="40% - Accent5 3 2 2 2 2_SCH J-3" xfId="4633"/>
    <cellStyle name="40% - Accent5 3 2 2 2 3" xfId="4634"/>
    <cellStyle name="40% - Accent5 3 2 2 2 3 2" xfId="4635"/>
    <cellStyle name="40% - Accent5 3 2 2 2 3_SCH J-3" xfId="4636"/>
    <cellStyle name="40% - Accent5 3 2 2 2 4" xfId="4637"/>
    <cellStyle name="40% - Accent5 3 2 2 2 5" xfId="4638"/>
    <cellStyle name="40% - Accent5 3 2 2 2_SCH J-3" xfId="4639"/>
    <cellStyle name="40% - Accent5 3 2 2 3" xfId="4640"/>
    <cellStyle name="40% - Accent5 3 2 2 3 2" xfId="4641"/>
    <cellStyle name="40% - Accent5 3 2 2 3 2 2" xfId="4642"/>
    <cellStyle name="40% - Accent5 3 2 2 3 2_SCH J-3" xfId="4643"/>
    <cellStyle name="40% - Accent5 3 2 2 3 3" xfId="4644"/>
    <cellStyle name="40% - Accent5 3 2 2 3_SCH J-3" xfId="4645"/>
    <cellStyle name="40% - Accent5 3 2 2 4" xfId="4646"/>
    <cellStyle name="40% - Accent5 3 2 2 4 2" xfId="4647"/>
    <cellStyle name="40% - Accent5 3 2 2 4_SCH J-3" xfId="4648"/>
    <cellStyle name="40% - Accent5 3 2 2 5" xfId="4649"/>
    <cellStyle name="40% - Accent5 3 2 2 6" xfId="4650"/>
    <cellStyle name="40% - Accent5 3 2 2_SCH J-3" xfId="4651"/>
    <cellStyle name="40% - Accent5 3 2 3" xfId="4652"/>
    <cellStyle name="40% - Accent5 3 2 3 2" xfId="4653"/>
    <cellStyle name="40% - Accent5 3 2 3 2 2" xfId="4654"/>
    <cellStyle name="40% - Accent5 3 2 3 2 2 2" xfId="4655"/>
    <cellStyle name="40% - Accent5 3 2 3 2 2_SCH J-3" xfId="4656"/>
    <cellStyle name="40% - Accent5 3 2 3 2 3" xfId="4657"/>
    <cellStyle name="40% - Accent5 3 2 3 2_SCH J-3" xfId="4658"/>
    <cellStyle name="40% - Accent5 3 2 3 3" xfId="4659"/>
    <cellStyle name="40% - Accent5 3 2 3 3 2" xfId="4660"/>
    <cellStyle name="40% - Accent5 3 2 3 3_SCH J-3" xfId="4661"/>
    <cellStyle name="40% - Accent5 3 2 3 4" xfId="4662"/>
    <cellStyle name="40% - Accent5 3 2 3 5" xfId="4663"/>
    <cellStyle name="40% - Accent5 3 2 3_SCH J-3" xfId="4664"/>
    <cellStyle name="40% - Accent5 3 2 4" xfId="4665"/>
    <cellStyle name="40% - Accent5 3 2 4 2" xfId="4666"/>
    <cellStyle name="40% - Accent5 3 2 4 2 2" xfId="4667"/>
    <cellStyle name="40% - Accent5 3 2 4 2_SCH J-3" xfId="4668"/>
    <cellStyle name="40% - Accent5 3 2 4 3" xfId="4669"/>
    <cellStyle name="40% - Accent5 3 2 4_SCH J-3" xfId="4670"/>
    <cellStyle name="40% - Accent5 3 2 5" xfId="4671"/>
    <cellStyle name="40% - Accent5 3 2 5 2" xfId="4672"/>
    <cellStyle name="40% - Accent5 3 2 5_SCH J-3" xfId="4673"/>
    <cellStyle name="40% - Accent5 3 2 6" xfId="4674"/>
    <cellStyle name="40% - Accent5 3 2 7" xfId="4675"/>
    <cellStyle name="40% - Accent5 3 2_SCH J-3" xfId="4676"/>
    <cellStyle name="40% - Accent5 3 3" xfId="265"/>
    <cellStyle name="40% - Accent5 3 3 2" xfId="4677"/>
    <cellStyle name="40% - Accent5 3 3 2 2" xfId="4678"/>
    <cellStyle name="40% - Accent5 3 3 2 2 2" xfId="4679"/>
    <cellStyle name="40% - Accent5 3 3 2 2 2 2" xfId="4680"/>
    <cellStyle name="40% - Accent5 3 3 2 2 2_SCH J-3" xfId="4681"/>
    <cellStyle name="40% - Accent5 3 3 2 2 3" xfId="4682"/>
    <cellStyle name="40% - Accent5 3 3 2 2_SCH J-3" xfId="4683"/>
    <cellStyle name="40% - Accent5 3 3 2 3" xfId="4684"/>
    <cellStyle name="40% - Accent5 3 3 2 3 2" xfId="4685"/>
    <cellStyle name="40% - Accent5 3 3 2 3_SCH J-3" xfId="4686"/>
    <cellStyle name="40% - Accent5 3 3 2 4" xfId="4687"/>
    <cellStyle name="40% - Accent5 3 3 2 5" xfId="4688"/>
    <cellStyle name="40% - Accent5 3 3 2_SCH J-3" xfId="4689"/>
    <cellStyle name="40% - Accent5 3 3 3" xfId="4690"/>
    <cellStyle name="40% - Accent5 3 3 3 2" xfId="4691"/>
    <cellStyle name="40% - Accent5 3 3 3 2 2" xfId="4692"/>
    <cellStyle name="40% - Accent5 3 3 3 2_SCH J-3" xfId="4693"/>
    <cellStyle name="40% - Accent5 3 3 3 3" xfId="4694"/>
    <cellStyle name="40% - Accent5 3 3 3_SCH J-3" xfId="4695"/>
    <cellStyle name="40% - Accent5 3 3 4" xfId="4696"/>
    <cellStyle name="40% - Accent5 3 3 4 2" xfId="4697"/>
    <cellStyle name="40% - Accent5 3 3 4_SCH J-3" xfId="4698"/>
    <cellStyle name="40% - Accent5 3 3 5" xfId="4699"/>
    <cellStyle name="40% - Accent5 3 3 6" xfId="4700"/>
    <cellStyle name="40% - Accent5 3 3_SCH J-3" xfId="4701"/>
    <cellStyle name="40% - Accent5 3 4" xfId="4702"/>
    <cellStyle name="40% - Accent5 3 4 2" xfId="4703"/>
    <cellStyle name="40% - Accent5 3 4 2 2" xfId="4704"/>
    <cellStyle name="40% - Accent5 3 4 2 2 2" xfId="4705"/>
    <cellStyle name="40% - Accent5 3 4 2 2_SCH J-3" xfId="4706"/>
    <cellStyle name="40% - Accent5 3 4 2 3" xfId="4707"/>
    <cellStyle name="40% - Accent5 3 4 2_SCH J-3" xfId="4708"/>
    <cellStyle name="40% - Accent5 3 4 3" xfId="4709"/>
    <cellStyle name="40% - Accent5 3 4 3 2" xfId="4710"/>
    <cellStyle name="40% - Accent5 3 4 3_SCH J-3" xfId="4711"/>
    <cellStyle name="40% - Accent5 3 4 4" xfId="4712"/>
    <cellStyle name="40% - Accent5 3 4 5" xfId="4713"/>
    <cellStyle name="40% - Accent5 3 4_SCH J-3" xfId="4714"/>
    <cellStyle name="40% - Accent5 3 5" xfId="4715"/>
    <cellStyle name="40% - Accent5 3 5 2" xfId="4716"/>
    <cellStyle name="40% - Accent5 3 5 2 2" xfId="4717"/>
    <cellStyle name="40% - Accent5 3 5 2_SCH J-3" xfId="4718"/>
    <cellStyle name="40% - Accent5 3 5 3" xfId="4719"/>
    <cellStyle name="40% - Accent5 3 5_SCH J-3" xfId="4720"/>
    <cellStyle name="40% - Accent5 3 6" xfId="4721"/>
    <cellStyle name="40% - Accent5 3 6 2" xfId="4722"/>
    <cellStyle name="40% - Accent5 3 6_SCH J-3" xfId="4723"/>
    <cellStyle name="40% - Accent5 3 7" xfId="4724"/>
    <cellStyle name="40% - Accent5 3 8" xfId="4725"/>
    <cellStyle name="40% - Accent5 3 9" xfId="4726"/>
    <cellStyle name="40% - Accent5 3_SCH J-3" xfId="4727"/>
    <cellStyle name="40% - Accent5 4" xfId="266"/>
    <cellStyle name="40% - Accent5 4 2" xfId="4728"/>
    <cellStyle name="40% - Accent5 4 2 2" xfId="4729"/>
    <cellStyle name="40% - Accent5 4 2 2 2" xfId="4730"/>
    <cellStyle name="40% - Accent5 4 2 2 2 2" xfId="4731"/>
    <cellStyle name="40% - Accent5 4 2 2 2 2 2" xfId="4732"/>
    <cellStyle name="40% - Accent5 4 2 2 2 2_SCH J-3" xfId="4733"/>
    <cellStyle name="40% - Accent5 4 2 2 2 3" xfId="4734"/>
    <cellStyle name="40% - Accent5 4 2 2 2_SCH J-3" xfId="4735"/>
    <cellStyle name="40% - Accent5 4 2 2 3" xfId="4736"/>
    <cellStyle name="40% - Accent5 4 2 2 3 2" xfId="4737"/>
    <cellStyle name="40% - Accent5 4 2 2 3_SCH J-3" xfId="4738"/>
    <cellStyle name="40% - Accent5 4 2 2 4" xfId="4739"/>
    <cellStyle name="40% - Accent5 4 2 2_SCH J-3" xfId="4740"/>
    <cellStyle name="40% - Accent5 4 2 3" xfId="4741"/>
    <cellStyle name="40% - Accent5 4 2 3 2" xfId="4742"/>
    <cellStyle name="40% - Accent5 4 2 3 2 2" xfId="4743"/>
    <cellStyle name="40% - Accent5 4 2 3 2_SCH J-3" xfId="4744"/>
    <cellStyle name="40% - Accent5 4 2 3 3" xfId="4745"/>
    <cellStyle name="40% - Accent5 4 2 3_SCH J-3" xfId="4746"/>
    <cellStyle name="40% - Accent5 4 2 4" xfId="4747"/>
    <cellStyle name="40% - Accent5 4 2 4 2" xfId="4748"/>
    <cellStyle name="40% - Accent5 4 2 4_SCH J-3" xfId="4749"/>
    <cellStyle name="40% - Accent5 4 2 5" xfId="4750"/>
    <cellStyle name="40% - Accent5 4 2 6" xfId="4751"/>
    <cellStyle name="40% - Accent5 4 2_SCH J-3" xfId="4752"/>
    <cellStyle name="40% - Accent5 4 3" xfId="4753"/>
    <cellStyle name="40% - Accent5 4 3 2" xfId="4754"/>
    <cellStyle name="40% - Accent5 4 3 2 2" xfId="4755"/>
    <cellStyle name="40% - Accent5 4 3 2 2 2" xfId="4756"/>
    <cellStyle name="40% - Accent5 4 3 2 2_SCH J-3" xfId="4757"/>
    <cellStyle name="40% - Accent5 4 3 2 3" xfId="4758"/>
    <cellStyle name="40% - Accent5 4 3 2_SCH J-3" xfId="4759"/>
    <cellStyle name="40% - Accent5 4 3 3" xfId="4760"/>
    <cellStyle name="40% - Accent5 4 3 3 2" xfId="4761"/>
    <cellStyle name="40% - Accent5 4 3 3_SCH J-3" xfId="4762"/>
    <cellStyle name="40% - Accent5 4 3 4" xfId="4763"/>
    <cellStyle name="40% - Accent5 4 3 5" xfId="4764"/>
    <cellStyle name="40% - Accent5 4 3_SCH J-3" xfId="4765"/>
    <cellStyle name="40% - Accent5 4 4" xfId="4766"/>
    <cellStyle name="40% - Accent5 4 4 2" xfId="4767"/>
    <cellStyle name="40% - Accent5 4 4 2 2" xfId="4768"/>
    <cellStyle name="40% - Accent5 4 4 2_SCH J-3" xfId="4769"/>
    <cellStyle name="40% - Accent5 4 4 3" xfId="4770"/>
    <cellStyle name="40% - Accent5 4 4_SCH J-3" xfId="4771"/>
    <cellStyle name="40% - Accent5 4 5" xfId="4772"/>
    <cellStyle name="40% - Accent5 4 5 2" xfId="4773"/>
    <cellStyle name="40% - Accent5 4 5_SCH J-3" xfId="4774"/>
    <cellStyle name="40% - Accent5 4 6" xfId="4775"/>
    <cellStyle name="40% - Accent5 4 7" xfId="4776"/>
    <cellStyle name="40% - Accent5 4_SCH J-3" xfId="4777"/>
    <cellStyle name="40% - Accent5 5" xfId="4778"/>
    <cellStyle name="40% - Accent5 5 2" xfId="4779"/>
    <cellStyle name="40% - Accent5 5 2 2" xfId="4780"/>
    <cellStyle name="40% - Accent5 5 2 2 2" xfId="4781"/>
    <cellStyle name="40% - Accent5 5 2 2 2 2" xfId="4782"/>
    <cellStyle name="40% - Accent5 5 2 2 2_SCH J-3" xfId="4783"/>
    <cellStyle name="40% - Accent5 5 2 2 3" xfId="4784"/>
    <cellStyle name="40% - Accent5 5 2 2_SCH J-3" xfId="4785"/>
    <cellStyle name="40% - Accent5 5 2 3" xfId="4786"/>
    <cellStyle name="40% - Accent5 5 2 3 2" xfId="4787"/>
    <cellStyle name="40% - Accent5 5 2 3_SCH J-3" xfId="4788"/>
    <cellStyle name="40% - Accent5 5 2 4" xfId="4789"/>
    <cellStyle name="40% - Accent5 5 2 5" xfId="4790"/>
    <cellStyle name="40% - Accent5 5 2_SCH J-3" xfId="4791"/>
    <cellStyle name="40% - Accent5 5 3" xfId="4792"/>
    <cellStyle name="40% - Accent5 5 3 2" xfId="4793"/>
    <cellStyle name="40% - Accent5 5 3 2 2" xfId="4794"/>
    <cellStyle name="40% - Accent5 5 3 2_SCH J-3" xfId="4795"/>
    <cellStyle name="40% - Accent5 5 3 3" xfId="4796"/>
    <cellStyle name="40% - Accent5 5 3_SCH J-3" xfId="4797"/>
    <cellStyle name="40% - Accent5 5 4" xfId="4798"/>
    <cellStyle name="40% - Accent5 5 4 2" xfId="4799"/>
    <cellStyle name="40% - Accent5 5 4_SCH J-3" xfId="4800"/>
    <cellStyle name="40% - Accent5 5 5" xfId="4801"/>
    <cellStyle name="40% - Accent5 5 6" xfId="4802"/>
    <cellStyle name="40% - Accent5 5_SCH J-3" xfId="4803"/>
    <cellStyle name="40% - Accent5 6" xfId="4804"/>
    <cellStyle name="40% - Accent5 6 2" xfId="4805"/>
    <cellStyle name="40% - Accent5 6 2 2" xfId="4806"/>
    <cellStyle name="40% - Accent5 6 2 2 2" xfId="4807"/>
    <cellStyle name="40% - Accent5 6 2 2_SCH J-3" xfId="4808"/>
    <cellStyle name="40% - Accent5 6 2 3" xfId="4809"/>
    <cellStyle name="40% - Accent5 6 2 4" xfId="4810"/>
    <cellStyle name="40% - Accent5 6 2 5" xfId="4811"/>
    <cellStyle name="40% - Accent5 6 2_SCH J-3" xfId="4812"/>
    <cellStyle name="40% - Accent5 6 3" xfId="4813"/>
    <cellStyle name="40% - Accent5 6 3 2" xfId="4814"/>
    <cellStyle name="40% - Accent5 6 3_SCH J-3" xfId="4815"/>
    <cellStyle name="40% - Accent5 6 4" xfId="4816"/>
    <cellStyle name="40% - Accent5 6 5" xfId="4817"/>
    <cellStyle name="40% - Accent5 6_SCH J-3" xfId="4818"/>
    <cellStyle name="40% - Accent5 7" xfId="4819"/>
    <cellStyle name="40% - Accent5 7 2" xfId="4820"/>
    <cellStyle name="40% - Accent5 7 2 2" xfId="4821"/>
    <cellStyle name="40% - Accent5 7 2 2 2" xfId="4822"/>
    <cellStyle name="40% - Accent5 7 2 2_SCH J-3" xfId="4823"/>
    <cellStyle name="40% - Accent5 7 2 3" xfId="4824"/>
    <cellStyle name="40% - Accent5 7 2_SCH J-3" xfId="4825"/>
    <cellStyle name="40% - Accent5 7 3" xfId="4826"/>
    <cellStyle name="40% - Accent5 7 3 2" xfId="4827"/>
    <cellStyle name="40% - Accent5 7 3_SCH J-3" xfId="4828"/>
    <cellStyle name="40% - Accent5 7 4" xfId="4829"/>
    <cellStyle name="40% - Accent5 7 5" xfId="4830"/>
    <cellStyle name="40% - Accent5 7_SCH J-3" xfId="4831"/>
    <cellStyle name="40% - Accent5 8" xfId="4832"/>
    <cellStyle name="40% - Accent5 8 2" xfId="4833"/>
    <cellStyle name="40% - Accent5 8 2 2" xfId="4834"/>
    <cellStyle name="40% - Accent5 8 2 2 2" xfId="4835"/>
    <cellStyle name="40% - Accent5 8 2 2_SCH J-3" xfId="4836"/>
    <cellStyle name="40% - Accent5 8 2 3" xfId="4837"/>
    <cellStyle name="40% - Accent5 8 2_SCH J-3" xfId="4838"/>
    <cellStyle name="40% - Accent5 8 3" xfId="4839"/>
    <cellStyle name="40% - Accent5 8 3 2" xfId="4840"/>
    <cellStyle name="40% - Accent5 8 3_SCH J-3" xfId="4841"/>
    <cellStyle name="40% - Accent5 8 4" xfId="4842"/>
    <cellStyle name="40% - Accent5 8 5" xfId="4843"/>
    <cellStyle name="40% - Accent5 8_SCH J-3" xfId="4844"/>
    <cellStyle name="40% - Accent5 9" xfId="4845"/>
    <cellStyle name="40% - Accent5 9 2" xfId="4846"/>
    <cellStyle name="40% - Accent5 9 2 2" xfId="4847"/>
    <cellStyle name="40% - Accent5 9 2_SCH J-3" xfId="4848"/>
    <cellStyle name="40% - Accent5 9 3" xfId="4849"/>
    <cellStyle name="40% - Accent5 9 4" xfId="4850"/>
    <cellStyle name="40% - Accent5 9_SCH J-3" xfId="4851"/>
    <cellStyle name="40% - Accent6" xfId="12" builtinId="51" customBuiltin="1"/>
    <cellStyle name="40% - Accent6 10" xfId="4852"/>
    <cellStyle name="40% - Accent6 10 2" xfId="4853"/>
    <cellStyle name="40% - Accent6 10 2 2" xfId="4854"/>
    <cellStyle name="40% - Accent6 10 2_SCH J-3" xfId="4855"/>
    <cellStyle name="40% - Accent6 10 3" xfId="4856"/>
    <cellStyle name="40% - Accent6 10 4" xfId="4857"/>
    <cellStyle name="40% - Accent6 10_SCH J-3" xfId="4858"/>
    <cellStyle name="40% - Accent6 11" xfId="4859"/>
    <cellStyle name="40% - Accent6 11 2" xfId="4860"/>
    <cellStyle name="40% - Accent6 11 2 2" xfId="4861"/>
    <cellStyle name="40% - Accent6 11 2_SCH J-3" xfId="4862"/>
    <cellStyle name="40% - Accent6 11 3" xfId="4863"/>
    <cellStyle name="40% - Accent6 11 4" xfId="4864"/>
    <cellStyle name="40% - Accent6 11_SCH J-3" xfId="4865"/>
    <cellStyle name="40% - Accent6 12" xfId="4866"/>
    <cellStyle name="40% - Accent6 12 2" xfId="4867"/>
    <cellStyle name="40% - Accent6 12 3" xfId="4868"/>
    <cellStyle name="40% - Accent6 12_SCH J-3" xfId="4869"/>
    <cellStyle name="40% - Accent6 13" xfId="4870"/>
    <cellStyle name="40% - Accent6 13 2" xfId="4871"/>
    <cellStyle name="40% - Accent6 13_SCH J-3" xfId="4872"/>
    <cellStyle name="40% - Accent6 14" xfId="4873"/>
    <cellStyle name="40% - Accent6 15" xfId="4874"/>
    <cellStyle name="40% - Accent6 16" xfId="4875"/>
    <cellStyle name="40% - Accent6 17" xfId="4876"/>
    <cellStyle name="40% - Accent6 17 2" xfId="4877"/>
    <cellStyle name="40% - Accent6 18" xfId="4878"/>
    <cellStyle name="40% - Accent6 19" xfId="4879"/>
    <cellStyle name="40% - Accent6 2" xfId="267"/>
    <cellStyle name="40% - Accent6 2 2" xfId="4880"/>
    <cellStyle name="40% - Accent6 2 2 2" xfId="4881"/>
    <cellStyle name="40% - Accent6 2 2 2 2" xfId="4882"/>
    <cellStyle name="40% - Accent6 2 2 2 2 2" xfId="4883"/>
    <cellStyle name="40% - Accent6 2 2 2 2 2 2" xfId="4884"/>
    <cellStyle name="40% - Accent6 2 2 2 2 2 2 2" xfId="4885"/>
    <cellStyle name="40% - Accent6 2 2 2 2 2 2_SCH J-3" xfId="4886"/>
    <cellStyle name="40% - Accent6 2 2 2 2 2 3" xfId="4887"/>
    <cellStyle name="40% - Accent6 2 2 2 2 2_SCH J-3" xfId="4888"/>
    <cellStyle name="40% - Accent6 2 2 2 2 3" xfId="4889"/>
    <cellStyle name="40% - Accent6 2 2 2 2 3 2" xfId="4890"/>
    <cellStyle name="40% - Accent6 2 2 2 2 3_SCH J-3" xfId="4891"/>
    <cellStyle name="40% - Accent6 2 2 2 2 4" xfId="4892"/>
    <cellStyle name="40% - Accent6 2 2 2 2 5" xfId="4893"/>
    <cellStyle name="40% - Accent6 2 2 2 2_SCH J-3" xfId="4894"/>
    <cellStyle name="40% - Accent6 2 2 2 3" xfId="4895"/>
    <cellStyle name="40% - Accent6 2 2 2 3 2" xfId="4896"/>
    <cellStyle name="40% - Accent6 2 2 2 3 2 2" xfId="4897"/>
    <cellStyle name="40% - Accent6 2 2 2 3 2_SCH J-3" xfId="4898"/>
    <cellStyle name="40% - Accent6 2 2 2 3 3" xfId="4899"/>
    <cellStyle name="40% - Accent6 2 2 2 3_SCH J-3" xfId="4900"/>
    <cellStyle name="40% - Accent6 2 2 2 4" xfId="4901"/>
    <cellStyle name="40% - Accent6 2 2 2 4 2" xfId="4902"/>
    <cellStyle name="40% - Accent6 2 2 2 4_SCH J-3" xfId="4903"/>
    <cellStyle name="40% - Accent6 2 2 2 5" xfId="4904"/>
    <cellStyle name="40% - Accent6 2 2 2 6" xfId="4905"/>
    <cellStyle name="40% - Accent6 2 2 2_SCH J-3" xfId="4906"/>
    <cellStyle name="40% - Accent6 2 2 3" xfId="4907"/>
    <cellStyle name="40% - Accent6 2 2 3 2" xfId="4908"/>
    <cellStyle name="40% - Accent6 2 2 3 2 2" xfId="4909"/>
    <cellStyle name="40% - Accent6 2 2 3 2 2 2" xfId="4910"/>
    <cellStyle name="40% - Accent6 2 2 3 2 2_SCH J-3" xfId="4911"/>
    <cellStyle name="40% - Accent6 2 2 3 2 3" xfId="4912"/>
    <cellStyle name="40% - Accent6 2 2 3 2_SCH J-3" xfId="4913"/>
    <cellStyle name="40% - Accent6 2 2 3 3" xfId="4914"/>
    <cellStyle name="40% - Accent6 2 2 3 3 2" xfId="4915"/>
    <cellStyle name="40% - Accent6 2 2 3 3_SCH J-3" xfId="4916"/>
    <cellStyle name="40% - Accent6 2 2 3 4" xfId="4917"/>
    <cellStyle name="40% - Accent6 2 2 3 5" xfId="4918"/>
    <cellStyle name="40% - Accent6 2 2 3_SCH J-3" xfId="4919"/>
    <cellStyle name="40% - Accent6 2 2 4" xfId="4920"/>
    <cellStyle name="40% - Accent6 2 2 4 2" xfId="4921"/>
    <cellStyle name="40% - Accent6 2 2 4 2 2" xfId="4922"/>
    <cellStyle name="40% - Accent6 2 2 4 2_SCH J-3" xfId="4923"/>
    <cellStyle name="40% - Accent6 2 2 4 3" xfId="4924"/>
    <cellStyle name="40% - Accent6 2 2 4_SCH J-3" xfId="4925"/>
    <cellStyle name="40% - Accent6 2 2 5" xfId="4926"/>
    <cellStyle name="40% - Accent6 2 2 5 2" xfId="4927"/>
    <cellStyle name="40% - Accent6 2 2 5_SCH J-3" xfId="4928"/>
    <cellStyle name="40% - Accent6 2 2 6" xfId="4929"/>
    <cellStyle name="40% - Accent6 2 2 7" xfId="4930"/>
    <cellStyle name="40% - Accent6 2 2_SCH J-3" xfId="4931"/>
    <cellStyle name="40% - Accent6 2 3" xfId="4932"/>
    <cellStyle name="40% - Accent6 2 3 2" xfId="4933"/>
    <cellStyle name="40% - Accent6 2 3 2 2" xfId="4934"/>
    <cellStyle name="40% - Accent6 2 3 2 2 2" xfId="4935"/>
    <cellStyle name="40% - Accent6 2 3 2 2 2 2" xfId="4936"/>
    <cellStyle name="40% - Accent6 2 3 2 2 2_SCH J-3" xfId="4937"/>
    <cellStyle name="40% - Accent6 2 3 2 2 3" xfId="4938"/>
    <cellStyle name="40% - Accent6 2 3 2 2_SCH J-3" xfId="4939"/>
    <cellStyle name="40% - Accent6 2 3 2 3" xfId="4940"/>
    <cellStyle name="40% - Accent6 2 3 2 3 2" xfId="4941"/>
    <cellStyle name="40% - Accent6 2 3 2 3_SCH J-3" xfId="4942"/>
    <cellStyle name="40% - Accent6 2 3 2 4" xfId="4943"/>
    <cellStyle name="40% - Accent6 2 3 2_SCH J-3" xfId="4944"/>
    <cellStyle name="40% - Accent6 2 3 3" xfId="4945"/>
    <cellStyle name="40% - Accent6 2 3 3 2" xfId="4946"/>
    <cellStyle name="40% - Accent6 2 3 3 2 2" xfId="4947"/>
    <cellStyle name="40% - Accent6 2 3 3 2_SCH J-3" xfId="4948"/>
    <cellStyle name="40% - Accent6 2 3 3 3" xfId="4949"/>
    <cellStyle name="40% - Accent6 2 3 3_SCH J-3" xfId="4950"/>
    <cellStyle name="40% - Accent6 2 3 4" xfId="4951"/>
    <cellStyle name="40% - Accent6 2 3 4 2" xfId="4952"/>
    <cellStyle name="40% - Accent6 2 3 4_SCH J-3" xfId="4953"/>
    <cellStyle name="40% - Accent6 2 3 5" xfId="4954"/>
    <cellStyle name="40% - Accent6 2 3 6" xfId="4955"/>
    <cellStyle name="40% - Accent6 2 3_SCH J-3" xfId="4956"/>
    <cellStyle name="40% - Accent6 2 4" xfId="4957"/>
    <cellStyle name="40% - Accent6 2 4 2" xfId="4958"/>
    <cellStyle name="40% - Accent6 2 4 2 2" xfId="4959"/>
    <cellStyle name="40% - Accent6 2 4 2 2 2" xfId="4960"/>
    <cellStyle name="40% - Accent6 2 4 2 2_SCH J-3" xfId="4961"/>
    <cellStyle name="40% - Accent6 2 4 2 3" xfId="4962"/>
    <cellStyle name="40% - Accent6 2 4 2_SCH J-3" xfId="4963"/>
    <cellStyle name="40% - Accent6 2 4 3" xfId="4964"/>
    <cellStyle name="40% - Accent6 2 4 3 2" xfId="4965"/>
    <cellStyle name="40% - Accent6 2 4 3_SCH J-3" xfId="4966"/>
    <cellStyle name="40% - Accent6 2 4 4" xfId="4967"/>
    <cellStyle name="40% - Accent6 2 4 5" xfId="4968"/>
    <cellStyle name="40% - Accent6 2 4_SCH J-3" xfId="4969"/>
    <cellStyle name="40% - Accent6 2 5" xfId="4970"/>
    <cellStyle name="40% - Accent6 2 5 2" xfId="4971"/>
    <cellStyle name="40% - Accent6 2 5 2 2" xfId="4972"/>
    <cellStyle name="40% - Accent6 2 5 2_SCH J-3" xfId="4973"/>
    <cellStyle name="40% - Accent6 2 5 3" xfId="4974"/>
    <cellStyle name="40% - Accent6 2 5 4" xfId="4975"/>
    <cellStyle name="40% - Accent6 2 5_SCH J-3" xfId="4976"/>
    <cellStyle name="40% - Accent6 2 6" xfId="4977"/>
    <cellStyle name="40% - Accent6 2 6 2" xfId="4978"/>
    <cellStyle name="40% - Accent6 2 6 3" xfId="4979"/>
    <cellStyle name="40% - Accent6 2 6_SCH J-3" xfId="4980"/>
    <cellStyle name="40% - Accent6 2 7" xfId="4981"/>
    <cellStyle name="40% - Accent6 2 8" xfId="4982"/>
    <cellStyle name="40% - Accent6 2 9" xfId="4983"/>
    <cellStyle name="40% - Accent6 20" xfId="4984"/>
    <cellStyle name="40% - Accent6 21" xfId="4985"/>
    <cellStyle name="40% - Accent6 3" xfId="268"/>
    <cellStyle name="40% - Accent6 3 2" xfId="269"/>
    <cellStyle name="40% - Accent6 3 2 2" xfId="270"/>
    <cellStyle name="40% - Accent6 3 2 2 2" xfId="4986"/>
    <cellStyle name="40% - Accent6 3 2 2 2 2" xfId="4987"/>
    <cellStyle name="40% - Accent6 3 2 2 2 2 2" xfId="4988"/>
    <cellStyle name="40% - Accent6 3 2 2 2 2 2 2" xfId="4989"/>
    <cellStyle name="40% - Accent6 3 2 2 2 2 2_SCH J-3" xfId="4990"/>
    <cellStyle name="40% - Accent6 3 2 2 2 2 3" xfId="4991"/>
    <cellStyle name="40% - Accent6 3 2 2 2 2_SCH J-3" xfId="4992"/>
    <cellStyle name="40% - Accent6 3 2 2 2 3" xfId="4993"/>
    <cellStyle name="40% - Accent6 3 2 2 2 3 2" xfId="4994"/>
    <cellStyle name="40% - Accent6 3 2 2 2 3_SCH J-3" xfId="4995"/>
    <cellStyle name="40% - Accent6 3 2 2 2 4" xfId="4996"/>
    <cellStyle name="40% - Accent6 3 2 2 2 5" xfId="4997"/>
    <cellStyle name="40% - Accent6 3 2 2 2_SCH J-3" xfId="4998"/>
    <cellStyle name="40% - Accent6 3 2 2 3" xfId="4999"/>
    <cellStyle name="40% - Accent6 3 2 2 3 2" xfId="5000"/>
    <cellStyle name="40% - Accent6 3 2 2 3 2 2" xfId="5001"/>
    <cellStyle name="40% - Accent6 3 2 2 3 2_SCH J-3" xfId="5002"/>
    <cellStyle name="40% - Accent6 3 2 2 3 3" xfId="5003"/>
    <cellStyle name="40% - Accent6 3 2 2 3_SCH J-3" xfId="5004"/>
    <cellStyle name="40% - Accent6 3 2 2 4" xfId="5005"/>
    <cellStyle name="40% - Accent6 3 2 2 4 2" xfId="5006"/>
    <cellStyle name="40% - Accent6 3 2 2 4_SCH J-3" xfId="5007"/>
    <cellStyle name="40% - Accent6 3 2 2 5" xfId="5008"/>
    <cellStyle name="40% - Accent6 3 2 2 6" xfId="5009"/>
    <cellStyle name="40% - Accent6 3 2 2_SCH J-3" xfId="5010"/>
    <cellStyle name="40% - Accent6 3 2 3" xfId="5011"/>
    <cellStyle name="40% - Accent6 3 2 3 2" xfId="5012"/>
    <cellStyle name="40% - Accent6 3 2 3 2 2" xfId="5013"/>
    <cellStyle name="40% - Accent6 3 2 3 2 2 2" xfId="5014"/>
    <cellStyle name="40% - Accent6 3 2 3 2 2_SCH J-3" xfId="5015"/>
    <cellStyle name="40% - Accent6 3 2 3 2 3" xfId="5016"/>
    <cellStyle name="40% - Accent6 3 2 3 2_SCH J-3" xfId="5017"/>
    <cellStyle name="40% - Accent6 3 2 3 3" xfId="5018"/>
    <cellStyle name="40% - Accent6 3 2 3 3 2" xfId="5019"/>
    <cellStyle name="40% - Accent6 3 2 3 3_SCH J-3" xfId="5020"/>
    <cellStyle name="40% - Accent6 3 2 3 4" xfId="5021"/>
    <cellStyle name="40% - Accent6 3 2 3 5" xfId="5022"/>
    <cellStyle name="40% - Accent6 3 2 3_SCH J-3" xfId="5023"/>
    <cellStyle name="40% - Accent6 3 2 4" xfId="5024"/>
    <cellStyle name="40% - Accent6 3 2 4 2" xfId="5025"/>
    <cellStyle name="40% - Accent6 3 2 4 2 2" xfId="5026"/>
    <cellStyle name="40% - Accent6 3 2 4 2_SCH J-3" xfId="5027"/>
    <cellStyle name="40% - Accent6 3 2 4 3" xfId="5028"/>
    <cellStyle name="40% - Accent6 3 2 4_SCH J-3" xfId="5029"/>
    <cellStyle name="40% - Accent6 3 2 5" xfId="5030"/>
    <cellStyle name="40% - Accent6 3 2 5 2" xfId="5031"/>
    <cellStyle name="40% - Accent6 3 2 5_SCH J-3" xfId="5032"/>
    <cellStyle name="40% - Accent6 3 2 6" xfId="5033"/>
    <cellStyle name="40% - Accent6 3 2 7" xfId="5034"/>
    <cellStyle name="40% - Accent6 3 2_SCH J-3" xfId="5035"/>
    <cellStyle name="40% - Accent6 3 3" xfId="271"/>
    <cellStyle name="40% - Accent6 3 3 2" xfId="5036"/>
    <cellStyle name="40% - Accent6 3 3 2 2" xfId="5037"/>
    <cellStyle name="40% - Accent6 3 3 2 2 2" xfId="5038"/>
    <cellStyle name="40% - Accent6 3 3 2 2 2 2" xfId="5039"/>
    <cellStyle name="40% - Accent6 3 3 2 2 2_SCH J-3" xfId="5040"/>
    <cellStyle name="40% - Accent6 3 3 2 2 3" xfId="5041"/>
    <cellStyle name="40% - Accent6 3 3 2 2_SCH J-3" xfId="5042"/>
    <cellStyle name="40% - Accent6 3 3 2 3" xfId="5043"/>
    <cellStyle name="40% - Accent6 3 3 2 3 2" xfId="5044"/>
    <cellStyle name="40% - Accent6 3 3 2 3_SCH J-3" xfId="5045"/>
    <cellStyle name="40% - Accent6 3 3 2 4" xfId="5046"/>
    <cellStyle name="40% - Accent6 3 3 2 5" xfId="5047"/>
    <cellStyle name="40% - Accent6 3 3 2_SCH J-3" xfId="5048"/>
    <cellStyle name="40% - Accent6 3 3 3" xfId="5049"/>
    <cellStyle name="40% - Accent6 3 3 3 2" xfId="5050"/>
    <cellStyle name="40% - Accent6 3 3 3 2 2" xfId="5051"/>
    <cellStyle name="40% - Accent6 3 3 3 2_SCH J-3" xfId="5052"/>
    <cellStyle name="40% - Accent6 3 3 3 3" xfId="5053"/>
    <cellStyle name="40% - Accent6 3 3 3_SCH J-3" xfId="5054"/>
    <cellStyle name="40% - Accent6 3 3 4" xfId="5055"/>
    <cellStyle name="40% - Accent6 3 3 4 2" xfId="5056"/>
    <cellStyle name="40% - Accent6 3 3 4_SCH J-3" xfId="5057"/>
    <cellStyle name="40% - Accent6 3 3 5" xfId="5058"/>
    <cellStyle name="40% - Accent6 3 3 6" xfId="5059"/>
    <cellStyle name="40% - Accent6 3 3_SCH J-3" xfId="5060"/>
    <cellStyle name="40% - Accent6 3 4" xfId="5061"/>
    <cellStyle name="40% - Accent6 3 4 2" xfId="5062"/>
    <cellStyle name="40% - Accent6 3 4 2 2" xfId="5063"/>
    <cellStyle name="40% - Accent6 3 4 2 2 2" xfId="5064"/>
    <cellStyle name="40% - Accent6 3 4 2 2_SCH J-3" xfId="5065"/>
    <cellStyle name="40% - Accent6 3 4 2 3" xfId="5066"/>
    <cellStyle name="40% - Accent6 3 4 2_SCH J-3" xfId="5067"/>
    <cellStyle name="40% - Accent6 3 4 3" xfId="5068"/>
    <cellStyle name="40% - Accent6 3 4 3 2" xfId="5069"/>
    <cellStyle name="40% - Accent6 3 4 3_SCH J-3" xfId="5070"/>
    <cellStyle name="40% - Accent6 3 4 4" xfId="5071"/>
    <cellStyle name="40% - Accent6 3 4 5" xfId="5072"/>
    <cellStyle name="40% - Accent6 3 4_SCH J-3" xfId="5073"/>
    <cellStyle name="40% - Accent6 3 5" xfId="5074"/>
    <cellStyle name="40% - Accent6 3 5 2" xfId="5075"/>
    <cellStyle name="40% - Accent6 3 5 2 2" xfId="5076"/>
    <cellStyle name="40% - Accent6 3 5 2_SCH J-3" xfId="5077"/>
    <cellStyle name="40% - Accent6 3 5 3" xfId="5078"/>
    <cellStyle name="40% - Accent6 3 5_SCH J-3" xfId="5079"/>
    <cellStyle name="40% - Accent6 3 6" xfId="5080"/>
    <cellStyle name="40% - Accent6 3 6 2" xfId="5081"/>
    <cellStyle name="40% - Accent6 3 6_SCH J-3" xfId="5082"/>
    <cellStyle name="40% - Accent6 3 7" xfId="5083"/>
    <cellStyle name="40% - Accent6 3 8" xfId="5084"/>
    <cellStyle name="40% - Accent6 3 9" xfId="5085"/>
    <cellStyle name="40% - Accent6 3_SCH J-3" xfId="5086"/>
    <cellStyle name="40% - Accent6 4" xfId="272"/>
    <cellStyle name="40% - Accent6 4 2" xfId="5087"/>
    <cellStyle name="40% - Accent6 4 2 2" xfId="5088"/>
    <cellStyle name="40% - Accent6 4 2 2 2" xfId="5089"/>
    <cellStyle name="40% - Accent6 4 2 2 2 2" xfId="5090"/>
    <cellStyle name="40% - Accent6 4 2 2 2 2 2" xfId="5091"/>
    <cellStyle name="40% - Accent6 4 2 2 2 2_SCH J-3" xfId="5092"/>
    <cellStyle name="40% - Accent6 4 2 2 2 3" xfId="5093"/>
    <cellStyle name="40% - Accent6 4 2 2 2_SCH J-3" xfId="5094"/>
    <cellStyle name="40% - Accent6 4 2 2 3" xfId="5095"/>
    <cellStyle name="40% - Accent6 4 2 2 3 2" xfId="5096"/>
    <cellStyle name="40% - Accent6 4 2 2 3_SCH J-3" xfId="5097"/>
    <cellStyle name="40% - Accent6 4 2 2 4" xfId="5098"/>
    <cellStyle name="40% - Accent6 4 2 2_SCH J-3" xfId="5099"/>
    <cellStyle name="40% - Accent6 4 2 3" xfId="5100"/>
    <cellStyle name="40% - Accent6 4 2 3 2" xfId="5101"/>
    <cellStyle name="40% - Accent6 4 2 3 2 2" xfId="5102"/>
    <cellStyle name="40% - Accent6 4 2 3 2_SCH J-3" xfId="5103"/>
    <cellStyle name="40% - Accent6 4 2 3 3" xfId="5104"/>
    <cellStyle name="40% - Accent6 4 2 3_SCH J-3" xfId="5105"/>
    <cellStyle name="40% - Accent6 4 2 4" xfId="5106"/>
    <cellStyle name="40% - Accent6 4 2 4 2" xfId="5107"/>
    <cellStyle name="40% - Accent6 4 2 4_SCH J-3" xfId="5108"/>
    <cellStyle name="40% - Accent6 4 2 5" xfId="5109"/>
    <cellStyle name="40% - Accent6 4 2 6" xfId="5110"/>
    <cellStyle name="40% - Accent6 4 2_SCH J-3" xfId="5111"/>
    <cellStyle name="40% - Accent6 4 3" xfId="5112"/>
    <cellStyle name="40% - Accent6 4 3 2" xfId="5113"/>
    <cellStyle name="40% - Accent6 4 3 2 2" xfId="5114"/>
    <cellStyle name="40% - Accent6 4 3 2 2 2" xfId="5115"/>
    <cellStyle name="40% - Accent6 4 3 2 2_SCH J-3" xfId="5116"/>
    <cellStyle name="40% - Accent6 4 3 2 3" xfId="5117"/>
    <cellStyle name="40% - Accent6 4 3 2_SCH J-3" xfId="5118"/>
    <cellStyle name="40% - Accent6 4 3 3" xfId="5119"/>
    <cellStyle name="40% - Accent6 4 3 3 2" xfId="5120"/>
    <cellStyle name="40% - Accent6 4 3 3_SCH J-3" xfId="5121"/>
    <cellStyle name="40% - Accent6 4 3 4" xfId="5122"/>
    <cellStyle name="40% - Accent6 4 3 5" xfId="5123"/>
    <cellStyle name="40% - Accent6 4 3_SCH J-3" xfId="5124"/>
    <cellStyle name="40% - Accent6 4 4" xfId="5125"/>
    <cellStyle name="40% - Accent6 4 4 2" xfId="5126"/>
    <cellStyle name="40% - Accent6 4 4 2 2" xfId="5127"/>
    <cellStyle name="40% - Accent6 4 4 2_SCH J-3" xfId="5128"/>
    <cellStyle name="40% - Accent6 4 4 3" xfId="5129"/>
    <cellStyle name="40% - Accent6 4 4_SCH J-3" xfId="5130"/>
    <cellStyle name="40% - Accent6 4 5" xfId="5131"/>
    <cellStyle name="40% - Accent6 4 5 2" xfId="5132"/>
    <cellStyle name="40% - Accent6 4 5_SCH J-3" xfId="5133"/>
    <cellStyle name="40% - Accent6 4 6" xfId="5134"/>
    <cellStyle name="40% - Accent6 4 7" xfId="5135"/>
    <cellStyle name="40% - Accent6 4_SCH J-3" xfId="5136"/>
    <cellStyle name="40% - Accent6 5" xfId="5137"/>
    <cellStyle name="40% - Accent6 5 2" xfId="5138"/>
    <cellStyle name="40% - Accent6 5 2 2" xfId="5139"/>
    <cellStyle name="40% - Accent6 5 2 2 2" xfId="5140"/>
    <cellStyle name="40% - Accent6 5 2 2 2 2" xfId="5141"/>
    <cellStyle name="40% - Accent6 5 2 2 2_SCH J-3" xfId="5142"/>
    <cellStyle name="40% - Accent6 5 2 2 3" xfId="5143"/>
    <cellStyle name="40% - Accent6 5 2 2_SCH J-3" xfId="5144"/>
    <cellStyle name="40% - Accent6 5 2 3" xfId="5145"/>
    <cellStyle name="40% - Accent6 5 2 3 2" xfId="5146"/>
    <cellStyle name="40% - Accent6 5 2 3_SCH J-3" xfId="5147"/>
    <cellStyle name="40% - Accent6 5 2 4" xfId="5148"/>
    <cellStyle name="40% - Accent6 5 2 5" xfId="5149"/>
    <cellStyle name="40% - Accent6 5 2_SCH J-3" xfId="5150"/>
    <cellStyle name="40% - Accent6 5 3" xfId="5151"/>
    <cellStyle name="40% - Accent6 5 3 2" xfId="5152"/>
    <cellStyle name="40% - Accent6 5 3 2 2" xfId="5153"/>
    <cellStyle name="40% - Accent6 5 3 2_SCH J-3" xfId="5154"/>
    <cellStyle name="40% - Accent6 5 3 3" xfId="5155"/>
    <cellStyle name="40% - Accent6 5 3_SCH J-3" xfId="5156"/>
    <cellStyle name="40% - Accent6 5 4" xfId="5157"/>
    <cellStyle name="40% - Accent6 5 4 2" xfId="5158"/>
    <cellStyle name="40% - Accent6 5 4_SCH J-3" xfId="5159"/>
    <cellStyle name="40% - Accent6 5 5" xfId="5160"/>
    <cellStyle name="40% - Accent6 5 6" xfId="5161"/>
    <cellStyle name="40% - Accent6 5_SCH J-3" xfId="5162"/>
    <cellStyle name="40% - Accent6 6" xfId="5163"/>
    <cellStyle name="40% - Accent6 6 2" xfId="5164"/>
    <cellStyle name="40% - Accent6 6 2 2" xfId="5165"/>
    <cellStyle name="40% - Accent6 6 2 2 2" xfId="5166"/>
    <cellStyle name="40% - Accent6 6 2 2_SCH J-3" xfId="5167"/>
    <cellStyle name="40% - Accent6 6 2 3" xfId="5168"/>
    <cellStyle name="40% - Accent6 6 2 4" xfId="5169"/>
    <cellStyle name="40% - Accent6 6 2 5" xfId="5170"/>
    <cellStyle name="40% - Accent6 6 2_SCH J-3" xfId="5171"/>
    <cellStyle name="40% - Accent6 6 3" xfId="5172"/>
    <cellStyle name="40% - Accent6 6 3 2" xfId="5173"/>
    <cellStyle name="40% - Accent6 6 3_SCH J-3" xfId="5174"/>
    <cellStyle name="40% - Accent6 6 4" xfId="5175"/>
    <cellStyle name="40% - Accent6 6 5" xfId="5176"/>
    <cellStyle name="40% - Accent6 6_SCH J-3" xfId="5177"/>
    <cellStyle name="40% - Accent6 7" xfId="5178"/>
    <cellStyle name="40% - Accent6 7 2" xfId="5179"/>
    <cellStyle name="40% - Accent6 7 2 2" xfId="5180"/>
    <cellStyle name="40% - Accent6 7 2 2 2" xfId="5181"/>
    <cellStyle name="40% - Accent6 7 2 2_SCH J-3" xfId="5182"/>
    <cellStyle name="40% - Accent6 7 2 3" xfId="5183"/>
    <cellStyle name="40% - Accent6 7 2_SCH J-3" xfId="5184"/>
    <cellStyle name="40% - Accent6 7 3" xfId="5185"/>
    <cellStyle name="40% - Accent6 7 3 2" xfId="5186"/>
    <cellStyle name="40% - Accent6 7 3_SCH J-3" xfId="5187"/>
    <cellStyle name="40% - Accent6 7 4" xfId="5188"/>
    <cellStyle name="40% - Accent6 7 5" xfId="5189"/>
    <cellStyle name="40% - Accent6 7_SCH J-3" xfId="5190"/>
    <cellStyle name="40% - Accent6 8" xfId="5191"/>
    <cellStyle name="40% - Accent6 8 2" xfId="5192"/>
    <cellStyle name="40% - Accent6 8 2 2" xfId="5193"/>
    <cellStyle name="40% - Accent6 8 2 2 2" xfId="5194"/>
    <cellStyle name="40% - Accent6 8 2 2_SCH J-3" xfId="5195"/>
    <cellStyle name="40% - Accent6 8 2 3" xfId="5196"/>
    <cellStyle name="40% - Accent6 8 2_SCH J-3" xfId="5197"/>
    <cellStyle name="40% - Accent6 8 3" xfId="5198"/>
    <cellStyle name="40% - Accent6 8 3 2" xfId="5199"/>
    <cellStyle name="40% - Accent6 8 3_SCH J-3" xfId="5200"/>
    <cellStyle name="40% - Accent6 8 4" xfId="5201"/>
    <cellStyle name="40% - Accent6 8 5" xfId="5202"/>
    <cellStyle name="40% - Accent6 8_SCH J-3" xfId="5203"/>
    <cellStyle name="40% - Accent6 9" xfId="5204"/>
    <cellStyle name="40% - Accent6 9 2" xfId="5205"/>
    <cellStyle name="40% - Accent6 9 2 2" xfId="5206"/>
    <cellStyle name="40% - Accent6 9 2_SCH J-3" xfId="5207"/>
    <cellStyle name="40% - Accent6 9 3" xfId="5208"/>
    <cellStyle name="40% - Accent6 9 4" xfId="5209"/>
    <cellStyle name="40% - Accent6 9_SCH J-3" xfId="5210"/>
    <cellStyle name="60% - Accent1" xfId="13" builtinId="32" customBuiltin="1"/>
    <cellStyle name="60% - Accent1 10" xfId="5211"/>
    <cellStyle name="60% - Accent1 11" xfId="5212"/>
    <cellStyle name="60% - Accent1 12" xfId="5213"/>
    <cellStyle name="60% - Accent1 13" xfId="5214"/>
    <cellStyle name="60% - Accent1 14" xfId="5215"/>
    <cellStyle name="60% - Accent1 15" xfId="5216"/>
    <cellStyle name="60% - Accent1 16" xfId="5217"/>
    <cellStyle name="60% - Accent1 17" xfId="5218"/>
    <cellStyle name="60% - Accent1 17 2" xfId="5219"/>
    <cellStyle name="60% - Accent1 2" xfId="273"/>
    <cellStyle name="60% - Accent1 2 2" xfId="5220"/>
    <cellStyle name="60% - Accent1 2 2 2" xfId="5221"/>
    <cellStyle name="60% - Accent1 2 3" xfId="5222"/>
    <cellStyle name="60% - Accent1 3" xfId="274"/>
    <cellStyle name="60% - Accent1 3 2" xfId="5223"/>
    <cellStyle name="60% - Accent1 4" xfId="275"/>
    <cellStyle name="60% - Accent1 4 2" xfId="5224"/>
    <cellStyle name="60% - Accent1 5" xfId="5225"/>
    <cellStyle name="60% - Accent1 6" xfId="5226"/>
    <cellStyle name="60% - Accent1 7" xfId="5227"/>
    <cellStyle name="60% - Accent1 8" xfId="5228"/>
    <cellStyle name="60% - Accent1 9" xfId="5229"/>
    <cellStyle name="60% - Accent2" xfId="14" builtinId="36" customBuiltin="1"/>
    <cellStyle name="60% - Accent2 10" xfId="5230"/>
    <cellStyle name="60% - Accent2 11" xfId="5231"/>
    <cellStyle name="60% - Accent2 12" xfId="5232"/>
    <cellStyle name="60% - Accent2 13" xfId="5233"/>
    <cellStyle name="60% - Accent2 14" xfId="5234"/>
    <cellStyle name="60% - Accent2 15" xfId="5235"/>
    <cellStyle name="60% - Accent2 16" xfId="5236"/>
    <cellStyle name="60% - Accent2 17" xfId="5237"/>
    <cellStyle name="60% - Accent2 17 2" xfId="5238"/>
    <cellStyle name="60% - Accent2 2" xfId="276"/>
    <cellStyle name="60% - Accent2 2 2" xfId="5239"/>
    <cellStyle name="60% - Accent2 2 2 2" xfId="5240"/>
    <cellStyle name="60% - Accent2 2 3" xfId="5241"/>
    <cellStyle name="60% - Accent2 3" xfId="277"/>
    <cellStyle name="60% - Accent2 3 2" xfId="5242"/>
    <cellStyle name="60% - Accent2 4" xfId="278"/>
    <cellStyle name="60% - Accent2 4 2" xfId="5243"/>
    <cellStyle name="60% - Accent2 5" xfId="5244"/>
    <cellStyle name="60% - Accent2 6" xfId="5245"/>
    <cellStyle name="60% - Accent2 7" xfId="5246"/>
    <cellStyle name="60% - Accent2 8" xfId="5247"/>
    <cellStyle name="60% - Accent2 9" xfId="5248"/>
    <cellStyle name="60% - Accent3" xfId="15" builtinId="40" customBuiltin="1"/>
    <cellStyle name="60% - Accent3 10" xfId="5249"/>
    <cellStyle name="60% - Accent3 11" xfId="5250"/>
    <cellStyle name="60% - Accent3 12" xfId="5251"/>
    <cellStyle name="60% - Accent3 13" xfId="5252"/>
    <cellStyle name="60% - Accent3 14" xfId="5253"/>
    <cellStyle name="60% - Accent3 15" xfId="5254"/>
    <cellStyle name="60% - Accent3 16" xfId="5255"/>
    <cellStyle name="60% - Accent3 17" xfId="5256"/>
    <cellStyle name="60% - Accent3 17 2" xfId="5257"/>
    <cellStyle name="60% - Accent3 2" xfId="279"/>
    <cellStyle name="60% - Accent3 2 2" xfId="5258"/>
    <cellStyle name="60% - Accent3 2 2 2" xfId="5259"/>
    <cellStyle name="60% - Accent3 2 3" xfId="5260"/>
    <cellStyle name="60% - Accent3 3" xfId="280"/>
    <cellStyle name="60% - Accent3 3 2" xfId="5261"/>
    <cellStyle name="60% - Accent3 4" xfId="281"/>
    <cellStyle name="60% - Accent3 4 2" xfId="5262"/>
    <cellStyle name="60% - Accent3 5" xfId="5263"/>
    <cellStyle name="60% - Accent3 6" xfId="5264"/>
    <cellStyle name="60% - Accent3 7" xfId="5265"/>
    <cellStyle name="60% - Accent3 8" xfId="5266"/>
    <cellStyle name="60% - Accent3 9" xfId="5267"/>
    <cellStyle name="60% - Accent4" xfId="16" builtinId="44" customBuiltin="1"/>
    <cellStyle name="60% - Accent4 10" xfId="5268"/>
    <cellStyle name="60% - Accent4 11" xfId="5269"/>
    <cellStyle name="60% - Accent4 12" xfId="5270"/>
    <cellStyle name="60% - Accent4 13" xfId="5271"/>
    <cellStyle name="60% - Accent4 14" xfId="5272"/>
    <cellStyle name="60% - Accent4 15" xfId="5273"/>
    <cellStyle name="60% - Accent4 16" xfId="5274"/>
    <cellStyle name="60% - Accent4 17" xfId="5275"/>
    <cellStyle name="60% - Accent4 17 2" xfId="5276"/>
    <cellStyle name="60% - Accent4 2" xfId="282"/>
    <cellStyle name="60% - Accent4 2 2" xfId="5277"/>
    <cellStyle name="60% - Accent4 2 2 2" xfId="5278"/>
    <cellStyle name="60% - Accent4 2 3" xfId="5279"/>
    <cellStyle name="60% - Accent4 3" xfId="283"/>
    <cellStyle name="60% - Accent4 3 2" xfId="5280"/>
    <cellStyle name="60% - Accent4 4" xfId="284"/>
    <cellStyle name="60% - Accent4 4 2" xfId="5281"/>
    <cellStyle name="60% - Accent4 5" xfId="5282"/>
    <cellStyle name="60% - Accent4 6" xfId="5283"/>
    <cellStyle name="60% - Accent4 7" xfId="5284"/>
    <cellStyle name="60% - Accent4 8" xfId="5285"/>
    <cellStyle name="60% - Accent4 9" xfId="5286"/>
    <cellStyle name="60% - Accent5" xfId="17" builtinId="48" customBuiltin="1"/>
    <cellStyle name="60% - Accent5 10" xfId="5287"/>
    <cellStyle name="60% - Accent5 11" xfId="5288"/>
    <cellStyle name="60% - Accent5 12" xfId="5289"/>
    <cellStyle name="60% - Accent5 13" xfId="5290"/>
    <cellStyle name="60% - Accent5 14" xfId="5291"/>
    <cellStyle name="60% - Accent5 15" xfId="5292"/>
    <cellStyle name="60% - Accent5 16" xfId="5293"/>
    <cellStyle name="60% - Accent5 17" xfId="5294"/>
    <cellStyle name="60% - Accent5 17 2" xfId="5295"/>
    <cellStyle name="60% - Accent5 2" xfId="285"/>
    <cellStyle name="60% - Accent5 2 2" xfId="5296"/>
    <cellStyle name="60% - Accent5 2 2 2" xfId="5297"/>
    <cellStyle name="60% - Accent5 2 3" xfId="5298"/>
    <cellStyle name="60% - Accent5 3" xfId="286"/>
    <cellStyle name="60% - Accent5 3 2" xfId="5299"/>
    <cellStyle name="60% - Accent5 4" xfId="287"/>
    <cellStyle name="60% - Accent5 4 2" xfId="5300"/>
    <cellStyle name="60% - Accent5 5" xfId="5301"/>
    <cellStyle name="60% - Accent5 6" xfId="5302"/>
    <cellStyle name="60% - Accent5 7" xfId="5303"/>
    <cellStyle name="60% - Accent5 8" xfId="5304"/>
    <cellStyle name="60% - Accent5 9" xfId="5305"/>
    <cellStyle name="60% - Accent6" xfId="18" builtinId="52" customBuiltin="1"/>
    <cellStyle name="60% - Accent6 10" xfId="5306"/>
    <cellStyle name="60% - Accent6 11" xfId="5307"/>
    <cellStyle name="60% - Accent6 12" xfId="5308"/>
    <cellStyle name="60% - Accent6 13" xfId="5309"/>
    <cellStyle name="60% - Accent6 14" xfId="5310"/>
    <cellStyle name="60% - Accent6 15" xfId="5311"/>
    <cellStyle name="60% - Accent6 16" xfId="5312"/>
    <cellStyle name="60% - Accent6 17" xfId="5313"/>
    <cellStyle name="60% - Accent6 17 2" xfId="5314"/>
    <cellStyle name="60% - Accent6 2" xfId="288"/>
    <cellStyle name="60% - Accent6 2 2" xfId="5315"/>
    <cellStyle name="60% - Accent6 2 2 2" xfId="5316"/>
    <cellStyle name="60% - Accent6 2 3" xfId="5317"/>
    <cellStyle name="60% - Accent6 3" xfId="289"/>
    <cellStyle name="60% - Accent6 3 2" xfId="5318"/>
    <cellStyle name="60% - Accent6 4" xfId="290"/>
    <cellStyle name="60% - Accent6 4 2" xfId="5319"/>
    <cellStyle name="60% - Accent6 5" xfId="5320"/>
    <cellStyle name="60% - Accent6 6" xfId="5321"/>
    <cellStyle name="60% - Accent6 7" xfId="5322"/>
    <cellStyle name="60% - Accent6 8" xfId="5323"/>
    <cellStyle name="60% - Accent6 9" xfId="5324"/>
    <cellStyle name="ac" xfId="5325"/>
    <cellStyle name="Accent1" xfId="19" builtinId="29" customBuiltin="1"/>
    <cellStyle name="Accent1 10" xfId="5326"/>
    <cellStyle name="Accent1 11" xfId="5327"/>
    <cellStyle name="Accent1 12" xfId="5328"/>
    <cellStyle name="Accent1 13" xfId="5329"/>
    <cellStyle name="Accent1 14" xfId="5330"/>
    <cellStyle name="Accent1 15" xfId="5331"/>
    <cellStyle name="Accent1 16" xfId="5332"/>
    <cellStyle name="Accent1 17" xfId="5333"/>
    <cellStyle name="Accent1 17 2" xfId="5334"/>
    <cellStyle name="Accent1 2" xfId="291"/>
    <cellStyle name="Accent1 2 2" xfId="5335"/>
    <cellStyle name="Accent1 2 2 2" xfId="5336"/>
    <cellStyle name="Accent1 2 3" xfId="5337"/>
    <cellStyle name="Accent1 3" xfId="292"/>
    <cellStyle name="Accent1 3 2" xfId="5338"/>
    <cellStyle name="Accent1 4" xfId="293"/>
    <cellStyle name="Accent1 4 2" xfId="5339"/>
    <cellStyle name="Accent1 5" xfId="5340"/>
    <cellStyle name="Accent1 6" xfId="5341"/>
    <cellStyle name="Accent1 7" xfId="5342"/>
    <cellStyle name="Accent1 8" xfId="5343"/>
    <cellStyle name="Accent1 9" xfId="5344"/>
    <cellStyle name="Accent2" xfId="20" builtinId="33" customBuiltin="1"/>
    <cellStyle name="Accent2 10" xfId="5345"/>
    <cellStyle name="Accent2 11" xfId="5346"/>
    <cellStyle name="Accent2 12" xfId="5347"/>
    <cellStyle name="Accent2 13" xfId="5348"/>
    <cellStyle name="Accent2 14" xfId="5349"/>
    <cellStyle name="Accent2 15" xfId="5350"/>
    <cellStyle name="Accent2 16" xfId="5351"/>
    <cellStyle name="Accent2 17" xfId="5352"/>
    <cellStyle name="Accent2 17 2" xfId="5353"/>
    <cellStyle name="Accent2 2" xfId="294"/>
    <cellStyle name="Accent2 2 2" xfId="5354"/>
    <cellStyle name="Accent2 2 2 2" xfId="5355"/>
    <cellStyle name="Accent2 2 3" xfId="5356"/>
    <cellStyle name="Accent2 3" xfId="295"/>
    <cellStyle name="Accent2 3 2" xfId="5357"/>
    <cellStyle name="Accent2 4" xfId="296"/>
    <cellStyle name="Accent2 4 2" xfId="5358"/>
    <cellStyle name="Accent2 5" xfId="5359"/>
    <cellStyle name="Accent2 6" xfId="5360"/>
    <cellStyle name="Accent2 7" xfId="5361"/>
    <cellStyle name="Accent2 8" xfId="5362"/>
    <cellStyle name="Accent2 9" xfId="5363"/>
    <cellStyle name="Accent3" xfId="21" builtinId="37" customBuiltin="1"/>
    <cellStyle name="Accent3 10" xfId="5364"/>
    <cellStyle name="Accent3 11" xfId="5365"/>
    <cellStyle name="Accent3 12" xfId="5366"/>
    <cellStyle name="Accent3 13" xfId="5367"/>
    <cellStyle name="Accent3 14" xfId="5368"/>
    <cellStyle name="Accent3 15" xfId="5369"/>
    <cellStyle name="Accent3 16" xfId="5370"/>
    <cellStyle name="Accent3 17" xfId="5371"/>
    <cellStyle name="Accent3 17 2" xfId="5372"/>
    <cellStyle name="Accent3 2" xfId="297"/>
    <cellStyle name="Accent3 2 2" xfId="5373"/>
    <cellStyle name="Accent3 2 2 2" xfId="5374"/>
    <cellStyle name="Accent3 2 3" xfId="5375"/>
    <cellStyle name="Accent3 3" xfId="298"/>
    <cellStyle name="Accent3 3 2" xfId="5376"/>
    <cellStyle name="Accent3 4" xfId="299"/>
    <cellStyle name="Accent3 4 2" xfId="5377"/>
    <cellStyle name="Accent3 5" xfId="5378"/>
    <cellStyle name="Accent3 6" xfId="5379"/>
    <cellStyle name="Accent3 7" xfId="5380"/>
    <cellStyle name="Accent3 8" xfId="5381"/>
    <cellStyle name="Accent3 9" xfId="5382"/>
    <cellStyle name="Accent4" xfId="22" builtinId="41" customBuiltin="1"/>
    <cellStyle name="Accent4 10" xfId="5383"/>
    <cellStyle name="Accent4 11" xfId="5384"/>
    <cellStyle name="Accent4 12" xfId="5385"/>
    <cellStyle name="Accent4 13" xfId="5386"/>
    <cellStyle name="Accent4 14" xfId="5387"/>
    <cellStyle name="Accent4 15" xfId="5388"/>
    <cellStyle name="Accent4 16" xfId="5389"/>
    <cellStyle name="Accent4 17" xfId="5390"/>
    <cellStyle name="Accent4 17 2" xfId="5391"/>
    <cellStyle name="Accent4 2" xfId="300"/>
    <cellStyle name="Accent4 2 2" xfId="5392"/>
    <cellStyle name="Accent4 2 2 2" xfId="5393"/>
    <cellStyle name="Accent4 2 3" xfId="5394"/>
    <cellStyle name="Accent4 3" xfId="301"/>
    <cellStyle name="Accent4 3 2" xfId="5395"/>
    <cellStyle name="Accent4 4" xfId="302"/>
    <cellStyle name="Accent4 4 2" xfId="5396"/>
    <cellStyle name="Accent4 5" xfId="5397"/>
    <cellStyle name="Accent4 6" xfId="5398"/>
    <cellStyle name="Accent4 7" xfId="5399"/>
    <cellStyle name="Accent4 8" xfId="5400"/>
    <cellStyle name="Accent4 9" xfId="5401"/>
    <cellStyle name="Accent5" xfId="23" builtinId="45" customBuiltin="1"/>
    <cellStyle name="Accent5 10" xfId="5402"/>
    <cellStyle name="Accent5 11" xfId="5403"/>
    <cellStyle name="Accent5 12" xfId="5404"/>
    <cellStyle name="Accent5 13" xfId="5405"/>
    <cellStyle name="Accent5 14" xfId="5406"/>
    <cellStyle name="Accent5 15" xfId="5407"/>
    <cellStyle name="Accent5 16" xfId="5408"/>
    <cellStyle name="Accent5 17" xfId="5409"/>
    <cellStyle name="Accent5 2" xfId="303"/>
    <cellStyle name="Accent5 2 2" xfId="5410"/>
    <cellStyle name="Accent5 2 2 2" xfId="5411"/>
    <cellStyle name="Accent5 2 3" xfId="5412"/>
    <cellStyle name="Accent5 3" xfId="304"/>
    <cellStyle name="Accent5 3 2" xfId="5413"/>
    <cellStyle name="Accent5 4" xfId="305"/>
    <cellStyle name="Accent5 4 2" xfId="5414"/>
    <cellStyle name="Accent5 5" xfId="5415"/>
    <cellStyle name="Accent5 6" xfId="5416"/>
    <cellStyle name="Accent5 7" xfId="5417"/>
    <cellStyle name="Accent5 8" xfId="5418"/>
    <cellStyle name="Accent5 9" xfId="5419"/>
    <cellStyle name="Accent6" xfId="24" builtinId="49" customBuiltin="1"/>
    <cellStyle name="Accent6 10" xfId="5420"/>
    <cellStyle name="Accent6 11" xfId="5421"/>
    <cellStyle name="Accent6 12" xfId="5422"/>
    <cellStyle name="Accent6 13" xfId="5423"/>
    <cellStyle name="Accent6 14" xfId="5424"/>
    <cellStyle name="Accent6 15" xfId="5425"/>
    <cellStyle name="Accent6 16" xfId="5426"/>
    <cellStyle name="Accent6 17" xfId="5427"/>
    <cellStyle name="Accent6 17 2" xfId="5428"/>
    <cellStyle name="Accent6 2" xfId="306"/>
    <cellStyle name="Accent6 2 2" xfId="5429"/>
    <cellStyle name="Accent6 2 2 2" xfId="5430"/>
    <cellStyle name="Accent6 2 3" xfId="5431"/>
    <cellStyle name="Accent6 3" xfId="307"/>
    <cellStyle name="Accent6 3 2" xfId="5432"/>
    <cellStyle name="Accent6 4" xfId="308"/>
    <cellStyle name="Accent6 4 2" xfId="5433"/>
    <cellStyle name="Accent6 5" xfId="5434"/>
    <cellStyle name="Accent6 6" xfId="5435"/>
    <cellStyle name="Accent6 7" xfId="5436"/>
    <cellStyle name="Accent6 8" xfId="5437"/>
    <cellStyle name="Accent6 9" xfId="5438"/>
    <cellStyle name="Bad" xfId="25" builtinId="27" customBuiltin="1"/>
    <cellStyle name="Bad 10" xfId="5439"/>
    <cellStyle name="Bad 11" xfId="5440"/>
    <cellStyle name="Bad 12" xfId="5441"/>
    <cellStyle name="Bad 13" xfId="5442"/>
    <cellStyle name="Bad 14" xfId="5443"/>
    <cellStyle name="Bad 15" xfId="5444"/>
    <cellStyle name="Bad 16" xfId="5445"/>
    <cellStyle name="Bad 17" xfId="5446"/>
    <cellStyle name="Bad 17 2" xfId="5447"/>
    <cellStyle name="Bad 2" xfId="309"/>
    <cellStyle name="Bad 2 2" xfId="5448"/>
    <cellStyle name="Bad 2 2 2" xfId="5449"/>
    <cellStyle name="Bad 2 3" xfId="5450"/>
    <cellStyle name="Bad 3" xfId="310"/>
    <cellStyle name="Bad 3 2" xfId="5451"/>
    <cellStyle name="Bad 4" xfId="311"/>
    <cellStyle name="Bad 5" xfId="5452"/>
    <cellStyle name="Bad 6" xfId="5453"/>
    <cellStyle name="Bad 7" xfId="5454"/>
    <cellStyle name="Bad 8" xfId="5455"/>
    <cellStyle name="Bad 9" xfId="5456"/>
    <cellStyle name="c" xfId="5457"/>
    <cellStyle name="C00A" xfId="5458"/>
    <cellStyle name="C00B" xfId="5459"/>
    <cellStyle name="C00L" xfId="5460"/>
    <cellStyle name="C01A" xfId="5461"/>
    <cellStyle name="C01B" xfId="5462"/>
    <cellStyle name="C01H" xfId="5463"/>
    <cellStyle name="C01L" xfId="5464"/>
    <cellStyle name="C02A" xfId="5465"/>
    <cellStyle name="C02B" xfId="5466"/>
    <cellStyle name="C02H" xfId="5467"/>
    <cellStyle name="C02L" xfId="5468"/>
    <cellStyle name="C03A" xfId="5469"/>
    <cellStyle name="C03B" xfId="5470"/>
    <cellStyle name="C03H" xfId="5471"/>
    <cellStyle name="C03L" xfId="5472"/>
    <cellStyle name="C04A" xfId="5473"/>
    <cellStyle name="C04B" xfId="5474"/>
    <cellStyle name="C04H" xfId="5475"/>
    <cellStyle name="C04L" xfId="5476"/>
    <cellStyle name="C05A" xfId="5477"/>
    <cellStyle name="C05B" xfId="5478"/>
    <cellStyle name="C05H" xfId="5479"/>
    <cellStyle name="C05L" xfId="5480"/>
    <cellStyle name="C06A" xfId="5481"/>
    <cellStyle name="C06B" xfId="5482"/>
    <cellStyle name="C06H" xfId="5483"/>
    <cellStyle name="C06L" xfId="5484"/>
    <cellStyle name="C07A" xfId="5485"/>
    <cellStyle name="C07B" xfId="5486"/>
    <cellStyle name="C07H" xfId="5487"/>
    <cellStyle name="C07L" xfId="5488"/>
    <cellStyle name="Calculation" xfId="26" builtinId="22" customBuiltin="1"/>
    <cellStyle name="Calculation 10" xfId="5489"/>
    <cellStyle name="Calculation 10 10" xfId="5490"/>
    <cellStyle name="Calculation 10 11" xfId="5491"/>
    <cellStyle name="Calculation 10 12" xfId="5492"/>
    <cellStyle name="Calculation 10 2" xfId="5493"/>
    <cellStyle name="Calculation 10 2 2" xfId="5494"/>
    <cellStyle name="Calculation 10 2 2 2" xfId="5495"/>
    <cellStyle name="Calculation 10 2 3" xfId="5496"/>
    <cellStyle name="Calculation 10 2 3 2" xfId="5497"/>
    <cellStyle name="Calculation 10 2 4" xfId="5498"/>
    <cellStyle name="Calculation 10 2 4 2" xfId="5499"/>
    <cellStyle name="Calculation 10 2 5" xfId="5500"/>
    <cellStyle name="Calculation 10 2 5 2" xfId="5501"/>
    <cellStyle name="Calculation 10 2 6" xfId="5502"/>
    <cellStyle name="Calculation 10 2 6 2" xfId="5503"/>
    <cellStyle name="Calculation 10 2 7" xfId="5504"/>
    <cellStyle name="Calculation 10 2 7 2" xfId="5505"/>
    <cellStyle name="Calculation 10 2 8" xfId="5506"/>
    <cellStyle name="Calculation 10 2 8 2" xfId="5507"/>
    <cellStyle name="Calculation 10 2 9" xfId="5508"/>
    <cellStyle name="Calculation 10 3" xfId="5509"/>
    <cellStyle name="Calculation 10 3 2" xfId="5510"/>
    <cellStyle name="Calculation 10 4" xfId="5511"/>
    <cellStyle name="Calculation 10 4 2" xfId="5512"/>
    <cellStyle name="Calculation 10 5" xfId="5513"/>
    <cellStyle name="Calculation 10 5 2" xfId="5514"/>
    <cellStyle name="Calculation 10 6" xfId="5515"/>
    <cellStyle name="Calculation 10 6 2" xfId="5516"/>
    <cellStyle name="Calculation 10 7" xfId="5517"/>
    <cellStyle name="Calculation 10 7 2" xfId="5518"/>
    <cellStyle name="Calculation 10 8" xfId="5519"/>
    <cellStyle name="Calculation 10 8 2" xfId="5520"/>
    <cellStyle name="Calculation 10 9" xfId="5521"/>
    <cellStyle name="Calculation 10 9 2" xfId="5522"/>
    <cellStyle name="Calculation 11" xfId="5523"/>
    <cellStyle name="Calculation 11 10" xfId="5524"/>
    <cellStyle name="Calculation 11 11" xfId="5525"/>
    <cellStyle name="Calculation 11 12" xfId="5526"/>
    <cellStyle name="Calculation 11 2" xfId="5527"/>
    <cellStyle name="Calculation 11 2 2" xfId="5528"/>
    <cellStyle name="Calculation 11 2 2 2" xfId="5529"/>
    <cellStyle name="Calculation 11 2 3" xfId="5530"/>
    <cellStyle name="Calculation 11 2 3 2" xfId="5531"/>
    <cellStyle name="Calculation 11 2 4" xfId="5532"/>
    <cellStyle name="Calculation 11 2 4 2" xfId="5533"/>
    <cellStyle name="Calculation 11 2 5" xfId="5534"/>
    <cellStyle name="Calculation 11 2 5 2" xfId="5535"/>
    <cellStyle name="Calculation 11 2 6" xfId="5536"/>
    <cellStyle name="Calculation 11 2 6 2" xfId="5537"/>
    <cellStyle name="Calculation 11 2 7" xfId="5538"/>
    <cellStyle name="Calculation 11 2 7 2" xfId="5539"/>
    <cellStyle name="Calculation 11 2 8" xfId="5540"/>
    <cellStyle name="Calculation 11 2 8 2" xfId="5541"/>
    <cellStyle name="Calculation 11 2 9" xfId="5542"/>
    <cellStyle name="Calculation 11 3" xfId="5543"/>
    <cellStyle name="Calculation 11 3 2" xfId="5544"/>
    <cellStyle name="Calculation 11 4" xfId="5545"/>
    <cellStyle name="Calculation 11 4 2" xfId="5546"/>
    <cellStyle name="Calculation 11 5" xfId="5547"/>
    <cellStyle name="Calculation 11 5 2" xfId="5548"/>
    <cellStyle name="Calculation 11 6" xfId="5549"/>
    <cellStyle name="Calculation 11 6 2" xfId="5550"/>
    <cellStyle name="Calculation 11 7" xfId="5551"/>
    <cellStyle name="Calculation 11 7 2" xfId="5552"/>
    <cellStyle name="Calculation 11 8" xfId="5553"/>
    <cellStyle name="Calculation 11 8 2" xfId="5554"/>
    <cellStyle name="Calculation 11 9" xfId="5555"/>
    <cellStyle name="Calculation 11 9 2" xfId="5556"/>
    <cellStyle name="Calculation 12" xfId="5557"/>
    <cellStyle name="Calculation 12 10" xfId="5558"/>
    <cellStyle name="Calculation 12 11" xfId="5559"/>
    <cellStyle name="Calculation 12 12" xfId="5560"/>
    <cellStyle name="Calculation 12 2" xfId="5561"/>
    <cellStyle name="Calculation 12 2 2" xfId="5562"/>
    <cellStyle name="Calculation 12 2 2 2" xfId="5563"/>
    <cellStyle name="Calculation 12 2 3" xfId="5564"/>
    <cellStyle name="Calculation 12 2 3 2" xfId="5565"/>
    <cellStyle name="Calculation 12 2 4" xfId="5566"/>
    <cellStyle name="Calculation 12 2 4 2" xfId="5567"/>
    <cellStyle name="Calculation 12 2 5" xfId="5568"/>
    <cellStyle name="Calculation 12 2 5 2" xfId="5569"/>
    <cellStyle name="Calculation 12 2 6" xfId="5570"/>
    <cellStyle name="Calculation 12 2 6 2" xfId="5571"/>
    <cellStyle name="Calculation 12 2 7" xfId="5572"/>
    <cellStyle name="Calculation 12 2 7 2" xfId="5573"/>
    <cellStyle name="Calculation 12 2 8" xfId="5574"/>
    <cellStyle name="Calculation 12 2 8 2" xfId="5575"/>
    <cellStyle name="Calculation 12 2 9" xfId="5576"/>
    <cellStyle name="Calculation 12 3" xfId="5577"/>
    <cellStyle name="Calculation 12 3 2" xfId="5578"/>
    <cellStyle name="Calculation 12 4" xfId="5579"/>
    <cellStyle name="Calculation 12 4 2" xfId="5580"/>
    <cellStyle name="Calculation 12 5" xfId="5581"/>
    <cellStyle name="Calculation 12 5 2" xfId="5582"/>
    <cellStyle name="Calculation 12 6" xfId="5583"/>
    <cellStyle name="Calculation 12 6 2" xfId="5584"/>
    <cellStyle name="Calculation 12 7" xfId="5585"/>
    <cellStyle name="Calculation 12 7 2" xfId="5586"/>
    <cellStyle name="Calculation 12 8" xfId="5587"/>
    <cellStyle name="Calculation 12 8 2" xfId="5588"/>
    <cellStyle name="Calculation 12 9" xfId="5589"/>
    <cellStyle name="Calculation 12 9 2" xfId="5590"/>
    <cellStyle name="Calculation 13" xfId="5591"/>
    <cellStyle name="Calculation 13 10" xfId="5592"/>
    <cellStyle name="Calculation 13 11" xfId="5593"/>
    <cellStyle name="Calculation 13 12" xfId="5594"/>
    <cellStyle name="Calculation 13 2" xfId="5595"/>
    <cellStyle name="Calculation 13 2 2" xfId="5596"/>
    <cellStyle name="Calculation 13 2 2 2" xfId="5597"/>
    <cellStyle name="Calculation 13 2 3" xfId="5598"/>
    <cellStyle name="Calculation 13 2 3 2" xfId="5599"/>
    <cellStyle name="Calculation 13 2 4" xfId="5600"/>
    <cellStyle name="Calculation 13 2 4 2" xfId="5601"/>
    <cellStyle name="Calculation 13 2 5" xfId="5602"/>
    <cellStyle name="Calculation 13 2 5 2" xfId="5603"/>
    <cellStyle name="Calculation 13 2 6" xfId="5604"/>
    <cellStyle name="Calculation 13 2 6 2" xfId="5605"/>
    <cellStyle name="Calculation 13 2 7" xfId="5606"/>
    <cellStyle name="Calculation 13 2 7 2" xfId="5607"/>
    <cellStyle name="Calculation 13 2 8" xfId="5608"/>
    <cellStyle name="Calculation 13 2 8 2" xfId="5609"/>
    <cellStyle name="Calculation 13 2 9" xfId="5610"/>
    <cellStyle name="Calculation 13 3" xfId="5611"/>
    <cellStyle name="Calculation 13 3 2" xfId="5612"/>
    <cellStyle name="Calculation 13 4" xfId="5613"/>
    <cellStyle name="Calculation 13 4 2" xfId="5614"/>
    <cellStyle name="Calculation 13 5" xfId="5615"/>
    <cellStyle name="Calculation 13 5 2" xfId="5616"/>
    <cellStyle name="Calculation 13 6" xfId="5617"/>
    <cellStyle name="Calculation 13 6 2" xfId="5618"/>
    <cellStyle name="Calculation 13 7" xfId="5619"/>
    <cellStyle name="Calculation 13 7 2" xfId="5620"/>
    <cellStyle name="Calculation 13 8" xfId="5621"/>
    <cellStyle name="Calculation 13 8 2" xfId="5622"/>
    <cellStyle name="Calculation 13 9" xfId="5623"/>
    <cellStyle name="Calculation 13 9 2" xfId="5624"/>
    <cellStyle name="Calculation 14" xfId="5625"/>
    <cellStyle name="Calculation 14 10" xfId="5626"/>
    <cellStyle name="Calculation 14 11" xfId="5627"/>
    <cellStyle name="Calculation 14 12" xfId="5628"/>
    <cellStyle name="Calculation 14 2" xfId="5629"/>
    <cellStyle name="Calculation 14 2 2" xfId="5630"/>
    <cellStyle name="Calculation 14 2 2 2" xfId="5631"/>
    <cellStyle name="Calculation 14 2 3" xfId="5632"/>
    <cellStyle name="Calculation 14 2 3 2" xfId="5633"/>
    <cellStyle name="Calculation 14 2 4" xfId="5634"/>
    <cellStyle name="Calculation 14 2 4 2" xfId="5635"/>
    <cellStyle name="Calculation 14 2 5" xfId="5636"/>
    <cellStyle name="Calculation 14 2 5 2" xfId="5637"/>
    <cellStyle name="Calculation 14 2 6" xfId="5638"/>
    <cellStyle name="Calculation 14 2 6 2" xfId="5639"/>
    <cellStyle name="Calculation 14 2 7" xfId="5640"/>
    <cellStyle name="Calculation 14 2 7 2" xfId="5641"/>
    <cellStyle name="Calculation 14 2 8" xfId="5642"/>
    <cellStyle name="Calculation 14 2 8 2" xfId="5643"/>
    <cellStyle name="Calculation 14 2 9" xfId="5644"/>
    <cellStyle name="Calculation 14 3" xfId="5645"/>
    <cellStyle name="Calculation 14 3 2" xfId="5646"/>
    <cellStyle name="Calculation 14 4" xfId="5647"/>
    <cellStyle name="Calculation 14 4 2" xfId="5648"/>
    <cellStyle name="Calculation 14 5" xfId="5649"/>
    <cellStyle name="Calculation 14 5 2" xfId="5650"/>
    <cellStyle name="Calculation 14 6" xfId="5651"/>
    <cellStyle name="Calculation 14 6 2" xfId="5652"/>
    <cellStyle name="Calculation 14 7" xfId="5653"/>
    <cellStyle name="Calculation 14 7 2" xfId="5654"/>
    <cellStyle name="Calculation 14 8" xfId="5655"/>
    <cellStyle name="Calculation 14 8 2" xfId="5656"/>
    <cellStyle name="Calculation 14 9" xfId="5657"/>
    <cellStyle name="Calculation 14 9 2" xfId="5658"/>
    <cellStyle name="Calculation 15" xfId="5659"/>
    <cellStyle name="Calculation 15 10" xfId="5660"/>
    <cellStyle name="Calculation 15 11" xfId="5661"/>
    <cellStyle name="Calculation 15 12" xfId="5662"/>
    <cellStyle name="Calculation 15 2" xfId="5663"/>
    <cellStyle name="Calculation 15 2 2" xfId="5664"/>
    <cellStyle name="Calculation 15 2 2 2" xfId="5665"/>
    <cellStyle name="Calculation 15 2 3" xfId="5666"/>
    <cellStyle name="Calculation 15 2 3 2" xfId="5667"/>
    <cellStyle name="Calculation 15 2 4" xfId="5668"/>
    <cellStyle name="Calculation 15 2 4 2" xfId="5669"/>
    <cellStyle name="Calculation 15 2 5" xfId="5670"/>
    <cellStyle name="Calculation 15 2 5 2" xfId="5671"/>
    <cellStyle name="Calculation 15 2 6" xfId="5672"/>
    <cellStyle name="Calculation 15 2 6 2" xfId="5673"/>
    <cellStyle name="Calculation 15 2 7" xfId="5674"/>
    <cellStyle name="Calculation 15 2 7 2" xfId="5675"/>
    <cellStyle name="Calculation 15 2 8" xfId="5676"/>
    <cellStyle name="Calculation 15 2 8 2" xfId="5677"/>
    <cellStyle name="Calculation 15 2 9" xfId="5678"/>
    <cellStyle name="Calculation 15 3" xfId="5679"/>
    <cellStyle name="Calculation 15 3 2" xfId="5680"/>
    <cellStyle name="Calculation 15 4" xfId="5681"/>
    <cellStyle name="Calculation 15 4 2" xfId="5682"/>
    <cellStyle name="Calculation 15 5" xfId="5683"/>
    <cellStyle name="Calculation 15 5 2" xfId="5684"/>
    <cellStyle name="Calculation 15 6" xfId="5685"/>
    <cellStyle name="Calculation 15 6 2" xfId="5686"/>
    <cellStyle name="Calculation 15 7" xfId="5687"/>
    <cellStyle name="Calculation 15 7 2" xfId="5688"/>
    <cellStyle name="Calculation 15 8" xfId="5689"/>
    <cellStyle name="Calculation 15 8 2" xfId="5690"/>
    <cellStyle name="Calculation 15 9" xfId="5691"/>
    <cellStyle name="Calculation 15 9 2" xfId="5692"/>
    <cellStyle name="Calculation 16" xfId="5693"/>
    <cellStyle name="Calculation 16 10" xfId="5694"/>
    <cellStyle name="Calculation 16 11" xfId="5695"/>
    <cellStyle name="Calculation 16 12" xfId="5696"/>
    <cellStyle name="Calculation 16 2" xfId="5697"/>
    <cellStyle name="Calculation 16 2 2" xfId="5698"/>
    <cellStyle name="Calculation 16 2 2 2" xfId="5699"/>
    <cellStyle name="Calculation 16 2 3" xfId="5700"/>
    <cellStyle name="Calculation 16 2 3 2" xfId="5701"/>
    <cellStyle name="Calculation 16 2 4" xfId="5702"/>
    <cellStyle name="Calculation 16 2 4 2" xfId="5703"/>
    <cellStyle name="Calculation 16 2 5" xfId="5704"/>
    <cellStyle name="Calculation 16 2 5 2" xfId="5705"/>
    <cellStyle name="Calculation 16 2 6" xfId="5706"/>
    <cellStyle name="Calculation 16 2 6 2" xfId="5707"/>
    <cellStyle name="Calculation 16 2 7" xfId="5708"/>
    <cellStyle name="Calculation 16 2 7 2" xfId="5709"/>
    <cellStyle name="Calculation 16 2 8" xfId="5710"/>
    <cellStyle name="Calculation 16 2 8 2" xfId="5711"/>
    <cellStyle name="Calculation 16 2 9" xfId="5712"/>
    <cellStyle name="Calculation 16 3" xfId="5713"/>
    <cellStyle name="Calculation 16 3 2" xfId="5714"/>
    <cellStyle name="Calculation 16 4" xfId="5715"/>
    <cellStyle name="Calculation 16 4 2" xfId="5716"/>
    <cellStyle name="Calculation 16 5" xfId="5717"/>
    <cellStyle name="Calculation 16 5 2" xfId="5718"/>
    <cellStyle name="Calculation 16 6" xfId="5719"/>
    <cellStyle name="Calculation 16 6 2" xfId="5720"/>
    <cellStyle name="Calculation 16 7" xfId="5721"/>
    <cellStyle name="Calculation 16 7 2" xfId="5722"/>
    <cellStyle name="Calculation 16 8" xfId="5723"/>
    <cellStyle name="Calculation 16 8 2" xfId="5724"/>
    <cellStyle name="Calculation 16 9" xfId="5725"/>
    <cellStyle name="Calculation 16 9 2" xfId="5726"/>
    <cellStyle name="Calculation 17" xfId="5727"/>
    <cellStyle name="Calculation 17 10" xfId="5728"/>
    <cellStyle name="Calculation 17 11" xfId="5729"/>
    <cellStyle name="Calculation 17 2" xfId="5730"/>
    <cellStyle name="Calculation 17 2 2" xfId="5731"/>
    <cellStyle name="Calculation 17 2 2 2" xfId="5732"/>
    <cellStyle name="Calculation 17 2 3" xfId="5733"/>
    <cellStyle name="Calculation 17 2 3 2" xfId="5734"/>
    <cellStyle name="Calculation 17 2 4" xfId="5735"/>
    <cellStyle name="Calculation 17 2 4 2" xfId="5736"/>
    <cellStyle name="Calculation 17 2 5" xfId="5737"/>
    <cellStyle name="Calculation 17 2 5 2" xfId="5738"/>
    <cellStyle name="Calculation 17 2 6" xfId="5739"/>
    <cellStyle name="Calculation 17 2 6 2" xfId="5740"/>
    <cellStyle name="Calculation 17 2 7" xfId="5741"/>
    <cellStyle name="Calculation 17 2 7 2" xfId="5742"/>
    <cellStyle name="Calculation 17 2 8" xfId="5743"/>
    <cellStyle name="Calculation 17 2 8 2" xfId="5744"/>
    <cellStyle name="Calculation 17 2 9" xfId="5745"/>
    <cellStyle name="Calculation 17 3" xfId="5746"/>
    <cellStyle name="Calculation 17 3 2" xfId="5747"/>
    <cellStyle name="Calculation 17 4" xfId="5748"/>
    <cellStyle name="Calculation 17 4 2" xfId="5749"/>
    <cellStyle name="Calculation 17 5" xfId="5750"/>
    <cellStyle name="Calculation 17 5 2" xfId="5751"/>
    <cellStyle name="Calculation 17 6" xfId="5752"/>
    <cellStyle name="Calculation 17 6 2" xfId="5753"/>
    <cellStyle name="Calculation 17 7" xfId="5754"/>
    <cellStyle name="Calculation 17 7 2" xfId="5755"/>
    <cellStyle name="Calculation 17 8" xfId="5756"/>
    <cellStyle name="Calculation 17 8 2" xfId="5757"/>
    <cellStyle name="Calculation 17 9" xfId="5758"/>
    <cellStyle name="Calculation 17 9 2" xfId="5759"/>
    <cellStyle name="Calculation 18" xfId="5760"/>
    <cellStyle name="Calculation 18 10" xfId="5761"/>
    <cellStyle name="Calculation 18 2" xfId="5762"/>
    <cellStyle name="Calculation 18 2 2" xfId="5763"/>
    <cellStyle name="Calculation 18 2 2 2" xfId="5764"/>
    <cellStyle name="Calculation 18 2 3" xfId="5765"/>
    <cellStyle name="Calculation 18 2 3 2" xfId="5766"/>
    <cellStyle name="Calculation 18 2 4" xfId="5767"/>
    <cellStyle name="Calculation 18 2 4 2" xfId="5768"/>
    <cellStyle name="Calculation 18 2 5" xfId="5769"/>
    <cellStyle name="Calculation 18 2 5 2" xfId="5770"/>
    <cellStyle name="Calculation 18 2 6" xfId="5771"/>
    <cellStyle name="Calculation 18 2 6 2" xfId="5772"/>
    <cellStyle name="Calculation 18 2 7" xfId="5773"/>
    <cellStyle name="Calculation 18 2 7 2" xfId="5774"/>
    <cellStyle name="Calculation 18 2 8" xfId="5775"/>
    <cellStyle name="Calculation 18 2 8 2" xfId="5776"/>
    <cellStyle name="Calculation 18 2 9" xfId="5777"/>
    <cellStyle name="Calculation 18 3" xfId="5778"/>
    <cellStyle name="Calculation 18 3 2" xfId="5779"/>
    <cellStyle name="Calculation 18 4" xfId="5780"/>
    <cellStyle name="Calculation 18 4 2" xfId="5781"/>
    <cellStyle name="Calculation 18 5" xfId="5782"/>
    <cellStyle name="Calculation 18 5 2" xfId="5783"/>
    <cellStyle name="Calculation 18 6" xfId="5784"/>
    <cellStyle name="Calculation 18 6 2" xfId="5785"/>
    <cellStyle name="Calculation 18 7" xfId="5786"/>
    <cellStyle name="Calculation 18 7 2" xfId="5787"/>
    <cellStyle name="Calculation 18 8" xfId="5788"/>
    <cellStyle name="Calculation 18 8 2" xfId="5789"/>
    <cellStyle name="Calculation 18 9" xfId="5790"/>
    <cellStyle name="Calculation 18 9 2" xfId="5791"/>
    <cellStyle name="Calculation 19" xfId="5792"/>
    <cellStyle name="Calculation 19 10" xfId="5793"/>
    <cellStyle name="Calculation 19 2" xfId="5794"/>
    <cellStyle name="Calculation 19 2 2" xfId="5795"/>
    <cellStyle name="Calculation 19 2 2 2" xfId="5796"/>
    <cellStyle name="Calculation 19 2 3" xfId="5797"/>
    <cellStyle name="Calculation 19 2 3 2" xfId="5798"/>
    <cellStyle name="Calculation 19 2 4" xfId="5799"/>
    <cellStyle name="Calculation 19 2 4 2" xfId="5800"/>
    <cellStyle name="Calculation 19 2 5" xfId="5801"/>
    <cellStyle name="Calculation 19 2 5 2" xfId="5802"/>
    <cellStyle name="Calculation 19 2 6" xfId="5803"/>
    <cellStyle name="Calculation 19 2 6 2" xfId="5804"/>
    <cellStyle name="Calculation 19 2 7" xfId="5805"/>
    <cellStyle name="Calculation 19 2 7 2" xfId="5806"/>
    <cellStyle name="Calculation 19 2 8" xfId="5807"/>
    <cellStyle name="Calculation 19 2 8 2" xfId="5808"/>
    <cellStyle name="Calculation 19 2 9" xfId="5809"/>
    <cellStyle name="Calculation 19 3" xfId="5810"/>
    <cellStyle name="Calculation 19 3 2" xfId="5811"/>
    <cellStyle name="Calculation 19 4" xfId="5812"/>
    <cellStyle name="Calculation 19 4 2" xfId="5813"/>
    <cellStyle name="Calculation 19 5" xfId="5814"/>
    <cellStyle name="Calculation 19 5 2" xfId="5815"/>
    <cellStyle name="Calculation 19 6" xfId="5816"/>
    <cellStyle name="Calculation 19 6 2" xfId="5817"/>
    <cellStyle name="Calculation 19 7" xfId="5818"/>
    <cellStyle name="Calculation 19 7 2" xfId="5819"/>
    <cellStyle name="Calculation 19 8" xfId="5820"/>
    <cellStyle name="Calculation 19 8 2" xfId="5821"/>
    <cellStyle name="Calculation 19 9" xfId="5822"/>
    <cellStyle name="Calculation 19 9 2" xfId="5823"/>
    <cellStyle name="Calculation 2" xfId="312"/>
    <cellStyle name="Calculation 2 10" xfId="5824"/>
    <cellStyle name="Calculation 2 2" xfId="5825"/>
    <cellStyle name="Calculation 2 2 10" xfId="5826"/>
    <cellStyle name="Calculation 2 2 11" xfId="5827"/>
    <cellStyle name="Calculation 2 2 2" xfId="5828"/>
    <cellStyle name="Calculation 2 2 2 2" xfId="5829"/>
    <cellStyle name="Calculation 2 2 3" xfId="5830"/>
    <cellStyle name="Calculation 2 2 3 2" xfId="5831"/>
    <cellStyle name="Calculation 2 2 4" xfId="5832"/>
    <cellStyle name="Calculation 2 2 4 2" xfId="5833"/>
    <cellStyle name="Calculation 2 2 5" xfId="5834"/>
    <cellStyle name="Calculation 2 2 5 2" xfId="5835"/>
    <cellStyle name="Calculation 2 2 6" xfId="5836"/>
    <cellStyle name="Calculation 2 2 6 2" xfId="5837"/>
    <cellStyle name="Calculation 2 2 7" xfId="5838"/>
    <cellStyle name="Calculation 2 2 7 2" xfId="5839"/>
    <cellStyle name="Calculation 2 2 8" xfId="5840"/>
    <cellStyle name="Calculation 2 2 8 2" xfId="5841"/>
    <cellStyle name="Calculation 2 2 9" xfId="5842"/>
    <cellStyle name="Calculation 2 3" xfId="5843"/>
    <cellStyle name="Calculation 2 3 2" xfId="5844"/>
    <cellStyle name="Calculation 2 4" xfId="5845"/>
    <cellStyle name="Calculation 2 4 2" xfId="5846"/>
    <cellStyle name="Calculation 2 4_SCH J-3" xfId="5847"/>
    <cellStyle name="Calculation 2 5" xfId="5848"/>
    <cellStyle name="Calculation 2 5 2" xfId="5849"/>
    <cellStyle name="Calculation 2 5_SCH J-3" xfId="5850"/>
    <cellStyle name="Calculation 2 6" xfId="5851"/>
    <cellStyle name="Calculation 2 6 2" xfId="5852"/>
    <cellStyle name="Calculation 2 6_SCH J-3" xfId="5853"/>
    <cellStyle name="Calculation 2 7" xfId="5854"/>
    <cellStyle name="Calculation 2 7 2" xfId="5855"/>
    <cellStyle name="Calculation 2 7_SCH J-3" xfId="5856"/>
    <cellStyle name="Calculation 2 8" xfId="5857"/>
    <cellStyle name="Calculation 2 8 2" xfId="5858"/>
    <cellStyle name="Calculation 2 8_SCH J-3" xfId="5859"/>
    <cellStyle name="Calculation 2 9" xfId="5860"/>
    <cellStyle name="Calculation 20" xfId="5861"/>
    <cellStyle name="Calculation 20 10" xfId="5862"/>
    <cellStyle name="Calculation 20 2" xfId="5863"/>
    <cellStyle name="Calculation 20 2 2" xfId="5864"/>
    <cellStyle name="Calculation 20 2 2 2" xfId="5865"/>
    <cellStyle name="Calculation 20 2 2_SCH J-3" xfId="5866"/>
    <cellStyle name="Calculation 20 2 3" xfId="5867"/>
    <cellStyle name="Calculation 20 2 3 2" xfId="5868"/>
    <cellStyle name="Calculation 20 2 3_SCH J-3" xfId="5869"/>
    <cellStyle name="Calculation 20 2 4" xfId="5870"/>
    <cellStyle name="Calculation 20 2 4 2" xfId="5871"/>
    <cellStyle name="Calculation 20 2 4_SCH J-3" xfId="5872"/>
    <cellStyle name="Calculation 20 2 5" xfId="5873"/>
    <cellStyle name="Calculation 20 2 5 2" xfId="5874"/>
    <cellStyle name="Calculation 20 2 5_SCH J-3" xfId="5875"/>
    <cellStyle name="Calculation 20 2 6" xfId="5876"/>
    <cellStyle name="Calculation 20 2 6 2" xfId="5877"/>
    <cellStyle name="Calculation 20 2 6_SCH J-3" xfId="5878"/>
    <cellStyle name="Calculation 20 2 7" xfId="5879"/>
    <cellStyle name="Calculation 20 2 7 2" xfId="5880"/>
    <cellStyle name="Calculation 20 2 7_SCH J-3" xfId="5881"/>
    <cellStyle name="Calculation 20 2 8" xfId="5882"/>
    <cellStyle name="Calculation 20 2 8 2" xfId="5883"/>
    <cellStyle name="Calculation 20 2 8_SCH J-3" xfId="5884"/>
    <cellStyle name="Calculation 20 2 9" xfId="5885"/>
    <cellStyle name="Calculation 20 2_SCH J-3" xfId="5886"/>
    <cellStyle name="Calculation 20 3" xfId="5887"/>
    <cellStyle name="Calculation 20 3 2" xfId="5888"/>
    <cellStyle name="Calculation 20 3_SCH J-3" xfId="5889"/>
    <cellStyle name="Calculation 20 4" xfId="5890"/>
    <cellStyle name="Calculation 20 4 2" xfId="5891"/>
    <cellStyle name="Calculation 20 4_SCH J-3" xfId="5892"/>
    <cellStyle name="Calculation 20 5" xfId="5893"/>
    <cellStyle name="Calculation 20 5 2" xfId="5894"/>
    <cellStyle name="Calculation 20 5_SCH J-3" xfId="5895"/>
    <cellStyle name="Calculation 20 6" xfId="5896"/>
    <cellStyle name="Calculation 20 6 2" xfId="5897"/>
    <cellStyle name="Calculation 20 6_SCH J-3" xfId="5898"/>
    <cellStyle name="Calculation 20 7" xfId="5899"/>
    <cellStyle name="Calculation 20 7 2" xfId="5900"/>
    <cellStyle name="Calculation 20 7_SCH J-3" xfId="5901"/>
    <cellStyle name="Calculation 20 8" xfId="5902"/>
    <cellStyle name="Calculation 20 8 2" xfId="5903"/>
    <cellStyle name="Calculation 20 8_SCH J-3" xfId="5904"/>
    <cellStyle name="Calculation 20 9" xfId="5905"/>
    <cellStyle name="Calculation 20 9 2" xfId="5906"/>
    <cellStyle name="Calculation 20 9_SCH J-3" xfId="5907"/>
    <cellStyle name="Calculation 20_SCH J-3" xfId="5908"/>
    <cellStyle name="Calculation 21" xfId="5909"/>
    <cellStyle name="Calculation 21 10" xfId="5910"/>
    <cellStyle name="Calculation 21 2" xfId="5911"/>
    <cellStyle name="Calculation 21 2 2" xfId="5912"/>
    <cellStyle name="Calculation 21 2 2 2" xfId="5913"/>
    <cellStyle name="Calculation 21 2 2_SCH J-3" xfId="5914"/>
    <cellStyle name="Calculation 21 2 3" xfId="5915"/>
    <cellStyle name="Calculation 21 2 3 2" xfId="5916"/>
    <cellStyle name="Calculation 21 2 3_SCH J-3" xfId="5917"/>
    <cellStyle name="Calculation 21 2 4" xfId="5918"/>
    <cellStyle name="Calculation 21 2 4 2" xfId="5919"/>
    <cellStyle name="Calculation 21 2 4_SCH J-3" xfId="5920"/>
    <cellStyle name="Calculation 21 2 5" xfId="5921"/>
    <cellStyle name="Calculation 21 2 5 2" xfId="5922"/>
    <cellStyle name="Calculation 21 2 5_SCH J-3" xfId="5923"/>
    <cellStyle name="Calculation 21 2 6" xfId="5924"/>
    <cellStyle name="Calculation 21 2 6 2" xfId="5925"/>
    <cellStyle name="Calculation 21 2 6_SCH J-3" xfId="5926"/>
    <cellStyle name="Calculation 21 2 7" xfId="5927"/>
    <cellStyle name="Calculation 21 2 7 2" xfId="5928"/>
    <cellStyle name="Calculation 21 2 7_SCH J-3" xfId="5929"/>
    <cellStyle name="Calculation 21 2 8" xfId="5930"/>
    <cellStyle name="Calculation 21 2 8 2" xfId="5931"/>
    <cellStyle name="Calculation 21 2 8_SCH J-3" xfId="5932"/>
    <cellStyle name="Calculation 21 2 9" xfId="5933"/>
    <cellStyle name="Calculation 21 2_SCH J-3" xfId="5934"/>
    <cellStyle name="Calculation 21 3" xfId="5935"/>
    <cellStyle name="Calculation 21 3 2" xfId="5936"/>
    <cellStyle name="Calculation 21 3_SCH J-3" xfId="5937"/>
    <cellStyle name="Calculation 21 4" xfId="5938"/>
    <cellStyle name="Calculation 21 4 2" xfId="5939"/>
    <cellStyle name="Calculation 21 4_SCH J-3" xfId="5940"/>
    <cellStyle name="Calculation 21 5" xfId="5941"/>
    <cellStyle name="Calculation 21 5 2" xfId="5942"/>
    <cellStyle name="Calculation 21 5_SCH J-3" xfId="5943"/>
    <cellStyle name="Calculation 21 6" xfId="5944"/>
    <cellStyle name="Calculation 21 6 2" xfId="5945"/>
    <cellStyle name="Calculation 21 6_SCH J-3" xfId="5946"/>
    <cellStyle name="Calculation 21 7" xfId="5947"/>
    <cellStyle name="Calculation 21 7 2" xfId="5948"/>
    <cellStyle name="Calculation 21 7_SCH J-3" xfId="5949"/>
    <cellStyle name="Calculation 21 8" xfId="5950"/>
    <cellStyle name="Calculation 21 8 2" xfId="5951"/>
    <cellStyle name="Calculation 21 8_SCH J-3" xfId="5952"/>
    <cellStyle name="Calculation 21 9" xfId="5953"/>
    <cellStyle name="Calculation 21 9 2" xfId="5954"/>
    <cellStyle name="Calculation 21 9_SCH J-3" xfId="5955"/>
    <cellStyle name="Calculation 21_SCH J-3" xfId="5956"/>
    <cellStyle name="Calculation 22" xfId="5957"/>
    <cellStyle name="Calculation 22 2" xfId="5958"/>
    <cellStyle name="Calculation 22 2 2" xfId="5959"/>
    <cellStyle name="Calculation 22 2_SCH J-3" xfId="5960"/>
    <cellStyle name="Calculation 22 3" xfId="5961"/>
    <cellStyle name="Calculation 22 3 2" xfId="5962"/>
    <cellStyle name="Calculation 22 3_SCH J-3" xfId="5963"/>
    <cellStyle name="Calculation 22 4" xfId="5964"/>
    <cellStyle name="Calculation 22 4 2" xfId="5965"/>
    <cellStyle name="Calculation 22 4_SCH J-3" xfId="5966"/>
    <cellStyle name="Calculation 22 5" xfId="5967"/>
    <cellStyle name="Calculation 22 5 2" xfId="5968"/>
    <cellStyle name="Calculation 22 5_SCH J-3" xfId="5969"/>
    <cellStyle name="Calculation 22 6" xfId="5970"/>
    <cellStyle name="Calculation 22 6 2" xfId="5971"/>
    <cellStyle name="Calculation 22 6_SCH J-3" xfId="5972"/>
    <cellStyle name="Calculation 22 7" xfId="5973"/>
    <cellStyle name="Calculation 22 7 2" xfId="5974"/>
    <cellStyle name="Calculation 22 7_SCH J-3" xfId="5975"/>
    <cellStyle name="Calculation 22 8" xfId="5976"/>
    <cellStyle name="Calculation 22 8 2" xfId="5977"/>
    <cellStyle name="Calculation 22 8_SCH J-3" xfId="5978"/>
    <cellStyle name="Calculation 22 9" xfId="5979"/>
    <cellStyle name="Calculation 22_SCH J-3" xfId="5980"/>
    <cellStyle name="Calculation 23" xfId="5981"/>
    <cellStyle name="Calculation 3" xfId="313"/>
    <cellStyle name="Calculation 3 10" xfId="5982"/>
    <cellStyle name="Calculation 3 11" xfId="5983"/>
    <cellStyle name="Calculation 3 2" xfId="5984"/>
    <cellStyle name="Calculation 3 2 10" xfId="5985"/>
    <cellStyle name="Calculation 3 2 2" xfId="5986"/>
    <cellStyle name="Calculation 3 2 2 2" xfId="5987"/>
    <cellStyle name="Calculation 3 2 2_SCH J-3" xfId="5988"/>
    <cellStyle name="Calculation 3 2 3" xfId="5989"/>
    <cellStyle name="Calculation 3 2 3 2" xfId="5990"/>
    <cellStyle name="Calculation 3 2 3_SCH J-3" xfId="5991"/>
    <cellStyle name="Calculation 3 2 4" xfId="5992"/>
    <cellStyle name="Calculation 3 2 4 2" xfId="5993"/>
    <cellStyle name="Calculation 3 2 4_SCH J-3" xfId="5994"/>
    <cellStyle name="Calculation 3 2 5" xfId="5995"/>
    <cellStyle name="Calculation 3 2 5 2" xfId="5996"/>
    <cellStyle name="Calculation 3 2 5_SCH J-3" xfId="5997"/>
    <cellStyle name="Calculation 3 2 6" xfId="5998"/>
    <cellStyle name="Calculation 3 2 6 2" xfId="5999"/>
    <cellStyle name="Calculation 3 2 6_SCH J-3" xfId="6000"/>
    <cellStyle name="Calculation 3 2 7" xfId="6001"/>
    <cellStyle name="Calculation 3 2 7 2" xfId="6002"/>
    <cellStyle name="Calculation 3 2 7_SCH J-3" xfId="6003"/>
    <cellStyle name="Calculation 3 2 8" xfId="6004"/>
    <cellStyle name="Calculation 3 2 8 2" xfId="6005"/>
    <cellStyle name="Calculation 3 2 8_SCH J-3" xfId="6006"/>
    <cellStyle name="Calculation 3 2 9" xfId="6007"/>
    <cellStyle name="Calculation 3 2_SCH J-3" xfId="6008"/>
    <cellStyle name="Calculation 3 3" xfId="6009"/>
    <cellStyle name="Calculation 3 3 2" xfId="6010"/>
    <cellStyle name="Calculation 3 3_SCH J-3" xfId="6011"/>
    <cellStyle name="Calculation 3 4" xfId="6012"/>
    <cellStyle name="Calculation 3 4 2" xfId="6013"/>
    <cellStyle name="Calculation 3 4_SCH J-3" xfId="6014"/>
    <cellStyle name="Calculation 3 5" xfId="6015"/>
    <cellStyle name="Calculation 3 5 2" xfId="6016"/>
    <cellStyle name="Calculation 3 5_SCH J-3" xfId="6017"/>
    <cellStyle name="Calculation 3 6" xfId="6018"/>
    <cellStyle name="Calculation 3 6 2" xfId="6019"/>
    <cellStyle name="Calculation 3 6_SCH J-3" xfId="6020"/>
    <cellStyle name="Calculation 3 7" xfId="6021"/>
    <cellStyle name="Calculation 3 7 2" xfId="6022"/>
    <cellStyle name="Calculation 3 7_SCH J-3" xfId="6023"/>
    <cellStyle name="Calculation 3 8" xfId="6024"/>
    <cellStyle name="Calculation 3 8 2" xfId="6025"/>
    <cellStyle name="Calculation 3 8_SCH J-3" xfId="6026"/>
    <cellStyle name="Calculation 3 9" xfId="6027"/>
    <cellStyle name="Calculation 3 9 2" xfId="6028"/>
    <cellStyle name="Calculation 3 9_SCH J-3" xfId="6029"/>
    <cellStyle name="Calculation 3_SCH J-3" xfId="6030"/>
    <cellStyle name="Calculation 4" xfId="314"/>
    <cellStyle name="Calculation 4 10" xfId="6031"/>
    <cellStyle name="Calculation 4 11" xfId="6032"/>
    <cellStyle name="Calculation 4 12" xfId="6033"/>
    <cellStyle name="Calculation 4 2" xfId="6034"/>
    <cellStyle name="Calculation 4 2 2" xfId="6035"/>
    <cellStyle name="Calculation 4 2 2 2" xfId="6036"/>
    <cellStyle name="Calculation 4 2 2_SCH J-3" xfId="6037"/>
    <cellStyle name="Calculation 4 2 3" xfId="6038"/>
    <cellStyle name="Calculation 4 2 3 2" xfId="6039"/>
    <cellStyle name="Calculation 4 2 3_SCH J-3" xfId="6040"/>
    <cellStyle name="Calculation 4 2 4" xfId="6041"/>
    <cellStyle name="Calculation 4 2 4 2" xfId="6042"/>
    <cellStyle name="Calculation 4 2 4_SCH J-3" xfId="6043"/>
    <cellStyle name="Calculation 4 2 5" xfId="6044"/>
    <cellStyle name="Calculation 4 2 5 2" xfId="6045"/>
    <cellStyle name="Calculation 4 2 5_SCH J-3" xfId="6046"/>
    <cellStyle name="Calculation 4 2 6" xfId="6047"/>
    <cellStyle name="Calculation 4 2 6 2" xfId="6048"/>
    <cellStyle name="Calculation 4 2 6_SCH J-3" xfId="6049"/>
    <cellStyle name="Calculation 4 2 7" xfId="6050"/>
    <cellStyle name="Calculation 4 2 7 2" xfId="6051"/>
    <cellStyle name="Calculation 4 2 7_SCH J-3" xfId="6052"/>
    <cellStyle name="Calculation 4 2 8" xfId="6053"/>
    <cellStyle name="Calculation 4 2 8 2" xfId="6054"/>
    <cellStyle name="Calculation 4 2 8_SCH J-3" xfId="6055"/>
    <cellStyle name="Calculation 4 2 9" xfId="6056"/>
    <cellStyle name="Calculation 4 2_SCH J-3" xfId="6057"/>
    <cellStyle name="Calculation 4 3" xfId="6058"/>
    <cellStyle name="Calculation 4 3 2" xfId="6059"/>
    <cellStyle name="Calculation 4 3_SCH J-3" xfId="6060"/>
    <cellStyle name="Calculation 4 4" xfId="6061"/>
    <cellStyle name="Calculation 4 4 2" xfId="6062"/>
    <cellStyle name="Calculation 4 4_SCH J-3" xfId="6063"/>
    <cellStyle name="Calculation 4 5" xfId="6064"/>
    <cellStyle name="Calculation 4 5 2" xfId="6065"/>
    <cellStyle name="Calculation 4 5_SCH J-3" xfId="6066"/>
    <cellStyle name="Calculation 4 6" xfId="6067"/>
    <cellStyle name="Calculation 4 6 2" xfId="6068"/>
    <cellStyle name="Calculation 4 6_SCH J-3" xfId="6069"/>
    <cellStyle name="Calculation 4 7" xfId="6070"/>
    <cellStyle name="Calculation 4 7 2" xfId="6071"/>
    <cellStyle name="Calculation 4 7_SCH J-3" xfId="6072"/>
    <cellStyle name="Calculation 4 8" xfId="6073"/>
    <cellStyle name="Calculation 4 8 2" xfId="6074"/>
    <cellStyle name="Calculation 4 8_SCH J-3" xfId="6075"/>
    <cellStyle name="Calculation 4 9" xfId="6076"/>
    <cellStyle name="Calculation 4 9 2" xfId="6077"/>
    <cellStyle name="Calculation 4 9_SCH J-3" xfId="6078"/>
    <cellStyle name="Calculation 4_SCH J-3" xfId="6079"/>
    <cellStyle name="Calculation 5" xfId="6080"/>
    <cellStyle name="Calculation 5 10" xfId="6081"/>
    <cellStyle name="Calculation 5 11" xfId="6082"/>
    <cellStyle name="Calculation 5 12" xfId="6083"/>
    <cellStyle name="Calculation 5 2" xfId="6084"/>
    <cellStyle name="Calculation 5 2 2" xfId="6085"/>
    <cellStyle name="Calculation 5 2 2 2" xfId="6086"/>
    <cellStyle name="Calculation 5 2 2_SCH J-3" xfId="6087"/>
    <cellStyle name="Calculation 5 2 3" xfId="6088"/>
    <cellStyle name="Calculation 5 2 3 2" xfId="6089"/>
    <cellStyle name="Calculation 5 2 3_SCH J-3" xfId="6090"/>
    <cellStyle name="Calculation 5 2 4" xfId="6091"/>
    <cellStyle name="Calculation 5 2 4 2" xfId="6092"/>
    <cellStyle name="Calculation 5 2 4_SCH J-3" xfId="6093"/>
    <cellStyle name="Calculation 5 2 5" xfId="6094"/>
    <cellStyle name="Calculation 5 2 5 2" xfId="6095"/>
    <cellStyle name="Calculation 5 2 5_SCH J-3" xfId="6096"/>
    <cellStyle name="Calculation 5 2 6" xfId="6097"/>
    <cellStyle name="Calculation 5 2 6 2" xfId="6098"/>
    <cellStyle name="Calculation 5 2 6_SCH J-3" xfId="6099"/>
    <cellStyle name="Calculation 5 2 7" xfId="6100"/>
    <cellStyle name="Calculation 5 2 7 2" xfId="6101"/>
    <cellStyle name="Calculation 5 2 7_SCH J-3" xfId="6102"/>
    <cellStyle name="Calculation 5 2 8" xfId="6103"/>
    <cellStyle name="Calculation 5 2 8 2" xfId="6104"/>
    <cellStyle name="Calculation 5 2 8_SCH J-3" xfId="6105"/>
    <cellStyle name="Calculation 5 2 9" xfId="6106"/>
    <cellStyle name="Calculation 5 2_SCH J-3" xfId="6107"/>
    <cellStyle name="Calculation 5 3" xfId="6108"/>
    <cellStyle name="Calculation 5 3 2" xfId="6109"/>
    <cellStyle name="Calculation 5 3_SCH J-3" xfId="6110"/>
    <cellStyle name="Calculation 5 4" xfId="6111"/>
    <cellStyle name="Calculation 5 4 2" xfId="6112"/>
    <cellStyle name="Calculation 5 4_SCH J-3" xfId="6113"/>
    <cellStyle name="Calculation 5 5" xfId="6114"/>
    <cellStyle name="Calculation 5 5 2" xfId="6115"/>
    <cellStyle name="Calculation 5 5_SCH J-3" xfId="6116"/>
    <cellStyle name="Calculation 5 6" xfId="6117"/>
    <cellStyle name="Calculation 5 6 2" xfId="6118"/>
    <cellStyle name="Calculation 5 6_SCH J-3" xfId="6119"/>
    <cellStyle name="Calculation 5 7" xfId="6120"/>
    <cellStyle name="Calculation 5 7 2" xfId="6121"/>
    <cellStyle name="Calculation 5 7_SCH J-3" xfId="6122"/>
    <cellStyle name="Calculation 5 8" xfId="6123"/>
    <cellStyle name="Calculation 5 8 2" xfId="6124"/>
    <cellStyle name="Calculation 5 8_SCH J-3" xfId="6125"/>
    <cellStyle name="Calculation 5 9" xfId="6126"/>
    <cellStyle name="Calculation 5 9 2" xfId="6127"/>
    <cellStyle name="Calculation 5 9_SCH J-3" xfId="6128"/>
    <cellStyle name="Calculation 5_SCH J-3" xfId="6129"/>
    <cellStyle name="Calculation 6" xfId="6130"/>
    <cellStyle name="Calculation 6 10" xfId="6131"/>
    <cellStyle name="Calculation 6 11" xfId="6132"/>
    <cellStyle name="Calculation 6 12" xfId="6133"/>
    <cellStyle name="Calculation 6 2" xfId="6134"/>
    <cellStyle name="Calculation 6 2 2" xfId="6135"/>
    <cellStyle name="Calculation 6 2 2 2" xfId="6136"/>
    <cellStyle name="Calculation 6 2 2_SCH J-3" xfId="6137"/>
    <cellStyle name="Calculation 6 2 3" xfId="6138"/>
    <cellStyle name="Calculation 6 2 3 2" xfId="6139"/>
    <cellStyle name="Calculation 6 2 3_SCH J-3" xfId="6140"/>
    <cellStyle name="Calculation 6 2 4" xfId="6141"/>
    <cellStyle name="Calculation 6 2 4 2" xfId="6142"/>
    <cellStyle name="Calculation 6 2 4_SCH J-3" xfId="6143"/>
    <cellStyle name="Calculation 6 2 5" xfId="6144"/>
    <cellStyle name="Calculation 6 2 5 2" xfId="6145"/>
    <cellStyle name="Calculation 6 2 5_SCH J-3" xfId="6146"/>
    <cellStyle name="Calculation 6 2 6" xfId="6147"/>
    <cellStyle name="Calculation 6 2 6 2" xfId="6148"/>
    <cellStyle name="Calculation 6 2 6_SCH J-3" xfId="6149"/>
    <cellStyle name="Calculation 6 2 7" xfId="6150"/>
    <cellStyle name="Calculation 6 2 7 2" xfId="6151"/>
    <cellStyle name="Calculation 6 2 7_SCH J-3" xfId="6152"/>
    <cellStyle name="Calculation 6 2 8" xfId="6153"/>
    <cellStyle name="Calculation 6 2 8 2" xfId="6154"/>
    <cellStyle name="Calculation 6 2 8_SCH J-3" xfId="6155"/>
    <cellStyle name="Calculation 6 2 9" xfId="6156"/>
    <cellStyle name="Calculation 6 2_SCH J-3" xfId="6157"/>
    <cellStyle name="Calculation 6 3" xfId="6158"/>
    <cellStyle name="Calculation 6 3 2" xfId="6159"/>
    <cellStyle name="Calculation 6 3_SCH J-3" xfId="6160"/>
    <cellStyle name="Calculation 6 4" xfId="6161"/>
    <cellStyle name="Calculation 6 4 2" xfId="6162"/>
    <cellStyle name="Calculation 6 4_SCH J-3" xfId="6163"/>
    <cellStyle name="Calculation 6 5" xfId="6164"/>
    <cellStyle name="Calculation 6 5 2" xfId="6165"/>
    <cellStyle name="Calculation 6 5_SCH J-3" xfId="6166"/>
    <cellStyle name="Calculation 6 6" xfId="6167"/>
    <cellStyle name="Calculation 6 6 2" xfId="6168"/>
    <cellStyle name="Calculation 6 6_SCH J-3" xfId="6169"/>
    <cellStyle name="Calculation 6 7" xfId="6170"/>
    <cellStyle name="Calculation 6 7 2" xfId="6171"/>
    <cellStyle name="Calculation 6 7_SCH J-3" xfId="6172"/>
    <cellStyle name="Calculation 6 8" xfId="6173"/>
    <cellStyle name="Calculation 6 8 2" xfId="6174"/>
    <cellStyle name="Calculation 6 8_SCH J-3" xfId="6175"/>
    <cellStyle name="Calculation 6 9" xfId="6176"/>
    <cellStyle name="Calculation 6 9 2" xfId="6177"/>
    <cellStyle name="Calculation 6 9_SCH J-3" xfId="6178"/>
    <cellStyle name="Calculation 6_SCH J-3" xfId="6179"/>
    <cellStyle name="Calculation 7" xfId="6180"/>
    <cellStyle name="Calculation 7 10" xfId="6181"/>
    <cellStyle name="Calculation 7 11" xfId="6182"/>
    <cellStyle name="Calculation 7 12" xfId="6183"/>
    <cellStyle name="Calculation 7 2" xfId="6184"/>
    <cellStyle name="Calculation 7 2 2" xfId="6185"/>
    <cellStyle name="Calculation 7 2 2 2" xfId="6186"/>
    <cellStyle name="Calculation 7 2 2_SCH J-3" xfId="6187"/>
    <cellStyle name="Calculation 7 2 3" xfId="6188"/>
    <cellStyle name="Calculation 7 2 3 2" xfId="6189"/>
    <cellStyle name="Calculation 7 2 3_SCH J-3" xfId="6190"/>
    <cellStyle name="Calculation 7 2 4" xfId="6191"/>
    <cellStyle name="Calculation 7 2 4 2" xfId="6192"/>
    <cellStyle name="Calculation 7 2 4_SCH J-3" xfId="6193"/>
    <cellStyle name="Calculation 7 2 5" xfId="6194"/>
    <cellStyle name="Calculation 7 2 5 2" xfId="6195"/>
    <cellStyle name="Calculation 7 2 5_SCH J-3" xfId="6196"/>
    <cellStyle name="Calculation 7 2 6" xfId="6197"/>
    <cellStyle name="Calculation 7 2 6 2" xfId="6198"/>
    <cellStyle name="Calculation 7 2 6_SCH J-3" xfId="6199"/>
    <cellStyle name="Calculation 7 2 7" xfId="6200"/>
    <cellStyle name="Calculation 7 2 7 2" xfId="6201"/>
    <cellStyle name="Calculation 7 2 7_SCH J-3" xfId="6202"/>
    <cellStyle name="Calculation 7 2 8" xfId="6203"/>
    <cellStyle name="Calculation 7 2 8 2" xfId="6204"/>
    <cellStyle name="Calculation 7 2 8_SCH J-3" xfId="6205"/>
    <cellStyle name="Calculation 7 2 9" xfId="6206"/>
    <cellStyle name="Calculation 7 2_SCH J-3" xfId="6207"/>
    <cellStyle name="Calculation 7 3" xfId="6208"/>
    <cellStyle name="Calculation 7 3 2" xfId="6209"/>
    <cellStyle name="Calculation 7 3_SCH J-3" xfId="6210"/>
    <cellStyle name="Calculation 7 4" xfId="6211"/>
    <cellStyle name="Calculation 7 4 2" xfId="6212"/>
    <cellStyle name="Calculation 7 4_SCH J-3" xfId="6213"/>
    <cellStyle name="Calculation 7 5" xfId="6214"/>
    <cellStyle name="Calculation 7 5 2" xfId="6215"/>
    <cellStyle name="Calculation 7 5_SCH J-3" xfId="6216"/>
    <cellStyle name="Calculation 7 6" xfId="6217"/>
    <cellStyle name="Calculation 7 6 2" xfId="6218"/>
    <cellStyle name="Calculation 7 6_SCH J-3" xfId="6219"/>
    <cellStyle name="Calculation 7 7" xfId="6220"/>
    <cellStyle name="Calculation 7 7 2" xfId="6221"/>
    <cellStyle name="Calculation 7 7_SCH J-3" xfId="6222"/>
    <cellStyle name="Calculation 7 8" xfId="6223"/>
    <cellStyle name="Calculation 7 8 2" xfId="6224"/>
    <cellStyle name="Calculation 7 8_SCH J-3" xfId="6225"/>
    <cellStyle name="Calculation 7 9" xfId="6226"/>
    <cellStyle name="Calculation 7 9 2" xfId="6227"/>
    <cellStyle name="Calculation 7 9_SCH J-3" xfId="6228"/>
    <cellStyle name="Calculation 7_SCH J-3" xfId="6229"/>
    <cellStyle name="Calculation 8" xfId="6230"/>
    <cellStyle name="Calculation 8 10" xfId="6231"/>
    <cellStyle name="Calculation 8 11" xfId="6232"/>
    <cellStyle name="Calculation 8 12" xfId="6233"/>
    <cellStyle name="Calculation 8 2" xfId="6234"/>
    <cellStyle name="Calculation 8 2 2" xfId="6235"/>
    <cellStyle name="Calculation 8 2 2 2" xfId="6236"/>
    <cellStyle name="Calculation 8 2 2_SCH J-3" xfId="6237"/>
    <cellStyle name="Calculation 8 2 3" xfId="6238"/>
    <cellStyle name="Calculation 8 2 3 2" xfId="6239"/>
    <cellStyle name="Calculation 8 2 3_SCH J-3" xfId="6240"/>
    <cellStyle name="Calculation 8 2 4" xfId="6241"/>
    <cellStyle name="Calculation 8 2 4 2" xfId="6242"/>
    <cellStyle name="Calculation 8 2 4_SCH J-3" xfId="6243"/>
    <cellStyle name="Calculation 8 2 5" xfId="6244"/>
    <cellStyle name="Calculation 8 2 5 2" xfId="6245"/>
    <cellStyle name="Calculation 8 2 5_SCH J-3" xfId="6246"/>
    <cellStyle name="Calculation 8 2 6" xfId="6247"/>
    <cellStyle name="Calculation 8 2 6 2" xfId="6248"/>
    <cellStyle name="Calculation 8 2 6_SCH J-3" xfId="6249"/>
    <cellStyle name="Calculation 8 2 7" xfId="6250"/>
    <cellStyle name="Calculation 8 2 7 2" xfId="6251"/>
    <cellStyle name="Calculation 8 2 7_SCH J-3" xfId="6252"/>
    <cellStyle name="Calculation 8 2 8" xfId="6253"/>
    <cellStyle name="Calculation 8 2 8 2" xfId="6254"/>
    <cellStyle name="Calculation 8 2 8_SCH J-3" xfId="6255"/>
    <cellStyle name="Calculation 8 2 9" xfId="6256"/>
    <cellStyle name="Calculation 8 2_SCH J-3" xfId="6257"/>
    <cellStyle name="Calculation 8 3" xfId="6258"/>
    <cellStyle name="Calculation 8 3 2" xfId="6259"/>
    <cellStyle name="Calculation 8 3_SCH J-3" xfId="6260"/>
    <cellStyle name="Calculation 8 4" xfId="6261"/>
    <cellStyle name="Calculation 8 4 2" xfId="6262"/>
    <cellStyle name="Calculation 8 4_SCH J-3" xfId="6263"/>
    <cellStyle name="Calculation 8 5" xfId="6264"/>
    <cellStyle name="Calculation 8 5 2" xfId="6265"/>
    <cellStyle name="Calculation 8 5_SCH J-3" xfId="6266"/>
    <cellStyle name="Calculation 8 6" xfId="6267"/>
    <cellStyle name="Calculation 8 6 2" xfId="6268"/>
    <cellStyle name="Calculation 8 6_SCH J-3" xfId="6269"/>
    <cellStyle name="Calculation 8 7" xfId="6270"/>
    <cellStyle name="Calculation 8 7 2" xfId="6271"/>
    <cellStyle name="Calculation 8 7_SCH J-3" xfId="6272"/>
    <cellStyle name="Calculation 8 8" xfId="6273"/>
    <cellStyle name="Calculation 8 8 2" xfId="6274"/>
    <cellStyle name="Calculation 8 8_SCH J-3" xfId="6275"/>
    <cellStyle name="Calculation 8 9" xfId="6276"/>
    <cellStyle name="Calculation 8 9 2" xfId="6277"/>
    <cellStyle name="Calculation 8 9_SCH J-3" xfId="6278"/>
    <cellStyle name="Calculation 8_SCH J-3" xfId="6279"/>
    <cellStyle name="Calculation 9" xfId="6280"/>
    <cellStyle name="Calculation 9 10" xfId="6281"/>
    <cellStyle name="Calculation 9 11" xfId="6282"/>
    <cellStyle name="Calculation 9 12" xfId="6283"/>
    <cellStyle name="Calculation 9 2" xfId="6284"/>
    <cellStyle name="Calculation 9 2 2" xfId="6285"/>
    <cellStyle name="Calculation 9 2 2 2" xfId="6286"/>
    <cellStyle name="Calculation 9 2 2_SCH J-3" xfId="6287"/>
    <cellStyle name="Calculation 9 2 3" xfId="6288"/>
    <cellStyle name="Calculation 9 2 3 2" xfId="6289"/>
    <cellStyle name="Calculation 9 2 3_SCH J-3" xfId="6290"/>
    <cellStyle name="Calculation 9 2 4" xfId="6291"/>
    <cellStyle name="Calculation 9 2 4 2" xfId="6292"/>
    <cellStyle name="Calculation 9 2 4_SCH J-3" xfId="6293"/>
    <cellStyle name="Calculation 9 2 5" xfId="6294"/>
    <cellStyle name="Calculation 9 2 5 2" xfId="6295"/>
    <cellStyle name="Calculation 9 2 5_SCH J-3" xfId="6296"/>
    <cellStyle name="Calculation 9 2 6" xfId="6297"/>
    <cellStyle name="Calculation 9 2 6 2" xfId="6298"/>
    <cellStyle name="Calculation 9 2 6_SCH J-3" xfId="6299"/>
    <cellStyle name="Calculation 9 2 7" xfId="6300"/>
    <cellStyle name="Calculation 9 2 7 2" xfId="6301"/>
    <cellStyle name="Calculation 9 2 7_SCH J-3" xfId="6302"/>
    <cellStyle name="Calculation 9 2 8" xfId="6303"/>
    <cellStyle name="Calculation 9 2 8 2" xfId="6304"/>
    <cellStyle name="Calculation 9 2 8_SCH J-3" xfId="6305"/>
    <cellStyle name="Calculation 9 2 9" xfId="6306"/>
    <cellStyle name="Calculation 9 2_SCH J-3" xfId="6307"/>
    <cellStyle name="Calculation 9 3" xfId="6308"/>
    <cellStyle name="Calculation 9 3 2" xfId="6309"/>
    <cellStyle name="Calculation 9 3_SCH J-3" xfId="6310"/>
    <cellStyle name="Calculation 9 4" xfId="6311"/>
    <cellStyle name="Calculation 9 4 2" xfId="6312"/>
    <cellStyle name="Calculation 9 4_SCH J-3" xfId="6313"/>
    <cellStyle name="Calculation 9 5" xfId="6314"/>
    <cellStyle name="Calculation 9 5 2" xfId="6315"/>
    <cellStyle name="Calculation 9 5_SCH J-3" xfId="6316"/>
    <cellStyle name="Calculation 9 6" xfId="6317"/>
    <cellStyle name="Calculation 9 6 2" xfId="6318"/>
    <cellStyle name="Calculation 9 6_SCH J-3" xfId="6319"/>
    <cellStyle name="Calculation 9 7" xfId="6320"/>
    <cellStyle name="Calculation 9 7 2" xfId="6321"/>
    <cellStyle name="Calculation 9 7_SCH J-3" xfId="6322"/>
    <cellStyle name="Calculation 9 8" xfId="6323"/>
    <cellStyle name="Calculation 9 8 2" xfId="6324"/>
    <cellStyle name="Calculation 9 8_SCH J-3" xfId="6325"/>
    <cellStyle name="Calculation 9 9" xfId="6326"/>
    <cellStyle name="Calculation 9 9 2" xfId="6327"/>
    <cellStyle name="Calculation 9 9_SCH J-3" xfId="6328"/>
    <cellStyle name="Calculation 9_SCH J-3" xfId="6329"/>
    <cellStyle name="Check Cell" xfId="27" builtinId="23" customBuiltin="1"/>
    <cellStyle name="Check Cell 10" xfId="6330"/>
    <cellStyle name="Check Cell 11" xfId="6331"/>
    <cellStyle name="Check Cell 12" xfId="6332"/>
    <cellStyle name="Check Cell 13" xfId="6333"/>
    <cellStyle name="Check Cell 14" xfId="6334"/>
    <cellStyle name="Check Cell 15" xfId="6335"/>
    <cellStyle name="Check Cell 16" xfId="6336"/>
    <cellStyle name="Check Cell 17" xfId="6337"/>
    <cellStyle name="Check Cell 2" xfId="315"/>
    <cellStyle name="Check Cell 2 2" xfId="6338"/>
    <cellStyle name="Check Cell 2 2 2" xfId="6339"/>
    <cellStyle name="Check Cell 2 2_SCH J-3" xfId="6340"/>
    <cellStyle name="Check Cell 2 3" xfId="6341"/>
    <cellStyle name="Check Cell 2_SCH J-3" xfId="6342"/>
    <cellStyle name="Check Cell 3" xfId="316"/>
    <cellStyle name="Check Cell 3 2" xfId="6343"/>
    <cellStyle name="Check Cell 3_SCH J-3" xfId="6344"/>
    <cellStyle name="Check Cell 4" xfId="317"/>
    <cellStyle name="Check Cell 5" xfId="6345"/>
    <cellStyle name="Check Cell 6" xfId="6346"/>
    <cellStyle name="Check Cell 7" xfId="6347"/>
    <cellStyle name="Check Cell 8" xfId="6348"/>
    <cellStyle name="Check Cell 9" xfId="6349"/>
    <cellStyle name="CodeEingabe" xfId="318"/>
    <cellStyle name="ColumnAttributeAbovePrompt" xfId="28"/>
    <cellStyle name="ColumnAttributeAbovePrompt 2" xfId="6350"/>
    <cellStyle name="ColumnAttributeAbovePrompt 2 2" xfId="6351"/>
    <cellStyle name="ColumnAttributeAbovePrompt 2 3" xfId="6352"/>
    <cellStyle name="ColumnAttributeAbovePrompt 2_SCH J-3" xfId="6353"/>
    <cellStyle name="ColumnAttributeAbovePrompt 3" xfId="6354"/>
    <cellStyle name="ColumnAttributeAbovePrompt 4" xfId="6355"/>
    <cellStyle name="ColumnAttributeAbovePrompt_SCH J-3" xfId="6356"/>
    <cellStyle name="ColumnAttributePrompt" xfId="29"/>
    <cellStyle name="ColumnAttributePrompt 2" xfId="6357"/>
    <cellStyle name="ColumnAttributePrompt 2 2" xfId="6358"/>
    <cellStyle name="ColumnAttributePrompt 2 3" xfId="6359"/>
    <cellStyle name="ColumnAttributePrompt 2_SCH J-3" xfId="6360"/>
    <cellStyle name="ColumnAttributePrompt 3" xfId="6361"/>
    <cellStyle name="ColumnAttributePrompt 4" xfId="6362"/>
    <cellStyle name="ColumnAttributePrompt_SCH J-3" xfId="6363"/>
    <cellStyle name="ColumnAttributeValue" xfId="30"/>
    <cellStyle name="ColumnAttributeValue 2" xfId="6364"/>
    <cellStyle name="ColumnAttributeValue 2 2" xfId="6365"/>
    <cellStyle name="ColumnAttributeValue 2 3" xfId="6366"/>
    <cellStyle name="ColumnAttributeValue 2_SCH J-3" xfId="6367"/>
    <cellStyle name="ColumnAttributeValue 3" xfId="6368"/>
    <cellStyle name="ColumnAttributeValue 4" xfId="6369"/>
    <cellStyle name="ColumnAttributeValue_SCH J-3" xfId="6370"/>
    <cellStyle name="ColumnHeadingPrompt" xfId="31"/>
    <cellStyle name="ColumnHeadingPrompt 2" xfId="6371"/>
    <cellStyle name="ColumnHeadingPrompt 2 2" xfId="6372"/>
    <cellStyle name="ColumnHeadingPrompt 2 3" xfId="6373"/>
    <cellStyle name="ColumnHeadingPrompt 2_SCH J-3" xfId="6374"/>
    <cellStyle name="ColumnHeadingPrompt 3" xfId="6375"/>
    <cellStyle name="ColumnHeadingPrompt 4" xfId="6376"/>
    <cellStyle name="ColumnHeadingPrompt_SCH J-3" xfId="6377"/>
    <cellStyle name="ColumnHeadingValue" xfId="32"/>
    <cellStyle name="ColumnHeadingValue 2" xfId="6378"/>
    <cellStyle name="ColumnHeadingValue 2 2" xfId="6379"/>
    <cellStyle name="ColumnHeadingValue 2_SCH J-3" xfId="6380"/>
    <cellStyle name="ColumnHeadingValue 3" xfId="6381"/>
    <cellStyle name="ColumnHeadingValue 4" xfId="6382"/>
    <cellStyle name="ColumnHeadingValue_SCH J-3" xfId="6383"/>
    <cellStyle name="Comma" xfId="33" builtinId="3"/>
    <cellStyle name="Comma [0] 2" xfId="319"/>
    <cellStyle name="Comma [0] 2 2" xfId="6384"/>
    <cellStyle name="Comma [0] 2_SCH J-3" xfId="6385"/>
    <cellStyle name="Comma [0] 3" xfId="6386"/>
    <cellStyle name="Comma [0] 3 2" xfId="6387"/>
    <cellStyle name="Comma [0] 3 2 2" xfId="6388"/>
    <cellStyle name="Comma [0] 3 2 2 2" xfId="6389"/>
    <cellStyle name="Comma [0] 3 2 2_SCH J-3" xfId="6390"/>
    <cellStyle name="Comma [0] 3 2 3" xfId="6391"/>
    <cellStyle name="Comma [0] 3 2 4" xfId="6392"/>
    <cellStyle name="Comma [0] 3 2_SCH J-3" xfId="6393"/>
    <cellStyle name="Comma [0] 3 3" xfId="6394"/>
    <cellStyle name="Comma [0] 3 4" xfId="6395"/>
    <cellStyle name="Comma [0] 3 4 2" xfId="6396"/>
    <cellStyle name="Comma [0] 3 4_SCH J-3" xfId="6397"/>
    <cellStyle name="Comma [0] 3 5" xfId="6398"/>
    <cellStyle name="Comma [0] 3_SCH J-3" xfId="6399"/>
    <cellStyle name="Comma [0] 4" xfId="6400"/>
    <cellStyle name="Comma [0] 4 2" xfId="6401"/>
    <cellStyle name="Comma [0] 4_SCH J-3" xfId="6402"/>
    <cellStyle name="Comma [0] 5" xfId="6403"/>
    <cellStyle name="Comma [0] 5 2" xfId="6404"/>
    <cellStyle name="Comma [0] 5 2 2" xfId="6405"/>
    <cellStyle name="Comma [0] 5 2 3" xfId="6406"/>
    <cellStyle name="Comma [0] 5 2_SCH J-3" xfId="6407"/>
    <cellStyle name="Comma [0] 5 3" xfId="6408"/>
    <cellStyle name="Comma [0] 5 4" xfId="6409"/>
    <cellStyle name="Comma [0] 5_SCH J-3" xfId="6410"/>
    <cellStyle name="Comma [0] 6" xfId="6411"/>
    <cellStyle name="Comma [0] 6 2" xfId="6412"/>
    <cellStyle name="Comma [0] 6 2 2" xfId="6413"/>
    <cellStyle name="Comma [0] 6 2_SCH J-3" xfId="6414"/>
    <cellStyle name="Comma [0] 6 3" xfId="6415"/>
    <cellStyle name="Comma [0] 6_SCH J-3" xfId="6416"/>
    <cellStyle name="Comma 10" xfId="320"/>
    <cellStyle name="Comma 10 10" xfId="6417"/>
    <cellStyle name="Comma 10 2" xfId="6418"/>
    <cellStyle name="Comma 10 2 2" xfId="6419"/>
    <cellStyle name="Comma 10 2 2 2" xfId="6420"/>
    <cellStyle name="Comma 10 2 2 2 2" xfId="6421"/>
    <cellStyle name="Comma 10 2 2 2 2 2" xfId="6422"/>
    <cellStyle name="Comma 10 2 2 2 2 2 2" xfId="6423"/>
    <cellStyle name="Comma 10 2 2 2 2 2_SCH J-3" xfId="6424"/>
    <cellStyle name="Comma 10 2 2 2 2 3" xfId="6425"/>
    <cellStyle name="Comma 10 2 2 2 2_SCH J-3" xfId="6426"/>
    <cellStyle name="Comma 10 2 2 2 3" xfId="6427"/>
    <cellStyle name="Comma 10 2 2 2 3 2" xfId="6428"/>
    <cellStyle name="Comma 10 2 2 2 3_SCH J-3" xfId="6429"/>
    <cellStyle name="Comma 10 2 2 2 4" xfId="6430"/>
    <cellStyle name="Comma 10 2 2 2_SCH J-3" xfId="6431"/>
    <cellStyle name="Comma 10 2 2 3" xfId="6432"/>
    <cellStyle name="Comma 10 2 2 3 2" xfId="6433"/>
    <cellStyle name="Comma 10 2 2 3 2 2" xfId="6434"/>
    <cellStyle name="Comma 10 2 2 3 2_SCH J-3" xfId="6435"/>
    <cellStyle name="Comma 10 2 2 3 3" xfId="6436"/>
    <cellStyle name="Comma 10 2 2 3_SCH J-3" xfId="6437"/>
    <cellStyle name="Comma 10 2 2 4" xfId="6438"/>
    <cellStyle name="Comma 10 2 2 4 2" xfId="6439"/>
    <cellStyle name="Comma 10 2 2 4_SCH J-3" xfId="6440"/>
    <cellStyle name="Comma 10 2 2 5" xfId="6441"/>
    <cellStyle name="Comma 10 2 2 6" xfId="6442"/>
    <cellStyle name="Comma 10 2 2_SCH J-3" xfId="6443"/>
    <cellStyle name="Comma 10 2 3" xfId="6444"/>
    <cellStyle name="Comma 10 2 3 2" xfId="6445"/>
    <cellStyle name="Comma 10 2 3 2 2" xfId="6446"/>
    <cellStyle name="Comma 10 2 3 2 2 2" xfId="6447"/>
    <cellStyle name="Comma 10 2 3 2 2_SCH J-3" xfId="6448"/>
    <cellStyle name="Comma 10 2 3 2 3" xfId="6449"/>
    <cellStyle name="Comma 10 2 3 2_SCH J-3" xfId="6450"/>
    <cellStyle name="Comma 10 2 3 3" xfId="6451"/>
    <cellStyle name="Comma 10 2 3 3 2" xfId="6452"/>
    <cellStyle name="Comma 10 2 3 3_SCH J-3" xfId="6453"/>
    <cellStyle name="Comma 10 2 3 4" xfId="6454"/>
    <cellStyle name="Comma 10 2 3_SCH J-3" xfId="6455"/>
    <cellStyle name="Comma 10 2 4" xfId="6456"/>
    <cellStyle name="Comma 10 2 4 2" xfId="6457"/>
    <cellStyle name="Comma 10 2 4 2 2" xfId="6458"/>
    <cellStyle name="Comma 10 2 4 2_SCH J-3" xfId="6459"/>
    <cellStyle name="Comma 10 2 4 3" xfId="6460"/>
    <cellStyle name="Comma 10 2 4_SCH J-3" xfId="6461"/>
    <cellStyle name="Comma 10 2 5" xfId="6462"/>
    <cellStyle name="Comma 10 2 5 2" xfId="6463"/>
    <cellStyle name="Comma 10 2 5_SCH J-3" xfId="6464"/>
    <cellStyle name="Comma 10 2 6" xfId="6465"/>
    <cellStyle name="Comma 10 2 7" xfId="6466"/>
    <cellStyle name="Comma 10 2_SCH J-3" xfId="6467"/>
    <cellStyle name="Comma 10 3" xfId="6468"/>
    <cellStyle name="Comma 10 3 2" xfId="6469"/>
    <cellStyle name="Comma 10 3 2 2" xfId="6470"/>
    <cellStyle name="Comma 10 3 2 2 2" xfId="6471"/>
    <cellStyle name="Comma 10 3 2 2 2 2" xfId="6472"/>
    <cellStyle name="Comma 10 3 2 2 2_SCH J-3" xfId="6473"/>
    <cellStyle name="Comma 10 3 2 2 3" xfId="6474"/>
    <cellStyle name="Comma 10 3 2 2_SCH J-3" xfId="6475"/>
    <cellStyle name="Comma 10 3 2 3" xfId="6476"/>
    <cellStyle name="Comma 10 3 2 3 2" xfId="6477"/>
    <cellStyle name="Comma 10 3 2 3_SCH J-3" xfId="6478"/>
    <cellStyle name="Comma 10 3 2 4" xfId="6479"/>
    <cellStyle name="Comma 10 3 2_SCH J-3" xfId="6480"/>
    <cellStyle name="Comma 10 3 3" xfId="6481"/>
    <cellStyle name="Comma 10 3 3 2" xfId="6482"/>
    <cellStyle name="Comma 10 3 3 2 2" xfId="6483"/>
    <cellStyle name="Comma 10 3 3 2_SCH J-3" xfId="6484"/>
    <cellStyle name="Comma 10 3 3 3" xfId="6485"/>
    <cellStyle name="Comma 10 3 3_SCH J-3" xfId="6486"/>
    <cellStyle name="Comma 10 3 4" xfId="6487"/>
    <cellStyle name="Comma 10 3 4 2" xfId="6488"/>
    <cellStyle name="Comma 10 3 4_SCH J-3" xfId="6489"/>
    <cellStyle name="Comma 10 3 5" xfId="6490"/>
    <cellStyle name="Comma 10 3 6" xfId="6491"/>
    <cellStyle name="Comma 10 3_SCH J-3" xfId="6492"/>
    <cellStyle name="Comma 10 4" xfId="6493"/>
    <cellStyle name="Comma 10 4 2" xfId="6494"/>
    <cellStyle name="Comma 10 4 2 2" xfId="6495"/>
    <cellStyle name="Comma 10 4 2 2 2" xfId="6496"/>
    <cellStyle name="Comma 10 4 2 2_SCH J-3" xfId="6497"/>
    <cellStyle name="Comma 10 4 2 3" xfId="6498"/>
    <cellStyle name="Comma 10 4 2_SCH J-3" xfId="6499"/>
    <cellStyle name="Comma 10 4 3" xfId="6500"/>
    <cellStyle name="Comma 10 4 3 2" xfId="6501"/>
    <cellStyle name="Comma 10 4 3_SCH J-3" xfId="6502"/>
    <cellStyle name="Comma 10 4 4" xfId="6503"/>
    <cellStyle name="Comma 10 4_SCH J-3" xfId="6504"/>
    <cellStyle name="Comma 10 5" xfId="6505"/>
    <cellStyle name="Comma 10 5 2" xfId="6506"/>
    <cellStyle name="Comma 10 5 2 2" xfId="6507"/>
    <cellStyle name="Comma 10 5 2_SCH J-3" xfId="6508"/>
    <cellStyle name="Comma 10 5 3" xfId="6509"/>
    <cellStyle name="Comma 10 5_SCH J-3" xfId="6510"/>
    <cellStyle name="Comma 10 6" xfId="6511"/>
    <cellStyle name="Comma 10 6 2" xfId="6512"/>
    <cellStyle name="Comma 10 6_SCH J-3" xfId="6513"/>
    <cellStyle name="Comma 10 7" xfId="6514"/>
    <cellStyle name="Comma 10 8" xfId="6515"/>
    <cellStyle name="Comma 10 9" xfId="34"/>
    <cellStyle name="Comma 10_SCH J-3" xfId="6516"/>
    <cellStyle name="Comma 100" xfId="6517"/>
    <cellStyle name="Comma 101" xfId="6518"/>
    <cellStyle name="Comma 102" xfId="6519"/>
    <cellStyle name="Comma 103" xfId="6520"/>
    <cellStyle name="Comma 104" xfId="6521"/>
    <cellStyle name="Comma 105" xfId="6522"/>
    <cellStyle name="Comma 106" xfId="6523"/>
    <cellStyle name="Comma 107" xfId="6524"/>
    <cellStyle name="Comma 108" xfId="6525"/>
    <cellStyle name="Comma 109" xfId="6526"/>
    <cellStyle name="Comma 11" xfId="321"/>
    <cellStyle name="Comma 11 10" xfId="6527"/>
    <cellStyle name="Comma 11 2" xfId="322"/>
    <cellStyle name="Comma 11 2 2" xfId="323"/>
    <cellStyle name="Comma 11 2 2 2" xfId="6528"/>
    <cellStyle name="Comma 11 2 2 2 2" xfId="6529"/>
    <cellStyle name="Comma 11 2 2 2 3" xfId="6530"/>
    <cellStyle name="Comma 11 2 2 2_SCH J-3" xfId="6531"/>
    <cellStyle name="Comma 11 2 2 3" xfId="6532"/>
    <cellStyle name="Comma 11 2 2 3 2" xfId="6533"/>
    <cellStyle name="Comma 11 2 2 3_SCH J-3" xfId="6534"/>
    <cellStyle name="Comma 11 2 2 4" xfId="6535"/>
    <cellStyle name="Comma 11 2 2 5" xfId="6536"/>
    <cellStyle name="Comma 11 2 2_SCH J-3" xfId="6537"/>
    <cellStyle name="Comma 11 2 3" xfId="6538"/>
    <cellStyle name="Comma 11 2 3 2" xfId="6539"/>
    <cellStyle name="Comma 11 2 3 3" xfId="6540"/>
    <cellStyle name="Comma 11 2 3_SCH J-3" xfId="6541"/>
    <cellStyle name="Comma 11 2 4" xfId="6542"/>
    <cellStyle name="Comma 11 2 4 2" xfId="6543"/>
    <cellStyle name="Comma 11 2 4_SCH J-3" xfId="6544"/>
    <cellStyle name="Comma 11 2 5" xfId="6545"/>
    <cellStyle name="Comma 11 2 6" xfId="6546"/>
    <cellStyle name="Comma 11 2_SCH J-3" xfId="6547"/>
    <cellStyle name="Comma 11 3" xfId="324"/>
    <cellStyle name="Comma 11 3 2" xfId="6548"/>
    <cellStyle name="Comma 11 3 2 2" xfId="6549"/>
    <cellStyle name="Comma 11 3 2 2 2" xfId="6550"/>
    <cellStyle name="Comma 11 3 2 2_SCH J-3" xfId="6551"/>
    <cellStyle name="Comma 11 3 2 3" xfId="6552"/>
    <cellStyle name="Comma 11 3 2 4" xfId="6553"/>
    <cellStyle name="Comma 11 3 2 5" xfId="6554"/>
    <cellStyle name="Comma 11 3 2_SCH J-3" xfId="6555"/>
    <cellStyle name="Comma 11 3 3" xfId="6556"/>
    <cellStyle name="Comma 11 3 3 2" xfId="6557"/>
    <cellStyle name="Comma 11 3 3_SCH J-3" xfId="6558"/>
    <cellStyle name="Comma 11 3 4" xfId="6559"/>
    <cellStyle name="Comma 11 3 5" xfId="6560"/>
    <cellStyle name="Comma 11 3 6" xfId="6561"/>
    <cellStyle name="Comma 11 3_SCH J-3" xfId="6562"/>
    <cellStyle name="Comma 11 4" xfId="6563"/>
    <cellStyle name="Comma 11 4 2" xfId="6564"/>
    <cellStyle name="Comma 11 4 2 2" xfId="6565"/>
    <cellStyle name="Comma 11 4 2_SCH J-3" xfId="6566"/>
    <cellStyle name="Comma 11 4 3" xfId="6567"/>
    <cellStyle name="Comma 11 4 4" xfId="6568"/>
    <cellStyle name="Comma 11 4 5" xfId="6569"/>
    <cellStyle name="Comma 11 4_SCH J-3" xfId="6570"/>
    <cellStyle name="Comma 11 5" xfId="6571"/>
    <cellStyle name="Comma 11 5 2" xfId="6572"/>
    <cellStyle name="Comma 11 5 2 2" xfId="6573"/>
    <cellStyle name="Comma 11 5 2_SCH J-3" xfId="6574"/>
    <cellStyle name="Comma 11 5 3" xfId="6575"/>
    <cellStyle name="Comma 11 5 4" xfId="6576"/>
    <cellStyle name="Comma 11 5 5" xfId="6577"/>
    <cellStyle name="Comma 11 5_SCH J-3" xfId="6578"/>
    <cellStyle name="Comma 11 6" xfId="6579"/>
    <cellStyle name="Comma 11 6 2" xfId="6580"/>
    <cellStyle name="Comma 11 6 3" xfId="6581"/>
    <cellStyle name="Comma 11 6_SCH J-3" xfId="6582"/>
    <cellStyle name="Comma 11 7" xfId="6583"/>
    <cellStyle name="Comma 11 7 2" xfId="6584"/>
    <cellStyle name="Comma 11 7_SCH J-3" xfId="6585"/>
    <cellStyle name="Comma 11 8" xfId="6586"/>
    <cellStyle name="Comma 11 9" xfId="6587"/>
    <cellStyle name="Comma 11_SCH J-3" xfId="6588"/>
    <cellStyle name="Comma 110" xfId="6589"/>
    <cellStyle name="Comma 111" xfId="6590"/>
    <cellStyle name="Comma 112" xfId="6591"/>
    <cellStyle name="Comma 113" xfId="6592"/>
    <cellStyle name="Comma 114" xfId="6593"/>
    <cellStyle name="Comma 115" xfId="6594"/>
    <cellStyle name="Comma 116" xfId="6595"/>
    <cellStyle name="Comma 12" xfId="325"/>
    <cellStyle name="Comma 12 2" xfId="326"/>
    <cellStyle name="Comma 12 2 2" xfId="6596"/>
    <cellStyle name="Comma 12 2 3" xfId="6597"/>
    <cellStyle name="Comma 12 2_SCH J-3" xfId="6598"/>
    <cellStyle name="Comma 12 3" xfId="6599"/>
    <cellStyle name="Comma 12 3 2" xfId="6600"/>
    <cellStyle name="Comma 12 3_SCH J-3" xfId="6601"/>
    <cellStyle name="Comma 12 4" xfId="6602"/>
    <cellStyle name="Comma 12 5" xfId="6603"/>
    <cellStyle name="Comma 12 6" xfId="6604"/>
    <cellStyle name="Comma 12_SCH J-3" xfId="6605"/>
    <cellStyle name="Comma 13" xfId="327"/>
    <cellStyle name="Comma 13 2" xfId="6606"/>
    <cellStyle name="Comma 13 2 2" xfId="6607"/>
    <cellStyle name="Comma 13 2 3" xfId="6608"/>
    <cellStyle name="Comma 13 2 4" xfId="6609"/>
    <cellStyle name="Comma 13 2_SCH J-3" xfId="6610"/>
    <cellStyle name="Comma 13 3" xfId="6611"/>
    <cellStyle name="Comma 13 3 2" xfId="6612"/>
    <cellStyle name="Comma 13 3_SCH J-3" xfId="6613"/>
    <cellStyle name="Comma 13 4" xfId="6614"/>
    <cellStyle name="Comma 13 5" xfId="6615"/>
    <cellStyle name="Comma 13 6" xfId="6616"/>
    <cellStyle name="Comma 13_SCH J-3" xfId="6617"/>
    <cellStyle name="Comma 14" xfId="328"/>
    <cellStyle name="Comma 14 2" xfId="6618"/>
    <cellStyle name="Comma 14 2 2" xfId="6619"/>
    <cellStyle name="Comma 14 2_SCH J-3" xfId="6620"/>
    <cellStyle name="Comma 14 3" xfId="6621"/>
    <cellStyle name="Comma 14 4" xfId="6622"/>
    <cellStyle name="Comma 14 5" xfId="6623"/>
    <cellStyle name="Comma 14_SCH J-3" xfId="6624"/>
    <cellStyle name="Comma 15" xfId="329"/>
    <cellStyle name="Comma 15 2" xfId="6625"/>
    <cellStyle name="Comma 15 2 2" xfId="6626"/>
    <cellStyle name="Comma 15 2_SCH J-3" xfId="6627"/>
    <cellStyle name="Comma 15 3" xfId="6628"/>
    <cellStyle name="Comma 15 4" xfId="6629"/>
    <cellStyle name="Comma 15 5" xfId="6630"/>
    <cellStyle name="Comma 15_SCH J-3" xfId="6631"/>
    <cellStyle name="Comma 16" xfId="632"/>
    <cellStyle name="Comma 16 2" xfId="6632"/>
    <cellStyle name="Comma 16 2 2" xfId="6633"/>
    <cellStyle name="Comma 16 2_SCH J-3" xfId="6634"/>
    <cellStyle name="Comma 16 3" xfId="6635"/>
    <cellStyle name="Comma 16 4" xfId="6636"/>
    <cellStyle name="Comma 16 5" xfId="6637"/>
    <cellStyle name="Comma 16_SCH J-3" xfId="6638"/>
    <cellStyle name="Comma 17" xfId="638"/>
    <cellStyle name="Comma 17 2" xfId="6639"/>
    <cellStyle name="Comma 17 2 2" xfId="6640"/>
    <cellStyle name="Comma 17 2_SCH J-3" xfId="6641"/>
    <cellStyle name="Comma 17 3" xfId="6642"/>
    <cellStyle name="Comma 17 4" xfId="6643"/>
    <cellStyle name="Comma 17 5" xfId="6644"/>
    <cellStyle name="Comma 17_SCH J-3" xfId="6645"/>
    <cellStyle name="Comma 18" xfId="650"/>
    <cellStyle name="Comma 18 2" xfId="6646"/>
    <cellStyle name="Comma 18 2 2" xfId="6647"/>
    <cellStyle name="Comma 18 2_SCH J-3" xfId="6648"/>
    <cellStyle name="Comma 18 3" xfId="6649"/>
    <cellStyle name="Comma 18 4" xfId="6650"/>
    <cellStyle name="Comma 18 5" xfId="6651"/>
    <cellStyle name="Comma 18_SCH J-3" xfId="6652"/>
    <cellStyle name="Comma 19" xfId="6653"/>
    <cellStyle name="Comma 19 2" xfId="6654"/>
    <cellStyle name="Comma 19_SCH J-3" xfId="6655"/>
    <cellStyle name="Comma 2" xfId="35"/>
    <cellStyle name="Comma 2 10" xfId="6656"/>
    <cellStyle name="Comma 2 10 2" xfId="6657"/>
    <cellStyle name="Comma 2 10 2 2" xfId="6658"/>
    <cellStyle name="Comma 2 10 2 2 2" xfId="6659"/>
    <cellStyle name="Comma 2 10 2 2_SCH J-3" xfId="6660"/>
    <cellStyle name="Comma 2 10 2 3" xfId="6661"/>
    <cellStyle name="Comma 2 10 2 4" xfId="6662"/>
    <cellStyle name="Comma 2 10 2 5" xfId="6663"/>
    <cellStyle name="Comma 2 10 2_SCH J-3" xfId="6664"/>
    <cellStyle name="Comma 2 10 3" xfId="6665"/>
    <cellStyle name="Comma 2 10 3 2" xfId="6666"/>
    <cellStyle name="Comma 2 10 3 2 2" xfId="6667"/>
    <cellStyle name="Comma 2 10 3 2_SCH J-3" xfId="6668"/>
    <cellStyle name="Comma 2 10 3 3" xfId="6669"/>
    <cellStyle name="Comma 2 10 3 4" xfId="6670"/>
    <cellStyle name="Comma 2 10 3 5" xfId="6671"/>
    <cellStyle name="Comma 2 10 3_SCH J-3" xfId="6672"/>
    <cellStyle name="Comma 2 10 4" xfId="6673"/>
    <cellStyle name="Comma 2 10_SCH J-3" xfId="6674"/>
    <cellStyle name="Comma 2 11" xfId="6675"/>
    <cellStyle name="Comma 2 11 2" xfId="6676"/>
    <cellStyle name="Comma 2 11 2 2" xfId="6677"/>
    <cellStyle name="Comma 2 11 2 2 2" xfId="6678"/>
    <cellStyle name="Comma 2 11 2 2_SCH J-3" xfId="6679"/>
    <cellStyle name="Comma 2 11 2 3" xfId="6680"/>
    <cellStyle name="Comma 2 11 2 4" xfId="6681"/>
    <cellStyle name="Comma 2 11 2 5" xfId="6682"/>
    <cellStyle name="Comma 2 11 2 6" xfId="6683"/>
    <cellStyle name="Comma 2 11 2_SCH J-3" xfId="6684"/>
    <cellStyle name="Comma 2 11 3" xfId="6685"/>
    <cellStyle name="Comma 2 11_SCH J-3" xfId="6686"/>
    <cellStyle name="Comma 2 12" xfId="6687"/>
    <cellStyle name="Comma 2 12 2" xfId="6688"/>
    <cellStyle name="Comma 2 12 3" xfId="6689"/>
    <cellStyle name="Comma 2 12_SCH J-3" xfId="6690"/>
    <cellStyle name="Comma 2 13" xfId="6691"/>
    <cellStyle name="Comma 2 13 2" xfId="6692"/>
    <cellStyle name="Comma 2 13_SCH J-3" xfId="6693"/>
    <cellStyle name="Comma 2 14" xfId="6694"/>
    <cellStyle name="Comma 2 14 2" xfId="6695"/>
    <cellStyle name="Comma 2 14_SCH J-3" xfId="6696"/>
    <cellStyle name="Comma 2 15" xfId="6697"/>
    <cellStyle name="Comma 2 15 2" xfId="6698"/>
    <cellStyle name="Comma 2 15_SCH J-3" xfId="6699"/>
    <cellStyle name="Comma 2 2" xfId="146"/>
    <cellStyle name="Comma 2 2 2" xfId="330"/>
    <cellStyle name="Comma 2 2 2 2" xfId="6700"/>
    <cellStyle name="Comma 2 2 2 2 2" xfId="6701"/>
    <cellStyle name="Comma 2 2 2 2 2 2" xfId="6702"/>
    <cellStyle name="Comma 2 2 2 2 2 2 2" xfId="6703"/>
    <cellStyle name="Comma 2 2 2 2 2 2_SCH J-3" xfId="6704"/>
    <cellStyle name="Comma 2 2 2 2 2 3" xfId="6705"/>
    <cellStyle name="Comma 2 2 2 2 2 4" xfId="6706"/>
    <cellStyle name="Comma 2 2 2 2 2_SCH J-3" xfId="6707"/>
    <cellStyle name="Comma 2 2 2 2 3" xfId="6708"/>
    <cellStyle name="Comma 2 2 2 2 3 2" xfId="6709"/>
    <cellStyle name="Comma 2 2 2 2 3_SCH J-3" xfId="6710"/>
    <cellStyle name="Comma 2 2 2 2 4" xfId="6711"/>
    <cellStyle name="Comma 2 2 2 2 5" xfId="6712"/>
    <cellStyle name="Comma 2 2 2 2 6" xfId="6713"/>
    <cellStyle name="Comma 2 2 2 2_SCH J-3" xfId="6714"/>
    <cellStyle name="Comma 2 2 2 3" xfId="6715"/>
    <cellStyle name="Comma 2 2 2 3 2" xfId="6716"/>
    <cellStyle name="Comma 2 2 2 3 2 2" xfId="6717"/>
    <cellStyle name="Comma 2 2 2 3 2_SCH J-3" xfId="6718"/>
    <cellStyle name="Comma 2 2 2 3 3" xfId="6719"/>
    <cellStyle name="Comma 2 2 2 3 4" xfId="6720"/>
    <cellStyle name="Comma 2 2 2 3_SCH J-3" xfId="6721"/>
    <cellStyle name="Comma 2 2 2 4" xfId="6722"/>
    <cellStyle name="Comma 2 2 2 4 2" xfId="6723"/>
    <cellStyle name="Comma 2 2 2 4_SCH J-3" xfId="6724"/>
    <cellStyle name="Comma 2 2 2 5" xfId="6725"/>
    <cellStyle name="Comma 2 2 2 5 2" xfId="6726"/>
    <cellStyle name="Comma 2 2 2 5_SCH J-3" xfId="6727"/>
    <cellStyle name="Comma 2 2 2 6" xfId="6728"/>
    <cellStyle name="Comma 2 2 2 7" xfId="6729"/>
    <cellStyle name="Comma 2 2 2 8" xfId="6730"/>
    <cellStyle name="Comma 2 2 2_SCH J-3" xfId="6731"/>
    <cellStyle name="Comma 2 2 3" xfId="6732"/>
    <cellStyle name="Comma 2 2 3 2" xfId="6733"/>
    <cellStyle name="Comma 2 2 3 3" xfId="6734"/>
    <cellStyle name="Comma 2 2 3_SCH J-3" xfId="6735"/>
    <cellStyle name="Comma 2 2 4" xfId="6736"/>
    <cellStyle name="Comma 2 2 5" xfId="6737"/>
    <cellStyle name="Comma 2 2_SCH J-3" xfId="6738"/>
    <cellStyle name="Comma 2 3" xfId="331"/>
    <cellStyle name="Comma 2 3 2" xfId="6739"/>
    <cellStyle name="Comma 2 3 2 2" xfId="6740"/>
    <cellStyle name="Comma 2 3 2 2 2" xfId="6741"/>
    <cellStyle name="Comma 2 3 2 2 2 2" xfId="6742"/>
    <cellStyle name="Comma 2 3 2 2 2 2 2" xfId="6743"/>
    <cellStyle name="Comma 2 3 2 2 2 2_SCH J-3" xfId="6744"/>
    <cellStyle name="Comma 2 3 2 2 2 3" xfId="6745"/>
    <cellStyle name="Comma 2 3 2 2 2_SCH J-3" xfId="6746"/>
    <cellStyle name="Comma 2 3 2 2 3" xfId="6747"/>
    <cellStyle name="Comma 2 3 2 2 3 2" xfId="6748"/>
    <cellStyle name="Comma 2 3 2 2 3_SCH J-3" xfId="6749"/>
    <cellStyle name="Comma 2 3 2 2 4" xfId="6750"/>
    <cellStyle name="Comma 2 3 2 2 5" xfId="6751"/>
    <cellStyle name="Comma 2 3 2 2 6" xfId="6752"/>
    <cellStyle name="Comma 2 3 2 2_SCH J-3" xfId="6753"/>
    <cellStyle name="Comma 2 3 2 3" xfId="6754"/>
    <cellStyle name="Comma 2 3 2 3 2" xfId="6755"/>
    <cellStyle name="Comma 2 3 2 3 2 2" xfId="6756"/>
    <cellStyle name="Comma 2 3 2 3 2_SCH J-3" xfId="6757"/>
    <cellStyle name="Comma 2 3 2 3 3" xfId="6758"/>
    <cellStyle name="Comma 2 3 2 3 4" xfId="6759"/>
    <cellStyle name="Comma 2 3 2 3_SCH J-3" xfId="6760"/>
    <cellStyle name="Comma 2 3 2 4" xfId="6761"/>
    <cellStyle name="Comma 2 3 2 4 2" xfId="6762"/>
    <cellStyle name="Comma 2 3 2 4_SCH J-3" xfId="6763"/>
    <cellStyle name="Comma 2 3 2 5" xfId="6764"/>
    <cellStyle name="Comma 2 3 2 5 2" xfId="6765"/>
    <cellStyle name="Comma 2 3 2 5_SCH J-3" xfId="6766"/>
    <cellStyle name="Comma 2 3 2 6" xfId="6767"/>
    <cellStyle name="Comma 2 3 2 7" xfId="6768"/>
    <cellStyle name="Comma 2 3 2 8" xfId="6769"/>
    <cellStyle name="Comma 2 3 2_SCH J-3" xfId="6770"/>
    <cellStyle name="Comma 2 3 3" xfId="6771"/>
    <cellStyle name="Comma 2 3 3 2" xfId="6772"/>
    <cellStyle name="Comma 2 3 3 2 2" xfId="6773"/>
    <cellStyle name="Comma 2 3 3 2 2 2" xfId="6774"/>
    <cellStyle name="Comma 2 3 3 2 2_SCH J-3" xfId="6775"/>
    <cellStyle name="Comma 2 3 3 2 3" xfId="6776"/>
    <cellStyle name="Comma 2 3 3 2_SCH J-3" xfId="6777"/>
    <cellStyle name="Comma 2 3 3 3" xfId="6778"/>
    <cellStyle name="Comma 2 3 3 3 2" xfId="6779"/>
    <cellStyle name="Comma 2 3 3 3_SCH J-3" xfId="6780"/>
    <cellStyle name="Comma 2 3 3 4" xfId="6781"/>
    <cellStyle name="Comma 2 3 3 5" xfId="6782"/>
    <cellStyle name="Comma 2 3 3 6" xfId="6783"/>
    <cellStyle name="Comma 2 3 3_SCH J-3" xfId="6784"/>
    <cellStyle name="Comma 2 3 4" xfId="6785"/>
    <cellStyle name="Comma 2 3 4 2" xfId="6786"/>
    <cellStyle name="Comma 2 3 4 2 2" xfId="6787"/>
    <cellStyle name="Comma 2 3 4 2_SCH J-3" xfId="6788"/>
    <cellStyle name="Comma 2 3 4 3" xfId="6789"/>
    <cellStyle name="Comma 2 3 4 4" xfId="6790"/>
    <cellStyle name="Comma 2 3 4_SCH J-3" xfId="6791"/>
    <cellStyle name="Comma 2 3 5" xfId="6792"/>
    <cellStyle name="Comma 2 3 5 2" xfId="6793"/>
    <cellStyle name="Comma 2 3 5_SCH J-3" xfId="6794"/>
    <cellStyle name="Comma 2 3 6" xfId="6795"/>
    <cellStyle name="Comma 2 3 7" xfId="6796"/>
    <cellStyle name="Comma 2 3 8" xfId="6797"/>
    <cellStyle name="Comma 2 3_SCH J-3" xfId="6798"/>
    <cellStyle name="Comma 2 4" xfId="332"/>
    <cellStyle name="Comma 2 4 2" xfId="6799"/>
    <cellStyle name="Comma 2 4 2 10" xfId="6800"/>
    <cellStyle name="Comma 2 4 2 2" xfId="6801"/>
    <cellStyle name="Comma 2 4 2 2 2" xfId="6802"/>
    <cellStyle name="Comma 2 4 2 2 2 2" xfId="6803"/>
    <cellStyle name="Comma 2 4 2 2 2 2 2" xfId="6804"/>
    <cellStyle name="Comma 2 4 2 2 2 2 2 2" xfId="6805"/>
    <cellStyle name="Comma 2 4 2 2 2 2 2 3" xfId="6806"/>
    <cellStyle name="Comma 2 4 2 2 2 2 2_SCH J-3" xfId="6807"/>
    <cellStyle name="Comma 2 4 2 2 2 2 3" xfId="6808"/>
    <cellStyle name="Comma 2 4 2 2 2 2 3 2" xfId="6809"/>
    <cellStyle name="Comma 2 4 2 2 2 2 3_SCH J-3" xfId="6810"/>
    <cellStyle name="Comma 2 4 2 2 2 2 4" xfId="6811"/>
    <cellStyle name="Comma 2 4 2 2 2 2 5" xfId="6812"/>
    <cellStyle name="Comma 2 4 2 2 2 2_SCH J-3" xfId="6813"/>
    <cellStyle name="Comma 2 4 2 2 2 3" xfId="6814"/>
    <cellStyle name="Comma 2 4 2 2 2 3 2" xfId="6815"/>
    <cellStyle name="Comma 2 4 2 2 2 3 3" xfId="6816"/>
    <cellStyle name="Comma 2 4 2 2 2 3_SCH J-3" xfId="6817"/>
    <cellStyle name="Comma 2 4 2 2 2 4" xfId="6818"/>
    <cellStyle name="Comma 2 4 2 2 2 4 2" xfId="6819"/>
    <cellStyle name="Comma 2 4 2 2 2 4_SCH J-3" xfId="6820"/>
    <cellStyle name="Comma 2 4 2 2 2 5" xfId="6821"/>
    <cellStyle name="Comma 2 4 2 2 2 6" xfId="6822"/>
    <cellStyle name="Comma 2 4 2 2 2_SCH J-3" xfId="6823"/>
    <cellStyle name="Comma 2 4 2 2 3" xfId="6824"/>
    <cellStyle name="Comma 2 4 2 2 3 2" xfId="6825"/>
    <cellStyle name="Comma 2 4 2 2 3 2 2" xfId="6826"/>
    <cellStyle name="Comma 2 4 2 2 3 2 2 2" xfId="6827"/>
    <cellStyle name="Comma 2 4 2 2 3 2 2_SCH J-3" xfId="6828"/>
    <cellStyle name="Comma 2 4 2 2 3 2 3" xfId="6829"/>
    <cellStyle name="Comma 2 4 2 2 3 2 4" xfId="6830"/>
    <cellStyle name="Comma 2 4 2 2 3 2 5" xfId="6831"/>
    <cellStyle name="Comma 2 4 2 2 3 2_SCH J-3" xfId="6832"/>
    <cellStyle name="Comma 2 4 2 2 3 3" xfId="6833"/>
    <cellStyle name="Comma 2 4 2 2 3 3 2" xfId="6834"/>
    <cellStyle name="Comma 2 4 2 2 3 3_SCH J-3" xfId="6835"/>
    <cellStyle name="Comma 2 4 2 2 3 4" xfId="6836"/>
    <cellStyle name="Comma 2 4 2 2 3 5" xfId="6837"/>
    <cellStyle name="Comma 2 4 2 2 3 6" xfId="6838"/>
    <cellStyle name="Comma 2 4 2 2 3_SCH J-3" xfId="6839"/>
    <cellStyle name="Comma 2 4 2 2 4" xfId="6840"/>
    <cellStyle name="Comma 2 4 2 2 4 2" xfId="6841"/>
    <cellStyle name="Comma 2 4 2 2 4 2 2" xfId="6842"/>
    <cellStyle name="Comma 2 4 2 2 4 2_SCH J-3" xfId="6843"/>
    <cellStyle name="Comma 2 4 2 2 4 3" xfId="6844"/>
    <cellStyle name="Comma 2 4 2 2 4 4" xfId="6845"/>
    <cellStyle name="Comma 2 4 2 2 4 5" xfId="6846"/>
    <cellStyle name="Comma 2 4 2 2 4_SCH J-3" xfId="6847"/>
    <cellStyle name="Comma 2 4 2 2 5" xfId="6848"/>
    <cellStyle name="Comma 2 4 2 2 5 2" xfId="6849"/>
    <cellStyle name="Comma 2 4 2 2 5 2 2" xfId="6850"/>
    <cellStyle name="Comma 2 4 2 2 5 2_SCH J-3" xfId="6851"/>
    <cellStyle name="Comma 2 4 2 2 5 3" xfId="6852"/>
    <cellStyle name="Comma 2 4 2 2 5 4" xfId="6853"/>
    <cellStyle name="Comma 2 4 2 2 5 5" xfId="6854"/>
    <cellStyle name="Comma 2 4 2 2 5_SCH J-3" xfId="6855"/>
    <cellStyle name="Comma 2 4 2 2 6" xfId="6856"/>
    <cellStyle name="Comma 2 4 2 2 6 2" xfId="6857"/>
    <cellStyle name="Comma 2 4 2 2 6_SCH J-3" xfId="6858"/>
    <cellStyle name="Comma 2 4 2 2 7" xfId="6859"/>
    <cellStyle name="Comma 2 4 2 2 8" xfId="6860"/>
    <cellStyle name="Comma 2 4 2 2 9" xfId="6861"/>
    <cellStyle name="Comma 2 4 2 2_SCH J-3" xfId="6862"/>
    <cellStyle name="Comma 2 4 2 3" xfId="6863"/>
    <cellStyle name="Comma 2 4 2 3 2" xfId="6864"/>
    <cellStyle name="Comma 2 4 2 3 2 2" xfId="6865"/>
    <cellStyle name="Comma 2 4 2 3 2 2 2" xfId="6866"/>
    <cellStyle name="Comma 2 4 2 3 2 2 3" xfId="6867"/>
    <cellStyle name="Comma 2 4 2 3 2 2_SCH J-3" xfId="6868"/>
    <cellStyle name="Comma 2 4 2 3 2 3" xfId="6869"/>
    <cellStyle name="Comma 2 4 2 3 2 3 2" xfId="6870"/>
    <cellStyle name="Comma 2 4 2 3 2 3_SCH J-3" xfId="6871"/>
    <cellStyle name="Comma 2 4 2 3 2 4" xfId="6872"/>
    <cellStyle name="Comma 2 4 2 3 2 5" xfId="6873"/>
    <cellStyle name="Comma 2 4 2 3 2_SCH J-3" xfId="6874"/>
    <cellStyle name="Comma 2 4 2 3 3" xfId="6875"/>
    <cellStyle name="Comma 2 4 2 3 3 2" xfId="6876"/>
    <cellStyle name="Comma 2 4 2 3 3 3" xfId="6877"/>
    <cellStyle name="Comma 2 4 2 3 3_SCH J-3" xfId="6878"/>
    <cellStyle name="Comma 2 4 2 3 4" xfId="6879"/>
    <cellStyle name="Comma 2 4 2 3 4 2" xfId="6880"/>
    <cellStyle name="Comma 2 4 2 3 4_SCH J-3" xfId="6881"/>
    <cellStyle name="Comma 2 4 2 3 5" xfId="6882"/>
    <cellStyle name="Comma 2 4 2 3 6" xfId="6883"/>
    <cellStyle name="Comma 2 4 2 3_SCH J-3" xfId="6884"/>
    <cellStyle name="Comma 2 4 2 4" xfId="6885"/>
    <cellStyle name="Comma 2 4 2 4 2" xfId="6886"/>
    <cellStyle name="Comma 2 4 2 4 2 2" xfId="6887"/>
    <cellStyle name="Comma 2 4 2 4 2 2 2" xfId="6888"/>
    <cellStyle name="Comma 2 4 2 4 2 2_SCH J-3" xfId="6889"/>
    <cellStyle name="Comma 2 4 2 4 2 3" xfId="6890"/>
    <cellStyle name="Comma 2 4 2 4 2 4" xfId="6891"/>
    <cellStyle name="Comma 2 4 2 4 2 5" xfId="6892"/>
    <cellStyle name="Comma 2 4 2 4 2_SCH J-3" xfId="6893"/>
    <cellStyle name="Comma 2 4 2 4 3" xfId="6894"/>
    <cellStyle name="Comma 2 4 2 4 3 2" xfId="6895"/>
    <cellStyle name="Comma 2 4 2 4 3_SCH J-3" xfId="6896"/>
    <cellStyle name="Comma 2 4 2 4 4" xfId="6897"/>
    <cellStyle name="Comma 2 4 2 4 5" xfId="6898"/>
    <cellStyle name="Comma 2 4 2 4 6" xfId="6899"/>
    <cellStyle name="Comma 2 4 2 4_SCH J-3" xfId="6900"/>
    <cellStyle name="Comma 2 4 2 5" xfId="6901"/>
    <cellStyle name="Comma 2 4 2 5 2" xfId="6902"/>
    <cellStyle name="Comma 2 4 2 5 2 2" xfId="6903"/>
    <cellStyle name="Comma 2 4 2 5 2_SCH J-3" xfId="6904"/>
    <cellStyle name="Comma 2 4 2 5 3" xfId="6905"/>
    <cellStyle name="Comma 2 4 2 5 4" xfId="6906"/>
    <cellStyle name="Comma 2 4 2 5 5" xfId="6907"/>
    <cellStyle name="Comma 2 4 2 5_SCH J-3" xfId="6908"/>
    <cellStyle name="Comma 2 4 2 6" xfId="6909"/>
    <cellStyle name="Comma 2 4 2 6 2" xfId="6910"/>
    <cellStyle name="Comma 2 4 2 6 2 2" xfId="6911"/>
    <cellStyle name="Comma 2 4 2 6 2_SCH J-3" xfId="6912"/>
    <cellStyle name="Comma 2 4 2 6 3" xfId="6913"/>
    <cellStyle name="Comma 2 4 2 6 4" xfId="6914"/>
    <cellStyle name="Comma 2 4 2 6 5" xfId="6915"/>
    <cellStyle name="Comma 2 4 2 6_SCH J-3" xfId="6916"/>
    <cellStyle name="Comma 2 4 2 7" xfId="6917"/>
    <cellStyle name="Comma 2 4 2 7 2" xfId="6918"/>
    <cellStyle name="Comma 2 4 2 7_SCH J-3" xfId="6919"/>
    <cellStyle name="Comma 2 4 2 8" xfId="6920"/>
    <cellStyle name="Comma 2 4 2 9" xfId="6921"/>
    <cellStyle name="Comma 2 4 2_SCH J-3" xfId="6922"/>
    <cellStyle name="Comma 2 4 3" xfId="6923"/>
    <cellStyle name="Comma 2 4 3 2" xfId="6924"/>
    <cellStyle name="Comma 2 4 3 2 2" xfId="6925"/>
    <cellStyle name="Comma 2 4 3 2 2 2" xfId="6926"/>
    <cellStyle name="Comma 2 4 3 2 2 2 2" xfId="6927"/>
    <cellStyle name="Comma 2 4 3 2 2 2 3" xfId="6928"/>
    <cellStyle name="Comma 2 4 3 2 2 2_SCH J-3" xfId="6929"/>
    <cellStyle name="Comma 2 4 3 2 2 3" xfId="6930"/>
    <cellStyle name="Comma 2 4 3 2 2 3 2" xfId="6931"/>
    <cellStyle name="Comma 2 4 3 2 2 3_SCH J-3" xfId="6932"/>
    <cellStyle name="Comma 2 4 3 2 2 4" xfId="6933"/>
    <cellStyle name="Comma 2 4 3 2 2 5" xfId="6934"/>
    <cellStyle name="Comma 2 4 3 2 2_SCH J-3" xfId="6935"/>
    <cellStyle name="Comma 2 4 3 2 3" xfId="6936"/>
    <cellStyle name="Comma 2 4 3 2 3 2" xfId="6937"/>
    <cellStyle name="Comma 2 4 3 2 3 3" xfId="6938"/>
    <cellStyle name="Comma 2 4 3 2 3_SCH J-3" xfId="6939"/>
    <cellStyle name="Comma 2 4 3 2 4" xfId="6940"/>
    <cellStyle name="Comma 2 4 3 2 4 2" xfId="6941"/>
    <cellStyle name="Comma 2 4 3 2 4_SCH J-3" xfId="6942"/>
    <cellStyle name="Comma 2 4 3 2 5" xfId="6943"/>
    <cellStyle name="Comma 2 4 3 2 6" xfId="6944"/>
    <cellStyle name="Comma 2 4 3 2_SCH J-3" xfId="6945"/>
    <cellStyle name="Comma 2 4 3 3" xfId="6946"/>
    <cellStyle name="Comma 2 4 3 3 2" xfId="6947"/>
    <cellStyle name="Comma 2 4 3 3 2 2" xfId="6948"/>
    <cellStyle name="Comma 2 4 3 3 2 2 2" xfId="6949"/>
    <cellStyle name="Comma 2 4 3 3 2 2_SCH J-3" xfId="6950"/>
    <cellStyle name="Comma 2 4 3 3 2 3" xfId="6951"/>
    <cellStyle name="Comma 2 4 3 3 2 4" xfId="6952"/>
    <cellStyle name="Comma 2 4 3 3 2 5" xfId="6953"/>
    <cellStyle name="Comma 2 4 3 3 2_SCH J-3" xfId="6954"/>
    <cellStyle name="Comma 2 4 3 3 3" xfId="6955"/>
    <cellStyle name="Comma 2 4 3 3 3 2" xfId="6956"/>
    <cellStyle name="Comma 2 4 3 3 3_SCH J-3" xfId="6957"/>
    <cellStyle name="Comma 2 4 3 3 4" xfId="6958"/>
    <cellStyle name="Comma 2 4 3 3 5" xfId="6959"/>
    <cellStyle name="Comma 2 4 3 3 6" xfId="6960"/>
    <cellStyle name="Comma 2 4 3 3_SCH J-3" xfId="6961"/>
    <cellStyle name="Comma 2 4 3 4" xfId="6962"/>
    <cellStyle name="Comma 2 4 3 4 2" xfId="6963"/>
    <cellStyle name="Comma 2 4 3 4 2 2" xfId="6964"/>
    <cellStyle name="Comma 2 4 3 4 2_SCH J-3" xfId="6965"/>
    <cellStyle name="Comma 2 4 3 4 3" xfId="6966"/>
    <cellStyle name="Comma 2 4 3 4 4" xfId="6967"/>
    <cellStyle name="Comma 2 4 3 4 5" xfId="6968"/>
    <cellStyle name="Comma 2 4 3 4_SCH J-3" xfId="6969"/>
    <cellStyle name="Comma 2 4 3 5" xfId="6970"/>
    <cellStyle name="Comma 2 4 3 5 2" xfId="6971"/>
    <cellStyle name="Comma 2 4 3 5 2 2" xfId="6972"/>
    <cellStyle name="Comma 2 4 3 5 2_SCH J-3" xfId="6973"/>
    <cellStyle name="Comma 2 4 3 5 3" xfId="6974"/>
    <cellStyle name="Comma 2 4 3 5 4" xfId="6975"/>
    <cellStyle name="Comma 2 4 3 5 5" xfId="6976"/>
    <cellStyle name="Comma 2 4 3 5_SCH J-3" xfId="6977"/>
    <cellStyle name="Comma 2 4 3 6" xfId="6978"/>
    <cellStyle name="Comma 2 4 3 6 2" xfId="6979"/>
    <cellStyle name="Comma 2 4 3 6_SCH J-3" xfId="6980"/>
    <cellStyle name="Comma 2 4 3 7" xfId="6981"/>
    <cellStyle name="Comma 2 4 3 8" xfId="6982"/>
    <cellStyle name="Comma 2 4 3 9" xfId="6983"/>
    <cellStyle name="Comma 2 4 3_SCH J-3" xfId="6984"/>
    <cellStyle name="Comma 2 4 4" xfId="6985"/>
    <cellStyle name="Comma 2 4 4 2" xfId="6986"/>
    <cellStyle name="Comma 2 4 4 2 2" xfId="6987"/>
    <cellStyle name="Comma 2 4 4 2 2 2" xfId="6988"/>
    <cellStyle name="Comma 2 4 4 2 2 3" xfId="6989"/>
    <cellStyle name="Comma 2 4 4 2 2_SCH J-3" xfId="6990"/>
    <cellStyle name="Comma 2 4 4 2 3" xfId="6991"/>
    <cellStyle name="Comma 2 4 4 2 3 2" xfId="6992"/>
    <cellStyle name="Comma 2 4 4 2 3_SCH J-3" xfId="6993"/>
    <cellStyle name="Comma 2 4 4 2 4" xfId="6994"/>
    <cellStyle name="Comma 2 4 4 2 5" xfId="6995"/>
    <cellStyle name="Comma 2 4 4 2_SCH J-3" xfId="6996"/>
    <cellStyle name="Comma 2 4 4 3" xfId="6997"/>
    <cellStyle name="Comma 2 4 4 3 2" xfId="6998"/>
    <cellStyle name="Comma 2 4 4 3 3" xfId="6999"/>
    <cellStyle name="Comma 2 4 4 3_SCH J-3" xfId="7000"/>
    <cellStyle name="Comma 2 4 4 4" xfId="7001"/>
    <cellStyle name="Comma 2 4 4 4 2" xfId="7002"/>
    <cellStyle name="Comma 2 4 4 4_SCH J-3" xfId="7003"/>
    <cellStyle name="Comma 2 4 4 5" xfId="7004"/>
    <cellStyle name="Comma 2 4 4 6" xfId="7005"/>
    <cellStyle name="Comma 2 4 4_SCH J-3" xfId="7006"/>
    <cellStyle name="Comma 2 4 5" xfId="7007"/>
    <cellStyle name="Comma 2 4 5 2" xfId="7008"/>
    <cellStyle name="Comma 2 4 5 2 2" xfId="7009"/>
    <cellStyle name="Comma 2 4 5 2 2 2" xfId="7010"/>
    <cellStyle name="Comma 2 4 5 2 2_SCH J-3" xfId="7011"/>
    <cellStyle name="Comma 2 4 5 2 3" xfId="7012"/>
    <cellStyle name="Comma 2 4 5 2 4" xfId="7013"/>
    <cellStyle name="Comma 2 4 5 2 5" xfId="7014"/>
    <cellStyle name="Comma 2 4 5 2_SCH J-3" xfId="7015"/>
    <cellStyle name="Comma 2 4 5 3" xfId="7016"/>
    <cellStyle name="Comma 2 4 5 3 2" xfId="7017"/>
    <cellStyle name="Comma 2 4 5 3_SCH J-3" xfId="7018"/>
    <cellStyle name="Comma 2 4 5 4" xfId="7019"/>
    <cellStyle name="Comma 2 4 5 5" xfId="7020"/>
    <cellStyle name="Comma 2 4 5 6" xfId="7021"/>
    <cellStyle name="Comma 2 4 5_SCH J-3" xfId="7022"/>
    <cellStyle name="Comma 2 4 6" xfId="7023"/>
    <cellStyle name="Comma 2 4 6 2" xfId="7024"/>
    <cellStyle name="Comma 2 4 6 2 2" xfId="7025"/>
    <cellStyle name="Comma 2 4 6 2_SCH J-3" xfId="7026"/>
    <cellStyle name="Comma 2 4 6 3" xfId="7027"/>
    <cellStyle name="Comma 2 4 6 4" xfId="7028"/>
    <cellStyle name="Comma 2 4 6 5" xfId="7029"/>
    <cellStyle name="Comma 2 4 6_SCH J-3" xfId="7030"/>
    <cellStyle name="Comma 2 4 7" xfId="7031"/>
    <cellStyle name="Comma 2 4 7 2" xfId="7032"/>
    <cellStyle name="Comma 2 4 7 2 2" xfId="7033"/>
    <cellStyle name="Comma 2 4 7 2_SCH J-3" xfId="7034"/>
    <cellStyle name="Comma 2 4 7 3" xfId="7035"/>
    <cellStyle name="Comma 2 4 7 4" xfId="7036"/>
    <cellStyle name="Comma 2 4 7 5" xfId="7037"/>
    <cellStyle name="Comma 2 4 7_SCH J-3" xfId="7038"/>
    <cellStyle name="Comma 2 4 8" xfId="7039"/>
    <cellStyle name="Comma 2 4 8 2" xfId="7040"/>
    <cellStyle name="Comma 2 4 8 2 2" xfId="7041"/>
    <cellStyle name="Comma 2 4 8 2_SCH J-3" xfId="7042"/>
    <cellStyle name="Comma 2 4 8 3" xfId="7043"/>
    <cellStyle name="Comma 2 4 8 4" xfId="7044"/>
    <cellStyle name="Comma 2 4 8 5" xfId="7045"/>
    <cellStyle name="Comma 2 4 8_SCH J-3" xfId="7046"/>
    <cellStyle name="Comma 2 4 9" xfId="7047"/>
    <cellStyle name="Comma 2 4_SCH J-3" xfId="7048"/>
    <cellStyle name="Comma 2 5" xfId="333"/>
    <cellStyle name="Comma 2 5 2" xfId="7049"/>
    <cellStyle name="Comma 2 5 2 10" xfId="7050"/>
    <cellStyle name="Comma 2 5 2 2" xfId="7051"/>
    <cellStyle name="Comma 2 5 2 2 2" xfId="7052"/>
    <cellStyle name="Comma 2 5 2 2 2 2" xfId="7053"/>
    <cellStyle name="Comma 2 5 2 2 2 2 2" xfId="7054"/>
    <cellStyle name="Comma 2 5 2 2 2 2 2 2" xfId="7055"/>
    <cellStyle name="Comma 2 5 2 2 2 2 2 3" xfId="7056"/>
    <cellStyle name="Comma 2 5 2 2 2 2 2_SCH J-3" xfId="7057"/>
    <cellStyle name="Comma 2 5 2 2 2 2 3" xfId="7058"/>
    <cellStyle name="Comma 2 5 2 2 2 2 3 2" xfId="7059"/>
    <cellStyle name="Comma 2 5 2 2 2 2 3_SCH J-3" xfId="7060"/>
    <cellStyle name="Comma 2 5 2 2 2 2 4" xfId="7061"/>
    <cellStyle name="Comma 2 5 2 2 2 2 5" xfId="7062"/>
    <cellStyle name="Comma 2 5 2 2 2 2_SCH J-3" xfId="7063"/>
    <cellStyle name="Comma 2 5 2 2 2 3" xfId="7064"/>
    <cellStyle name="Comma 2 5 2 2 2 3 2" xfId="7065"/>
    <cellStyle name="Comma 2 5 2 2 2 3 3" xfId="7066"/>
    <cellStyle name="Comma 2 5 2 2 2 3_SCH J-3" xfId="7067"/>
    <cellStyle name="Comma 2 5 2 2 2 4" xfId="7068"/>
    <cellStyle name="Comma 2 5 2 2 2 4 2" xfId="7069"/>
    <cellStyle name="Comma 2 5 2 2 2 4_SCH J-3" xfId="7070"/>
    <cellStyle name="Comma 2 5 2 2 2 5" xfId="7071"/>
    <cellStyle name="Comma 2 5 2 2 2 6" xfId="7072"/>
    <cellStyle name="Comma 2 5 2 2 2_SCH J-3" xfId="7073"/>
    <cellStyle name="Comma 2 5 2 2 3" xfId="7074"/>
    <cellStyle name="Comma 2 5 2 2 3 2" xfId="7075"/>
    <cellStyle name="Comma 2 5 2 2 3 2 2" xfId="7076"/>
    <cellStyle name="Comma 2 5 2 2 3 2 2 2" xfId="7077"/>
    <cellStyle name="Comma 2 5 2 2 3 2 2_SCH J-3" xfId="7078"/>
    <cellStyle name="Comma 2 5 2 2 3 2 3" xfId="7079"/>
    <cellStyle name="Comma 2 5 2 2 3 2 4" xfId="7080"/>
    <cellStyle name="Comma 2 5 2 2 3 2 5" xfId="7081"/>
    <cellStyle name="Comma 2 5 2 2 3 2_SCH J-3" xfId="7082"/>
    <cellStyle name="Comma 2 5 2 2 3 3" xfId="7083"/>
    <cellStyle name="Comma 2 5 2 2 3 3 2" xfId="7084"/>
    <cellStyle name="Comma 2 5 2 2 3 3_SCH J-3" xfId="7085"/>
    <cellStyle name="Comma 2 5 2 2 3 4" xfId="7086"/>
    <cellStyle name="Comma 2 5 2 2 3 5" xfId="7087"/>
    <cellStyle name="Comma 2 5 2 2 3 6" xfId="7088"/>
    <cellStyle name="Comma 2 5 2 2 3_SCH J-3" xfId="7089"/>
    <cellStyle name="Comma 2 5 2 2 4" xfId="7090"/>
    <cellStyle name="Comma 2 5 2 2 4 2" xfId="7091"/>
    <cellStyle name="Comma 2 5 2 2 4 2 2" xfId="7092"/>
    <cellStyle name="Comma 2 5 2 2 4 2_SCH J-3" xfId="7093"/>
    <cellStyle name="Comma 2 5 2 2 4 3" xfId="7094"/>
    <cellStyle name="Comma 2 5 2 2 4 4" xfId="7095"/>
    <cellStyle name="Comma 2 5 2 2 4 5" xfId="7096"/>
    <cellStyle name="Comma 2 5 2 2 4_SCH J-3" xfId="7097"/>
    <cellStyle name="Comma 2 5 2 2 5" xfId="7098"/>
    <cellStyle name="Comma 2 5 2 2 5 2" xfId="7099"/>
    <cellStyle name="Comma 2 5 2 2 5 2 2" xfId="7100"/>
    <cellStyle name="Comma 2 5 2 2 5 2_SCH J-3" xfId="7101"/>
    <cellStyle name="Comma 2 5 2 2 5 3" xfId="7102"/>
    <cellStyle name="Comma 2 5 2 2 5 4" xfId="7103"/>
    <cellStyle name="Comma 2 5 2 2 5 5" xfId="7104"/>
    <cellStyle name="Comma 2 5 2 2 5_SCH J-3" xfId="7105"/>
    <cellStyle name="Comma 2 5 2 2 6" xfId="7106"/>
    <cellStyle name="Comma 2 5 2 2 6 2" xfId="7107"/>
    <cellStyle name="Comma 2 5 2 2 6_SCH J-3" xfId="7108"/>
    <cellStyle name="Comma 2 5 2 2 7" xfId="7109"/>
    <cellStyle name="Comma 2 5 2 2 8" xfId="7110"/>
    <cellStyle name="Comma 2 5 2 2 9" xfId="7111"/>
    <cellStyle name="Comma 2 5 2 2_SCH J-3" xfId="7112"/>
    <cellStyle name="Comma 2 5 2 3" xfId="7113"/>
    <cellStyle name="Comma 2 5 2 3 2" xfId="7114"/>
    <cellStyle name="Comma 2 5 2 3 2 2" xfId="7115"/>
    <cellStyle name="Comma 2 5 2 3 2 2 2" xfId="7116"/>
    <cellStyle name="Comma 2 5 2 3 2 2 3" xfId="7117"/>
    <cellStyle name="Comma 2 5 2 3 2 2_SCH J-3" xfId="7118"/>
    <cellStyle name="Comma 2 5 2 3 2 3" xfId="7119"/>
    <cellStyle name="Comma 2 5 2 3 2 3 2" xfId="7120"/>
    <cellStyle name="Comma 2 5 2 3 2 3_SCH J-3" xfId="7121"/>
    <cellStyle name="Comma 2 5 2 3 2 4" xfId="7122"/>
    <cellStyle name="Comma 2 5 2 3 2 5" xfId="7123"/>
    <cellStyle name="Comma 2 5 2 3 2_SCH J-3" xfId="7124"/>
    <cellStyle name="Comma 2 5 2 3 3" xfId="7125"/>
    <cellStyle name="Comma 2 5 2 3 3 2" xfId="7126"/>
    <cellStyle name="Comma 2 5 2 3 3 3" xfId="7127"/>
    <cellStyle name="Comma 2 5 2 3 3_SCH J-3" xfId="7128"/>
    <cellStyle name="Comma 2 5 2 3 4" xfId="7129"/>
    <cellStyle name="Comma 2 5 2 3 4 2" xfId="7130"/>
    <cellStyle name="Comma 2 5 2 3 4_SCH J-3" xfId="7131"/>
    <cellStyle name="Comma 2 5 2 3 5" xfId="7132"/>
    <cellStyle name="Comma 2 5 2 3 6" xfId="7133"/>
    <cellStyle name="Comma 2 5 2 3_SCH J-3" xfId="7134"/>
    <cellStyle name="Comma 2 5 2 4" xfId="7135"/>
    <cellStyle name="Comma 2 5 2 4 2" xfId="7136"/>
    <cellStyle name="Comma 2 5 2 4 2 2" xfId="7137"/>
    <cellStyle name="Comma 2 5 2 4 2 2 2" xfId="7138"/>
    <cellStyle name="Comma 2 5 2 4 2 2_SCH J-3" xfId="7139"/>
    <cellStyle name="Comma 2 5 2 4 2 3" xfId="7140"/>
    <cellStyle name="Comma 2 5 2 4 2 4" xfId="7141"/>
    <cellStyle name="Comma 2 5 2 4 2 5" xfId="7142"/>
    <cellStyle name="Comma 2 5 2 4 2_SCH J-3" xfId="7143"/>
    <cellStyle name="Comma 2 5 2 4 3" xfId="7144"/>
    <cellStyle name="Comma 2 5 2 4 3 2" xfId="7145"/>
    <cellStyle name="Comma 2 5 2 4 3_SCH J-3" xfId="7146"/>
    <cellStyle name="Comma 2 5 2 4 4" xfId="7147"/>
    <cellStyle name="Comma 2 5 2 4 5" xfId="7148"/>
    <cellStyle name="Comma 2 5 2 4 6" xfId="7149"/>
    <cellStyle name="Comma 2 5 2 4_SCH J-3" xfId="7150"/>
    <cellStyle name="Comma 2 5 2 5" xfId="7151"/>
    <cellStyle name="Comma 2 5 2 5 2" xfId="7152"/>
    <cellStyle name="Comma 2 5 2 5 2 2" xfId="7153"/>
    <cellStyle name="Comma 2 5 2 5 2_SCH J-3" xfId="7154"/>
    <cellStyle name="Comma 2 5 2 5 3" xfId="7155"/>
    <cellStyle name="Comma 2 5 2 5 4" xfId="7156"/>
    <cellStyle name="Comma 2 5 2 5 5" xfId="7157"/>
    <cellStyle name="Comma 2 5 2 5_SCH J-3" xfId="7158"/>
    <cellStyle name="Comma 2 5 2 6" xfId="7159"/>
    <cellStyle name="Comma 2 5 2 6 2" xfId="7160"/>
    <cellStyle name="Comma 2 5 2 6 2 2" xfId="7161"/>
    <cellStyle name="Comma 2 5 2 6 2_SCH J-3" xfId="7162"/>
    <cellStyle name="Comma 2 5 2 6 3" xfId="7163"/>
    <cellStyle name="Comma 2 5 2 6 4" xfId="7164"/>
    <cellStyle name="Comma 2 5 2 6 5" xfId="7165"/>
    <cellStyle name="Comma 2 5 2 6_SCH J-3" xfId="7166"/>
    <cellStyle name="Comma 2 5 2 7" xfId="7167"/>
    <cellStyle name="Comma 2 5 2 7 2" xfId="7168"/>
    <cellStyle name="Comma 2 5 2 7_SCH J-3" xfId="7169"/>
    <cellStyle name="Comma 2 5 2 8" xfId="7170"/>
    <cellStyle name="Comma 2 5 2 9" xfId="7171"/>
    <cellStyle name="Comma 2 5 2_SCH J-3" xfId="7172"/>
    <cellStyle name="Comma 2 5 3" xfId="7173"/>
    <cellStyle name="Comma 2 5 3 2" xfId="7174"/>
    <cellStyle name="Comma 2 5 3 2 2" xfId="7175"/>
    <cellStyle name="Comma 2 5 3 2 2 2" xfId="7176"/>
    <cellStyle name="Comma 2 5 3 2 2 2 2" xfId="7177"/>
    <cellStyle name="Comma 2 5 3 2 2 2 3" xfId="7178"/>
    <cellStyle name="Comma 2 5 3 2 2 2_SCH J-3" xfId="7179"/>
    <cellStyle name="Comma 2 5 3 2 2 3" xfId="7180"/>
    <cellStyle name="Comma 2 5 3 2 2 3 2" xfId="7181"/>
    <cellStyle name="Comma 2 5 3 2 2 3_SCH J-3" xfId="7182"/>
    <cellStyle name="Comma 2 5 3 2 2 4" xfId="7183"/>
    <cellStyle name="Comma 2 5 3 2 2 5" xfId="7184"/>
    <cellStyle name="Comma 2 5 3 2 2_SCH J-3" xfId="7185"/>
    <cellStyle name="Comma 2 5 3 2 3" xfId="7186"/>
    <cellStyle name="Comma 2 5 3 2 3 2" xfId="7187"/>
    <cellStyle name="Comma 2 5 3 2 3 3" xfId="7188"/>
    <cellStyle name="Comma 2 5 3 2 3_SCH J-3" xfId="7189"/>
    <cellStyle name="Comma 2 5 3 2 4" xfId="7190"/>
    <cellStyle name="Comma 2 5 3 2 4 2" xfId="7191"/>
    <cellStyle name="Comma 2 5 3 2 4_SCH J-3" xfId="7192"/>
    <cellStyle name="Comma 2 5 3 2 5" xfId="7193"/>
    <cellStyle name="Comma 2 5 3 2 6" xfId="7194"/>
    <cellStyle name="Comma 2 5 3 2_SCH J-3" xfId="7195"/>
    <cellStyle name="Comma 2 5 3 3" xfId="7196"/>
    <cellStyle name="Comma 2 5 3 3 2" xfId="7197"/>
    <cellStyle name="Comma 2 5 3 3 2 2" xfId="7198"/>
    <cellStyle name="Comma 2 5 3 3 2 2 2" xfId="7199"/>
    <cellStyle name="Comma 2 5 3 3 2 2_SCH J-3" xfId="7200"/>
    <cellStyle name="Comma 2 5 3 3 2 3" xfId="7201"/>
    <cellStyle name="Comma 2 5 3 3 2 4" xfId="7202"/>
    <cellStyle name="Comma 2 5 3 3 2 5" xfId="7203"/>
    <cellStyle name="Comma 2 5 3 3 2_SCH J-3" xfId="7204"/>
    <cellStyle name="Comma 2 5 3 3 3" xfId="7205"/>
    <cellStyle name="Comma 2 5 3 3 3 2" xfId="7206"/>
    <cellStyle name="Comma 2 5 3 3 3_SCH J-3" xfId="7207"/>
    <cellStyle name="Comma 2 5 3 3 4" xfId="7208"/>
    <cellStyle name="Comma 2 5 3 3 5" xfId="7209"/>
    <cellStyle name="Comma 2 5 3 3 6" xfId="7210"/>
    <cellStyle name="Comma 2 5 3 3_SCH J-3" xfId="7211"/>
    <cellStyle name="Comma 2 5 3 4" xfId="7212"/>
    <cellStyle name="Comma 2 5 3 4 2" xfId="7213"/>
    <cellStyle name="Comma 2 5 3 4 2 2" xfId="7214"/>
    <cellStyle name="Comma 2 5 3 4 2_SCH J-3" xfId="7215"/>
    <cellStyle name="Comma 2 5 3 4 3" xfId="7216"/>
    <cellStyle name="Comma 2 5 3 4 4" xfId="7217"/>
    <cellStyle name="Comma 2 5 3 4 5" xfId="7218"/>
    <cellStyle name="Comma 2 5 3 4_SCH J-3" xfId="7219"/>
    <cellStyle name="Comma 2 5 3 5" xfId="7220"/>
    <cellStyle name="Comma 2 5 3 5 2" xfId="7221"/>
    <cellStyle name="Comma 2 5 3 5 2 2" xfId="7222"/>
    <cellStyle name="Comma 2 5 3 5 2_SCH J-3" xfId="7223"/>
    <cellStyle name="Comma 2 5 3 5 3" xfId="7224"/>
    <cellStyle name="Comma 2 5 3 5 4" xfId="7225"/>
    <cellStyle name="Comma 2 5 3 5 5" xfId="7226"/>
    <cellStyle name="Comma 2 5 3 5_SCH J-3" xfId="7227"/>
    <cellStyle name="Comma 2 5 3 6" xfId="7228"/>
    <cellStyle name="Comma 2 5 3 6 2" xfId="7229"/>
    <cellStyle name="Comma 2 5 3 6_SCH J-3" xfId="7230"/>
    <cellStyle name="Comma 2 5 3 7" xfId="7231"/>
    <cellStyle name="Comma 2 5 3 8" xfId="7232"/>
    <cellStyle name="Comma 2 5 3 9" xfId="7233"/>
    <cellStyle name="Comma 2 5 3_SCH J-3" xfId="7234"/>
    <cellStyle name="Comma 2 5 4" xfId="7235"/>
    <cellStyle name="Comma 2 5 4 2" xfId="7236"/>
    <cellStyle name="Comma 2 5 4 2 2" xfId="7237"/>
    <cellStyle name="Comma 2 5 4 2 2 2" xfId="7238"/>
    <cellStyle name="Comma 2 5 4 2 2 3" xfId="7239"/>
    <cellStyle name="Comma 2 5 4 2 2_SCH J-3" xfId="7240"/>
    <cellStyle name="Comma 2 5 4 2 3" xfId="7241"/>
    <cellStyle name="Comma 2 5 4 2 3 2" xfId="7242"/>
    <cellStyle name="Comma 2 5 4 2 3_SCH J-3" xfId="7243"/>
    <cellStyle name="Comma 2 5 4 2 4" xfId="7244"/>
    <cellStyle name="Comma 2 5 4 2 5" xfId="7245"/>
    <cellStyle name="Comma 2 5 4 2_SCH J-3" xfId="7246"/>
    <cellStyle name="Comma 2 5 4 3" xfId="7247"/>
    <cellStyle name="Comma 2 5 4 3 2" xfId="7248"/>
    <cellStyle name="Comma 2 5 4 3 3" xfId="7249"/>
    <cellStyle name="Comma 2 5 4 3_SCH J-3" xfId="7250"/>
    <cellStyle name="Comma 2 5 4 4" xfId="7251"/>
    <cellStyle name="Comma 2 5 4 4 2" xfId="7252"/>
    <cellStyle name="Comma 2 5 4 4_SCH J-3" xfId="7253"/>
    <cellStyle name="Comma 2 5 4 5" xfId="7254"/>
    <cellStyle name="Comma 2 5 4 6" xfId="7255"/>
    <cellStyle name="Comma 2 5 4_SCH J-3" xfId="7256"/>
    <cellStyle name="Comma 2 5 5" xfId="7257"/>
    <cellStyle name="Comma 2 5 5 2" xfId="7258"/>
    <cellStyle name="Comma 2 5 5 2 2" xfId="7259"/>
    <cellStyle name="Comma 2 5 5 2 2 2" xfId="7260"/>
    <cellStyle name="Comma 2 5 5 2 2_SCH J-3" xfId="7261"/>
    <cellStyle name="Comma 2 5 5 2 3" xfId="7262"/>
    <cellStyle name="Comma 2 5 5 2 4" xfId="7263"/>
    <cellStyle name="Comma 2 5 5 2 5" xfId="7264"/>
    <cellStyle name="Comma 2 5 5 2_SCH J-3" xfId="7265"/>
    <cellStyle name="Comma 2 5 5 3" xfId="7266"/>
    <cellStyle name="Comma 2 5 5 3 2" xfId="7267"/>
    <cellStyle name="Comma 2 5 5 3_SCH J-3" xfId="7268"/>
    <cellStyle name="Comma 2 5 5 4" xfId="7269"/>
    <cellStyle name="Comma 2 5 5 5" xfId="7270"/>
    <cellStyle name="Comma 2 5 5 6" xfId="7271"/>
    <cellStyle name="Comma 2 5 5_SCH J-3" xfId="7272"/>
    <cellStyle name="Comma 2 5 6" xfId="7273"/>
    <cellStyle name="Comma 2 5 6 2" xfId="7274"/>
    <cellStyle name="Comma 2 5 6 2 2" xfId="7275"/>
    <cellStyle name="Comma 2 5 6 2_SCH J-3" xfId="7276"/>
    <cellStyle name="Comma 2 5 6 3" xfId="7277"/>
    <cellStyle name="Comma 2 5 6 4" xfId="7278"/>
    <cellStyle name="Comma 2 5 6 5" xfId="7279"/>
    <cellStyle name="Comma 2 5 6_SCH J-3" xfId="7280"/>
    <cellStyle name="Comma 2 5 7" xfId="7281"/>
    <cellStyle name="Comma 2 5 7 2" xfId="7282"/>
    <cellStyle name="Comma 2 5 7 2 2" xfId="7283"/>
    <cellStyle name="Comma 2 5 7 2_SCH J-3" xfId="7284"/>
    <cellStyle name="Comma 2 5 7 3" xfId="7285"/>
    <cellStyle name="Comma 2 5 7 4" xfId="7286"/>
    <cellStyle name="Comma 2 5 7 5" xfId="7287"/>
    <cellStyle name="Comma 2 5 7_SCH J-3" xfId="7288"/>
    <cellStyle name="Comma 2 5 8" xfId="7289"/>
    <cellStyle name="Comma 2 5 8 2" xfId="7290"/>
    <cellStyle name="Comma 2 5 8 2 2" xfId="7291"/>
    <cellStyle name="Comma 2 5 8 2_SCH J-3" xfId="7292"/>
    <cellStyle name="Comma 2 5 8 3" xfId="7293"/>
    <cellStyle name="Comma 2 5 8 4" xfId="7294"/>
    <cellStyle name="Comma 2 5 8 5" xfId="7295"/>
    <cellStyle name="Comma 2 5 8_SCH J-3" xfId="7296"/>
    <cellStyle name="Comma 2 5 9" xfId="7297"/>
    <cellStyle name="Comma 2 5_SCH J-3" xfId="7298"/>
    <cellStyle name="Comma 2 6" xfId="639"/>
    <cellStyle name="Comma 2 6 2" xfId="7299"/>
    <cellStyle name="Comma 2 6 2 2" xfId="7300"/>
    <cellStyle name="Comma 2 6 2 2 2" xfId="7301"/>
    <cellStyle name="Comma 2 6 2 2 2 2" xfId="7302"/>
    <cellStyle name="Comma 2 6 2 2 2 2 2" xfId="7303"/>
    <cellStyle name="Comma 2 6 2 2 2 2 3" xfId="7304"/>
    <cellStyle name="Comma 2 6 2 2 2 2_SCH J-3" xfId="7305"/>
    <cellStyle name="Comma 2 6 2 2 2 3" xfId="7306"/>
    <cellStyle name="Comma 2 6 2 2 2 3 2" xfId="7307"/>
    <cellStyle name="Comma 2 6 2 2 2 3_SCH J-3" xfId="7308"/>
    <cellStyle name="Comma 2 6 2 2 2 4" xfId="7309"/>
    <cellStyle name="Comma 2 6 2 2 2 5" xfId="7310"/>
    <cellStyle name="Comma 2 6 2 2 2_SCH J-3" xfId="7311"/>
    <cellStyle name="Comma 2 6 2 2 3" xfId="7312"/>
    <cellStyle name="Comma 2 6 2 2 3 2" xfId="7313"/>
    <cellStyle name="Comma 2 6 2 2 3 3" xfId="7314"/>
    <cellStyle name="Comma 2 6 2 2 3_SCH J-3" xfId="7315"/>
    <cellStyle name="Comma 2 6 2 2 4" xfId="7316"/>
    <cellStyle name="Comma 2 6 2 2 4 2" xfId="7317"/>
    <cellStyle name="Comma 2 6 2 2 4_SCH J-3" xfId="7318"/>
    <cellStyle name="Comma 2 6 2 2 5" xfId="7319"/>
    <cellStyle name="Comma 2 6 2 2 6" xfId="7320"/>
    <cellStyle name="Comma 2 6 2 2_SCH J-3" xfId="7321"/>
    <cellStyle name="Comma 2 6 2 3" xfId="7322"/>
    <cellStyle name="Comma 2 6 2 3 2" xfId="7323"/>
    <cellStyle name="Comma 2 6 2 3 2 2" xfId="7324"/>
    <cellStyle name="Comma 2 6 2 3 2 2 2" xfId="7325"/>
    <cellStyle name="Comma 2 6 2 3 2 2_SCH J-3" xfId="7326"/>
    <cellStyle name="Comma 2 6 2 3 2 3" xfId="7327"/>
    <cellStyle name="Comma 2 6 2 3 2 4" xfId="7328"/>
    <cellStyle name="Comma 2 6 2 3 2 5" xfId="7329"/>
    <cellStyle name="Comma 2 6 2 3 2_SCH J-3" xfId="7330"/>
    <cellStyle name="Comma 2 6 2 3 3" xfId="7331"/>
    <cellStyle name="Comma 2 6 2 3 3 2" xfId="7332"/>
    <cellStyle name="Comma 2 6 2 3 3_SCH J-3" xfId="7333"/>
    <cellStyle name="Comma 2 6 2 3 4" xfId="7334"/>
    <cellStyle name="Comma 2 6 2 3 5" xfId="7335"/>
    <cellStyle name="Comma 2 6 2 3 6" xfId="7336"/>
    <cellStyle name="Comma 2 6 2 3_SCH J-3" xfId="7337"/>
    <cellStyle name="Comma 2 6 2 4" xfId="7338"/>
    <cellStyle name="Comma 2 6 2 4 2" xfId="7339"/>
    <cellStyle name="Comma 2 6 2 4 2 2" xfId="7340"/>
    <cellStyle name="Comma 2 6 2 4 2_SCH J-3" xfId="7341"/>
    <cellStyle name="Comma 2 6 2 4 3" xfId="7342"/>
    <cellStyle name="Comma 2 6 2 4 4" xfId="7343"/>
    <cellStyle name="Comma 2 6 2 4 5" xfId="7344"/>
    <cellStyle name="Comma 2 6 2 4_SCH J-3" xfId="7345"/>
    <cellStyle name="Comma 2 6 2 5" xfId="7346"/>
    <cellStyle name="Comma 2 6 2 5 2" xfId="7347"/>
    <cellStyle name="Comma 2 6 2 5 2 2" xfId="7348"/>
    <cellStyle name="Comma 2 6 2 5 2_SCH J-3" xfId="7349"/>
    <cellStyle name="Comma 2 6 2 5 3" xfId="7350"/>
    <cellStyle name="Comma 2 6 2 5 4" xfId="7351"/>
    <cellStyle name="Comma 2 6 2 5 5" xfId="7352"/>
    <cellStyle name="Comma 2 6 2 5_SCH J-3" xfId="7353"/>
    <cellStyle name="Comma 2 6 2 6" xfId="7354"/>
    <cellStyle name="Comma 2 6 2 6 2" xfId="7355"/>
    <cellStyle name="Comma 2 6 2 6_SCH J-3" xfId="7356"/>
    <cellStyle name="Comma 2 6 2 7" xfId="7357"/>
    <cellStyle name="Comma 2 6 2 8" xfId="7358"/>
    <cellStyle name="Comma 2 6 2 9" xfId="7359"/>
    <cellStyle name="Comma 2 6 2_SCH J-3" xfId="7360"/>
    <cellStyle name="Comma 2 6 3" xfId="7361"/>
    <cellStyle name="Comma 2 6 3 2" xfId="7362"/>
    <cellStyle name="Comma 2 6 3 2 2" xfId="7363"/>
    <cellStyle name="Comma 2 6 3 2 2 2" xfId="7364"/>
    <cellStyle name="Comma 2 6 3 2 2 3" xfId="7365"/>
    <cellStyle name="Comma 2 6 3 2 2_SCH J-3" xfId="7366"/>
    <cellStyle name="Comma 2 6 3 2 3" xfId="7367"/>
    <cellStyle name="Comma 2 6 3 2 3 2" xfId="7368"/>
    <cellStyle name="Comma 2 6 3 2 3_SCH J-3" xfId="7369"/>
    <cellStyle name="Comma 2 6 3 2 4" xfId="7370"/>
    <cellStyle name="Comma 2 6 3 2 5" xfId="7371"/>
    <cellStyle name="Comma 2 6 3 2_SCH J-3" xfId="7372"/>
    <cellStyle name="Comma 2 6 3 3" xfId="7373"/>
    <cellStyle name="Comma 2 6 3 3 2" xfId="7374"/>
    <cellStyle name="Comma 2 6 3 3 3" xfId="7375"/>
    <cellStyle name="Comma 2 6 3 3_SCH J-3" xfId="7376"/>
    <cellStyle name="Comma 2 6 3 4" xfId="7377"/>
    <cellStyle name="Comma 2 6 3 4 2" xfId="7378"/>
    <cellStyle name="Comma 2 6 3 4_SCH J-3" xfId="7379"/>
    <cellStyle name="Comma 2 6 3 5" xfId="7380"/>
    <cellStyle name="Comma 2 6 3 6" xfId="7381"/>
    <cellStyle name="Comma 2 6 3_SCH J-3" xfId="7382"/>
    <cellStyle name="Comma 2 6 4" xfId="7383"/>
    <cellStyle name="Comma 2 6 4 2" xfId="7384"/>
    <cellStyle name="Comma 2 6 4 2 2" xfId="7385"/>
    <cellStyle name="Comma 2 6 4 2 2 2" xfId="7386"/>
    <cellStyle name="Comma 2 6 4 2 2_SCH J-3" xfId="7387"/>
    <cellStyle name="Comma 2 6 4 2 3" xfId="7388"/>
    <cellStyle name="Comma 2 6 4 2 4" xfId="7389"/>
    <cellStyle name="Comma 2 6 4 2 5" xfId="7390"/>
    <cellStyle name="Comma 2 6 4 2_SCH J-3" xfId="7391"/>
    <cellStyle name="Comma 2 6 4 3" xfId="7392"/>
    <cellStyle name="Comma 2 6 4 3 2" xfId="7393"/>
    <cellStyle name="Comma 2 6 4 3_SCH J-3" xfId="7394"/>
    <cellStyle name="Comma 2 6 4 4" xfId="7395"/>
    <cellStyle name="Comma 2 6 4 5" xfId="7396"/>
    <cellStyle name="Comma 2 6 4 6" xfId="7397"/>
    <cellStyle name="Comma 2 6 4_SCH J-3" xfId="7398"/>
    <cellStyle name="Comma 2 6 5" xfId="7399"/>
    <cellStyle name="Comma 2 6 5 2" xfId="7400"/>
    <cellStyle name="Comma 2 6 5 2 2" xfId="7401"/>
    <cellStyle name="Comma 2 6 5 2_SCH J-3" xfId="7402"/>
    <cellStyle name="Comma 2 6 5 3" xfId="7403"/>
    <cellStyle name="Comma 2 6 5 4" xfId="7404"/>
    <cellStyle name="Comma 2 6 5 5" xfId="7405"/>
    <cellStyle name="Comma 2 6 5_SCH J-3" xfId="7406"/>
    <cellStyle name="Comma 2 6 6" xfId="7407"/>
    <cellStyle name="Comma 2 6 6 2" xfId="7408"/>
    <cellStyle name="Comma 2 6 6 2 2" xfId="7409"/>
    <cellStyle name="Comma 2 6 6 2_SCH J-3" xfId="7410"/>
    <cellStyle name="Comma 2 6 6 3" xfId="7411"/>
    <cellStyle name="Comma 2 6 6 4" xfId="7412"/>
    <cellStyle name="Comma 2 6 6 5" xfId="7413"/>
    <cellStyle name="Comma 2 6 6_SCH J-3" xfId="7414"/>
    <cellStyle name="Comma 2 6 7" xfId="7415"/>
    <cellStyle name="Comma 2 6 7 2" xfId="7416"/>
    <cellStyle name="Comma 2 6 7 2 2" xfId="7417"/>
    <cellStyle name="Comma 2 6 7 2_SCH J-3" xfId="7418"/>
    <cellStyle name="Comma 2 6 7 3" xfId="7419"/>
    <cellStyle name="Comma 2 6 7 4" xfId="7420"/>
    <cellStyle name="Comma 2 6 7 5" xfId="7421"/>
    <cellStyle name="Comma 2 6 7_SCH J-3" xfId="7422"/>
    <cellStyle name="Comma 2 6 8" xfId="7423"/>
    <cellStyle name="Comma 2 6_SCH J-3" xfId="7424"/>
    <cellStyle name="Comma 2 7" xfId="7425"/>
    <cellStyle name="Comma 2 7 2" xfId="7426"/>
    <cellStyle name="Comma 2 7 2 2" xfId="7427"/>
    <cellStyle name="Comma 2 7 2 2 2" xfId="7428"/>
    <cellStyle name="Comma 2 7 2 2 2 2" xfId="7429"/>
    <cellStyle name="Comma 2 7 2 2 2 3" xfId="7430"/>
    <cellStyle name="Comma 2 7 2 2 2_SCH J-3" xfId="7431"/>
    <cellStyle name="Comma 2 7 2 2 3" xfId="7432"/>
    <cellStyle name="Comma 2 7 2 2 3 2" xfId="7433"/>
    <cellStyle name="Comma 2 7 2 2 3_SCH J-3" xfId="7434"/>
    <cellStyle name="Comma 2 7 2 2 4" xfId="7435"/>
    <cellStyle name="Comma 2 7 2 2 5" xfId="7436"/>
    <cellStyle name="Comma 2 7 2 2_SCH J-3" xfId="7437"/>
    <cellStyle name="Comma 2 7 2 3" xfId="7438"/>
    <cellStyle name="Comma 2 7 2 3 2" xfId="7439"/>
    <cellStyle name="Comma 2 7 2 3 3" xfId="7440"/>
    <cellStyle name="Comma 2 7 2 3_SCH J-3" xfId="7441"/>
    <cellStyle name="Comma 2 7 2 4" xfId="7442"/>
    <cellStyle name="Comma 2 7 2 4 2" xfId="7443"/>
    <cellStyle name="Comma 2 7 2 4_SCH J-3" xfId="7444"/>
    <cellStyle name="Comma 2 7 2 5" xfId="7445"/>
    <cellStyle name="Comma 2 7 2 6" xfId="7446"/>
    <cellStyle name="Comma 2 7 2_SCH J-3" xfId="7447"/>
    <cellStyle name="Comma 2 7 3" xfId="7448"/>
    <cellStyle name="Comma 2 7 3 2" xfId="7449"/>
    <cellStyle name="Comma 2 7 3 2 2" xfId="7450"/>
    <cellStyle name="Comma 2 7 3 2 2 2" xfId="7451"/>
    <cellStyle name="Comma 2 7 3 2 2_SCH J-3" xfId="7452"/>
    <cellStyle name="Comma 2 7 3 2 3" xfId="7453"/>
    <cellStyle name="Comma 2 7 3 2 4" xfId="7454"/>
    <cellStyle name="Comma 2 7 3 2 5" xfId="7455"/>
    <cellStyle name="Comma 2 7 3 2_SCH J-3" xfId="7456"/>
    <cellStyle name="Comma 2 7 3 3" xfId="7457"/>
    <cellStyle name="Comma 2 7 3 3 2" xfId="7458"/>
    <cellStyle name="Comma 2 7 3 3_SCH J-3" xfId="7459"/>
    <cellStyle name="Comma 2 7 3 4" xfId="7460"/>
    <cellStyle name="Comma 2 7 3 5" xfId="7461"/>
    <cellStyle name="Comma 2 7 3 6" xfId="7462"/>
    <cellStyle name="Comma 2 7 3_SCH J-3" xfId="7463"/>
    <cellStyle name="Comma 2 7 4" xfId="7464"/>
    <cellStyle name="Comma 2 7 4 2" xfId="7465"/>
    <cellStyle name="Comma 2 7 4 2 2" xfId="7466"/>
    <cellStyle name="Comma 2 7 4 2_SCH J-3" xfId="7467"/>
    <cellStyle name="Comma 2 7 4 3" xfId="7468"/>
    <cellStyle name="Comma 2 7 4 4" xfId="7469"/>
    <cellStyle name="Comma 2 7 4 5" xfId="7470"/>
    <cellStyle name="Comma 2 7 4_SCH J-3" xfId="7471"/>
    <cellStyle name="Comma 2 7 5" xfId="7472"/>
    <cellStyle name="Comma 2 7 5 2" xfId="7473"/>
    <cellStyle name="Comma 2 7 5 2 2" xfId="7474"/>
    <cellStyle name="Comma 2 7 5 2_SCH J-3" xfId="7475"/>
    <cellStyle name="Comma 2 7 5 3" xfId="7476"/>
    <cellStyle name="Comma 2 7 5 4" xfId="7477"/>
    <cellStyle name="Comma 2 7 5 5" xfId="7478"/>
    <cellStyle name="Comma 2 7 5_SCH J-3" xfId="7479"/>
    <cellStyle name="Comma 2 7 6" xfId="7480"/>
    <cellStyle name="Comma 2 7 6 2" xfId="7481"/>
    <cellStyle name="Comma 2 7 6 2 2" xfId="7482"/>
    <cellStyle name="Comma 2 7 6 2_SCH J-3" xfId="7483"/>
    <cellStyle name="Comma 2 7 6 3" xfId="7484"/>
    <cellStyle name="Comma 2 7 6 4" xfId="7485"/>
    <cellStyle name="Comma 2 7 6 5" xfId="7486"/>
    <cellStyle name="Comma 2 7 6_SCH J-3" xfId="7487"/>
    <cellStyle name="Comma 2 7 7" xfId="7488"/>
    <cellStyle name="Comma 2 7_SCH J-3" xfId="7489"/>
    <cellStyle name="Comma 2 8" xfId="7490"/>
    <cellStyle name="Comma 2 8 2" xfId="7491"/>
    <cellStyle name="Comma 2 8 2 2" xfId="7492"/>
    <cellStyle name="Comma 2 8 2 2 2" xfId="7493"/>
    <cellStyle name="Comma 2 8 2 2 3" xfId="7494"/>
    <cellStyle name="Comma 2 8 2 2_SCH J-3" xfId="7495"/>
    <cellStyle name="Comma 2 8 2 3" xfId="7496"/>
    <cellStyle name="Comma 2 8 2 3 2" xfId="7497"/>
    <cellStyle name="Comma 2 8 2 3_SCH J-3" xfId="7498"/>
    <cellStyle name="Comma 2 8 2 4" xfId="7499"/>
    <cellStyle name="Comma 2 8 2 5" xfId="7500"/>
    <cellStyle name="Comma 2 8 2_SCH J-3" xfId="7501"/>
    <cellStyle name="Comma 2 8 3" xfId="7502"/>
    <cellStyle name="Comma 2 8 3 2" xfId="7503"/>
    <cellStyle name="Comma 2 8 3 2 2" xfId="7504"/>
    <cellStyle name="Comma 2 8 3 2_SCH J-3" xfId="7505"/>
    <cellStyle name="Comma 2 8 3 3" xfId="7506"/>
    <cellStyle name="Comma 2 8 3 4" xfId="7507"/>
    <cellStyle name="Comma 2 8 3 5" xfId="7508"/>
    <cellStyle name="Comma 2 8 3_SCH J-3" xfId="7509"/>
    <cellStyle name="Comma 2 8 4" xfId="7510"/>
    <cellStyle name="Comma 2 8 4 2" xfId="7511"/>
    <cellStyle name="Comma 2 8 4 2 2" xfId="7512"/>
    <cellStyle name="Comma 2 8 4 2_SCH J-3" xfId="7513"/>
    <cellStyle name="Comma 2 8 4 3" xfId="7514"/>
    <cellStyle name="Comma 2 8 4 4" xfId="7515"/>
    <cellStyle name="Comma 2 8 4 5" xfId="7516"/>
    <cellStyle name="Comma 2 8 4_SCH J-3" xfId="7517"/>
    <cellStyle name="Comma 2 8 5" xfId="7518"/>
    <cellStyle name="Comma 2 8_SCH J-3" xfId="7519"/>
    <cellStyle name="Comma 2 9" xfId="7520"/>
    <cellStyle name="Comma 2 9 2" xfId="7521"/>
    <cellStyle name="Comma 2 9 2 2" xfId="7522"/>
    <cellStyle name="Comma 2 9 2 2 2" xfId="7523"/>
    <cellStyle name="Comma 2 9 2 2_SCH J-3" xfId="7524"/>
    <cellStyle name="Comma 2 9 2 3" xfId="7525"/>
    <cellStyle name="Comma 2 9 2 4" xfId="7526"/>
    <cellStyle name="Comma 2 9 2 5" xfId="7527"/>
    <cellStyle name="Comma 2 9 2_SCH J-3" xfId="7528"/>
    <cellStyle name="Comma 2 9 3" xfId="7529"/>
    <cellStyle name="Comma 2 9 3 2" xfId="7530"/>
    <cellStyle name="Comma 2 9 3 2 2" xfId="7531"/>
    <cellStyle name="Comma 2 9 3 2_SCH J-3" xfId="7532"/>
    <cellStyle name="Comma 2 9 3 3" xfId="7533"/>
    <cellStyle name="Comma 2 9 3 4" xfId="7534"/>
    <cellStyle name="Comma 2 9 3 5" xfId="7535"/>
    <cellStyle name="Comma 2 9 3_SCH J-3" xfId="7536"/>
    <cellStyle name="Comma 2 9 4" xfId="7537"/>
    <cellStyle name="Comma 2 9_SCH J-3" xfId="7538"/>
    <cellStyle name="Comma 2_SCH J-3" xfId="7539"/>
    <cellStyle name="Comma 20" xfId="7540"/>
    <cellStyle name="Comma 20 2" xfId="7541"/>
    <cellStyle name="Comma 20_SCH J-3" xfId="7542"/>
    <cellStyle name="Comma 21" xfId="7543"/>
    <cellStyle name="Comma 21 2" xfId="7544"/>
    <cellStyle name="Comma 21_SCH J-3" xfId="7545"/>
    <cellStyle name="Comma 22" xfId="7546"/>
    <cellStyle name="Comma 23" xfId="7547"/>
    <cellStyle name="Comma 24" xfId="7548"/>
    <cellStyle name="Comma 25" xfId="7549"/>
    <cellStyle name="Comma 26" xfId="7550"/>
    <cellStyle name="Comma 27" xfId="36"/>
    <cellStyle name="Comma 28" xfId="7551"/>
    <cellStyle name="Comma 280" xfId="642"/>
    <cellStyle name="Comma 29" xfId="7552"/>
    <cellStyle name="Comma 29 2" xfId="7553"/>
    <cellStyle name="Comma 29_SCH J-3" xfId="7554"/>
    <cellStyle name="Comma 3" xfId="37"/>
    <cellStyle name="Comma 3 10" xfId="7555"/>
    <cellStyle name="Comma 3 11" xfId="7556"/>
    <cellStyle name="Comma 3 12" xfId="7557"/>
    <cellStyle name="Comma 3 2" xfId="334"/>
    <cellStyle name="Comma 3 2 2" xfId="335"/>
    <cellStyle name="Comma 3 2 2 2" xfId="336"/>
    <cellStyle name="Comma 3 2 2 2 2" xfId="7558"/>
    <cellStyle name="Comma 3 2 2 2 2 2" xfId="7559"/>
    <cellStyle name="Comma 3 2 2 2 2 2 2" xfId="7560"/>
    <cellStyle name="Comma 3 2 2 2 2 2 2 2" xfId="7561"/>
    <cellStyle name="Comma 3 2 2 2 2 2 2_SCH J-3" xfId="7562"/>
    <cellStyle name="Comma 3 2 2 2 2 2 3" xfId="7563"/>
    <cellStyle name="Comma 3 2 2 2 2 2_SCH J-3" xfId="7564"/>
    <cellStyle name="Comma 3 2 2 2 2 3" xfId="7565"/>
    <cellStyle name="Comma 3 2 2 2 2 3 2" xfId="7566"/>
    <cellStyle name="Comma 3 2 2 2 2 3_SCH J-3" xfId="7567"/>
    <cellStyle name="Comma 3 2 2 2 2 4" xfId="7568"/>
    <cellStyle name="Comma 3 2 2 2 2 5" xfId="7569"/>
    <cellStyle name="Comma 3 2 2 2 2_SCH J-3" xfId="7570"/>
    <cellStyle name="Comma 3 2 2 2 3" xfId="7571"/>
    <cellStyle name="Comma 3 2 2 2 3 2" xfId="7572"/>
    <cellStyle name="Comma 3 2 2 2 3 2 2" xfId="7573"/>
    <cellStyle name="Comma 3 2 2 2 3 2_SCH J-3" xfId="7574"/>
    <cellStyle name="Comma 3 2 2 2 3 3" xfId="7575"/>
    <cellStyle name="Comma 3 2 2 2 3_SCH J-3" xfId="7576"/>
    <cellStyle name="Comma 3 2 2 2 4" xfId="7577"/>
    <cellStyle name="Comma 3 2 2 2 4 2" xfId="7578"/>
    <cellStyle name="Comma 3 2 2 2 4_SCH J-3" xfId="7579"/>
    <cellStyle name="Comma 3 2 2 2 5" xfId="7580"/>
    <cellStyle name="Comma 3 2 2 2 6" xfId="7581"/>
    <cellStyle name="Comma 3 2 2 2 7" xfId="7582"/>
    <cellStyle name="Comma 3 2 2 2_SCH J-3" xfId="7583"/>
    <cellStyle name="Comma 3 2 2 3" xfId="7584"/>
    <cellStyle name="Comma 3 2 2 3 2" xfId="7585"/>
    <cellStyle name="Comma 3 2 2 3 2 2" xfId="7586"/>
    <cellStyle name="Comma 3 2 2 3 2 2 2" xfId="7587"/>
    <cellStyle name="Comma 3 2 2 3 2 2_SCH J-3" xfId="7588"/>
    <cellStyle name="Comma 3 2 2 3 2 3" xfId="7589"/>
    <cellStyle name="Comma 3 2 2 3 2_SCH J-3" xfId="7590"/>
    <cellStyle name="Comma 3 2 2 3 3" xfId="7591"/>
    <cellStyle name="Comma 3 2 2 3 3 2" xfId="7592"/>
    <cellStyle name="Comma 3 2 2 3 3_SCH J-3" xfId="7593"/>
    <cellStyle name="Comma 3 2 2 3 4" xfId="7594"/>
    <cellStyle name="Comma 3 2 2 3 5" xfId="7595"/>
    <cellStyle name="Comma 3 2 2 3_SCH J-3" xfId="7596"/>
    <cellStyle name="Comma 3 2 2 4" xfId="7597"/>
    <cellStyle name="Comma 3 2 2 4 2" xfId="7598"/>
    <cellStyle name="Comma 3 2 2 4 2 2" xfId="7599"/>
    <cellStyle name="Comma 3 2 2 4 2_SCH J-3" xfId="7600"/>
    <cellStyle name="Comma 3 2 2 4 3" xfId="7601"/>
    <cellStyle name="Comma 3 2 2 4_SCH J-3" xfId="7602"/>
    <cellStyle name="Comma 3 2 2 5" xfId="7603"/>
    <cellStyle name="Comma 3 2 2 5 2" xfId="7604"/>
    <cellStyle name="Comma 3 2 2 5_SCH J-3" xfId="7605"/>
    <cellStyle name="Comma 3 2 2 6" xfId="7606"/>
    <cellStyle name="Comma 3 2 2 7" xfId="7607"/>
    <cellStyle name="Comma 3 2 2 8" xfId="7608"/>
    <cellStyle name="Comma 3 2 2_SCH J-3" xfId="7609"/>
    <cellStyle name="Comma 3 2 3" xfId="337"/>
    <cellStyle name="Comma 3 2 3 2" xfId="7610"/>
    <cellStyle name="Comma 3 2 3 2 2" xfId="7611"/>
    <cellStyle name="Comma 3 2 3 2 2 2" xfId="7612"/>
    <cellStyle name="Comma 3 2 3 2 2 2 2" xfId="7613"/>
    <cellStyle name="Comma 3 2 3 2 2 2_SCH J-3" xfId="7614"/>
    <cellStyle name="Comma 3 2 3 2 2 3" xfId="7615"/>
    <cellStyle name="Comma 3 2 3 2 2_SCH J-3" xfId="7616"/>
    <cellStyle name="Comma 3 2 3 2 3" xfId="7617"/>
    <cellStyle name="Comma 3 2 3 2 3 2" xfId="7618"/>
    <cellStyle name="Comma 3 2 3 2 3_SCH J-3" xfId="7619"/>
    <cellStyle name="Comma 3 2 3 2 4" xfId="7620"/>
    <cellStyle name="Comma 3 2 3 2 5" xfId="7621"/>
    <cellStyle name="Comma 3 2 3 2_SCH J-3" xfId="7622"/>
    <cellStyle name="Comma 3 2 3 3" xfId="7623"/>
    <cellStyle name="Comma 3 2 3 3 2" xfId="7624"/>
    <cellStyle name="Comma 3 2 3 3 2 2" xfId="7625"/>
    <cellStyle name="Comma 3 2 3 3 2_SCH J-3" xfId="7626"/>
    <cellStyle name="Comma 3 2 3 3 3" xfId="7627"/>
    <cellStyle name="Comma 3 2 3 3_SCH J-3" xfId="7628"/>
    <cellStyle name="Comma 3 2 3 4" xfId="7629"/>
    <cellStyle name="Comma 3 2 3 4 2" xfId="7630"/>
    <cellStyle name="Comma 3 2 3 4_SCH J-3" xfId="7631"/>
    <cellStyle name="Comma 3 2 3 5" xfId="7632"/>
    <cellStyle name="Comma 3 2 3 6" xfId="7633"/>
    <cellStyle name="Comma 3 2 3 7" xfId="7634"/>
    <cellStyle name="Comma 3 2 3_SCH J-3" xfId="7635"/>
    <cellStyle name="Comma 3 2 4" xfId="7636"/>
    <cellStyle name="Comma 3 2 4 2" xfId="7637"/>
    <cellStyle name="Comma 3 2 4 2 2" xfId="7638"/>
    <cellStyle name="Comma 3 2 4 2 2 2" xfId="7639"/>
    <cellStyle name="Comma 3 2 4 2 2 2 2" xfId="7640"/>
    <cellStyle name="Comma 3 2 4 2 2 2_SCH J-3" xfId="7641"/>
    <cellStyle name="Comma 3 2 4 2 2 3" xfId="7642"/>
    <cellStyle name="Comma 3 2 4 2 2_SCH J-3" xfId="7643"/>
    <cellStyle name="Comma 3 2 4 2 3" xfId="7644"/>
    <cellStyle name="Comma 3 2 4 2 3 2" xfId="7645"/>
    <cellStyle name="Comma 3 2 4 2 3_SCH J-3" xfId="7646"/>
    <cellStyle name="Comma 3 2 4 2 4" xfId="7647"/>
    <cellStyle name="Comma 3 2 4 2_SCH J-3" xfId="7648"/>
    <cellStyle name="Comma 3 2 4 3" xfId="7649"/>
    <cellStyle name="Comma 3 2 4 3 2" xfId="7650"/>
    <cellStyle name="Comma 3 2 4 3 2 2" xfId="7651"/>
    <cellStyle name="Comma 3 2 4 3 2_SCH J-3" xfId="7652"/>
    <cellStyle name="Comma 3 2 4 3 3" xfId="7653"/>
    <cellStyle name="Comma 3 2 4 3_SCH J-3" xfId="7654"/>
    <cellStyle name="Comma 3 2 4 4" xfId="7655"/>
    <cellStyle name="Comma 3 2 4 4 2" xfId="7656"/>
    <cellStyle name="Comma 3 2 4 4_SCH J-3" xfId="7657"/>
    <cellStyle name="Comma 3 2 4 5" xfId="7658"/>
    <cellStyle name="Comma 3 2 4 6" xfId="7659"/>
    <cellStyle name="Comma 3 2 4_SCH J-3" xfId="7660"/>
    <cellStyle name="Comma 3 2 5" xfId="7661"/>
    <cellStyle name="Comma 3 2 5 2" xfId="7662"/>
    <cellStyle name="Comma 3 2 5 2 2" xfId="7663"/>
    <cellStyle name="Comma 3 2 5 2 2 2" xfId="7664"/>
    <cellStyle name="Comma 3 2 5 2 2_SCH J-3" xfId="7665"/>
    <cellStyle name="Comma 3 2 5 2 3" xfId="7666"/>
    <cellStyle name="Comma 3 2 5 2_SCH J-3" xfId="7667"/>
    <cellStyle name="Comma 3 2 5 3" xfId="7668"/>
    <cellStyle name="Comma 3 2 5 3 2" xfId="7669"/>
    <cellStyle name="Comma 3 2 5 3_SCH J-3" xfId="7670"/>
    <cellStyle name="Comma 3 2 5 4" xfId="7671"/>
    <cellStyle name="Comma 3 2 5_SCH J-3" xfId="7672"/>
    <cellStyle name="Comma 3 2 6" xfId="7673"/>
    <cellStyle name="Comma 3 2 6 2" xfId="7674"/>
    <cellStyle name="Comma 3 2 6 2 2" xfId="7675"/>
    <cellStyle name="Comma 3 2 6 2_SCH J-3" xfId="7676"/>
    <cellStyle name="Comma 3 2 6 3" xfId="7677"/>
    <cellStyle name="Comma 3 2 6_SCH J-3" xfId="7678"/>
    <cellStyle name="Comma 3 2 7" xfId="7679"/>
    <cellStyle name="Comma 3 2 7 2" xfId="7680"/>
    <cellStyle name="Comma 3 2 7_SCH J-3" xfId="7681"/>
    <cellStyle name="Comma 3 2 8" xfId="7682"/>
    <cellStyle name="Comma 3 2 9" xfId="7683"/>
    <cellStyle name="Comma 3 2_SCH J-3" xfId="7684"/>
    <cellStyle name="Comma 3 3" xfId="338"/>
    <cellStyle name="Comma 3 3 2" xfId="339"/>
    <cellStyle name="Comma 3 3 2 2" xfId="340"/>
    <cellStyle name="Comma 3 3 2 2 2" xfId="7685"/>
    <cellStyle name="Comma 3 3 2 2 2 2" xfId="7686"/>
    <cellStyle name="Comma 3 3 2 2 2 2 2" xfId="7687"/>
    <cellStyle name="Comma 3 3 2 2 2 2_SCH J-3" xfId="7688"/>
    <cellStyle name="Comma 3 3 2 2 2 3" xfId="7689"/>
    <cellStyle name="Comma 3 3 2 2 2 4" xfId="7690"/>
    <cellStyle name="Comma 3 3 2 2 2_SCH J-3" xfId="7691"/>
    <cellStyle name="Comma 3 3 2 2 3" xfId="7692"/>
    <cellStyle name="Comma 3 3 2 2 3 2" xfId="7693"/>
    <cellStyle name="Comma 3 3 2 2 3_SCH J-3" xfId="7694"/>
    <cellStyle name="Comma 3 3 2 2 4" xfId="7695"/>
    <cellStyle name="Comma 3 3 2 2 5" xfId="7696"/>
    <cellStyle name="Comma 3 3 2 2 6" xfId="7697"/>
    <cellStyle name="Comma 3 3 2 2_SCH J-3" xfId="7698"/>
    <cellStyle name="Comma 3 3 2 3" xfId="7699"/>
    <cellStyle name="Comma 3 3 2 3 2" xfId="7700"/>
    <cellStyle name="Comma 3 3 2 3 2 2" xfId="7701"/>
    <cellStyle name="Comma 3 3 2 3 2_SCH J-3" xfId="7702"/>
    <cellStyle name="Comma 3 3 2 3 3" xfId="7703"/>
    <cellStyle name="Comma 3 3 2 3 4" xfId="7704"/>
    <cellStyle name="Comma 3 3 2 3_SCH J-3" xfId="7705"/>
    <cellStyle name="Comma 3 3 2 4" xfId="7706"/>
    <cellStyle name="Comma 3 3 2 4 2" xfId="7707"/>
    <cellStyle name="Comma 3 3 2 4_SCH J-3" xfId="7708"/>
    <cellStyle name="Comma 3 3 2 5" xfId="7709"/>
    <cellStyle name="Comma 3 3 2 6" xfId="7710"/>
    <cellStyle name="Comma 3 3 2 7" xfId="7711"/>
    <cellStyle name="Comma 3 3 2_SCH J-3" xfId="7712"/>
    <cellStyle name="Comma 3 3 3" xfId="341"/>
    <cellStyle name="Comma 3 3 3 2" xfId="7713"/>
    <cellStyle name="Comma 3 3 3 2 2" xfId="7714"/>
    <cellStyle name="Comma 3 3 3 2 2 2" xfId="7715"/>
    <cellStyle name="Comma 3 3 3 2 2_SCH J-3" xfId="7716"/>
    <cellStyle name="Comma 3 3 3 2 3" xfId="7717"/>
    <cellStyle name="Comma 3 3 3 2 4" xfId="7718"/>
    <cellStyle name="Comma 3 3 3 2_SCH J-3" xfId="7719"/>
    <cellStyle name="Comma 3 3 3 3" xfId="7720"/>
    <cellStyle name="Comma 3 3 3 3 2" xfId="7721"/>
    <cellStyle name="Comma 3 3 3 3_SCH J-3" xfId="7722"/>
    <cellStyle name="Comma 3 3 3 4" xfId="7723"/>
    <cellStyle name="Comma 3 3 3 5" xfId="7724"/>
    <cellStyle name="Comma 3 3 3 6" xfId="7725"/>
    <cellStyle name="Comma 3 3 3_SCH J-3" xfId="7726"/>
    <cellStyle name="Comma 3 3 4" xfId="7727"/>
    <cellStyle name="Comma 3 3 4 2" xfId="7728"/>
    <cellStyle name="Comma 3 3 4 2 2" xfId="7729"/>
    <cellStyle name="Comma 3 3 4 2_SCH J-3" xfId="7730"/>
    <cellStyle name="Comma 3 3 4 3" xfId="7731"/>
    <cellStyle name="Comma 3 3 4 4" xfId="7732"/>
    <cellStyle name="Comma 3 3 4_SCH J-3" xfId="7733"/>
    <cellStyle name="Comma 3 3 5" xfId="7734"/>
    <cellStyle name="Comma 3 3 5 2" xfId="7735"/>
    <cellStyle name="Comma 3 3 5_SCH J-3" xfId="7736"/>
    <cellStyle name="Comma 3 3 6" xfId="7737"/>
    <cellStyle name="Comma 3 3 7" xfId="7738"/>
    <cellStyle name="Comma 3 3 8" xfId="7739"/>
    <cellStyle name="Comma 3 3_SCH J-3" xfId="7740"/>
    <cellStyle name="Comma 3 4" xfId="342"/>
    <cellStyle name="Comma 3 4 2" xfId="343"/>
    <cellStyle name="Comma 3 4 2 2" xfId="344"/>
    <cellStyle name="Comma 3 4 2 2 2" xfId="7741"/>
    <cellStyle name="Comma 3 4 2 2 2 2" xfId="7742"/>
    <cellStyle name="Comma 3 4 2 2 2 3" xfId="7743"/>
    <cellStyle name="Comma 3 4 2 2 2_SCH J-3" xfId="7744"/>
    <cellStyle name="Comma 3 4 2 2 3" xfId="7745"/>
    <cellStyle name="Comma 3 4 2 2 4" xfId="7746"/>
    <cellStyle name="Comma 3 4 2 2 5" xfId="7747"/>
    <cellStyle name="Comma 3 4 2 2_SCH J-3" xfId="7748"/>
    <cellStyle name="Comma 3 4 2 3" xfId="7749"/>
    <cellStyle name="Comma 3 4 2 3 2" xfId="7750"/>
    <cellStyle name="Comma 3 4 2 3 3" xfId="7751"/>
    <cellStyle name="Comma 3 4 2 3_SCH J-3" xfId="7752"/>
    <cellStyle name="Comma 3 4 2 4" xfId="7753"/>
    <cellStyle name="Comma 3 4 2 5" xfId="7754"/>
    <cellStyle name="Comma 3 4 2 6" xfId="7755"/>
    <cellStyle name="Comma 3 4 2_SCH J-3" xfId="7756"/>
    <cellStyle name="Comma 3 4 3" xfId="345"/>
    <cellStyle name="Comma 3 4 3 2" xfId="7757"/>
    <cellStyle name="Comma 3 4 3 2 2" xfId="7758"/>
    <cellStyle name="Comma 3 4 3 2 3" xfId="7759"/>
    <cellStyle name="Comma 3 4 3 2_SCH J-3" xfId="7760"/>
    <cellStyle name="Comma 3 4 3 3" xfId="7761"/>
    <cellStyle name="Comma 3 4 3 4" xfId="7762"/>
    <cellStyle name="Comma 3 4 3 5" xfId="7763"/>
    <cellStyle name="Comma 3 4 3_SCH J-3" xfId="7764"/>
    <cellStyle name="Comma 3 4 4" xfId="7765"/>
    <cellStyle name="Comma 3 4 4 2" xfId="7766"/>
    <cellStyle name="Comma 3 4 4 3" xfId="7767"/>
    <cellStyle name="Comma 3 4 4_SCH J-3" xfId="7768"/>
    <cellStyle name="Comma 3 4 5" xfId="7769"/>
    <cellStyle name="Comma 3 4 5 2" xfId="7770"/>
    <cellStyle name="Comma 3 4 5_SCH J-3" xfId="7771"/>
    <cellStyle name="Comma 3 4 6" xfId="7772"/>
    <cellStyle name="Comma 3 4 7" xfId="7773"/>
    <cellStyle name="Comma 3 4 8" xfId="7774"/>
    <cellStyle name="Comma 3 4_SCH J-3" xfId="7775"/>
    <cellStyle name="Comma 3 5" xfId="346"/>
    <cellStyle name="Comma 3 5 2" xfId="347"/>
    <cellStyle name="Comma 3 5 2 2" xfId="7776"/>
    <cellStyle name="Comma 3 5 2 2 2" xfId="7777"/>
    <cellStyle name="Comma 3 5 2 2 2 2" xfId="7778"/>
    <cellStyle name="Comma 3 5 2 2 2_SCH J-3" xfId="7779"/>
    <cellStyle name="Comma 3 5 2 2 3" xfId="7780"/>
    <cellStyle name="Comma 3 5 2 2 4" xfId="7781"/>
    <cellStyle name="Comma 3 5 2 2_SCH J-3" xfId="7782"/>
    <cellStyle name="Comma 3 5 2 3" xfId="7783"/>
    <cellStyle name="Comma 3 5 2 3 2" xfId="7784"/>
    <cellStyle name="Comma 3 5 2 3_SCH J-3" xfId="7785"/>
    <cellStyle name="Comma 3 5 2 4" xfId="7786"/>
    <cellStyle name="Comma 3 5 2 5" xfId="7787"/>
    <cellStyle name="Comma 3 5 2 6" xfId="7788"/>
    <cellStyle name="Comma 3 5 2_SCH J-3" xfId="7789"/>
    <cellStyle name="Comma 3 5 3" xfId="7790"/>
    <cellStyle name="Comma 3 5 3 2" xfId="7791"/>
    <cellStyle name="Comma 3 5 3 2 2" xfId="7792"/>
    <cellStyle name="Comma 3 5 3 2_SCH J-3" xfId="7793"/>
    <cellStyle name="Comma 3 5 3 3" xfId="7794"/>
    <cellStyle name="Comma 3 5 3 4" xfId="7795"/>
    <cellStyle name="Comma 3 5 3_SCH J-3" xfId="7796"/>
    <cellStyle name="Comma 3 5 4" xfId="7797"/>
    <cellStyle name="Comma 3 5 4 2" xfId="7798"/>
    <cellStyle name="Comma 3 5 4_SCH J-3" xfId="7799"/>
    <cellStyle name="Comma 3 5 5" xfId="7800"/>
    <cellStyle name="Comma 3 5 6" xfId="7801"/>
    <cellStyle name="Comma 3 5 7" xfId="7802"/>
    <cellStyle name="Comma 3 5_SCH J-3" xfId="7803"/>
    <cellStyle name="Comma 3 6" xfId="348"/>
    <cellStyle name="Comma 3 6 2" xfId="7804"/>
    <cellStyle name="Comma 3 6 2 2" xfId="7805"/>
    <cellStyle name="Comma 3 6 2 2 2" xfId="7806"/>
    <cellStyle name="Comma 3 6 2 2_SCH J-3" xfId="7807"/>
    <cellStyle name="Comma 3 6 2 3" xfId="7808"/>
    <cellStyle name="Comma 3 6 2 4" xfId="7809"/>
    <cellStyle name="Comma 3 6 2 5" xfId="7810"/>
    <cellStyle name="Comma 3 6 2_SCH J-3" xfId="7811"/>
    <cellStyle name="Comma 3 6 3" xfId="7812"/>
    <cellStyle name="Comma 3 6 3 2" xfId="7813"/>
    <cellStyle name="Comma 3 6 3_SCH J-3" xfId="7814"/>
    <cellStyle name="Comma 3 6 4" xfId="7815"/>
    <cellStyle name="Comma 3 6 5" xfId="7816"/>
    <cellStyle name="Comma 3 6 6" xfId="7817"/>
    <cellStyle name="Comma 3 6_SCH J-3" xfId="7818"/>
    <cellStyle name="Comma 3 7" xfId="7819"/>
    <cellStyle name="Comma 3 7 2" xfId="7820"/>
    <cellStyle name="Comma 3 7 2 2" xfId="7821"/>
    <cellStyle name="Comma 3 7 2_SCH J-3" xfId="7822"/>
    <cellStyle name="Comma 3 7 3" xfId="7823"/>
    <cellStyle name="Comma 3 7 4" xfId="7824"/>
    <cellStyle name="Comma 3 7 5" xfId="7825"/>
    <cellStyle name="Comma 3 7_SCH J-3" xfId="7826"/>
    <cellStyle name="Comma 3 8" xfId="7827"/>
    <cellStyle name="Comma 3 8 2" xfId="7828"/>
    <cellStyle name="Comma 3 8 2 2" xfId="7829"/>
    <cellStyle name="Comma 3 8 2_SCH J-3" xfId="7830"/>
    <cellStyle name="Comma 3 8 3" xfId="7831"/>
    <cellStyle name="Comma 3 8_SCH J-3" xfId="7832"/>
    <cellStyle name="Comma 3 9" xfId="7833"/>
    <cellStyle name="Comma 3 9 2" xfId="7834"/>
    <cellStyle name="Comma 3 9_SCH J-3" xfId="7835"/>
    <cellStyle name="Comma 3_SCH J-3" xfId="7836"/>
    <cellStyle name="Comma 30" xfId="7837"/>
    <cellStyle name="Comma 30 2" xfId="7838"/>
    <cellStyle name="Comma 30 2 2" xfId="7839"/>
    <cellStyle name="Comma 30 2 2 2" xfId="7840"/>
    <cellStyle name="Comma 30 2 2_SCH J-3" xfId="7841"/>
    <cellStyle name="Comma 30 2 3" xfId="7842"/>
    <cellStyle name="Comma 30 2_SCH J-3" xfId="7843"/>
    <cellStyle name="Comma 30 3" xfId="7844"/>
    <cellStyle name="Comma 30 3 2" xfId="7845"/>
    <cellStyle name="Comma 30 3_SCH J-3" xfId="7846"/>
    <cellStyle name="Comma 30 4" xfId="7847"/>
    <cellStyle name="Comma 30 5" xfId="7848"/>
    <cellStyle name="Comma 30_SCH J-3" xfId="7849"/>
    <cellStyle name="Comma 31" xfId="7850"/>
    <cellStyle name="Comma 31 2" xfId="7851"/>
    <cellStyle name="Comma 31_SCH J-3" xfId="7852"/>
    <cellStyle name="Comma 32" xfId="7853"/>
    <cellStyle name="Comma 33" xfId="7854"/>
    <cellStyle name="Comma 33 2" xfId="7855"/>
    <cellStyle name="Comma 33_SCH J-3" xfId="7856"/>
    <cellStyle name="Comma 34" xfId="7857"/>
    <cellStyle name="Comma 34 2" xfId="7858"/>
    <cellStyle name="Comma 34_SCH J-3" xfId="7859"/>
    <cellStyle name="Comma 35" xfId="7860"/>
    <cellStyle name="Comma 35 2" xfId="7861"/>
    <cellStyle name="Comma 35_SCH J-3" xfId="7862"/>
    <cellStyle name="Comma 36" xfId="7863"/>
    <cellStyle name="Comma 36 2" xfId="7864"/>
    <cellStyle name="Comma 36_SCH J-3" xfId="7865"/>
    <cellStyle name="Comma 37" xfId="7866"/>
    <cellStyle name="Comma 37 2" xfId="7867"/>
    <cellStyle name="Comma 37_SCH J-3" xfId="7868"/>
    <cellStyle name="Comma 38" xfId="7869"/>
    <cellStyle name="Comma 39" xfId="7870"/>
    <cellStyle name="Comma 4" xfId="38"/>
    <cellStyle name="Comma 4 10" xfId="7871"/>
    <cellStyle name="Comma 4 2" xfId="349"/>
    <cellStyle name="Comma 4 2 2" xfId="350"/>
    <cellStyle name="Comma 4 2 2 2" xfId="351"/>
    <cellStyle name="Comma 4 2 2 2 2" xfId="7872"/>
    <cellStyle name="Comma 4 2 2 2 2 2" xfId="7873"/>
    <cellStyle name="Comma 4 2 2 2 2_SCH J-3" xfId="7874"/>
    <cellStyle name="Comma 4 2 2 2 3" xfId="7875"/>
    <cellStyle name="Comma 4 2 2 2 4" xfId="7876"/>
    <cellStyle name="Comma 4 2 2 2 5" xfId="7877"/>
    <cellStyle name="Comma 4 2 2 2_SCH J-3" xfId="7878"/>
    <cellStyle name="Comma 4 2 2 3" xfId="7879"/>
    <cellStyle name="Comma 4 2 2 3 2" xfId="7880"/>
    <cellStyle name="Comma 4 2 2 3_SCH J-3" xfId="7881"/>
    <cellStyle name="Comma 4 2 2 4" xfId="7882"/>
    <cellStyle name="Comma 4 2 2 4 2" xfId="7883"/>
    <cellStyle name="Comma 4 2 2 4_SCH J-3" xfId="7884"/>
    <cellStyle name="Comma 4 2 2 5" xfId="7885"/>
    <cellStyle name="Comma 4 2 2 6" xfId="7886"/>
    <cellStyle name="Comma 4 2 2_SCH J-3" xfId="7887"/>
    <cellStyle name="Comma 4 2 3" xfId="352"/>
    <cellStyle name="Comma 4 2 3 2" xfId="7888"/>
    <cellStyle name="Comma 4 2 3 2 2" xfId="7889"/>
    <cellStyle name="Comma 4 2 3 2_SCH J-3" xfId="7890"/>
    <cellStyle name="Comma 4 2 3 3" xfId="7891"/>
    <cellStyle name="Comma 4 2 3 3 2" xfId="7892"/>
    <cellStyle name="Comma 4 2 3 3_SCH J-3" xfId="7893"/>
    <cellStyle name="Comma 4 2 3 4" xfId="7894"/>
    <cellStyle name="Comma 4 2 3 5" xfId="7895"/>
    <cellStyle name="Comma 4 2 3_SCH J-3" xfId="7896"/>
    <cellStyle name="Comma 4 2 4" xfId="7897"/>
    <cellStyle name="Comma 4 2 4 2" xfId="7898"/>
    <cellStyle name="Comma 4 2 4 3" xfId="7899"/>
    <cellStyle name="Comma 4 2 4 4" xfId="7900"/>
    <cellStyle name="Comma 4 2 4_SCH J-3" xfId="7901"/>
    <cellStyle name="Comma 4 2 5" xfId="7902"/>
    <cellStyle name="Comma 4 2 5 2" xfId="7903"/>
    <cellStyle name="Comma 4 2 5_SCH J-3" xfId="7904"/>
    <cellStyle name="Comma 4 2 6" xfId="7905"/>
    <cellStyle name="Comma 4 2 7" xfId="7906"/>
    <cellStyle name="Comma 4 2 8" xfId="7907"/>
    <cellStyle name="Comma 4 2 9" xfId="7908"/>
    <cellStyle name="Comma 4 2_SCH J-3" xfId="7909"/>
    <cellStyle name="Comma 4 3" xfId="353"/>
    <cellStyle name="Comma 4 3 2" xfId="7910"/>
    <cellStyle name="Comma 4 3 2 2" xfId="7911"/>
    <cellStyle name="Comma 4 3 2 2 2" xfId="7912"/>
    <cellStyle name="Comma 4 3 2 2 2 2" xfId="7913"/>
    <cellStyle name="Comma 4 3 2 2 2 2 2" xfId="7914"/>
    <cellStyle name="Comma 4 3 2 2 2 2_SCH J-3" xfId="7915"/>
    <cellStyle name="Comma 4 3 2 2 2 3" xfId="7916"/>
    <cellStyle name="Comma 4 3 2 2 2_SCH J-3" xfId="7917"/>
    <cellStyle name="Comma 4 3 2 2 3" xfId="7918"/>
    <cellStyle name="Comma 4 3 2 2 3 2" xfId="7919"/>
    <cellStyle name="Comma 4 3 2 2 3_SCH J-3" xfId="7920"/>
    <cellStyle name="Comma 4 3 2 2 4" xfId="7921"/>
    <cellStyle name="Comma 4 3 2 2 5" xfId="7922"/>
    <cellStyle name="Comma 4 3 2 2_SCH J-3" xfId="7923"/>
    <cellStyle name="Comma 4 3 2 3" xfId="7924"/>
    <cellStyle name="Comma 4 3 2 3 2" xfId="7925"/>
    <cellStyle name="Comma 4 3 2 3 2 2" xfId="7926"/>
    <cellStyle name="Comma 4 3 2 3 2_SCH J-3" xfId="7927"/>
    <cellStyle name="Comma 4 3 2 3 3" xfId="7928"/>
    <cellStyle name="Comma 4 3 2 3_SCH J-3" xfId="7929"/>
    <cellStyle name="Comma 4 3 2 4" xfId="7930"/>
    <cellStyle name="Comma 4 3 2 4 2" xfId="7931"/>
    <cellStyle name="Comma 4 3 2 4_SCH J-3" xfId="7932"/>
    <cellStyle name="Comma 4 3 2 5" xfId="7933"/>
    <cellStyle name="Comma 4 3 2 6" xfId="7934"/>
    <cellStyle name="Comma 4 3 2 7" xfId="7935"/>
    <cellStyle name="Comma 4 3 2_SCH J-3" xfId="7936"/>
    <cellStyle name="Comma 4 3 3" xfId="7937"/>
    <cellStyle name="Comma 4 3 3 2" xfId="7938"/>
    <cellStyle name="Comma 4 3 3 2 2" xfId="7939"/>
    <cellStyle name="Comma 4 3 3 2 2 2" xfId="7940"/>
    <cellStyle name="Comma 4 3 3 2 2_SCH J-3" xfId="7941"/>
    <cellStyle name="Comma 4 3 3 2 3" xfId="7942"/>
    <cellStyle name="Comma 4 3 3 2_SCH J-3" xfId="7943"/>
    <cellStyle name="Comma 4 3 3 3" xfId="7944"/>
    <cellStyle name="Comma 4 3 3 3 2" xfId="7945"/>
    <cellStyle name="Comma 4 3 3 3_SCH J-3" xfId="7946"/>
    <cellStyle name="Comma 4 3 3 4" xfId="7947"/>
    <cellStyle name="Comma 4 3 3 5" xfId="7948"/>
    <cellStyle name="Comma 4 3 3_SCH J-3" xfId="7949"/>
    <cellStyle name="Comma 4 3 4" xfId="7950"/>
    <cellStyle name="Comma 4 3 4 2" xfId="7951"/>
    <cellStyle name="Comma 4 3 4 2 2" xfId="7952"/>
    <cellStyle name="Comma 4 3 4 2_SCH J-3" xfId="7953"/>
    <cellStyle name="Comma 4 3 4 3" xfId="7954"/>
    <cellStyle name="Comma 4 3 4_SCH J-3" xfId="7955"/>
    <cellStyle name="Comma 4 3 5" xfId="7956"/>
    <cellStyle name="Comma 4 3 5 2" xfId="7957"/>
    <cellStyle name="Comma 4 3 5_SCH J-3" xfId="7958"/>
    <cellStyle name="Comma 4 3 6" xfId="7959"/>
    <cellStyle name="Comma 4 3 7" xfId="7960"/>
    <cellStyle name="Comma 4 3 8" xfId="7961"/>
    <cellStyle name="Comma 4 3_SCH J-3" xfId="7962"/>
    <cellStyle name="Comma 4 4" xfId="354"/>
    <cellStyle name="Comma 4 4 2" xfId="355"/>
    <cellStyle name="Comma 4 4 2 2" xfId="7963"/>
    <cellStyle name="Comma 4 4 2 2 2" xfId="7964"/>
    <cellStyle name="Comma 4 4 2 2 2 2" xfId="7965"/>
    <cellStyle name="Comma 4 4 2 2 2_SCH J-3" xfId="7966"/>
    <cellStyle name="Comma 4 4 2 2 3" xfId="7967"/>
    <cellStyle name="Comma 4 4 2 2 4" xfId="7968"/>
    <cellStyle name="Comma 4 4 2 2_SCH J-3" xfId="7969"/>
    <cellStyle name="Comma 4 4 2 3" xfId="7970"/>
    <cellStyle name="Comma 4 4 2 3 2" xfId="7971"/>
    <cellStyle name="Comma 4 4 2 3_SCH J-3" xfId="7972"/>
    <cellStyle name="Comma 4 4 2 4" xfId="7973"/>
    <cellStyle name="Comma 4 4 2 5" xfId="7974"/>
    <cellStyle name="Comma 4 4 2_SCH J-3" xfId="7975"/>
    <cellStyle name="Comma 4 4 3" xfId="7976"/>
    <cellStyle name="Comma 4 4 3 2" xfId="7977"/>
    <cellStyle name="Comma 4 4 3 2 2" xfId="7978"/>
    <cellStyle name="Comma 4 4 3 2_SCH J-3" xfId="7979"/>
    <cellStyle name="Comma 4 4 3 3" xfId="7980"/>
    <cellStyle name="Comma 4 4 3 4" xfId="7981"/>
    <cellStyle name="Comma 4 4 3_SCH J-3" xfId="7982"/>
    <cellStyle name="Comma 4 4 4" xfId="7983"/>
    <cellStyle name="Comma 4 4 4 2" xfId="7984"/>
    <cellStyle name="Comma 4 4 4_SCH J-3" xfId="7985"/>
    <cellStyle name="Comma 4 4 5" xfId="7986"/>
    <cellStyle name="Comma 4 4 6" xfId="7987"/>
    <cellStyle name="Comma 4 4 7" xfId="7988"/>
    <cellStyle name="Comma 4 4_SCH J-3" xfId="7989"/>
    <cellStyle name="Comma 4 5" xfId="356"/>
    <cellStyle name="Comma 4 5 2" xfId="7990"/>
    <cellStyle name="Comma 4 5 2 2" xfId="7991"/>
    <cellStyle name="Comma 4 5 2 2 2" xfId="7992"/>
    <cellStyle name="Comma 4 5 2 2_SCH J-3" xfId="7993"/>
    <cellStyle name="Comma 4 5 2 3" xfId="7994"/>
    <cellStyle name="Comma 4 5 2 4" xfId="7995"/>
    <cellStyle name="Comma 4 5 2_SCH J-3" xfId="7996"/>
    <cellStyle name="Comma 4 5 3" xfId="7997"/>
    <cellStyle name="Comma 4 5 3 2" xfId="7998"/>
    <cellStyle name="Comma 4 5 3_SCH J-3" xfId="7999"/>
    <cellStyle name="Comma 4 5 4" xfId="8000"/>
    <cellStyle name="Comma 4 5 5" xfId="8001"/>
    <cellStyle name="Comma 4 5_SCH J-3" xfId="8002"/>
    <cellStyle name="Comma 4 6" xfId="8003"/>
    <cellStyle name="Comma 4 6 2" xfId="8004"/>
    <cellStyle name="Comma 4 6 2 2" xfId="8005"/>
    <cellStyle name="Comma 4 6 2_SCH J-3" xfId="8006"/>
    <cellStyle name="Comma 4 6 3" xfId="8007"/>
    <cellStyle name="Comma 4 6 4" xfId="8008"/>
    <cellStyle name="Comma 4 6_SCH J-3" xfId="8009"/>
    <cellStyle name="Comma 4 7" xfId="8010"/>
    <cellStyle name="Comma 4 7 2" xfId="8011"/>
    <cellStyle name="Comma 4 7_SCH J-3" xfId="8012"/>
    <cellStyle name="Comma 4 8" xfId="8013"/>
    <cellStyle name="Comma 4 9" xfId="8014"/>
    <cellStyle name="Comma 4_183302" xfId="8015"/>
    <cellStyle name="Comma 40" xfId="8016"/>
    <cellStyle name="Comma 41" xfId="8017"/>
    <cellStyle name="Comma 42" xfId="8018"/>
    <cellStyle name="Comma 43" xfId="8019"/>
    <cellStyle name="Comma 44" xfId="8020"/>
    <cellStyle name="Comma 45" xfId="8021"/>
    <cellStyle name="Comma 46" xfId="39"/>
    <cellStyle name="Comma 47" xfId="40"/>
    <cellStyle name="Comma 48" xfId="8022"/>
    <cellStyle name="Comma 49" xfId="8023"/>
    <cellStyle name="Comma 5" xfId="41"/>
    <cellStyle name="Comma 5 2" xfId="8024"/>
    <cellStyle name="Comma 5 2 2" xfId="8025"/>
    <cellStyle name="Comma 5 2 3" xfId="8026"/>
    <cellStyle name="Comma 5 2_SCH J-3" xfId="8027"/>
    <cellStyle name="Comma 5 3" xfId="8028"/>
    <cellStyle name="Comma 5_SCH J-3" xfId="8029"/>
    <cellStyle name="Comma 50" xfId="8030"/>
    <cellStyle name="Comma 50 2" xfId="8031"/>
    <cellStyle name="Comma 50_SCH J-3" xfId="8032"/>
    <cellStyle name="Comma 51" xfId="8033"/>
    <cellStyle name="Comma 52" xfId="8034"/>
    <cellStyle name="Comma 53" xfId="8035"/>
    <cellStyle name="Comma 54" xfId="8036"/>
    <cellStyle name="Comma 55" xfId="8037"/>
    <cellStyle name="Comma 56" xfId="8038"/>
    <cellStyle name="Comma 57" xfId="8039"/>
    <cellStyle name="Comma 58" xfId="8040"/>
    <cellStyle name="Comma 59" xfId="8041"/>
    <cellStyle name="Comma 6" xfId="144"/>
    <cellStyle name="Comma 6 10" xfId="8042"/>
    <cellStyle name="Comma 6 10 2" xfId="8043"/>
    <cellStyle name="Comma 6 10_SCH J-3" xfId="8044"/>
    <cellStyle name="Comma 6 11" xfId="8045"/>
    <cellStyle name="Comma 6 12" xfId="8046"/>
    <cellStyle name="Comma 6 13" xfId="8047"/>
    <cellStyle name="Comma 6 2" xfId="8048"/>
    <cellStyle name="Comma 6 2 2" xfId="8049"/>
    <cellStyle name="Comma 6 2 2 2" xfId="8050"/>
    <cellStyle name="Comma 6 2 2_SCH J-3" xfId="8051"/>
    <cellStyle name="Comma 6 2 3" xfId="8052"/>
    <cellStyle name="Comma 6 2 3 2" xfId="8053"/>
    <cellStyle name="Comma 6 2 3 3" xfId="8054"/>
    <cellStyle name="Comma 6 2 3 4" xfId="8055"/>
    <cellStyle name="Comma 6 2 3_SCH J-3" xfId="8056"/>
    <cellStyle name="Comma 6 2 4" xfId="8057"/>
    <cellStyle name="Comma 6 2 4 2" xfId="8058"/>
    <cellStyle name="Comma 6 2 4_SCH J-3" xfId="8059"/>
    <cellStyle name="Comma 6 2 5" xfId="8060"/>
    <cellStyle name="Comma 6 2 6" xfId="8061"/>
    <cellStyle name="Comma 6 2 7" xfId="8062"/>
    <cellStyle name="Comma 6 2_SCH J-3" xfId="8063"/>
    <cellStyle name="Comma 6 3" xfId="8064"/>
    <cellStyle name="Comma 6 3 2" xfId="8065"/>
    <cellStyle name="Comma 6 3 2 2" xfId="8066"/>
    <cellStyle name="Comma 6 3 2 2 2" xfId="8067"/>
    <cellStyle name="Comma 6 3 2 2 2 2" xfId="8068"/>
    <cellStyle name="Comma 6 3 2 2 2 3" xfId="8069"/>
    <cellStyle name="Comma 6 3 2 2 2_SCH J-3" xfId="8070"/>
    <cellStyle name="Comma 6 3 2 2 3" xfId="8071"/>
    <cellStyle name="Comma 6 3 2 2 3 2" xfId="8072"/>
    <cellStyle name="Comma 6 3 2 2 3_SCH J-3" xfId="8073"/>
    <cellStyle name="Comma 6 3 2 2 4" xfId="8074"/>
    <cellStyle name="Comma 6 3 2 2 5" xfId="8075"/>
    <cellStyle name="Comma 6 3 2 2_SCH J-3" xfId="8076"/>
    <cellStyle name="Comma 6 3 2 3" xfId="8077"/>
    <cellStyle name="Comma 6 3 2 3 2" xfId="8078"/>
    <cellStyle name="Comma 6 3 2 3 3" xfId="8079"/>
    <cellStyle name="Comma 6 3 2 3_SCH J-3" xfId="8080"/>
    <cellStyle name="Comma 6 3 2 4" xfId="8081"/>
    <cellStyle name="Comma 6 3 2 4 2" xfId="8082"/>
    <cellStyle name="Comma 6 3 2 4_SCH J-3" xfId="8083"/>
    <cellStyle name="Comma 6 3 2 5" xfId="8084"/>
    <cellStyle name="Comma 6 3 2 6" xfId="8085"/>
    <cellStyle name="Comma 6 3 2_SCH J-3" xfId="8086"/>
    <cellStyle name="Comma 6 3 3" xfId="8087"/>
    <cellStyle name="Comma 6 3 3 2" xfId="8088"/>
    <cellStyle name="Comma 6 3 3 2 2" xfId="8089"/>
    <cellStyle name="Comma 6 3 3 2 2 2" xfId="8090"/>
    <cellStyle name="Comma 6 3 3 2 2_SCH J-3" xfId="8091"/>
    <cellStyle name="Comma 6 3 3 2 3" xfId="8092"/>
    <cellStyle name="Comma 6 3 3 2 4" xfId="8093"/>
    <cellStyle name="Comma 6 3 3 2 5" xfId="8094"/>
    <cellStyle name="Comma 6 3 3 2_SCH J-3" xfId="8095"/>
    <cellStyle name="Comma 6 3 3 3" xfId="8096"/>
    <cellStyle name="Comma 6 3 3 3 2" xfId="8097"/>
    <cellStyle name="Comma 6 3 3 3_SCH J-3" xfId="8098"/>
    <cellStyle name="Comma 6 3 3 4" xfId="8099"/>
    <cellStyle name="Comma 6 3 3 5" xfId="8100"/>
    <cellStyle name="Comma 6 3 3 6" xfId="8101"/>
    <cellStyle name="Comma 6 3 3_SCH J-3" xfId="8102"/>
    <cellStyle name="Comma 6 3 4" xfId="8103"/>
    <cellStyle name="Comma 6 3 4 2" xfId="8104"/>
    <cellStyle name="Comma 6 3 4 2 2" xfId="8105"/>
    <cellStyle name="Comma 6 3 4 2_SCH J-3" xfId="8106"/>
    <cellStyle name="Comma 6 3 4 3" xfId="8107"/>
    <cellStyle name="Comma 6 3 4 4" xfId="8108"/>
    <cellStyle name="Comma 6 3 4 5" xfId="8109"/>
    <cellStyle name="Comma 6 3 4_SCH J-3" xfId="8110"/>
    <cellStyle name="Comma 6 3 5" xfId="8111"/>
    <cellStyle name="Comma 6 3 5 2" xfId="8112"/>
    <cellStyle name="Comma 6 3 5 2 2" xfId="8113"/>
    <cellStyle name="Comma 6 3 5 2_SCH J-3" xfId="8114"/>
    <cellStyle name="Comma 6 3 5 3" xfId="8115"/>
    <cellStyle name="Comma 6 3 5 4" xfId="8116"/>
    <cellStyle name="Comma 6 3 5 5" xfId="8117"/>
    <cellStyle name="Comma 6 3 5_SCH J-3" xfId="8118"/>
    <cellStyle name="Comma 6 3 6" xfId="8119"/>
    <cellStyle name="Comma 6 3 6 2" xfId="8120"/>
    <cellStyle name="Comma 6 3 6 3" xfId="8121"/>
    <cellStyle name="Comma 6 3 6_SCH J-3" xfId="8122"/>
    <cellStyle name="Comma 6 3 7" xfId="8123"/>
    <cellStyle name="Comma 6 3 8" xfId="8124"/>
    <cellStyle name="Comma 6 3 9" xfId="8125"/>
    <cellStyle name="Comma 6 3_SCH J-3" xfId="8126"/>
    <cellStyle name="Comma 6 4" xfId="8127"/>
    <cellStyle name="Comma 6 4 2" xfId="8128"/>
    <cellStyle name="Comma 6 4 2 2" xfId="8129"/>
    <cellStyle name="Comma 6 4 2 2 2" xfId="8130"/>
    <cellStyle name="Comma 6 4 2 2 3" xfId="8131"/>
    <cellStyle name="Comma 6 4 2 2_SCH J-3" xfId="8132"/>
    <cellStyle name="Comma 6 4 2 3" xfId="8133"/>
    <cellStyle name="Comma 6 4 2 3 2" xfId="8134"/>
    <cellStyle name="Comma 6 4 2 3_SCH J-3" xfId="8135"/>
    <cellStyle name="Comma 6 4 2 4" xfId="8136"/>
    <cellStyle name="Comma 6 4 2 5" xfId="8137"/>
    <cellStyle name="Comma 6 4 2_SCH J-3" xfId="8138"/>
    <cellStyle name="Comma 6 4 3" xfId="8139"/>
    <cellStyle name="Comma 6 4 3 2" xfId="8140"/>
    <cellStyle name="Comma 6 4 3 3" xfId="8141"/>
    <cellStyle name="Comma 6 4 3_SCH J-3" xfId="8142"/>
    <cellStyle name="Comma 6 4 4" xfId="8143"/>
    <cellStyle name="Comma 6 4 4 2" xfId="8144"/>
    <cellStyle name="Comma 6 4 4_SCH J-3" xfId="8145"/>
    <cellStyle name="Comma 6 4 5" xfId="8146"/>
    <cellStyle name="Comma 6 4 6" xfId="8147"/>
    <cellStyle name="Comma 6 4_SCH J-3" xfId="8148"/>
    <cellStyle name="Comma 6 5" xfId="8149"/>
    <cellStyle name="Comma 6 5 2" xfId="8150"/>
    <cellStyle name="Comma 6 5 2 2" xfId="8151"/>
    <cellStyle name="Comma 6 5 2 2 2" xfId="8152"/>
    <cellStyle name="Comma 6 5 2 2_SCH J-3" xfId="8153"/>
    <cellStyle name="Comma 6 5 2 3" xfId="8154"/>
    <cellStyle name="Comma 6 5 2 4" xfId="8155"/>
    <cellStyle name="Comma 6 5 2 5" xfId="8156"/>
    <cellStyle name="Comma 6 5 2_SCH J-3" xfId="8157"/>
    <cellStyle name="Comma 6 5 3" xfId="8158"/>
    <cellStyle name="Comma 6 5 3 2" xfId="8159"/>
    <cellStyle name="Comma 6 5 3_SCH J-3" xfId="8160"/>
    <cellStyle name="Comma 6 5 4" xfId="8161"/>
    <cellStyle name="Comma 6 5 5" xfId="8162"/>
    <cellStyle name="Comma 6 5 6" xfId="8163"/>
    <cellStyle name="Comma 6 5_SCH J-3" xfId="8164"/>
    <cellStyle name="Comma 6 6" xfId="8165"/>
    <cellStyle name="Comma 6 6 2" xfId="8166"/>
    <cellStyle name="Comma 6 6 2 2" xfId="8167"/>
    <cellStyle name="Comma 6 6 2_SCH J-3" xfId="8168"/>
    <cellStyle name="Comma 6 6 3" xfId="8169"/>
    <cellStyle name="Comma 6 6 4" xfId="8170"/>
    <cellStyle name="Comma 6 6 5" xfId="8171"/>
    <cellStyle name="Comma 6 6_SCH J-3" xfId="8172"/>
    <cellStyle name="Comma 6 7" xfId="8173"/>
    <cellStyle name="Comma 6 7 2" xfId="8174"/>
    <cellStyle name="Comma 6 7 2 2" xfId="8175"/>
    <cellStyle name="Comma 6 7 2_SCH J-3" xfId="8176"/>
    <cellStyle name="Comma 6 7 3" xfId="8177"/>
    <cellStyle name="Comma 6 7 4" xfId="8178"/>
    <cellStyle name="Comma 6 7 5" xfId="8179"/>
    <cellStyle name="Comma 6 7_SCH J-3" xfId="8180"/>
    <cellStyle name="Comma 6 8" xfId="8181"/>
    <cellStyle name="Comma 6 8 2" xfId="8182"/>
    <cellStyle name="Comma 6 8 2 2" xfId="8183"/>
    <cellStyle name="Comma 6 8 2_SCH J-3" xfId="8184"/>
    <cellStyle name="Comma 6 8 3" xfId="8185"/>
    <cellStyle name="Comma 6 8 4" xfId="8186"/>
    <cellStyle name="Comma 6 8 5" xfId="8187"/>
    <cellStyle name="Comma 6 8_SCH J-3" xfId="8188"/>
    <cellStyle name="Comma 6 9" xfId="8189"/>
    <cellStyle name="Comma 6 9 2" xfId="8190"/>
    <cellStyle name="Comma 6 9 3" xfId="8191"/>
    <cellStyle name="Comma 6 9_SCH J-3" xfId="8192"/>
    <cellStyle name="Comma 6_SCH J-3" xfId="8193"/>
    <cellStyle name="Comma 60" xfId="8194"/>
    <cellStyle name="Comma 61" xfId="8195"/>
    <cellStyle name="Comma 62" xfId="8196"/>
    <cellStyle name="Comma 62 2" xfId="8197"/>
    <cellStyle name="Comma 62 2 2" xfId="8198"/>
    <cellStyle name="Comma 62 2_SCH J-3" xfId="8199"/>
    <cellStyle name="Comma 62 3" xfId="8200"/>
    <cellStyle name="Comma 62_SCH J-3" xfId="8201"/>
    <cellStyle name="Comma 63" xfId="8202"/>
    <cellStyle name="Comma 63 2" xfId="8203"/>
    <cellStyle name="Comma 63 2 2" xfId="8204"/>
    <cellStyle name="Comma 63 2_SCH J-3" xfId="8205"/>
    <cellStyle name="Comma 63 3" xfId="8206"/>
    <cellStyle name="Comma 63_SCH J-3" xfId="8207"/>
    <cellStyle name="Comma 64" xfId="8208"/>
    <cellStyle name="Comma 64 2" xfId="8209"/>
    <cellStyle name="Comma 64 2 2" xfId="8210"/>
    <cellStyle name="Comma 64 2_SCH J-3" xfId="8211"/>
    <cellStyle name="Comma 64 3" xfId="8212"/>
    <cellStyle name="Comma 64_SCH J-3" xfId="8213"/>
    <cellStyle name="Comma 65" xfId="8214"/>
    <cellStyle name="Comma 65 2" xfId="8215"/>
    <cellStyle name="Comma 65_SCH J-3" xfId="8216"/>
    <cellStyle name="Comma 66" xfId="8217"/>
    <cellStyle name="Comma 66 2" xfId="8218"/>
    <cellStyle name="Comma 66_SCH J-3" xfId="8219"/>
    <cellStyle name="Comma 67" xfId="8220"/>
    <cellStyle name="Comma 68" xfId="8221"/>
    <cellStyle name="Comma 69" xfId="8222"/>
    <cellStyle name="Comma 7" xfId="357"/>
    <cellStyle name="Comma 7 10" xfId="8223"/>
    <cellStyle name="Comma 7 2" xfId="358"/>
    <cellStyle name="Comma 7 2 2" xfId="359"/>
    <cellStyle name="Comma 7 2 2 2" xfId="360"/>
    <cellStyle name="Comma 7 2 2 2 2" xfId="8224"/>
    <cellStyle name="Comma 7 2 2 2 2 2" xfId="8225"/>
    <cellStyle name="Comma 7 2 2 2 2_SCH J-3" xfId="8226"/>
    <cellStyle name="Comma 7 2 2 2 3" xfId="8227"/>
    <cellStyle name="Comma 7 2 2 2 4" xfId="8228"/>
    <cellStyle name="Comma 7 2 2 2 5" xfId="8229"/>
    <cellStyle name="Comma 7 2 2 2_SCH J-3" xfId="8230"/>
    <cellStyle name="Comma 7 2 2 3" xfId="8231"/>
    <cellStyle name="Comma 7 2 2 3 2" xfId="8232"/>
    <cellStyle name="Comma 7 2 2 3_SCH J-3" xfId="8233"/>
    <cellStyle name="Comma 7 2 2 4" xfId="8234"/>
    <cellStyle name="Comma 7 2 2 4 2" xfId="8235"/>
    <cellStyle name="Comma 7 2 2 4_SCH J-3" xfId="8236"/>
    <cellStyle name="Comma 7 2 2 5" xfId="8237"/>
    <cellStyle name="Comma 7 2 2 6" xfId="8238"/>
    <cellStyle name="Comma 7 2 2_SCH J-3" xfId="8239"/>
    <cellStyle name="Comma 7 2 3" xfId="361"/>
    <cellStyle name="Comma 7 2 3 2" xfId="8240"/>
    <cellStyle name="Comma 7 2 3 2 2" xfId="8241"/>
    <cellStyle name="Comma 7 2 3 2_SCH J-3" xfId="8242"/>
    <cellStyle name="Comma 7 2 3 3" xfId="8243"/>
    <cellStyle name="Comma 7 2 3 4" xfId="8244"/>
    <cellStyle name="Comma 7 2 3 5" xfId="8245"/>
    <cellStyle name="Comma 7 2 3_SCH J-3" xfId="8246"/>
    <cellStyle name="Comma 7 2 4" xfId="8247"/>
    <cellStyle name="Comma 7 2 4 2" xfId="8248"/>
    <cellStyle name="Comma 7 2 4_SCH J-3" xfId="8249"/>
    <cellStyle name="Comma 7 2 5" xfId="8250"/>
    <cellStyle name="Comma 7 2 5 2" xfId="8251"/>
    <cellStyle name="Comma 7 2 5_SCH J-3" xfId="8252"/>
    <cellStyle name="Comma 7 2 6" xfId="8253"/>
    <cellStyle name="Comma 7 2 7" xfId="8254"/>
    <cellStyle name="Comma 7 2_SCH J-3" xfId="8255"/>
    <cellStyle name="Comma 7 3" xfId="362"/>
    <cellStyle name="Comma 7 3 2" xfId="363"/>
    <cellStyle name="Comma 7 3 2 2" xfId="364"/>
    <cellStyle name="Comma 7 3 2 2 2" xfId="8256"/>
    <cellStyle name="Comma 7 3 2 2_SCH J-3" xfId="8257"/>
    <cellStyle name="Comma 7 3 2 3" xfId="8258"/>
    <cellStyle name="Comma 7 3 2 4" xfId="8259"/>
    <cellStyle name="Comma 7 3 2_SCH J-3" xfId="8260"/>
    <cellStyle name="Comma 7 3 3" xfId="365"/>
    <cellStyle name="Comma 7 3 3 2" xfId="8261"/>
    <cellStyle name="Comma 7 3 3_SCH J-3" xfId="8262"/>
    <cellStyle name="Comma 7 3 4" xfId="8263"/>
    <cellStyle name="Comma 7 3 5" xfId="8264"/>
    <cellStyle name="Comma 7 3 6" xfId="8265"/>
    <cellStyle name="Comma 7 3_SCH J-3" xfId="8266"/>
    <cellStyle name="Comma 7 4" xfId="366"/>
    <cellStyle name="Comma 7 4 2" xfId="367"/>
    <cellStyle name="Comma 7 4 2 2" xfId="368"/>
    <cellStyle name="Comma 7 4 2 2 2" xfId="8267"/>
    <cellStyle name="Comma 7 4 2 2_SCH J-3" xfId="8268"/>
    <cellStyle name="Comma 7 4 2 3" xfId="8269"/>
    <cellStyle name="Comma 7 4 2 4" xfId="8270"/>
    <cellStyle name="Comma 7 4 2_SCH J-3" xfId="8271"/>
    <cellStyle name="Comma 7 4 3" xfId="369"/>
    <cellStyle name="Comma 7 4 3 2" xfId="8272"/>
    <cellStyle name="Comma 7 4 3_SCH J-3" xfId="8273"/>
    <cellStyle name="Comma 7 4 4" xfId="8274"/>
    <cellStyle name="Comma 7 4 5" xfId="8275"/>
    <cellStyle name="Comma 7 4_SCH J-3" xfId="8276"/>
    <cellStyle name="Comma 7 5" xfId="370"/>
    <cellStyle name="Comma 7 5 2" xfId="371"/>
    <cellStyle name="Comma 7 5 2 2" xfId="372"/>
    <cellStyle name="Comma 7 5 2 2 2" xfId="8277"/>
    <cellStyle name="Comma 7 5 2 2_SCH J-3" xfId="8278"/>
    <cellStyle name="Comma 7 5 2 3" xfId="8279"/>
    <cellStyle name="Comma 7 5 2 4" xfId="8280"/>
    <cellStyle name="Comma 7 5 2_SCH J-3" xfId="8281"/>
    <cellStyle name="Comma 7 5 3" xfId="373"/>
    <cellStyle name="Comma 7 5 3 2" xfId="8282"/>
    <cellStyle name="Comma 7 5 3_SCH J-3" xfId="8283"/>
    <cellStyle name="Comma 7 5 4" xfId="8284"/>
    <cellStyle name="Comma 7 5 5" xfId="8285"/>
    <cellStyle name="Comma 7 5_SCH J-3" xfId="8286"/>
    <cellStyle name="Comma 7 6" xfId="374"/>
    <cellStyle name="Comma 7 6 2" xfId="375"/>
    <cellStyle name="Comma 7 6 2 2" xfId="376"/>
    <cellStyle name="Comma 7 6 2 2 2" xfId="8287"/>
    <cellStyle name="Comma 7 6 2 2_SCH J-3" xfId="8288"/>
    <cellStyle name="Comma 7 6 2 3" xfId="8289"/>
    <cellStyle name="Comma 7 6 2 4" xfId="8290"/>
    <cellStyle name="Comma 7 6 2_SCH J-3" xfId="8291"/>
    <cellStyle name="Comma 7 6 3" xfId="377"/>
    <cellStyle name="Comma 7 6 3 2" xfId="8292"/>
    <cellStyle name="Comma 7 6 3_SCH J-3" xfId="8293"/>
    <cellStyle name="Comma 7 6 4" xfId="8294"/>
    <cellStyle name="Comma 7 6 5" xfId="8295"/>
    <cellStyle name="Comma 7 6_SCH J-3" xfId="8296"/>
    <cellStyle name="Comma 7 7" xfId="378"/>
    <cellStyle name="Comma 7 7 2" xfId="379"/>
    <cellStyle name="Comma 7 7 2 2" xfId="8297"/>
    <cellStyle name="Comma 7 7 2_SCH J-3" xfId="8298"/>
    <cellStyle name="Comma 7 7 3" xfId="8299"/>
    <cellStyle name="Comma 7 7 4" xfId="8300"/>
    <cellStyle name="Comma 7 7_SCH J-3" xfId="8301"/>
    <cellStyle name="Comma 7 8" xfId="380"/>
    <cellStyle name="Comma 7 8 2" xfId="8302"/>
    <cellStyle name="Comma 7 8 3" xfId="8303"/>
    <cellStyle name="Comma 7 8_SCH J-3" xfId="8304"/>
    <cellStyle name="Comma 7 9" xfId="8305"/>
    <cellStyle name="Comma 7_SCH J-3" xfId="8306"/>
    <cellStyle name="Comma 70" xfId="8307"/>
    <cellStyle name="Comma 71" xfId="8308"/>
    <cellStyle name="Comma 71 2" xfId="8309"/>
    <cellStyle name="Comma 71_SCH J-3" xfId="8310"/>
    <cellStyle name="Comma 72" xfId="8311"/>
    <cellStyle name="Comma 73" xfId="8312"/>
    <cellStyle name="Comma 73 2" xfId="8313"/>
    <cellStyle name="Comma 73 3" xfId="8314"/>
    <cellStyle name="Comma 73_SCH J-3" xfId="8315"/>
    <cellStyle name="Comma 74" xfId="8316"/>
    <cellStyle name="Comma 74 2" xfId="8317"/>
    <cellStyle name="Comma 74 3" xfId="8318"/>
    <cellStyle name="Comma 74_SCH J-3" xfId="8319"/>
    <cellStyle name="Comma 75" xfId="8320"/>
    <cellStyle name="Comma 76" xfId="8321"/>
    <cellStyle name="Comma 77" xfId="8322"/>
    <cellStyle name="Comma 78" xfId="8323"/>
    <cellStyle name="Comma 79" xfId="8324"/>
    <cellStyle name="Comma 8" xfId="381"/>
    <cellStyle name="Comma 8 2" xfId="382"/>
    <cellStyle name="Comma 8 2 2" xfId="383"/>
    <cellStyle name="Comma 8 2 2 2" xfId="8325"/>
    <cellStyle name="Comma 8 2 2 2 2" xfId="8326"/>
    <cellStyle name="Comma 8 2 2 2_SCH J-3" xfId="8327"/>
    <cellStyle name="Comma 8 2 2 3" xfId="8328"/>
    <cellStyle name="Comma 8 2 2 3 2" xfId="8329"/>
    <cellStyle name="Comma 8 2 2 3_SCH J-3" xfId="8330"/>
    <cellStyle name="Comma 8 2 2 4" xfId="8331"/>
    <cellStyle name="Comma 8 2 2 5" xfId="8332"/>
    <cellStyle name="Comma 8 2 2_SCH J-3" xfId="8333"/>
    <cellStyle name="Comma 8 2 3" xfId="8334"/>
    <cellStyle name="Comma 8 2 3 2" xfId="8335"/>
    <cellStyle name="Comma 8 2 3 3" xfId="8336"/>
    <cellStyle name="Comma 8 2 3 4" xfId="8337"/>
    <cellStyle name="Comma 8 2 3 5" xfId="8338"/>
    <cellStyle name="Comma 8 2 3_SCH J-3" xfId="8339"/>
    <cellStyle name="Comma 8 2 4" xfId="8340"/>
    <cellStyle name="Comma 8 2 4 2" xfId="8341"/>
    <cellStyle name="Comma 8 2 4_SCH J-3" xfId="8342"/>
    <cellStyle name="Comma 8 2 5" xfId="8343"/>
    <cellStyle name="Comma 8 2 6" xfId="8344"/>
    <cellStyle name="Comma 8 2 7" xfId="8345"/>
    <cellStyle name="Comma 8 2 8" xfId="8346"/>
    <cellStyle name="Comma 8 2_SCH J-3" xfId="8347"/>
    <cellStyle name="Comma 8 3" xfId="384"/>
    <cellStyle name="Comma 8 3 2" xfId="8348"/>
    <cellStyle name="Comma 8 3 2 2" xfId="8349"/>
    <cellStyle name="Comma 8 3 2_SCH J-3" xfId="8350"/>
    <cellStyle name="Comma 8 3 3" xfId="8351"/>
    <cellStyle name="Comma 8 3 3 2" xfId="8352"/>
    <cellStyle name="Comma 8 3 3_SCH J-3" xfId="8353"/>
    <cellStyle name="Comma 8 3 4" xfId="8354"/>
    <cellStyle name="Comma 8 3 5" xfId="8355"/>
    <cellStyle name="Comma 8 3_SCH J-3" xfId="8356"/>
    <cellStyle name="Comma 8 4" xfId="8357"/>
    <cellStyle name="Comma 8 4 2" xfId="8358"/>
    <cellStyle name="Comma 8 4 3" xfId="8359"/>
    <cellStyle name="Comma 8 4 3 2" xfId="8360"/>
    <cellStyle name="Comma 8 4 3_SCH J-3" xfId="8361"/>
    <cellStyle name="Comma 8 4 4" xfId="8362"/>
    <cellStyle name="Comma 8 4 5" xfId="8363"/>
    <cellStyle name="Comma 8 4_SCH J-3" xfId="8364"/>
    <cellStyle name="Comma 8 5" xfId="8365"/>
    <cellStyle name="Comma 8 5 2" xfId="8366"/>
    <cellStyle name="Comma 8 5_SCH J-3" xfId="8367"/>
    <cellStyle name="Comma 8 6" xfId="8368"/>
    <cellStyle name="Comma 8 7" xfId="8369"/>
    <cellStyle name="Comma 8 8" xfId="8370"/>
    <cellStyle name="Comma 8 9" xfId="8371"/>
    <cellStyle name="Comma 8_SCH J-3" xfId="8372"/>
    <cellStyle name="Comma 80" xfId="8373"/>
    <cellStyle name="Comma 81" xfId="8374"/>
    <cellStyle name="Comma 82" xfId="8375"/>
    <cellStyle name="Comma 83" xfId="8376"/>
    <cellStyle name="Comma 84" xfId="8377"/>
    <cellStyle name="Comma 85" xfId="8378"/>
    <cellStyle name="Comma 86" xfId="142"/>
    <cellStyle name="Comma 87" xfId="8379"/>
    <cellStyle name="Comma 88" xfId="8380"/>
    <cellStyle name="Comma 89" xfId="8381"/>
    <cellStyle name="Comma 9" xfId="385"/>
    <cellStyle name="Comma 9 10" xfId="8382"/>
    <cellStyle name="Comma 9 2" xfId="8383"/>
    <cellStyle name="Comma 9 2 2" xfId="8384"/>
    <cellStyle name="Comma 9 2 2 2" xfId="8385"/>
    <cellStyle name="Comma 9 2 2 2 2" xfId="8386"/>
    <cellStyle name="Comma 9 2 2 2 2 2" xfId="8387"/>
    <cellStyle name="Comma 9 2 2 2 2 2 2" xfId="8388"/>
    <cellStyle name="Comma 9 2 2 2 2 2_SCH J-3" xfId="8389"/>
    <cellStyle name="Comma 9 2 2 2 2 3" xfId="8390"/>
    <cellStyle name="Comma 9 2 2 2 2_SCH J-3" xfId="8391"/>
    <cellStyle name="Comma 9 2 2 2 3" xfId="8392"/>
    <cellStyle name="Comma 9 2 2 2 3 2" xfId="8393"/>
    <cellStyle name="Comma 9 2 2 2 3_SCH J-3" xfId="8394"/>
    <cellStyle name="Comma 9 2 2 2 4" xfId="8395"/>
    <cellStyle name="Comma 9 2 2 2_SCH J-3" xfId="8396"/>
    <cellStyle name="Comma 9 2 2 3" xfId="8397"/>
    <cellStyle name="Comma 9 2 2 3 2" xfId="8398"/>
    <cellStyle name="Comma 9 2 2 3 2 2" xfId="8399"/>
    <cellStyle name="Comma 9 2 2 3 2_SCH J-3" xfId="8400"/>
    <cellStyle name="Comma 9 2 2 3 3" xfId="8401"/>
    <cellStyle name="Comma 9 2 2 3_SCH J-3" xfId="8402"/>
    <cellStyle name="Comma 9 2 2 4" xfId="8403"/>
    <cellStyle name="Comma 9 2 2 4 2" xfId="8404"/>
    <cellStyle name="Comma 9 2 2 4_SCH J-3" xfId="8405"/>
    <cellStyle name="Comma 9 2 2 5" xfId="8406"/>
    <cellStyle name="Comma 9 2 2 6" xfId="8407"/>
    <cellStyle name="Comma 9 2 2_SCH J-3" xfId="8408"/>
    <cellStyle name="Comma 9 2 3" xfId="8409"/>
    <cellStyle name="Comma 9 2 3 2" xfId="8410"/>
    <cellStyle name="Comma 9 2 3 2 2" xfId="8411"/>
    <cellStyle name="Comma 9 2 3 2 2 2" xfId="8412"/>
    <cellStyle name="Comma 9 2 3 2 2_SCH J-3" xfId="8413"/>
    <cellStyle name="Comma 9 2 3 2 3" xfId="8414"/>
    <cellStyle name="Comma 9 2 3 2_SCH J-3" xfId="8415"/>
    <cellStyle name="Comma 9 2 3 3" xfId="8416"/>
    <cellStyle name="Comma 9 2 3 3 2" xfId="8417"/>
    <cellStyle name="Comma 9 2 3 3_SCH J-3" xfId="8418"/>
    <cellStyle name="Comma 9 2 3 4" xfId="8419"/>
    <cellStyle name="Comma 9 2 3_SCH J-3" xfId="8420"/>
    <cellStyle name="Comma 9 2 4" xfId="8421"/>
    <cellStyle name="Comma 9 2 4 2" xfId="8422"/>
    <cellStyle name="Comma 9 2 4 2 2" xfId="8423"/>
    <cellStyle name="Comma 9 2 4 2_SCH J-3" xfId="8424"/>
    <cellStyle name="Comma 9 2 4 3" xfId="8425"/>
    <cellStyle name="Comma 9 2 4_SCH J-3" xfId="8426"/>
    <cellStyle name="Comma 9 2 5" xfId="8427"/>
    <cellStyle name="Comma 9 2 5 2" xfId="8428"/>
    <cellStyle name="Comma 9 2 5_SCH J-3" xfId="8429"/>
    <cellStyle name="Comma 9 2 6" xfId="8430"/>
    <cellStyle name="Comma 9 2 7" xfId="8431"/>
    <cellStyle name="Comma 9 2_SCH J-3" xfId="8432"/>
    <cellStyle name="Comma 9 3" xfId="8433"/>
    <cellStyle name="Comma 9 3 2" xfId="8434"/>
    <cellStyle name="Comma 9 3 2 2" xfId="8435"/>
    <cellStyle name="Comma 9 3 2 2 2" xfId="8436"/>
    <cellStyle name="Comma 9 3 2 2 2 2" xfId="8437"/>
    <cellStyle name="Comma 9 3 2 2 2_SCH J-3" xfId="8438"/>
    <cellStyle name="Comma 9 3 2 2 3" xfId="8439"/>
    <cellStyle name="Comma 9 3 2 2_SCH J-3" xfId="8440"/>
    <cellStyle name="Comma 9 3 2 3" xfId="8441"/>
    <cellStyle name="Comma 9 3 2 3 2" xfId="8442"/>
    <cellStyle name="Comma 9 3 2 3_SCH J-3" xfId="8443"/>
    <cellStyle name="Comma 9 3 2 4" xfId="8444"/>
    <cellStyle name="Comma 9 3 2_SCH J-3" xfId="8445"/>
    <cellStyle name="Comma 9 3 3" xfId="8446"/>
    <cellStyle name="Comma 9 3 3 2" xfId="8447"/>
    <cellStyle name="Comma 9 3 3 2 2" xfId="8448"/>
    <cellStyle name="Comma 9 3 3 2_SCH J-3" xfId="8449"/>
    <cellStyle name="Comma 9 3 3 3" xfId="8450"/>
    <cellStyle name="Comma 9 3 3_SCH J-3" xfId="8451"/>
    <cellStyle name="Comma 9 3 4" xfId="8452"/>
    <cellStyle name="Comma 9 3 4 2" xfId="8453"/>
    <cellStyle name="Comma 9 3 4_SCH J-3" xfId="8454"/>
    <cellStyle name="Comma 9 3 5" xfId="8455"/>
    <cellStyle name="Comma 9 3 6" xfId="8456"/>
    <cellStyle name="Comma 9 3_SCH J-3" xfId="8457"/>
    <cellStyle name="Comma 9 4" xfId="8458"/>
    <cellStyle name="Comma 9 4 2" xfId="8459"/>
    <cellStyle name="Comma 9 4 2 2" xfId="8460"/>
    <cellStyle name="Comma 9 4 2 2 2" xfId="8461"/>
    <cellStyle name="Comma 9 4 2 2_SCH J-3" xfId="8462"/>
    <cellStyle name="Comma 9 4 2 3" xfId="8463"/>
    <cellStyle name="Comma 9 4 2_SCH J-3" xfId="8464"/>
    <cellStyle name="Comma 9 4 3" xfId="8465"/>
    <cellStyle name="Comma 9 4 3 2" xfId="8466"/>
    <cellStyle name="Comma 9 4 3_SCH J-3" xfId="8467"/>
    <cellStyle name="Comma 9 4 4" xfId="8468"/>
    <cellStyle name="Comma 9 4_SCH J-3" xfId="8469"/>
    <cellStyle name="Comma 9 5" xfId="8470"/>
    <cellStyle name="Comma 9 5 2" xfId="8471"/>
    <cellStyle name="Comma 9 5 2 2" xfId="8472"/>
    <cellStyle name="Comma 9 5 2_SCH J-3" xfId="8473"/>
    <cellStyle name="Comma 9 5 3" xfId="8474"/>
    <cellStyle name="Comma 9 5_SCH J-3" xfId="8475"/>
    <cellStyle name="Comma 9 6" xfId="8476"/>
    <cellStyle name="Comma 9 6 2" xfId="8477"/>
    <cellStyle name="Comma 9 6_SCH J-3" xfId="8478"/>
    <cellStyle name="Comma 9 7" xfId="8479"/>
    <cellStyle name="Comma 9 8" xfId="8480"/>
    <cellStyle name="Comma 9 9" xfId="8481"/>
    <cellStyle name="Comma 9_SCH J-3" xfId="8482"/>
    <cellStyle name="Comma 90" xfId="8483"/>
    <cellStyle name="Comma 91" xfId="8484"/>
    <cellStyle name="Comma 92" xfId="8485"/>
    <cellStyle name="Comma 93" xfId="8486"/>
    <cellStyle name="Comma 94" xfId="8487"/>
    <cellStyle name="Comma 95" xfId="8488"/>
    <cellStyle name="Comma 96" xfId="8489"/>
    <cellStyle name="Comma 97" xfId="8490"/>
    <cellStyle name="Comma 98" xfId="8491"/>
    <cellStyle name="Comma 99" xfId="8492"/>
    <cellStyle name="Comma0" xfId="42"/>
    <cellStyle name="Comma0 2" xfId="8493"/>
    <cellStyle name="Comma0 2 2" xfId="8494"/>
    <cellStyle name="Comma0 2 2 2" xfId="8495"/>
    <cellStyle name="Comma0 2 2_SCH J-3" xfId="8496"/>
    <cellStyle name="Comma0 2 3" xfId="8497"/>
    <cellStyle name="Comma0 2 4" xfId="8498"/>
    <cellStyle name="Comma0 2_SCH J-3" xfId="8499"/>
    <cellStyle name="Comma0 3" xfId="8500"/>
    <cellStyle name="Comma0 3 2" xfId="8501"/>
    <cellStyle name="Comma0 3 2 2" xfId="8502"/>
    <cellStyle name="Comma0 3 2_SCH J-3" xfId="8503"/>
    <cellStyle name="Comma0 3 3" xfId="8504"/>
    <cellStyle name="Comma0 3 4" xfId="8505"/>
    <cellStyle name="Comma0 3_SCH J-3" xfId="8506"/>
    <cellStyle name="Comma0 4" xfId="8507"/>
    <cellStyle name="Comma0_SCH J-3" xfId="8508"/>
    <cellStyle name="CommaBlank" xfId="43"/>
    <cellStyle name="Currency" xfId="44" builtinId="4"/>
    <cellStyle name="Currency [0] 2" xfId="8509"/>
    <cellStyle name="Currency [0] 2 2" xfId="8510"/>
    <cellStyle name="Currency [0] 2 2 2" xfId="8511"/>
    <cellStyle name="Currency [0] 2 2 2 2" xfId="8512"/>
    <cellStyle name="Currency [0] 2 2 2_SCH J-3" xfId="8513"/>
    <cellStyle name="Currency [0] 2 2 3" xfId="8514"/>
    <cellStyle name="Currency [0] 2 2 4" xfId="8515"/>
    <cellStyle name="Currency [0] 2 2_SCH J-3" xfId="8516"/>
    <cellStyle name="Currency [0] 2 3" xfId="8517"/>
    <cellStyle name="Currency [0] 2 3 2" xfId="8518"/>
    <cellStyle name="Currency [0] 2 3_SCH J-3" xfId="8519"/>
    <cellStyle name="Currency [0] 2 4" xfId="8520"/>
    <cellStyle name="Currency [0] 2 4 2" xfId="8521"/>
    <cellStyle name="Currency [0] 2 4_SCH J-3" xfId="8522"/>
    <cellStyle name="Currency [0] 2 5" xfId="8523"/>
    <cellStyle name="Currency [0] 2 6" xfId="8524"/>
    <cellStyle name="Currency [0] 2_SCH J-3" xfId="8525"/>
    <cellStyle name="Currency [0] 3" xfId="8526"/>
    <cellStyle name="Currency [0] 3 2" xfId="8527"/>
    <cellStyle name="Currency [0] 3 2 2" xfId="8528"/>
    <cellStyle name="Currency [0] 3 2_SCH J-3" xfId="8529"/>
    <cellStyle name="Currency [0] 3 3" xfId="8530"/>
    <cellStyle name="Currency [0] 3 4" xfId="8531"/>
    <cellStyle name="Currency [0] 3_SCH J-3" xfId="8532"/>
    <cellStyle name="Currency [0] 4" xfId="8533"/>
    <cellStyle name="Currency [0] 4 2" xfId="8534"/>
    <cellStyle name="Currency [0] 4_SCH J-3" xfId="8535"/>
    <cellStyle name="Currency [0] 5" xfId="8536"/>
    <cellStyle name="Currency [0] 5 2" xfId="8537"/>
    <cellStyle name="Currency [0] 5_SCH J-3" xfId="8538"/>
    <cellStyle name="Currency [0] 6" xfId="8539"/>
    <cellStyle name="Currency 10" xfId="643"/>
    <cellStyle name="Currency 10 2" xfId="8540"/>
    <cellStyle name="Currency 10 2 2" xfId="8541"/>
    <cellStyle name="Currency 10 2 3" xfId="8542"/>
    <cellStyle name="Currency 10 2_SCH J-3" xfId="8543"/>
    <cellStyle name="Currency 10 3" xfId="8544"/>
    <cellStyle name="Currency 10 3 2" xfId="8545"/>
    <cellStyle name="Currency 10 3_SCH J-3" xfId="8546"/>
    <cellStyle name="Currency 10 4" xfId="8547"/>
    <cellStyle name="Currency 10 5" xfId="8548"/>
    <cellStyle name="Currency 10 6" xfId="8549"/>
    <cellStyle name="Currency 10_SCH J-3" xfId="8550"/>
    <cellStyle name="Currency 100" xfId="8551"/>
    <cellStyle name="Currency 101" xfId="8552"/>
    <cellStyle name="Currency 102" xfId="8553"/>
    <cellStyle name="Currency 103" xfId="8554"/>
    <cellStyle name="Currency 104" xfId="8555"/>
    <cellStyle name="Currency 105" xfId="8556"/>
    <cellStyle name="Currency 106" xfId="8557"/>
    <cellStyle name="Currency 107" xfId="8558"/>
    <cellStyle name="Currency 108" xfId="8559"/>
    <cellStyle name="Currency 109" xfId="8560"/>
    <cellStyle name="Currency 11" xfId="8561"/>
    <cellStyle name="Currency 11 2" xfId="8562"/>
    <cellStyle name="Currency 11 2 2" xfId="8563"/>
    <cellStyle name="Currency 11 2_SCH J-3" xfId="8564"/>
    <cellStyle name="Currency 11 3" xfId="8565"/>
    <cellStyle name="Currency 11 3 2" xfId="8566"/>
    <cellStyle name="Currency 11 3_SCH J-3" xfId="8567"/>
    <cellStyle name="Currency 11 4" xfId="8568"/>
    <cellStyle name="Currency 11 5" xfId="8569"/>
    <cellStyle name="Currency 11_SCH J-3" xfId="8570"/>
    <cellStyle name="Currency 110" xfId="8571"/>
    <cellStyle name="Currency 111" xfId="8572"/>
    <cellStyle name="Currency 112" xfId="8573"/>
    <cellStyle name="Currency 113" xfId="8574"/>
    <cellStyle name="Currency 114" xfId="8575"/>
    <cellStyle name="Currency 115" xfId="8576"/>
    <cellStyle name="Currency 116" xfId="8577"/>
    <cellStyle name="Currency 117" xfId="8578"/>
    <cellStyle name="Currency 118" xfId="8579"/>
    <cellStyle name="Currency 119" xfId="8580"/>
    <cellStyle name="Currency 12" xfId="644"/>
    <cellStyle name="Currency 12 2" xfId="8581"/>
    <cellStyle name="Currency 12 2 2" xfId="8582"/>
    <cellStyle name="Currency 12 2_SCH J-3" xfId="8583"/>
    <cellStyle name="Currency 12 3" xfId="8584"/>
    <cellStyle name="Currency 12 3 2" xfId="8585"/>
    <cellStyle name="Currency 12 3_SCH J-3" xfId="8586"/>
    <cellStyle name="Currency 12 4" xfId="8587"/>
    <cellStyle name="Currency 12 5" xfId="8588"/>
    <cellStyle name="Currency 12_SCH J-3" xfId="8589"/>
    <cellStyle name="Currency 120" xfId="8590"/>
    <cellStyle name="Currency 120 2" xfId="8591"/>
    <cellStyle name="Currency 120 3" xfId="8592"/>
    <cellStyle name="Currency 120_SCH J-3" xfId="8593"/>
    <cellStyle name="Currency 121" xfId="8594"/>
    <cellStyle name="Currency 121 2" xfId="8595"/>
    <cellStyle name="Currency 121 3" xfId="8596"/>
    <cellStyle name="Currency 121_SCH J-3" xfId="8597"/>
    <cellStyle name="Currency 122" xfId="8598"/>
    <cellStyle name="Currency 122 2" xfId="8599"/>
    <cellStyle name="Currency 122_SCH J-3" xfId="8600"/>
    <cellStyle name="Currency 123" xfId="8601"/>
    <cellStyle name="Currency 123 2" xfId="8602"/>
    <cellStyle name="Currency 123_SCH J-3" xfId="8603"/>
    <cellStyle name="Currency 124" xfId="8604"/>
    <cellStyle name="Currency 124 2" xfId="8605"/>
    <cellStyle name="Currency 124_SCH J-3" xfId="8606"/>
    <cellStyle name="Currency 125" xfId="8607"/>
    <cellStyle name="Currency 126" xfId="8608"/>
    <cellStyle name="Currency 127" xfId="8609"/>
    <cellStyle name="Currency 128" xfId="8610"/>
    <cellStyle name="Currency 129" xfId="8611"/>
    <cellStyle name="Currency 13" xfId="8612"/>
    <cellStyle name="Currency 13 2" xfId="8613"/>
    <cellStyle name="Currency 13 2 2" xfId="8614"/>
    <cellStyle name="Currency 13 2_SCH J-3" xfId="8615"/>
    <cellStyle name="Currency 13 3" xfId="8616"/>
    <cellStyle name="Currency 13 3 2" xfId="8617"/>
    <cellStyle name="Currency 13 3_SCH J-3" xfId="8618"/>
    <cellStyle name="Currency 13 4" xfId="8619"/>
    <cellStyle name="Currency 13 5" xfId="8620"/>
    <cellStyle name="Currency 13_SCH J-3" xfId="8621"/>
    <cellStyle name="Currency 130" xfId="8622"/>
    <cellStyle name="Currency 131" xfId="8623"/>
    <cellStyle name="Currency 132" xfId="8624"/>
    <cellStyle name="Currency 133" xfId="8625"/>
    <cellStyle name="Currency 134" xfId="8626"/>
    <cellStyle name="Currency 135" xfId="8627"/>
    <cellStyle name="Currency 136" xfId="8628"/>
    <cellStyle name="Currency 136 2" xfId="8629"/>
    <cellStyle name="Currency 136_SCH J-3" xfId="8630"/>
    <cellStyle name="Currency 137" xfId="8631"/>
    <cellStyle name="Currency 138" xfId="8632"/>
    <cellStyle name="Currency 139" xfId="8633"/>
    <cellStyle name="Currency 14" xfId="8634"/>
    <cellStyle name="Currency 14 2" xfId="8635"/>
    <cellStyle name="Currency 14 2 2" xfId="8636"/>
    <cellStyle name="Currency 14 2_SCH J-3" xfId="8637"/>
    <cellStyle name="Currency 14 3" xfId="8638"/>
    <cellStyle name="Currency 14 3 2" xfId="8639"/>
    <cellStyle name="Currency 14 3_SCH J-3" xfId="8640"/>
    <cellStyle name="Currency 14 4" xfId="8641"/>
    <cellStyle name="Currency 14 5" xfId="8642"/>
    <cellStyle name="Currency 14_SCH J-3" xfId="8643"/>
    <cellStyle name="Currency 140" xfId="8644"/>
    <cellStyle name="Currency 141" xfId="8645"/>
    <cellStyle name="Currency 142" xfId="8646"/>
    <cellStyle name="Currency 143" xfId="8647"/>
    <cellStyle name="Currency 144" xfId="8648"/>
    <cellStyle name="Currency 145" xfId="8649"/>
    <cellStyle name="Currency 146" xfId="8650"/>
    <cellStyle name="Currency 147" xfId="8651"/>
    <cellStyle name="Currency 148" xfId="8652"/>
    <cellStyle name="Currency 149" xfId="8653"/>
    <cellStyle name="Currency 15" xfId="8654"/>
    <cellStyle name="Currency 15 2" xfId="8655"/>
    <cellStyle name="Currency 15 2 2" xfId="8656"/>
    <cellStyle name="Currency 15 2_SCH J-3" xfId="8657"/>
    <cellStyle name="Currency 15 3" xfId="8658"/>
    <cellStyle name="Currency 15 3 2" xfId="8659"/>
    <cellStyle name="Currency 15 3_SCH J-3" xfId="8660"/>
    <cellStyle name="Currency 15 4" xfId="8661"/>
    <cellStyle name="Currency 15 5" xfId="8662"/>
    <cellStyle name="Currency 15_SCH J-3" xfId="8663"/>
    <cellStyle name="Currency 150" xfId="8664"/>
    <cellStyle name="Currency 150 2" xfId="8665"/>
    <cellStyle name="Currency 150_SCH J-3" xfId="8666"/>
    <cellStyle name="Currency 151" xfId="8667"/>
    <cellStyle name="Currency 152" xfId="8668"/>
    <cellStyle name="Currency 153" xfId="8669"/>
    <cellStyle name="Currency 154" xfId="8670"/>
    <cellStyle name="Currency 155" xfId="8671"/>
    <cellStyle name="Currency 156" xfId="8672"/>
    <cellStyle name="Currency 157" xfId="8673"/>
    <cellStyle name="Currency 158" xfId="8674"/>
    <cellStyle name="Currency 159" xfId="8675"/>
    <cellStyle name="Currency 16" xfId="8676"/>
    <cellStyle name="Currency 16 2" xfId="8677"/>
    <cellStyle name="Currency 16 2 2" xfId="8678"/>
    <cellStyle name="Currency 16 2_SCH J-3" xfId="8679"/>
    <cellStyle name="Currency 16 3" xfId="8680"/>
    <cellStyle name="Currency 16 3 2" xfId="8681"/>
    <cellStyle name="Currency 16 3_SCH J-3" xfId="8682"/>
    <cellStyle name="Currency 16 4" xfId="8683"/>
    <cellStyle name="Currency 16 5" xfId="8684"/>
    <cellStyle name="Currency 16_SCH J-3" xfId="8685"/>
    <cellStyle name="Currency 160" xfId="8686"/>
    <cellStyle name="Currency 161" xfId="8687"/>
    <cellStyle name="Currency 162" xfId="8688"/>
    <cellStyle name="Currency 163" xfId="8689"/>
    <cellStyle name="Currency 164" xfId="8690"/>
    <cellStyle name="Currency 165" xfId="8691"/>
    <cellStyle name="Currency 166" xfId="8692"/>
    <cellStyle name="Currency 167" xfId="8693"/>
    <cellStyle name="Currency 168" xfId="8694"/>
    <cellStyle name="Currency 169" xfId="8695"/>
    <cellStyle name="Currency 17" xfId="8696"/>
    <cellStyle name="Currency 17 2" xfId="8697"/>
    <cellStyle name="Currency 17 2 2" xfId="8698"/>
    <cellStyle name="Currency 17 2_SCH J-3" xfId="8699"/>
    <cellStyle name="Currency 17 3" xfId="8700"/>
    <cellStyle name="Currency 17 3 2" xfId="8701"/>
    <cellStyle name="Currency 17 3_SCH J-3" xfId="8702"/>
    <cellStyle name="Currency 17 4" xfId="8703"/>
    <cellStyle name="Currency 17 5" xfId="8704"/>
    <cellStyle name="Currency 17_SCH J-3" xfId="8705"/>
    <cellStyle name="Currency 170" xfId="8706"/>
    <cellStyle name="Currency 171" xfId="8707"/>
    <cellStyle name="Currency 172" xfId="8708"/>
    <cellStyle name="Currency 173" xfId="8709"/>
    <cellStyle name="Currency 174" xfId="8710"/>
    <cellStyle name="Currency 175" xfId="8711"/>
    <cellStyle name="Currency 18" xfId="8712"/>
    <cellStyle name="Currency 18 2" xfId="8713"/>
    <cellStyle name="Currency 18 2 2" xfId="8714"/>
    <cellStyle name="Currency 18 2_SCH J-3" xfId="8715"/>
    <cellStyle name="Currency 18 3" xfId="8716"/>
    <cellStyle name="Currency 18 3 2" xfId="8717"/>
    <cellStyle name="Currency 18 3_SCH J-3" xfId="8718"/>
    <cellStyle name="Currency 18 4" xfId="8719"/>
    <cellStyle name="Currency 18 5" xfId="8720"/>
    <cellStyle name="Currency 18_SCH J-3" xfId="8721"/>
    <cellStyle name="Currency 19" xfId="8722"/>
    <cellStyle name="Currency 19 2" xfId="8723"/>
    <cellStyle name="Currency 19 2 2" xfId="8724"/>
    <cellStyle name="Currency 19 2_SCH J-3" xfId="8725"/>
    <cellStyle name="Currency 19 3" xfId="8726"/>
    <cellStyle name="Currency 19 3 2" xfId="8727"/>
    <cellStyle name="Currency 19 3_SCH J-3" xfId="8728"/>
    <cellStyle name="Currency 19 4" xfId="8729"/>
    <cellStyle name="Currency 19 5" xfId="8730"/>
    <cellStyle name="Currency 19_SCH J-3" xfId="8731"/>
    <cellStyle name="Currency 2" xfId="45"/>
    <cellStyle name="Currency 2 2" xfId="386"/>
    <cellStyle name="Currency 2 2 2" xfId="8732"/>
    <cellStyle name="Currency 2 2 2 2" xfId="8733"/>
    <cellStyle name="Currency 2 2 2_SCH J-3" xfId="8734"/>
    <cellStyle name="Currency 2 2 3" xfId="8735"/>
    <cellStyle name="Currency 2 2_SCH J-3" xfId="8736"/>
    <cellStyle name="Currency 2 3" xfId="387"/>
    <cellStyle name="Currency 2 3 2" xfId="8737"/>
    <cellStyle name="Currency 2 3 2 2" xfId="8738"/>
    <cellStyle name="Currency 2 3 2_SCH J-3" xfId="8739"/>
    <cellStyle name="Currency 2 3 3" xfId="8740"/>
    <cellStyle name="Currency 2 3_SCH J-3" xfId="8741"/>
    <cellStyle name="Currency 2 4" xfId="388"/>
    <cellStyle name="Currency 2_SCH J-3" xfId="8742"/>
    <cellStyle name="Currency 20" xfId="8743"/>
    <cellStyle name="Currency 20 2" xfId="8744"/>
    <cellStyle name="Currency 20 2 2" xfId="8745"/>
    <cellStyle name="Currency 20 2_SCH J-3" xfId="8746"/>
    <cellStyle name="Currency 20 3" xfId="8747"/>
    <cellStyle name="Currency 20 3 2" xfId="8748"/>
    <cellStyle name="Currency 20 3_SCH J-3" xfId="8749"/>
    <cellStyle name="Currency 20 4" xfId="8750"/>
    <cellStyle name="Currency 20 5" xfId="8751"/>
    <cellStyle name="Currency 20_SCH J-3" xfId="8752"/>
    <cellStyle name="Currency 21" xfId="8753"/>
    <cellStyle name="Currency 21 2" xfId="8754"/>
    <cellStyle name="Currency 21 2 2" xfId="8755"/>
    <cellStyle name="Currency 21 2_SCH J-3" xfId="8756"/>
    <cellStyle name="Currency 21 3" xfId="8757"/>
    <cellStyle name="Currency 21 3 2" xfId="8758"/>
    <cellStyle name="Currency 21 3_SCH J-3" xfId="8759"/>
    <cellStyle name="Currency 21 4" xfId="8760"/>
    <cellStyle name="Currency 21 5" xfId="8761"/>
    <cellStyle name="Currency 21_SCH J-3" xfId="8762"/>
    <cellStyle name="Currency 22" xfId="8763"/>
    <cellStyle name="Currency 22 2" xfId="8764"/>
    <cellStyle name="Currency 22 2 2" xfId="8765"/>
    <cellStyle name="Currency 22 2_SCH J-3" xfId="8766"/>
    <cellStyle name="Currency 22 3" xfId="8767"/>
    <cellStyle name="Currency 22 3 2" xfId="8768"/>
    <cellStyle name="Currency 22 3_SCH J-3" xfId="8769"/>
    <cellStyle name="Currency 22 4" xfId="8770"/>
    <cellStyle name="Currency 22 5" xfId="8771"/>
    <cellStyle name="Currency 22_SCH J-3" xfId="8772"/>
    <cellStyle name="Currency 23" xfId="8773"/>
    <cellStyle name="Currency 23 2" xfId="8774"/>
    <cellStyle name="Currency 23 2 2" xfId="8775"/>
    <cellStyle name="Currency 23 2_SCH J-3" xfId="8776"/>
    <cellStyle name="Currency 23 3" xfId="8777"/>
    <cellStyle name="Currency 23 3 2" xfId="8778"/>
    <cellStyle name="Currency 23 3_SCH J-3" xfId="8779"/>
    <cellStyle name="Currency 23 4" xfId="8780"/>
    <cellStyle name="Currency 23 5" xfId="8781"/>
    <cellStyle name="Currency 23_SCH J-3" xfId="8782"/>
    <cellStyle name="Currency 24" xfId="8783"/>
    <cellStyle name="Currency 24 2" xfId="8784"/>
    <cellStyle name="Currency 24 2 2" xfId="8785"/>
    <cellStyle name="Currency 24 2_SCH J-3" xfId="8786"/>
    <cellStyle name="Currency 24 3" xfId="8787"/>
    <cellStyle name="Currency 24 3 2" xfId="8788"/>
    <cellStyle name="Currency 24 3_SCH J-3" xfId="8789"/>
    <cellStyle name="Currency 24 4" xfId="8790"/>
    <cellStyle name="Currency 24 5" xfId="8791"/>
    <cellStyle name="Currency 24_SCH J-3" xfId="8792"/>
    <cellStyle name="Currency 25" xfId="8793"/>
    <cellStyle name="Currency 25 2" xfId="8794"/>
    <cellStyle name="Currency 25 2 2" xfId="8795"/>
    <cellStyle name="Currency 25 2_SCH J-3" xfId="8796"/>
    <cellStyle name="Currency 25 3" xfId="8797"/>
    <cellStyle name="Currency 25 3 2" xfId="8798"/>
    <cellStyle name="Currency 25 3_SCH J-3" xfId="8799"/>
    <cellStyle name="Currency 25 4" xfId="8800"/>
    <cellStyle name="Currency 25 5" xfId="8801"/>
    <cellStyle name="Currency 25_SCH J-3" xfId="8802"/>
    <cellStyle name="Currency 26" xfId="8803"/>
    <cellStyle name="Currency 26 2" xfId="8804"/>
    <cellStyle name="Currency 26 2 2" xfId="8805"/>
    <cellStyle name="Currency 26 2_SCH J-3" xfId="8806"/>
    <cellStyle name="Currency 26 3" xfId="8807"/>
    <cellStyle name="Currency 26 3 2" xfId="8808"/>
    <cellStyle name="Currency 26 3_SCH J-3" xfId="8809"/>
    <cellStyle name="Currency 26 4" xfId="8810"/>
    <cellStyle name="Currency 26 5" xfId="8811"/>
    <cellStyle name="Currency 26_SCH J-3" xfId="8812"/>
    <cellStyle name="Currency 27" xfId="8813"/>
    <cellStyle name="Currency 27 2" xfId="8814"/>
    <cellStyle name="Currency 27 2 2" xfId="8815"/>
    <cellStyle name="Currency 27 2 2 2" xfId="8816"/>
    <cellStyle name="Currency 27 2 2_SCH J-3" xfId="8817"/>
    <cellStyle name="Currency 27 2 3" xfId="8818"/>
    <cellStyle name="Currency 27 2 4" xfId="8819"/>
    <cellStyle name="Currency 27 2_SCH J-3" xfId="8820"/>
    <cellStyle name="Currency 27 3" xfId="8821"/>
    <cellStyle name="Currency 27 3 2" xfId="8822"/>
    <cellStyle name="Currency 27 3_SCH J-3" xfId="8823"/>
    <cellStyle name="Currency 27 4" xfId="8824"/>
    <cellStyle name="Currency 27 4 2" xfId="8825"/>
    <cellStyle name="Currency 27 4_SCH J-3" xfId="8826"/>
    <cellStyle name="Currency 27 5" xfId="8827"/>
    <cellStyle name="Currency 27 6" xfId="8828"/>
    <cellStyle name="Currency 27_SCH J-3" xfId="8829"/>
    <cellStyle name="Currency 28" xfId="8830"/>
    <cellStyle name="Currency 28 2" xfId="8831"/>
    <cellStyle name="Currency 28 2 2" xfId="8832"/>
    <cellStyle name="Currency 28 2_SCH J-3" xfId="8833"/>
    <cellStyle name="Currency 28 3" xfId="8834"/>
    <cellStyle name="Currency 28 3 2" xfId="8835"/>
    <cellStyle name="Currency 28 3_SCH J-3" xfId="8836"/>
    <cellStyle name="Currency 28 4" xfId="8837"/>
    <cellStyle name="Currency 28 5" xfId="8838"/>
    <cellStyle name="Currency 28_SCH J-3" xfId="8839"/>
    <cellStyle name="Currency 29" xfId="8840"/>
    <cellStyle name="Currency 29 2" xfId="8841"/>
    <cellStyle name="Currency 29 2 2" xfId="8842"/>
    <cellStyle name="Currency 29 2_SCH J-3" xfId="8843"/>
    <cellStyle name="Currency 29 3" xfId="8844"/>
    <cellStyle name="Currency 29 3 2" xfId="8845"/>
    <cellStyle name="Currency 29 3_SCH J-3" xfId="8846"/>
    <cellStyle name="Currency 29 4" xfId="8847"/>
    <cellStyle name="Currency 29 5" xfId="8848"/>
    <cellStyle name="Currency 29_SCH J-3" xfId="8849"/>
    <cellStyle name="Currency 3" xfId="46"/>
    <cellStyle name="Currency 3 2" xfId="389"/>
    <cellStyle name="Currency 3 2 2" xfId="390"/>
    <cellStyle name="Currency 3 2 2 2" xfId="8850"/>
    <cellStyle name="Currency 3 2 2 2 2" xfId="8851"/>
    <cellStyle name="Currency 3 2 2 2_SCH J-3" xfId="8852"/>
    <cellStyle name="Currency 3 2 2 3" xfId="8853"/>
    <cellStyle name="Currency 3 2 2 3 2" xfId="8854"/>
    <cellStyle name="Currency 3 2 2 3_SCH J-3" xfId="8855"/>
    <cellStyle name="Currency 3 2 2 4" xfId="8856"/>
    <cellStyle name="Currency 3 2 2 5" xfId="8857"/>
    <cellStyle name="Currency 3 2 2 6" xfId="8858"/>
    <cellStyle name="Currency 3 2 2_SCH J-3" xfId="8859"/>
    <cellStyle name="Currency 3 2 3" xfId="8860"/>
    <cellStyle name="Currency 3 2 3 2" xfId="8861"/>
    <cellStyle name="Currency 3 2 3 3" xfId="8862"/>
    <cellStyle name="Currency 3 2 3 4" xfId="8863"/>
    <cellStyle name="Currency 3 2 3_SCH J-3" xfId="8864"/>
    <cellStyle name="Currency 3 2 4" xfId="8865"/>
    <cellStyle name="Currency 3 2 5" xfId="8866"/>
    <cellStyle name="Currency 3 2_SCH J-3" xfId="8867"/>
    <cellStyle name="Currency 3 3" xfId="391"/>
    <cellStyle name="Currency 3 3 2" xfId="8868"/>
    <cellStyle name="Currency 3 3 2 2" xfId="8869"/>
    <cellStyle name="Currency 3 3 2_SCH J-3" xfId="8870"/>
    <cellStyle name="Currency 3 3 3" xfId="8871"/>
    <cellStyle name="Currency 3 3 3 2" xfId="8872"/>
    <cellStyle name="Currency 3 3 3_SCH J-3" xfId="8873"/>
    <cellStyle name="Currency 3 3 4" xfId="8874"/>
    <cellStyle name="Currency 3 3 5" xfId="8875"/>
    <cellStyle name="Currency 3 3_SCH J-3" xfId="8876"/>
    <cellStyle name="Currency 3 4" xfId="8877"/>
    <cellStyle name="Currency 3 4 2" xfId="8878"/>
    <cellStyle name="Currency 3 4 3" xfId="8879"/>
    <cellStyle name="Currency 3 4 3 2" xfId="8880"/>
    <cellStyle name="Currency 3 4 3_SCH J-3" xfId="8881"/>
    <cellStyle name="Currency 3 4 4" xfId="8882"/>
    <cellStyle name="Currency 3 4 5" xfId="8883"/>
    <cellStyle name="Currency 3 4_SCH J-3" xfId="8884"/>
    <cellStyle name="Currency 3 5" xfId="8885"/>
    <cellStyle name="Currency 3 6" xfId="8886"/>
    <cellStyle name="Currency 3_SCH J-3" xfId="8887"/>
    <cellStyle name="Currency 30" xfId="8888"/>
    <cellStyle name="Currency 30 2" xfId="8889"/>
    <cellStyle name="Currency 30 2 2" xfId="8890"/>
    <cellStyle name="Currency 30 2_SCH J-3" xfId="8891"/>
    <cellStyle name="Currency 30 3" xfId="8892"/>
    <cellStyle name="Currency 30 3 2" xfId="8893"/>
    <cellStyle name="Currency 30 3_SCH J-3" xfId="8894"/>
    <cellStyle name="Currency 30 4" xfId="8895"/>
    <cellStyle name="Currency 30 5" xfId="8896"/>
    <cellStyle name="Currency 30_SCH J-3" xfId="8897"/>
    <cellStyle name="Currency 31" xfId="8898"/>
    <cellStyle name="Currency 31 2" xfId="8899"/>
    <cellStyle name="Currency 31 2 2" xfId="8900"/>
    <cellStyle name="Currency 31 2_SCH J-3" xfId="8901"/>
    <cellStyle name="Currency 31 3" xfId="8902"/>
    <cellStyle name="Currency 31 3 2" xfId="8903"/>
    <cellStyle name="Currency 31 3_SCH J-3" xfId="8904"/>
    <cellStyle name="Currency 31 4" xfId="8905"/>
    <cellStyle name="Currency 31 5" xfId="8906"/>
    <cellStyle name="Currency 31_SCH J-3" xfId="8907"/>
    <cellStyle name="Currency 32" xfId="8908"/>
    <cellStyle name="Currency 32 2" xfId="8909"/>
    <cellStyle name="Currency 32 2 2" xfId="8910"/>
    <cellStyle name="Currency 32 2_SCH J-3" xfId="8911"/>
    <cellStyle name="Currency 32 3" xfId="8912"/>
    <cellStyle name="Currency 32 3 2" xfId="8913"/>
    <cellStyle name="Currency 32 3_SCH J-3" xfId="8914"/>
    <cellStyle name="Currency 32 4" xfId="8915"/>
    <cellStyle name="Currency 32 5" xfId="8916"/>
    <cellStyle name="Currency 32_SCH J-3" xfId="8917"/>
    <cellStyle name="Currency 33" xfId="8918"/>
    <cellStyle name="Currency 34" xfId="8919"/>
    <cellStyle name="Currency 35" xfId="8920"/>
    <cellStyle name="Currency 36" xfId="8921"/>
    <cellStyle name="Currency 37" xfId="8922"/>
    <cellStyle name="Currency 38" xfId="8923"/>
    <cellStyle name="Currency 39" xfId="8924"/>
    <cellStyle name="Currency 4" xfId="392"/>
    <cellStyle name="Currency 4 2" xfId="393"/>
    <cellStyle name="Currency 4 2 2" xfId="394"/>
    <cellStyle name="Currency 4 2 2 2" xfId="8925"/>
    <cellStyle name="Currency 4 2 2 2 2" xfId="8926"/>
    <cellStyle name="Currency 4 2 2 2_SCH J-3" xfId="8927"/>
    <cellStyle name="Currency 4 2 2 3" xfId="8928"/>
    <cellStyle name="Currency 4 2 2 4" xfId="8929"/>
    <cellStyle name="Currency 4 2 2_SCH J-3" xfId="8930"/>
    <cellStyle name="Currency 4 2 3" xfId="8931"/>
    <cellStyle name="Currency 4 2 3 2" xfId="8932"/>
    <cellStyle name="Currency 4 2 3 2 2" xfId="8933"/>
    <cellStyle name="Currency 4 2 3 2_SCH J-3" xfId="8934"/>
    <cellStyle name="Currency 4 2 3 3" xfId="8935"/>
    <cellStyle name="Currency 4 2 3 4" xfId="8936"/>
    <cellStyle name="Currency 4 2 3_SCH J-3" xfId="8937"/>
    <cellStyle name="Currency 4 2 4" xfId="8938"/>
    <cellStyle name="Currency 4 2 4 2" xfId="8939"/>
    <cellStyle name="Currency 4 2 4 3" xfId="8940"/>
    <cellStyle name="Currency 4 2 4 4" xfId="8941"/>
    <cellStyle name="Currency 4 2 4_SCH J-3" xfId="8942"/>
    <cellStyle name="Currency 4 2 5" xfId="8943"/>
    <cellStyle name="Currency 4 2 6" xfId="8944"/>
    <cellStyle name="Currency 4 2_SCH J-3" xfId="8945"/>
    <cellStyle name="Currency 4 3" xfId="395"/>
    <cellStyle name="Currency 4 3 2" xfId="8946"/>
    <cellStyle name="Currency 4 3 2 2" xfId="8947"/>
    <cellStyle name="Currency 4 3 2_SCH J-3" xfId="8948"/>
    <cellStyle name="Currency 4 3 3" xfId="8949"/>
    <cellStyle name="Currency 4 3 4" xfId="8950"/>
    <cellStyle name="Currency 4 3 5" xfId="8951"/>
    <cellStyle name="Currency 4 3_SCH J-3" xfId="8952"/>
    <cellStyle name="Currency 4 4" xfId="8953"/>
    <cellStyle name="Currency 4 4 2" xfId="8954"/>
    <cellStyle name="Currency 4 4 2 2" xfId="8955"/>
    <cellStyle name="Currency 4 4 2_SCH J-3" xfId="8956"/>
    <cellStyle name="Currency 4 4 3" xfId="8957"/>
    <cellStyle name="Currency 4 4 4" xfId="8958"/>
    <cellStyle name="Currency 4 4_SCH J-3" xfId="8959"/>
    <cellStyle name="Currency 4 5" xfId="8960"/>
    <cellStyle name="Currency 4 6" xfId="8961"/>
    <cellStyle name="Currency 4_SCH J-3" xfId="8962"/>
    <cellStyle name="Currency 40" xfId="8963"/>
    <cellStyle name="Currency 41" xfId="8964"/>
    <cellStyle name="Currency 42" xfId="8965"/>
    <cellStyle name="Currency 43" xfId="8966"/>
    <cellStyle name="Currency 44" xfId="8967"/>
    <cellStyle name="Currency 45" xfId="8968"/>
    <cellStyle name="Currency 46" xfId="8969"/>
    <cellStyle name="Currency 47" xfId="8970"/>
    <cellStyle name="Currency 48" xfId="8971"/>
    <cellStyle name="Currency 49" xfId="8972"/>
    <cellStyle name="Currency 5" xfId="396"/>
    <cellStyle name="Currency 5 2" xfId="397"/>
    <cellStyle name="Currency 5 2 2" xfId="398"/>
    <cellStyle name="Currency 5 2 2 2" xfId="8973"/>
    <cellStyle name="Currency 5 2 2 3" xfId="8974"/>
    <cellStyle name="Currency 5 2 2 4" xfId="8975"/>
    <cellStyle name="Currency 5 2 2_SCH J-3" xfId="8976"/>
    <cellStyle name="Currency 5 2 3" xfId="8977"/>
    <cellStyle name="Currency 5 2 3 2" xfId="8978"/>
    <cellStyle name="Currency 5 2 3_SCH J-3" xfId="8979"/>
    <cellStyle name="Currency 5 2 4" xfId="8980"/>
    <cellStyle name="Currency 5 2 5" xfId="8981"/>
    <cellStyle name="Currency 5 2 6" xfId="8982"/>
    <cellStyle name="Currency 5 2 7" xfId="8983"/>
    <cellStyle name="Currency 5 2_SCH J-3" xfId="8984"/>
    <cellStyle name="Currency 5 3" xfId="399"/>
    <cellStyle name="Currency 5 3 2" xfId="8985"/>
    <cellStyle name="Currency 5 3 3" xfId="8986"/>
    <cellStyle name="Currency 5 3 4" xfId="8987"/>
    <cellStyle name="Currency 5 3_SCH J-3" xfId="8988"/>
    <cellStyle name="Currency 5 4" xfId="8989"/>
    <cellStyle name="Currency 5 4 2" xfId="8990"/>
    <cellStyle name="Currency 5 4_SCH J-3" xfId="8991"/>
    <cellStyle name="Currency 5 5" xfId="8992"/>
    <cellStyle name="Currency 5 6" xfId="8993"/>
    <cellStyle name="Currency 5 7" xfId="8994"/>
    <cellStyle name="Currency 5 8" xfId="8995"/>
    <cellStyle name="Currency 5_SCH J-3" xfId="8996"/>
    <cellStyle name="Currency 50" xfId="8997"/>
    <cellStyle name="Currency 51" xfId="8998"/>
    <cellStyle name="Currency 52" xfId="8999"/>
    <cellStyle name="Currency 53" xfId="9000"/>
    <cellStyle name="Currency 54" xfId="9001"/>
    <cellStyle name="Currency 55" xfId="9002"/>
    <cellStyle name="Currency 56" xfId="9003"/>
    <cellStyle name="Currency 56 2" xfId="9004"/>
    <cellStyle name="Currency 56_SCH J-3" xfId="9005"/>
    <cellStyle name="Currency 57" xfId="9006"/>
    <cellStyle name="Currency 57 2" xfId="9007"/>
    <cellStyle name="Currency 57_SCH J-3" xfId="9008"/>
    <cellStyle name="Currency 58" xfId="9009"/>
    <cellStyle name="Currency 59" xfId="9010"/>
    <cellStyle name="Currency 6" xfId="400"/>
    <cellStyle name="Currency 6 2" xfId="401"/>
    <cellStyle name="Currency 6 2 2" xfId="402"/>
    <cellStyle name="Currency 6 2 2 2" xfId="9011"/>
    <cellStyle name="Currency 6 2 2 2 2" xfId="9012"/>
    <cellStyle name="Currency 6 2 2 2 3" xfId="9013"/>
    <cellStyle name="Currency 6 2 2 2_SCH J-3" xfId="9014"/>
    <cellStyle name="Currency 6 2 2 3" xfId="9015"/>
    <cellStyle name="Currency 6 2 2 3 2" xfId="9016"/>
    <cellStyle name="Currency 6 2 2 3_SCH J-3" xfId="9017"/>
    <cellStyle name="Currency 6 2 2 4" xfId="9018"/>
    <cellStyle name="Currency 6 2 2 5" xfId="9019"/>
    <cellStyle name="Currency 6 2 2 6" xfId="9020"/>
    <cellStyle name="Currency 6 2 2_SCH J-3" xfId="9021"/>
    <cellStyle name="Currency 6 2 3" xfId="9022"/>
    <cellStyle name="Currency 6 2 3 2" xfId="9023"/>
    <cellStyle name="Currency 6 2 3 3" xfId="9024"/>
    <cellStyle name="Currency 6 2 3_SCH J-3" xfId="9025"/>
    <cellStyle name="Currency 6 2 4" xfId="9026"/>
    <cellStyle name="Currency 6 2 4 2" xfId="9027"/>
    <cellStyle name="Currency 6 2 4_SCH J-3" xfId="9028"/>
    <cellStyle name="Currency 6 2 5" xfId="9029"/>
    <cellStyle name="Currency 6 2_SCH J-3" xfId="9030"/>
    <cellStyle name="Currency 6 3" xfId="403"/>
    <cellStyle name="Currency 6 3 2" xfId="9031"/>
    <cellStyle name="Currency 6 3 2 2" xfId="9032"/>
    <cellStyle name="Currency 6 3 2 2 2" xfId="9033"/>
    <cellStyle name="Currency 6 3 2 2_SCH J-3" xfId="9034"/>
    <cellStyle name="Currency 6 3 2 3" xfId="9035"/>
    <cellStyle name="Currency 6 3 2 4" xfId="9036"/>
    <cellStyle name="Currency 6 3 2 5" xfId="9037"/>
    <cellStyle name="Currency 6 3 2_SCH J-3" xfId="9038"/>
    <cellStyle name="Currency 6 3 3" xfId="9039"/>
    <cellStyle name="Currency 6 3 3 2" xfId="9040"/>
    <cellStyle name="Currency 6 3 3_SCH J-3" xfId="9041"/>
    <cellStyle name="Currency 6 3 4" xfId="9042"/>
    <cellStyle name="Currency 6 3 5" xfId="9043"/>
    <cellStyle name="Currency 6 3 6" xfId="9044"/>
    <cellStyle name="Currency 6 3 7" xfId="9045"/>
    <cellStyle name="Currency 6 3_SCH J-3" xfId="9046"/>
    <cellStyle name="Currency 6 4" xfId="9047"/>
    <cellStyle name="Currency 6 4 2" xfId="9048"/>
    <cellStyle name="Currency 6 4 2 2" xfId="9049"/>
    <cellStyle name="Currency 6 4 2_SCH J-3" xfId="9050"/>
    <cellStyle name="Currency 6 4 3" xfId="9051"/>
    <cellStyle name="Currency 6 4 4" xfId="9052"/>
    <cellStyle name="Currency 6 4 5" xfId="9053"/>
    <cellStyle name="Currency 6 4_SCH J-3" xfId="9054"/>
    <cellStyle name="Currency 6 5" xfId="9055"/>
    <cellStyle name="Currency 6 5 2" xfId="9056"/>
    <cellStyle name="Currency 6 5 2 2" xfId="9057"/>
    <cellStyle name="Currency 6 5 2_SCH J-3" xfId="9058"/>
    <cellStyle name="Currency 6 5 3" xfId="9059"/>
    <cellStyle name="Currency 6 5 4" xfId="9060"/>
    <cellStyle name="Currency 6 5 5" xfId="9061"/>
    <cellStyle name="Currency 6 5_SCH J-3" xfId="9062"/>
    <cellStyle name="Currency 6 6" xfId="9063"/>
    <cellStyle name="Currency 6 6 2" xfId="9064"/>
    <cellStyle name="Currency 6 6 2 2" xfId="9065"/>
    <cellStyle name="Currency 6 6 2_SCH J-3" xfId="9066"/>
    <cellStyle name="Currency 6 6 3" xfId="9067"/>
    <cellStyle name="Currency 6 6 4" xfId="9068"/>
    <cellStyle name="Currency 6 6 5" xfId="9069"/>
    <cellStyle name="Currency 6 6_SCH J-3" xfId="9070"/>
    <cellStyle name="Currency 6 7" xfId="9071"/>
    <cellStyle name="Currency 6_SCH J-3" xfId="9072"/>
    <cellStyle name="Currency 60" xfId="9073"/>
    <cellStyle name="Currency 61" xfId="9074"/>
    <cellStyle name="Currency 62" xfId="9075"/>
    <cellStyle name="Currency 62 2" xfId="9076"/>
    <cellStyle name="Currency 62_SCH J-3" xfId="9077"/>
    <cellStyle name="Currency 63" xfId="9078"/>
    <cellStyle name="Currency 64" xfId="9079"/>
    <cellStyle name="Currency 65" xfId="9080"/>
    <cellStyle name="Currency 66" xfId="9081"/>
    <cellStyle name="Currency 67" xfId="9082"/>
    <cellStyle name="Currency 68" xfId="9083"/>
    <cellStyle name="Currency 69" xfId="9084"/>
    <cellStyle name="Currency 7" xfId="404"/>
    <cellStyle name="Currency 7 2" xfId="405"/>
    <cellStyle name="Currency 7 2 2" xfId="406"/>
    <cellStyle name="Currency 7 2 2 2" xfId="9085"/>
    <cellStyle name="Currency 7 2 2_SCH J-3" xfId="9086"/>
    <cellStyle name="Currency 7 2 3" xfId="9087"/>
    <cellStyle name="Currency 7 2 4" xfId="9088"/>
    <cellStyle name="Currency 7 2_SCH J-3" xfId="9089"/>
    <cellStyle name="Currency 7 3" xfId="407"/>
    <cellStyle name="Currency 7 3 2" xfId="9090"/>
    <cellStyle name="Currency 7 3 3" xfId="9091"/>
    <cellStyle name="Currency 7 3 4" xfId="9092"/>
    <cellStyle name="Currency 7 3_SCH J-3" xfId="9093"/>
    <cellStyle name="Currency 7 4" xfId="9094"/>
    <cellStyle name="Currency 7 4 2" xfId="9095"/>
    <cellStyle name="Currency 7 4_SCH J-3" xfId="9096"/>
    <cellStyle name="Currency 7 5" xfId="9097"/>
    <cellStyle name="Currency 7 6" xfId="9098"/>
    <cellStyle name="Currency 7 7" xfId="9099"/>
    <cellStyle name="Currency 7 8" xfId="9100"/>
    <cellStyle name="Currency 7_SCH J-3" xfId="9101"/>
    <cellStyle name="Currency 70" xfId="9102"/>
    <cellStyle name="Currency 71" xfId="9103"/>
    <cellStyle name="Currency 72" xfId="9104"/>
    <cellStyle name="Currency 73" xfId="9105"/>
    <cellStyle name="Currency 74" xfId="9106"/>
    <cellStyle name="Currency 75" xfId="9107"/>
    <cellStyle name="Currency 76" xfId="9108"/>
    <cellStyle name="Currency 77" xfId="9109"/>
    <cellStyle name="Currency 78" xfId="9110"/>
    <cellStyle name="Currency 79" xfId="9111"/>
    <cellStyle name="Currency 8" xfId="408"/>
    <cellStyle name="Currency 8 2" xfId="409"/>
    <cellStyle name="Currency 8 2 2" xfId="410"/>
    <cellStyle name="Currency 8 2 2 2" xfId="9112"/>
    <cellStyle name="Currency 8 2 2_SCH J-3" xfId="9113"/>
    <cellStyle name="Currency 8 2 3" xfId="9114"/>
    <cellStyle name="Currency 8 2 3 2" xfId="9115"/>
    <cellStyle name="Currency 8 2 3_SCH J-3" xfId="9116"/>
    <cellStyle name="Currency 8 2 4" xfId="9117"/>
    <cellStyle name="Currency 8 2 5" xfId="9118"/>
    <cellStyle name="Currency 8 2_SCH J-3" xfId="9119"/>
    <cellStyle name="Currency 8 3" xfId="411"/>
    <cellStyle name="Currency 8 3 2" xfId="9120"/>
    <cellStyle name="Currency 8 3 3" xfId="9121"/>
    <cellStyle name="Currency 8 3_SCH J-3" xfId="9122"/>
    <cellStyle name="Currency 8 4" xfId="9123"/>
    <cellStyle name="Currency 8 5" xfId="9124"/>
    <cellStyle name="Currency 8 6" xfId="9125"/>
    <cellStyle name="Currency 8 7" xfId="9126"/>
    <cellStyle name="Currency 8_SCH J-3" xfId="9127"/>
    <cellStyle name="Currency 80" xfId="9128"/>
    <cellStyle name="Currency 81" xfId="9129"/>
    <cellStyle name="Currency 82" xfId="9130"/>
    <cellStyle name="Currency 83" xfId="9131"/>
    <cellStyle name="Currency 84" xfId="9132"/>
    <cellStyle name="Currency 85" xfId="9133"/>
    <cellStyle name="Currency 86" xfId="9134"/>
    <cellStyle name="Currency 87" xfId="9135"/>
    <cellStyle name="Currency 88" xfId="9136"/>
    <cellStyle name="Currency 89" xfId="9137"/>
    <cellStyle name="Currency 9" xfId="412"/>
    <cellStyle name="Currency 9 2" xfId="413"/>
    <cellStyle name="Currency 9 2 2" xfId="9138"/>
    <cellStyle name="Currency 9 2 3" xfId="9139"/>
    <cellStyle name="Currency 9 2_SCH J-3" xfId="9140"/>
    <cellStyle name="Currency 9 3" xfId="9141"/>
    <cellStyle name="Currency 9 3 2" xfId="9142"/>
    <cellStyle name="Currency 9 3_SCH J-3" xfId="9143"/>
    <cellStyle name="Currency 9 4" xfId="9144"/>
    <cellStyle name="Currency 9 5" xfId="9145"/>
    <cellStyle name="Currency 9 6" xfId="9146"/>
    <cellStyle name="Currency 9_SCH J-3" xfId="9147"/>
    <cellStyle name="Currency 90" xfId="9148"/>
    <cellStyle name="Currency 91" xfId="9149"/>
    <cellStyle name="Currency 92" xfId="9150"/>
    <cellStyle name="Currency 93" xfId="9151"/>
    <cellStyle name="Currency 94" xfId="9152"/>
    <cellStyle name="Currency 95" xfId="9153"/>
    <cellStyle name="Currency 96" xfId="9154"/>
    <cellStyle name="Currency 97" xfId="9155"/>
    <cellStyle name="Currency 98" xfId="9156"/>
    <cellStyle name="Currency 99" xfId="9157"/>
    <cellStyle name="Currency0" xfId="47"/>
    <cellStyle name="Currency0 2" xfId="9158"/>
    <cellStyle name="Currency0 2 2" xfId="9159"/>
    <cellStyle name="Currency0 2 3" xfId="9160"/>
    <cellStyle name="Currency0 2_SCH J-3" xfId="9161"/>
    <cellStyle name="Currency0 3" xfId="9162"/>
    <cellStyle name="Currency0 3 2" xfId="9163"/>
    <cellStyle name="Currency0 3 3" xfId="9164"/>
    <cellStyle name="Currency0 3_SCH J-3" xfId="9165"/>
    <cellStyle name="Currency0_SCH J-3" xfId="9166"/>
    <cellStyle name="Custom - Style1" xfId="48"/>
    <cellStyle name="Data   - Style2" xfId="49"/>
    <cellStyle name="Date" xfId="50"/>
    <cellStyle name="Date 2" xfId="9167"/>
    <cellStyle name="Date 2 2" xfId="9168"/>
    <cellStyle name="Date 2 3" xfId="9169"/>
    <cellStyle name="Date 2_SCH J-3" xfId="9170"/>
    <cellStyle name="Date 3" xfId="9171"/>
    <cellStyle name="Date 3 2" xfId="9172"/>
    <cellStyle name="Date 3 3" xfId="9173"/>
    <cellStyle name="Date 3_SCH J-3" xfId="9174"/>
    <cellStyle name="Date_SCH J-3" xfId="9175"/>
    <cellStyle name="Eingabe" xfId="414"/>
    <cellStyle name="Eingabe 2" xfId="415"/>
    <cellStyle name="Eingabe_SCH J-3" xfId="9176"/>
    <cellStyle name="Euro" xfId="51"/>
    <cellStyle name="Euro 2" xfId="416"/>
    <cellStyle name="Euro 2 2" xfId="9177"/>
    <cellStyle name="Euro 2 2 2" xfId="9178"/>
    <cellStyle name="Euro 2 2_SCH J-3" xfId="9179"/>
    <cellStyle name="Euro 2 3" xfId="9180"/>
    <cellStyle name="Euro 2_SCH J-3" xfId="9181"/>
    <cellStyle name="Euro 3" xfId="9182"/>
    <cellStyle name="Euro 3 2" xfId="9183"/>
    <cellStyle name="Euro 3 3" xfId="9184"/>
    <cellStyle name="Euro 3_SCH J-3" xfId="9185"/>
    <cellStyle name="Euro_SCH J-3" xfId="9186"/>
    <cellStyle name="Explanatory Text" xfId="52" builtinId="53" customBuiltin="1"/>
    <cellStyle name="Explanatory Text 10" xfId="9187"/>
    <cellStyle name="Explanatory Text 11" xfId="9188"/>
    <cellStyle name="Explanatory Text 12" xfId="9189"/>
    <cellStyle name="Explanatory Text 13" xfId="9190"/>
    <cellStyle name="Explanatory Text 14" xfId="9191"/>
    <cellStyle name="Explanatory Text 15" xfId="9192"/>
    <cellStyle name="Explanatory Text 16" xfId="9193"/>
    <cellStyle name="Explanatory Text 17" xfId="9194"/>
    <cellStyle name="Explanatory Text 2" xfId="417"/>
    <cellStyle name="Explanatory Text 2 2" xfId="9195"/>
    <cellStyle name="Explanatory Text 2 2 2" xfId="9196"/>
    <cellStyle name="Explanatory Text 2 2_SCH J-3" xfId="9197"/>
    <cellStyle name="Explanatory Text 2 3" xfId="9198"/>
    <cellStyle name="Explanatory Text 2_SCH J-3" xfId="9199"/>
    <cellStyle name="Explanatory Text 3" xfId="418"/>
    <cellStyle name="Explanatory Text 3 2" xfId="9200"/>
    <cellStyle name="Explanatory Text 3_SCH J-3" xfId="9201"/>
    <cellStyle name="Explanatory Text 4" xfId="419"/>
    <cellStyle name="Explanatory Text 5" xfId="9202"/>
    <cellStyle name="Explanatory Text 6" xfId="9203"/>
    <cellStyle name="Explanatory Text 7" xfId="9204"/>
    <cellStyle name="Explanatory Text 8" xfId="9205"/>
    <cellStyle name="Explanatory Text 9" xfId="9206"/>
    <cellStyle name="F2" xfId="53"/>
    <cellStyle name="F2 2" xfId="9207"/>
    <cellStyle name="F2 2 2" xfId="9208"/>
    <cellStyle name="F2 2_SCH J-3" xfId="9209"/>
    <cellStyle name="F2 3" xfId="9210"/>
    <cellStyle name="F2 3 2" xfId="9211"/>
    <cellStyle name="F2 3_SCH J-3" xfId="9212"/>
    <cellStyle name="F2 4" xfId="9213"/>
    <cellStyle name="F2 5" xfId="9214"/>
    <cellStyle name="F2 6" xfId="9215"/>
    <cellStyle name="F2 7" xfId="9216"/>
    <cellStyle name="F2 8" xfId="9217"/>
    <cellStyle name="F2 9" xfId="9218"/>
    <cellStyle name="F2_Regenerated Revenues LGE Gas 2008-04 with Elec Gen-Seelye final version " xfId="9219"/>
    <cellStyle name="F3" xfId="54"/>
    <cellStyle name="F3 2" xfId="9220"/>
    <cellStyle name="F3 2 2" xfId="9221"/>
    <cellStyle name="F3 2_SCH J-3" xfId="9222"/>
    <cellStyle name="F3 3" xfId="9223"/>
    <cellStyle name="F3 3 2" xfId="9224"/>
    <cellStyle name="F3 3_SCH J-3" xfId="9225"/>
    <cellStyle name="F3 4" xfId="9226"/>
    <cellStyle name="F3 5" xfId="9227"/>
    <cellStyle name="F3 6" xfId="9228"/>
    <cellStyle name="F3 7" xfId="9229"/>
    <cellStyle name="F3 8" xfId="9230"/>
    <cellStyle name="F3 9" xfId="9231"/>
    <cellStyle name="F3_Regenerated Revenues LGE Gas 2008-04 with Elec Gen-Seelye final version " xfId="9232"/>
    <cellStyle name="F4" xfId="55"/>
    <cellStyle name="F4 2" xfId="9233"/>
    <cellStyle name="F4 2 2" xfId="9234"/>
    <cellStyle name="F4 2_SCH J-3" xfId="9235"/>
    <cellStyle name="F4 3" xfId="9236"/>
    <cellStyle name="F4 3 2" xfId="9237"/>
    <cellStyle name="F4 3_SCH J-3" xfId="9238"/>
    <cellStyle name="F4 4" xfId="9239"/>
    <cellStyle name="F4 5" xfId="9240"/>
    <cellStyle name="F4 6" xfId="9241"/>
    <cellStyle name="F4 7" xfId="9242"/>
    <cellStyle name="F4 8" xfId="9243"/>
    <cellStyle name="F4 9" xfId="9244"/>
    <cellStyle name="F4_Regenerated Revenues LGE Gas 2008-04 with Elec Gen-Seelye final version " xfId="9245"/>
    <cellStyle name="F5" xfId="56"/>
    <cellStyle name="F5 2" xfId="9246"/>
    <cellStyle name="F5 2 2" xfId="9247"/>
    <cellStyle name="F5 2_SCH J-3" xfId="9248"/>
    <cellStyle name="F5 3" xfId="9249"/>
    <cellStyle name="F5 3 2" xfId="9250"/>
    <cellStyle name="F5 3_SCH J-3" xfId="9251"/>
    <cellStyle name="F5 4" xfId="9252"/>
    <cellStyle name="F5 5" xfId="9253"/>
    <cellStyle name="F5 6" xfId="9254"/>
    <cellStyle name="F5 7" xfId="9255"/>
    <cellStyle name="F5 8" xfId="9256"/>
    <cellStyle name="F5 9" xfId="9257"/>
    <cellStyle name="F5_Regenerated Revenues LGE Gas 2008-04 with Elec Gen-Seelye final version " xfId="9258"/>
    <cellStyle name="F6" xfId="57"/>
    <cellStyle name="F6 10" xfId="9259"/>
    <cellStyle name="F6 10 2" xfId="9260"/>
    <cellStyle name="F6 10_SCH J-3" xfId="9261"/>
    <cellStyle name="F6 11" xfId="9262"/>
    <cellStyle name="F6 2" xfId="420"/>
    <cellStyle name="F6 2 2" xfId="9263"/>
    <cellStyle name="F6 2 2 2" xfId="9264"/>
    <cellStyle name="F6 2 2_SCH J-3" xfId="9265"/>
    <cellStyle name="F6 2_SCH J-3" xfId="9266"/>
    <cellStyle name="F6 3" xfId="9267"/>
    <cellStyle name="F6 3 2" xfId="9268"/>
    <cellStyle name="F6 3_SCH J-3" xfId="9269"/>
    <cellStyle name="F6 4" xfId="9270"/>
    <cellStyle name="F6 5" xfId="9271"/>
    <cellStyle name="F6 6" xfId="9272"/>
    <cellStyle name="F6 7" xfId="9273"/>
    <cellStyle name="F6 8" xfId="9274"/>
    <cellStyle name="F6 9" xfId="9275"/>
    <cellStyle name="F6_Regenerated Revenues LGE Gas 2008-04 with Elec Gen-Seelye final version " xfId="9276"/>
    <cellStyle name="F7" xfId="58"/>
    <cellStyle name="F7 2" xfId="9277"/>
    <cellStyle name="F7 2 2" xfId="9278"/>
    <cellStyle name="F7 2_SCH J-3" xfId="9279"/>
    <cellStyle name="F7 3" xfId="9280"/>
    <cellStyle name="F7 3 2" xfId="9281"/>
    <cellStyle name="F7 3_SCH J-3" xfId="9282"/>
    <cellStyle name="F7 4" xfId="9283"/>
    <cellStyle name="F7 5" xfId="9284"/>
    <cellStyle name="F7 6" xfId="9285"/>
    <cellStyle name="F7 7" xfId="9286"/>
    <cellStyle name="F7 8" xfId="9287"/>
    <cellStyle name="F7 9" xfId="9288"/>
    <cellStyle name="F7_Regenerated Revenues LGE Gas 2008-04 with Elec Gen-Seelye final version " xfId="9289"/>
    <cellStyle name="F8" xfId="59"/>
    <cellStyle name="F8 2" xfId="9290"/>
    <cellStyle name="F8 2 2" xfId="9291"/>
    <cellStyle name="F8 2_SCH J-3" xfId="9292"/>
    <cellStyle name="F8 3" xfId="9293"/>
    <cellStyle name="F8 3 2" xfId="9294"/>
    <cellStyle name="F8 3_SCH J-3" xfId="9295"/>
    <cellStyle name="F8 4" xfId="9296"/>
    <cellStyle name="F8 5" xfId="9297"/>
    <cellStyle name="F8 6" xfId="9298"/>
    <cellStyle name="F8 7" xfId="9299"/>
    <cellStyle name="F8 8" xfId="9300"/>
    <cellStyle name="F8 9" xfId="9301"/>
    <cellStyle name="F8_Regenerated Revenues LGE Gas 2008-04 with Elec Gen-Seelye final version " xfId="9302"/>
    <cellStyle name="Fixed" xfId="60"/>
    <cellStyle name="Fixed 2" xfId="9303"/>
    <cellStyle name="Fixed 2 2" xfId="9304"/>
    <cellStyle name="Fixed 2 3" xfId="9305"/>
    <cellStyle name="Fixed 2_SCH J-3" xfId="9306"/>
    <cellStyle name="Fixed 3" xfId="9307"/>
    <cellStyle name="Fixed 3 2" xfId="9308"/>
    <cellStyle name="Fixed 3 3" xfId="9309"/>
    <cellStyle name="Fixed 3_SCH J-3" xfId="9310"/>
    <cellStyle name="Fixed_SCH J-3" xfId="9311"/>
    <cellStyle name="Good" xfId="61" builtinId="26" customBuiltin="1"/>
    <cellStyle name="Good 10" xfId="9312"/>
    <cellStyle name="Good 11" xfId="9313"/>
    <cellStyle name="Good 12" xfId="9314"/>
    <cellStyle name="Good 13" xfId="9315"/>
    <cellStyle name="Good 14" xfId="9316"/>
    <cellStyle name="Good 15" xfId="9317"/>
    <cellStyle name="Good 16" xfId="9318"/>
    <cellStyle name="Good 17" xfId="9319"/>
    <cellStyle name="Good 17 2" xfId="9320"/>
    <cellStyle name="Good 17_SCH J-3" xfId="9321"/>
    <cellStyle name="Good 2" xfId="421"/>
    <cellStyle name="Good 2 2" xfId="9322"/>
    <cellStyle name="Good 2 2 2" xfId="9323"/>
    <cellStyle name="Good 2 2_SCH J-3" xfId="9324"/>
    <cellStyle name="Good 2 3" xfId="9325"/>
    <cellStyle name="Good 2_SCH J-3" xfId="9326"/>
    <cellStyle name="Good 3" xfId="422"/>
    <cellStyle name="Good 3 2" xfId="9327"/>
    <cellStyle name="Good 3_SCH J-3" xfId="9328"/>
    <cellStyle name="Good 4" xfId="423"/>
    <cellStyle name="Good 5" xfId="9329"/>
    <cellStyle name="Good 6" xfId="9330"/>
    <cellStyle name="Good 7" xfId="9331"/>
    <cellStyle name="Good 8" xfId="9332"/>
    <cellStyle name="Good 9" xfId="9333"/>
    <cellStyle name="Heading 1" xfId="62" builtinId="16" customBuiltin="1"/>
    <cellStyle name="Heading 1 10" xfId="9334"/>
    <cellStyle name="Heading 1 11" xfId="9335"/>
    <cellStyle name="Heading 1 12" xfId="9336"/>
    <cellStyle name="Heading 1 13" xfId="9337"/>
    <cellStyle name="Heading 1 14" xfId="9338"/>
    <cellStyle name="Heading 1 15" xfId="9339"/>
    <cellStyle name="Heading 1 16" xfId="9340"/>
    <cellStyle name="Heading 1 17" xfId="9341"/>
    <cellStyle name="Heading 1 17 2" xfId="9342"/>
    <cellStyle name="Heading 1 17 3" xfId="9343"/>
    <cellStyle name="Heading 1 17 4" xfId="9344"/>
    <cellStyle name="Heading 1 17_SCH J-3" xfId="9345"/>
    <cellStyle name="Heading 1 2" xfId="424"/>
    <cellStyle name="Heading 1 2 2" xfId="9346"/>
    <cellStyle name="Heading 1 2 2 2" xfId="9347"/>
    <cellStyle name="Heading 1 2 2_SCH J-3" xfId="9348"/>
    <cellStyle name="Heading 1 2_SCH J-3" xfId="9349"/>
    <cellStyle name="Heading 1 3" xfId="425"/>
    <cellStyle name="Heading 1 3 2" xfId="9350"/>
    <cellStyle name="Heading 1 3 2 2" xfId="9351"/>
    <cellStyle name="Heading 1 3 2_SCH J-3" xfId="9352"/>
    <cellStyle name="Heading 1 3_SCH J-3" xfId="9353"/>
    <cellStyle name="Heading 1 4" xfId="426"/>
    <cellStyle name="Heading 1 5" xfId="9354"/>
    <cellStyle name="Heading 1 6" xfId="9355"/>
    <cellStyle name="Heading 1 7" xfId="9356"/>
    <cellStyle name="Heading 1 8" xfId="9357"/>
    <cellStyle name="Heading 1 9" xfId="9358"/>
    <cellStyle name="Heading 2" xfId="63" builtinId="17" customBuiltin="1"/>
    <cellStyle name="Heading 2 10" xfId="9359"/>
    <cellStyle name="Heading 2 11" xfId="9360"/>
    <cellStyle name="Heading 2 12" xfId="9361"/>
    <cellStyle name="Heading 2 13" xfId="9362"/>
    <cellStyle name="Heading 2 14" xfId="9363"/>
    <cellStyle name="Heading 2 15" xfId="9364"/>
    <cellStyle name="Heading 2 16" xfId="9365"/>
    <cellStyle name="Heading 2 17" xfId="9366"/>
    <cellStyle name="Heading 2 17 2" xfId="9367"/>
    <cellStyle name="Heading 2 17 3" xfId="9368"/>
    <cellStyle name="Heading 2 17 4" xfId="9369"/>
    <cellStyle name="Heading 2 17_SCH J-3" xfId="9370"/>
    <cellStyle name="Heading 2 2" xfId="427"/>
    <cellStyle name="Heading 2 2 2" xfId="9371"/>
    <cellStyle name="Heading 2 2 2 2" xfId="9372"/>
    <cellStyle name="Heading 2 2 2_SCH J-3" xfId="9373"/>
    <cellStyle name="Heading 2 2_SCH J-3" xfId="9374"/>
    <cellStyle name="Heading 2 3" xfId="428"/>
    <cellStyle name="Heading 2 3 2" xfId="9375"/>
    <cellStyle name="Heading 2 3 2 2" xfId="9376"/>
    <cellStyle name="Heading 2 3 2_SCH J-3" xfId="9377"/>
    <cellStyle name="Heading 2 3_SCH J-3" xfId="9378"/>
    <cellStyle name="Heading 2 4" xfId="429"/>
    <cellStyle name="Heading 2 5" xfId="9379"/>
    <cellStyle name="Heading 2 6" xfId="9380"/>
    <cellStyle name="Heading 2 7" xfId="9381"/>
    <cellStyle name="Heading 2 8" xfId="9382"/>
    <cellStyle name="Heading 2 9" xfId="9383"/>
    <cellStyle name="Heading 3" xfId="64" builtinId="18" customBuiltin="1"/>
    <cellStyle name="Heading 3 10" xfId="9384"/>
    <cellStyle name="Heading 3 11" xfId="9385"/>
    <cellStyle name="Heading 3 12" xfId="9386"/>
    <cellStyle name="Heading 3 13" xfId="9387"/>
    <cellStyle name="Heading 3 14" xfId="9388"/>
    <cellStyle name="Heading 3 15" xfId="9389"/>
    <cellStyle name="Heading 3 16" xfId="9390"/>
    <cellStyle name="Heading 3 17" xfId="9391"/>
    <cellStyle name="Heading 3 17 2" xfId="9392"/>
    <cellStyle name="Heading 3 17_SCH J-3" xfId="9393"/>
    <cellStyle name="Heading 3 2" xfId="430"/>
    <cellStyle name="Heading 3 2 2" xfId="9394"/>
    <cellStyle name="Heading 3 2 2 2" xfId="9395"/>
    <cellStyle name="Heading 3 2 2_SCH J-3" xfId="9396"/>
    <cellStyle name="Heading 3 2 3" xfId="9397"/>
    <cellStyle name="Heading 3 2 4" xfId="9398"/>
    <cellStyle name="Heading 3 2_SCH J-3" xfId="9399"/>
    <cellStyle name="Heading 3 3" xfId="431"/>
    <cellStyle name="Heading 3 3 2" xfId="9400"/>
    <cellStyle name="Heading 3 3_SCH J-3" xfId="9401"/>
    <cellStyle name="Heading 3 4" xfId="432"/>
    <cellStyle name="Heading 3 4 2" xfId="9402"/>
    <cellStyle name="Heading 3 4_SCH J-3" xfId="9403"/>
    <cellStyle name="Heading 3 5" xfId="9404"/>
    <cellStyle name="Heading 3 5 2" xfId="9405"/>
    <cellStyle name="Heading 3 5_SCH J-3" xfId="9406"/>
    <cellStyle name="Heading 3 6" xfId="9407"/>
    <cellStyle name="Heading 3 7" xfId="9408"/>
    <cellStyle name="Heading 3 8" xfId="9409"/>
    <cellStyle name="Heading 3 9" xfId="9410"/>
    <cellStyle name="Heading 4" xfId="65" builtinId="19" customBuiltin="1"/>
    <cellStyle name="Heading 4 10" xfId="9411"/>
    <cellStyle name="Heading 4 11" xfId="9412"/>
    <cellStyle name="Heading 4 12" xfId="9413"/>
    <cellStyle name="Heading 4 13" xfId="9414"/>
    <cellStyle name="Heading 4 14" xfId="9415"/>
    <cellStyle name="Heading 4 15" xfId="9416"/>
    <cellStyle name="Heading 4 16" xfId="9417"/>
    <cellStyle name="Heading 4 17" xfId="9418"/>
    <cellStyle name="Heading 4 17 2" xfId="9419"/>
    <cellStyle name="Heading 4 17_SCH J-3" xfId="9420"/>
    <cellStyle name="Heading 4 2" xfId="433"/>
    <cellStyle name="Heading 4 2 2" xfId="9421"/>
    <cellStyle name="Heading 4 2 2 2" xfId="9422"/>
    <cellStyle name="Heading 4 2 2_SCH J-3" xfId="9423"/>
    <cellStyle name="Heading 4 2 3" xfId="9424"/>
    <cellStyle name="Heading 4 2_SCH J-3" xfId="9425"/>
    <cellStyle name="Heading 4 3" xfId="434"/>
    <cellStyle name="Heading 4 3 2" xfId="9426"/>
    <cellStyle name="Heading 4 3_SCH J-3" xfId="9427"/>
    <cellStyle name="Heading 4 4" xfId="435"/>
    <cellStyle name="Heading 4 5" xfId="9428"/>
    <cellStyle name="Heading 4 6" xfId="9429"/>
    <cellStyle name="Heading 4 7" xfId="9430"/>
    <cellStyle name="Heading 4 8" xfId="9431"/>
    <cellStyle name="Heading 4 9" xfId="9432"/>
    <cellStyle name="Hyperlink 2" xfId="9433"/>
    <cellStyle name="Input" xfId="66" builtinId="20" customBuiltin="1"/>
    <cellStyle name="Input 10" xfId="9434"/>
    <cellStyle name="Input 10 10" xfId="9435"/>
    <cellStyle name="Input 10 11" xfId="9436"/>
    <cellStyle name="Input 10 12" xfId="9437"/>
    <cellStyle name="Input 10 2" xfId="9438"/>
    <cellStyle name="Input 10 2 2" xfId="9439"/>
    <cellStyle name="Input 10 2 2 2" xfId="9440"/>
    <cellStyle name="Input 10 2 2_SCH J-3" xfId="9441"/>
    <cellStyle name="Input 10 2 3" xfId="9442"/>
    <cellStyle name="Input 10 2 3 2" xfId="9443"/>
    <cellStyle name="Input 10 2 3_SCH J-3" xfId="9444"/>
    <cellStyle name="Input 10 2 4" xfId="9445"/>
    <cellStyle name="Input 10 2 4 2" xfId="9446"/>
    <cellStyle name="Input 10 2 4_SCH J-3" xfId="9447"/>
    <cellStyle name="Input 10 2 5" xfId="9448"/>
    <cellStyle name="Input 10 2 5 2" xfId="9449"/>
    <cellStyle name="Input 10 2 5_SCH J-3" xfId="9450"/>
    <cellStyle name="Input 10 2 6" xfId="9451"/>
    <cellStyle name="Input 10 2 6 2" xfId="9452"/>
    <cellStyle name="Input 10 2 6_SCH J-3" xfId="9453"/>
    <cellStyle name="Input 10 2 7" xfId="9454"/>
    <cellStyle name="Input 10 2 7 2" xfId="9455"/>
    <cellStyle name="Input 10 2 7_SCH J-3" xfId="9456"/>
    <cellStyle name="Input 10 2 8" xfId="9457"/>
    <cellStyle name="Input 10 2 8 2" xfId="9458"/>
    <cellStyle name="Input 10 2 8_SCH J-3" xfId="9459"/>
    <cellStyle name="Input 10 2 9" xfId="9460"/>
    <cellStyle name="Input 10 2_SCH J-3" xfId="9461"/>
    <cellStyle name="Input 10 3" xfId="9462"/>
    <cellStyle name="Input 10 3 2" xfId="9463"/>
    <cellStyle name="Input 10 3_SCH J-3" xfId="9464"/>
    <cellStyle name="Input 10 4" xfId="9465"/>
    <cellStyle name="Input 10 4 2" xfId="9466"/>
    <cellStyle name="Input 10 4_SCH J-3" xfId="9467"/>
    <cellStyle name="Input 10 5" xfId="9468"/>
    <cellStyle name="Input 10 5 2" xfId="9469"/>
    <cellStyle name="Input 10 5_SCH J-3" xfId="9470"/>
    <cellStyle name="Input 10 6" xfId="9471"/>
    <cellStyle name="Input 10 6 2" xfId="9472"/>
    <cellStyle name="Input 10 6_SCH J-3" xfId="9473"/>
    <cellStyle name="Input 10 7" xfId="9474"/>
    <cellStyle name="Input 10 7 2" xfId="9475"/>
    <cellStyle name="Input 10 7_SCH J-3" xfId="9476"/>
    <cellStyle name="Input 10 8" xfId="9477"/>
    <cellStyle name="Input 10 8 2" xfId="9478"/>
    <cellStyle name="Input 10 8_SCH J-3" xfId="9479"/>
    <cellStyle name="Input 10 9" xfId="9480"/>
    <cellStyle name="Input 10 9 2" xfId="9481"/>
    <cellStyle name="Input 10 9_SCH J-3" xfId="9482"/>
    <cellStyle name="Input 10_SCH J-3" xfId="9483"/>
    <cellStyle name="Input 11" xfId="9484"/>
    <cellStyle name="Input 11 10" xfId="9485"/>
    <cellStyle name="Input 11 11" xfId="9486"/>
    <cellStyle name="Input 11 12" xfId="9487"/>
    <cellStyle name="Input 11 2" xfId="9488"/>
    <cellStyle name="Input 11 2 2" xfId="9489"/>
    <cellStyle name="Input 11 2 2 2" xfId="9490"/>
    <cellStyle name="Input 11 2 2_SCH J-3" xfId="9491"/>
    <cellStyle name="Input 11 2 3" xfId="9492"/>
    <cellStyle name="Input 11 2 3 2" xfId="9493"/>
    <cellStyle name="Input 11 2 3_SCH J-3" xfId="9494"/>
    <cellStyle name="Input 11 2 4" xfId="9495"/>
    <cellStyle name="Input 11 2 4 2" xfId="9496"/>
    <cellStyle name="Input 11 2 4_SCH J-3" xfId="9497"/>
    <cellStyle name="Input 11 2 5" xfId="9498"/>
    <cellStyle name="Input 11 2 5 2" xfId="9499"/>
    <cellStyle name="Input 11 2 5_SCH J-3" xfId="9500"/>
    <cellStyle name="Input 11 2 6" xfId="9501"/>
    <cellStyle name="Input 11 2 6 2" xfId="9502"/>
    <cellStyle name="Input 11 2 6_SCH J-3" xfId="9503"/>
    <cellStyle name="Input 11 2 7" xfId="9504"/>
    <cellStyle name="Input 11 2 7 2" xfId="9505"/>
    <cellStyle name="Input 11 2 7_SCH J-3" xfId="9506"/>
    <cellStyle name="Input 11 2 8" xfId="9507"/>
    <cellStyle name="Input 11 2 8 2" xfId="9508"/>
    <cellStyle name="Input 11 2 8_SCH J-3" xfId="9509"/>
    <cellStyle name="Input 11 2 9" xfId="9510"/>
    <cellStyle name="Input 11 2_SCH J-3" xfId="9511"/>
    <cellStyle name="Input 11 3" xfId="9512"/>
    <cellStyle name="Input 11 3 2" xfId="9513"/>
    <cellStyle name="Input 11 3_SCH J-3" xfId="9514"/>
    <cellStyle name="Input 11 4" xfId="9515"/>
    <cellStyle name="Input 11 4 2" xfId="9516"/>
    <cellStyle name="Input 11 4_SCH J-3" xfId="9517"/>
    <cellStyle name="Input 11 5" xfId="9518"/>
    <cellStyle name="Input 11 5 2" xfId="9519"/>
    <cellStyle name="Input 11 5_SCH J-3" xfId="9520"/>
    <cellStyle name="Input 11 6" xfId="9521"/>
    <cellStyle name="Input 11 6 2" xfId="9522"/>
    <cellStyle name="Input 11 6_SCH J-3" xfId="9523"/>
    <cellStyle name="Input 11 7" xfId="9524"/>
    <cellStyle name="Input 11 7 2" xfId="9525"/>
    <cellStyle name="Input 11 7_SCH J-3" xfId="9526"/>
    <cellStyle name="Input 11 8" xfId="9527"/>
    <cellStyle name="Input 11 8 2" xfId="9528"/>
    <cellStyle name="Input 11 8_SCH J-3" xfId="9529"/>
    <cellStyle name="Input 11 9" xfId="9530"/>
    <cellStyle name="Input 11 9 2" xfId="9531"/>
    <cellStyle name="Input 11 9_SCH J-3" xfId="9532"/>
    <cellStyle name="Input 11_SCH J-3" xfId="9533"/>
    <cellStyle name="Input 12" xfId="9534"/>
    <cellStyle name="Input 12 10" xfId="9535"/>
    <cellStyle name="Input 12 11" xfId="9536"/>
    <cellStyle name="Input 12 12" xfId="9537"/>
    <cellStyle name="Input 12 2" xfId="9538"/>
    <cellStyle name="Input 12 2 2" xfId="9539"/>
    <cellStyle name="Input 12 2 2 2" xfId="9540"/>
    <cellStyle name="Input 12 2 2_SCH J-3" xfId="9541"/>
    <cellStyle name="Input 12 2 3" xfId="9542"/>
    <cellStyle name="Input 12 2 3 2" xfId="9543"/>
    <cellStyle name="Input 12 2 3_SCH J-3" xfId="9544"/>
    <cellStyle name="Input 12 2 4" xfId="9545"/>
    <cellStyle name="Input 12 2 4 2" xfId="9546"/>
    <cellStyle name="Input 12 2 4_SCH J-3" xfId="9547"/>
    <cellStyle name="Input 12 2 5" xfId="9548"/>
    <cellStyle name="Input 12 2 5 2" xfId="9549"/>
    <cellStyle name="Input 12 2 5_SCH J-3" xfId="9550"/>
    <cellStyle name="Input 12 2 6" xfId="9551"/>
    <cellStyle name="Input 12 2 6 2" xfId="9552"/>
    <cellStyle name="Input 12 2 6_SCH J-3" xfId="9553"/>
    <cellStyle name="Input 12 2 7" xfId="9554"/>
    <cellStyle name="Input 12 2 7 2" xfId="9555"/>
    <cellStyle name="Input 12 2 7_SCH J-3" xfId="9556"/>
    <cellStyle name="Input 12 2 8" xfId="9557"/>
    <cellStyle name="Input 12 2 8 2" xfId="9558"/>
    <cellStyle name="Input 12 2 8_SCH J-3" xfId="9559"/>
    <cellStyle name="Input 12 2 9" xfId="9560"/>
    <cellStyle name="Input 12 2_SCH J-3" xfId="9561"/>
    <cellStyle name="Input 12 3" xfId="9562"/>
    <cellStyle name="Input 12 3 2" xfId="9563"/>
    <cellStyle name="Input 12 3_SCH J-3" xfId="9564"/>
    <cellStyle name="Input 12 4" xfId="9565"/>
    <cellStyle name="Input 12 4 2" xfId="9566"/>
    <cellStyle name="Input 12 4_SCH J-3" xfId="9567"/>
    <cellStyle name="Input 12 5" xfId="9568"/>
    <cellStyle name="Input 12 5 2" xfId="9569"/>
    <cellStyle name="Input 12 5_SCH J-3" xfId="9570"/>
    <cellStyle name="Input 12 6" xfId="9571"/>
    <cellStyle name="Input 12 6 2" xfId="9572"/>
    <cellStyle name="Input 12 6_SCH J-3" xfId="9573"/>
    <cellStyle name="Input 12 7" xfId="9574"/>
    <cellStyle name="Input 12 7 2" xfId="9575"/>
    <cellStyle name="Input 12 7_SCH J-3" xfId="9576"/>
    <cellStyle name="Input 12 8" xfId="9577"/>
    <cellStyle name="Input 12 8 2" xfId="9578"/>
    <cellStyle name="Input 12 8_SCH J-3" xfId="9579"/>
    <cellStyle name="Input 12 9" xfId="9580"/>
    <cellStyle name="Input 12 9 2" xfId="9581"/>
    <cellStyle name="Input 12 9_SCH J-3" xfId="9582"/>
    <cellStyle name="Input 12_SCH J-3" xfId="9583"/>
    <cellStyle name="Input 13" xfId="9584"/>
    <cellStyle name="Input 13 10" xfId="9585"/>
    <cellStyle name="Input 13 11" xfId="9586"/>
    <cellStyle name="Input 13 12" xfId="9587"/>
    <cellStyle name="Input 13 2" xfId="9588"/>
    <cellStyle name="Input 13 2 2" xfId="9589"/>
    <cellStyle name="Input 13 2 2 2" xfId="9590"/>
    <cellStyle name="Input 13 2 2_SCH J-3" xfId="9591"/>
    <cellStyle name="Input 13 2 3" xfId="9592"/>
    <cellStyle name="Input 13 2 3 2" xfId="9593"/>
    <cellStyle name="Input 13 2 3_SCH J-3" xfId="9594"/>
    <cellStyle name="Input 13 2 4" xfId="9595"/>
    <cellStyle name="Input 13 2 4 2" xfId="9596"/>
    <cellStyle name="Input 13 2 4_SCH J-3" xfId="9597"/>
    <cellStyle name="Input 13 2 5" xfId="9598"/>
    <cellStyle name="Input 13 2 5 2" xfId="9599"/>
    <cellStyle name="Input 13 2 5_SCH J-3" xfId="9600"/>
    <cellStyle name="Input 13 2 6" xfId="9601"/>
    <cellStyle name="Input 13 2 6 2" xfId="9602"/>
    <cellStyle name="Input 13 2 6_SCH J-3" xfId="9603"/>
    <cellStyle name="Input 13 2 7" xfId="9604"/>
    <cellStyle name="Input 13 2 7 2" xfId="9605"/>
    <cellStyle name="Input 13 2 7_SCH J-3" xfId="9606"/>
    <cellStyle name="Input 13 2 8" xfId="9607"/>
    <cellStyle name="Input 13 2 8 2" xfId="9608"/>
    <cellStyle name="Input 13 2 8_SCH J-3" xfId="9609"/>
    <cellStyle name="Input 13 2 9" xfId="9610"/>
    <cellStyle name="Input 13 2_SCH J-3" xfId="9611"/>
    <cellStyle name="Input 13 3" xfId="9612"/>
    <cellStyle name="Input 13 3 2" xfId="9613"/>
    <cellStyle name="Input 13 3_SCH J-3" xfId="9614"/>
    <cellStyle name="Input 13 4" xfId="9615"/>
    <cellStyle name="Input 13 4 2" xfId="9616"/>
    <cellStyle name="Input 13 4_SCH J-3" xfId="9617"/>
    <cellStyle name="Input 13 5" xfId="9618"/>
    <cellStyle name="Input 13 5 2" xfId="9619"/>
    <cellStyle name="Input 13 5_SCH J-3" xfId="9620"/>
    <cellStyle name="Input 13 6" xfId="9621"/>
    <cellStyle name="Input 13 6 2" xfId="9622"/>
    <cellStyle name="Input 13 6_SCH J-3" xfId="9623"/>
    <cellStyle name="Input 13 7" xfId="9624"/>
    <cellStyle name="Input 13 7 2" xfId="9625"/>
    <cellStyle name="Input 13 7_SCH J-3" xfId="9626"/>
    <cellStyle name="Input 13 8" xfId="9627"/>
    <cellStyle name="Input 13 8 2" xfId="9628"/>
    <cellStyle name="Input 13 8_SCH J-3" xfId="9629"/>
    <cellStyle name="Input 13 9" xfId="9630"/>
    <cellStyle name="Input 13 9 2" xfId="9631"/>
    <cellStyle name="Input 13 9_SCH J-3" xfId="9632"/>
    <cellStyle name="Input 13_SCH J-3" xfId="9633"/>
    <cellStyle name="Input 14" xfId="9634"/>
    <cellStyle name="Input 14 10" xfId="9635"/>
    <cellStyle name="Input 14 11" xfId="9636"/>
    <cellStyle name="Input 14 12" xfId="9637"/>
    <cellStyle name="Input 14 2" xfId="9638"/>
    <cellStyle name="Input 14 2 2" xfId="9639"/>
    <cellStyle name="Input 14 2 2 2" xfId="9640"/>
    <cellStyle name="Input 14 2 2_SCH J-3" xfId="9641"/>
    <cellStyle name="Input 14 2 3" xfId="9642"/>
    <cellStyle name="Input 14 2 3 2" xfId="9643"/>
    <cellStyle name="Input 14 2 3_SCH J-3" xfId="9644"/>
    <cellStyle name="Input 14 2 4" xfId="9645"/>
    <cellStyle name="Input 14 2 4 2" xfId="9646"/>
    <cellStyle name="Input 14 2 4_SCH J-3" xfId="9647"/>
    <cellStyle name="Input 14 2 5" xfId="9648"/>
    <cellStyle name="Input 14 2 5 2" xfId="9649"/>
    <cellStyle name="Input 14 2 5_SCH J-3" xfId="9650"/>
    <cellStyle name="Input 14 2 6" xfId="9651"/>
    <cellStyle name="Input 14 2 6 2" xfId="9652"/>
    <cellStyle name="Input 14 2 6_SCH J-3" xfId="9653"/>
    <cellStyle name="Input 14 2 7" xfId="9654"/>
    <cellStyle name="Input 14 2 7 2" xfId="9655"/>
    <cellStyle name="Input 14 2 7_SCH J-3" xfId="9656"/>
    <cellStyle name="Input 14 2 8" xfId="9657"/>
    <cellStyle name="Input 14 2 8 2" xfId="9658"/>
    <cellStyle name="Input 14 2 8_SCH J-3" xfId="9659"/>
    <cellStyle name="Input 14 2 9" xfId="9660"/>
    <cellStyle name="Input 14 2_SCH J-3" xfId="9661"/>
    <cellStyle name="Input 14 3" xfId="9662"/>
    <cellStyle name="Input 14 3 2" xfId="9663"/>
    <cellStyle name="Input 14 3_SCH J-3" xfId="9664"/>
    <cellStyle name="Input 14 4" xfId="9665"/>
    <cellStyle name="Input 14 4 2" xfId="9666"/>
    <cellStyle name="Input 14 4_SCH J-3" xfId="9667"/>
    <cellStyle name="Input 14 5" xfId="9668"/>
    <cellStyle name="Input 14 5 2" xfId="9669"/>
    <cellStyle name="Input 14 5_SCH J-3" xfId="9670"/>
    <cellStyle name="Input 14 6" xfId="9671"/>
    <cellStyle name="Input 14 6 2" xfId="9672"/>
    <cellStyle name="Input 14 6_SCH J-3" xfId="9673"/>
    <cellStyle name="Input 14 7" xfId="9674"/>
    <cellStyle name="Input 14 7 2" xfId="9675"/>
    <cellStyle name="Input 14 7_SCH J-3" xfId="9676"/>
    <cellStyle name="Input 14 8" xfId="9677"/>
    <cellStyle name="Input 14 8 2" xfId="9678"/>
    <cellStyle name="Input 14 8_SCH J-3" xfId="9679"/>
    <cellStyle name="Input 14 9" xfId="9680"/>
    <cellStyle name="Input 14 9 2" xfId="9681"/>
    <cellStyle name="Input 14 9_SCH J-3" xfId="9682"/>
    <cellStyle name="Input 14_SCH J-3" xfId="9683"/>
    <cellStyle name="Input 15" xfId="9684"/>
    <cellStyle name="Input 15 10" xfId="9685"/>
    <cellStyle name="Input 15 11" xfId="9686"/>
    <cellStyle name="Input 15 12" xfId="9687"/>
    <cellStyle name="Input 15 2" xfId="9688"/>
    <cellStyle name="Input 15 2 2" xfId="9689"/>
    <cellStyle name="Input 15 2 2 2" xfId="9690"/>
    <cellStyle name="Input 15 2 2_SCH J-3" xfId="9691"/>
    <cellStyle name="Input 15 2 3" xfId="9692"/>
    <cellStyle name="Input 15 2 3 2" xfId="9693"/>
    <cellStyle name="Input 15 2 3_SCH J-3" xfId="9694"/>
    <cellStyle name="Input 15 2 4" xfId="9695"/>
    <cellStyle name="Input 15 2 4 2" xfId="9696"/>
    <cellStyle name="Input 15 2 4_SCH J-3" xfId="9697"/>
    <cellStyle name="Input 15 2 5" xfId="9698"/>
    <cellStyle name="Input 15 2 5 2" xfId="9699"/>
    <cellStyle name="Input 15 2 5_SCH J-3" xfId="9700"/>
    <cellStyle name="Input 15 2 6" xfId="9701"/>
    <cellStyle name="Input 15 2 6 2" xfId="9702"/>
    <cellStyle name="Input 15 2 6_SCH J-3" xfId="9703"/>
    <cellStyle name="Input 15 2 7" xfId="9704"/>
    <cellStyle name="Input 15 2 7 2" xfId="9705"/>
    <cellStyle name="Input 15 2 7_SCH J-3" xfId="9706"/>
    <cellStyle name="Input 15 2 8" xfId="9707"/>
    <cellStyle name="Input 15 2 8 2" xfId="9708"/>
    <cellStyle name="Input 15 2 8_SCH J-3" xfId="9709"/>
    <cellStyle name="Input 15 2 9" xfId="9710"/>
    <cellStyle name="Input 15 2_SCH J-3" xfId="9711"/>
    <cellStyle name="Input 15 3" xfId="9712"/>
    <cellStyle name="Input 15 3 2" xfId="9713"/>
    <cellStyle name="Input 15 3_SCH J-3" xfId="9714"/>
    <cellStyle name="Input 15 4" xfId="9715"/>
    <cellStyle name="Input 15 4 2" xfId="9716"/>
    <cellStyle name="Input 15 4_SCH J-3" xfId="9717"/>
    <cellStyle name="Input 15 5" xfId="9718"/>
    <cellStyle name="Input 15 5 2" xfId="9719"/>
    <cellStyle name="Input 15 5_SCH J-3" xfId="9720"/>
    <cellStyle name="Input 15 6" xfId="9721"/>
    <cellStyle name="Input 15 6 2" xfId="9722"/>
    <cellStyle name="Input 15 6_SCH J-3" xfId="9723"/>
    <cellStyle name="Input 15 7" xfId="9724"/>
    <cellStyle name="Input 15 7 2" xfId="9725"/>
    <cellStyle name="Input 15 7_SCH J-3" xfId="9726"/>
    <cellStyle name="Input 15 8" xfId="9727"/>
    <cellStyle name="Input 15 8 2" xfId="9728"/>
    <cellStyle name="Input 15 8_SCH J-3" xfId="9729"/>
    <cellStyle name="Input 15 9" xfId="9730"/>
    <cellStyle name="Input 15 9 2" xfId="9731"/>
    <cellStyle name="Input 15 9_SCH J-3" xfId="9732"/>
    <cellStyle name="Input 15_SCH J-3" xfId="9733"/>
    <cellStyle name="Input 16" xfId="9734"/>
    <cellStyle name="Input 16 10" xfId="9735"/>
    <cellStyle name="Input 16 11" xfId="9736"/>
    <cellStyle name="Input 16 12" xfId="9737"/>
    <cellStyle name="Input 16 2" xfId="9738"/>
    <cellStyle name="Input 16 2 2" xfId="9739"/>
    <cellStyle name="Input 16 2 2 2" xfId="9740"/>
    <cellStyle name="Input 16 2 2_SCH J-3" xfId="9741"/>
    <cellStyle name="Input 16 2 3" xfId="9742"/>
    <cellStyle name="Input 16 2 3 2" xfId="9743"/>
    <cellStyle name="Input 16 2 3_SCH J-3" xfId="9744"/>
    <cellStyle name="Input 16 2 4" xfId="9745"/>
    <cellStyle name="Input 16 2 4 2" xfId="9746"/>
    <cellStyle name="Input 16 2 4_SCH J-3" xfId="9747"/>
    <cellStyle name="Input 16 2 5" xfId="9748"/>
    <cellStyle name="Input 16 2 5 2" xfId="9749"/>
    <cellStyle name="Input 16 2 5_SCH J-3" xfId="9750"/>
    <cellStyle name="Input 16 2 6" xfId="9751"/>
    <cellStyle name="Input 16 2 6 2" xfId="9752"/>
    <cellStyle name="Input 16 2 6_SCH J-3" xfId="9753"/>
    <cellStyle name="Input 16 2 7" xfId="9754"/>
    <cellStyle name="Input 16 2 7 2" xfId="9755"/>
    <cellStyle name="Input 16 2 7_SCH J-3" xfId="9756"/>
    <cellStyle name="Input 16 2 8" xfId="9757"/>
    <cellStyle name="Input 16 2 8 2" xfId="9758"/>
    <cellStyle name="Input 16 2 8_SCH J-3" xfId="9759"/>
    <cellStyle name="Input 16 2 9" xfId="9760"/>
    <cellStyle name="Input 16 2_SCH J-3" xfId="9761"/>
    <cellStyle name="Input 16 3" xfId="9762"/>
    <cellStyle name="Input 16 3 2" xfId="9763"/>
    <cellStyle name="Input 16 3_SCH J-3" xfId="9764"/>
    <cellStyle name="Input 16 4" xfId="9765"/>
    <cellStyle name="Input 16 4 2" xfId="9766"/>
    <cellStyle name="Input 16 4_SCH J-3" xfId="9767"/>
    <cellStyle name="Input 16 5" xfId="9768"/>
    <cellStyle name="Input 16 5 2" xfId="9769"/>
    <cellStyle name="Input 16 5_SCH J-3" xfId="9770"/>
    <cellStyle name="Input 16 6" xfId="9771"/>
    <cellStyle name="Input 16 6 2" xfId="9772"/>
    <cellStyle name="Input 16 6_SCH J-3" xfId="9773"/>
    <cellStyle name="Input 16 7" xfId="9774"/>
    <cellStyle name="Input 16 7 2" xfId="9775"/>
    <cellStyle name="Input 16 7_SCH J-3" xfId="9776"/>
    <cellStyle name="Input 16 8" xfId="9777"/>
    <cellStyle name="Input 16 8 2" xfId="9778"/>
    <cellStyle name="Input 16 8_SCH J-3" xfId="9779"/>
    <cellStyle name="Input 16 9" xfId="9780"/>
    <cellStyle name="Input 16 9 2" xfId="9781"/>
    <cellStyle name="Input 16 9_SCH J-3" xfId="9782"/>
    <cellStyle name="Input 16_SCH J-3" xfId="9783"/>
    <cellStyle name="Input 17" xfId="9784"/>
    <cellStyle name="Input 17 10" xfId="9785"/>
    <cellStyle name="Input 17 11" xfId="9786"/>
    <cellStyle name="Input 17 2" xfId="9787"/>
    <cellStyle name="Input 17 2 2" xfId="9788"/>
    <cellStyle name="Input 17 2 2 2" xfId="9789"/>
    <cellStyle name="Input 17 2 2_SCH J-3" xfId="9790"/>
    <cellStyle name="Input 17 2 3" xfId="9791"/>
    <cellStyle name="Input 17 2 3 2" xfId="9792"/>
    <cellStyle name="Input 17 2 3_SCH J-3" xfId="9793"/>
    <cellStyle name="Input 17 2 4" xfId="9794"/>
    <cellStyle name="Input 17 2 4 2" xfId="9795"/>
    <cellStyle name="Input 17 2 4_SCH J-3" xfId="9796"/>
    <cellStyle name="Input 17 2 5" xfId="9797"/>
    <cellStyle name="Input 17 2 5 2" xfId="9798"/>
    <cellStyle name="Input 17 2 5_SCH J-3" xfId="9799"/>
    <cellStyle name="Input 17 2 6" xfId="9800"/>
    <cellStyle name="Input 17 2 6 2" xfId="9801"/>
    <cellStyle name="Input 17 2 6_SCH J-3" xfId="9802"/>
    <cellStyle name="Input 17 2 7" xfId="9803"/>
    <cellStyle name="Input 17 2 7 2" xfId="9804"/>
    <cellStyle name="Input 17 2 7_SCH J-3" xfId="9805"/>
    <cellStyle name="Input 17 2 8" xfId="9806"/>
    <cellStyle name="Input 17 2 8 2" xfId="9807"/>
    <cellStyle name="Input 17 2 8_SCH J-3" xfId="9808"/>
    <cellStyle name="Input 17 2 9" xfId="9809"/>
    <cellStyle name="Input 17 2_SCH J-3" xfId="9810"/>
    <cellStyle name="Input 17 3" xfId="9811"/>
    <cellStyle name="Input 17 3 2" xfId="9812"/>
    <cellStyle name="Input 17 3_SCH J-3" xfId="9813"/>
    <cellStyle name="Input 17 4" xfId="9814"/>
    <cellStyle name="Input 17 4 2" xfId="9815"/>
    <cellStyle name="Input 17 4_SCH J-3" xfId="9816"/>
    <cellStyle name="Input 17 5" xfId="9817"/>
    <cellStyle name="Input 17 5 2" xfId="9818"/>
    <cellStyle name="Input 17 5_SCH J-3" xfId="9819"/>
    <cellStyle name="Input 17 6" xfId="9820"/>
    <cellStyle name="Input 17 6 2" xfId="9821"/>
    <cellStyle name="Input 17 6_SCH J-3" xfId="9822"/>
    <cellStyle name="Input 17 7" xfId="9823"/>
    <cellStyle name="Input 17 7 2" xfId="9824"/>
    <cellStyle name="Input 17 7_SCH J-3" xfId="9825"/>
    <cellStyle name="Input 17 8" xfId="9826"/>
    <cellStyle name="Input 17 8 2" xfId="9827"/>
    <cellStyle name="Input 17 8_SCH J-3" xfId="9828"/>
    <cellStyle name="Input 17 9" xfId="9829"/>
    <cellStyle name="Input 17 9 2" xfId="9830"/>
    <cellStyle name="Input 17 9_SCH J-3" xfId="9831"/>
    <cellStyle name="Input 17_SCH J-3" xfId="9832"/>
    <cellStyle name="Input 18" xfId="9833"/>
    <cellStyle name="Input 18 10" xfId="9834"/>
    <cellStyle name="Input 18 2" xfId="9835"/>
    <cellStyle name="Input 18 2 2" xfId="9836"/>
    <cellStyle name="Input 18 2 2 2" xfId="9837"/>
    <cellStyle name="Input 18 2 2_SCH J-3" xfId="9838"/>
    <cellStyle name="Input 18 2 3" xfId="9839"/>
    <cellStyle name="Input 18 2 3 2" xfId="9840"/>
    <cellStyle name="Input 18 2 3_SCH J-3" xfId="9841"/>
    <cellStyle name="Input 18 2 4" xfId="9842"/>
    <cellStyle name="Input 18 2 4 2" xfId="9843"/>
    <cellStyle name="Input 18 2 4_SCH J-3" xfId="9844"/>
    <cellStyle name="Input 18 2 5" xfId="9845"/>
    <cellStyle name="Input 18 2 5 2" xfId="9846"/>
    <cellStyle name="Input 18 2 5_SCH J-3" xfId="9847"/>
    <cellStyle name="Input 18 2 6" xfId="9848"/>
    <cellStyle name="Input 18 2 6 2" xfId="9849"/>
    <cellStyle name="Input 18 2 6_SCH J-3" xfId="9850"/>
    <cellStyle name="Input 18 2 7" xfId="9851"/>
    <cellStyle name="Input 18 2 7 2" xfId="9852"/>
    <cellStyle name="Input 18 2 7_SCH J-3" xfId="9853"/>
    <cellStyle name="Input 18 2 8" xfId="9854"/>
    <cellStyle name="Input 18 2 8 2" xfId="9855"/>
    <cellStyle name="Input 18 2 8_SCH J-3" xfId="9856"/>
    <cellStyle name="Input 18 2 9" xfId="9857"/>
    <cellStyle name="Input 18 2_SCH J-3" xfId="9858"/>
    <cellStyle name="Input 18 3" xfId="9859"/>
    <cellStyle name="Input 18 3 2" xfId="9860"/>
    <cellStyle name="Input 18 3_SCH J-3" xfId="9861"/>
    <cellStyle name="Input 18 4" xfId="9862"/>
    <cellStyle name="Input 18 4 2" xfId="9863"/>
    <cellStyle name="Input 18 4_SCH J-3" xfId="9864"/>
    <cellStyle name="Input 18 5" xfId="9865"/>
    <cellStyle name="Input 18 5 2" xfId="9866"/>
    <cellStyle name="Input 18 5_SCH J-3" xfId="9867"/>
    <cellStyle name="Input 18 6" xfId="9868"/>
    <cellStyle name="Input 18 6 2" xfId="9869"/>
    <cellStyle name="Input 18 6_SCH J-3" xfId="9870"/>
    <cellStyle name="Input 18 7" xfId="9871"/>
    <cellStyle name="Input 18 7 2" xfId="9872"/>
    <cellStyle name="Input 18 7_SCH J-3" xfId="9873"/>
    <cellStyle name="Input 18 8" xfId="9874"/>
    <cellStyle name="Input 18 8 2" xfId="9875"/>
    <cellStyle name="Input 18 8_SCH J-3" xfId="9876"/>
    <cellStyle name="Input 18 9" xfId="9877"/>
    <cellStyle name="Input 18 9 2" xfId="9878"/>
    <cellStyle name="Input 18 9_SCH J-3" xfId="9879"/>
    <cellStyle name="Input 18_SCH J-3" xfId="9880"/>
    <cellStyle name="Input 19" xfId="9881"/>
    <cellStyle name="Input 19 10" xfId="9882"/>
    <cellStyle name="Input 19 2" xfId="9883"/>
    <cellStyle name="Input 19 2 2" xfId="9884"/>
    <cellStyle name="Input 19 2 2 2" xfId="9885"/>
    <cellStyle name="Input 19 2 2_SCH J-3" xfId="9886"/>
    <cellStyle name="Input 19 2 3" xfId="9887"/>
    <cellStyle name="Input 19 2 3 2" xfId="9888"/>
    <cellStyle name="Input 19 2 3_SCH J-3" xfId="9889"/>
    <cellStyle name="Input 19 2 4" xfId="9890"/>
    <cellStyle name="Input 19 2 4 2" xfId="9891"/>
    <cellStyle name="Input 19 2 4_SCH J-3" xfId="9892"/>
    <cellStyle name="Input 19 2 5" xfId="9893"/>
    <cellStyle name="Input 19 2 5 2" xfId="9894"/>
    <cellStyle name="Input 19 2 5_SCH J-3" xfId="9895"/>
    <cellStyle name="Input 19 2 6" xfId="9896"/>
    <cellStyle name="Input 19 2 6 2" xfId="9897"/>
    <cellStyle name="Input 19 2 6_SCH J-3" xfId="9898"/>
    <cellStyle name="Input 19 2 7" xfId="9899"/>
    <cellStyle name="Input 19 2 7 2" xfId="9900"/>
    <cellStyle name="Input 19 2 7_SCH J-3" xfId="9901"/>
    <cellStyle name="Input 19 2 8" xfId="9902"/>
    <cellStyle name="Input 19 2 8 2" xfId="9903"/>
    <cellStyle name="Input 19 2 8_SCH J-3" xfId="9904"/>
    <cellStyle name="Input 19 2 9" xfId="9905"/>
    <cellStyle name="Input 19 2_SCH J-3" xfId="9906"/>
    <cellStyle name="Input 19 3" xfId="9907"/>
    <cellStyle name="Input 19 3 2" xfId="9908"/>
    <cellStyle name="Input 19 3_SCH J-3" xfId="9909"/>
    <cellStyle name="Input 19 4" xfId="9910"/>
    <cellStyle name="Input 19 4 2" xfId="9911"/>
    <cellStyle name="Input 19 4_SCH J-3" xfId="9912"/>
    <cellStyle name="Input 19 5" xfId="9913"/>
    <cellStyle name="Input 19 5 2" xfId="9914"/>
    <cellStyle name="Input 19 5_SCH J-3" xfId="9915"/>
    <cellStyle name="Input 19 6" xfId="9916"/>
    <cellStyle name="Input 19 6 2" xfId="9917"/>
    <cellStyle name="Input 19 6_SCH J-3" xfId="9918"/>
    <cellStyle name="Input 19 7" xfId="9919"/>
    <cellStyle name="Input 19 7 2" xfId="9920"/>
    <cellStyle name="Input 19 7_SCH J-3" xfId="9921"/>
    <cellStyle name="Input 19 8" xfId="9922"/>
    <cellStyle name="Input 19 8 2" xfId="9923"/>
    <cellStyle name="Input 19 8_SCH J-3" xfId="9924"/>
    <cellStyle name="Input 19 9" xfId="9925"/>
    <cellStyle name="Input 19 9 2" xfId="9926"/>
    <cellStyle name="Input 19 9_SCH J-3" xfId="9927"/>
    <cellStyle name="Input 19_SCH J-3" xfId="9928"/>
    <cellStyle name="Input 2" xfId="436"/>
    <cellStyle name="Input 2 10" xfId="9929"/>
    <cellStyle name="Input 2 2" xfId="9930"/>
    <cellStyle name="Input 2 2 10" xfId="9931"/>
    <cellStyle name="Input 2 2 11" xfId="9932"/>
    <cellStyle name="Input 2 2 2" xfId="9933"/>
    <cellStyle name="Input 2 2 2 2" xfId="9934"/>
    <cellStyle name="Input 2 2 2_SCH J-3" xfId="9935"/>
    <cellStyle name="Input 2 2 3" xfId="9936"/>
    <cellStyle name="Input 2 2 3 2" xfId="9937"/>
    <cellStyle name="Input 2 2 3_SCH J-3" xfId="9938"/>
    <cellStyle name="Input 2 2 4" xfId="9939"/>
    <cellStyle name="Input 2 2 4 2" xfId="9940"/>
    <cellStyle name="Input 2 2 4_SCH J-3" xfId="9941"/>
    <cellStyle name="Input 2 2 5" xfId="9942"/>
    <cellStyle name="Input 2 2 5 2" xfId="9943"/>
    <cellStyle name="Input 2 2 5_SCH J-3" xfId="9944"/>
    <cellStyle name="Input 2 2 6" xfId="9945"/>
    <cellStyle name="Input 2 2 6 2" xfId="9946"/>
    <cellStyle name="Input 2 2 6_SCH J-3" xfId="9947"/>
    <cellStyle name="Input 2 2 7" xfId="9948"/>
    <cellStyle name="Input 2 2 7 2" xfId="9949"/>
    <cellStyle name="Input 2 2 7_SCH J-3" xfId="9950"/>
    <cellStyle name="Input 2 2 8" xfId="9951"/>
    <cellStyle name="Input 2 2 8 2" xfId="9952"/>
    <cellStyle name="Input 2 2 8_SCH J-3" xfId="9953"/>
    <cellStyle name="Input 2 2 9" xfId="9954"/>
    <cellStyle name="Input 2 2_SCH J-3" xfId="9955"/>
    <cellStyle name="Input 2 3" xfId="9956"/>
    <cellStyle name="Input 2 3 2" xfId="9957"/>
    <cellStyle name="Input 2 3_SCH J-3" xfId="9958"/>
    <cellStyle name="Input 2 4" xfId="9959"/>
    <cellStyle name="Input 2 4 2" xfId="9960"/>
    <cellStyle name="Input 2 4_SCH J-3" xfId="9961"/>
    <cellStyle name="Input 2 5" xfId="9962"/>
    <cellStyle name="Input 2 5 2" xfId="9963"/>
    <cellStyle name="Input 2 5_SCH J-3" xfId="9964"/>
    <cellStyle name="Input 2 6" xfId="9965"/>
    <cellStyle name="Input 2 6 2" xfId="9966"/>
    <cellStyle name="Input 2 6_SCH J-3" xfId="9967"/>
    <cellStyle name="Input 2 7" xfId="9968"/>
    <cellStyle name="Input 2 7 2" xfId="9969"/>
    <cellStyle name="Input 2 7_SCH J-3" xfId="9970"/>
    <cellStyle name="Input 2 8" xfId="9971"/>
    <cellStyle name="Input 2 8 2" xfId="9972"/>
    <cellStyle name="Input 2 8_SCH J-3" xfId="9973"/>
    <cellStyle name="Input 2 9" xfId="9974"/>
    <cellStyle name="Input 2_SCH J-3" xfId="9975"/>
    <cellStyle name="Input 20" xfId="9976"/>
    <cellStyle name="Input 20 10" xfId="9977"/>
    <cellStyle name="Input 20 2" xfId="9978"/>
    <cellStyle name="Input 20 2 2" xfId="9979"/>
    <cellStyle name="Input 20 2 2 2" xfId="9980"/>
    <cellStyle name="Input 20 2 2_SCH J-3" xfId="9981"/>
    <cellStyle name="Input 20 2 3" xfId="9982"/>
    <cellStyle name="Input 20 2 3 2" xfId="9983"/>
    <cellStyle name="Input 20 2 3_SCH J-3" xfId="9984"/>
    <cellStyle name="Input 20 2 4" xfId="9985"/>
    <cellStyle name="Input 20 2 4 2" xfId="9986"/>
    <cellStyle name="Input 20 2 4_SCH J-3" xfId="9987"/>
    <cellStyle name="Input 20 2 5" xfId="9988"/>
    <cellStyle name="Input 20 2 5 2" xfId="9989"/>
    <cellStyle name="Input 20 2 5_SCH J-3" xfId="9990"/>
    <cellStyle name="Input 20 2 6" xfId="9991"/>
    <cellStyle name="Input 20 2 6 2" xfId="9992"/>
    <cellStyle name="Input 20 2 6_SCH J-3" xfId="9993"/>
    <cellStyle name="Input 20 2 7" xfId="9994"/>
    <cellStyle name="Input 20 2 7 2" xfId="9995"/>
    <cellStyle name="Input 20 2 7_SCH J-3" xfId="9996"/>
    <cellStyle name="Input 20 2 8" xfId="9997"/>
    <cellStyle name="Input 20 2 8 2" xfId="9998"/>
    <cellStyle name="Input 20 2 8_SCH J-3" xfId="9999"/>
    <cellStyle name="Input 20 2 9" xfId="10000"/>
    <cellStyle name="Input 20 2_SCH J-3" xfId="10001"/>
    <cellStyle name="Input 20 3" xfId="10002"/>
    <cellStyle name="Input 20 3 2" xfId="10003"/>
    <cellStyle name="Input 20 3_SCH J-3" xfId="10004"/>
    <cellStyle name="Input 20 4" xfId="10005"/>
    <cellStyle name="Input 20 4 2" xfId="10006"/>
    <cellStyle name="Input 20 4_SCH J-3" xfId="10007"/>
    <cellStyle name="Input 20 5" xfId="10008"/>
    <cellStyle name="Input 20 5 2" xfId="10009"/>
    <cellStyle name="Input 20 5_SCH J-3" xfId="10010"/>
    <cellStyle name="Input 20 6" xfId="10011"/>
    <cellStyle name="Input 20 6 2" xfId="10012"/>
    <cellStyle name="Input 20 6_SCH J-3" xfId="10013"/>
    <cellStyle name="Input 20 7" xfId="10014"/>
    <cellStyle name="Input 20 7 2" xfId="10015"/>
    <cellStyle name="Input 20 7_SCH J-3" xfId="10016"/>
    <cellStyle name="Input 20 8" xfId="10017"/>
    <cellStyle name="Input 20 8 2" xfId="10018"/>
    <cellStyle name="Input 20 8_SCH J-3" xfId="10019"/>
    <cellStyle name="Input 20 9" xfId="10020"/>
    <cellStyle name="Input 20 9 2" xfId="10021"/>
    <cellStyle name="Input 20 9_SCH J-3" xfId="10022"/>
    <cellStyle name="Input 20_SCH J-3" xfId="10023"/>
    <cellStyle name="Input 21" xfId="10024"/>
    <cellStyle name="Input 21 10" xfId="10025"/>
    <cellStyle name="Input 21 2" xfId="10026"/>
    <cellStyle name="Input 21 2 2" xfId="10027"/>
    <cellStyle name="Input 21 2 2 2" xfId="10028"/>
    <cellStyle name="Input 21 2 2_SCH J-3" xfId="10029"/>
    <cellStyle name="Input 21 2 3" xfId="10030"/>
    <cellStyle name="Input 21 2 3 2" xfId="10031"/>
    <cellStyle name="Input 21 2 3_SCH J-3" xfId="10032"/>
    <cellStyle name="Input 21 2 4" xfId="10033"/>
    <cellStyle name="Input 21 2 4 2" xfId="10034"/>
    <cellStyle name="Input 21 2 4_SCH J-3" xfId="10035"/>
    <cellStyle name="Input 21 2 5" xfId="10036"/>
    <cellStyle name="Input 21 2 5 2" xfId="10037"/>
    <cellStyle name="Input 21 2 5_SCH J-3" xfId="10038"/>
    <cellStyle name="Input 21 2 6" xfId="10039"/>
    <cellStyle name="Input 21 2 6 2" xfId="10040"/>
    <cellStyle name="Input 21 2 6_SCH J-3" xfId="10041"/>
    <cellStyle name="Input 21 2 7" xfId="10042"/>
    <cellStyle name="Input 21 2 7 2" xfId="10043"/>
    <cellStyle name="Input 21 2 7_SCH J-3" xfId="10044"/>
    <cellStyle name="Input 21 2 8" xfId="10045"/>
    <cellStyle name="Input 21 2 8 2" xfId="10046"/>
    <cellStyle name="Input 21 2 8_SCH J-3" xfId="10047"/>
    <cellStyle name="Input 21 2 9" xfId="10048"/>
    <cellStyle name="Input 21 2_SCH J-3" xfId="10049"/>
    <cellStyle name="Input 21 3" xfId="10050"/>
    <cellStyle name="Input 21 3 2" xfId="10051"/>
    <cellStyle name="Input 21 3_SCH J-3" xfId="10052"/>
    <cellStyle name="Input 21 4" xfId="10053"/>
    <cellStyle name="Input 21 4 2" xfId="10054"/>
    <cellStyle name="Input 21 4_SCH J-3" xfId="10055"/>
    <cellStyle name="Input 21 5" xfId="10056"/>
    <cellStyle name="Input 21 5 2" xfId="10057"/>
    <cellStyle name="Input 21 5_SCH J-3" xfId="10058"/>
    <cellStyle name="Input 21 6" xfId="10059"/>
    <cellStyle name="Input 21 6 2" xfId="10060"/>
    <cellStyle name="Input 21 6_SCH J-3" xfId="10061"/>
    <cellStyle name="Input 21 7" xfId="10062"/>
    <cellStyle name="Input 21 7 2" xfId="10063"/>
    <cellStyle name="Input 21 7_SCH J-3" xfId="10064"/>
    <cellStyle name="Input 21 8" xfId="10065"/>
    <cellStyle name="Input 21 8 2" xfId="10066"/>
    <cellStyle name="Input 21 8_SCH J-3" xfId="10067"/>
    <cellStyle name="Input 21 9" xfId="10068"/>
    <cellStyle name="Input 21 9 2" xfId="10069"/>
    <cellStyle name="Input 21 9_SCH J-3" xfId="10070"/>
    <cellStyle name="Input 21_SCH J-3" xfId="10071"/>
    <cellStyle name="Input 22" xfId="10072"/>
    <cellStyle name="Input 22 2" xfId="10073"/>
    <cellStyle name="Input 22 2 2" xfId="10074"/>
    <cellStyle name="Input 22 2_SCH J-3" xfId="10075"/>
    <cellStyle name="Input 22 3" xfId="10076"/>
    <cellStyle name="Input 22 3 2" xfId="10077"/>
    <cellStyle name="Input 22 3_SCH J-3" xfId="10078"/>
    <cellStyle name="Input 22 4" xfId="10079"/>
    <cellStyle name="Input 22 4 2" xfId="10080"/>
    <cellStyle name="Input 22 4_SCH J-3" xfId="10081"/>
    <cellStyle name="Input 22 5" xfId="10082"/>
    <cellStyle name="Input 22 5 2" xfId="10083"/>
    <cellStyle name="Input 22 5_SCH J-3" xfId="10084"/>
    <cellStyle name="Input 22 6" xfId="10085"/>
    <cellStyle name="Input 22 6 2" xfId="10086"/>
    <cellStyle name="Input 22 6_SCH J-3" xfId="10087"/>
    <cellStyle name="Input 22 7" xfId="10088"/>
    <cellStyle name="Input 22 7 2" xfId="10089"/>
    <cellStyle name="Input 22 7_SCH J-3" xfId="10090"/>
    <cellStyle name="Input 22 8" xfId="10091"/>
    <cellStyle name="Input 22 8 2" xfId="10092"/>
    <cellStyle name="Input 22 8_SCH J-3" xfId="10093"/>
    <cellStyle name="Input 22 9" xfId="10094"/>
    <cellStyle name="Input 22_SCH J-3" xfId="10095"/>
    <cellStyle name="Input 23" xfId="10096"/>
    <cellStyle name="Input 3" xfId="437"/>
    <cellStyle name="Input 3 10" xfId="10097"/>
    <cellStyle name="Input 3 11" xfId="10098"/>
    <cellStyle name="Input 3 2" xfId="10099"/>
    <cellStyle name="Input 3 2 10" xfId="10100"/>
    <cellStyle name="Input 3 2 2" xfId="10101"/>
    <cellStyle name="Input 3 2 2 2" xfId="10102"/>
    <cellStyle name="Input 3 2 2_SCH J-3" xfId="10103"/>
    <cellStyle name="Input 3 2 3" xfId="10104"/>
    <cellStyle name="Input 3 2 3 2" xfId="10105"/>
    <cellStyle name="Input 3 2 3_SCH J-3" xfId="10106"/>
    <cellStyle name="Input 3 2 4" xfId="10107"/>
    <cellStyle name="Input 3 2 4 2" xfId="10108"/>
    <cellStyle name="Input 3 2 4_SCH J-3" xfId="10109"/>
    <cellStyle name="Input 3 2 5" xfId="10110"/>
    <cellStyle name="Input 3 2 5 2" xfId="10111"/>
    <cellStyle name="Input 3 2 5_SCH J-3" xfId="10112"/>
    <cellStyle name="Input 3 2 6" xfId="10113"/>
    <cellStyle name="Input 3 2 6 2" xfId="10114"/>
    <cellStyle name="Input 3 2 6_SCH J-3" xfId="10115"/>
    <cellStyle name="Input 3 2 7" xfId="10116"/>
    <cellStyle name="Input 3 2 7 2" xfId="10117"/>
    <cellStyle name="Input 3 2 7_SCH J-3" xfId="10118"/>
    <cellStyle name="Input 3 2 8" xfId="10119"/>
    <cellStyle name="Input 3 2 8 2" xfId="10120"/>
    <cellStyle name="Input 3 2 8_SCH J-3" xfId="10121"/>
    <cellStyle name="Input 3 2 9" xfId="10122"/>
    <cellStyle name="Input 3 2_SCH J-3" xfId="10123"/>
    <cellStyle name="Input 3 3" xfId="10124"/>
    <cellStyle name="Input 3 3 2" xfId="10125"/>
    <cellStyle name="Input 3 3_SCH J-3" xfId="10126"/>
    <cellStyle name="Input 3 4" xfId="10127"/>
    <cellStyle name="Input 3 4 2" xfId="10128"/>
    <cellStyle name="Input 3 4_SCH J-3" xfId="10129"/>
    <cellStyle name="Input 3 5" xfId="10130"/>
    <cellStyle name="Input 3 5 2" xfId="10131"/>
    <cellStyle name="Input 3 5_SCH J-3" xfId="10132"/>
    <cellStyle name="Input 3 6" xfId="10133"/>
    <cellStyle name="Input 3 6 2" xfId="10134"/>
    <cellStyle name="Input 3 6_SCH J-3" xfId="10135"/>
    <cellStyle name="Input 3 7" xfId="10136"/>
    <cellStyle name="Input 3 7 2" xfId="10137"/>
    <cellStyle name="Input 3 7_SCH J-3" xfId="10138"/>
    <cellStyle name="Input 3 8" xfId="10139"/>
    <cellStyle name="Input 3 8 2" xfId="10140"/>
    <cellStyle name="Input 3 8_SCH J-3" xfId="10141"/>
    <cellStyle name="Input 3 9" xfId="10142"/>
    <cellStyle name="Input 3 9 2" xfId="10143"/>
    <cellStyle name="Input 3 9_SCH J-3" xfId="10144"/>
    <cellStyle name="Input 3_SCH J-3" xfId="10145"/>
    <cellStyle name="Input 4" xfId="438"/>
    <cellStyle name="Input 4 10" xfId="10146"/>
    <cellStyle name="Input 4 11" xfId="10147"/>
    <cellStyle name="Input 4 12" xfId="10148"/>
    <cellStyle name="Input 4 2" xfId="10149"/>
    <cellStyle name="Input 4 2 2" xfId="10150"/>
    <cellStyle name="Input 4 2 2 2" xfId="10151"/>
    <cellStyle name="Input 4 2 2_SCH J-3" xfId="10152"/>
    <cellStyle name="Input 4 2 3" xfId="10153"/>
    <cellStyle name="Input 4 2 3 2" xfId="10154"/>
    <cellStyle name="Input 4 2 3_SCH J-3" xfId="10155"/>
    <cellStyle name="Input 4 2 4" xfId="10156"/>
    <cellStyle name="Input 4 2 4 2" xfId="10157"/>
    <cellStyle name="Input 4 2 4_SCH J-3" xfId="10158"/>
    <cellStyle name="Input 4 2 5" xfId="10159"/>
    <cellStyle name="Input 4 2 5 2" xfId="10160"/>
    <cellStyle name="Input 4 2 5_SCH J-3" xfId="10161"/>
    <cellStyle name="Input 4 2 6" xfId="10162"/>
    <cellStyle name="Input 4 2 6 2" xfId="10163"/>
    <cellStyle name="Input 4 2 6_SCH J-3" xfId="10164"/>
    <cellStyle name="Input 4 2 7" xfId="10165"/>
    <cellStyle name="Input 4 2 7 2" xfId="10166"/>
    <cellStyle name="Input 4 2 7_SCH J-3" xfId="10167"/>
    <cellStyle name="Input 4 2 8" xfId="10168"/>
    <cellStyle name="Input 4 2 8 2" xfId="10169"/>
    <cellStyle name="Input 4 2 8_SCH J-3" xfId="10170"/>
    <cellStyle name="Input 4 2 9" xfId="10171"/>
    <cellStyle name="Input 4 2_SCH J-3" xfId="10172"/>
    <cellStyle name="Input 4 3" xfId="10173"/>
    <cellStyle name="Input 4 3 2" xfId="10174"/>
    <cellStyle name="Input 4 3_SCH J-3" xfId="10175"/>
    <cellStyle name="Input 4 4" xfId="10176"/>
    <cellStyle name="Input 4 4 2" xfId="10177"/>
    <cellStyle name="Input 4 4_SCH J-3" xfId="10178"/>
    <cellStyle name="Input 4 5" xfId="10179"/>
    <cellStyle name="Input 4 5 2" xfId="10180"/>
    <cellStyle name="Input 4 5_SCH J-3" xfId="10181"/>
    <cellStyle name="Input 4 6" xfId="10182"/>
    <cellStyle name="Input 4 6 2" xfId="10183"/>
    <cellStyle name="Input 4 6_SCH J-3" xfId="10184"/>
    <cellStyle name="Input 4 7" xfId="10185"/>
    <cellStyle name="Input 4 7 2" xfId="10186"/>
    <cellStyle name="Input 4 7_SCH J-3" xfId="10187"/>
    <cellStyle name="Input 4 8" xfId="10188"/>
    <cellStyle name="Input 4 8 2" xfId="10189"/>
    <cellStyle name="Input 4 8_SCH J-3" xfId="10190"/>
    <cellStyle name="Input 4 9" xfId="10191"/>
    <cellStyle name="Input 4 9 2" xfId="10192"/>
    <cellStyle name="Input 4 9_SCH J-3" xfId="10193"/>
    <cellStyle name="Input 4_SCH J-3" xfId="10194"/>
    <cellStyle name="Input 5" xfId="10195"/>
    <cellStyle name="Input 5 10" xfId="10196"/>
    <cellStyle name="Input 5 11" xfId="10197"/>
    <cellStyle name="Input 5 12" xfId="10198"/>
    <cellStyle name="Input 5 2" xfId="10199"/>
    <cellStyle name="Input 5 2 2" xfId="10200"/>
    <cellStyle name="Input 5 2 2 2" xfId="10201"/>
    <cellStyle name="Input 5 2 2_SCH J-3" xfId="10202"/>
    <cellStyle name="Input 5 2 3" xfId="10203"/>
    <cellStyle name="Input 5 2 3 2" xfId="10204"/>
    <cellStyle name="Input 5 2 3_SCH J-3" xfId="10205"/>
    <cellStyle name="Input 5 2 4" xfId="10206"/>
    <cellStyle name="Input 5 2 4 2" xfId="10207"/>
    <cellStyle name="Input 5 2 4_SCH J-3" xfId="10208"/>
    <cellStyle name="Input 5 2 5" xfId="10209"/>
    <cellStyle name="Input 5 2 5 2" xfId="10210"/>
    <cellStyle name="Input 5 2 5_SCH J-3" xfId="10211"/>
    <cellStyle name="Input 5 2 6" xfId="10212"/>
    <cellStyle name="Input 5 2 6 2" xfId="10213"/>
    <cellStyle name="Input 5 2 6_SCH J-3" xfId="10214"/>
    <cellStyle name="Input 5 2 7" xfId="10215"/>
    <cellStyle name="Input 5 2 7 2" xfId="10216"/>
    <cellStyle name="Input 5 2 7_SCH J-3" xfId="10217"/>
    <cellStyle name="Input 5 2 8" xfId="10218"/>
    <cellStyle name="Input 5 2 8 2" xfId="10219"/>
    <cellStyle name="Input 5 2 8_SCH J-3" xfId="10220"/>
    <cellStyle name="Input 5 2 9" xfId="10221"/>
    <cellStyle name="Input 5 2_SCH J-3" xfId="10222"/>
    <cellStyle name="Input 5 3" xfId="10223"/>
    <cellStyle name="Input 5 3 2" xfId="10224"/>
    <cellStyle name="Input 5 3_SCH J-3" xfId="10225"/>
    <cellStyle name="Input 5 4" xfId="10226"/>
    <cellStyle name="Input 5 4 2" xfId="10227"/>
    <cellStyle name="Input 5 4_SCH J-3" xfId="10228"/>
    <cellStyle name="Input 5 5" xfId="10229"/>
    <cellStyle name="Input 5 5 2" xfId="10230"/>
    <cellStyle name="Input 5 5_SCH J-3" xfId="10231"/>
    <cellStyle name="Input 5 6" xfId="10232"/>
    <cellStyle name="Input 5 6 2" xfId="10233"/>
    <cellStyle name="Input 5 6_SCH J-3" xfId="10234"/>
    <cellStyle name="Input 5 7" xfId="10235"/>
    <cellStyle name="Input 5 7 2" xfId="10236"/>
    <cellStyle name="Input 5 7_SCH J-3" xfId="10237"/>
    <cellStyle name="Input 5 8" xfId="10238"/>
    <cellStyle name="Input 5 8 2" xfId="10239"/>
    <cellStyle name="Input 5 8_SCH J-3" xfId="10240"/>
    <cellStyle name="Input 5 9" xfId="10241"/>
    <cellStyle name="Input 5 9 2" xfId="10242"/>
    <cellStyle name="Input 5 9_SCH J-3" xfId="10243"/>
    <cellStyle name="Input 5_SCH J-3" xfId="10244"/>
    <cellStyle name="Input 6" xfId="10245"/>
    <cellStyle name="Input 6 10" xfId="10246"/>
    <cellStyle name="Input 6 11" xfId="10247"/>
    <cellStyle name="Input 6 12" xfId="10248"/>
    <cellStyle name="Input 6 2" xfId="10249"/>
    <cellStyle name="Input 6 2 2" xfId="10250"/>
    <cellStyle name="Input 6 2 2 2" xfId="10251"/>
    <cellStyle name="Input 6 2 2_SCH J-3" xfId="10252"/>
    <cellStyle name="Input 6 2 3" xfId="10253"/>
    <cellStyle name="Input 6 2 3 2" xfId="10254"/>
    <cellStyle name="Input 6 2 3_SCH J-3" xfId="10255"/>
    <cellStyle name="Input 6 2 4" xfId="10256"/>
    <cellStyle name="Input 6 2 4 2" xfId="10257"/>
    <cellStyle name="Input 6 2 4_SCH J-3" xfId="10258"/>
    <cellStyle name="Input 6 2 5" xfId="10259"/>
    <cellStyle name="Input 6 2 5 2" xfId="10260"/>
    <cellStyle name="Input 6 2 5_SCH J-3" xfId="10261"/>
    <cellStyle name="Input 6 2 6" xfId="10262"/>
    <cellStyle name="Input 6 2 6 2" xfId="10263"/>
    <cellStyle name="Input 6 2 6_SCH J-3" xfId="10264"/>
    <cellStyle name="Input 6 2 7" xfId="10265"/>
    <cellStyle name="Input 6 2 7 2" xfId="10266"/>
    <cellStyle name="Input 6 2 7_SCH J-3" xfId="10267"/>
    <cellStyle name="Input 6 2 8" xfId="10268"/>
    <cellStyle name="Input 6 2 8 2" xfId="10269"/>
    <cellStyle name="Input 6 2 8_SCH J-3" xfId="10270"/>
    <cellStyle name="Input 6 2 9" xfId="10271"/>
    <cellStyle name="Input 6 2_SCH J-3" xfId="10272"/>
    <cellStyle name="Input 6 3" xfId="10273"/>
    <cellStyle name="Input 6 3 2" xfId="10274"/>
    <cellStyle name="Input 6 3_SCH J-3" xfId="10275"/>
    <cellStyle name="Input 6 4" xfId="10276"/>
    <cellStyle name="Input 6 4 2" xfId="10277"/>
    <cellStyle name="Input 6 4_SCH J-3" xfId="10278"/>
    <cellStyle name="Input 6 5" xfId="10279"/>
    <cellStyle name="Input 6 5 2" xfId="10280"/>
    <cellStyle name="Input 6 5_SCH J-3" xfId="10281"/>
    <cellStyle name="Input 6 6" xfId="10282"/>
    <cellStyle name="Input 6 6 2" xfId="10283"/>
    <cellStyle name="Input 6 6_SCH J-3" xfId="10284"/>
    <cellStyle name="Input 6 7" xfId="10285"/>
    <cellStyle name="Input 6 7 2" xfId="10286"/>
    <cellStyle name="Input 6 7_SCH J-3" xfId="10287"/>
    <cellStyle name="Input 6 8" xfId="10288"/>
    <cellStyle name="Input 6 8 2" xfId="10289"/>
    <cellStyle name="Input 6 8_SCH J-3" xfId="10290"/>
    <cellStyle name="Input 6 9" xfId="10291"/>
    <cellStyle name="Input 6 9 2" xfId="10292"/>
    <cellStyle name="Input 6 9_SCH J-3" xfId="10293"/>
    <cellStyle name="Input 6_SCH J-3" xfId="10294"/>
    <cellStyle name="Input 7" xfId="10295"/>
    <cellStyle name="Input 7 10" xfId="10296"/>
    <cellStyle name="Input 7 11" xfId="10297"/>
    <cellStyle name="Input 7 12" xfId="10298"/>
    <cellStyle name="Input 7 2" xfId="10299"/>
    <cellStyle name="Input 7 2 2" xfId="10300"/>
    <cellStyle name="Input 7 2 2 2" xfId="10301"/>
    <cellStyle name="Input 7 2 2_SCH J-3" xfId="10302"/>
    <cellStyle name="Input 7 2 3" xfId="10303"/>
    <cellStyle name="Input 7 2 3 2" xfId="10304"/>
    <cellStyle name="Input 7 2 3_SCH J-3" xfId="10305"/>
    <cellStyle name="Input 7 2 4" xfId="10306"/>
    <cellStyle name="Input 7 2 4 2" xfId="10307"/>
    <cellStyle name="Input 7 2 4_SCH J-3" xfId="10308"/>
    <cellStyle name="Input 7 2 5" xfId="10309"/>
    <cellStyle name="Input 7 2 5 2" xfId="10310"/>
    <cellStyle name="Input 7 2 5_SCH J-3" xfId="10311"/>
    <cellStyle name="Input 7 2 6" xfId="10312"/>
    <cellStyle name="Input 7 2 6 2" xfId="10313"/>
    <cellStyle name="Input 7 2 6_SCH J-3" xfId="10314"/>
    <cellStyle name="Input 7 2 7" xfId="10315"/>
    <cellStyle name="Input 7 2 7 2" xfId="10316"/>
    <cellStyle name="Input 7 2 7_SCH J-3" xfId="10317"/>
    <cellStyle name="Input 7 2 8" xfId="10318"/>
    <cellStyle name="Input 7 2 8 2" xfId="10319"/>
    <cellStyle name="Input 7 2 8_SCH J-3" xfId="10320"/>
    <cellStyle name="Input 7 2 9" xfId="10321"/>
    <cellStyle name="Input 7 2_SCH J-3" xfId="10322"/>
    <cellStyle name="Input 7 3" xfId="10323"/>
    <cellStyle name="Input 7 3 2" xfId="10324"/>
    <cellStyle name="Input 7 3_SCH J-3" xfId="10325"/>
    <cellStyle name="Input 7 4" xfId="10326"/>
    <cellStyle name="Input 7 4 2" xfId="10327"/>
    <cellStyle name="Input 7 4_SCH J-3" xfId="10328"/>
    <cellStyle name="Input 7 5" xfId="10329"/>
    <cellStyle name="Input 7 5 2" xfId="10330"/>
    <cellStyle name="Input 7 5_SCH J-3" xfId="10331"/>
    <cellStyle name="Input 7 6" xfId="10332"/>
    <cellStyle name="Input 7 6 2" xfId="10333"/>
    <cellStyle name="Input 7 6_SCH J-3" xfId="10334"/>
    <cellStyle name="Input 7 7" xfId="10335"/>
    <cellStyle name="Input 7 7 2" xfId="10336"/>
    <cellStyle name="Input 7 7_SCH J-3" xfId="10337"/>
    <cellStyle name="Input 7 8" xfId="10338"/>
    <cellStyle name="Input 7 8 2" xfId="10339"/>
    <cellStyle name="Input 7 8_SCH J-3" xfId="10340"/>
    <cellStyle name="Input 7 9" xfId="10341"/>
    <cellStyle name="Input 7 9 2" xfId="10342"/>
    <cellStyle name="Input 7 9_SCH J-3" xfId="10343"/>
    <cellStyle name="Input 7_SCH J-3" xfId="10344"/>
    <cellStyle name="Input 8" xfId="10345"/>
    <cellStyle name="Input 8 10" xfId="10346"/>
    <cellStyle name="Input 8 11" xfId="10347"/>
    <cellStyle name="Input 8 12" xfId="10348"/>
    <cellStyle name="Input 8 2" xfId="10349"/>
    <cellStyle name="Input 8 2 2" xfId="10350"/>
    <cellStyle name="Input 8 2 2 2" xfId="10351"/>
    <cellStyle name="Input 8 2 2_SCH J-3" xfId="10352"/>
    <cellStyle name="Input 8 2 3" xfId="10353"/>
    <cellStyle name="Input 8 2 3 2" xfId="10354"/>
    <cellStyle name="Input 8 2 3_SCH J-3" xfId="10355"/>
    <cellStyle name="Input 8 2 4" xfId="10356"/>
    <cellStyle name="Input 8 2 4 2" xfId="10357"/>
    <cellStyle name="Input 8 2 4_SCH J-3" xfId="10358"/>
    <cellStyle name="Input 8 2 5" xfId="10359"/>
    <cellStyle name="Input 8 2 5 2" xfId="10360"/>
    <cellStyle name="Input 8 2 5_SCH J-3" xfId="10361"/>
    <cellStyle name="Input 8 2 6" xfId="10362"/>
    <cellStyle name="Input 8 2 6 2" xfId="10363"/>
    <cellStyle name="Input 8 2 6_SCH J-3" xfId="10364"/>
    <cellStyle name="Input 8 2 7" xfId="10365"/>
    <cellStyle name="Input 8 2 7 2" xfId="10366"/>
    <cellStyle name="Input 8 2 7_SCH J-3" xfId="10367"/>
    <cellStyle name="Input 8 2 8" xfId="10368"/>
    <cellStyle name="Input 8 2 8 2" xfId="10369"/>
    <cellStyle name="Input 8 2 8_SCH J-3" xfId="10370"/>
    <cellStyle name="Input 8 2 9" xfId="10371"/>
    <cellStyle name="Input 8 2_SCH J-3" xfId="10372"/>
    <cellStyle name="Input 8 3" xfId="10373"/>
    <cellStyle name="Input 8 3 2" xfId="10374"/>
    <cellStyle name="Input 8 3_SCH J-3" xfId="10375"/>
    <cellStyle name="Input 8 4" xfId="10376"/>
    <cellStyle name="Input 8 4 2" xfId="10377"/>
    <cellStyle name="Input 8 4_SCH J-3" xfId="10378"/>
    <cellStyle name="Input 8 5" xfId="10379"/>
    <cellStyle name="Input 8 5 2" xfId="10380"/>
    <cellStyle name="Input 8 5_SCH J-3" xfId="10381"/>
    <cellStyle name="Input 8 6" xfId="10382"/>
    <cellStyle name="Input 8 6 2" xfId="10383"/>
    <cellStyle name="Input 8 6_SCH J-3" xfId="10384"/>
    <cellStyle name="Input 8 7" xfId="10385"/>
    <cellStyle name="Input 8 7 2" xfId="10386"/>
    <cellStyle name="Input 8 7_SCH J-3" xfId="10387"/>
    <cellStyle name="Input 8 8" xfId="10388"/>
    <cellStyle name="Input 8 8 2" xfId="10389"/>
    <cellStyle name="Input 8 8_SCH J-3" xfId="10390"/>
    <cellStyle name="Input 8 9" xfId="10391"/>
    <cellStyle name="Input 8 9 2" xfId="10392"/>
    <cellStyle name="Input 8 9_SCH J-3" xfId="10393"/>
    <cellStyle name="Input 8_SCH J-3" xfId="10394"/>
    <cellStyle name="Input 9" xfId="10395"/>
    <cellStyle name="Input 9 10" xfId="10396"/>
    <cellStyle name="Input 9 11" xfId="10397"/>
    <cellStyle name="Input 9 12" xfId="10398"/>
    <cellStyle name="Input 9 2" xfId="10399"/>
    <cellStyle name="Input 9 2 2" xfId="10400"/>
    <cellStyle name="Input 9 2 2 2" xfId="10401"/>
    <cellStyle name="Input 9 2 2_SCH J-3" xfId="10402"/>
    <cellStyle name="Input 9 2 3" xfId="10403"/>
    <cellStyle name="Input 9 2 3 2" xfId="10404"/>
    <cellStyle name="Input 9 2 3_SCH J-3" xfId="10405"/>
    <cellStyle name="Input 9 2 4" xfId="10406"/>
    <cellStyle name="Input 9 2 4 2" xfId="10407"/>
    <cellStyle name="Input 9 2 4_SCH J-3" xfId="10408"/>
    <cellStyle name="Input 9 2 5" xfId="10409"/>
    <cellStyle name="Input 9 2 5 2" xfId="10410"/>
    <cellStyle name="Input 9 2 5_SCH J-3" xfId="10411"/>
    <cellStyle name="Input 9 2 6" xfId="10412"/>
    <cellStyle name="Input 9 2 6 2" xfId="10413"/>
    <cellStyle name="Input 9 2 6_SCH J-3" xfId="10414"/>
    <cellStyle name="Input 9 2 7" xfId="10415"/>
    <cellStyle name="Input 9 2 7 2" xfId="10416"/>
    <cellStyle name="Input 9 2 7_SCH J-3" xfId="10417"/>
    <cellStyle name="Input 9 2 8" xfId="10418"/>
    <cellStyle name="Input 9 2 8 2" xfId="10419"/>
    <cellStyle name="Input 9 2 8_SCH J-3" xfId="10420"/>
    <cellStyle name="Input 9 2 9" xfId="10421"/>
    <cellStyle name="Input 9 2_SCH J-3" xfId="10422"/>
    <cellStyle name="Input 9 3" xfId="10423"/>
    <cellStyle name="Input 9 3 2" xfId="10424"/>
    <cellStyle name="Input 9 3_SCH J-3" xfId="10425"/>
    <cellStyle name="Input 9 4" xfId="10426"/>
    <cellStyle name="Input 9 4 2" xfId="10427"/>
    <cellStyle name="Input 9 4_SCH J-3" xfId="10428"/>
    <cellStyle name="Input 9 5" xfId="10429"/>
    <cellStyle name="Input 9 5 2" xfId="10430"/>
    <cellStyle name="Input 9 5_SCH J-3" xfId="10431"/>
    <cellStyle name="Input 9 6" xfId="10432"/>
    <cellStyle name="Input 9 6 2" xfId="10433"/>
    <cellStyle name="Input 9 6_SCH J-3" xfId="10434"/>
    <cellStyle name="Input 9 7" xfId="10435"/>
    <cellStyle name="Input 9 7 2" xfId="10436"/>
    <cellStyle name="Input 9 7_SCH J-3" xfId="10437"/>
    <cellStyle name="Input 9 8" xfId="10438"/>
    <cellStyle name="Input 9 8 2" xfId="10439"/>
    <cellStyle name="Input 9 8_SCH J-3" xfId="10440"/>
    <cellStyle name="Input 9 9" xfId="10441"/>
    <cellStyle name="Input 9 9 2" xfId="10442"/>
    <cellStyle name="Input 9 9_SCH J-3" xfId="10443"/>
    <cellStyle name="Input 9_SCH J-3" xfId="10444"/>
    <cellStyle name="kirkdollars" xfId="67"/>
    <cellStyle name="Labels - Style3" xfId="68"/>
    <cellStyle name="LineItemPrompt" xfId="69"/>
    <cellStyle name="LineItemPrompt 2" xfId="10445"/>
    <cellStyle name="LineItemPrompt 2 2" xfId="10446"/>
    <cellStyle name="LineItemPrompt 2 3" xfId="10447"/>
    <cellStyle name="LineItemPrompt 2_SCH J-3" xfId="10448"/>
    <cellStyle name="LineItemPrompt 3" xfId="10449"/>
    <cellStyle name="LineItemPrompt 4" xfId="10450"/>
    <cellStyle name="LineItemPrompt_SCH J-3" xfId="10451"/>
    <cellStyle name="LineItemValue" xfId="70"/>
    <cellStyle name="LineItemValue 2" xfId="439"/>
    <cellStyle name="LineItemValue 2 2" xfId="10452"/>
    <cellStyle name="LineItemValue 2 3" xfId="10453"/>
    <cellStyle name="LineItemValue 2_SCH J-3" xfId="10454"/>
    <cellStyle name="LineItemValue 3" xfId="10455"/>
    <cellStyle name="LineItemValue 4" xfId="10456"/>
    <cellStyle name="LineItemValue 5" xfId="10457"/>
    <cellStyle name="LineItemValue_SCH J-3" xfId="10458"/>
    <cellStyle name="Linked Cell" xfId="71" builtinId="24" customBuiltin="1"/>
    <cellStyle name="Linked Cell 10" xfId="10459"/>
    <cellStyle name="Linked Cell 11" xfId="10460"/>
    <cellStyle name="Linked Cell 12" xfId="10461"/>
    <cellStyle name="Linked Cell 13" xfId="10462"/>
    <cellStyle name="Linked Cell 14" xfId="10463"/>
    <cellStyle name="Linked Cell 15" xfId="10464"/>
    <cellStyle name="Linked Cell 16" xfId="10465"/>
    <cellStyle name="Linked Cell 17" xfId="10466"/>
    <cellStyle name="Linked Cell 17 2" xfId="10467"/>
    <cellStyle name="Linked Cell 17_SCH J-3" xfId="10468"/>
    <cellStyle name="Linked Cell 2" xfId="440"/>
    <cellStyle name="Linked Cell 2 2" xfId="10469"/>
    <cellStyle name="Linked Cell 2 2 2" xfId="10470"/>
    <cellStyle name="Linked Cell 2 2_SCH J-3" xfId="10471"/>
    <cellStyle name="Linked Cell 2 3" xfId="10472"/>
    <cellStyle name="Linked Cell 2_SCH J-3" xfId="10473"/>
    <cellStyle name="Linked Cell 3" xfId="441"/>
    <cellStyle name="Linked Cell 3 2" xfId="10474"/>
    <cellStyle name="Linked Cell 3_SCH J-3" xfId="10475"/>
    <cellStyle name="Linked Cell 4" xfId="442"/>
    <cellStyle name="Linked Cell 5" xfId="10476"/>
    <cellStyle name="Linked Cell 6" xfId="10477"/>
    <cellStyle name="Linked Cell 7" xfId="10478"/>
    <cellStyle name="Linked Cell 8" xfId="10479"/>
    <cellStyle name="Linked Cell 9" xfId="10480"/>
    <cellStyle name="Milliers [0]_EDYAN" xfId="10481"/>
    <cellStyle name="Milliers_EDYAN" xfId="10482"/>
    <cellStyle name="Monétaire [0]_EDYAN" xfId="10483"/>
    <cellStyle name="Monétaire_EDYAN" xfId="10484"/>
    <cellStyle name="Neutral" xfId="72" builtinId="28" customBuiltin="1"/>
    <cellStyle name="Neutral 10" xfId="10485"/>
    <cellStyle name="Neutral 11" xfId="10486"/>
    <cellStyle name="Neutral 12" xfId="10487"/>
    <cellStyle name="Neutral 13" xfId="10488"/>
    <cellStyle name="Neutral 14" xfId="10489"/>
    <cellStyle name="Neutral 15" xfId="10490"/>
    <cellStyle name="Neutral 16" xfId="10491"/>
    <cellStyle name="Neutral 17" xfId="10492"/>
    <cellStyle name="Neutral 17 2" xfId="10493"/>
    <cellStyle name="Neutral 17_SCH J-3" xfId="10494"/>
    <cellStyle name="Neutral 2" xfId="443"/>
    <cellStyle name="Neutral 2 2" xfId="10495"/>
    <cellStyle name="Neutral 2 2 2" xfId="10496"/>
    <cellStyle name="Neutral 2 2_SCH J-3" xfId="10497"/>
    <cellStyle name="Neutral 2 3" xfId="10498"/>
    <cellStyle name="Neutral 2_SCH J-3" xfId="10499"/>
    <cellStyle name="Neutral 3" xfId="444"/>
    <cellStyle name="Neutral 3 2" xfId="10500"/>
    <cellStyle name="Neutral 3_SCH J-3" xfId="10501"/>
    <cellStyle name="Neutral 4" xfId="445"/>
    <cellStyle name="Neutral 5" xfId="10502"/>
    <cellStyle name="Neutral 6" xfId="10503"/>
    <cellStyle name="Neutral 7" xfId="10504"/>
    <cellStyle name="Neutral 8" xfId="10505"/>
    <cellStyle name="Neutral 9" xfId="10506"/>
    <cellStyle name="Normal" xfId="0" builtinId="0"/>
    <cellStyle name="Normal - Style1" xfId="73"/>
    <cellStyle name="Normal - Style1 2" xfId="10507"/>
    <cellStyle name="Normal - Style1_SCH J-3" xfId="10508"/>
    <cellStyle name="Normal - Style2" xfId="74"/>
    <cellStyle name="Normal - Style3" xfId="75"/>
    <cellStyle name="Normal - Style4" xfId="76"/>
    <cellStyle name="Normal - Style5" xfId="77"/>
    <cellStyle name="Normal - Style6" xfId="78"/>
    <cellStyle name="Normal - Style7" xfId="79"/>
    <cellStyle name="Normal - Style8" xfId="80"/>
    <cellStyle name="Normal 10" xfId="446"/>
    <cellStyle name="Normal 10 2" xfId="10509"/>
    <cellStyle name="Normal 10 2 2" xfId="10510"/>
    <cellStyle name="Normal 10 2_SCH J-3" xfId="10511"/>
    <cellStyle name="Normal 10 21 3" xfId="645"/>
    <cellStyle name="Normal 10 3" xfId="10512"/>
    <cellStyle name="Normal 10 4" xfId="10513"/>
    <cellStyle name="Normal 10_SCH J-3" xfId="10514"/>
    <cellStyle name="Normal 11" xfId="81"/>
    <cellStyle name="Normal 11 2" xfId="10515"/>
    <cellStyle name="Normal 11 2 2" xfId="10516"/>
    <cellStyle name="Normal 11 2_SCH J-3" xfId="10517"/>
    <cellStyle name="Normal 11 3" xfId="10518"/>
    <cellStyle name="Normal 11_SCH J-3" xfId="10519"/>
    <cellStyle name="Normal 12" xfId="447"/>
    <cellStyle name="Normal 12 2" xfId="448"/>
    <cellStyle name="Normal 12 2 2" xfId="10520"/>
    <cellStyle name="Normal 12 2 2 2" xfId="10521"/>
    <cellStyle name="Normal 12 2 2 2 2" xfId="10522"/>
    <cellStyle name="Normal 12 2 2 2 2 2" xfId="10523"/>
    <cellStyle name="Normal 12 2 2 2 2 2 2" xfId="10524"/>
    <cellStyle name="Normal 12 2 2 2 2 2_SCH J-3" xfId="10525"/>
    <cellStyle name="Normal 12 2 2 2 2 3" xfId="10526"/>
    <cellStyle name="Normal 12 2 2 2 2_SCH J-3" xfId="10527"/>
    <cellStyle name="Normal 12 2 2 2 3" xfId="10528"/>
    <cellStyle name="Normal 12 2 2 2 3 2" xfId="10529"/>
    <cellStyle name="Normal 12 2 2 2 3_SCH J-3" xfId="10530"/>
    <cellStyle name="Normal 12 2 2 2 4" xfId="10531"/>
    <cellStyle name="Normal 12 2 2 2 5" xfId="10532"/>
    <cellStyle name="Normal 12 2 2 2_SCH J-3" xfId="10533"/>
    <cellStyle name="Normal 12 2 2 3" xfId="10534"/>
    <cellStyle name="Normal 12 2 2 3 2" xfId="10535"/>
    <cellStyle name="Normal 12 2 2 3 2 2" xfId="10536"/>
    <cellStyle name="Normal 12 2 2 3 2_SCH J-3" xfId="10537"/>
    <cellStyle name="Normal 12 2 2 3 3" xfId="10538"/>
    <cellStyle name="Normal 12 2 2 3_SCH J-3" xfId="10539"/>
    <cellStyle name="Normal 12 2 2 4" xfId="10540"/>
    <cellStyle name="Normal 12 2 2 4 2" xfId="10541"/>
    <cellStyle name="Normal 12 2 2 4_SCH J-3" xfId="10542"/>
    <cellStyle name="Normal 12 2 2 5" xfId="10543"/>
    <cellStyle name="Normal 12 2 2 6" xfId="10544"/>
    <cellStyle name="Normal 12 2 2_SCH J-3" xfId="10545"/>
    <cellStyle name="Normal 12 2 3" xfId="10546"/>
    <cellStyle name="Normal 12 2 3 2" xfId="10547"/>
    <cellStyle name="Normal 12 2 3 2 2" xfId="10548"/>
    <cellStyle name="Normal 12 2 3 2 2 2" xfId="10549"/>
    <cellStyle name="Normal 12 2 3 2 2_SCH J-3" xfId="10550"/>
    <cellStyle name="Normal 12 2 3 2 3" xfId="10551"/>
    <cellStyle name="Normal 12 2 3 2_SCH J-3" xfId="10552"/>
    <cellStyle name="Normal 12 2 3 3" xfId="10553"/>
    <cellStyle name="Normal 12 2 3 3 2" xfId="10554"/>
    <cellStyle name="Normal 12 2 3 3_SCH J-3" xfId="10555"/>
    <cellStyle name="Normal 12 2 3 4" xfId="10556"/>
    <cellStyle name="Normal 12 2 3 5" xfId="10557"/>
    <cellStyle name="Normal 12 2 3_SCH J-3" xfId="10558"/>
    <cellStyle name="Normal 12 2 4" xfId="10559"/>
    <cellStyle name="Normal 12 2 4 2" xfId="10560"/>
    <cellStyle name="Normal 12 2 4 2 2" xfId="10561"/>
    <cellStyle name="Normal 12 2 4 2_SCH J-3" xfId="10562"/>
    <cellStyle name="Normal 12 2 4 3" xfId="10563"/>
    <cellStyle name="Normal 12 2 4_SCH J-3" xfId="10564"/>
    <cellStyle name="Normal 12 2 5" xfId="10565"/>
    <cellStyle name="Normal 12 2 5 2" xfId="10566"/>
    <cellStyle name="Normal 12 2 5_SCH J-3" xfId="10567"/>
    <cellStyle name="Normal 12 2 6" xfId="10568"/>
    <cellStyle name="Normal 12 2 7" xfId="10569"/>
    <cellStyle name="Normal 12 2_SCH J-3" xfId="10570"/>
    <cellStyle name="Normal 12 3" xfId="10571"/>
    <cellStyle name="Normal 12 3 2" xfId="10572"/>
    <cellStyle name="Normal 12 3 2 2" xfId="10573"/>
    <cellStyle name="Normal 12 3 2 2 2" xfId="10574"/>
    <cellStyle name="Normal 12 3 2 2 2 2" xfId="10575"/>
    <cellStyle name="Normal 12 3 2 2 2_SCH J-3" xfId="10576"/>
    <cellStyle name="Normal 12 3 2 2 3" xfId="10577"/>
    <cellStyle name="Normal 12 3 2 2_SCH J-3" xfId="10578"/>
    <cellStyle name="Normal 12 3 2 3" xfId="10579"/>
    <cellStyle name="Normal 12 3 2 3 2" xfId="10580"/>
    <cellStyle name="Normal 12 3 2 3_SCH J-3" xfId="10581"/>
    <cellStyle name="Normal 12 3 2 4" xfId="10582"/>
    <cellStyle name="Normal 12 3 2_SCH J-3" xfId="10583"/>
    <cellStyle name="Normal 12 3 3" xfId="10584"/>
    <cellStyle name="Normal 12 3 3 2" xfId="10585"/>
    <cellStyle name="Normal 12 3 3 2 2" xfId="10586"/>
    <cellStyle name="Normal 12 3 3 2_SCH J-3" xfId="10587"/>
    <cellStyle name="Normal 12 3 3 3" xfId="10588"/>
    <cellStyle name="Normal 12 3 3_SCH J-3" xfId="10589"/>
    <cellStyle name="Normal 12 3 4" xfId="10590"/>
    <cellStyle name="Normal 12 3 4 2" xfId="10591"/>
    <cellStyle name="Normal 12 3 4_SCH J-3" xfId="10592"/>
    <cellStyle name="Normal 12 3 5" xfId="10593"/>
    <cellStyle name="Normal 12 3 6" xfId="10594"/>
    <cellStyle name="Normal 12 3_SCH J-3" xfId="10595"/>
    <cellStyle name="Normal 12 4" xfId="10596"/>
    <cellStyle name="Normal 12 4 2" xfId="10597"/>
    <cellStyle name="Normal 12 4 2 2" xfId="10598"/>
    <cellStyle name="Normal 12 4 2 2 2" xfId="10599"/>
    <cellStyle name="Normal 12 4 2 2_SCH J-3" xfId="10600"/>
    <cellStyle name="Normal 12 4 2 3" xfId="10601"/>
    <cellStyle name="Normal 12 4 2_SCH J-3" xfId="10602"/>
    <cellStyle name="Normal 12 4 3" xfId="10603"/>
    <cellStyle name="Normal 12 4 3 2" xfId="10604"/>
    <cellStyle name="Normal 12 4 3_SCH J-3" xfId="10605"/>
    <cellStyle name="Normal 12 4 4" xfId="10606"/>
    <cellStyle name="Normal 12 4_SCH J-3" xfId="10607"/>
    <cellStyle name="Normal 12 5" xfId="10608"/>
    <cellStyle name="Normal 12 5 2" xfId="10609"/>
    <cellStyle name="Normal 12 5 2 2" xfId="10610"/>
    <cellStyle name="Normal 12 5 2_SCH J-3" xfId="10611"/>
    <cellStyle name="Normal 12 5 3" xfId="10612"/>
    <cellStyle name="Normal 12 5_SCH J-3" xfId="10613"/>
    <cellStyle name="Normal 12 6" xfId="10614"/>
    <cellStyle name="Normal 12 6 2" xfId="10615"/>
    <cellStyle name="Normal 12 6_SCH J-3" xfId="10616"/>
    <cellStyle name="Normal 12 7" xfId="10617"/>
    <cellStyle name="Normal 12 8" xfId="10618"/>
    <cellStyle name="Normal 12_SCH J-3" xfId="10619"/>
    <cellStyle name="Normal 13" xfId="449"/>
    <cellStyle name="Normal 13 2" xfId="450"/>
    <cellStyle name="Normal 13 2 2" xfId="451"/>
    <cellStyle name="Normal 13 2 2 2" xfId="10620"/>
    <cellStyle name="Normal 13 2 2_SCH J-3" xfId="10621"/>
    <cellStyle name="Normal 13 2 3" xfId="10622"/>
    <cellStyle name="Normal 13 2 4" xfId="10623"/>
    <cellStyle name="Normal 13 2_SCH J-3" xfId="10624"/>
    <cellStyle name="Normal 13 3" xfId="452"/>
    <cellStyle name="Normal 13 3 2" xfId="10625"/>
    <cellStyle name="Normal 13 3_SCH J-3" xfId="10626"/>
    <cellStyle name="Normal 13 4" xfId="10627"/>
    <cellStyle name="Normal 13 5" xfId="10628"/>
    <cellStyle name="Normal 13_SCH J-3" xfId="10629"/>
    <cellStyle name="Normal 14" xfId="453"/>
    <cellStyle name="Normal 14 2" xfId="454"/>
    <cellStyle name="Normal 14 2 2" xfId="455"/>
    <cellStyle name="Normal 14 2 2 2" xfId="10630"/>
    <cellStyle name="Normal 14 2 2 2 2" xfId="10631"/>
    <cellStyle name="Normal 14 2 2 2_SCH J-3" xfId="10632"/>
    <cellStyle name="Normal 14 2 2 3" xfId="10633"/>
    <cellStyle name="Normal 14 2 2 4" xfId="10634"/>
    <cellStyle name="Normal 14 2 2_SCH J-3" xfId="10635"/>
    <cellStyle name="Normal 14 2 3" xfId="10636"/>
    <cellStyle name="Normal 14 2 3 2" xfId="10637"/>
    <cellStyle name="Normal 14 2 3_SCH J-3" xfId="10638"/>
    <cellStyle name="Normal 14 2 4" xfId="10639"/>
    <cellStyle name="Normal 14 2 4 2" xfId="10640"/>
    <cellStyle name="Normal 14 2 4_SCH J-3" xfId="10641"/>
    <cellStyle name="Normal 14 2 5" xfId="10642"/>
    <cellStyle name="Normal 14 2 6" xfId="10643"/>
    <cellStyle name="Normal 14 2 7" xfId="10644"/>
    <cellStyle name="Normal 14 2_SCH J-3" xfId="10645"/>
    <cellStyle name="Normal 14 3" xfId="456"/>
    <cellStyle name="Normal 14 3 2" xfId="10646"/>
    <cellStyle name="Normal 14 3 2 2" xfId="10647"/>
    <cellStyle name="Normal 14 3 2_SCH J-3" xfId="10648"/>
    <cellStyle name="Normal 14 3 3" xfId="10649"/>
    <cellStyle name="Normal 14 3 4" xfId="10650"/>
    <cellStyle name="Normal 14 3_SCH J-3" xfId="10651"/>
    <cellStyle name="Normal 14 4" xfId="10652"/>
    <cellStyle name="Normal 14 4 2" xfId="10653"/>
    <cellStyle name="Normal 14 4 3" xfId="10654"/>
    <cellStyle name="Normal 14 4 4" xfId="10655"/>
    <cellStyle name="Normal 14 4_SCH J-3" xfId="10656"/>
    <cellStyle name="Normal 14 5" xfId="10657"/>
    <cellStyle name="Normal 14_SCH J-3" xfId="10658"/>
    <cellStyle name="Normal 15" xfId="457"/>
    <cellStyle name="Normal 15 2" xfId="10659"/>
    <cellStyle name="Normal 15 2 10" xfId="10660"/>
    <cellStyle name="Normal 15 2 11" xfId="10661"/>
    <cellStyle name="Normal 15 2 2" xfId="10662"/>
    <cellStyle name="Normal 15 2 2 2" xfId="10663"/>
    <cellStyle name="Normal 15 2 2 2 2" xfId="10664"/>
    <cellStyle name="Normal 15 2 2 2 2 2" xfId="10665"/>
    <cellStyle name="Normal 15 2 2 2 2 3" xfId="10666"/>
    <cellStyle name="Normal 15 2 2 2 2_SCH J-3" xfId="10667"/>
    <cellStyle name="Normal 15 2 2 2 3" xfId="10668"/>
    <cellStyle name="Normal 15 2 2 2 3 2" xfId="10669"/>
    <cellStyle name="Normal 15 2 2 2 3_SCH J-3" xfId="10670"/>
    <cellStyle name="Normal 15 2 2 2 4" xfId="10671"/>
    <cellStyle name="Normal 15 2 2 2 5" xfId="10672"/>
    <cellStyle name="Normal 15 2 2 2 6" xfId="10673"/>
    <cellStyle name="Normal 15 2 2 2_SCH J-3" xfId="10674"/>
    <cellStyle name="Normal 15 2 2 3" xfId="10675"/>
    <cellStyle name="Normal 15 2 2 3 2" xfId="10676"/>
    <cellStyle name="Normal 15 2 2 3 3" xfId="10677"/>
    <cellStyle name="Normal 15 2 2 3_SCH J-3" xfId="10678"/>
    <cellStyle name="Normal 15 2 2 4" xfId="10679"/>
    <cellStyle name="Normal 15 2 2 4 2" xfId="10680"/>
    <cellStyle name="Normal 15 2 2 4_SCH J-3" xfId="10681"/>
    <cellStyle name="Normal 15 2 2 5" xfId="10682"/>
    <cellStyle name="Normal 15 2 2 6" xfId="10683"/>
    <cellStyle name="Normal 15 2 2 7" xfId="10684"/>
    <cellStyle name="Normal 15 2 2_SCH J-3" xfId="10685"/>
    <cellStyle name="Normal 15 2 3" xfId="10686"/>
    <cellStyle name="Normal 15 2 3 2" xfId="10687"/>
    <cellStyle name="Normal 15 2 3 2 2" xfId="10688"/>
    <cellStyle name="Normal 15 2 3 2 2 2" xfId="10689"/>
    <cellStyle name="Normal 15 2 3 2 2_SCH J-3" xfId="10690"/>
    <cellStyle name="Normal 15 2 3 2 3" xfId="10691"/>
    <cellStyle name="Normal 15 2 3 2 4" xfId="10692"/>
    <cellStyle name="Normal 15 2 3 2 5" xfId="10693"/>
    <cellStyle name="Normal 15 2 3 2 6" xfId="10694"/>
    <cellStyle name="Normal 15 2 3 2_SCH J-3" xfId="10695"/>
    <cellStyle name="Normal 15 2 3 3" xfId="10696"/>
    <cellStyle name="Normal 15 2 3 3 2" xfId="10697"/>
    <cellStyle name="Normal 15 2 3 3_SCH J-3" xfId="10698"/>
    <cellStyle name="Normal 15 2 3 4" xfId="10699"/>
    <cellStyle name="Normal 15 2 3 5" xfId="10700"/>
    <cellStyle name="Normal 15 2 3 6" xfId="10701"/>
    <cellStyle name="Normal 15 2 3 7" xfId="10702"/>
    <cellStyle name="Normal 15 2 3_SCH J-3" xfId="10703"/>
    <cellStyle name="Normal 15 2 4" xfId="10704"/>
    <cellStyle name="Normal 15 2 4 2" xfId="10705"/>
    <cellStyle name="Normal 15 2 4 2 2" xfId="10706"/>
    <cellStyle name="Normal 15 2 4 2_SCH J-3" xfId="10707"/>
    <cellStyle name="Normal 15 2 4 3" xfId="10708"/>
    <cellStyle name="Normal 15 2 4 4" xfId="10709"/>
    <cellStyle name="Normal 15 2 4 5" xfId="10710"/>
    <cellStyle name="Normal 15 2 4 6" xfId="10711"/>
    <cellStyle name="Normal 15 2 4_SCH J-3" xfId="10712"/>
    <cellStyle name="Normal 15 2 5" xfId="10713"/>
    <cellStyle name="Normal 15 2 5 2" xfId="10714"/>
    <cellStyle name="Normal 15 2 5 2 2" xfId="10715"/>
    <cellStyle name="Normal 15 2 5 2_SCH J-3" xfId="10716"/>
    <cellStyle name="Normal 15 2 5 3" xfId="10717"/>
    <cellStyle name="Normal 15 2 5 4" xfId="10718"/>
    <cellStyle name="Normal 15 2 5 5" xfId="10719"/>
    <cellStyle name="Normal 15 2 5_SCH J-3" xfId="10720"/>
    <cellStyle name="Normal 15 2 6" xfId="10721"/>
    <cellStyle name="Normal 15 2 6 2" xfId="10722"/>
    <cellStyle name="Normal 15 2 6_SCH J-3" xfId="10723"/>
    <cellStyle name="Normal 15 2 7" xfId="10724"/>
    <cellStyle name="Normal 15 2 8" xfId="10725"/>
    <cellStyle name="Normal 15 2 9" xfId="10726"/>
    <cellStyle name="Normal 15 2_SCH J-3" xfId="10727"/>
    <cellStyle name="Normal 15 3" xfId="10728"/>
    <cellStyle name="Normal 15 3 2" xfId="10729"/>
    <cellStyle name="Normal 15 3 2 2" xfId="10730"/>
    <cellStyle name="Normal 15 3 2 2 2" xfId="10731"/>
    <cellStyle name="Normal 15 3 2 2 3" xfId="10732"/>
    <cellStyle name="Normal 15 3 2 2_SCH J-3" xfId="10733"/>
    <cellStyle name="Normal 15 3 2 3" xfId="10734"/>
    <cellStyle name="Normal 15 3 2 3 2" xfId="10735"/>
    <cellStyle name="Normal 15 3 2 3_SCH J-3" xfId="10736"/>
    <cellStyle name="Normal 15 3 2 4" xfId="10737"/>
    <cellStyle name="Normal 15 3 2 5" xfId="10738"/>
    <cellStyle name="Normal 15 3 2 6" xfId="10739"/>
    <cellStyle name="Normal 15 3 2_SCH J-3" xfId="10740"/>
    <cellStyle name="Normal 15 3 3" xfId="10741"/>
    <cellStyle name="Normal 15 3 3 2" xfId="10742"/>
    <cellStyle name="Normal 15 3 3 3" xfId="10743"/>
    <cellStyle name="Normal 15 3 3_SCH J-3" xfId="10744"/>
    <cellStyle name="Normal 15 3 4" xfId="10745"/>
    <cellStyle name="Normal 15 3 4 2" xfId="10746"/>
    <cellStyle name="Normal 15 3 4_SCH J-3" xfId="10747"/>
    <cellStyle name="Normal 15 3 5" xfId="10748"/>
    <cellStyle name="Normal 15 3 6" xfId="10749"/>
    <cellStyle name="Normal 15 3 7" xfId="10750"/>
    <cellStyle name="Normal 15 3_SCH J-3" xfId="10751"/>
    <cellStyle name="Normal 15 4" xfId="10752"/>
    <cellStyle name="Normal 15 4 2" xfId="10753"/>
    <cellStyle name="Normal 15 4 2 2" xfId="10754"/>
    <cellStyle name="Normal 15 4 2 2 2" xfId="10755"/>
    <cellStyle name="Normal 15 4 2 2_SCH J-3" xfId="10756"/>
    <cellStyle name="Normal 15 4 2 3" xfId="10757"/>
    <cellStyle name="Normal 15 4 2 4" xfId="10758"/>
    <cellStyle name="Normal 15 4 2 5" xfId="10759"/>
    <cellStyle name="Normal 15 4 2 6" xfId="10760"/>
    <cellStyle name="Normal 15 4 2_SCH J-3" xfId="10761"/>
    <cellStyle name="Normal 15 4 3" xfId="10762"/>
    <cellStyle name="Normal 15 4 3 2" xfId="10763"/>
    <cellStyle name="Normal 15 4 3_SCH J-3" xfId="10764"/>
    <cellStyle name="Normal 15 4 4" xfId="10765"/>
    <cellStyle name="Normal 15 4 5" xfId="10766"/>
    <cellStyle name="Normal 15 4 6" xfId="10767"/>
    <cellStyle name="Normal 15 4 7" xfId="10768"/>
    <cellStyle name="Normal 15 4_SCH J-3" xfId="10769"/>
    <cellStyle name="Normal 15 5" xfId="10770"/>
    <cellStyle name="Normal 15 5 2" xfId="10771"/>
    <cellStyle name="Normal 15 5 2 2" xfId="10772"/>
    <cellStyle name="Normal 15 5 2 3" xfId="10773"/>
    <cellStyle name="Normal 15 5 2_SCH J-3" xfId="10774"/>
    <cellStyle name="Normal 15 5 3" xfId="10775"/>
    <cellStyle name="Normal 15 5 4" xfId="10776"/>
    <cellStyle name="Normal 15 5 5" xfId="10777"/>
    <cellStyle name="Normal 15 5_SCH J-3" xfId="10778"/>
    <cellStyle name="Normal 15 6" xfId="10779"/>
    <cellStyle name="Normal 15 6 2" xfId="10780"/>
    <cellStyle name="Normal 15 6 2 2" xfId="10781"/>
    <cellStyle name="Normal 15 6 2_SCH J-3" xfId="10782"/>
    <cellStyle name="Normal 15 6 3" xfId="10783"/>
    <cellStyle name="Normal 15 6 4" xfId="10784"/>
    <cellStyle name="Normal 15 6 5" xfId="10785"/>
    <cellStyle name="Normal 15 6_SCH J-3" xfId="10786"/>
    <cellStyle name="Normal 15 7" xfId="10787"/>
    <cellStyle name="Normal 15 7 2" xfId="10788"/>
    <cellStyle name="Normal 15 7 2 2" xfId="10789"/>
    <cellStyle name="Normal 15 7 2_SCH J-3" xfId="10790"/>
    <cellStyle name="Normal 15 7 3" xfId="10791"/>
    <cellStyle name="Normal 15 7 4" xfId="10792"/>
    <cellStyle name="Normal 15 7 5" xfId="10793"/>
    <cellStyle name="Normal 15 7_SCH J-3" xfId="10794"/>
    <cellStyle name="Normal 15 8" xfId="10795"/>
    <cellStyle name="Normal 15_SCH J-3" xfId="10796"/>
    <cellStyle name="Normal 16" xfId="458"/>
    <cellStyle name="Normal 16 2" xfId="459"/>
    <cellStyle name="Normal 16 2 2" xfId="460"/>
    <cellStyle name="Normal 16 2 2 2" xfId="10797"/>
    <cellStyle name="Normal 16 2 2_SCH J-3" xfId="10798"/>
    <cellStyle name="Normal 16 2 3" xfId="10799"/>
    <cellStyle name="Normal 16 2 4" xfId="10800"/>
    <cellStyle name="Normal 16 2_SCH J-3" xfId="10801"/>
    <cellStyle name="Normal 16 3" xfId="461"/>
    <cellStyle name="Normal 16 3 2" xfId="10802"/>
    <cellStyle name="Normal 16 3_SCH J-3" xfId="10803"/>
    <cellStyle name="Normal 16 4" xfId="10804"/>
    <cellStyle name="Normal 16 5" xfId="10805"/>
    <cellStyle name="Normal 16_SCH J-3" xfId="10806"/>
    <cellStyle name="Normal 17" xfId="462"/>
    <cellStyle name="Normal 17 2" xfId="463"/>
    <cellStyle name="Normal 17 2 2" xfId="464"/>
    <cellStyle name="Normal 17 2 2 2" xfId="10807"/>
    <cellStyle name="Normal 17 2 2 2 2" xfId="10808"/>
    <cellStyle name="Normal 17 2 2 2 3" xfId="10809"/>
    <cellStyle name="Normal 17 2 2 2_SCH J-3" xfId="10810"/>
    <cellStyle name="Normal 17 2 2 3" xfId="10811"/>
    <cellStyle name="Normal 17 2 2 3 2" xfId="10812"/>
    <cellStyle name="Normal 17 2 2 3_SCH J-3" xfId="10813"/>
    <cellStyle name="Normal 17 2 2 4" xfId="10814"/>
    <cellStyle name="Normal 17 2 2 5" xfId="10815"/>
    <cellStyle name="Normal 17 2 2 6" xfId="10816"/>
    <cellStyle name="Normal 17 2 2_SCH J-3" xfId="10817"/>
    <cellStyle name="Normal 17 2 3" xfId="10818"/>
    <cellStyle name="Normal 17 2 3 2" xfId="10819"/>
    <cellStyle name="Normal 17 2 3 3" xfId="10820"/>
    <cellStyle name="Normal 17 2 3_SCH J-3" xfId="10821"/>
    <cellStyle name="Normal 17 2 4" xfId="10822"/>
    <cellStyle name="Normal 17 2 4 2" xfId="10823"/>
    <cellStyle name="Normal 17 2 4_SCH J-3" xfId="10824"/>
    <cellStyle name="Normal 17 2 5" xfId="10825"/>
    <cellStyle name="Normal 17 2 6" xfId="10826"/>
    <cellStyle name="Normal 17 2 7" xfId="10827"/>
    <cellStyle name="Normal 17 2 8" xfId="10828"/>
    <cellStyle name="Normal 17 2_SCH J-3" xfId="10829"/>
    <cellStyle name="Normal 17 3" xfId="465"/>
    <cellStyle name="Normal 17 3 2" xfId="10830"/>
    <cellStyle name="Normal 17 3 2 2" xfId="10831"/>
    <cellStyle name="Normal 17 3 2 2 2" xfId="10832"/>
    <cellStyle name="Normal 17 3 2 2_SCH J-3" xfId="10833"/>
    <cellStyle name="Normal 17 3 2 3" xfId="10834"/>
    <cellStyle name="Normal 17 3 2 4" xfId="10835"/>
    <cellStyle name="Normal 17 3 2 5" xfId="10836"/>
    <cellStyle name="Normal 17 3 2_SCH J-3" xfId="10837"/>
    <cellStyle name="Normal 17 3 3" xfId="10838"/>
    <cellStyle name="Normal 17 3 3 2" xfId="10839"/>
    <cellStyle name="Normal 17 3 3_SCH J-3" xfId="10840"/>
    <cellStyle name="Normal 17 3 4" xfId="10841"/>
    <cellStyle name="Normal 17 3 5" xfId="10842"/>
    <cellStyle name="Normal 17 3 6" xfId="10843"/>
    <cellStyle name="Normal 17 3 7" xfId="10844"/>
    <cellStyle name="Normal 17 3_SCH J-3" xfId="10845"/>
    <cellStyle name="Normal 17 4" xfId="10846"/>
    <cellStyle name="Normal 17 4 2" xfId="10847"/>
    <cellStyle name="Normal 17 4 2 2" xfId="10848"/>
    <cellStyle name="Normal 17 4 2_SCH J-3" xfId="10849"/>
    <cellStyle name="Normal 17 4 3" xfId="10850"/>
    <cellStyle name="Normal 17 4 4" xfId="10851"/>
    <cellStyle name="Normal 17 4 5" xfId="10852"/>
    <cellStyle name="Normal 17 4_SCH J-3" xfId="10853"/>
    <cellStyle name="Normal 17 5" xfId="10854"/>
    <cellStyle name="Normal 17 5 2" xfId="10855"/>
    <cellStyle name="Normal 17 5 2 2" xfId="10856"/>
    <cellStyle name="Normal 17 5 2_SCH J-3" xfId="10857"/>
    <cellStyle name="Normal 17 5 3" xfId="10858"/>
    <cellStyle name="Normal 17 5 4" xfId="10859"/>
    <cellStyle name="Normal 17 5 5" xfId="10860"/>
    <cellStyle name="Normal 17 5_SCH J-3" xfId="10861"/>
    <cellStyle name="Normal 17 6" xfId="10862"/>
    <cellStyle name="Normal 17 6 2" xfId="10863"/>
    <cellStyle name="Normal 17 6 2 2" xfId="10864"/>
    <cellStyle name="Normal 17 6 2_SCH J-3" xfId="10865"/>
    <cellStyle name="Normal 17 6 3" xfId="10866"/>
    <cellStyle name="Normal 17 6 4" xfId="10867"/>
    <cellStyle name="Normal 17 6 5" xfId="10868"/>
    <cellStyle name="Normal 17 6_SCH J-3" xfId="10869"/>
    <cellStyle name="Normal 17 7" xfId="10870"/>
    <cellStyle name="Normal 17_SCH J-3" xfId="10871"/>
    <cellStyle name="Normal 18" xfId="466"/>
    <cellStyle name="Normal 18 2" xfId="10872"/>
    <cellStyle name="Normal 18 2 2" xfId="10873"/>
    <cellStyle name="Normal 18 2 2 2" xfId="10874"/>
    <cellStyle name="Normal 18 2 2 3" xfId="10875"/>
    <cellStyle name="Normal 18 2 2_SCH J-3" xfId="10876"/>
    <cellStyle name="Normal 18 2 3" xfId="10877"/>
    <cellStyle name="Normal 18 2 4" xfId="10878"/>
    <cellStyle name="Normal 18 2 5" xfId="10879"/>
    <cellStyle name="Normal 18 2 6" xfId="10880"/>
    <cellStyle name="Normal 18 2 7" xfId="10881"/>
    <cellStyle name="Normal 18 2_SCH J-3" xfId="10882"/>
    <cellStyle name="Normal 18 3" xfId="10883"/>
    <cellStyle name="Normal 18 3 2" xfId="10884"/>
    <cellStyle name="Normal 18 3 2 2" xfId="10885"/>
    <cellStyle name="Normal 18 3 2_SCH J-3" xfId="10886"/>
    <cellStyle name="Normal 18 3 3" xfId="10887"/>
    <cellStyle name="Normal 18 3 4" xfId="10888"/>
    <cellStyle name="Normal 18 3 5" xfId="10889"/>
    <cellStyle name="Normal 18 3 6" xfId="10890"/>
    <cellStyle name="Normal 18 3_SCH J-3" xfId="10891"/>
    <cellStyle name="Normal 18 4" xfId="10892"/>
    <cellStyle name="Normal 18_SCH J-3" xfId="10893"/>
    <cellStyle name="Normal 19" xfId="467"/>
    <cellStyle name="Normal 19 2" xfId="468"/>
    <cellStyle name="Normal 19 2 2" xfId="469"/>
    <cellStyle name="Normal 19 2 2 2" xfId="10894"/>
    <cellStyle name="Normal 19 2 2_SCH J-3" xfId="10895"/>
    <cellStyle name="Normal 19 2 3" xfId="10896"/>
    <cellStyle name="Normal 19 2 4" xfId="10897"/>
    <cellStyle name="Normal 19 2_SCH J-3" xfId="10898"/>
    <cellStyle name="Normal 19 3" xfId="470"/>
    <cellStyle name="Normal 19 3 2" xfId="10899"/>
    <cellStyle name="Normal 19 3_SCH J-3" xfId="10900"/>
    <cellStyle name="Normal 19 4" xfId="10901"/>
    <cellStyle name="Normal 19 5" xfId="10902"/>
    <cellStyle name="Normal 19_SCH J-3" xfId="10903"/>
    <cellStyle name="Normal 2" xfId="82"/>
    <cellStyle name="Normal 2 10" xfId="10904"/>
    <cellStyle name="Normal 2 10 2" xfId="10905"/>
    <cellStyle name="Normal 2 10 2 2" xfId="10906"/>
    <cellStyle name="Normal 2 10 2_SCH J-3" xfId="10907"/>
    <cellStyle name="Normal 2 10 3" xfId="10908"/>
    <cellStyle name="Normal 2 10_SCH J-3" xfId="10909"/>
    <cellStyle name="Normal 2 11" xfId="10910"/>
    <cellStyle name="Normal 2 11 2" xfId="10911"/>
    <cellStyle name="Normal 2 11 2 2" xfId="10912"/>
    <cellStyle name="Normal 2 11 2_SCH J-3" xfId="10913"/>
    <cellStyle name="Normal 2 11 3" xfId="10914"/>
    <cellStyle name="Normal 2 11_SCH J-3" xfId="10915"/>
    <cellStyle name="Normal 2 12" xfId="10916"/>
    <cellStyle name="Normal 2 12 2" xfId="10917"/>
    <cellStyle name="Normal 2 12_SCH J-3" xfId="10918"/>
    <cellStyle name="Normal 2 13" xfId="10919"/>
    <cellStyle name="Normal 2 14" xfId="10920"/>
    <cellStyle name="Normal 2 15" xfId="10921"/>
    <cellStyle name="Normal 2 16" xfId="10922"/>
    <cellStyle name="Normal 2 17" xfId="10923"/>
    <cellStyle name="Normal 2 18" xfId="10924"/>
    <cellStyle name="Normal 2 18 2" xfId="10925"/>
    <cellStyle name="Normal 2 18 2 2" xfId="10926"/>
    <cellStyle name="Normal 2 18 2_SCH J-3" xfId="10927"/>
    <cellStyle name="Normal 2 18 3" xfId="10928"/>
    <cellStyle name="Normal 2 18 4" xfId="10929"/>
    <cellStyle name="Normal 2 18_SCH J-3" xfId="10930"/>
    <cellStyle name="Normal 2 19" xfId="10931"/>
    <cellStyle name="Normal 2 19 2" xfId="10932"/>
    <cellStyle name="Normal 2 19_SCH J-3" xfId="10933"/>
    <cellStyle name="Normal 2 2" xfId="83"/>
    <cellStyle name="Normal 2 2 2" xfId="471"/>
    <cellStyle name="Normal 2 2 2 2" xfId="10934"/>
    <cellStyle name="Normal 2 2 2 2 2" xfId="10935"/>
    <cellStyle name="Normal 2 2 2 2_SCH J-3" xfId="10936"/>
    <cellStyle name="Normal 2 2 2 3" xfId="10937"/>
    <cellStyle name="Normal 2 2 2 3 2" xfId="10938"/>
    <cellStyle name="Normal 2 2 2 3_SCH J-3" xfId="10939"/>
    <cellStyle name="Normal 2 2 2 4" xfId="10940"/>
    <cellStyle name="Normal 2 2 2 4 2" xfId="10941"/>
    <cellStyle name="Normal 2 2 2 4_SCH J-3" xfId="10942"/>
    <cellStyle name="Normal 2 2 2 5" xfId="10943"/>
    <cellStyle name="Normal 2 2 2_SCH J-3" xfId="10944"/>
    <cellStyle name="Normal 2 2 3" xfId="472"/>
    <cellStyle name="Normal 2 2 3 2" xfId="10945"/>
    <cellStyle name="Normal 2 2 3 3" xfId="10946"/>
    <cellStyle name="Normal 2 2 3_SCH J-3" xfId="10947"/>
    <cellStyle name="Normal 2 2 4" xfId="10948"/>
    <cellStyle name="Normal 2 2 4 2" xfId="10949"/>
    <cellStyle name="Normal 2 2 4 2 2" xfId="10950"/>
    <cellStyle name="Normal 2 2 4 2 2 2" xfId="10951"/>
    <cellStyle name="Normal 2 2 4 2 2 2 2" xfId="10952"/>
    <cellStyle name="Normal 2 2 4 2 2 2_SCH J-3" xfId="10953"/>
    <cellStyle name="Normal 2 2 4 2 2 3" xfId="10954"/>
    <cellStyle name="Normal 2 2 4 2 2 4" xfId="10955"/>
    <cellStyle name="Normal 2 2 4 2 2_SCH J-3" xfId="10956"/>
    <cellStyle name="Normal 2 2 4 2 3" xfId="10957"/>
    <cellStyle name="Normal 2 2 4 2 3 2" xfId="10958"/>
    <cellStyle name="Normal 2 2 4 2 3_SCH J-3" xfId="10959"/>
    <cellStyle name="Normal 2 2 4 2 4" xfId="10960"/>
    <cellStyle name="Normal 2 2 4 2 5" xfId="10961"/>
    <cellStyle name="Normal 2 2 4 2_SCH J-3" xfId="10962"/>
    <cellStyle name="Normal 2 2 4 3" xfId="10963"/>
    <cellStyle name="Normal 2 2 4 3 2" xfId="10964"/>
    <cellStyle name="Normal 2 2 4 3 2 2" xfId="10965"/>
    <cellStyle name="Normal 2 2 4 3 2_SCH J-3" xfId="10966"/>
    <cellStyle name="Normal 2 2 4 3 3" xfId="10967"/>
    <cellStyle name="Normal 2 2 4 3 4" xfId="10968"/>
    <cellStyle name="Normal 2 2 4 3_SCH J-3" xfId="10969"/>
    <cellStyle name="Normal 2 2 4 4" xfId="10970"/>
    <cellStyle name="Normal 2 2 4 4 2" xfId="10971"/>
    <cellStyle name="Normal 2 2 4 4_SCH J-3" xfId="10972"/>
    <cellStyle name="Normal 2 2 4 5" xfId="10973"/>
    <cellStyle name="Normal 2 2 4 5 2" xfId="10974"/>
    <cellStyle name="Normal 2 2 4 5_SCH J-3" xfId="10975"/>
    <cellStyle name="Normal 2 2 4 6" xfId="10976"/>
    <cellStyle name="Normal 2 2 4 7" xfId="10977"/>
    <cellStyle name="Normal 2 2 4_SCH J-3" xfId="10978"/>
    <cellStyle name="Normal 2 2 5" xfId="10979"/>
    <cellStyle name="Normal 2 2 5 2" xfId="10980"/>
    <cellStyle name="Normal 2 2 5 2 2" xfId="10981"/>
    <cellStyle name="Normal 2 2 5 2 3" xfId="10982"/>
    <cellStyle name="Normal 2 2 5 2_SCH J-3" xfId="10983"/>
    <cellStyle name="Normal 2 2 5 3" xfId="10984"/>
    <cellStyle name="Normal 2 2 5 4" xfId="10985"/>
    <cellStyle name="Normal 2 2 5 5" xfId="10986"/>
    <cellStyle name="Normal 2 2 5 6" xfId="10987"/>
    <cellStyle name="Normal 2 2 5_SCH J-3" xfId="10988"/>
    <cellStyle name="Normal 2 2 6" xfId="10989"/>
    <cellStyle name="Normal 2 2 6 2" xfId="10990"/>
    <cellStyle name="Normal 2 2 6 2 2" xfId="10991"/>
    <cellStyle name="Normal 2 2 6 2_SCH J-3" xfId="10992"/>
    <cellStyle name="Normal 2 2 6 3" xfId="10993"/>
    <cellStyle name="Normal 2 2 6 4" xfId="10994"/>
    <cellStyle name="Normal 2 2 6 5" xfId="10995"/>
    <cellStyle name="Normal 2 2 6_SCH J-3" xfId="10996"/>
    <cellStyle name="Normal 2 2 7" xfId="10997"/>
    <cellStyle name="Normal 2 2 8" xfId="10998"/>
    <cellStyle name="Normal 2 2 8 2" xfId="10999"/>
    <cellStyle name="Normal 2 2 8 3" xfId="11000"/>
    <cellStyle name="Normal 2 2 8_SCH J-3" xfId="11001"/>
    <cellStyle name="Normal 2 2_SCH J-3" xfId="11002"/>
    <cellStyle name="Normal 2 20" xfId="11003"/>
    <cellStyle name="Normal 2 20 2" xfId="11004"/>
    <cellStyle name="Normal 2 20 3" xfId="11005"/>
    <cellStyle name="Normal 2 20_SCH J-3" xfId="11006"/>
    <cellStyle name="Normal 2 21" xfId="11007"/>
    <cellStyle name="Normal 2 21 2" xfId="11008"/>
    <cellStyle name="Normal 2 21_SCH J-3" xfId="11009"/>
    <cellStyle name="Normal 2 22" xfId="11010"/>
    <cellStyle name="Normal 2 3" xfId="473"/>
    <cellStyle name="Normal 2 3 2" xfId="11011"/>
    <cellStyle name="Normal 2 3 2 2" xfId="11012"/>
    <cellStyle name="Normal 2 3 2 3" xfId="11013"/>
    <cellStyle name="Normal 2 3 2_SCH J-3" xfId="11014"/>
    <cellStyle name="Normal 2 3 3" xfId="11015"/>
    <cellStyle name="Normal 2 3 4" xfId="11016"/>
    <cellStyle name="Normal 2 3 4 2" xfId="11017"/>
    <cellStyle name="Normal 2 3 4 2 2" xfId="11018"/>
    <cellStyle name="Normal 2 3 4 2_SCH J-3" xfId="11019"/>
    <cellStyle name="Normal 2 3 4 3" xfId="11020"/>
    <cellStyle name="Normal 2 3 4 4" xfId="11021"/>
    <cellStyle name="Normal 2 3 4 5" xfId="11022"/>
    <cellStyle name="Normal 2 3 4_SCH J-3" xfId="11023"/>
    <cellStyle name="Normal 2 3 5" xfId="11024"/>
    <cellStyle name="Normal 2 3 5 2" xfId="11025"/>
    <cellStyle name="Normal 2 3 5 2 2" xfId="11026"/>
    <cellStyle name="Normal 2 3 5 2_SCH J-3" xfId="11027"/>
    <cellStyle name="Normal 2 3 5 3" xfId="11028"/>
    <cellStyle name="Normal 2 3 5 4" xfId="11029"/>
    <cellStyle name="Normal 2 3 5 5" xfId="11030"/>
    <cellStyle name="Normal 2 3 5_SCH J-3" xfId="11031"/>
    <cellStyle name="Normal 2 3 6" xfId="11032"/>
    <cellStyle name="Normal 2 3 6 2" xfId="11033"/>
    <cellStyle name="Normal 2 3 6_SCH J-3" xfId="11034"/>
    <cellStyle name="Normal 2 3_SCH J-3" xfId="11035"/>
    <cellStyle name="Normal 2 4" xfId="474"/>
    <cellStyle name="Normal 2 4 2" xfId="11036"/>
    <cellStyle name="Normal 2 4 2 2" xfId="11037"/>
    <cellStyle name="Normal 2 4 2 3" xfId="11038"/>
    <cellStyle name="Normal 2 4 2_SCH J-3" xfId="11039"/>
    <cellStyle name="Normal 2 4 3" xfId="11040"/>
    <cellStyle name="Normal 2 4 3 2" xfId="11041"/>
    <cellStyle name="Normal 2 4 3_SCH J-3" xfId="11042"/>
    <cellStyle name="Normal 2 4 4" xfId="11043"/>
    <cellStyle name="Normal 2 4 4 2" xfId="11044"/>
    <cellStyle name="Normal 2 4 4_SCH J-3" xfId="11045"/>
    <cellStyle name="Normal 2 4 5" xfId="11046"/>
    <cellStyle name="Normal 2 4_SCH J-3" xfId="11047"/>
    <cellStyle name="Normal 2 41" xfId="11048"/>
    <cellStyle name="Normal 2 43" xfId="11049"/>
    <cellStyle name="Normal 2 5" xfId="475"/>
    <cellStyle name="Normal 2 5 2" xfId="11050"/>
    <cellStyle name="Normal 2 5 2 2" xfId="11051"/>
    <cellStyle name="Normal 2 5 2 2 2" xfId="11052"/>
    <cellStyle name="Normal 2 5 2 2 2 2" xfId="11053"/>
    <cellStyle name="Normal 2 5 2 2 2_SCH J-3" xfId="11054"/>
    <cellStyle name="Normal 2 5 2 2 3" xfId="11055"/>
    <cellStyle name="Normal 2 5 2 2 4" xfId="11056"/>
    <cellStyle name="Normal 2 5 2 2_SCH J-3" xfId="11057"/>
    <cellStyle name="Normal 2 5 2 3" xfId="11058"/>
    <cellStyle name="Normal 2 5 2 3 2" xfId="11059"/>
    <cellStyle name="Normal 2 5 2 3 2 2" xfId="11060"/>
    <cellStyle name="Normal 2 5 2 3 2_SCH J-3" xfId="11061"/>
    <cellStyle name="Normal 2 5 2 3 3" xfId="11062"/>
    <cellStyle name="Normal 2 5 2 3 4" xfId="11063"/>
    <cellStyle name="Normal 2 5 2 3_SCH J-3" xfId="11064"/>
    <cellStyle name="Normal 2 5 2 4" xfId="11065"/>
    <cellStyle name="Normal 2 5 2 4 2" xfId="11066"/>
    <cellStyle name="Normal 2 5 2 4_SCH J-3" xfId="11067"/>
    <cellStyle name="Normal 2 5 2 5" xfId="11068"/>
    <cellStyle name="Normal 2 5 2 6" xfId="11069"/>
    <cellStyle name="Normal 2 5 2 7" xfId="11070"/>
    <cellStyle name="Normal 2 5 2_SCH J-3" xfId="11071"/>
    <cellStyle name="Normal 2 5 3" xfId="11072"/>
    <cellStyle name="Normal 2 5 3 2" xfId="11073"/>
    <cellStyle name="Normal 2 5 3 2 2" xfId="11074"/>
    <cellStyle name="Normal 2 5 3 2_SCH J-3" xfId="11075"/>
    <cellStyle name="Normal 2 5 3 3" xfId="11076"/>
    <cellStyle name="Normal 2 5 3 4" xfId="11077"/>
    <cellStyle name="Normal 2 5 3_SCH J-3" xfId="11078"/>
    <cellStyle name="Normal 2 5 4" xfId="11079"/>
    <cellStyle name="Normal 2 5 4 2" xfId="11080"/>
    <cellStyle name="Normal 2 5 4 2 2" xfId="11081"/>
    <cellStyle name="Normal 2 5 4 2_SCH J-3" xfId="11082"/>
    <cellStyle name="Normal 2 5 4 3" xfId="11083"/>
    <cellStyle name="Normal 2 5 4 4" xfId="11084"/>
    <cellStyle name="Normal 2 5 4_SCH J-3" xfId="11085"/>
    <cellStyle name="Normal 2 5 5" xfId="11086"/>
    <cellStyle name="Normal 2 5 6" xfId="11087"/>
    <cellStyle name="Normal 2 5_SCH J-3" xfId="11088"/>
    <cellStyle name="Normal 2 6" xfId="476"/>
    <cellStyle name="Normal 2 6 2" xfId="477"/>
    <cellStyle name="Normal 2 6 2 2" xfId="11089"/>
    <cellStyle name="Normal 2 6 2_SCH J-3" xfId="11090"/>
    <cellStyle name="Normal 2 6 3" xfId="11091"/>
    <cellStyle name="Normal 2 6 4" xfId="11092"/>
    <cellStyle name="Normal 2 6_SCH J-3" xfId="11093"/>
    <cellStyle name="Normal 2 7" xfId="478"/>
    <cellStyle name="Normal 2 7 2" xfId="11094"/>
    <cellStyle name="Normal 2 7 2 2" xfId="11095"/>
    <cellStyle name="Normal 2 7 2 2 2" xfId="11096"/>
    <cellStyle name="Normal 2 7 2 2 3" xfId="11097"/>
    <cellStyle name="Normal 2 7 2 2_SCH J-3" xfId="11098"/>
    <cellStyle name="Normal 2 7 2 3" xfId="11099"/>
    <cellStyle name="Normal 2 7 2 3 2" xfId="11100"/>
    <cellStyle name="Normal 2 7 2 3_SCH J-3" xfId="11101"/>
    <cellStyle name="Normal 2 7 2 4" xfId="11102"/>
    <cellStyle name="Normal 2 7 2 5" xfId="11103"/>
    <cellStyle name="Normal 2 7 2_SCH J-3" xfId="11104"/>
    <cellStyle name="Normal 2 7 3" xfId="11105"/>
    <cellStyle name="Normal 2 7 3 2" xfId="11106"/>
    <cellStyle name="Normal 2 7 3 2 2" xfId="11107"/>
    <cellStyle name="Normal 2 7 3 2_SCH J-3" xfId="11108"/>
    <cellStyle name="Normal 2 7 3 3" xfId="11109"/>
    <cellStyle name="Normal 2 7 3 4" xfId="11110"/>
    <cellStyle name="Normal 2 7 3 5" xfId="11111"/>
    <cellStyle name="Normal 2 7 3_SCH J-3" xfId="11112"/>
    <cellStyle name="Normal 2 7 4" xfId="11113"/>
    <cellStyle name="Normal 2 7 4 2" xfId="11114"/>
    <cellStyle name="Normal 2 7 4 2 2" xfId="11115"/>
    <cellStyle name="Normal 2 7 4 2_SCH J-3" xfId="11116"/>
    <cellStyle name="Normal 2 7 4 3" xfId="11117"/>
    <cellStyle name="Normal 2 7 4 4" xfId="11118"/>
    <cellStyle name="Normal 2 7 4 5" xfId="11119"/>
    <cellStyle name="Normal 2 7 4_SCH J-3" xfId="11120"/>
    <cellStyle name="Normal 2 7 5" xfId="11121"/>
    <cellStyle name="Normal 2 7_SCH J-3" xfId="11122"/>
    <cellStyle name="Normal 2 8" xfId="479"/>
    <cellStyle name="Normal 2 8 2" xfId="11123"/>
    <cellStyle name="Normal 2 8 2 2" xfId="11124"/>
    <cellStyle name="Normal 2 8 2 2 2" xfId="11125"/>
    <cellStyle name="Normal 2 8 2 2_SCH J-3" xfId="11126"/>
    <cellStyle name="Normal 2 8 2 3" xfId="11127"/>
    <cellStyle name="Normal 2 8 2 4" xfId="11128"/>
    <cellStyle name="Normal 2 8 2 5" xfId="11129"/>
    <cellStyle name="Normal 2 8 2_SCH J-3" xfId="11130"/>
    <cellStyle name="Normal 2 8 3" xfId="11131"/>
    <cellStyle name="Normal 2 8 3 2" xfId="11132"/>
    <cellStyle name="Normal 2 8 3 2 2" xfId="11133"/>
    <cellStyle name="Normal 2 8 3 2_SCH J-3" xfId="11134"/>
    <cellStyle name="Normal 2 8 3 3" xfId="11135"/>
    <cellStyle name="Normal 2 8 3 4" xfId="11136"/>
    <cellStyle name="Normal 2 8 3 5" xfId="11137"/>
    <cellStyle name="Normal 2 8 3_SCH J-3" xfId="11138"/>
    <cellStyle name="Normal 2 8 4" xfId="11139"/>
    <cellStyle name="Normal 2 8_SCH J-3" xfId="11140"/>
    <cellStyle name="Normal 2 9" xfId="634"/>
    <cellStyle name="Normal 2 9 2" xfId="11141"/>
    <cellStyle name="Normal 2 9 2 2" xfId="11142"/>
    <cellStyle name="Normal 2 9 2 2 2" xfId="11143"/>
    <cellStyle name="Normal 2 9 2 2_SCH J-3" xfId="11144"/>
    <cellStyle name="Normal 2 9 2 3" xfId="11145"/>
    <cellStyle name="Normal 2 9 2 4" xfId="11146"/>
    <cellStyle name="Normal 2 9 2 5" xfId="11147"/>
    <cellStyle name="Normal 2 9 2_SCH J-3" xfId="11148"/>
    <cellStyle name="Normal 2 9 3" xfId="11149"/>
    <cellStyle name="Normal 2 9_SCH J-3" xfId="11150"/>
    <cellStyle name="Normal 2_183302" xfId="11151"/>
    <cellStyle name="Normal 20" xfId="480"/>
    <cellStyle name="Normal 20 2" xfId="11152"/>
    <cellStyle name="Normal 20 2 2" xfId="11153"/>
    <cellStyle name="Normal 20 2 2 2" xfId="11154"/>
    <cellStyle name="Normal 20 2 2_SCH J-3" xfId="11155"/>
    <cellStyle name="Normal 20 2 3" xfId="11156"/>
    <cellStyle name="Normal 20 2 4" xfId="11157"/>
    <cellStyle name="Normal 20 2 5" xfId="11158"/>
    <cellStyle name="Normal 20 2_SCH J-3" xfId="11159"/>
    <cellStyle name="Normal 20 3" xfId="11160"/>
    <cellStyle name="Normal 20 3 2" xfId="11161"/>
    <cellStyle name="Normal 20 3 3" xfId="11162"/>
    <cellStyle name="Normal 20 3 4" xfId="11163"/>
    <cellStyle name="Normal 20 3_SCH J-3" xfId="11164"/>
    <cellStyle name="Normal 20 4" xfId="11165"/>
    <cellStyle name="Normal 20_SCH J-3" xfId="11166"/>
    <cellStyle name="Normal 21" xfId="481"/>
    <cellStyle name="Normal 21 2" xfId="482"/>
    <cellStyle name="Normal 21 2 2" xfId="11167"/>
    <cellStyle name="Normal 21 2_SCH J-3" xfId="11168"/>
    <cellStyle name="Normal 21 3" xfId="11169"/>
    <cellStyle name="Normal 21_SCH J-3" xfId="11170"/>
    <cellStyle name="Normal 22" xfId="483"/>
    <cellStyle name="Normal 22 2" xfId="11171"/>
    <cellStyle name="Normal 22 2 2" xfId="11172"/>
    <cellStyle name="Normal 22 2 3" xfId="11173"/>
    <cellStyle name="Normal 22 2 4" xfId="11174"/>
    <cellStyle name="Normal 22 2 5" xfId="11175"/>
    <cellStyle name="Normal 22 2_SCH J-3" xfId="11176"/>
    <cellStyle name="Normal 22 3" xfId="11177"/>
    <cellStyle name="Normal 22 4" xfId="11178"/>
    <cellStyle name="Normal 22_SCH J-3" xfId="11179"/>
    <cellStyle name="Normal 23" xfId="484"/>
    <cellStyle name="Normal 23 2" xfId="485"/>
    <cellStyle name="Normal 23 2 2" xfId="486"/>
    <cellStyle name="Normal 23 2 2 2" xfId="11180"/>
    <cellStyle name="Normal 23 2 2_SCH J-3" xfId="11181"/>
    <cellStyle name="Normal 23 2 3" xfId="11182"/>
    <cellStyle name="Normal 23 2 4" xfId="11183"/>
    <cellStyle name="Normal 23 2 5" xfId="11184"/>
    <cellStyle name="Normal 23 2_SCH J-3" xfId="11185"/>
    <cellStyle name="Normal 23 3" xfId="487"/>
    <cellStyle name="Normal 23 3 2" xfId="11186"/>
    <cellStyle name="Normal 23 3 3" xfId="11187"/>
    <cellStyle name="Normal 23 3_SCH J-3" xfId="11188"/>
    <cellStyle name="Normal 23 4" xfId="11189"/>
    <cellStyle name="Normal 23 5" xfId="11190"/>
    <cellStyle name="Normal 23_SCH J-3" xfId="11191"/>
    <cellStyle name="Normal 24" xfId="488"/>
    <cellStyle name="Normal 24 2" xfId="11192"/>
    <cellStyle name="Normal 24 2 2" xfId="11193"/>
    <cellStyle name="Normal 24 2_SCH J-3" xfId="11194"/>
    <cellStyle name="Normal 24 3" xfId="11195"/>
    <cellStyle name="Normal 24 4" xfId="11196"/>
    <cellStyle name="Normal 24_SCH J-3" xfId="11197"/>
    <cellStyle name="Normal 25" xfId="489"/>
    <cellStyle name="Normal 25 2" xfId="11198"/>
    <cellStyle name="Normal 25_SCH J-3" xfId="11199"/>
    <cellStyle name="Normal 26" xfId="490"/>
    <cellStyle name="Normal 26 2" xfId="11200"/>
    <cellStyle name="Normal 26 2 2" xfId="11201"/>
    <cellStyle name="Normal 26 2_SCH J-3" xfId="11202"/>
    <cellStyle name="Normal 26 3" xfId="11203"/>
    <cellStyle name="Normal 26 3 2" xfId="11204"/>
    <cellStyle name="Normal 26 3 3" xfId="11205"/>
    <cellStyle name="Normal 26 3_SCH J-3" xfId="11206"/>
    <cellStyle name="Normal 26 4" xfId="11207"/>
    <cellStyle name="Normal 26 4 2" xfId="11208"/>
    <cellStyle name="Normal 26 4 3" xfId="11209"/>
    <cellStyle name="Normal 26 4_SCH J-3" xfId="11210"/>
    <cellStyle name="Normal 26 5" xfId="11211"/>
    <cellStyle name="Normal 26 5 2" xfId="11212"/>
    <cellStyle name="Normal 26 5_SCH J-3" xfId="11213"/>
    <cellStyle name="Normal 26 6" xfId="11214"/>
    <cellStyle name="Normal 26 7" xfId="11215"/>
    <cellStyle name="Normal 26 8" xfId="11216"/>
    <cellStyle name="Normal 26_SCH J-3" xfId="11217"/>
    <cellStyle name="Normal 27" xfId="84"/>
    <cellStyle name="Normal 27 2" xfId="11218"/>
    <cellStyle name="Normal 27 2 2" xfId="11219"/>
    <cellStyle name="Normal 27 2 2 2" xfId="11220"/>
    <cellStyle name="Normal 27 2 2 3" xfId="11221"/>
    <cellStyle name="Normal 27 2 2_SCH J-3" xfId="11222"/>
    <cellStyle name="Normal 27 2 3" xfId="11223"/>
    <cellStyle name="Normal 27 2 4" xfId="11224"/>
    <cellStyle name="Normal 27 2_SCH J-3" xfId="11225"/>
    <cellStyle name="Normal 27 3" xfId="11226"/>
    <cellStyle name="Normal 27 3 2" xfId="11227"/>
    <cellStyle name="Normal 27 3 3" xfId="11228"/>
    <cellStyle name="Normal 27 3_SCH J-3" xfId="11229"/>
    <cellStyle name="Normal 27 4" xfId="11230"/>
    <cellStyle name="Normal 27 5" xfId="11231"/>
    <cellStyle name="Normal 27_SCH J-3" xfId="11232"/>
    <cellStyle name="Normal 28" xfId="491"/>
    <cellStyle name="Normal 28 2" xfId="11233"/>
    <cellStyle name="Normal 28 2 2" xfId="11234"/>
    <cellStyle name="Normal 28 2 2 2" xfId="11235"/>
    <cellStyle name="Normal 28 2 2_SCH J-3" xfId="11236"/>
    <cellStyle name="Normal 28 2 3" xfId="11237"/>
    <cellStyle name="Normal 28 2 3 2" xfId="11238"/>
    <cellStyle name="Normal 28 2 3_SCH J-3" xfId="11239"/>
    <cellStyle name="Normal 28 2 4" xfId="11240"/>
    <cellStyle name="Normal 28 2_SCH J-3" xfId="11241"/>
    <cellStyle name="Normal 28 3" xfId="11242"/>
    <cellStyle name="Normal 28 3 2" xfId="11243"/>
    <cellStyle name="Normal 28 3_SCH J-3" xfId="11244"/>
    <cellStyle name="Normal 28 4" xfId="11245"/>
    <cellStyle name="Normal 28 4 2" xfId="11246"/>
    <cellStyle name="Normal 28 4 3" xfId="11247"/>
    <cellStyle name="Normal 28 4_SCH J-3" xfId="11248"/>
    <cellStyle name="Normal 28 5" xfId="11249"/>
    <cellStyle name="Normal 28 5 2" xfId="11250"/>
    <cellStyle name="Normal 28 5_SCH J-3" xfId="11251"/>
    <cellStyle name="Normal 28 6" xfId="11252"/>
    <cellStyle name="Normal 28 7" xfId="11253"/>
    <cellStyle name="Normal 28 8" xfId="11254"/>
    <cellStyle name="Normal 28_SCH J-3" xfId="11255"/>
    <cellStyle name="Normal 29" xfId="492"/>
    <cellStyle name="Normal 29 2" xfId="11256"/>
    <cellStyle name="Normal 29 2 2" xfId="11257"/>
    <cellStyle name="Normal 29 2 3" xfId="11258"/>
    <cellStyle name="Normal 29 2 4" xfId="11259"/>
    <cellStyle name="Normal 29 2_SCH J-3" xfId="11260"/>
    <cellStyle name="Normal 29 3" xfId="11261"/>
    <cellStyle name="Normal 29 3 2" xfId="11262"/>
    <cellStyle name="Normal 29 3_SCH J-3" xfId="11263"/>
    <cellStyle name="Normal 29 4" xfId="11264"/>
    <cellStyle name="Normal 29 5" xfId="11265"/>
    <cellStyle name="Normal 29 6" xfId="11266"/>
    <cellStyle name="Normal 29_SCH J-3" xfId="11267"/>
    <cellStyle name="Normal 3" xfId="85"/>
    <cellStyle name="Normal 3 10" xfId="11268"/>
    <cellStyle name="Normal 3 11" xfId="11269"/>
    <cellStyle name="Normal 3 12" xfId="11270"/>
    <cellStyle name="Normal 3 13" xfId="11271"/>
    <cellStyle name="Normal 3 14" xfId="11272"/>
    <cellStyle name="Normal 3 15" xfId="11273"/>
    <cellStyle name="Normal 3 16" xfId="11274"/>
    <cellStyle name="Normal 3 17" xfId="11275"/>
    <cellStyle name="Normal 3 17 2" xfId="11276"/>
    <cellStyle name="Normal 3 17 2 2" xfId="11277"/>
    <cellStyle name="Normal 3 17 2_SCH J-3" xfId="11278"/>
    <cellStyle name="Normal 3 17 3" xfId="11279"/>
    <cellStyle name="Normal 3 17_SCH J-3" xfId="11280"/>
    <cellStyle name="Normal 3 18" xfId="11281"/>
    <cellStyle name="Normal 3 18 2" xfId="11282"/>
    <cellStyle name="Normal 3 18 2 2" xfId="11283"/>
    <cellStyle name="Normal 3 18 2 3" xfId="11284"/>
    <cellStyle name="Normal 3 18 2_SCH J-3" xfId="11285"/>
    <cellStyle name="Normal 3 18 3" xfId="11286"/>
    <cellStyle name="Normal 3 18 3 2" xfId="11287"/>
    <cellStyle name="Normal 3 18 3_SCH J-3" xfId="11288"/>
    <cellStyle name="Normal 3 18 4" xfId="11289"/>
    <cellStyle name="Normal 3 18 5" xfId="11290"/>
    <cellStyle name="Normal 3 18 6" xfId="11291"/>
    <cellStyle name="Normal 3 18_SCH J-3" xfId="11292"/>
    <cellStyle name="Normal 3 19" xfId="11293"/>
    <cellStyle name="Normal 3 19 2" xfId="11294"/>
    <cellStyle name="Normal 3 19 3" xfId="11295"/>
    <cellStyle name="Normal 3 19_SCH J-3" xfId="11296"/>
    <cellStyle name="Normal 3 2" xfId="493"/>
    <cellStyle name="Normal 3 2 2" xfId="11297"/>
    <cellStyle name="Normal 3 2 2 2" xfId="11298"/>
    <cellStyle name="Normal 3 2 2 3" xfId="11299"/>
    <cellStyle name="Normal 3 2 2_SCH J-3" xfId="11300"/>
    <cellStyle name="Normal 3 2 3" xfId="11301"/>
    <cellStyle name="Normal 3 2 3 2" xfId="11302"/>
    <cellStyle name="Normal 3 2 3_SCH J-3" xfId="11303"/>
    <cellStyle name="Normal 3 2 4" xfId="11304"/>
    <cellStyle name="Normal 3 2 4 2" xfId="11305"/>
    <cellStyle name="Normal 3 2 4 3" xfId="11306"/>
    <cellStyle name="Normal 3 2 4 4" xfId="11307"/>
    <cellStyle name="Normal 3 2 4_SCH J-3" xfId="11308"/>
    <cellStyle name="Normal 3 2_SCH J-3" xfId="11309"/>
    <cellStyle name="Normal 3 20" xfId="11310"/>
    <cellStyle name="Normal 3 20 2" xfId="11311"/>
    <cellStyle name="Normal 3 20 3" xfId="11312"/>
    <cellStyle name="Normal 3 20_SCH J-3" xfId="11313"/>
    <cellStyle name="Normal 3 21" xfId="11314"/>
    <cellStyle name="Normal 3 22" xfId="11315"/>
    <cellStyle name="Normal 3 23" xfId="11316"/>
    <cellStyle name="Normal 3 3" xfId="494"/>
    <cellStyle name="Normal 3 3 2" xfId="495"/>
    <cellStyle name="Normal 3 3 2 2" xfId="496"/>
    <cellStyle name="Normal 3 3 2 2 2" xfId="11317"/>
    <cellStyle name="Normal 3 3 2 2_SCH J-3" xfId="11318"/>
    <cellStyle name="Normal 3 3 2 3" xfId="11319"/>
    <cellStyle name="Normal 3 3 2_SCH J-3" xfId="11320"/>
    <cellStyle name="Normal 3 3 3" xfId="497"/>
    <cellStyle name="Normal 3 3 3 2" xfId="11321"/>
    <cellStyle name="Normal 3 3 3_SCH J-3" xfId="11322"/>
    <cellStyle name="Normal 3 3 4" xfId="11323"/>
    <cellStyle name="Normal 3 3 5" xfId="11324"/>
    <cellStyle name="Normal 3 3_SCH J-3" xfId="11325"/>
    <cellStyle name="Normal 3 4" xfId="498"/>
    <cellStyle name="Normal 3 4 2" xfId="11326"/>
    <cellStyle name="Normal 3 4 3" xfId="11327"/>
    <cellStyle name="Normal 3 4 3 2" xfId="11328"/>
    <cellStyle name="Normal 3 4 3_SCH J-3" xfId="11329"/>
    <cellStyle name="Normal 3 4 4" xfId="11330"/>
    <cellStyle name="Normal 3 4 5" xfId="11331"/>
    <cellStyle name="Normal 3 4_SCH J-3" xfId="11332"/>
    <cellStyle name="Normal 3 5" xfId="11333"/>
    <cellStyle name="Normal 3 5 2" xfId="11334"/>
    <cellStyle name="Normal 3 5_SCH J-3" xfId="11335"/>
    <cellStyle name="Normal 3 6" xfId="11336"/>
    <cellStyle name="Normal 3 7" xfId="11337"/>
    <cellStyle name="Normal 3 8" xfId="11338"/>
    <cellStyle name="Normal 3 9" xfId="11339"/>
    <cellStyle name="Normal 3_183302" xfId="11340"/>
    <cellStyle name="Normal 30" xfId="499"/>
    <cellStyle name="Normal 30 2" xfId="11341"/>
    <cellStyle name="Normal 30 2 2" xfId="11342"/>
    <cellStyle name="Normal 30 2 3" xfId="11343"/>
    <cellStyle name="Normal 30 2 4" xfId="11344"/>
    <cellStyle name="Normal 30 2_SCH J-3" xfId="11345"/>
    <cellStyle name="Normal 30 3" xfId="11346"/>
    <cellStyle name="Normal 30 3 2" xfId="11347"/>
    <cellStyle name="Normal 30 3_SCH J-3" xfId="11348"/>
    <cellStyle name="Normal 30 4" xfId="11349"/>
    <cellStyle name="Normal 30 5" xfId="11350"/>
    <cellStyle name="Normal 30 6" xfId="11351"/>
    <cellStyle name="Normal 30 7" xfId="11352"/>
    <cellStyle name="Normal 30_SCH J-3" xfId="11353"/>
    <cellStyle name="Normal 31" xfId="631"/>
    <cellStyle name="Normal 31 2" xfId="11354"/>
    <cellStyle name="Normal 31 2 2" xfId="11355"/>
    <cellStyle name="Normal 31 2 3" xfId="11356"/>
    <cellStyle name="Normal 31 2 4" xfId="11357"/>
    <cellStyle name="Normal 31 2_SCH J-3" xfId="11358"/>
    <cellStyle name="Normal 31 3" xfId="11359"/>
    <cellStyle name="Normal 31 3 2" xfId="11360"/>
    <cellStyle name="Normal 31 3_SCH J-3" xfId="11361"/>
    <cellStyle name="Normal 31 4" xfId="11362"/>
    <cellStyle name="Normal 31 5" xfId="11363"/>
    <cellStyle name="Normal 31 6" xfId="11364"/>
    <cellStyle name="Normal 31 7" xfId="11365"/>
    <cellStyle name="Normal 31_SCH J-3" xfId="11366"/>
    <cellStyle name="Normal 32" xfId="635"/>
    <cellStyle name="Normal 32 2" xfId="11367"/>
    <cellStyle name="Normal 32 2 2" xfId="11368"/>
    <cellStyle name="Normal 32 2 3" xfId="11369"/>
    <cellStyle name="Normal 32 2 4" xfId="11370"/>
    <cellStyle name="Normal 32 2_SCH J-3" xfId="11371"/>
    <cellStyle name="Normal 32 3" xfId="11372"/>
    <cellStyle name="Normal 32 3 2" xfId="11373"/>
    <cellStyle name="Normal 32 3_SCH J-3" xfId="11374"/>
    <cellStyle name="Normal 32 4" xfId="11375"/>
    <cellStyle name="Normal 32 5" xfId="11376"/>
    <cellStyle name="Normal 32 6" xfId="11377"/>
    <cellStyle name="Normal 32 7" xfId="11378"/>
    <cellStyle name="Normal 32_SCH J-3" xfId="11379"/>
    <cellStyle name="Normal 33" xfId="637"/>
    <cellStyle name="Normal 33 2" xfId="11380"/>
    <cellStyle name="Normal 33 2 2" xfId="11381"/>
    <cellStyle name="Normal 33 2 3" xfId="11382"/>
    <cellStyle name="Normal 33 2 4" xfId="11383"/>
    <cellStyle name="Normal 33 2_SCH J-3" xfId="11384"/>
    <cellStyle name="Normal 33 3" xfId="11385"/>
    <cellStyle name="Normal 33 4" xfId="11386"/>
    <cellStyle name="Normal 33 5" xfId="11387"/>
    <cellStyle name="Normal 33 6" xfId="11388"/>
    <cellStyle name="Normal 33_SCH J-3" xfId="11389"/>
    <cellStyle name="Normal 34" xfId="640"/>
    <cellStyle name="Normal 34 2" xfId="11390"/>
    <cellStyle name="Normal 34 2 2" xfId="11391"/>
    <cellStyle name="Normal 34 2_SCH J-3" xfId="11392"/>
    <cellStyle name="Normal 34 3" xfId="11393"/>
    <cellStyle name="Normal 34 4" xfId="11394"/>
    <cellStyle name="Normal 34 4 2" xfId="11395"/>
    <cellStyle name="Normal 34 4 3" xfId="11396"/>
    <cellStyle name="Normal 34 4_SCH J-3" xfId="11397"/>
    <cellStyle name="Normal 34 5" xfId="11398"/>
    <cellStyle name="Normal 34 6" xfId="11399"/>
    <cellStyle name="Normal 34 7" xfId="11400"/>
    <cellStyle name="Normal 34_SCH J-3" xfId="11401"/>
    <cellStyle name="Normal 35" xfId="651"/>
    <cellStyle name="Normal 35 2" xfId="11402"/>
    <cellStyle name="Normal 35 2 2" xfId="11403"/>
    <cellStyle name="Normal 35 2 3" xfId="11404"/>
    <cellStyle name="Normal 35 2_SCH J-3" xfId="11405"/>
    <cellStyle name="Normal 35 3" xfId="11406"/>
    <cellStyle name="Normal 35 4" xfId="11407"/>
    <cellStyle name="Normal 35 5" xfId="11408"/>
    <cellStyle name="Normal 35_SCH J-3" xfId="11409"/>
    <cellStyle name="Normal 36" xfId="11410"/>
    <cellStyle name="Normal 36 2" xfId="11411"/>
    <cellStyle name="Normal 36 2 2" xfId="11412"/>
    <cellStyle name="Normal 36 2 3" xfId="11413"/>
    <cellStyle name="Normal 36 2_SCH J-3" xfId="11414"/>
    <cellStyle name="Normal 36 3" xfId="11415"/>
    <cellStyle name="Normal 36 4" xfId="11416"/>
    <cellStyle name="Normal 36 5" xfId="11417"/>
    <cellStyle name="Normal 36_SCH J-3" xfId="11418"/>
    <cellStyle name="Normal 37" xfId="11419"/>
    <cellStyle name="Normal 37 2" xfId="11420"/>
    <cellStyle name="Normal 37 2 2" xfId="11421"/>
    <cellStyle name="Normal 37 2_SCH J-3" xfId="11422"/>
    <cellStyle name="Normal 37 3" xfId="11423"/>
    <cellStyle name="Normal 37 4" xfId="11424"/>
    <cellStyle name="Normal 37 5" xfId="11425"/>
    <cellStyle name="Normal 37_SCH J-3" xfId="11426"/>
    <cellStyle name="Normal 38" xfId="11427"/>
    <cellStyle name="Normal 38 2" xfId="11428"/>
    <cellStyle name="Normal 38 2 2" xfId="11429"/>
    <cellStyle name="Normal 38 2_SCH J-3" xfId="11430"/>
    <cellStyle name="Normal 38 3" xfId="11431"/>
    <cellStyle name="Normal 38 4" xfId="11432"/>
    <cellStyle name="Normal 38 5" xfId="11433"/>
    <cellStyle name="Normal 38_SCH J-3" xfId="11434"/>
    <cellStyle name="Normal 39" xfId="11435"/>
    <cellStyle name="Normal 39 2" xfId="11436"/>
    <cellStyle name="Normal 39 3" xfId="11437"/>
    <cellStyle name="Normal 39_SCH J-3" xfId="11438"/>
    <cellStyle name="Normal 4" xfId="86"/>
    <cellStyle name="Normal 4 10" xfId="11439"/>
    <cellStyle name="Normal 4 11" xfId="11440"/>
    <cellStyle name="Normal 4 2" xfId="11441"/>
    <cellStyle name="Normal 4 2 10" xfId="11442"/>
    <cellStyle name="Normal 4 2 10 2" xfId="11443"/>
    <cellStyle name="Normal 4 2 10 2 2" xfId="11444"/>
    <cellStyle name="Normal 4 2 10 2_SCH J-3" xfId="11445"/>
    <cellStyle name="Normal 4 2 10 3" xfId="11446"/>
    <cellStyle name="Normal 4 2 10 4" xfId="11447"/>
    <cellStyle name="Normal 4 2 10 5" xfId="11448"/>
    <cellStyle name="Normal 4 2 10_SCH J-3" xfId="11449"/>
    <cellStyle name="Normal 4 2 11" xfId="11450"/>
    <cellStyle name="Normal 4 2 2" xfId="11451"/>
    <cellStyle name="Normal 4 2 2 10" xfId="11452"/>
    <cellStyle name="Normal 4 2 2 11" xfId="11453"/>
    <cellStyle name="Normal 4 2 2 2" xfId="11454"/>
    <cellStyle name="Normal 4 2 2 2 10" xfId="11455"/>
    <cellStyle name="Normal 4 2 2 2 2" xfId="11456"/>
    <cellStyle name="Normal 4 2 2 2 2 2" xfId="11457"/>
    <cellStyle name="Normal 4 2 2 2 2 2 2" xfId="11458"/>
    <cellStyle name="Normal 4 2 2 2 2 2 2 2" xfId="11459"/>
    <cellStyle name="Normal 4 2 2 2 2 2 2 2 2" xfId="11460"/>
    <cellStyle name="Normal 4 2 2 2 2 2 2 2 3" xfId="11461"/>
    <cellStyle name="Normal 4 2 2 2 2 2 2 2_SCH J-3" xfId="11462"/>
    <cellStyle name="Normal 4 2 2 2 2 2 2 3" xfId="11463"/>
    <cellStyle name="Normal 4 2 2 2 2 2 2 3 2" xfId="11464"/>
    <cellStyle name="Normal 4 2 2 2 2 2 2 3_SCH J-3" xfId="11465"/>
    <cellStyle name="Normal 4 2 2 2 2 2 2 4" xfId="11466"/>
    <cellStyle name="Normal 4 2 2 2 2 2 2 5" xfId="11467"/>
    <cellStyle name="Normal 4 2 2 2 2 2 2_SCH J-3" xfId="11468"/>
    <cellStyle name="Normal 4 2 2 2 2 2 3" xfId="11469"/>
    <cellStyle name="Normal 4 2 2 2 2 2 3 2" xfId="11470"/>
    <cellStyle name="Normal 4 2 2 2 2 2 3 3" xfId="11471"/>
    <cellStyle name="Normal 4 2 2 2 2 2 3_SCH J-3" xfId="11472"/>
    <cellStyle name="Normal 4 2 2 2 2 2 4" xfId="11473"/>
    <cellStyle name="Normal 4 2 2 2 2 2 4 2" xfId="11474"/>
    <cellStyle name="Normal 4 2 2 2 2 2 4_SCH J-3" xfId="11475"/>
    <cellStyle name="Normal 4 2 2 2 2 2 5" xfId="11476"/>
    <cellStyle name="Normal 4 2 2 2 2 2 6" xfId="11477"/>
    <cellStyle name="Normal 4 2 2 2 2 2_SCH J-3" xfId="11478"/>
    <cellStyle name="Normal 4 2 2 2 2 3" xfId="11479"/>
    <cellStyle name="Normal 4 2 2 2 2 3 2" xfId="11480"/>
    <cellStyle name="Normal 4 2 2 2 2 3 2 2" xfId="11481"/>
    <cellStyle name="Normal 4 2 2 2 2 3 2 2 2" xfId="11482"/>
    <cellStyle name="Normal 4 2 2 2 2 3 2 2_SCH J-3" xfId="11483"/>
    <cellStyle name="Normal 4 2 2 2 2 3 2 3" xfId="11484"/>
    <cellStyle name="Normal 4 2 2 2 2 3 2 4" xfId="11485"/>
    <cellStyle name="Normal 4 2 2 2 2 3 2 5" xfId="11486"/>
    <cellStyle name="Normal 4 2 2 2 2 3 2_SCH J-3" xfId="11487"/>
    <cellStyle name="Normal 4 2 2 2 2 3 3" xfId="11488"/>
    <cellStyle name="Normal 4 2 2 2 2 3 3 2" xfId="11489"/>
    <cellStyle name="Normal 4 2 2 2 2 3 3_SCH J-3" xfId="11490"/>
    <cellStyle name="Normal 4 2 2 2 2 3 4" xfId="11491"/>
    <cellStyle name="Normal 4 2 2 2 2 3 5" xfId="11492"/>
    <cellStyle name="Normal 4 2 2 2 2 3 6" xfId="11493"/>
    <cellStyle name="Normal 4 2 2 2 2 3_SCH J-3" xfId="11494"/>
    <cellStyle name="Normal 4 2 2 2 2 4" xfId="11495"/>
    <cellStyle name="Normal 4 2 2 2 2 4 2" xfId="11496"/>
    <cellStyle name="Normal 4 2 2 2 2 4 2 2" xfId="11497"/>
    <cellStyle name="Normal 4 2 2 2 2 4 2_SCH J-3" xfId="11498"/>
    <cellStyle name="Normal 4 2 2 2 2 4 3" xfId="11499"/>
    <cellStyle name="Normal 4 2 2 2 2 4 4" xfId="11500"/>
    <cellStyle name="Normal 4 2 2 2 2 4 5" xfId="11501"/>
    <cellStyle name="Normal 4 2 2 2 2 4_SCH J-3" xfId="11502"/>
    <cellStyle name="Normal 4 2 2 2 2 5" xfId="11503"/>
    <cellStyle name="Normal 4 2 2 2 2 5 2" xfId="11504"/>
    <cellStyle name="Normal 4 2 2 2 2 5 2 2" xfId="11505"/>
    <cellStyle name="Normal 4 2 2 2 2 5 2_SCH J-3" xfId="11506"/>
    <cellStyle name="Normal 4 2 2 2 2 5 3" xfId="11507"/>
    <cellStyle name="Normal 4 2 2 2 2 5 4" xfId="11508"/>
    <cellStyle name="Normal 4 2 2 2 2 5 5" xfId="11509"/>
    <cellStyle name="Normal 4 2 2 2 2 5_SCH J-3" xfId="11510"/>
    <cellStyle name="Normal 4 2 2 2 2 6" xfId="11511"/>
    <cellStyle name="Normal 4 2 2 2 2 6 2" xfId="11512"/>
    <cellStyle name="Normal 4 2 2 2 2 6_SCH J-3" xfId="11513"/>
    <cellStyle name="Normal 4 2 2 2 2 7" xfId="11514"/>
    <cellStyle name="Normal 4 2 2 2 2 8" xfId="11515"/>
    <cellStyle name="Normal 4 2 2 2 2 9" xfId="11516"/>
    <cellStyle name="Normal 4 2 2 2 2_SCH J-3" xfId="11517"/>
    <cellStyle name="Normal 4 2 2 2 3" xfId="11518"/>
    <cellStyle name="Normal 4 2 2 2 3 2" xfId="11519"/>
    <cellStyle name="Normal 4 2 2 2 3 2 2" xfId="11520"/>
    <cellStyle name="Normal 4 2 2 2 3 2 2 2" xfId="11521"/>
    <cellStyle name="Normal 4 2 2 2 3 2 2 3" xfId="11522"/>
    <cellStyle name="Normal 4 2 2 2 3 2 2_SCH J-3" xfId="11523"/>
    <cellStyle name="Normal 4 2 2 2 3 2 3" xfId="11524"/>
    <cellStyle name="Normal 4 2 2 2 3 2 3 2" xfId="11525"/>
    <cellStyle name="Normal 4 2 2 2 3 2 3_SCH J-3" xfId="11526"/>
    <cellStyle name="Normal 4 2 2 2 3 2 4" xfId="11527"/>
    <cellStyle name="Normal 4 2 2 2 3 2 5" xfId="11528"/>
    <cellStyle name="Normal 4 2 2 2 3 2_SCH J-3" xfId="11529"/>
    <cellStyle name="Normal 4 2 2 2 3 3" xfId="11530"/>
    <cellStyle name="Normal 4 2 2 2 3 3 2" xfId="11531"/>
    <cellStyle name="Normal 4 2 2 2 3 3 3" xfId="11532"/>
    <cellStyle name="Normal 4 2 2 2 3 3_SCH J-3" xfId="11533"/>
    <cellStyle name="Normal 4 2 2 2 3 4" xfId="11534"/>
    <cellStyle name="Normal 4 2 2 2 3 4 2" xfId="11535"/>
    <cellStyle name="Normal 4 2 2 2 3 4_SCH J-3" xfId="11536"/>
    <cellStyle name="Normal 4 2 2 2 3 5" xfId="11537"/>
    <cellStyle name="Normal 4 2 2 2 3 6" xfId="11538"/>
    <cellStyle name="Normal 4 2 2 2 3_SCH J-3" xfId="11539"/>
    <cellStyle name="Normal 4 2 2 2 4" xfId="11540"/>
    <cellStyle name="Normal 4 2 2 2 4 2" xfId="11541"/>
    <cellStyle name="Normal 4 2 2 2 4 2 2" xfId="11542"/>
    <cellStyle name="Normal 4 2 2 2 4 2 2 2" xfId="11543"/>
    <cellStyle name="Normal 4 2 2 2 4 2 2_SCH J-3" xfId="11544"/>
    <cellStyle name="Normal 4 2 2 2 4 2 3" xfId="11545"/>
    <cellStyle name="Normal 4 2 2 2 4 2 4" xfId="11546"/>
    <cellStyle name="Normal 4 2 2 2 4 2 5" xfId="11547"/>
    <cellStyle name="Normal 4 2 2 2 4 2_SCH J-3" xfId="11548"/>
    <cellStyle name="Normal 4 2 2 2 4 3" xfId="11549"/>
    <cellStyle name="Normal 4 2 2 2 4 3 2" xfId="11550"/>
    <cellStyle name="Normal 4 2 2 2 4 3_SCH J-3" xfId="11551"/>
    <cellStyle name="Normal 4 2 2 2 4 4" xfId="11552"/>
    <cellStyle name="Normal 4 2 2 2 4 5" xfId="11553"/>
    <cellStyle name="Normal 4 2 2 2 4 6" xfId="11554"/>
    <cellStyle name="Normal 4 2 2 2 4_SCH J-3" xfId="11555"/>
    <cellStyle name="Normal 4 2 2 2 5" xfId="11556"/>
    <cellStyle name="Normal 4 2 2 2 5 2" xfId="11557"/>
    <cellStyle name="Normal 4 2 2 2 5 2 2" xfId="11558"/>
    <cellStyle name="Normal 4 2 2 2 5 2_SCH J-3" xfId="11559"/>
    <cellStyle name="Normal 4 2 2 2 5 3" xfId="11560"/>
    <cellStyle name="Normal 4 2 2 2 5 4" xfId="11561"/>
    <cellStyle name="Normal 4 2 2 2 5 5" xfId="11562"/>
    <cellStyle name="Normal 4 2 2 2 5_SCH J-3" xfId="11563"/>
    <cellStyle name="Normal 4 2 2 2 6" xfId="11564"/>
    <cellStyle name="Normal 4 2 2 2 6 2" xfId="11565"/>
    <cellStyle name="Normal 4 2 2 2 6 2 2" xfId="11566"/>
    <cellStyle name="Normal 4 2 2 2 6 2_SCH J-3" xfId="11567"/>
    <cellStyle name="Normal 4 2 2 2 6 3" xfId="11568"/>
    <cellStyle name="Normal 4 2 2 2 6 4" xfId="11569"/>
    <cellStyle name="Normal 4 2 2 2 6 5" xfId="11570"/>
    <cellStyle name="Normal 4 2 2 2 6_SCH J-3" xfId="11571"/>
    <cellStyle name="Normal 4 2 2 2 7" xfId="11572"/>
    <cellStyle name="Normal 4 2 2 2 7 2" xfId="11573"/>
    <cellStyle name="Normal 4 2 2 2 7_SCH J-3" xfId="11574"/>
    <cellStyle name="Normal 4 2 2 2 8" xfId="11575"/>
    <cellStyle name="Normal 4 2 2 2 9" xfId="11576"/>
    <cellStyle name="Normal 4 2 2 2_SCH J-3" xfId="11577"/>
    <cellStyle name="Normal 4 2 2 3" xfId="11578"/>
    <cellStyle name="Normal 4 2 2 3 2" xfId="11579"/>
    <cellStyle name="Normal 4 2 2 3 2 2" xfId="11580"/>
    <cellStyle name="Normal 4 2 2 3 2 2 2" xfId="11581"/>
    <cellStyle name="Normal 4 2 2 3 2 2 2 2" xfId="11582"/>
    <cellStyle name="Normal 4 2 2 3 2 2 2 3" xfId="11583"/>
    <cellStyle name="Normal 4 2 2 3 2 2 2_SCH J-3" xfId="11584"/>
    <cellStyle name="Normal 4 2 2 3 2 2 3" xfId="11585"/>
    <cellStyle name="Normal 4 2 2 3 2 2 3 2" xfId="11586"/>
    <cellStyle name="Normal 4 2 2 3 2 2 3_SCH J-3" xfId="11587"/>
    <cellStyle name="Normal 4 2 2 3 2 2 4" xfId="11588"/>
    <cellStyle name="Normal 4 2 2 3 2 2 5" xfId="11589"/>
    <cellStyle name="Normal 4 2 2 3 2 2_SCH J-3" xfId="11590"/>
    <cellStyle name="Normal 4 2 2 3 2 3" xfId="11591"/>
    <cellStyle name="Normal 4 2 2 3 2 3 2" xfId="11592"/>
    <cellStyle name="Normal 4 2 2 3 2 3 3" xfId="11593"/>
    <cellStyle name="Normal 4 2 2 3 2 3_SCH J-3" xfId="11594"/>
    <cellStyle name="Normal 4 2 2 3 2 4" xfId="11595"/>
    <cellStyle name="Normal 4 2 2 3 2 4 2" xfId="11596"/>
    <cellStyle name="Normal 4 2 2 3 2 4_SCH J-3" xfId="11597"/>
    <cellStyle name="Normal 4 2 2 3 2 5" xfId="11598"/>
    <cellStyle name="Normal 4 2 2 3 2 6" xfId="11599"/>
    <cellStyle name="Normal 4 2 2 3 2_SCH J-3" xfId="11600"/>
    <cellStyle name="Normal 4 2 2 3 3" xfId="11601"/>
    <cellStyle name="Normal 4 2 2 3 3 2" xfId="11602"/>
    <cellStyle name="Normal 4 2 2 3 3 2 2" xfId="11603"/>
    <cellStyle name="Normal 4 2 2 3 3 2 2 2" xfId="11604"/>
    <cellStyle name="Normal 4 2 2 3 3 2 2_SCH J-3" xfId="11605"/>
    <cellStyle name="Normal 4 2 2 3 3 2 3" xfId="11606"/>
    <cellStyle name="Normal 4 2 2 3 3 2 4" xfId="11607"/>
    <cellStyle name="Normal 4 2 2 3 3 2 5" xfId="11608"/>
    <cellStyle name="Normal 4 2 2 3 3 2_SCH J-3" xfId="11609"/>
    <cellStyle name="Normal 4 2 2 3 3 3" xfId="11610"/>
    <cellStyle name="Normal 4 2 2 3 3 3 2" xfId="11611"/>
    <cellStyle name="Normal 4 2 2 3 3 3_SCH J-3" xfId="11612"/>
    <cellStyle name="Normal 4 2 2 3 3 4" xfId="11613"/>
    <cellStyle name="Normal 4 2 2 3 3 5" xfId="11614"/>
    <cellStyle name="Normal 4 2 2 3 3 6" xfId="11615"/>
    <cellStyle name="Normal 4 2 2 3 3_SCH J-3" xfId="11616"/>
    <cellStyle name="Normal 4 2 2 3 4" xfId="11617"/>
    <cellStyle name="Normal 4 2 2 3 4 2" xfId="11618"/>
    <cellStyle name="Normal 4 2 2 3 4 2 2" xfId="11619"/>
    <cellStyle name="Normal 4 2 2 3 4 2_SCH J-3" xfId="11620"/>
    <cellStyle name="Normal 4 2 2 3 4 3" xfId="11621"/>
    <cellStyle name="Normal 4 2 2 3 4 4" xfId="11622"/>
    <cellStyle name="Normal 4 2 2 3 4 5" xfId="11623"/>
    <cellStyle name="Normal 4 2 2 3 4_SCH J-3" xfId="11624"/>
    <cellStyle name="Normal 4 2 2 3 5" xfId="11625"/>
    <cellStyle name="Normal 4 2 2 3 5 2" xfId="11626"/>
    <cellStyle name="Normal 4 2 2 3 5 2 2" xfId="11627"/>
    <cellStyle name="Normal 4 2 2 3 5 2_SCH J-3" xfId="11628"/>
    <cellStyle name="Normal 4 2 2 3 5 3" xfId="11629"/>
    <cellStyle name="Normal 4 2 2 3 5 4" xfId="11630"/>
    <cellStyle name="Normal 4 2 2 3 5 5" xfId="11631"/>
    <cellStyle name="Normal 4 2 2 3 5_SCH J-3" xfId="11632"/>
    <cellStyle name="Normal 4 2 2 3 6" xfId="11633"/>
    <cellStyle name="Normal 4 2 2 3 6 2" xfId="11634"/>
    <cellStyle name="Normal 4 2 2 3 6_SCH J-3" xfId="11635"/>
    <cellStyle name="Normal 4 2 2 3 7" xfId="11636"/>
    <cellStyle name="Normal 4 2 2 3 8" xfId="11637"/>
    <cellStyle name="Normal 4 2 2 3 9" xfId="11638"/>
    <cellStyle name="Normal 4 2 2 3_SCH J-3" xfId="11639"/>
    <cellStyle name="Normal 4 2 2 4" xfId="11640"/>
    <cellStyle name="Normal 4 2 2 4 2" xfId="11641"/>
    <cellStyle name="Normal 4 2 2 4 2 2" xfId="11642"/>
    <cellStyle name="Normal 4 2 2 4 2 2 2" xfId="11643"/>
    <cellStyle name="Normal 4 2 2 4 2 2 3" xfId="11644"/>
    <cellStyle name="Normal 4 2 2 4 2 2_SCH J-3" xfId="11645"/>
    <cellStyle name="Normal 4 2 2 4 2 3" xfId="11646"/>
    <cellStyle name="Normal 4 2 2 4 2 3 2" xfId="11647"/>
    <cellStyle name="Normal 4 2 2 4 2 3_SCH J-3" xfId="11648"/>
    <cellStyle name="Normal 4 2 2 4 2 4" xfId="11649"/>
    <cellStyle name="Normal 4 2 2 4 2 5" xfId="11650"/>
    <cellStyle name="Normal 4 2 2 4 2_SCH J-3" xfId="11651"/>
    <cellStyle name="Normal 4 2 2 4 3" xfId="11652"/>
    <cellStyle name="Normal 4 2 2 4 3 2" xfId="11653"/>
    <cellStyle name="Normal 4 2 2 4 3 3" xfId="11654"/>
    <cellStyle name="Normal 4 2 2 4 3_SCH J-3" xfId="11655"/>
    <cellStyle name="Normal 4 2 2 4 4" xfId="11656"/>
    <cellStyle name="Normal 4 2 2 4 4 2" xfId="11657"/>
    <cellStyle name="Normal 4 2 2 4 4_SCH J-3" xfId="11658"/>
    <cellStyle name="Normal 4 2 2 4 5" xfId="11659"/>
    <cellStyle name="Normal 4 2 2 4 6" xfId="11660"/>
    <cellStyle name="Normal 4 2 2 4_SCH J-3" xfId="11661"/>
    <cellStyle name="Normal 4 2 2 5" xfId="11662"/>
    <cellStyle name="Normal 4 2 2 5 2" xfId="11663"/>
    <cellStyle name="Normal 4 2 2 5 2 2" xfId="11664"/>
    <cellStyle name="Normal 4 2 2 5 2 2 2" xfId="11665"/>
    <cellStyle name="Normal 4 2 2 5 2 2_SCH J-3" xfId="11666"/>
    <cellStyle name="Normal 4 2 2 5 2 3" xfId="11667"/>
    <cellStyle name="Normal 4 2 2 5 2 4" xfId="11668"/>
    <cellStyle name="Normal 4 2 2 5 2 5" xfId="11669"/>
    <cellStyle name="Normal 4 2 2 5 2_SCH J-3" xfId="11670"/>
    <cellStyle name="Normal 4 2 2 5 3" xfId="11671"/>
    <cellStyle name="Normal 4 2 2 5 3 2" xfId="11672"/>
    <cellStyle name="Normal 4 2 2 5 3_SCH J-3" xfId="11673"/>
    <cellStyle name="Normal 4 2 2 5 4" xfId="11674"/>
    <cellStyle name="Normal 4 2 2 5 5" xfId="11675"/>
    <cellStyle name="Normal 4 2 2 5 6" xfId="11676"/>
    <cellStyle name="Normal 4 2 2 5_SCH J-3" xfId="11677"/>
    <cellStyle name="Normal 4 2 2 6" xfId="11678"/>
    <cellStyle name="Normal 4 2 2 6 2" xfId="11679"/>
    <cellStyle name="Normal 4 2 2 6 2 2" xfId="11680"/>
    <cellStyle name="Normal 4 2 2 6 2_SCH J-3" xfId="11681"/>
    <cellStyle name="Normal 4 2 2 6 3" xfId="11682"/>
    <cellStyle name="Normal 4 2 2 6 4" xfId="11683"/>
    <cellStyle name="Normal 4 2 2 6 5" xfId="11684"/>
    <cellStyle name="Normal 4 2 2 6_SCH J-3" xfId="11685"/>
    <cellStyle name="Normal 4 2 2 7" xfId="11686"/>
    <cellStyle name="Normal 4 2 2 7 2" xfId="11687"/>
    <cellStyle name="Normal 4 2 2 7 2 2" xfId="11688"/>
    <cellStyle name="Normal 4 2 2 7 2_SCH J-3" xfId="11689"/>
    <cellStyle name="Normal 4 2 2 7 3" xfId="11690"/>
    <cellStyle name="Normal 4 2 2 7 4" xfId="11691"/>
    <cellStyle name="Normal 4 2 2 7 5" xfId="11692"/>
    <cellStyle name="Normal 4 2 2 7_SCH J-3" xfId="11693"/>
    <cellStyle name="Normal 4 2 2 8" xfId="11694"/>
    <cellStyle name="Normal 4 2 2 8 2" xfId="11695"/>
    <cellStyle name="Normal 4 2 2 8_SCH J-3" xfId="11696"/>
    <cellStyle name="Normal 4 2 2 9" xfId="11697"/>
    <cellStyle name="Normal 4 2 2_SCH J-3" xfId="11698"/>
    <cellStyle name="Normal 4 2 3" xfId="11699"/>
    <cellStyle name="Normal 4 2 3 10" xfId="11700"/>
    <cellStyle name="Normal 4 2 3 11" xfId="11701"/>
    <cellStyle name="Normal 4 2 3 2" xfId="11702"/>
    <cellStyle name="Normal 4 2 3 2 10" xfId="11703"/>
    <cellStyle name="Normal 4 2 3 2 2" xfId="11704"/>
    <cellStyle name="Normal 4 2 3 2 2 2" xfId="11705"/>
    <cellStyle name="Normal 4 2 3 2 2 2 2" xfId="11706"/>
    <cellStyle name="Normal 4 2 3 2 2 2 2 2" xfId="11707"/>
    <cellStyle name="Normal 4 2 3 2 2 2 2 2 2" xfId="11708"/>
    <cellStyle name="Normal 4 2 3 2 2 2 2 2 3" xfId="11709"/>
    <cellStyle name="Normal 4 2 3 2 2 2 2 2_SCH J-3" xfId="11710"/>
    <cellStyle name="Normal 4 2 3 2 2 2 2 3" xfId="11711"/>
    <cellStyle name="Normal 4 2 3 2 2 2 2 3 2" xfId="11712"/>
    <cellStyle name="Normal 4 2 3 2 2 2 2 3_SCH J-3" xfId="11713"/>
    <cellStyle name="Normal 4 2 3 2 2 2 2 4" xfId="11714"/>
    <cellStyle name="Normal 4 2 3 2 2 2 2 5" xfId="11715"/>
    <cellStyle name="Normal 4 2 3 2 2 2 2_SCH J-3" xfId="11716"/>
    <cellStyle name="Normal 4 2 3 2 2 2 3" xfId="11717"/>
    <cellStyle name="Normal 4 2 3 2 2 2 3 2" xfId="11718"/>
    <cellStyle name="Normal 4 2 3 2 2 2 3 3" xfId="11719"/>
    <cellStyle name="Normal 4 2 3 2 2 2 3_SCH J-3" xfId="11720"/>
    <cellStyle name="Normal 4 2 3 2 2 2 4" xfId="11721"/>
    <cellStyle name="Normal 4 2 3 2 2 2 4 2" xfId="11722"/>
    <cellStyle name="Normal 4 2 3 2 2 2 4_SCH J-3" xfId="11723"/>
    <cellStyle name="Normal 4 2 3 2 2 2 5" xfId="11724"/>
    <cellStyle name="Normal 4 2 3 2 2 2 6" xfId="11725"/>
    <cellStyle name="Normal 4 2 3 2 2 2_SCH J-3" xfId="11726"/>
    <cellStyle name="Normal 4 2 3 2 2 3" xfId="11727"/>
    <cellStyle name="Normal 4 2 3 2 2 3 2" xfId="11728"/>
    <cellStyle name="Normal 4 2 3 2 2 3 2 2" xfId="11729"/>
    <cellStyle name="Normal 4 2 3 2 2 3 2 2 2" xfId="11730"/>
    <cellStyle name="Normal 4 2 3 2 2 3 2 2_SCH J-3" xfId="11731"/>
    <cellStyle name="Normal 4 2 3 2 2 3 2 3" xfId="11732"/>
    <cellStyle name="Normal 4 2 3 2 2 3 2 4" xfId="11733"/>
    <cellStyle name="Normal 4 2 3 2 2 3 2 5" xfId="11734"/>
    <cellStyle name="Normal 4 2 3 2 2 3 2_SCH J-3" xfId="11735"/>
    <cellStyle name="Normal 4 2 3 2 2 3 3" xfId="11736"/>
    <cellStyle name="Normal 4 2 3 2 2 3 3 2" xfId="11737"/>
    <cellStyle name="Normal 4 2 3 2 2 3 3_SCH J-3" xfId="11738"/>
    <cellStyle name="Normal 4 2 3 2 2 3 4" xfId="11739"/>
    <cellStyle name="Normal 4 2 3 2 2 3 5" xfId="11740"/>
    <cellStyle name="Normal 4 2 3 2 2 3 6" xfId="11741"/>
    <cellStyle name="Normal 4 2 3 2 2 3_SCH J-3" xfId="11742"/>
    <cellStyle name="Normal 4 2 3 2 2 4" xfId="11743"/>
    <cellStyle name="Normal 4 2 3 2 2 4 2" xfId="11744"/>
    <cellStyle name="Normal 4 2 3 2 2 4 2 2" xfId="11745"/>
    <cellStyle name="Normal 4 2 3 2 2 4 2_SCH J-3" xfId="11746"/>
    <cellStyle name="Normal 4 2 3 2 2 4 3" xfId="11747"/>
    <cellStyle name="Normal 4 2 3 2 2 4 4" xfId="11748"/>
    <cellStyle name="Normal 4 2 3 2 2 4 5" xfId="11749"/>
    <cellStyle name="Normal 4 2 3 2 2 4_SCH J-3" xfId="11750"/>
    <cellStyle name="Normal 4 2 3 2 2 5" xfId="11751"/>
    <cellStyle name="Normal 4 2 3 2 2 5 2" xfId="11752"/>
    <cellStyle name="Normal 4 2 3 2 2 5 2 2" xfId="11753"/>
    <cellStyle name="Normal 4 2 3 2 2 5 2_SCH J-3" xfId="11754"/>
    <cellStyle name="Normal 4 2 3 2 2 5 3" xfId="11755"/>
    <cellStyle name="Normal 4 2 3 2 2 5 4" xfId="11756"/>
    <cellStyle name="Normal 4 2 3 2 2 5 5" xfId="11757"/>
    <cellStyle name="Normal 4 2 3 2 2 5_SCH J-3" xfId="11758"/>
    <cellStyle name="Normal 4 2 3 2 2 6" xfId="11759"/>
    <cellStyle name="Normal 4 2 3 2 2 6 2" xfId="11760"/>
    <cellStyle name="Normal 4 2 3 2 2 6_SCH J-3" xfId="11761"/>
    <cellStyle name="Normal 4 2 3 2 2 7" xfId="11762"/>
    <cellStyle name="Normal 4 2 3 2 2 8" xfId="11763"/>
    <cellStyle name="Normal 4 2 3 2 2 9" xfId="11764"/>
    <cellStyle name="Normal 4 2 3 2 2_SCH J-3" xfId="11765"/>
    <cellStyle name="Normal 4 2 3 2 3" xfId="11766"/>
    <cellStyle name="Normal 4 2 3 2 3 2" xfId="11767"/>
    <cellStyle name="Normal 4 2 3 2 3 2 2" xfId="11768"/>
    <cellStyle name="Normal 4 2 3 2 3 2 2 2" xfId="11769"/>
    <cellStyle name="Normal 4 2 3 2 3 2 2 3" xfId="11770"/>
    <cellStyle name="Normal 4 2 3 2 3 2 2_SCH J-3" xfId="11771"/>
    <cellStyle name="Normal 4 2 3 2 3 2 3" xfId="11772"/>
    <cellStyle name="Normal 4 2 3 2 3 2 3 2" xfId="11773"/>
    <cellStyle name="Normal 4 2 3 2 3 2 3_SCH J-3" xfId="11774"/>
    <cellStyle name="Normal 4 2 3 2 3 2 4" xfId="11775"/>
    <cellStyle name="Normal 4 2 3 2 3 2 5" xfId="11776"/>
    <cellStyle name="Normal 4 2 3 2 3 2_SCH J-3" xfId="11777"/>
    <cellStyle name="Normal 4 2 3 2 3 3" xfId="11778"/>
    <cellStyle name="Normal 4 2 3 2 3 3 2" xfId="11779"/>
    <cellStyle name="Normal 4 2 3 2 3 3 3" xfId="11780"/>
    <cellStyle name="Normal 4 2 3 2 3 3_SCH J-3" xfId="11781"/>
    <cellStyle name="Normal 4 2 3 2 3 4" xfId="11782"/>
    <cellStyle name="Normal 4 2 3 2 3 4 2" xfId="11783"/>
    <cellStyle name="Normal 4 2 3 2 3 4_SCH J-3" xfId="11784"/>
    <cellStyle name="Normal 4 2 3 2 3 5" xfId="11785"/>
    <cellStyle name="Normal 4 2 3 2 3 6" xfId="11786"/>
    <cellStyle name="Normal 4 2 3 2 3_SCH J-3" xfId="11787"/>
    <cellStyle name="Normal 4 2 3 2 4" xfId="11788"/>
    <cellStyle name="Normal 4 2 3 2 4 2" xfId="11789"/>
    <cellStyle name="Normal 4 2 3 2 4 2 2" xfId="11790"/>
    <cellStyle name="Normal 4 2 3 2 4 2 2 2" xfId="11791"/>
    <cellStyle name="Normal 4 2 3 2 4 2 2_SCH J-3" xfId="11792"/>
    <cellStyle name="Normal 4 2 3 2 4 2 3" xfId="11793"/>
    <cellStyle name="Normal 4 2 3 2 4 2 4" xfId="11794"/>
    <cellStyle name="Normal 4 2 3 2 4 2 5" xfId="11795"/>
    <cellStyle name="Normal 4 2 3 2 4 2_SCH J-3" xfId="11796"/>
    <cellStyle name="Normal 4 2 3 2 4 3" xfId="11797"/>
    <cellStyle name="Normal 4 2 3 2 4 3 2" xfId="11798"/>
    <cellStyle name="Normal 4 2 3 2 4 3_SCH J-3" xfId="11799"/>
    <cellStyle name="Normal 4 2 3 2 4 4" xfId="11800"/>
    <cellStyle name="Normal 4 2 3 2 4 5" xfId="11801"/>
    <cellStyle name="Normal 4 2 3 2 4 6" xfId="11802"/>
    <cellStyle name="Normal 4 2 3 2 4_SCH J-3" xfId="11803"/>
    <cellStyle name="Normal 4 2 3 2 5" xfId="11804"/>
    <cellStyle name="Normal 4 2 3 2 5 2" xfId="11805"/>
    <cellStyle name="Normal 4 2 3 2 5 2 2" xfId="11806"/>
    <cellStyle name="Normal 4 2 3 2 5 2_SCH J-3" xfId="11807"/>
    <cellStyle name="Normal 4 2 3 2 5 3" xfId="11808"/>
    <cellStyle name="Normal 4 2 3 2 5 4" xfId="11809"/>
    <cellStyle name="Normal 4 2 3 2 5 5" xfId="11810"/>
    <cellStyle name="Normal 4 2 3 2 5_SCH J-3" xfId="11811"/>
    <cellStyle name="Normal 4 2 3 2 6" xfId="11812"/>
    <cellStyle name="Normal 4 2 3 2 6 2" xfId="11813"/>
    <cellStyle name="Normal 4 2 3 2 6 2 2" xfId="11814"/>
    <cellStyle name="Normal 4 2 3 2 6 2_SCH J-3" xfId="11815"/>
    <cellStyle name="Normal 4 2 3 2 6 3" xfId="11816"/>
    <cellStyle name="Normal 4 2 3 2 6 4" xfId="11817"/>
    <cellStyle name="Normal 4 2 3 2 6 5" xfId="11818"/>
    <cellStyle name="Normal 4 2 3 2 6_SCH J-3" xfId="11819"/>
    <cellStyle name="Normal 4 2 3 2 7" xfId="11820"/>
    <cellStyle name="Normal 4 2 3 2 7 2" xfId="11821"/>
    <cellStyle name="Normal 4 2 3 2 7_SCH J-3" xfId="11822"/>
    <cellStyle name="Normal 4 2 3 2 8" xfId="11823"/>
    <cellStyle name="Normal 4 2 3 2 9" xfId="11824"/>
    <cellStyle name="Normal 4 2 3 2_SCH J-3" xfId="11825"/>
    <cellStyle name="Normal 4 2 3 3" xfId="11826"/>
    <cellStyle name="Normal 4 2 3 3 2" xfId="11827"/>
    <cellStyle name="Normal 4 2 3 3 2 2" xfId="11828"/>
    <cellStyle name="Normal 4 2 3 3 2 2 2" xfId="11829"/>
    <cellStyle name="Normal 4 2 3 3 2 2 2 2" xfId="11830"/>
    <cellStyle name="Normal 4 2 3 3 2 2 2 3" xfId="11831"/>
    <cellStyle name="Normal 4 2 3 3 2 2 2_SCH J-3" xfId="11832"/>
    <cellStyle name="Normal 4 2 3 3 2 2 3" xfId="11833"/>
    <cellStyle name="Normal 4 2 3 3 2 2 3 2" xfId="11834"/>
    <cellStyle name="Normal 4 2 3 3 2 2 3_SCH J-3" xfId="11835"/>
    <cellStyle name="Normal 4 2 3 3 2 2 4" xfId="11836"/>
    <cellStyle name="Normal 4 2 3 3 2 2 5" xfId="11837"/>
    <cellStyle name="Normal 4 2 3 3 2 2_SCH J-3" xfId="11838"/>
    <cellStyle name="Normal 4 2 3 3 2 3" xfId="11839"/>
    <cellStyle name="Normal 4 2 3 3 2 3 2" xfId="11840"/>
    <cellStyle name="Normal 4 2 3 3 2 3 3" xfId="11841"/>
    <cellStyle name="Normal 4 2 3 3 2 3_SCH J-3" xfId="11842"/>
    <cellStyle name="Normal 4 2 3 3 2 4" xfId="11843"/>
    <cellStyle name="Normal 4 2 3 3 2 4 2" xfId="11844"/>
    <cellStyle name="Normal 4 2 3 3 2 4_SCH J-3" xfId="11845"/>
    <cellStyle name="Normal 4 2 3 3 2 5" xfId="11846"/>
    <cellStyle name="Normal 4 2 3 3 2 6" xfId="11847"/>
    <cellStyle name="Normal 4 2 3 3 2_SCH J-3" xfId="11848"/>
    <cellStyle name="Normal 4 2 3 3 3" xfId="11849"/>
    <cellStyle name="Normal 4 2 3 3 3 2" xfId="11850"/>
    <cellStyle name="Normal 4 2 3 3 3 2 2" xfId="11851"/>
    <cellStyle name="Normal 4 2 3 3 3 2 2 2" xfId="11852"/>
    <cellStyle name="Normal 4 2 3 3 3 2 2_SCH J-3" xfId="11853"/>
    <cellStyle name="Normal 4 2 3 3 3 2 3" xfId="11854"/>
    <cellStyle name="Normal 4 2 3 3 3 2 4" xfId="11855"/>
    <cellStyle name="Normal 4 2 3 3 3 2 5" xfId="11856"/>
    <cellStyle name="Normal 4 2 3 3 3 2_SCH J-3" xfId="11857"/>
    <cellStyle name="Normal 4 2 3 3 3 3" xfId="11858"/>
    <cellStyle name="Normal 4 2 3 3 3 3 2" xfId="11859"/>
    <cellStyle name="Normal 4 2 3 3 3 3_SCH J-3" xfId="11860"/>
    <cellStyle name="Normal 4 2 3 3 3 4" xfId="11861"/>
    <cellStyle name="Normal 4 2 3 3 3 5" xfId="11862"/>
    <cellStyle name="Normal 4 2 3 3 3 6" xfId="11863"/>
    <cellStyle name="Normal 4 2 3 3 3_SCH J-3" xfId="11864"/>
    <cellStyle name="Normal 4 2 3 3 4" xfId="11865"/>
    <cellStyle name="Normal 4 2 3 3 4 2" xfId="11866"/>
    <cellStyle name="Normal 4 2 3 3 4 2 2" xfId="11867"/>
    <cellStyle name="Normal 4 2 3 3 4 2_SCH J-3" xfId="11868"/>
    <cellStyle name="Normal 4 2 3 3 4 3" xfId="11869"/>
    <cellStyle name="Normal 4 2 3 3 4 4" xfId="11870"/>
    <cellStyle name="Normal 4 2 3 3 4 5" xfId="11871"/>
    <cellStyle name="Normal 4 2 3 3 4_SCH J-3" xfId="11872"/>
    <cellStyle name="Normal 4 2 3 3 5" xfId="11873"/>
    <cellStyle name="Normal 4 2 3 3 5 2" xfId="11874"/>
    <cellStyle name="Normal 4 2 3 3 5 2 2" xfId="11875"/>
    <cellStyle name="Normal 4 2 3 3 5 2_SCH J-3" xfId="11876"/>
    <cellStyle name="Normal 4 2 3 3 5 3" xfId="11877"/>
    <cellStyle name="Normal 4 2 3 3 5 4" xfId="11878"/>
    <cellStyle name="Normal 4 2 3 3 5 5" xfId="11879"/>
    <cellStyle name="Normal 4 2 3 3 5_SCH J-3" xfId="11880"/>
    <cellStyle name="Normal 4 2 3 3 6" xfId="11881"/>
    <cellStyle name="Normal 4 2 3 3 6 2" xfId="11882"/>
    <cellStyle name="Normal 4 2 3 3 6_SCH J-3" xfId="11883"/>
    <cellStyle name="Normal 4 2 3 3 7" xfId="11884"/>
    <cellStyle name="Normal 4 2 3 3 8" xfId="11885"/>
    <cellStyle name="Normal 4 2 3 3 9" xfId="11886"/>
    <cellStyle name="Normal 4 2 3 3_SCH J-3" xfId="11887"/>
    <cellStyle name="Normal 4 2 3 4" xfId="11888"/>
    <cellStyle name="Normal 4 2 3 4 2" xfId="11889"/>
    <cellStyle name="Normal 4 2 3 4 2 2" xfId="11890"/>
    <cellStyle name="Normal 4 2 3 4 2 2 2" xfId="11891"/>
    <cellStyle name="Normal 4 2 3 4 2 2 3" xfId="11892"/>
    <cellStyle name="Normal 4 2 3 4 2 2_SCH J-3" xfId="11893"/>
    <cellStyle name="Normal 4 2 3 4 2 3" xfId="11894"/>
    <cellStyle name="Normal 4 2 3 4 2 3 2" xfId="11895"/>
    <cellStyle name="Normal 4 2 3 4 2 3_SCH J-3" xfId="11896"/>
    <cellStyle name="Normal 4 2 3 4 2 4" xfId="11897"/>
    <cellStyle name="Normal 4 2 3 4 2 5" xfId="11898"/>
    <cellStyle name="Normal 4 2 3 4 2_SCH J-3" xfId="11899"/>
    <cellStyle name="Normal 4 2 3 4 3" xfId="11900"/>
    <cellStyle name="Normal 4 2 3 4 3 2" xfId="11901"/>
    <cellStyle name="Normal 4 2 3 4 3 3" xfId="11902"/>
    <cellStyle name="Normal 4 2 3 4 3_SCH J-3" xfId="11903"/>
    <cellStyle name="Normal 4 2 3 4 4" xfId="11904"/>
    <cellStyle name="Normal 4 2 3 4 4 2" xfId="11905"/>
    <cellStyle name="Normal 4 2 3 4 4_SCH J-3" xfId="11906"/>
    <cellStyle name="Normal 4 2 3 4 5" xfId="11907"/>
    <cellStyle name="Normal 4 2 3 4 6" xfId="11908"/>
    <cellStyle name="Normal 4 2 3 4_SCH J-3" xfId="11909"/>
    <cellStyle name="Normal 4 2 3 5" xfId="11910"/>
    <cellStyle name="Normal 4 2 3 5 2" xfId="11911"/>
    <cellStyle name="Normal 4 2 3 5 2 2" xfId="11912"/>
    <cellStyle name="Normal 4 2 3 5 2 2 2" xfId="11913"/>
    <cellStyle name="Normal 4 2 3 5 2 2_SCH J-3" xfId="11914"/>
    <cellStyle name="Normal 4 2 3 5 2 3" xfId="11915"/>
    <cellStyle name="Normal 4 2 3 5 2 4" xfId="11916"/>
    <cellStyle name="Normal 4 2 3 5 2 5" xfId="11917"/>
    <cellStyle name="Normal 4 2 3 5 2_SCH J-3" xfId="11918"/>
    <cellStyle name="Normal 4 2 3 5 3" xfId="11919"/>
    <cellStyle name="Normal 4 2 3 5 3 2" xfId="11920"/>
    <cellStyle name="Normal 4 2 3 5 3_SCH J-3" xfId="11921"/>
    <cellStyle name="Normal 4 2 3 5 4" xfId="11922"/>
    <cellStyle name="Normal 4 2 3 5 5" xfId="11923"/>
    <cellStyle name="Normal 4 2 3 5 6" xfId="11924"/>
    <cellStyle name="Normal 4 2 3 5_SCH J-3" xfId="11925"/>
    <cellStyle name="Normal 4 2 3 6" xfId="11926"/>
    <cellStyle name="Normal 4 2 3 6 2" xfId="11927"/>
    <cellStyle name="Normal 4 2 3 6 2 2" xfId="11928"/>
    <cellStyle name="Normal 4 2 3 6 2_SCH J-3" xfId="11929"/>
    <cellStyle name="Normal 4 2 3 6 3" xfId="11930"/>
    <cellStyle name="Normal 4 2 3 6 4" xfId="11931"/>
    <cellStyle name="Normal 4 2 3 6 5" xfId="11932"/>
    <cellStyle name="Normal 4 2 3 6_SCH J-3" xfId="11933"/>
    <cellStyle name="Normal 4 2 3 7" xfId="11934"/>
    <cellStyle name="Normal 4 2 3 7 2" xfId="11935"/>
    <cellStyle name="Normal 4 2 3 7 2 2" xfId="11936"/>
    <cellStyle name="Normal 4 2 3 7 2_SCH J-3" xfId="11937"/>
    <cellStyle name="Normal 4 2 3 7 3" xfId="11938"/>
    <cellStyle name="Normal 4 2 3 7 4" xfId="11939"/>
    <cellStyle name="Normal 4 2 3 7 5" xfId="11940"/>
    <cellStyle name="Normal 4 2 3 7_SCH J-3" xfId="11941"/>
    <cellStyle name="Normal 4 2 3 8" xfId="11942"/>
    <cellStyle name="Normal 4 2 3 8 2" xfId="11943"/>
    <cellStyle name="Normal 4 2 3 8_SCH J-3" xfId="11944"/>
    <cellStyle name="Normal 4 2 3 9" xfId="11945"/>
    <cellStyle name="Normal 4 2 3_SCH J-3" xfId="11946"/>
    <cellStyle name="Normal 4 2 4" xfId="11947"/>
    <cellStyle name="Normal 4 2 4 10" xfId="11948"/>
    <cellStyle name="Normal 4 2 4 2" xfId="11949"/>
    <cellStyle name="Normal 4 2 4 2 2" xfId="11950"/>
    <cellStyle name="Normal 4 2 4 2 2 2" xfId="11951"/>
    <cellStyle name="Normal 4 2 4 2 2 2 2" xfId="11952"/>
    <cellStyle name="Normal 4 2 4 2 2 2 2 2" xfId="11953"/>
    <cellStyle name="Normal 4 2 4 2 2 2 2 3" xfId="11954"/>
    <cellStyle name="Normal 4 2 4 2 2 2 2_SCH J-3" xfId="11955"/>
    <cellStyle name="Normal 4 2 4 2 2 2 3" xfId="11956"/>
    <cellStyle name="Normal 4 2 4 2 2 2 3 2" xfId="11957"/>
    <cellStyle name="Normal 4 2 4 2 2 2 3_SCH J-3" xfId="11958"/>
    <cellStyle name="Normal 4 2 4 2 2 2 4" xfId="11959"/>
    <cellStyle name="Normal 4 2 4 2 2 2 5" xfId="11960"/>
    <cellStyle name="Normal 4 2 4 2 2 2_SCH J-3" xfId="11961"/>
    <cellStyle name="Normal 4 2 4 2 2 3" xfId="11962"/>
    <cellStyle name="Normal 4 2 4 2 2 3 2" xfId="11963"/>
    <cellStyle name="Normal 4 2 4 2 2 3 3" xfId="11964"/>
    <cellStyle name="Normal 4 2 4 2 2 3_SCH J-3" xfId="11965"/>
    <cellStyle name="Normal 4 2 4 2 2 4" xfId="11966"/>
    <cellStyle name="Normal 4 2 4 2 2 4 2" xfId="11967"/>
    <cellStyle name="Normal 4 2 4 2 2 4_SCH J-3" xfId="11968"/>
    <cellStyle name="Normal 4 2 4 2 2 5" xfId="11969"/>
    <cellStyle name="Normal 4 2 4 2 2 6" xfId="11970"/>
    <cellStyle name="Normal 4 2 4 2 2_SCH J-3" xfId="11971"/>
    <cellStyle name="Normal 4 2 4 2 3" xfId="11972"/>
    <cellStyle name="Normal 4 2 4 2 3 2" xfId="11973"/>
    <cellStyle name="Normal 4 2 4 2 3 2 2" xfId="11974"/>
    <cellStyle name="Normal 4 2 4 2 3 2 2 2" xfId="11975"/>
    <cellStyle name="Normal 4 2 4 2 3 2 2_SCH J-3" xfId="11976"/>
    <cellStyle name="Normal 4 2 4 2 3 2 3" xfId="11977"/>
    <cellStyle name="Normal 4 2 4 2 3 2 4" xfId="11978"/>
    <cellStyle name="Normal 4 2 4 2 3 2 5" xfId="11979"/>
    <cellStyle name="Normal 4 2 4 2 3 2_SCH J-3" xfId="11980"/>
    <cellStyle name="Normal 4 2 4 2 3 3" xfId="11981"/>
    <cellStyle name="Normal 4 2 4 2 3 3 2" xfId="11982"/>
    <cellStyle name="Normal 4 2 4 2 3 3_SCH J-3" xfId="11983"/>
    <cellStyle name="Normal 4 2 4 2 3 4" xfId="11984"/>
    <cellStyle name="Normal 4 2 4 2 3 5" xfId="11985"/>
    <cellStyle name="Normal 4 2 4 2 3 6" xfId="11986"/>
    <cellStyle name="Normal 4 2 4 2 3_SCH J-3" xfId="11987"/>
    <cellStyle name="Normal 4 2 4 2 4" xfId="11988"/>
    <cellStyle name="Normal 4 2 4 2 4 2" xfId="11989"/>
    <cellStyle name="Normal 4 2 4 2 4 2 2" xfId="11990"/>
    <cellStyle name="Normal 4 2 4 2 4 2_SCH J-3" xfId="11991"/>
    <cellStyle name="Normal 4 2 4 2 4 3" xfId="11992"/>
    <cellStyle name="Normal 4 2 4 2 4 4" xfId="11993"/>
    <cellStyle name="Normal 4 2 4 2 4 5" xfId="11994"/>
    <cellStyle name="Normal 4 2 4 2 4_SCH J-3" xfId="11995"/>
    <cellStyle name="Normal 4 2 4 2 5" xfId="11996"/>
    <cellStyle name="Normal 4 2 4 2 5 2" xfId="11997"/>
    <cellStyle name="Normal 4 2 4 2 5 2 2" xfId="11998"/>
    <cellStyle name="Normal 4 2 4 2 5 2_SCH J-3" xfId="11999"/>
    <cellStyle name="Normal 4 2 4 2 5 3" xfId="12000"/>
    <cellStyle name="Normal 4 2 4 2 5 4" xfId="12001"/>
    <cellStyle name="Normal 4 2 4 2 5 5" xfId="12002"/>
    <cellStyle name="Normal 4 2 4 2 5_SCH J-3" xfId="12003"/>
    <cellStyle name="Normal 4 2 4 2 6" xfId="12004"/>
    <cellStyle name="Normal 4 2 4 2 6 2" xfId="12005"/>
    <cellStyle name="Normal 4 2 4 2 6_SCH J-3" xfId="12006"/>
    <cellStyle name="Normal 4 2 4 2 7" xfId="12007"/>
    <cellStyle name="Normal 4 2 4 2 8" xfId="12008"/>
    <cellStyle name="Normal 4 2 4 2 9" xfId="12009"/>
    <cellStyle name="Normal 4 2 4 2_SCH J-3" xfId="12010"/>
    <cellStyle name="Normal 4 2 4 3" xfId="12011"/>
    <cellStyle name="Normal 4 2 4 3 2" xfId="12012"/>
    <cellStyle name="Normal 4 2 4 3 2 2" xfId="12013"/>
    <cellStyle name="Normal 4 2 4 3 2 2 2" xfId="12014"/>
    <cellStyle name="Normal 4 2 4 3 2 2 3" xfId="12015"/>
    <cellStyle name="Normal 4 2 4 3 2 2_SCH J-3" xfId="12016"/>
    <cellStyle name="Normal 4 2 4 3 2 3" xfId="12017"/>
    <cellStyle name="Normal 4 2 4 3 2 3 2" xfId="12018"/>
    <cellStyle name="Normal 4 2 4 3 2 3_SCH J-3" xfId="12019"/>
    <cellStyle name="Normal 4 2 4 3 2 4" xfId="12020"/>
    <cellStyle name="Normal 4 2 4 3 2 5" xfId="12021"/>
    <cellStyle name="Normal 4 2 4 3 2_SCH J-3" xfId="12022"/>
    <cellStyle name="Normal 4 2 4 3 3" xfId="12023"/>
    <cellStyle name="Normal 4 2 4 3 3 2" xfId="12024"/>
    <cellStyle name="Normal 4 2 4 3 3 3" xfId="12025"/>
    <cellStyle name="Normal 4 2 4 3 3_SCH J-3" xfId="12026"/>
    <cellStyle name="Normal 4 2 4 3 4" xfId="12027"/>
    <cellStyle name="Normal 4 2 4 3 4 2" xfId="12028"/>
    <cellStyle name="Normal 4 2 4 3 4_SCH J-3" xfId="12029"/>
    <cellStyle name="Normal 4 2 4 3 5" xfId="12030"/>
    <cellStyle name="Normal 4 2 4 3 6" xfId="12031"/>
    <cellStyle name="Normal 4 2 4 3_SCH J-3" xfId="12032"/>
    <cellStyle name="Normal 4 2 4 4" xfId="12033"/>
    <cellStyle name="Normal 4 2 4 4 2" xfId="12034"/>
    <cellStyle name="Normal 4 2 4 4 2 2" xfId="12035"/>
    <cellStyle name="Normal 4 2 4 4 2 2 2" xfId="12036"/>
    <cellStyle name="Normal 4 2 4 4 2 2_SCH J-3" xfId="12037"/>
    <cellStyle name="Normal 4 2 4 4 2 3" xfId="12038"/>
    <cellStyle name="Normal 4 2 4 4 2 4" xfId="12039"/>
    <cellStyle name="Normal 4 2 4 4 2 5" xfId="12040"/>
    <cellStyle name="Normal 4 2 4 4 2_SCH J-3" xfId="12041"/>
    <cellStyle name="Normal 4 2 4 4 3" xfId="12042"/>
    <cellStyle name="Normal 4 2 4 4 3 2" xfId="12043"/>
    <cellStyle name="Normal 4 2 4 4 3_SCH J-3" xfId="12044"/>
    <cellStyle name="Normal 4 2 4 4 4" xfId="12045"/>
    <cellStyle name="Normal 4 2 4 4 5" xfId="12046"/>
    <cellStyle name="Normal 4 2 4 4 6" xfId="12047"/>
    <cellStyle name="Normal 4 2 4 4_SCH J-3" xfId="12048"/>
    <cellStyle name="Normal 4 2 4 5" xfId="12049"/>
    <cellStyle name="Normal 4 2 4 5 2" xfId="12050"/>
    <cellStyle name="Normal 4 2 4 5 2 2" xfId="12051"/>
    <cellStyle name="Normal 4 2 4 5 2_SCH J-3" xfId="12052"/>
    <cellStyle name="Normal 4 2 4 5 3" xfId="12053"/>
    <cellStyle name="Normal 4 2 4 5 4" xfId="12054"/>
    <cellStyle name="Normal 4 2 4 5 5" xfId="12055"/>
    <cellStyle name="Normal 4 2 4 5_SCH J-3" xfId="12056"/>
    <cellStyle name="Normal 4 2 4 6" xfId="12057"/>
    <cellStyle name="Normal 4 2 4 6 2" xfId="12058"/>
    <cellStyle name="Normal 4 2 4 6 2 2" xfId="12059"/>
    <cellStyle name="Normal 4 2 4 6 2_SCH J-3" xfId="12060"/>
    <cellStyle name="Normal 4 2 4 6 3" xfId="12061"/>
    <cellStyle name="Normal 4 2 4 6 4" xfId="12062"/>
    <cellStyle name="Normal 4 2 4 6 5" xfId="12063"/>
    <cellStyle name="Normal 4 2 4 6_SCH J-3" xfId="12064"/>
    <cellStyle name="Normal 4 2 4 7" xfId="12065"/>
    <cellStyle name="Normal 4 2 4 7 2" xfId="12066"/>
    <cellStyle name="Normal 4 2 4 7_SCH J-3" xfId="12067"/>
    <cellStyle name="Normal 4 2 4 8" xfId="12068"/>
    <cellStyle name="Normal 4 2 4 9" xfId="12069"/>
    <cellStyle name="Normal 4 2 4_SCH J-3" xfId="12070"/>
    <cellStyle name="Normal 4 2 5" xfId="12071"/>
    <cellStyle name="Normal 4 2 5 2" xfId="12072"/>
    <cellStyle name="Normal 4 2 5 2 2" xfId="12073"/>
    <cellStyle name="Normal 4 2 5 2 2 2" xfId="12074"/>
    <cellStyle name="Normal 4 2 5 2 2 2 2" xfId="12075"/>
    <cellStyle name="Normal 4 2 5 2 2 2 3" xfId="12076"/>
    <cellStyle name="Normal 4 2 5 2 2 2_SCH J-3" xfId="12077"/>
    <cellStyle name="Normal 4 2 5 2 2 3" xfId="12078"/>
    <cellStyle name="Normal 4 2 5 2 2 3 2" xfId="12079"/>
    <cellStyle name="Normal 4 2 5 2 2 3_SCH J-3" xfId="12080"/>
    <cellStyle name="Normal 4 2 5 2 2 4" xfId="12081"/>
    <cellStyle name="Normal 4 2 5 2 2 5" xfId="12082"/>
    <cellStyle name="Normal 4 2 5 2 2_SCH J-3" xfId="12083"/>
    <cellStyle name="Normal 4 2 5 2 3" xfId="12084"/>
    <cellStyle name="Normal 4 2 5 2 3 2" xfId="12085"/>
    <cellStyle name="Normal 4 2 5 2 3 3" xfId="12086"/>
    <cellStyle name="Normal 4 2 5 2 3_SCH J-3" xfId="12087"/>
    <cellStyle name="Normal 4 2 5 2 4" xfId="12088"/>
    <cellStyle name="Normal 4 2 5 2 4 2" xfId="12089"/>
    <cellStyle name="Normal 4 2 5 2 4_SCH J-3" xfId="12090"/>
    <cellStyle name="Normal 4 2 5 2 5" xfId="12091"/>
    <cellStyle name="Normal 4 2 5 2 6" xfId="12092"/>
    <cellStyle name="Normal 4 2 5 2_SCH J-3" xfId="12093"/>
    <cellStyle name="Normal 4 2 5 3" xfId="12094"/>
    <cellStyle name="Normal 4 2 5 3 2" xfId="12095"/>
    <cellStyle name="Normal 4 2 5 3 2 2" xfId="12096"/>
    <cellStyle name="Normal 4 2 5 3 2 2 2" xfId="12097"/>
    <cellStyle name="Normal 4 2 5 3 2 2_SCH J-3" xfId="12098"/>
    <cellStyle name="Normal 4 2 5 3 2 3" xfId="12099"/>
    <cellStyle name="Normal 4 2 5 3 2 4" xfId="12100"/>
    <cellStyle name="Normal 4 2 5 3 2 5" xfId="12101"/>
    <cellStyle name="Normal 4 2 5 3 2_SCH J-3" xfId="12102"/>
    <cellStyle name="Normal 4 2 5 3 3" xfId="12103"/>
    <cellStyle name="Normal 4 2 5 3 3 2" xfId="12104"/>
    <cellStyle name="Normal 4 2 5 3 3_SCH J-3" xfId="12105"/>
    <cellStyle name="Normal 4 2 5 3 4" xfId="12106"/>
    <cellStyle name="Normal 4 2 5 3 5" xfId="12107"/>
    <cellStyle name="Normal 4 2 5 3 6" xfId="12108"/>
    <cellStyle name="Normal 4 2 5 3_SCH J-3" xfId="12109"/>
    <cellStyle name="Normal 4 2 5 4" xfId="12110"/>
    <cellStyle name="Normal 4 2 5 4 2" xfId="12111"/>
    <cellStyle name="Normal 4 2 5 4 2 2" xfId="12112"/>
    <cellStyle name="Normal 4 2 5 4 2_SCH J-3" xfId="12113"/>
    <cellStyle name="Normal 4 2 5 4 3" xfId="12114"/>
    <cellStyle name="Normal 4 2 5 4 4" xfId="12115"/>
    <cellStyle name="Normal 4 2 5 4 5" xfId="12116"/>
    <cellStyle name="Normal 4 2 5 4_SCH J-3" xfId="12117"/>
    <cellStyle name="Normal 4 2 5 5" xfId="12118"/>
    <cellStyle name="Normal 4 2 5 5 2" xfId="12119"/>
    <cellStyle name="Normal 4 2 5 5 2 2" xfId="12120"/>
    <cellStyle name="Normal 4 2 5 5 2_SCH J-3" xfId="12121"/>
    <cellStyle name="Normal 4 2 5 5 3" xfId="12122"/>
    <cellStyle name="Normal 4 2 5 5 4" xfId="12123"/>
    <cellStyle name="Normal 4 2 5 5 5" xfId="12124"/>
    <cellStyle name="Normal 4 2 5 5_SCH J-3" xfId="12125"/>
    <cellStyle name="Normal 4 2 5 6" xfId="12126"/>
    <cellStyle name="Normal 4 2 5 6 2" xfId="12127"/>
    <cellStyle name="Normal 4 2 5 6_SCH J-3" xfId="12128"/>
    <cellStyle name="Normal 4 2 5 7" xfId="12129"/>
    <cellStyle name="Normal 4 2 5 8" xfId="12130"/>
    <cellStyle name="Normal 4 2 5 9" xfId="12131"/>
    <cellStyle name="Normal 4 2 5_SCH J-3" xfId="12132"/>
    <cellStyle name="Normal 4 2 6" xfId="12133"/>
    <cellStyle name="Normal 4 2 6 2" xfId="12134"/>
    <cellStyle name="Normal 4 2 6 2 2" xfId="12135"/>
    <cellStyle name="Normal 4 2 6 2 2 2" xfId="12136"/>
    <cellStyle name="Normal 4 2 6 2 2 3" xfId="12137"/>
    <cellStyle name="Normal 4 2 6 2 2_SCH J-3" xfId="12138"/>
    <cellStyle name="Normal 4 2 6 2 3" xfId="12139"/>
    <cellStyle name="Normal 4 2 6 2 3 2" xfId="12140"/>
    <cellStyle name="Normal 4 2 6 2 3_SCH J-3" xfId="12141"/>
    <cellStyle name="Normal 4 2 6 2 4" xfId="12142"/>
    <cellStyle name="Normal 4 2 6 2 5" xfId="12143"/>
    <cellStyle name="Normal 4 2 6 2_SCH J-3" xfId="12144"/>
    <cellStyle name="Normal 4 2 6 3" xfId="12145"/>
    <cellStyle name="Normal 4 2 6 3 2" xfId="12146"/>
    <cellStyle name="Normal 4 2 6 3 3" xfId="12147"/>
    <cellStyle name="Normal 4 2 6 3_SCH J-3" xfId="12148"/>
    <cellStyle name="Normal 4 2 6 4" xfId="12149"/>
    <cellStyle name="Normal 4 2 6 4 2" xfId="12150"/>
    <cellStyle name="Normal 4 2 6 4_SCH J-3" xfId="12151"/>
    <cellStyle name="Normal 4 2 6 5" xfId="12152"/>
    <cellStyle name="Normal 4 2 6 6" xfId="12153"/>
    <cellStyle name="Normal 4 2 6_SCH J-3" xfId="12154"/>
    <cellStyle name="Normal 4 2 7" xfId="12155"/>
    <cellStyle name="Normal 4 2 7 2" xfId="12156"/>
    <cellStyle name="Normal 4 2 7 2 2" xfId="12157"/>
    <cellStyle name="Normal 4 2 7 2 2 2" xfId="12158"/>
    <cellStyle name="Normal 4 2 7 2 2_SCH J-3" xfId="12159"/>
    <cellStyle name="Normal 4 2 7 2 3" xfId="12160"/>
    <cellStyle name="Normal 4 2 7 2 4" xfId="12161"/>
    <cellStyle name="Normal 4 2 7 2 5" xfId="12162"/>
    <cellStyle name="Normal 4 2 7 2_SCH J-3" xfId="12163"/>
    <cellStyle name="Normal 4 2 7 3" xfId="12164"/>
    <cellStyle name="Normal 4 2 7 3 2" xfId="12165"/>
    <cellStyle name="Normal 4 2 7 3_SCH J-3" xfId="12166"/>
    <cellStyle name="Normal 4 2 7 4" xfId="12167"/>
    <cellStyle name="Normal 4 2 7 5" xfId="12168"/>
    <cellStyle name="Normal 4 2 7 6" xfId="12169"/>
    <cellStyle name="Normal 4 2 7_SCH J-3" xfId="12170"/>
    <cellStyle name="Normal 4 2 8" xfId="12171"/>
    <cellStyle name="Normal 4 2 8 2" xfId="12172"/>
    <cellStyle name="Normal 4 2 8 2 2" xfId="12173"/>
    <cellStyle name="Normal 4 2 8 2_SCH J-3" xfId="12174"/>
    <cellStyle name="Normal 4 2 8 3" xfId="12175"/>
    <cellStyle name="Normal 4 2 8 4" xfId="12176"/>
    <cellStyle name="Normal 4 2 8 5" xfId="12177"/>
    <cellStyle name="Normal 4 2 8_SCH J-3" xfId="12178"/>
    <cellStyle name="Normal 4 2 9" xfId="12179"/>
    <cellStyle name="Normal 4 2 9 2" xfId="12180"/>
    <cellStyle name="Normal 4 2 9 2 2" xfId="12181"/>
    <cellStyle name="Normal 4 2 9 2_SCH J-3" xfId="12182"/>
    <cellStyle name="Normal 4 2 9 3" xfId="12183"/>
    <cellStyle name="Normal 4 2 9 4" xfId="12184"/>
    <cellStyle name="Normal 4 2 9 5" xfId="12185"/>
    <cellStyle name="Normal 4 2 9_SCH J-3" xfId="12186"/>
    <cellStyle name="Normal 4 2_SCH J-3" xfId="12187"/>
    <cellStyle name="Normal 4 3" xfId="12188"/>
    <cellStyle name="Normal 4 3 2" xfId="12189"/>
    <cellStyle name="Normal 4 3 2 2" xfId="12190"/>
    <cellStyle name="Normal 4 3 2 2 2" xfId="12191"/>
    <cellStyle name="Normal 4 3 2 2 2 2" xfId="12192"/>
    <cellStyle name="Normal 4 3 2 2 2_SCH J-3" xfId="12193"/>
    <cellStyle name="Normal 4 3 2 2 3" xfId="12194"/>
    <cellStyle name="Normal 4 3 2 2_SCH J-3" xfId="12195"/>
    <cellStyle name="Normal 4 3 2 3" xfId="12196"/>
    <cellStyle name="Normal 4 3 2 3 2" xfId="12197"/>
    <cellStyle name="Normal 4 3 2 3_SCH J-3" xfId="12198"/>
    <cellStyle name="Normal 4 3 2 4" xfId="12199"/>
    <cellStyle name="Normal 4 3 2 5" xfId="12200"/>
    <cellStyle name="Normal 4 3 2_SCH J-3" xfId="12201"/>
    <cellStyle name="Normal 4 3 3" xfId="12202"/>
    <cellStyle name="Normal 4 3 3 2" xfId="12203"/>
    <cellStyle name="Normal 4 3 3 2 2" xfId="12204"/>
    <cellStyle name="Normal 4 3 3 2_SCH J-3" xfId="12205"/>
    <cellStyle name="Normal 4 3 3 3" xfId="12206"/>
    <cellStyle name="Normal 4 3 3_SCH J-3" xfId="12207"/>
    <cellStyle name="Normal 4 3 4" xfId="12208"/>
    <cellStyle name="Normal 4 3 4 2" xfId="12209"/>
    <cellStyle name="Normal 4 3 4_SCH J-3" xfId="12210"/>
    <cellStyle name="Normal 4 3 5" xfId="12211"/>
    <cellStyle name="Normal 4 3 6" xfId="12212"/>
    <cellStyle name="Normal 4 3_SCH J-3" xfId="12213"/>
    <cellStyle name="Normal 4 4" xfId="12214"/>
    <cellStyle name="Normal 4 4 2" xfId="12215"/>
    <cellStyle name="Normal 4 4 2 2" xfId="12216"/>
    <cellStyle name="Normal 4 4 2 2 2" xfId="12217"/>
    <cellStyle name="Normal 4 4 2 2 3" xfId="12218"/>
    <cellStyle name="Normal 4 4 2 2_SCH J-3" xfId="12219"/>
    <cellStyle name="Normal 4 4 2 3" xfId="12220"/>
    <cellStyle name="Normal 4 4 2 4" xfId="12221"/>
    <cellStyle name="Normal 4 4 2_SCH J-3" xfId="12222"/>
    <cellStyle name="Normal 4 4 3" xfId="12223"/>
    <cellStyle name="Normal 4 4 3 2" xfId="12224"/>
    <cellStyle name="Normal 4 4 3 3" xfId="12225"/>
    <cellStyle name="Normal 4 4 3_SCH J-3" xfId="12226"/>
    <cellStyle name="Normal 4 4 4" xfId="12227"/>
    <cellStyle name="Normal 4 4 5" xfId="12228"/>
    <cellStyle name="Normal 4 4 6" xfId="12229"/>
    <cellStyle name="Normal 4 4 7" xfId="12230"/>
    <cellStyle name="Normal 4 4_SCH J-3" xfId="12231"/>
    <cellStyle name="Normal 4 5" xfId="12232"/>
    <cellStyle name="Normal 4 5 2" xfId="12233"/>
    <cellStyle name="Normal 4 5 2 2" xfId="12234"/>
    <cellStyle name="Normal 4 5 2 3" xfId="12235"/>
    <cellStyle name="Normal 4 5 2_SCH J-3" xfId="12236"/>
    <cellStyle name="Normal 4 5 3" xfId="12237"/>
    <cellStyle name="Normal 4 5 4" xfId="12238"/>
    <cellStyle name="Normal 4 5_SCH J-3" xfId="12239"/>
    <cellStyle name="Normal 4 6" xfId="12240"/>
    <cellStyle name="Normal 4 6 2" xfId="12241"/>
    <cellStyle name="Normal 4 6 3" xfId="12242"/>
    <cellStyle name="Normal 4 6_SCH J-3" xfId="12243"/>
    <cellStyle name="Normal 4 7" xfId="12244"/>
    <cellStyle name="Normal 4 7 2" xfId="12245"/>
    <cellStyle name="Normal 4 7_SCH J-3" xfId="12246"/>
    <cellStyle name="Normal 4 8" xfId="12247"/>
    <cellStyle name="Normal 4 9" xfId="12248"/>
    <cellStyle name="Normal 4_183302" xfId="12249"/>
    <cellStyle name="Normal 40" xfId="12250"/>
    <cellStyle name="Normal 40 2" xfId="12251"/>
    <cellStyle name="Normal 40_SCH J-3" xfId="12252"/>
    <cellStyle name="Normal 41" xfId="12253"/>
    <cellStyle name="Normal 41 2" xfId="12254"/>
    <cellStyle name="Normal 41_SCH J-3" xfId="12255"/>
    <cellStyle name="Normal 42" xfId="12256"/>
    <cellStyle name="Normal 42 2" xfId="12257"/>
    <cellStyle name="Normal 42 3" xfId="12258"/>
    <cellStyle name="Normal 42 4" xfId="12259"/>
    <cellStyle name="Normal 42_SCH J-3" xfId="12260"/>
    <cellStyle name="Normal 43" xfId="12261"/>
    <cellStyle name="Normal 43 2" xfId="12262"/>
    <cellStyle name="Normal 43 3" xfId="12263"/>
    <cellStyle name="Normal 43_SCH J-3" xfId="12264"/>
    <cellStyle name="Normal 44" xfId="12265"/>
    <cellStyle name="Normal 44 2" xfId="12266"/>
    <cellStyle name="Normal 44 3" xfId="12267"/>
    <cellStyle name="Normal 44_SCH J-3" xfId="12268"/>
    <cellStyle name="Normal 45" xfId="12269"/>
    <cellStyle name="Normal 45 2" xfId="12270"/>
    <cellStyle name="Normal 45 3" xfId="12271"/>
    <cellStyle name="Normal 45_SCH J-3" xfId="12272"/>
    <cellStyle name="Normal 46" xfId="87"/>
    <cellStyle name="Normal 46 2" xfId="12273"/>
    <cellStyle name="Normal 46 2 2" xfId="12274"/>
    <cellStyle name="Normal 46 2_SCH J-3" xfId="12275"/>
    <cellStyle name="Normal 46 3" xfId="12276"/>
    <cellStyle name="Normal 46_SCH J-3" xfId="12277"/>
    <cellStyle name="Normal 47" xfId="88"/>
    <cellStyle name="Normal 47 2" xfId="12278"/>
    <cellStyle name="Normal 47 3" xfId="12279"/>
    <cellStyle name="Normal 47_SCH J-3" xfId="12280"/>
    <cellStyle name="Normal 48" xfId="648"/>
    <cellStyle name="Normal 48 2" xfId="12281"/>
    <cellStyle name="Normal 48 3" xfId="12282"/>
    <cellStyle name="Normal 48_SCH J-3" xfId="12283"/>
    <cellStyle name="Normal 49" xfId="12284"/>
    <cellStyle name="Normal 49 2" xfId="12285"/>
    <cellStyle name="Normal 49 3" xfId="12286"/>
    <cellStyle name="Normal 49 4" xfId="12287"/>
    <cellStyle name="Normal 49_SCH J-3" xfId="12288"/>
    <cellStyle name="Normal 5" xfId="89"/>
    <cellStyle name="Normal 5 10" xfId="12289"/>
    <cellStyle name="Normal 5 10 2" xfId="12290"/>
    <cellStyle name="Normal 5 10 2 2" xfId="12291"/>
    <cellStyle name="Normal 5 10 2 2 2" xfId="12292"/>
    <cellStyle name="Normal 5 10 2 2_SCH J-3" xfId="12293"/>
    <cellStyle name="Normal 5 10 2 3" xfId="12294"/>
    <cellStyle name="Normal 5 10 2_SCH J-3" xfId="12295"/>
    <cellStyle name="Normal 5 10 3" xfId="12296"/>
    <cellStyle name="Normal 5 10 3 2" xfId="12297"/>
    <cellStyle name="Normal 5 10 3_SCH J-3" xfId="12298"/>
    <cellStyle name="Normal 5 10 4" xfId="12299"/>
    <cellStyle name="Normal 5 10_SCH J-3" xfId="12300"/>
    <cellStyle name="Normal 5 11" xfId="12301"/>
    <cellStyle name="Normal 5 11 2" xfId="12302"/>
    <cellStyle name="Normal 5 11 2 2" xfId="12303"/>
    <cellStyle name="Normal 5 11 2_SCH J-3" xfId="12304"/>
    <cellStyle name="Normal 5 11 3" xfId="12305"/>
    <cellStyle name="Normal 5 11_SCH J-3" xfId="12306"/>
    <cellStyle name="Normal 5 12" xfId="12307"/>
    <cellStyle name="Normal 5 12 2" xfId="12308"/>
    <cellStyle name="Normal 5 12_SCH J-3" xfId="12309"/>
    <cellStyle name="Normal 5 13" xfId="12310"/>
    <cellStyle name="Normal 5 2" xfId="90"/>
    <cellStyle name="Normal 5 2 10" xfId="12311"/>
    <cellStyle name="Normal 5 2 11" xfId="12312"/>
    <cellStyle name="Normal 5 2 2" xfId="12313"/>
    <cellStyle name="Normal 5 2 2 2" xfId="12314"/>
    <cellStyle name="Normal 5 2 2 2 2" xfId="12315"/>
    <cellStyle name="Normal 5 2 2 2 2 2" xfId="12316"/>
    <cellStyle name="Normal 5 2 2 2 2 2 2" xfId="12317"/>
    <cellStyle name="Normal 5 2 2 2 2 2 2 2" xfId="12318"/>
    <cellStyle name="Normal 5 2 2 2 2 2 2 2 2" xfId="12319"/>
    <cellStyle name="Normal 5 2 2 2 2 2 2 2_SCH J-3" xfId="12320"/>
    <cellStyle name="Normal 5 2 2 2 2 2 2 3" xfId="12321"/>
    <cellStyle name="Normal 5 2 2 2 2 2 2_SCH J-3" xfId="12322"/>
    <cellStyle name="Normal 5 2 2 2 2 2 3" xfId="12323"/>
    <cellStyle name="Normal 5 2 2 2 2 2 3 2" xfId="12324"/>
    <cellStyle name="Normal 5 2 2 2 2 2 3_SCH J-3" xfId="12325"/>
    <cellStyle name="Normal 5 2 2 2 2 2 4" xfId="12326"/>
    <cellStyle name="Normal 5 2 2 2 2 2_SCH J-3" xfId="12327"/>
    <cellStyle name="Normal 5 2 2 2 2 3" xfId="12328"/>
    <cellStyle name="Normal 5 2 2 2 2 3 2" xfId="12329"/>
    <cellStyle name="Normal 5 2 2 2 2 3 2 2" xfId="12330"/>
    <cellStyle name="Normal 5 2 2 2 2 3 2_SCH J-3" xfId="12331"/>
    <cellStyle name="Normal 5 2 2 2 2 3 3" xfId="12332"/>
    <cellStyle name="Normal 5 2 2 2 2 3_SCH J-3" xfId="12333"/>
    <cellStyle name="Normal 5 2 2 2 2 4" xfId="12334"/>
    <cellStyle name="Normal 5 2 2 2 2 4 2" xfId="12335"/>
    <cellStyle name="Normal 5 2 2 2 2 4_SCH J-3" xfId="12336"/>
    <cellStyle name="Normal 5 2 2 2 2 5" xfId="12337"/>
    <cellStyle name="Normal 5 2 2 2 2 6" xfId="12338"/>
    <cellStyle name="Normal 5 2 2 2 2_SCH J-3" xfId="12339"/>
    <cellStyle name="Normal 5 2 2 2 3" xfId="12340"/>
    <cellStyle name="Normal 5 2 2 2 3 2" xfId="12341"/>
    <cellStyle name="Normal 5 2 2 2 3 2 2" xfId="12342"/>
    <cellStyle name="Normal 5 2 2 2 3 2 2 2" xfId="12343"/>
    <cellStyle name="Normal 5 2 2 2 3 2 2_SCH J-3" xfId="12344"/>
    <cellStyle name="Normal 5 2 2 2 3 2 3" xfId="12345"/>
    <cellStyle name="Normal 5 2 2 2 3 2_SCH J-3" xfId="12346"/>
    <cellStyle name="Normal 5 2 2 2 3 3" xfId="12347"/>
    <cellStyle name="Normal 5 2 2 2 3 3 2" xfId="12348"/>
    <cellStyle name="Normal 5 2 2 2 3 3_SCH J-3" xfId="12349"/>
    <cellStyle name="Normal 5 2 2 2 3 4" xfId="12350"/>
    <cellStyle name="Normal 5 2 2 2 3_SCH J-3" xfId="12351"/>
    <cellStyle name="Normal 5 2 2 2 4" xfId="12352"/>
    <cellStyle name="Normal 5 2 2 2 4 2" xfId="12353"/>
    <cellStyle name="Normal 5 2 2 2 4 2 2" xfId="12354"/>
    <cellStyle name="Normal 5 2 2 2 4 2_SCH J-3" xfId="12355"/>
    <cellStyle name="Normal 5 2 2 2 4 3" xfId="12356"/>
    <cellStyle name="Normal 5 2 2 2 4_SCH J-3" xfId="12357"/>
    <cellStyle name="Normal 5 2 2 2 5" xfId="12358"/>
    <cellStyle name="Normal 5 2 2 2 5 2" xfId="12359"/>
    <cellStyle name="Normal 5 2 2 2 5_SCH J-3" xfId="12360"/>
    <cellStyle name="Normal 5 2 2 2 6" xfId="12361"/>
    <cellStyle name="Normal 5 2 2 2 7" xfId="12362"/>
    <cellStyle name="Normal 5 2 2 2_SCH J-3" xfId="12363"/>
    <cellStyle name="Normal 5 2 2 3" xfId="12364"/>
    <cellStyle name="Normal 5 2 2 3 2" xfId="12365"/>
    <cellStyle name="Normal 5 2 2 3 2 2" xfId="12366"/>
    <cellStyle name="Normal 5 2 2 3 2 2 2" xfId="12367"/>
    <cellStyle name="Normal 5 2 2 3 2 2 2 2" xfId="12368"/>
    <cellStyle name="Normal 5 2 2 3 2 2 2_SCH J-3" xfId="12369"/>
    <cellStyle name="Normal 5 2 2 3 2 2 3" xfId="12370"/>
    <cellStyle name="Normal 5 2 2 3 2 2_SCH J-3" xfId="12371"/>
    <cellStyle name="Normal 5 2 2 3 2 3" xfId="12372"/>
    <cellStyle name="Normal 5 2 2 3 2 3 2" xfId="12373"/>
    <cellStyle name="Normal 5 2 2 3 2 3_SCH J-3" xfId="12374"/>
    <cellStyle name="Normal 5 2 2 3 2 4" xfId="12375"/>
    <cellStyle name="Normal 5 2 2 3 2_SCH J-3" xfId="12376"/>
    <cellStyle name="Normal 5 2 2 3 3" xfId="12377"/>
    <cellStyle name="Normal 5 2 2 3 3 2" xfId="12378"/>
    <cellStyle name="Normal 5 2 2 3 3 2 2" xfId="12379"/>
    <cellStyle name="Normal 5 2 2 3 3 2_SCH J-3" xfId="12380"/>
    <cellStyle name="Normal 5 2 2 3 3 3" xfId="12381"/>
    <cellStyle name="Normal 5 2 2 3 3_SCH J-3" xfId="12382"/>
    <cellStyle name="Normal 5 2 2 3 4" xfId="12383"/>
    <cellStyle name="Normal 5 2 2 3 4 2" xfId="12384"/>
    <cellStyle name="Normal 5 2 2 3 4_SCH J-3" xfId="12385"/>
    <cellStyle name="Normal 5 2 2 3 5" xfId="12386"/>
    <cellStyle name="Normal 5 2 2 3 6" xfId="12387"/>
    <cellStyle name="Normal 5 2 2 3_SCH J-3" xfId="12388"/>
    <cellStyle name="Normal 5 2 2 4" xfId="12389"/>
    <cellStyle name="Normal 5 2 2 4 2" xfId="12390"/>
    <cellStyle name="Normal 5 2 2 4 2 2" xfId="12391"/>
    <cellStyle name="Normal 5 2 2 4 2 2 2" xfId="12392"/>
    <cellStyle name="Normal 5 2 2 4 2 2 2 2" xfId="12393"/>
    <cellStyle name="Normal 5 2 2 4 2 2 2_SCH J-3" xfId="12394"/>
    <cellStyle name="Normal 5 2 2 4 2 2 3" xfId="12395"/>
    <cellStyle name="Normal 5 2 2 4 2 2_SCH J-3" xfId="12396"/>
    <cellStyle name="Normal 5 2 2 4 2 3" xfId="12397"/>
    <cellStyle name="Normal 5 2 2 4 2 3 2" xfId="12398"/>
    <cellStyle name="Normal 5 2 2 4 2 3_SCH J-3" xfId="12399"/>
    <cellStyle name="Normal 5 2 2 4 2 4" xfId="12400"/>
    <cellStyle name="Normal 5 2 2 4 2_SCH J-3" xfId="12401"/>
    <cellStyle name="Normal 5 2 2 4 3" xfId="12402"/>
    <cellStyle name="Normal 5 2 2 4 3 2" xfId="12403"/>
    <cellStyle name="Normal 5 2 2 4 3 2 2" xfId="12404"/>
    <cellStyle name="Normal 5 2 2 4 3 2_SCH J-3" xfId="12405"/>
    <cellStyle name="Normal 5 2 2 4 3 3" xfId="12406"/>
    <cellStyle name="Normal 5 2 2 4 3_SCH J-3" xfId="12407"/>
    <cellStyle name="Normal 5 2 2 4 4" xfId="12408"/>
    <cellStyle name="Normal 5 2 2 4 4 2" xfId="12409"/>
    <cellStyle name="Normal 5 2 2 4 4_SCH J-3" xfId="12410"/>
    <cellStyle name="Normal 5 2 2 4 5" xfId="12411"/>
    <cellStyle name="Normal 5 2 2 4_SCH J-3" xfId="12412"/>
    <cellStyle name="Normal 5 2 2 5" xfId="12413"/>
    <cellStyle name="Normal 5 2 2 5 2" xfId="12414"/>
    <cellStyle name="Normal 5 2 2 5 2 2" xfId="12415"/>
    <cellStyle name="Normal 5 2 2 5 2 2 2" xfId="12416"/>
    <cellStyle name="Normal 5 2 2 5 2 2_SCH J-3" xfId="12417"/>
    <cellStyle name="Normal 5 2 2 5 2 3" xfId="12418"/>
    <cellStyle name="Normal 5 2 2 5 2_SCH J-3" xfId="12419"/>
    <cellStyle name="Normal 5 2 2 5 3" xfId="12420"/>
    <cellStyle name="Normal 5 2 2 5 3 2" xfId="12421"/>
    <cellStyle name="Normal 5 2 2 5 3_SCH J-3" xfId="12422"/>
    <cellStyle name="Normal 5 2 2 5 4" xfId="12423"/>
    <cellStyle name="Normal 5 2 2 5_SCH J-3" xfId="12424"/>
    <cellStyle name="Normal 5 2 2 6" xfId="12425"/>
    <cellStyle name="Normal 5 2 2 6 2" xfId="12426"/>
    <cellStyle name="Normal 5 2 2 6 2 2" xfId="12427"/>
    <cellStyle name="Normal 5 2 2 6 2_SCH J-3" xfId="12428"/>
    <cellStyle name="Normal 5 2 2 6 3" xfId="12429"/>
    <cellStyle name="Normal 5 2 2 6_SCH J-3" xfId="12430"/>
    <cellStyle name="Normal 5 2 2 7" xfId="12431"/>
    <cellStyle name="Normal 5 2 2 7 2" xfId="12432"/>
    <cellStyle name="Normal 5 2 2 7_SCH J-3" xfId="12433"/>
    <cellStyle name="Normal 5 2 2 8" xfId="12434"/>
    <cellStyle name="Normal 5 2 2 9" xfId="12435"/>
    <cellStyle name="Normal 5 2 2_SCH J-3" xfId="12436"/>
    <cellStyle name="Normal 5 2 3" xfId="12437"/>
    <cellStyle name="Normal 5 2 3 2" xfId="12438"/>
    <cellStyle name="Normal 5 2 3 2 2" xfId="12439"/>
    <cellStyle name="Normal 5 2 3 2 2 2" xfId="12440"/>
    <cellStyle name="Normal 5 2 3 2 2 2 2" xfId="12441"/>
    <cellStyle name="Normal 5 2 3 2 2 2 2 2" xfId="12442"/>
    <cellStyle name="Normal 5 2 3 2 2 2 2_SCH J-3" xfId="12443"/>
    <cellStyle name="Normal 5 2 3 2 2 2 3" xfId="12444"/>
    <cellStyle name="Normal 5 2 3 2 2 2_SCH J-3" xfId="12445"/>
    <cellStyle name="Normal 5 2 3 2 2 3" xfId="12446"/>
    <cellStyle name="Normal 5 2 3 2 2 3 2" xfId="12447"/>
    <cellStyle name="Normal 5 2 3 2 2 3_SCH J-3" xfId="12448"/>
    <cellStyle name="Normal 5 2 3 2 2 4" xfId="12449"/>
    <cellStyle name="Normal 5 2 3 2 2_SCH J-3" xfId="12450"/>
    <cellStyle name="Normal 5 2 3 2 3" xfId="12451"/>
    <cellStyle name="Normal 5 2 3 2 3 2" xfId="12452"/>
    <cellStyle name="Normal 5 2 3 2 3 2 2" xfId="12453"/>
    <cellStyle name="Normal 5 2 3 2 3 2_SCH J-3" xfId="12454"/>
    <cellStyle name="Normal 5 2 3 2 3 3" xfId="12455"/>
    <cellStyle name="Normal 5 2 3 2 3_SCH J-3" xfId="12456"/>
    <cellStyle name="Normal 5 2 3 2 4" xfId="12457"/>
    <cellStyle name="Normal 5 2 3 2 4 2" xfId="12458"/>
    <cellStyle name="Normal 5 2 3 2 4_SCH J-3" xfId="12459"/>
    <cellStyle name="Normal 5 2 3 2 5" xfId="12460"/>
    <cellStyle name="Normal 5 2 3 2_SCH J-3" xfId="12461"/>
    <cellStyle name="Normal 5 2 3 3" xfId="12462"/>
    <cellStyle name="Normal 5 2 3 3 2" xfId="12463"/>
    <cellStyle name="Normal 5 2 3 3 2 2" xfId="12464"/>
    <cellStyle name="Normal 5 2 3 3 2 2 2" xfId="12465"/>
    <cellStyle name="Normal 5 2 3 3 2 2_SCH J-3" xfId="12466"/>
    <cellStyle name="Normal 5 2 3 3 2 3" xfId="12467"/>
    <cellStyle name="Normal 5 2 3 3 2_SCH J-3" xfId="12468"/>
    <cellStyle name="Normal 5 2 3 3 3" xfId="12469"/>
    <cellStyle name="Normal 5 2 3 3 3 2" xfId="12470"/>
    <cellStyle name="Normal 5 2 3 3 3_SCH J-3" xfId="12471"/>
    <cellStyle name="Normal 5 2 3 3 4" xfId="12472"/>
    <cellStyle name="Normal 5 2 3 3_SCH J-3" xfId="12473"/>
    <cellStyle name="Normal 5 2 3 4" xfId="12474"/>
    <cellStyle name="Normal 5 2 3 4 2" xfId="12475"/>
    <cellStyle name="Normal 5 2 3 4 2 2" xfId="12476"/>
    <cellStyle name="Normal 5 2 3 4 2_SCH J-3" xfId="12477"/>
    <cellStyle name="Normal 5 2 3 4 3" xfId="12478"/>
    <cellStyle name="Normal 5 2 3 4_SCH J-3" xfId="12479"/>
    <cellStyle name="Normal 5 2 3 5" xfId="12480"/>
    <cellStyle name="Normal 5 2 3 5 2" xfId="12481"/>
    <cellStyle name="Normal 5 2 3 5_SCH J-3" xfId="12482"/>
    <cellStyle name="Normal 5 2 3 6" xfId="12483"/>
    <cellStyle name="Normal 5 2 3 7" xfId="12484"/>
    <cellStyle name="Normal 5 2 3_SCH J-3" xfId="12485"/>
    <cellStyle name="Normal 5 2 4" xfId="12486"/>
    <cellStyle name="Normal 5 2 4 2" xfId="12487"/>
    <cellStyle name="Normal 5 2 4 2 2" xfId="12488"/>
    <cellStyle name="Normal 5 2 4 2 2 2" xfId="12489"/>
    <cellStyle name="Normal 5 2 4 2 2 2 2" xfId="12490"/>
    <cellStyle name="Normal 5 2 4 2 2 2_SCH J-3" xfId="12491"/>
    <cellStyle name="Normal 5 2 4 2 2 3" xfId="12492"/>
    <cellStyle name="Normal 5 2 4 2 2_SCH J-3" xfId="12493"/>
    <cellStyle name="Normal 5 2 4 2 3" xfId="12494"/>
    <cellStyle name="Normal 5 2 4 2 3 2" xfId="12495"/>
    <cellStyle name="Normal 5 2 4 2 3_SCH J-3" xfId="12496"/>
    <cellStyle name="Normal 5 2 4 2 4" xfId="12497"/>
    <cellStyle name="Normal 5 2 4 2 5" xfId="12498"/>
    <cellStyle name="Normal 5 2 4 2_SCH J-3" xfId="12499"/>
    <cellStyle name="Normal 5 2 4 3" xfId="12500"/>
    <cellStyle name="Normal 5 2 4 3 2" xfId="12501"/>
    <cellStyle name="Normal 5 2 4 3 2 2" xfId="12502"/>
    <cellStyle name="Normal 5 2 4 3 2_SCH J-3" xfId="12503"/>
    <cellStyle name="Normal 5 2 4 3 3" xfId="12504"/>
    <cellStyle name="Normal 5 2 4 3_SCH J-3" xfId="12505"/>
    <cellStyle name="Normal 5 2 4 4" xfId="12506"/>
    <cellStyle name="Normal 5 2 4 4 2" xfId="12507"/>
    <cellStyle name="Normal 5 2 4 4_SCH J-3" xfId="12508"/>
    <cellStyle name="Normal 5 2 4 5" xfId="12509"/>
    <cellStyle name="Normal 5 2 4 6" xfId="12510"/>
    <cellStyle name="Normal 5 2 4_SCH J-3" xfId="12511"/>
    <cellStyle name="Normal 5 2 5" xfId="12512"/>
    <cellStyle name="Normal 5 2 5 2" xfId="12513"/>
    <cellStyle name="Normal 5 2 5 2 2" xfId="12514"/>
    <cellStyle name="Normal 5 2 5 2 2 2" xfId="12515"/>
    <cellStyle name="Normal 5 2 5 2 2 2 2" xfId="12516"/>
    <cellStyle name="Normal 5 2 5 2 2 2_SCH J-3" xfId="12517"/>
    <cellStyle name="Normal 5 2 5 2 2 3" xfId="12518"/>
    <cellStyle name="Normal 5 2 5 2 2_SCH J-3" xfId="12519"/>
    <cellStyle name="Normal 5 2 5 2 3" xfId="12520"/>
    <cellStyle name="Normal 5 2 5 2 3 2" xfId="12521"/>
    <cellStyle name="Normal 5 2 5 2 3_SCH J-3" xfId="12522"/>
    <cellStyle name="Normal 5 2 5 2 4" xfId="12523"/>
    <cellStyle name="Normal 5 2 5 2_SCH J-3" xfId="12524"/>
    <cellStyle name="Normal 5 2 5 3" xfId="12525"/>
    <cellStyle name="Normal 5 2 5 3 2" xfId="12526"/>
    <cellStyle name="Normal 5 2 5 3 2 2" xfId="12527"/>
    <cellStyle name="Normal 5 2 5 3 2_SCH J-3" xfId="12528"/>
    <cellStyle name="Normal 5 2 5 3 3" xfId="12529"/>
    <cellStyle name="Normal 5 2 5 3_SCH J-3" xfId="12530"/>
    <cellStyle name="Normal 5 2 5 4" xfId="12531"/>
    <cellStyle name="Normal 5 2 5 4 2" xfId="12532"/>
    <cellStyle name="Normal 5 2 5 4_SCH J-3" xfId="12533"/>
    <cellStyle name="Normal 5 2 5 5" xfId="12534"/>
    <cellStyle name="Normal 5 2 5 6" xfId="12535"/>
    <cellStyle name="Normal 5 2 5_SCH J-3" xfId="12536"/>
    <cellStyle name="Normal 5 2 6" xfId="12537"/>
    <cellStyle name="Normal 5 2 6 2" xfId="12538"/>
    <cellStyle name="Normal 5 2 6 2 2" xfId="12539"/>
    <cellStyle name="Normal 5 2 6 2 2 2" xfId="12540"/>
    <cellStyle name="Normal 5 2 6 2 2_SCH J-3" xfId="12541"/>
    <cellStyle name="Normal 5 2 6 2 3" xfId="12542"/>
    <cellStyle name="Normal 5 2 6 2_SCH J-3" xfId="12543"/>
    <cellStyle name="Normal 5 2 6 3" xfId="12544"/>
    <cellStyle name="Normal 5 2 6 3 2" xfId="12545"/>
    <cellStyle name="Normal 5 2 6 3_SCH J-3" xfId="12546"/>
    <cellStyle name="Normal 5 2 6 4" xfId="12547"/>
    <cellStyle name="Normal 5 2 6_SCH J-3" xfId="12548"/>
    <cellStyle name="Normal 5 2 7" xfId="12549"/>
    <cellStyle name="Normal 5 2 7 2" xfId="12550"/>
    <cellStyle name="Normal 5 2 7 2 2" xfId="12551"/>
    <cellStyle name="Normal 5 2 7 2_SCH J-3" xfId="12552"/>
    <cellStyle name="Normal 5 2 7 3" xfId="12553"/>
    <cellStyle name="Normal 5 2 7_SCH J-3" xfId="12554"/>
    <cellStyle name="Normal 5 2 8" xfId="12555"/>
    <cellStyle name="Normal 5 2 8 2" xfId="12556"/>
    <cellStyle name="Normal 5 2 8_SCH J-3" xfId="12557"/>
    <cellStyle name="Normal 5 2 9" xfId="12558"/>
    <cellStyle name="Normal 5 2_SCH J-3" xfId="12559"/>
    <cellStyle name="Normal 5 3" xfId="150"/>
    <cellStyle name="Normal 5 3 10" xfId="12560"/>
    <cellStyle name="Normal 5 3 11" xfId="12561"/>
    <cellStyle name="Normal 5 3 2" xfId="12562"/>
    <cellStyle name="Normal 5 3 2 2" xfId="12563"/>
    <cellStyle name="Normal 5 3 2 2 2" xfId="12564"/>
    <cellStyle name="Normal 5 3 2 2 2 2" xfId="12565"/>
    <cellStyle name="Normal 5 3 2 2 2 2 2" xfId="12566"/>
    <cellStyle name="Normal 5 3 2 2 2 2 2 2" xfId="12567"/>
    <cellStyle name="Normal 5 3 2 2 2 2 2 2 2" xfId="12568"/>
    <cellStyle name="Normal 5 3 2 2 2 2 2 2_SCH J-3" xfId="12569"/>
    <cellStyle name="Normal 5 3 2 2 2 2 2 3" xfId="12570"/>
    <cellStyle name="Normal 5 3 2 2 2 2 2_SCH J-3" xfId="12571"/>
    <cellStyle name="Normal 5 3 2 2 2 2 3" xfId="12572"/>
    <cellStyle name="Normal 5 3 2 2 2 2 3 2" xfId="12573"/>
    <cellStyle name="Normal 5 3 2 2 2 2 3_SCH J-3" xfId="12574"/>
    <cellStyle name="Normal 5 3 2 2 2 2 4" xfId="12575"/>
    <cellStyle name="Normal 5 3 2 2 2 2_SCH J-3" xfId="12576"/>
    <cellStyle name="Normal 5 3 2 2 2 3" xfId="12577"/>
    <cellStyle name="Normal 5 3 2 2 2 3 2" xfId="12578"/>
    <cellStyle name="Normal 5 3 2 2 2 3 2 2" xfId="12579"/>
    <cellStyle name="Normal 5 3 2 2 2 3 2_SCH J-3" xfId="12580"/>
    <cellStyle name="Normal 5 3 2 2 2 3 3" xfId="12581"/>
    <cellStyle name="Normal 5 3 2 2 2 3_SCH J-3" xfId="12582"/>
    <cellStyle name="Normal 5 3 2 2 2 4" xfId="12583"/>
    <cellStyle name="Normal 5 3 2 2 2 4 2" xfId="12584"/>
    <cellStyle name="Normal 5 3 2 2 2 4_SCH J-3" xfId="12585"/>
    <cellStyle name="Normal 5 3 2 2 2 5" xfId="12586"/>
    <cellStyle name="Normal 5 3 2 2 2_SCH J-3" xfId="12587"/>
    <cellStyle name="Normal 5 3 2 2 3" xfId="12588"/>
    <cellStyle name="Normal 5 3 2 2 3 2" xfId="12589"/>
    <cellStyle name="Normal 5 3 2 2 3 2 2" xfId="12590"/>
    <cellStyle name="Normal 5 3 2 2 3 2 2 2" xfId="12591"/>
    <cellStyle name="Normal 5 3 2 2 3 2 2_SCH J-3" xfId="12592"/>
    <cellStyle name="Normal 5 3 2 2 3 2 3" xfId="12593"/>
    <cellStyle name="Normal 5 3 2 2 3 2_SCH J-3" xfId="12594"/>
    <cellStyle name="Normal 5 3 2 2 3 3" xfId="12595"/>
    <cellStyle name="Normal 5 3 2 2 3 3 2" xfId="12596"/>
    <cellStyle name="Normal 5 3 2 2 3 3_SCH J-3" xfId="12597"/>
    <cellStyle name="Normal 5 3 2 2 3 4" xfId="12598"/>
    <cellStyle name="Normal 5 3 2 2 3_SCH J-3" xfId="12599"/>
    <cellStyle name="Normal 5 3 2 2 4" xfId="12600"/>
    <cellStyle name="Normal 5 3 2 2 4 2" xfId="12601"/>
    <cellStyle name="Normal 5 3 2 2 4 2 2" xfId="12602"/>
    <cellStyle name="Normal 5 3 2 2 4 2_SCH J-3" xfId="12603"/>
    <cellStyle name="Normal 5 3 2 2 4 3" xfId="12604"/>
    <cellStyle name="Normal 5 3 2 2 4_SCH J-3" xfId="12605"/>
    <cellStyle name="Normal 5 3 2 2 5" xfId="12606"/>
    <cellStyle name="Normal 5 3 2 2 5 2" xfId="12607"/>
    <cellStyle name="Normal 5 3 2 2 5_SCH J-3" xfId="12608"/>
    <cellStyle name="Normal 5 3 2 2 6" xfId="12609"/>
    <cellStyle name="Normal 5 3 2 2_SCH J-3" xfId="12610"/>
    <cellStyle name="Normal 5 3 2 3" xfId="12611"/>
    <cellStyle name="Normal 5 3 2 3 2" xfId="12612"/>
    <cellStyle name="Normal 5 3 2 3 2 2" xfId="12613"/>
    <cellStyle name="Normal 5 3 2 3 2 2 2" xfId="12614"/>
    <cellStyle name="Normal 5 3 2 3 2 2 2 2" xfId="12615"/>
    <cellStyle name="Normal 5 3 2 3 2 2 2_SCH J-3" xfId="12616"/>
    <cellStyle name="Normal 5 3 2 3 2 2 3" xfId="12617"/>
    <cellStyle name="Normal 5 3 2 3 2 2_SCH J-3" xfId="12618"/>
    <cellStyle name="Normal 5 3 2 3 2 3" xfId="12619"/>
    <cellStyle name="Normal 5 3 2 3 2 3 2" xfId="12620"/>
    <cellStyle name="Normal 5 3 2 3 2 3_SCH J-3" xfId="12621"/>
    <cellStyle name="Normal 5 3 2 3 2 4" xfId="12622"/>
    <cellStyle name="Normal 5 3 2 3 2_SCH J-3" xfId="12623"/>
    <cellStyle name="Normal 5 3 2 3 3" xfId="12624"/>
    <cellStyle name="Normal 5 3 2 3 3 2" xfId="12625"/>
    <cellStyle name="Normal 5 3 2 3 3 2 2" xfId="12626"/>
    <cellStyle name="Normal 5 3 2 3 3 2_SCH J-3" xfId="12627"/>
    <cellStyle name="Normal 5 3 2 3 3 3" xfId="12628"/>
    <cellStyle name="Normal 5 3 2 3 3_SCH J-3" xfId="12629"/>
    <cellStyle name="Normal 5 3 2 3 4" xfId="12630"/>
    <cellStyle name="Normal 5 3 2 3 4 2" xfId="12631"/>
    <cellStyle name="Normal 5 3 2 3 4_SCH J-3" xfId="12632"/>
    <cellStyle name="Normal 5 3 2 3 5" xfId="12633"/>
    <cellStyle name="Normal 5 3 2 3_SCH J-3" xfId="12634"/>
    <cellStyle name="Normal 5 3 2 4" xfId="12635"/>
    <cellStyle name="Normal 5 3 2 4 2" xfId="12636"/>
    <cellStyle name="Normal 5 3 2 4 2 2" xfId="12637"/>
    <cellStyle name="Normal 5 3 2 4 2 2 2" xfId="12638"/>
    <cellStyle name="Normal 5 3 2 4 2 2 2 2" xfId="12639"/>
    <cellStyle name="Normal 5 3 2 4 2 2 2_SCH J-3" xfId="12640"/>
    <cellStyle name="Normal 5 3 2 4 2 2 3" xfId="12641"/>
    <cellStyle name="Normal 5 3 2 4 2 2_SCH J-3" xfId="12642"/>
    <cellStyle name="Normal 5 3 2 4 2 3" xfId="12643"/>
    <cellStyle name="Normal 5 3 2 4 2 3 2" xfId="12644"/>
    <cellStyle name="Normal 5 3 2 4 2 3_SCH J-3" xfId="12645"/>
    <cellStyle name="Normal 5 3 2 4 2 4" xfId="12646"/>
    <cellStyle name="Normal 5 3 2 4 2_SCH J-3" xfId="12647"/>
    <cellStyle name="Normal 5 3 2 4 3" xfId="12648"/>
    <cellStyle name="Normal 5 3 2 4 3 2" xfId="12649"/>
    <cellStyle name="Normal 5 3 2 4 3 2 2" xfId="12650"/>
    <cellStyle name="Normal 5 3 2 4 3 2_SCH J-3" xfId="12651"/>
    <cellStyle name="Normal 5 3 2 4 3 3" xfId="12652"/>
    <cellStyle name="Normal 5 3 2 4 3_SCH J-3" xfId="12653"/>
    <cellStyle name="Normal 5 3 2 4 4" xfId="12654"/>
    <cellStyle name="Normal 5 3 2 4 4 2" xfId="12655"/>
    <cellStyle name="Normal 5 3 2 4 4_SCH J-3" xfId="12656"/>
    <cellStyle name="Normal 5 3 2 4 5" xfId="12657"/>
    <cellStyle name="Normal 5 3 2 4_SCH J-3" xfId="12658"/>
    <cellStyle name="Normal 5 3 2 5" xfId="12659"/>
    <cellStyle name="Normal 5 3 2 5 2" xfId="12660"/>
    <cellStyle name="Normal 5 3 2 5 2 2" xfId="12661"/>
    <cellStyle name="Normal 5 3 2 5 2 2 2" xfId="12662"/>
    <cellStyle name="Normal 5 3 2 5 2 2_SCH J-3" xfId="12663"/>
    <cellStyle name="Normal 5 3 2 5 2 3" xfId="12664"/>
    <cellStyle name="Normal 5 3 2 5 2_SCH J-3" xfId="12665"/>
    <cellStyle name="Normal 5 3 2 5 3" xfId="12666"/>
    <cellStyle name="Normal 5 3 2 5 3 2" xfId="12667"/>
    <cellStyle name="Normal 5 3 2 5 3_SCH J-3" xfId="12668"/>
    <cellStyle name="Normal 5 3 2 5 4" xfId="12669"/>
    <cellStyle name="Normal 5 3 2 5_SCH J-3" xfId="12670"/>
    <cellStyle name="Normal 5 3 2 6" xfId="12671"/>
    <cellStyle name="Normal 5 3 2 6 2" xfId="12672"/>
    <cellStyle name="Normal 5 3 2 6 2 2" xfId="12673"/>
    <cellStyle name="Normal 5 3 2 6 2_SCH J-3" xfId="12674"/>
    <cellStyle name="Normal 5 3 2 6 3" xfId="12675"/>
    <cellStyle name="Normal 5 3 2 6_SCH J-3" xfId="12676"/>
    <cellStyle name="Normal 5 3 2 7" xfId="12677"/>
    <cellStyle name="Normal 5 3 2 7 2" xfId="12678"/>
    <cellStyle name="Normal 5 3 2 7_SCH J-3" xfId="12679"/>
    <cellStyle name="Normal 5 3 2 8" xfId="12680"/>
    <cellStyle name="Normal 5 3 2_SCH J-3" xfId="12681"/>
    <cellStyle name="Normal 5 3 3" xfId="12682"/>
    <cellStyle name="Normal 5 3 3 2" xfId="12683"/>
    <cellStyle name="Normal 5 3 3 2 2" xfId="12684"/>
    <cellStyle name="Normal 5 3 3 2 2 2" xfId="12685"/>
    <cellStyle name="Normal 5 3 3 2 2 2 2" xfId="12686"/>
    <cellStyle name="Normal 5 3 3 2 2 2 2 2" xfId="12687"/>
    <cellStyle name="Normal 5 3 3 2 2 2 2_SCH J-3" xfId="12688"/>
    <cellStyle name="Normal 5 3 3 2 2 2 3" xfId="12689"/>
    <cellStyle name="Normal 5 3 3 2 2 2_SCH J-3" xfId="12690"/>
    <cellStyle name="Normal 5 3 3 2 2 3" xfId="12691"/>
    <cellStyle name="Normal 5 3 3 2 2 3 2" xfId="12692"/>
    <cellStyle name="Normal 5 3 3 2 2 3_SCH J-3" xfId="12693"/>
    <cellStyle name="Normal 5 3 3 2 2 4" xfId="12694"/>
    <cellStyle name="Normal 5 3 3 2 2_SCH J-3" xfId="12695"/>
    <cellStyle name="Normal 5 3 3 2 3" xfId="12696"/>
    <cellStyle name="Normal 5 3 3 2 3 2" xfId="12697"/>
    <cellStyle name="Normal 5 3 3 2 3 2 2" xfId="12698"/>
    <cellStyle name="Normal 5 3 3 2 3 2_SCH J-3" xfId="12699"/>
    <cellStyle name="Normal 5 3 3 2 3 3" xfId="12700"/>
    <cellStyle name="Normal 5 3 3 2 3_SCH J-3" xfId="12701"/>
    <cellStyle name="Normal 5 3 3 2 4" xfId="12702"/>
    <cellStyle name="Normal 5 3 3 2 4 2" xfId="12703"/>
    <cellStyle name="Normal 5 3 3 2 4_SCH J-3" xfId="12704"/>
    <cellStyle name="Normal 5 3 3 2 5" xfId="12705"/>
    <cellStyle name="Normal 5 3 3 2_SCH J-3" xfId="12706"/>
    <cellStyle name="Normal 5 3 3 3" xfId="12707"/>
    <cellStyle name="Normal 5 3 3 3 2" xfId="12708"/>
    <cellStyle name="Normal 5 3 3 3 2 2" xfId="12709"/>
    <cellStyle name="Normal 5 3 3 3 2 2 2" xfId="12710"/>
    <cellStyle name="Normal 5 3 3 3 2 2_SCH J-3" xfId="12711"/>
    <cellStyle name="Normal 5 3 3 3 2 3" xfId="12712"/>
    <cellStyle name="Normal 5 3 3 3 2_SCH J-3" xfId="12713"/>
    <cellStyle name="Normal 5 3 3 3 3" xfId="12714"/>
    <cellStyle name="Normal 5 3 3 3 3 2" xfId="12715"/>
    <cellStyle name="Normal 5 3 3 3 3_SCH J-3" xfId="12716"/>
    <cellStyle name="Normal 5 3 3 3 4" xfId="12717"/>
    <cellStyle name="Normal 5 3 3 3_SCH J-3" xfId="12718"/>
    <cellStyle name="Normal 5 3 3 4" xfId="12719"/>
    <cellStyle name="Normal 5 3 3 4 2" xfId="12720"/>
    <cellStyle name="Normal 5 3 3 4 2 2" xfId="12721"/>
    <cellStyle name="Normal 5 3 3 4 2_SCH J-3" xfId="12722"/>
    <cellStyle name="Normal 5 3 3 4 3" xfId="12723"/>
    <cellStyle name="Normal 5 3 3 4_SCH J-3" xfId="12724"/>
    <cellStyle name="Normal 5 3 3 5" xfId="12725"/>
    <cellStyle name="Normal 5 3 3 5 2" xfId="12726"/>
    <cellStyle name="Normal 5 3 3 5_SCH J-3" xfId="12727"/>
    <cellStyle name="Normal 5 3 3 6" xfId="12728"/>
    <cellStyle name="Normal 5 3 3_SCH J-3" xfId="12729"/>
    <cellStyle name="Normal 5 3 4" xfId="12730"/>
    <cellStyle name="Normal 5 3 4 2" xfId="12731"/>
    <cellStyle name="Normal 5 3 4 2 2" xfId="12732"/>
    <cellStyle name="Normal 5 3 4 2 2 2" xfId="12733"/>
    <cellStyle name="Normal 5 3 4 2 2 2 2" xfId="12734"/>
    <cellStyle name="Normal 5 3 4 2 2 2_SCH J-3" xfId="12735"/>
    <cellStyle name="Normal 5 3 4 2 2 3" xfId="12736"/>
    <cellStyle name="Normal 5 3 4 2 2_SCH J-3" xfId="12737"/>
    <cellStyle name="Normal 5 3 4 2 3" xfId="12738"/>
    <cellStyle name="Normal 5 3 4 2 3 2" xfId="12739"/>
    <cellStyle name="Normal 5 3 4 2 3_SCH J-3" xfId="12740"/>
    <cellStyle name="Normal 5 3 4 2 4" xfId="12741"/>
    <cellStyle name="Normal 5 3 4 2_SCH J-3" xfId="12742"/>
    <cellStyle name="Normal 5 3 4 3" xfId="12743"/>
    <cellStyle name="Normal 5 3 4 3 2" xfId="12744"/>
    <cellStyle name="Normal 5 3 4 3 2 2" xfId="12745"/>
    <cellStyle name="Normal 5 3 4 3 2_SCH J-3" xfId="12746"/>
    <cellStyle name="Normal 5 3 4 3 3" xfId="12747"/>
    <cellStyle name="Normal 5 3 4 3_SCH J-3" xfId="12748"/>
    <cellStyle name="Normal 5 3 4 4" xfId="12749"/>
    <cellStyle name="Normal 5 3 4 4 2" xfId="12750"/>
    <cellStyle name="Normal 5 3 4 4_SCH J-3" xfId="12751"/>
    <cellStyle name="Normal 5 3 4 5" xfId="12752"/>
    <cellStyle name="Normal 5 3 4_SCH J-3" xfId="12753"/>
    <cellStyle name="Normal 5 3 5" xfId="12754"/>
    <cellStyle name="Normal 5 3 5 2" xfId="12755"/>
    <cellStyle name="Normal 5 3 5 2 2" xfId="12756"/>
    <cellStyle name="Normal 5 3 5 2 2 2" xfId="12757"/>
    <cellStyle name="Normal 5 3 5 2 2 2 2" xfId="12758"/>
    <cellStyle name="Normal 5 3 5 2 2 2_SCH J-3" xfId="12759"/>
    <cellStyle name="Normal 5 3 5 2 2 3" xfId="12760"/>
    <cellStyle name="Normal 5 3 5 2 2_SCH J-3" xfId="12761"/>
    <cellStyle name="Normal 5 3 5 2 3" xfId="12762"/>
    <cellStyle name="Normal 5 3 5 2 3 2" xfId="12763"/>
    <cellStyle name="Normal 5 3 5 2 3_SCH J-3" xfId="12764"/>
    <cellStyle name="Normal 5 3 5 2 4" xfId="12765"/>
    <cellStyle name="Normal 5 3 5 2_SCH J-3" xfId="12766"/>
    <cellStyle name="Normal 5 3 5 3" xfId="12767"/>
    <cellStyle name="Normal 5 3 5 3 2" xfId="12768"/>
    <cellStyle name="Normal 5 3 5 3 2 2" xfId="12769"/>
    <cellStyle name="Normal 5 3 5 3 2_SCH J-3" xfId="12770"/>
    <cellStyle name="Normal 5 3 5 3 3" xfId="12771"/>
    <cellStyle name="Normal 5 3 5 3_SCH J-3" xfId="12772"/>
    <cellStyle name="Normal 5 3 5 4" xfId="12773"/>
    <cellStyle name="Normal 5 3 5 4 2" xfId="12774"/>
    <cellStyle name="Normal 5 3 5 4_SCH J-3" xfId="12775"/>
    <cellStyle name="Normal 5 3 5 5" xfId="12776"/>
    <cellStyle name="Normal 5 3 5_SCH J-3" xfId="12777"/>
    <cellStyle name="Normal 5 3 6" xfId="12778"/>
    <cellStyle name="Normal 5 3 6 2" xfId="12779"/>
    <cellStyle name="Normal 5 3 6 2 2" xfId="12780"/>
    <cellStyle name="Normal 5 3 6 2 2 2" xfId="12781"/>
    <cellStyle name="Normal 5 3 6 2 2_SCH J-3" xfId="12782"/>
    <cellStyle name="Normal 5 3 6 2 3" xfId="12783"/>
    <cellStyle name="Normal 5 3 6 2_SCH J-3" xfId="12784"/>
    <cellStyle name="Normal 5 3 6 3" xfId="12785"/>
    <cellStyle name="Normal 5 3 6 3 2" xfId="12786"/>
    <cellStyle name="Normal 5 3 6 3_SCH J-3" xfId="12787"/>
    <cellStyle name="Normal 5 3 6 4" xfId="12788"/>
    <cellStyle name="Normal 5 3 6_SCH J-3" xfId="12789"/>
    <cellStyle name="Normal 5 3 7" xfId="12790"/>
    <cellStyle name="Normal 5 3 7 2" xfId="12791"/>
    <cellStyle name="Normal 5 3 7 2 2" xfId="12792"/>
    <cellStyle name="Normal 5 3 7 2_SCH J-3" xfId="12793"/>
    <cellStyle name="Normal 5 3 7 3" xfId="12794"/>
    <cellStyle name="Normal 5 3 7_SCH J-3" xfId="12795"/>
    <cellStyle name="Normal 5 3 8" xfId="12796"/>
    <cellStyle name="Normal 5 3 8 2" xfId="12797"/>
    <cellStyle name="Normal 5 3 8_SCH J-3" xfId="12798"/>
    <cellStyle name="Normal 5 3 9" xfId="12799"/>
    <cellStyle name="Normal 5 3_SCH J-3" xfId="12800"/>
    <cellStyle name="Normal 5 4" xfId="500"/>
    <cellStyle name="Normal 5 4 10" xfId="12801"/>
    <cellStyle name="Normal 5 4 2" xfId="12802"/>
    <cellStyle name="Normal 5 4 2 2" xfId="12803"/>
    <cellStyle name="Normal 5 4 2 2 2" xfId="12804"/>
    <cellStyle name="Normal 5 4 2 2 2 2" xfId="12805"/>
    <cellStyle name="Normal 5 4 2 2 2 2 2" xfId="12806"/>
    <cellStyle name="Normal 5 4 2 2 2 2 2 2" xfId="12807"/>
    <cellStyle name="Normal 5 4 2 2 2 2 2_SCH J-3" xfId="12808"/>
    <cellStyle name="Normal 5 4 2 2 2 2 3" xfId="12809"/>
    <cellStyle name="Normal 5 4 2 2 2 2_SCH J-3" xfId="12810"/>
    <cellStyle name="Normal 5 4 2 2 2 3" xfId="12811"/>
    <cellStyle name="Normal 5 4 2 2 2 3 2" xfId="12812"/>
    <cellStyle name="Normal 5 4 2 2 2 3_SCH J-3" xfId="12813"/>
    <cellStyle name="Normal 5 4 2 2 2 4" xfId="12814"/>
    <cellStyle name="Normal 5 4 2 2 2_SCH J-3" xfId="12815"/>
    <cellStyle name="Normal 5 4 2 2 3" xfId="12816"/>
    <cellStyle name="Normal 5 4 2 2 3 2" xfId="12817"/>
    <cellStyle name="Normal 5 4 2 2 3 2 2" xfId="12818"/>
    <cellStyle name="Normal 5 4 2 2 3 2_SCH J-3" xfId="12819"/>
    <cellStyle name="Normal 5 4 2 2 3 3" xfId="12820"/>
    <cellStyle name="Normal 5 4 2 2 3_SCH J-3" xfId="12821"/>
    <cellStyle name="Normal 5 4 2 2 4" xfId="12822"/>
    <cellStyle name="Normal 5 4 2 2 4 2" xfId="12823"/>
    <cellStyle name="Normal 5 4 2 2 4_SCH J-3" xfId="12824"/>
    <cellStyle name="Normal 5 4 2 2 5" xfId="12825"/>
    <cellStyle name="Normal 5 4 2 2 6" xfId="12826"/>
    <cellStyle name="Normal 5 4 2 2_SCH J-3" xfId="12827"/>
    <cellStyle name="Normal 5 4 2 3" xfId="12828"/>
    <cellStyle name="Normal 5 4 2 3 2" xfId="12829"/>
    <cellStyle name="Normal 5 4 2 3 2 2" xfId="12830"/>
    <cellStyle name="Normal 5 4 2 3 2 2 2" xfId="12831"/>
    <cellStyle name="Normal 5 4 2 3 2 2 2 2" xfId="12832"/>
    <cellStyle name="Normal 5 4 2 3 2 2 2_SCH J-3" xfId="12833"/>
    <cellStyle name="Normal 5 4 2 3 2 2 3" xfId="12834"/>
    <cellStyle name="Normal 5 4 2 3 2 2_SCH J-3" xfId="12835"/>
    <cellStyle name="Normal 5 4 2 3 2 3" xfId="12836"/>
    <cellStyle name="Normal 5 4 2 3 2 3 2" xfId="12837"/>
    <cellStyle name="Normal 5 4 2 3 2 3_SCH J-3" xfId="12838"/>
    <cellStyle name="Normal 5 4 2 3 2 4" xfId="12839"/>
    <cellStyle name="Normal 5 4 2 3 2_SCH J-3" xfId="12840"/>
    <cellStyle name="Normal 5 4 2 3 3" xfId="12841"/>
    <cellStyle name="Normal 5 4 2 3 3 2" xfId="12842"/>
    <cellStyle name="Normal 5 4 2 3 3 2 2" xfId="12843"/>
    <cellStyle name="Normal 5 4 2 3 3 2_SCH J-3" xfId="12844"/>
    <cellStyle name="Normal 5 4 2 3 3 3" xfId="12845"/>
    <cellStyle name="Normal 5 4 2 3 3_SCH J-3" xfId="12846"/>
    <cellStyle name="Normal 5 4 2 3 4" xfId="12847"/>
    <cellStyle name="Normal 5 4 2 3 4 2" xfId="12848"/>
    <cellStyle name="Normal 5 4 2 3 4_SCH J-3" xfId="12849"/>
    <cellStyle name="Normal 5 4 2 3 5" xfId="12850"/>
    <cellStyle name="Normal 5 4 2 3_SCH J-3" xfId="12851"/>
    <cellStyle name="Normal 5 4 2 4" xfId="12852"/>
    <cellStyle name="Normal 5 4 2 4 2" xfId="12853"/>
    <cellStyle name="Normal 5 4 2 4 2 2" xfId="12854"/>
    <cellStyle name="Normal 5 4 2 4 2 2 2" xfId="12855"/>
    <cellStyle name="Normal 5 4 2 4 2 2_SCH J-3" xfId="12856"/>
    <cellStyle name="Normal 5 4 2 4 2 3" xfId="12857"/>
    <cellStyle name="Normal 5 4 2 4 2_SCH J-3" xfId="12858"/>
    <cellStyle name="Normal 5 4 2 4 3" xfId="12859"/>
    <cellStyle name="Normal 5 4 2 4 3 2" xfId="12860"/>
    <cellStyle name="Normal 5 4 2 4 3_SCH J-3" xfId="12861"/>
    <cellStyle name="Normal 5 4 2 4 4" xfId="12862"/>
    <cellStyle name="Normal 5 4 2 4_SCH J-3" xfId="12863"/>
    <cellStyle name="Normal 5 4 2 5" xfId="12864"/>
    <cellStyle name="Normal 5 4 2 5 2" xfId="12865"/>
    <cellStyle name="Normal 5 4 2 5 2 2" xfId="12866"/>
    <cellStyle name="Normal 5 4 2 5 2_SCH J-3" xfId="12867"/>
    <cellStyle name="Normal 5 4 2 5 3" xfId="12868"/>
    <cellStyle name="Normal 5 4 2 5_SCH J-3" xfId="12869"/>
    <cellStyle name="Normal 5 4 2 6" xfId="12870"/>
    <cellStyle name="Normal 5 4 2 6 2" xfId="12871"/>
    <cellStyle name="Normal 5 4 2 6_SCH J-3" xfId="12872"/>
    <cellStyle name="Normal 5 4 2 7" xfId="12873"/>
    <cellStyle name="Normal 5 4 2 8" xfId="12874"/>
    <cellStyle name="Normal 5 4 2_SCH J-3" xfId="12875"/>
    <cellStyle name="Normal 5 4 3" xfId="12876"/>
    <cellStyle name="Normal 5 4 3 2" xfId="12877"/>
    <cellStyle name="Normal 5 4 3 2 2" xfId="12878"/>
    <cellStyle name="Normal 5 4 3 2 2 2" xfId="12879"/>
    <cellStyle name="Normal 5 4 3 2 2 2 2" xfId="12880"/>
    <cellStyle name="Normal 5 4 3 2 2 2 2 2" xfId="12881"/>
    <cellStyle name="Normal 5 4 3 2 2 2 2_SCH J-3" xfId="12882"/>
    <cellStyle name="Normal 5 4 3 2 2 2 3" xfId="12883"/>
    <cellStyle name="Normal 5 4 3 2 2 2_SCH J-3" xfId="12884"/>
    <cellStyle name="Normal 5 4 3 2 2 3" xfId="12885"/>
    <cellStyle name="Normal 5 4 3 2 2 3 2" xfId="12886"/>
    <cellStyle name="Normal 5 4 3 2 2 3_SCH J-3" xfId="12887"/>
    <cellStyle name="Normal 5 4 3 2 2 4" xfId="12888"/>
    <cellStyle name="Normal 5 4 3 2 2_SCH J-3" xfId="12889"/>
    <cellStyle name="Normal 5 4 3 2 3" xfId="12890"/>
    <cellStyle name="Normal 5 4 3 2 3 2" xfId="12891"/>
    <cellStyle name="Normal 5 4 3 2 3 2 2" xfId="12892"/>
    <cellStyle name="Normal 5 4 3 2 3 2_SCH J-3" xfId="12893"/>
    <cellStyle name="Normal 5 4 3 2 3 3" xfId="12894"/>
    <cellStyle name="Normal 5 4 3 2 3_SCH J-3" xfId="12895"/>
    <cellStyle name="Normal 5 4 3 2 4" xfId="12896"/>
    <cellStyle name="Normal 5 4 3 2 4 2" xfId="12897"/>
    <cellStyle name="Normal 5 4 3 2 4_SCH J-3" xfId="12898"/>
    <cellStyle name="Normal 5 4 3 2 5" xfId="12899"/>
    <cellStyle name="Normal 5 4 3 2_SCH J-3" xfId="12900"/>
    <cellStyle name="Normal 5 4 3 3" xfId="12901"/>
    <cellStyle name="Normal 5 4 3 3 2" xfId="12902"/>
    <cellStyle name="Normal 5 4 3 3 2 2" xfId="12903"/>
    <cellStyle name="Normal 5 4 3 3 2 2 2" xfId="12904"/>
    <cellStyle name="Normal 5 4 3 3 2 2_SCH J-3" xfId="12905"/>
    <cellStyle name="Normal 5 4 3 3 2 3" xfId="12906"/>
    <cellStyle name="Normal 5 4 3 3 2_SCH J-3" xfId="12907"/>
    <cellStyle name="Normal 5 4 3 3 3" xfId="12908"/>
    <cellStyle name="Normal 5 4 3 3 3 2" xfId="12909"/>
    <cellStyle name="Normal 5 4 3 3 3_SCH J-3" xfId="12910"/>
    <cellStyle name="Normal 5 4 3 3 4" xfId="12911"/>
    <cellStyle name="Normal 5 4 3 3_SCH J-3" xfId="12912"/>
    <cellStyle name="Normal 5 4 3 4" xfId="12913"/>
    <cellStyle name="Normal 5 4 3 4 2" xfId="12914"/>
    <cellStyle name="Normal 5 4 3 4 2 2" xfId="12915"/>
    <cellStyle name="Normal 5 4 3 4 2_SCH J-3" xfId="12916"/>
    <cellStyle name="Normal 5 4 3 4 3" xfId="12917"/>
    <cellStyle name="Normal 5 4 3 4_SCH J-3" xfId="12918"/>
    <cellStyle name="Normal 5 4 3 5" xfId="12919"/>
    <cellStyle name="Normal 5 4 3 5 2" xfId="12920"/>
    <cellStyle name="Normal 5 4 3 5_SCH J-3" xfId="12921"/>
    <cellStyle name="Normal 5 4 3 6" xfId="12922"/>
    <cellStyle name="Normal 5 4 3 7" xfId="12923"/>
    <cellStyle name="Normal 5 4 3_SCH J-3" xfId="12924"/>
    <cellStyle name="Normal 5 4 4" xfId="12925"/>
    <cellStyle name="Normal 5 4 4 2" xfId="12926"/>
    <cellStyle name="Normal 5 4 4 2 2" xfId="12927"/>
    <cellStyle name="Normal 5 4 4 2 2 2" xfId="12928"/>
    <cellStyle name="Normal 5 4 4 2 2 2 2" xfId="12929"/>
    <cellStyle name="Normal 5 4 4 2 2 2_SCH J-3" xfId="12930"/>
    <cellStyle name="Normal 5 4 4 2 2 3" xfId="12931"/>
    <cellStyle name="Normal 5 4 4 2 2_SCH J-3" xfId="12932"/>
    <cellStyle name="Normal 5 4 4 2 3" xfId="12933"/>
    <cellStyle name="Normal 5 4 4 2 3 2" xfId="12934"/>
    <cellStyle name="Normal 5 4 4 2 3_SCH J-3" xfId="12935"/>
    <cellStyle name="Normal 5 4 4 2 4" xfId="12936"/>
    <cellStyle name="Normal 5 4 4 2_SCH J-3" xfId="12937"/>
    <cellStyle name="Normal 5 4 4 3" xfId="12938"/>
    <cellStyle name="Normal 5 4 4 3 2" xfId="12939"/>
    <cellStyle name="Normal 5 4 4 3 2 2" xfId="12940"/>
    <cellStyle name="Normal 5 4 4 3 2_SCH J-3" xfId="12941"/>
    <cellStyle name="Normal 5 4 4 3 3" xfId="12942"/>
    <cellStyle name="Normal 5 4 4 3_SCH J-3" xfId="12943"/>
    <cellStyle name="Normal 5 4 4 4" xfId="12944"/>
    <cellStyle name="Normal 5 4 4 4 2" xfId="12945"/>
    <cellStyle name="Normal 5 4 4 4_SCH J-3" xfId="12946"/>
    <cellStyle name="Normal 5 4 4 5" xfId="12947"/>
    <cellStyle name="Normal 5 4 4_SCH J-3" xfId="12948"/>
    <cellStyle name="Normal 5 4 5" xfId="12949"/>
    <cellStyle name="Normal 5 4 5 2" xfId="12950"/>
    <cellStyle name="Normal 5 4 5 2 2" xfId="12951"/>
    <cellStyle name="Normal 5 4 5 2 2 2" xfId="12952"/>
    <cellStyle name="Normal 5 4 5 2 2 2 2" xfId="12953"/>
    <cellStyle name="Normal 5 4 5 2 2 2_SCH J-3" xfId="12954"/>
    <cellStyle name="Normal 5 4 5 2 2 3" xfId="12955"/>
    <cellStyle name="Normal 5 4 5 2 2_SCH J-3" xfId="12956"/>
    <cellStyle name="Normal 5 4 5 2 3" xfId="12957"/>
    <cellStyle name="Normal 5 4 5 2 3 2" xfId="12958"/>
    <cellStyle name="Normal 5 4 5 2 3_SCH J-3" xfId="12959"/>
    <cellStyle name="Normal 5 4 5 2 4" xfId="12960"/>
    <cellStyle name="Normal 5 4 5 2_SCH J-3" xfId="12961"/>
    <cellStyle name="Normal 5 4 5 3" xfId="12962"/>
    <cellStyle name="Normal 5 4 5 3 2" xfId="12963"/>
    <cellStyle name="Normal 5 4 5 3 2 2" xfId="12964"/>
    <cellStyle name="Normal 5 4 5 3 2_SCH J-3" xfId="12965"/>
    <cellStyle name="Normal 5 4 5 3 3" xfId="12966"/>
    <cellStyle name="Normal 5 4 5 3_SCH J-3" xfId="12967"/>
    <cellStyle name="Normal 5 4 5 4" xfId="12968"/>
    <cellStyle name="Normal 5 4 5 4 2" xfId="12969"/>
    <cellStyle name="Normal 5 4 5 4_SCH J-3" xfId="12970"/>
    <cellStyle name="Normal 5 4 5 5" xfId="12971"/>
    <cellStyle name="Normal 5 4 5_SCH J-3" xfId="12972"/>
    <cellStyle name="Normal 5 4 6" xfId="12973"/>
    <cellStyle name="Normal 5 4 6 2" xfId="12974"/>
    <cellStyle name="Normal 5 4 6 2 2" xfId="12975"/>
    <cellStyle name="Normal 5 4 6 2 2 2" xfId="12976"/>
    <cellStyle name="Normal 5 4 6 2 2_SCH J-3" xfId="12977"/>
    <cellStyle name="Normal 5 4 6 2 3" xfId="12978"/>
    <cellStyle name="Normal 5 4 6 2_SCH J-3" xfId="12979"/>
    <cellStyle name="Normal 5 4 6 3" xfId="12980"/>
    <cellStyle name="Normal 5 4 6 3 2" xfId="12981"/>
    <cellStyle name="Normal 5 4 6 3_SCH J-3" xfId="12982"/>
    <cellStyle name="Normal 5 4 6 4" xfId="12983"/>
    <cellStyle name="Normal 5 4 6_SCH J-3" xfId="12984"/>
    <cellStyle name="Normal 5 4 7" xfId="12985"/>
    <cellStyle name="Normal 5 4 7 2" xfId="12986"/>
    <cellStyle name="Normal 5 4 7 2 2" xfId="12987"/>
    <cellStyle name="Normal 5 4 7 2_SCH J-3" xfId="12988"/>
    <cellStyle name="Normal 5 4 7 3" xfId="12989"/>
    <cellStyle name="Normal 5 4 7_SCH J-3" xfId="12990"/>
    <cellStyle name="Normal 5 4 8" xfId="12991"/>
    <cellStyle name="Normal 5 4 8 2" xfId="12992"/>
    <cellStyle name="Normal 5 4 8_SCH J-3" xfId="12993"/>
    <cellStyle name="Normal 5 4 9" xfId="12994"/>
    <cellStyle name="Normal 5 4_SCH J-3" xfId="12995"/>
    <cellStyle name="Normal 5 5" xfId="12996"/>
    <cellStyle name="Normal 5 5 2" xfId="12997"/>
    <cellStyle name="Normal 5 5 2 2" xfId="12998"/>
    <cellStyle name="Normal 5 5 2 2 2" xfId="12999"/>
    <cellStyle name="Normal 5 5 2 2 2 2" xfId="13000"/>
    <cellStyle name="Normal 5 5 2 2 2 2 2" xfId="13001"/>
    <cellStyle name="Normal 5 5 2 2 2 2_SCH J-3" xfId="13002"/>
    <cellStyle name="Normal 5 5 2 2 2 3" xfId="13003"/>
    <cellStyle name="Normal 5 5 2 2 2_SCH J-3" xfId="13004"/>
    <cellStyle name="Normal 5 5 2 2 3" xfId="13005"/>
    <cellStyle name="Normal 5 5 2 2 3 2" xfId="13006"/>
    <cellStyle name="Normal 5 5 2 2 3_SCH J-3" xfId="13007"/>
    <cellStyle name="Normal 5 5 2 2 4" xfId="13008"/>
    <cellStyle name="Normal 5 5 2 2_SCH J-3" xfId="13009"/>
    <cellStyle name="Normal 5 5 2 3" xfId="13010"/>
    <cellStyle name="Normal 5 5 2 3 2" xfId="13011"/>
    <cellStyle name="Normal 5 5 2 3 2 2" xfId="13012"/>
    <cellStyle name="Normal 5 5 2 3 2_SCH J-3" xfId="13013"/>
    <cellStyle name="Normal 5 5 2 3 3" xfId="13014"/>
    <cellStyle name="Normal 5 5 2 3_SCH J-3" xfId="13015"/>
    <cellStyle name="Normal 5 5 2 4" xfId="13016"/>
    <cellStyle name="Normal 5 5 2 4 2" xfId="13017"/>
    <cellStyle name="Normal 5 5 2 4_SCH J-3" xfId="13018"/>
    <cellStyle name="Normal 5 5 2 5" xfId="13019"/>
    <cellStyle name="Normal 5 5 2_SCH J-3" xfId="13020"/>
    <cellStyle name="Normal 5 5 3" xfId="13021"/>
    <cellStyle name="Normal 5 5 3 2" xfId="13022"/>
    <cellStyle name="Normal 5 5 3 2 2" xfId="13023"/>
    <cellStyle name="Normal 5 5 3 2 2 2" xfId="13024"/>
    <cellStyle name="Normal 5 5 3 2 2 2 2" xfId="13025"/>
    <cellStyle name="Normal 5 5 3 2 2 2_SCH J-3" xfId="13026"/>
    <cellStyle name="Normal 5 5 3 2 2 3" xfId="13027"/>
    <cellStyle name="Normal 5 5 3 2 2_SCH J-3" xfId="13028"/>
    <cellStyle name="Normal 5 5 3 2 3" xfId="13029"/>
    <cellStyle name="Normal 5 5 3 2 3 2" xfId="13030"/>
    <cellStyle name="Normal 5 5 3 2 3_SCH J-3" xfId="13031"/>
    <cellStyle name="Normal 5 5 3 2 4" xfId="13032"/>
    <cellStyle name="Normal 5 5 3 2_SCH J-3" xfId="13033"/>
    <cellStyle name="Normal 5 5 3 3" xfId="13034"/>
    <cellStyle name="Normal 5 5 3 3 2" xfId="13035"/>
    <cellStyle name="Normal 5 5 3 3 2 2" xfId="13036"/>
    <cellStyle name="Normal 5 5 3 3 2_SCH J-3" xfId="13037"/>
    <cellStyle name="Normal 5 5 3 3 3" xfId="13038"/>
    <cellStyle name="Normal 5 5 3 3_SCH J-3" xfId="13039"/>
    <cellStyle name="Normal 5 5 3 4" xfId="13040"/>
    <cellStyle name="Normal 5 5 3 4 2" xfId="13041"/>
    <cellStyle name="Normal 5 5 3 4_SCH J-3" xfId="13042"/>
    <cellStyle name="Normal 5 5 3 5" xfId="13043"/>
    <cellStyle name="Normal 5 5 3_SCH J-3" xfId="13044"/>
    <cellStyle name="Normal 5 5 4" xfId="13045"/>
    <cellStyle name="Normal 5 5 4 2" xfId="13046"/>
    <cellStyle name="Normal 5 5 4 2 2" xfId="13047"/>
    <cellStyle name="Normal 5 5 4 2 2 2" xfId="13048"/>
    <cellStyle name="Normal 5 5 4 2 2_SCH J-3" xfId="13049"/>
    <cellStyle name="Normal 5 5 4 2 3" xfId="13050"/>
    <cellStyle name="Normal 5 5 4 2_SCH J-3" xfId="13051"/>
    <cellStyle name="Normal 5 5 4 3" xfId="13052"/>
    <cellStyle name="Normal 5 5 4 3 2" xfId="13053"/>
    <cellStyle name="Normal 5 5 4 3_SCH J-3" xfId="13054"/>
    <cellStyle name="Normal 5 5 4 4" xfId="13055"/>
    <cellStyle name="Normal 5 5 4_SCH J-3" xfId="13056"/>
    <cellStyle name="Normal 5 5 5" xfId="13057"/>
    <cellStyle name="Normal 5 5 5 2" xfId="13058"/>
    <cellStyle name="Normal 5 5 5 2 2" xfId="13059"/>
    <cellStyle name="Normal 5 5 5 2_SCH J-3" xfId="13060"/>
    <cellStyle name="Normal 5 5 5 3" xfId="13061"/>
    <cellStyle name="Normal 5 5 5_SCH J-3" xfId="13062"/>
    <cellStyle name="Normal 5 5 6" xfId="13063"/>
    <cellStyle name="Normal 5 5 6 2" xfId="13064"/>
    <cellStyle name="Normal 5 5 6_SCH J-3" xfId="13065"/>
    <cellStyle name="Normal 5 5 7" xfId="13066"/>
    <cellStyle name="Normal 5 5_SCH J-3" xfId="13067"/>
    <cellStyle name="Normal 5 6" xfId="13068"/>
    <cellStyle name="Normal 5 6 2" xfId="13069"/>
    <cellStyle name="Normal 5 6 2 2" xfId="13070"/>
    <cellStyle name="Normal 5 6 2 2 2" xfId="13071"/>
    <cellStyle name="Normal 5 6 2 2 2 2" xfId="13072"/>
    <cellStyle name="Normal 5 6 2 2 2 2 2" xfId="13073"/>
    <cellStyle name="Normal 5 6 2 2 2 2_SCH J-3" xfId="13074"/>
    <cellStyle name="Normal 5 6 2 2 2 3" xfId="13075"/>
    <cellStyle name="Normal 5 6 2 2 2_SCH J-3" xfId="13076"/>
    <cellStyle name="Normal 5 6 2 2 3" xfId="13077"/>
    <cellStyle name="Normal 5 6 2 2 3 2" xfId="13078"/>
    <cellStyle name="Normal 5 6 2 2 3_SCH J-3" xfId="13079"/>
    <cellStyle name="Normal 5 6 2 2 4" xfId="13080"/>
    <cellStyle name="Normal 5 6 2 2_SCH J-3" xfId="13081"/>
    <cellStyle name="Normal 5 6 2 3" xfId="13082"/>
    <cellStyle name="Normal 5 6 2 3 2" xfId="13083"/>
    <cellStyle name="Normal 5 6 2 3 2 2" xfId="13084"/>
    <cellStyle name="Normal 5 6 2 3 2_SCH J-3" xfId="13085"/>
    <cellStyle name="Normal 5 6 2 3 3" xfId="13086"/>
    <cellStyle name="Normal 5 6 2 3_SCH J-3" xfId="13087"/>
    <cellStyle name="Normal 5 6 2 4" xfId="13088"/>
    <cellStyle name="Normal 5 6 2 4 2" xfId="13089"/>
    <cellStyle name="Normal 5 6 2 4_SCH J-3" xfId="13090"/>
    <cellStyle name="Normal 5 6 2 5" xfId="13091"/>
    <cellStyle name="Normal 5 6 2_SCH J-3" xfId="13092"/>
    <cellStyle name="Normal 5 6 3" xfId="13093"/>
    <cellStyle name="Normal 5 6 3 2" xfId="13094"/>
    <cellStyle name="Normal 5 6 3 2 2" xfId="13095"/>
    <cellStyle name="Normal 5 6 3 2 2 2" xfId="13096"/>
    <cellStyle name="Normal 5 6 3 2 2_SCH J-3" xfId="13097"/>
    <cellStyle name="Normal 5 6 3 2 3" xfId="13098"/>
    <cellStyle name="Normal 5 6 3 2_SCH J-3" xfId="13099"/>
    <cellStyle name="Normal 5 6 3 3" xfId="13100"/>
    <cellStyle name="Normal 5 6 3 3 2" xfId="13101"/>
    <cellStyle name="Normal 5 6 3 3_SCH J-3" xfId="13102"/>
    <cellStyle name="Normal 5 6 3 4" xfId="13103"/>
    <cellStyle name="Normal 5 6 3_SCH J-3" xfId="13104"/>
    <cellStyle name="Normal 5 6 4" xfId="13105"/>
    <cellStyle name="Normal 5 6 4 2" xfId="13106"/>
    <cellStyle name="Normal 5 6 4 2 2" xfId="13107"/>
    <cellStyle name="Normal 5 6 4 2_SCH J-3" xfId="13108"/>
    <cellStyle name="Normal 5 6 4 3" xfId="13109"/>
    <cellStyle name="Normal 5 6 4_SCH J-3" xfId="13110"/>
    <cellStyle name="Normal 5 6 5" xfId="13111"/>
    <cellStyle name="Normal 5 6 5 2" xfId="13112"/>
    <cellStyle name="Normal 5 6 5_SCH J-3" xfId="13113"/>
    <cellStyle name="Normal 5 6 6" xfId="13114"/>
    <cellStyle name="Normal 5 6_SCH J-3" xfId="13115"/>
    <cellStyle name="Normal 5 7" xfId="13116"/>
    <cellStyle name="Normal 5 7 2" xfId="13117"/>
    <cellStyle name="Normal 5 7 2 2" xfId="13118"/>
    <cellStyle name="Normal 5 7 2 2 2" xfId="13119"/>
    <cellStyle name="Normal 5 7 2 2 2 2" xfId="13120"/>
    <cellStyle name="Normal 5 7 2 2 2_SCH J-3" xfId="13121"/>
    <cellStyle name="Normal 5 7 2 2 3" xfId="13122"/>
    <cellStyle name="Normal 5 7 2 2_SCH J-3" xfId="13123"/>
    <cellStyle name="Normal 5 7 2 3" xfId="13124"/>
    <cellStyle name="Normal 5 7 2 3 2" xfId="13125"/>
    <cellStyle name="Normal 5 7 2 3_SCH J-3" xfId="13126"/>
    <cellStyle name="Normal 5 7 2 4" xfId="13127"/>
    <cellStyle name="Normal 5 7 2_SCH J-3" xfId="13128"/>
    <cellStyle name="Normal 5 7 3" xfId="13129"/>
    <cellStyle name="Normal 5 7 3 2" xfId="13130"/>
    <cellStyle name="Normal 5 7 3 2 2" xfId="13131"/>
    <cellStyle name="Normal 5 7 3 2_SCH J-3" xfId="13132"/>
    <cellStyle name="Normal 5 7 3 3" xfId="13133"/>
    <cellStyle name="Normal 5 7 3_SCH J-3" xfId="13134"/>
    <cellStyle name="Normal 5 7 4" xfId="13135"/>
    <cellStyle name="Normal 5 7 4 2" xfId="13136"/>
    <cellStyle name="Normal 5 7 4_SCH J-3" xfId="13137"/>
    <cellStyle name="Normal 5 7 5" xfId="13138"/>
    <cellStyle name="Normal 5 7_SCH J-3" xfId="13139"/>
    <cellStyle name="Normal 5 8" xfId="13140"/>
    <cellStyle name="Normal 5 8 2" xfId="13141"/>
    <cellStyle name="Normal 5 8 2 2" xfId="13142"/>
    <cellStyle name="Normal 5 8 2 2 2" xfId="13143"/>
    <cellStyle name="Normal 5 8 2 2 2 2" xfId="13144"/>
    <cellStyle name="Normal 5 8 2 2 2_SCH J-3" xfId="13145"/>
    <cellStyle name="Normal 5 8 2 2 3" xfId="13146"/>
    <cellStyle name="Normal 5 8 2 2_SCH J-3" xfId="13147"/>
    <cellStyle name="Normal 5 8 2 3" xfId="13148"/>
    <cellStyle name="Normal 5 8 2 3 2" xfId="13149"/>
    <cellStyle name="Normal 5 8 2 3_SCH J-3" xfId="13150"/>
    <cellStyle name="Normal 5 8 2 4" xfId="13151"/>
    <cellStyle name="Normal 5 8 2_SCH J-3" xfId="13152"/>
    <cellStyle name="Normal 5 8 3" xfId="13153"/>
    <cellStyle name="Normal 5 8 3 2" xfId="13154"/>
    <cellStyle name="Normal 5 8 3 2 2" xfId="13155"/>
    <cellStyle name="Normal 5 8 3 2_SCH J-3" xfId="13156"/>
    <cellStyle name="Normal 5 8 3 3" xfId="13157"/>
    <cellStyle name="Normal 5 8 3_SCH J-3" xfId="13158"/>
    <cellStyle name="Normal 5 8 4" xfId="13159"/>
    <cellStyle name="Normal 5 8 4 2" xfId="13160"/>
    <cellStyle name="Normal 5 8 4_SCH J-3" xfId="13161"/>
    <cellStyle name="Normal 5 8 5" xfId="13162"/>
    <cellStyle name="Normal 5 8_SCH J-3" xfId="13163"/>
    <cellStyle name="Normal 5 9" xfId="13164"/>
    <cellStyle name="Normal 5 9 2" xfId="13165"/>
    <cellStyle name="Normal 5 9 2 2" xfId="13166"/>
    <cellStyle name="Normal 5 9 2 2 2" xfId="13167"/>
    <cellStyle name="Normal 5 9 2 2_SCH J-3" xfId="13168"/>
    <cellStyle name="Normal 5 9 2 3" xfId="13169"/>
    <cellStyle name="Normal 5 9 2_SCH J-3" xfId="13170"/>
    <cellStyle name="Normal 5 9 3" xfId="13171"/>
    <cellStyle name="Normal 5 9 3 2" xfId="13172"/>
    <cellStyle name="Normal 5 9 3_SCH J-3" xfId="13173"/>
    <cellStyle name="Normal 5 9 4" xfId="13174"/>
    <cellStyle name="Normal 5 9_SCH J-3" xfId="13175"/>
    <cellStyle name="Normal 5_183302" xfId="13176"/>
    <cellStyle name="Normal 50" xfId="13177"/>
    <cellStyle name="Normal 50 2" xfId="13178"/>
    <cellStyle name="Normal 50 3" xfId="13179"/>
    <cellStyle name="Normal 50_SCH J-3" xfId="13180"/>
    <cellStyle name="Normal 51" xfId="13181"/>
    <cellStyle name="Normal 51 2" xfId="13182"/>
    <cellStyle name="Normal 51 3" xfId="13183"/>
    <cellStyle name="Normal 51_SCH J-3" xfId="13184"/>
    <cellStyle name="Normal 52" xfId="13185"/>
    <cellStyle name="Normal 52 2" xfId="13186"/>
    <cellStyle name="Normal 52 3" xfId="13187"/>
    <cellStyle name="Normal 52_SCH J-3" xfId="13188"/>
    <cellStyle name="Normal 53" xfId="13189"/>
    <cellStyle name="Normal 53 2" xfId="13190"/>
    <cellStyle name="Normal 53 3" xfId="13191"/>
    <cellStyle name="Normal 53_SCH J-3" xfId="13192"/>
    <cellStyle name="Normal 54" xfId="13193"/>
    <cellStyle name="Normal 54 2" xfId="13194"/>
    <cellStyle name="Normal 54 3" xfId="13195"/>
    <cellStyle name="Normal 54_SCH J-3" xfId="13196"/>
    <cellStyle name="Normal 55" xfId="13197"/>
    <cellStyle name="Normal 55 2" xfId="13198"/>
    <cellStyle name="Normal 55 3" xfId="13199"/>
    <cellStyle name="Normal 55_SCH J-3" xfId="13200"/>
    <cellStyle name="Normal 56" xfId="13201"/>
    <cellStyle name="Normal 56 2" xfId="13202"/>
    <cellStyle name="Normal 56_SCH J-3" xfId="13203"/>
    <cellStyle name="Normal 57" xfId="13204"/>
    <cellStyle name="Normal 57 2" xfId="13205"/>
    <cellStyle name="Normal 57_SCH J-3" xfId="13206"/>
    <cellStyle name="Normal 58" xfId="13207"/>
    <cellStyle name="Normal 58 2" xfId="13208"/>
    <cellStyle name="Normal 58_SCH J-3" xfId="13209"/>
    <cellStyle name="Normal 59" xfId="13210"/>
    <cellStyle name="Normal 6" xfId="91"/>
    <cellStyle name="Normal 6 10" xfId="13211"/>
    <cellStyle name="Normal 6 11" xfId="13212"/>
    <cellStyle name="Normal 6 2" xfId="147"/>
    <cellStyle name="Normal 6 2 2" xfId="13213"/>
    <cellStyle name="Normal 6 2 2 2" xfId="13214"/>
    <cellStyle name="Normal 6 2 2 2 2" xfId="13215"/>
    <cellStyle name="Normal 6 2 2 2 2 2" xfId="13216"/>
    <cellStyle name="Normal 6 2 2 2 2 2 2" xfId="13217"/>
    <cellStyle name="Normal 6 2 2 2 2 2_SCH J-3" xfId="13218"/>
    <cellStyle name="Normal 6 2 2 2 2 3" xfId="13219"/>
    <cellStyle name="Normal 6 2 2 2 2_SCH J-3" xfId="13220"/>
    <cellStyle name="Normal 6 2 2 2 3" xfId="13221"/>
    <cellStyle name="Normal 6 2 2 2 3 2" xfId="13222"/>
    <cellStyle name="Normal 6 2 2 2 3_SCH J-3" xfId="13223"/>
    <cellStyle name="Normal 6 2 2 2 4" xfId="13224"/>
    <cellStyle name="Normal 6 2 2 2 5" xfId="13225"/>
    <cellStyle name="Normal 6 2 2 2_SCH J-3" xfId="13226"/>
    <cellStyle name="Normal 6 2 2 3" xfId="13227"/>
    <cellStyle name="Normal 6 2 2 3 2" xfId="13228"/>
    <cellStyle name="Normal 6 2 2 3 2 2" xfId="13229"/>
    <cellStyle name="Normal 6 2 2 3 2_SCH J-3" xfId="13230"/>
    <cellStyle name="Normal 6 2 2 3 3" xfId="13231"/>
    <cellStyle name="Normal 6 2 2 3_SCH J-3" xfId="13232"/>
    <cellStyle name="Normal 6 2 2 4" xfId="13233"/>
    <cellStyle name="Normal 6 2 2 4 2" xfId="13234"/>
    <cellStyle name="Normal 6 2 2 4_SCH J-3" xfId="13235"/>
    <cellStyle name="Normal 6 2 2 5" xfId="13236"/>
    <cellStyle name="Normal 6 2 2 6" xfId="13237"/>
    <cellStyle name="Normal 6 2 2_SCH J-3" xfId="13238"/>
    <cellStyle name="Normal 6 2 3" xfId="13239"/>
    <cellStyle name="Normal 6 2 3 2" xfId="13240"/>
    <cellStyle name="Normal 6 2 3 2 2" xfId="13241"/>
    <cellStyle name="Normal 6 2 3 2 2 2" xfId="13242"/>
    <cellStyle name="Normal 6 2 3 2 2_SCH J-3" xfId="13243"/>
    <cellStyle name="Normal 6 2 3 2 3" xfId="13244"/>
    <cellStyle name="Normal 6 2 3 2_SCH J-3" xfId="13245"/>
    <cellStyle name="Normal 6 2 3 3" xfId="13246"/>
    <cellStyle name="Normal 6 2 3 3 2" xfId="13247"/>
    <cellStyle name="Normal 6 2 3 3_SCH J-3" xfId="13248"/>
    <cellStyle name="Normal 6 2 3 4" xfId="13249"/>
    <cellStyle name="Normal 6 2 3 5" xfId="13250"/>
    <cellStyle name="Normal 6 2 3_SCH J-3" xfId="13251"/>
    <cellStyle name="Normal 6 2 4" xfId="13252"/>
    <cellStyle name="Normal 6 2 4 2" xfId="13253"/>
    <cellStyle name="Normal 6 2 4 2 2" xfId="13254"/>
    <cellStyle name="Normal 6 2 4 2_SCH J-3" xfId="13255"/>
    <cellStyle name="Normal 6 2 4 3" xfId="13256"/>
    <cellStyle name="Normal 6 2 4_SCH J-3" xfId="13257"/>
    <cellStyle name="Normal 6 2 5" xfId="13258"/>
    <cellStyle name="Normal 6 2 5 2" xfId="13259"/>
    <cellStyle name="Normal 6 2 5_SCH J-3" xfId="13260"/>
    <cellStyle name="Normal 6 2 6" xfId="13261"/>
    <cellStyle name="Normal 6 2 7" xfId="13262"/>
    <cellStyle name="Normal 6 2 8" xfId="13263"/>
    <cellStyle name="Normal 6 2_SCH J-3" xfId="13264"/>
    <cellStyle name="Normal 6 3" xfId="501"/>
    <cellStyle name="Normal 6 3 2" xfId="13265"/>
    <cellStyle name="Normal 6 3 2 2" xfId="13266"/>
    <cellStyle name="Normal 6 3 2 2 2" xfId="13267"/>
    <cellStyle name="Normal 6 3 2 2 2 2" xfId="13268"/>
    <cellStyle name="Normal 6 3 2 2 2_SCH J-3" xfId="13269"/>
    <cellStyle name="Normal 6 3 2 2 3" xfId="13270"/>
    <cellStyle name="Normal 6 3 2 2_SCH J-3" xfId="13271"/>
    <cellStyle name="Normal 6 3 2 3" xfId="13272"/>
    <cellStyle name="Normal 6 3 2 3 2" xfId="13273"/>
    <cellStyle name="Normal 6 3 2 3_SCH J-3" xfId="13274"/>
    <cellStyle name="Normal 6 3 2 4" xfId="13275"/>
    <cellStyle name="Normal 6 3 2 5" xfId="13276"/>
    <cellStyle name="Normal 6 3 2_SCH J-3" xfId="13277"/>
    <cellStyle name="Normal 6 3 3" xfId="13278"/>
    <cellStyle name="Normal 6 3 3 2" xfId="13279"/>
    <cellStyle name="Normal 6 3 3 2 2" xfId="13280"/>
    <cellStyle name="Normal 6 3 3 2_SCH J-3" xfId="13281"/>
    <cellStyle name="Normal 6 3 3 3" xfId="13282"/>
    <cellStyle name="Normal 6 3 3_SCH J-3" xfId="13283"/>
    <cellStyle name="Normal 6 3 4" xfId="13284"/>
    <cellStyle name="Normal 6 3 4 2" xfId="13285"/>
    <cellStyle name="Normal 6 3 4_SCH J-3" xfId="13286"/>
    <cellStyle name="Normal 6 3 5" xfId="13287"/>
    <cellStyle name="Normal 6 3 6" xfId="13288"/>
    <cellStyle name="Normal 6 3 7" xfId="13289"/>
    <cellStyle name="Normal 6 3_SCH J-3" xfId="13290"/>
    <cellStyle name="Normal 6 4" xfId="502"/>
    <cellStyle name="Normal 6 4 2" xfId="13291"/>
    <cellStyle name="Normal 6 4 2 2" xfId="13292"/>
    <cellStyle name="Normal 6 4 2 2 2" xfId="13293"/>
    <cellStyle name="Normal 6 4 2 2 3" xfId="13294"/>
    <cellStyle name="Normal 6 4 2 2_SCH J-3" xfId="13295"/>
    <cellStyle name="Normal 6 4 2 3" xfId="13296"/>
    <cellStyle name="Normal 6 4 2 3 2" xfId="13297"/>
    <cellStyle name="Normal 6 4 2 3_SCH J-3" xfId="13298"/>
    <cellStyle name="Normal 6 4 2 4" xfId="13299"/>
    <cellStyle name="Normal 6 4 2 5" xfId="13300"/>
    <cellStyle name="Normal 6 4 2 6" xfId="13301"/>
    <cellStyle name="Normal 6 4 2_SCH J-3" xfId="13302"/>
    <cellStyle name="Normal 6 4 3" xfId="13303"/>
    <cellStyle name="Normal 6 4 3 2" xfId="13304"/>
    <cellStyle name="Normal 6 4 3 3" xfId="13305"/>
    <cellStyle name="Normal 6 4 3_SCH J-3" xfId="13306"/>
    <cellStyle name="Normal 6 4 4" xfId="13307"/>
    <cellStyle name="Normal 6 4 4 2" xfId="13308"/>
    <cellStyle name="Normal 6 4 4 3" xfId="13309"/>
    <cellStyle name="Normal 6 4 4_SCH J-3" xfId="13310"/>
    <cellStyle name="Normal 6 4 5" xfId="13311"/>
    <cellStyle name="Normal 6 4 5 2" xfId="13312"/>
    <cellStyle name="Normal 6 4 5_SCH J-3" xfId="13313"/>
    <cellStyle name="Normal 6 4 6" xfId="13314"/>
    <cellStyle name="Normal 6 4 7" xfId="13315"/>
    <cellStyle name="Normal 6 4 8" xfId="13316"/>
    <cellStyle name="Normal 6 4_SCH J-3" xfId="13317"/>
    <cellStyle name="Normal 6 5" xfId="13318"/>
    <cellStyle name="Normal 6 5 2" xfId="13319"/>
    <cellStyle name="Normal 6 5 2 2" xfId="13320"/>
    <cellStyle name="Normal 6 5 2 2 2" xfId="13321"/>
    <cellStyle name="Normal 6 5 2 2_SCH J-3" xfId="13322"/>
    <cellStyle name="Normal 6 5 2 3" xfId="13323"/>
    <cellStyle name="Normal 6 5 2_SCH J-3" xfId="13324"/>
    <cellStyle name="Normal 6 5 3" xfId="13325"/>
    <cellStyle name="Normal 6 5 3 2" xfId="13326"/>
    <cellStyle name="Normal 6 5 3_SCH J-3" xfId="13327"/>
    <cellStyle name="Normal 6 5 4" xfId="13328"/>
    <cellStyle name="Normal 6 5 5" xfId="13329"/>
    <cellStyle name="Normal 6 5 6" xfId="13330"/>
    <cellStyle name="Normal 6 5_SCH J-3" xfId="13331"/>
    <cellStyle name="Normal 6 6" xfId="13332"/>
    <cellStyle name="Normal 6 6 2" xfId="13333"/>
    <cellStyle name="Normal 6 6 2 2" xfId="13334"/>
    <cellStyle name="Normal 6 6 2_SCH J-3" xfId="13335"/>
    <cellStyle name="Normal 6 6 3" xfId="13336"/>
    <cellStyle name="Normal 6 6 4" xfId="13337"/>
    <cellStyle name="Normal 6 6 5" xfId="13338"/>
    <cellStyle name="Normal 6 6_SCH J-3" xfId="13339"/>
    <cellStyle name="Normal 6 7" xfId="13340"/>
    <cellStyle name="Normal 6 7 2" xfId="13341"/>
    <cellStyle name="Normal 6 7 3" xfId="13342"/>
    <cellStyle name="Normal 6 7_SCH J-3" xfId="13343"/>
    <cellStyle name="Normal 6 8" xfId="13344"/>
    <cellStyle name="Normal 6 8 2" xfId="13345"/>
    <cellStyle name="Normal 6 8 3" xfId="13346"/>
    <cellStyle name="Normal 6 8_SCH J-3" xfId="13347"/>
    <cellStyle name="Normal 6 9" xfId="13348"/>
    <cellStyle name="Normal 6_183302" xfId="13349"/>
    <cellStyle name="Normal 60" xfId="13350"/>
    <cellStyle name="Normal 61" xfId="13351"/>
    <cellStyle name="Normal 62" xfId="13352"/>
    <cellStyle name="Normal 63" xfId="13353"/>
    <cellStyle name="Normal 64" xfId="13354"/>
    <cellStyle name="Normal 65" xfId="13355"/>
    <cellStyle name="Normal 66" xfId="13356"/>
    <cellStyle name="Normal 67" xfId="13357"/>
    <cellStyle name="Normal 68" xfId="13358"/>
    <cellStyle name="Normal 69" xfId="13359"/>
    <cellStyle name="Normal 7" xfId="143"/>
    <cellStyle name="Normal 7 10" xfId="13360"/>
    <cellStyle name="Normal 7 11" xfId="13361"/>
    <cellStyle name="Normal 7 2" xfId="13362"/>
    <cellStyle name="Normal 7 2 2" xfId="13363"/>
    <cellStyle name="Normal 7 2 2 2" xfId="13364"/>
    <cellStyle name="Normal 7 2 2 2 2" xfId="13365"/>
    <cellStyle name="Normal 7 2 2 2 2 2" xfId="13366"/>
    <cellStyle name="Normal 7 2 2 2 2 2 2" xfId="13367"/>
    <cellStyle name="Normal 7 2 2 2 2 2 2 2" xfId="13368"/>
    <cellStyle name="Normal 7 2 2 2 2 2 2_SCH J-3" xfId="13369"/>
    <cellStyle name="Normal 7 2 2 2 2 2 3" xfId="13370"/>
    <cellStyle name="Normal 7 2 2 2 2 2_SCH J-3" xfId="13371"/>
    <cellStyle name="Normal 7 2 2 2 2 3" xfId="13372"/>
    <cellStyle name="Normal 7 2 2 2 2 3 2" xfId="13373"/>
    <cellStyle name="Normal 7 2 2 2 2 3_SCH J-3" xfId="13374"/>
    <cellStyle name="Normal 7 2 2 2 2 4" xfId="13375"/>
    <cellStyle name="Normal 7 2 2 2 2_SCH J-3" xfId="13376"/>
    <cellStyle name="Normal 7 2 2 2 3" xfId="13377"/>
    <cellStyle name="Normal 7 2 2 2 3 2" xfId="13378"/>
    <cellStyle name="Normal 7 2 2 2 3 2 2" xfId="13379"/>
    <cellStyle name="Normal 7 2 2 2 3 2_SCH J-3" xfId="13380"/>
    <cellStyle name="Normal 7 2 2 2 3 3" xfId="13381"/>
    <cellStyle name="Normal 7 2 2 2 3_SCH J-3" xfId="13382"/>
    <cellStyle name="Normal 7 2 2 2 4" xfId="13383"/>
    <cellStyle name="Normal 7 2 2 2 4 2" xfId="13384"/>
    <cellStyle name="Normal 7 2 2 2 4_SCH J-3" xfId="13385"/>
    <cellStyle name="Normal 7 2 2 2 5" xfId="13386"/>
    <cellStyle name="Normal 7 2 2 2 6" xfId="13387"/>
    <cellStyle name="Normal 7 2 2 2_SCH J-3" xfId="13388"/>
    <cellStyle name="Normal 7 2 2 3" xfId="13389"/>
    <cellStyle name="Normal 7 2 2 3 2" xfId="13390"/>
    <cellStyle name="Normal 7 2 2 3 2 2" xfId="13391"/>
    <cellStyle name="Normal 7 2 2 3 2 2 2" xfId="13392"/>
    <cellStyle name="Normal 7 2 2 3 2 2_SCH J-3" xfId="13393"/>
    <cellStyle name="Normal 7 2 2 3 2 3" xfId="13394"/>
    <cellStyle name="Normal 7 2 2 3 2_SCH J-3" xfId="13395"/>
    <cellStyle name="Normal 7 2 2 3 3" xfId="13396"/>
    <cellStyle name="Normal 7 2 2 3 3 2" xfId="13397"/>
    <cellStyle name="Normal 7 2 2 3 3_SCH J-3" xfId="13398"/>
    <cellStyle name="Normal 7 2 2 3 4" xfId="13399"/>
    <cellStyle name="Normal 7 2 2 3_SCH J-3" xfId="13400"/>
    <cellStyle name="Normal 7 2 2 4" xfId="13401"/>
    <cellStyle name="Normal 7 2 2 4 2" xfId="13402"/>
    <cellStyle name="Normal 7 2 2 4 2 2" xfId="13403"/>
    <cellStyle name="Normal 7 2 2 4 2_SCH J-3" xfId="13404"/>
    <cellStyle name="Normal 7 2 2 4 3" xfId="13405"/>
    <cellStyle name="Normal 7 2 2 4_SCH J-3" xfId="13406"/>
    <cellStyle name="Normal 7 2 2 5" xfId="13407"/>
    <cellStyle name="Normal 7 2 2 5 2" xfId="13408"/>
    <cellStyle name="Normal 7 2 2 5_SCH J-3" xfId="13409"/>
    <cellStyle name="Normal 7 2 2 6" xfId="13410"/>
    <cellStyle name="Normal 7 2 2 7" xfId="13411"/>
    <cellStyle name="Normal 7 2 2_SCH J-3" xfId="13412"/>
    <cellStyle name="Normal 7 2 3" xfId="13413"/>
    <cellStyle name="Normal 7 2 3 2" xfId="13414"/>
    <cellStyle name="Normal 7 2 3 2 2" xfId="13415"/>
    <cellStyle name="Normal 7 2 3 2 2 2" xfId="13416"/>
    <cellStyle name="Normal 7 2 3 2 2 2 2" xfId="13417"/>
    <cellStyle name="Normal 7 2 3 2 2 2_SCH J-3" xfId="13418"/>
    <cellStyle name="Normal 7 2 3 2 2 3" xfId="13419"/>
    <cellStyle name="Normal 7 2 3 2 2_SCH J-3" xfId="13420"/>
    <cellStyle name="Normal 7 2 3 2 3" xfId="13421"/>
    <cellStyle name="Normal 7 2 3 2 3 2" xfId="13422"/>
    <cellStyle name="Normal 7 2 3 2 3_SCH J-3" xfId="13423"/>
    <cellStyle name="Normal 7 2 3 2 4" xfId="13424"/>
    <cellStyle name="Normal 7 2 3 2_SCH J-3" xfId="13425"/>
    <cellStyle name="Normal 7 2 3 3" xfId="13426"/>
    <cellStyle name="Normal 7 2 3 3 2" xfId="13427"/>
    <cellStyle name="Normal 7 2 3 3 2 2" xfId="13428"/>
    <cellStyle name="Normal 7 2 3 3 2_SCH J-3" xfId="13429"/>
    <cellStyle name="Normal 7 2 3 3 3" xfId="13430"/>
    <cellStyle name="Normal 7 2 3 3_SCH J-3" xfId="13431"/>
    <cellStyle name="Normal 7 2 3 4" xfId="13432"/>
    <cellStyle name="Normal 7 2 3 4 2" xfId="13433"/>
    <cellStyle name="Normal 7 2 3 4_SCH J-3" xfId="13434"/>
    <cellStyle name="Normal 7 2 3 5" xfId="13435"/>
    <cellStyle name="Normal 7 2 3 6" xfId="13436"/>
    <cellStyle name="Normal 7 2 3_SCH J-3" xfId="13437"/>
    <cellStyle name="Normal 7 2 4" xfId="13438"/>
    <cellStyle name="Normal 7 2 4 2" xfId="13439"/>
    <cellStyle name="Normal 7 2 4 2 2" xfId="13440"/>
    <cellStyle name="Normal 7 2 4 2 2 2" xfId="13441"/>
    <cellStyle name="Normal 7 2 4 2 2 2 2" xfId="13442"/>
    <cellStyle name="Normal 7 2 4 2 2 2_SCH J-3" xfId="13443"/>
    <cellStyle name="Normal 7 2 4 2 2 3" xfId="13444"/>
    <cellStyle name="Normal 7 2 4 2 2_SCH J-3" xfId="13445"/>
    <cellStyle name="Normal 7 2 4 2 3" xfId="13446"/>
    <cellStyle name="Normal 7 2 4 2 3 2" xfId="13447"/>
    <cellStyle name="Normal 7 2 4 2 3_SCH J-3" xfId="13448"/>
    <cellStyle name="Normal 7 2 4 2 4" xfId="13449"/>
    <cellStyle name="Normal 7 2 4 2_SCH J-3" xfId="13450"/>
    <cellStyle name="Normal 7 2 4 3" xfId="13451"/>
    <cellStyle name="Normal 7 2 4 3 2" xfId="13452"/>
    <cellStyle name="Normal 7 2 4 3 2 2" xfId="13453"/>
    <cellStyle name="Normal 7 2 4 3 2_SCH J-3" xfId="13454"/>
    <cellStyle name="Normal 7 2 4 3 3" xfId="13455"/>
    <cellStyle name="Normal 7 2 4 3_SCH J-3" xfId="13456"/>
    <cellStyle name="Normal 7 2 4 4" xfId="13457"/>
    <cellStyle name="Normal 7 2 4 4 2" xfId="13458"/>
    <cellStyle name="Normal 7 2 4 4_SCH J-3" xfId="13459"/>
    <cellStyle name="Normal 7 2 4 5" xfId="13460"/>
    <cellStyle name="Normal 7 2 4_SCH J-3" xfId="13461"/>
    <cellStyle name="Normal 7 2 5" xfId="13462"/>
    <cellStyle name="Normal 7 2 5 2" xfId="13463"/>
    <cellStyle name="Normal 7 2 5 2 2" xfId="13464"/>
    <cellStyle name="Normal 7 2 5 2 2 2" xfId="13465"/>
    <cellStyle name="Normal 7 2 5 2 2_SCH J-3" xfId="13466"/>
    <cellStyle name="Normal 7 2 5 2 3" xfId="13467"/>
    <cellStyle name="Normal 7 2 5 2_SCH J-3" xfId="13468"/>
    <cellStyle name="Normal 7 2 5 3" xfId="13469"/>
    <cellStyle name="Normal 7 2 5 3 2" xfId="13470"/>
    <cellStyle name="Normal 7 2 5 3_SCH J-3" xfId="13471"/>
    <cellStyle name="Normal 7 2 5 4" xfId="13472"/>
    <cellStyle name="Normal 7 2 5_SCH J-3" xfId="13473"/>
    <cellStyle name="Normal 7 2 6" xfId="13474"/>
    <cellStyle name="Normal 7 2 6 2" xfId="13475"/>
    <cellStyle name="Normal 7 2 6 2 2" xfId="13476"/>
    <cellStyle name="Normal 7 2 6 2_SCH J-3" xfId="13477"/>
    <cellStyle name="Normal 7 2 6 3" xfId="13478"/>
    <cellStyle name="Normal 7 2 6_SCH J-3" xfId="13479"/>
    <cellStyle name="Normal 7 2 7" xfId="13480"/>
    <cellStyle name="Normal 7 2 7 2" xfId="13481"/>
    <cellStyle name="Normal 7 2 7_SCH J-3" xfId="13482"/>
    <cellStyle name="Normal 7 2 8" xfId="13483"/>
    <cellStyle name="Normal 7 2 9" xfId="13484"/>
    <cellStyle name="Normal 7 2_SCH J-3" xfId="13485"/>
    <cellStyle name="Normal 7 3" xfId="13486"/>
    <cellStyle name="Normal 7 3 2" xfId="13487"/>
    <cellStyle name="Normal 7 3 2 2" xfId="13488"/>
    <cellStyle name="Normal 7 3 2 2 2" xfId="13489"/>
    <cellStyle name="Normal 7 3 2 2 2 2" xfId="13490"/>
    <cellStyle name="Normal 7 3 2 2 2 2 2" xfId="13491"/>
    <cellStyle name="Normal 7 3 2 2 2 2_SCH J-3" xfId="13492"/>
    <cellStyle name="Normal 7 3 2 2 2 3" xfId="13493"/>
    <cellStyle name="Normal 7 3 2 2 2_SCH J-3" xfId="13494"/>
    <cellStyle name="Normal 7 3 2 2 3" xfId="13495"/>
    <cellStyle name="Normal 7 3 2 2 3 2" xfId="13496"/>
    <cellStyle name="Normal 7 3 2 2 3_SCH J-3" xfId="13497"/>
    <cellStyle name="Normal 7 3 2 2 4" xfId="13498"/>
    <cellStyle name="Normal 7 3 2 2_SCH J-3" xfId="13499"/>
    <cellStyle name="Normal 7 3 2 3" xfId="13500"/>
    <cellStyle name="Normal 7 3 2 3 2" xfId="13501"/>
    <cellStyle name="Normal 7 3 2 3 2 2" xfId="13502"/>
    <cellStyle name="Normal 7 3 2 3 2_SCH J-3" xfId="13503"/>
    <cellStyle name="Normal 7 3 2 3 3" xfId="13504"/>
    <cellStyle name="Normal 7 3 2 3_SCH J-3" xfId="13505"/>
    <cellStyle name="Normal 7 3 2 4" xfId="13506"/>
    <cellStyle name="Normal 7 3 2 4 2" xfId="13507"/>
    <cellStyle name="Normal 7 3 2 4_SCH J-3" xfId="13508"/>
    <cellStyle name="Normal 7 3 2 5" xfId="13509"/>
    <cellStyle name="Normal 7 3 2 6" xfId="13510"/>
    <cellStyle name="Normal 7 3 2_SCH J-3" xfId="13511"/>
    <cellStyle name="Normal 7 3 3" xfId="13512"/>
    <cellStyle name="Normal 7 3 3 2" xfId="13513"/>
    <cellStyle name="Normal 7 3 3 2 2" xfId="13514"/>
    <cellStyle name="Normal 7 3 3 2 2 2" xfId="13515"/>
    <cellStyle name="Normal 7 3 3 2 2_SCH J-3" xfId="13516"/>
    <cellStyle name="Normal 7 3 3 2 3" xfId="13517"/>
    <cellStyle name="Normal 7 3 3 2_SCH J-3" xfId="13518"/>
    <cellStyle name="Normal 7 3 3 3" xfId="13519"/>
    <cellStyle name="Normal 7 3 3 3 2" xfId="13520"/>
    <cellStyle name="Normal 7 3 3 3_SCH J-3" xfId="13521"/>
    <cellStyle name="Normal 7 3 3 4" xfId="13522"/>
    <cellStyle name="Normal 7 3 3_SCH J-3" xfId="13523"/>
    <cellStyle name="Normal 7 3 4" xfId="13524"/>
    <cellStyle name="Normal 7 3 4 2" xfId="13525"/>
    <cellStyle name="Normal 7 3 4 2 2" xfId="13526"/>
    <cellStyle name="Normal 7 3 4 2_SCH J-3" xfId="13527"/>
    <cellStyle name="Normal 7 3 4 3" xfId="13528"/>
    <cellStyle name="Normal 7 3 4_SCH J-3" xfId="13529"/>
    <cellStyle name="Normal 7 3 5" xfId="13530"/>
    <cellStyle name="Normal 7 3 5 2" xfId="13531"/>
    <cellStyle name="Normal 7 3 5_SCH J-3" xfId="13532"/>
    <cellStyle name="Normal 7 3 6" xfId="13533"/>
    <cellStyle name="Normal 7 3 7" xfId="13534"/>
    <cellStyle name="Normal 7 3_SCH J-3" xfId="13535"/>
    <cellStyle name="Normal 7 4" xfId="13536"/>
    <cellStyle name="Normal 7 4 2" xfId="13537"/>
    <cellStyle name="Normal 7 4 2 2" xfId="13538"/>
    <cellStyle name="Normal 7 4 2 2 2" xfId="13539"/>
    <cellStyle name="Normal 7 4 2 2 2 2" xfId="13540"/>
    <cellStyle name="Normal 7 4 2 2 2_SCH J-3" xfId="13541"/>
    <cellStyle name="Normal 7 4 2 2 3" xfId="13542"/>
    <cellStyle name="Normal 7 4 2 2_SCH J-3" xfId="13543"/>
    <cellStyle name="Normal 7 4 2 3" xfId="13544"/>
    <cellStyle name="Normal 7 4 2 3 2" xfId="13545"/>
    <cellStyle name="Normal 7 4 2 3_SCH J-3" xfId="13546"/>
    <cellStyle name="Normal 7 4 2 4" xfId="13547"/>
    <cellStyle name="Normal 7 4 2 5" xfId="13548"/>
    <cellStyle name="Normal 7 4 2_SCH J-3" xfId="13549"/>
    <cellStyle name="Normal 7 4 3" xfId="13550"/>
    <cellStyle name="Normal 7 4 3 2" xfId="13551"/>
    <cellStyle name="Normal 7 4 3 2 2" xfId="13552"/>
    <cellStyle name="Normal 7 4 3 2_SCH J-3" xfId="13553"/>
    <cellStyle name="Normal 7 4 3 3" xfId="13554"/>
    <cellStyle name="Normal 7 4 3_SCH J-3" xfId="13555"/>
    <cellStyle name="Normal 7 4 4" xfId="13556"/>
    <cellStyle name="Normal 7 4 4 2" xfId="13557"/>
    <cellStyle name="Normal 7 4 4_SCH J-3" xfId="13558"/>
    <cellStyle name="Normal 7 4 5" xfId="13559"/>
    <cellStyle name="Normal 7 4 6" xfId="13560"/>
    <cellStyle name="Normal 7 4 7" xfId="13561"/>
    <cellStyle name="Normal 7 4_SCH J-3" xfId="13562"/>
    <cellStyle name="Normal 7 5" xfId="13563"/>
    <cellStyle name="Normal 7 5 2" xfId="13564"/>
    <cellStyle name="Normal 7 5 2 2" xfId="13565"/>
    <cellStyle name="Normal 7 5 2 2 2" xfId="13566"/>
    <cellStyle name="Normal 7 5 2 2 2 2" xfId="13567"/>
    <cellStyle name="Normal 7 5 2 2 2_SCH J-3" xfId="13568"/>
    <cellStyle name="Normal 7 5 2 2 3" xfId="13569"/>
    <cellStyle name="Normal 7 5 2 2_SCH J-3" xfId="13570"/>
    <cellStyle name="Normal 7 5 2 3" xfId="13571"/>
    <cellStyle name="Normal 7 5 2 3 2" xfId="13572"/>
    <cellStyle name="Normal 7 5 2 3_SCH J-3" xfId="13573"/>
    <cellStyle name="Normal 7 5 2 4" xfId="13574"/>
    <cellStyle name="Normal 7 5 2_SCH J-3" xfId="13575"/>
    <cellStyle name="Normal 7 5 3" xfId="13576"/>
    <cellStyle name="Normal 7 5 3 2" xfId="13577"/>
    <cellStyle name="Normal 7 5 3 2 2" xfId="13578"/>
    <cellStyle name="Normal 7 5 3 2_SCH J-3" xfId="13579"/>
    <cellStyle name="Normal 7 5 3 3" xfId="13580"/>
    <cellStyle name="Normal 7 5 3_SCH J-3" xfId="13581"/>
    <cellStyle name="Normal 7 5 4" xfId="13582"/>
    <cellStyle name="Normal 7 5 4 2" xfId="13583"/>
    <cellStyle name="Normal 7 5 4_SCH J-3" xfId="13584"/>
    <cellStyle name="Normal 7 5 5" xfId="13585"/>
    <cellStyle name="Normal 7 5 6" xfId="13586"/>
    <cellStyle name="Normal 7 5_SCH J-3" xfId="13587"/>
    <cellStyle name="Normal 7 6" xfId="13588"/>
    <cellStyle name="Normal 7 6 2" xfId="13589"/>
    <cellStyle name="Normal 7 6 2 2" xfId="13590"/>
    <cellStyle name="Normal 7 6 2 2 2" xfId="13591"/>
    <cellStyle name="Normal 7 6 2 2_SCH J-3" xfId="13592"/>
    <cellStyle name="Normal 7 6 2 3" xfId="13593"/>
    <cellStyle name="Normal 7 6 2_SCH J-3" xfId="13594"/>
    <cellStyle name="Normal 7 6 3" xfId="13595"/>
    <cellStyle name="Normal 7 6 3 2" xfId="13596"/>
    <cellStyle name="Normal 7 6 3_SCH J-3" xfId="13597"/>
    <cellStyle name="Normal 7 6 4" xfId="13598"/>
    <cellStyle name="Normal 7 6_SCH J-3" xfId="13599"/>
    <cellStyle name="Normal 7 7" xfId="13600"/>
    <cellStyle name="Normal 7 7 2" xfId="13601"/>
    <cellStyle name="Normal 7 7 2 2" xfId="13602"/>
    <cellStyle name="Normal 7 7 2_SCH J-3" xfId="13603"/>
    <cellStyle name="Normal 7 7 3" xfId="13604"/>
    <cellStyle name="Normal 7 7_SCH J-3" xfId="13605"/>
    <cellStyle name="Normal 7 8" xfId="13606"/>
    <cellStyle name="Normal 7 8 2" xfId="13607"/>
    <cellStyle name="Normal 7 8 2 2" xfId="13608"/>
    <cellStyle name="Normal 7 8 2_SCH J-3" xfId="13609"/>
    <cellStyle name="Normal 7 8 3" xfId="13610"/>
    <cellStyle name="Normal 7 8_SCH J-3" xfId="13611"/>
    <cellStyle name="Normal 7 9" xfId="13612"/>
    <cellStyle name="Normal 7 9 2" xfId="13613"/>
    <cellStyle name="Normal 7 9_SCH J-3" xfId="13614"/>
    <cellStyle name="Normal 7_183302" xfId="13615"/>
    <cellStyle name="Normal 70" xfId="13616"/>
    <cellStyle name="Normal 71" xfId="13617"/>
    <cellStyle name="Normal 72" xfId="13618"/>
    <cellStyle name="Normal 73" xfId="13619"/>
    <cellStyle name="Normal 74" xfId="13620"/>
    <cellStyle name="Normal 75" xfId="13621"/>
    <cellStyle name="Normal 76" xfId="13622"/>
    <cellStyle name="Normal 77" xfId="13623"/>
    <cellStyle name="Normal 78" xfId="13624"/>
    <cellStyle name="Normal 79" xfId="13625"/>
    <cellStyle name="Normal 8" xfId="503"/>
    <cellStyle name="Normal 8 2" xfId="504"/>
    <cellStyle name="Normal 8 2 2" xfId="13626"/>
    <cellStyle name="Normal 8 2 2 2" xfId="13627"/>
    <cellStyle name="Normal 8 2 2 2 2" xfId="13628"/>
    <cellStyle name="Normal 8 2 2 2 2 2" xfId="13629"/>
    <cellStyle name="Normal 8 2 2 2 2 2 2" xfId="13630"/>
    <cellStyle name="Normal 8 2 2 2 2 2_SCH J-3" xfId="13631"/>
    <cellStyle name="Normal 8 2 2 2 2 3" xfId="13632"/>
    <cellStyle name="Normal 8 2 2 2 2_SCH J-3" xfId="13633"/>
    <cellStyle name="Normal 8 2 2 2 3" xfId="13634"/>
    <cellStyle name="Normal 8 2 2 2 3 2" xfId="13635"/>
    <cellStyle name="Normal 8 2 2 2 3_SCH J-3" xfId="13636"/>
    <cellStyle name="Normal 8 2 2 2 4" xfId="13637"/>
    <cellStyle name="Normal 8 2 2 2 5" xfId="13638"/>
    <cellStyle name="Normal 8 2 2 2_SCH J-3" xfId="13639"/>
    <cellStyle name="Normal 8 2 2 3" xfId="13640"/>
    <cellStyle name="Normal 8 2 2 3 2" xfId="13641"/>
    <cellStyle name="Normal 8 2 2 3 2 2" xfId="13642"/>
    <cellStyle name="Normal 8 2 2 3 2_SCH J-3" xfId="13643"/>
    <cellStyle name="Normal 8 2 2 3 3" xfId="13644"/>
    <cellStyle name="Normal 8 2 2 3_SCH J-3" xfId="13645"/>
    <cellStyle name="Normal 8 2 2 4" xfId="13646"/>
    <cellStyle name="Normal 8 2 2 4 2" xfId="13647"/>
    <cellStyle name="Normal 8 2 2 4_SCH J-3" xfId="13648"/>
    <cellStyle name="Normal 8 2 2 5" xfId="13649"/>
    <cellStyle name="Normal 8 2 2 6" xfId="13650"/>
    <cellStyle name="Normal 8 2 2_SCH J-3" xfId="13651"/>
    <cellStyle name="Normal 8 2 3" xfId="13652"/>
    <cellStyle name="Normal 8 2 3 2" xfId="13653"/>
    <cellStyle name="Normal 8 2 3 2 2" xfId="13654"/>
    <cellStyle name="Normal 8 2 3 2 2 2" xfId="13655"/>
    <cellStyle name="Normal 8 2 3 2 2_SCH J-3" xfId="13656"/>
    <cellStyle name="Normal 8 2 3 2 3" xfId="13657"/>
    <cellStyle name="Normal 8 2 3 2_SCH J-3" xfId="13658"/>
    <cellStyle name="Normal 8 2 3 3" xfId="13659"/>
    <cellStyle name="Normal 8 2 3 3 2" xfId="13660"/>
    <cellStyle name="Normal 8 2 3 3_SCH J-3" xfId="13661"/>
    <cellStyle name="Normal 8 2 3 4" xfId="13662"/>
    <cellStyle name="Normal 8 2 3 5" xfId="13663"/>
    <cellStyle name="Normal 8 2 3_SCH J-3" xfId="13664"/>
    <cellStyle name="Normal 8 2 4" xfId="13665"/>
    <cellStyle name="Normal 8 2 4 2" xfId="13666"/>
    <cellStyle name="Normal 8 2 4 2 2" xfId="13667"/>
    <cellStyle name="Normal 8 2 4 2_SCH J-3" xfId="13668"/>
    <cellStyle name="Normal 8 2 4 3" xfId="13669"/>
    <cellStyle name="Normal 8 2 4_SCH J-3" xfId="13670"/>
    <cellStyle name="Normal 8 2 5" xfId="13671"/>
    <cellStyle name="Normal 8 2 5 2" xfId="13672"/>
    <cellStyle name="Normal 8 2 5_SCH J-3" xfId="13673"/>
    <cellStyle name="Normal 8 2 6" xfId="13674"/>
    <cellStyle name="Normal 8 2 7" xfId="13675"/>
    <cellStyle name="Normal 8 2 8" xfId="13676"/>
    <cellStyle name="Normal 8 2_SCH J-3" xfId="13677"/>
    <cellStyle name="Normal 8 3" xfId="13678"/>
    <cellStyle name="Normal 8 3 2" xfId="13679"/>
    <cellStyle name="Normal 8 3 2 2" xfId="13680"/>
    <cellStyle name="Normal 8 3 2 2 2" xfId="13681"/>
    <cellStyle name="Normal 8 3 2 2 2 2" xfId="13682"/>
    <cellStyle name="Normal 8 3 2 2 2_SCH J-3" xfId="13683"/>
    <cellStyle name="Normal 8 3 2 2 3" xfId="13684"/>
    <cellStyle name="Normal 8 3 2 2_SCH J-3" xfId="13685"/>
    <cellStyle name="Normal 8 3 2 3" xfId="13686"/>
    <cellStyle name="Normal 8 3 2 3 2" xfId="13687"/>
    <cellStyle name="Normal 8 3 2 3_SCH J-3" xfId="13688"/>
    <cellStyle name="Normal 8 3 2 4" xfId="13689"/>
    <cellStyle name="Normal 8 3 2 5" xfId="13690"/>
    <cellStyle name="Normal 8 3 2_SCH J-3" xfId="13691"/>
    <cellStyle name="Normal 8 3 3" xfId="13692"/>
    <cellStyle name="Normal 8 3 3 2" xfId="13693"/>
    <cellStyle name="Normal 8 3 3 2 2" xfId="13694"/>
    <cellStyle name="Normal 8 3 3 2_SCH J-3" xfId="13695"/>
    <cellStyle name="Normal 8 3 3 3" xfId="13696"/>
    <cellStyle name="Normal 8 3 3_SCH J-3" xfId="13697"/>
    <cellStyle name="Normal 8 3 4" xfId="13698"/>
    <cellStyle name="Normal 8 3 4 2" xfId="13699"/>
    <cellStyle name="Normal 8 3 4_SCH J-3" xfId="13700"/>
    <cellStyle name="Normal 8 3 5" xfId="13701"/>
    <cellStyle name="Normal 8 3 6" xfId="13702"/>
    <cellStyle name="Normal 8 3_SCH J-3" xfId="13703"/>
    <cellStyle name="Normal 8 4" xfId="13704"/>
    <cellStyle name="Normal 8 4 2" xfId="13705"/>
    <cellStyle name="Normal 8 4 2 2" xfId="13706"/>
    <cellStyle name="Normal 8 4 2 2 2" xfId="13707"/>
    <cellStyle name="Normal 8 4 2 2_SCH J-3" xfId="13708"/>
    <cellStyle name="Normal 8 4 2 3" xfId="13709"/>
    <cellStyle name="Normal 8 4 2_SCH J-3" xfId="13710"/>
    <cellStyle name="Normal 8 4 3" xfId="13711"/>
    <cellStyle name="Normal 8 4 3 2" xfId="13712"/>
    <cellStyle name="Normal 8 4 3_SCH J-3" xfId="13713"/>
    <cellStyle name="Normal 8 4 4" xfId="13714"/>
    <cellStyle name="Normal 8 4 5" xfId="13715"/>
    <cellStyle name="Normal 8 4_SCH J-3" xfId="13716"/>
    <cellStyle name="Normal 8 5" xfId="13717"/>
    <cellStyle name="Normal 8 5 2" xfId="13718"/>
    <cellStyle name="Normal 8 5 2 2" xfId="13719"/>
    <cellStyle name="Normal 8 5 2_SCH J-3" xfId="13720"/>
    <cellStyle name="Normal 8 5 3" xfId="13721"/>
    <cellStyle name="Normal 8 5_SCH J-3" xfId="13722"/>
    <cellStyle name="Normal 8 6" xfId="13723"/>
    <cellStyle name="Normal 8 6 2" xfId="13724"/>
    <cellStyle name="Normal 8 6_SCH J-3" xfId="13725"/>
    <cellStyle name="Normal 8 7" xfId="13726"/>
    <cellStyle name="Normal 8 8" xfId="13727"/>
    <cellStyle name="Normal 8_183302" xfId="13728"/>
    <cellStyle name="Normal 80" xfId="13729"/>
    <cellStyle name="Normal 81" xfId="13730"/>
    <cellStyle name="Normal 82" xfId="13731"/>
    <cellStyle name="Normal 83" xfId="13732"/>
    <cellStyle name="Normal 9" xfId="505"/>
    <cellStyle name="Normal 9 2" xfId="506"/>
    <cellStyle name="Normal 9 2 2" xfId="507"/>
    <cellStyle name="Normal 9 2 2 2" xfId="508"/>
    <cellStyle name="Normal 9 2 2 2 2" xfId="13733"/>
    <cellStyle name="Normal 9 2 2 2 2 2" xfId="13734"/>
    <cellStyle name="Normal 9 2 2 2 2 2 2" xfId="13735"/>
    <cellStyle name="Normal 9 2 2 2 2 2_SCH J-3" xfId="13736"/>
    <cellStyle name="Normal 9 2 2 2 2 3" xfId="13737"/>
    <cellStyle name="Normal 9 2 2 2 2 4" xfId="13738"/>
    <cellStyle name="Normal 9 2 2 2 2_SCH J-3" xfId="13739"/>
    <cellStyle name="Normal 9 2 2 2 3" xfId="13740"/>
    <cellStyle name="Normal 9 2 2 2 3 2" xfId="13741"/>
    <cellStyle name="Normal 9 2 2 2 3_SCH J-3" xfId="13742"/>
    <cellStyle name="Normal 9 2 2 2 4" xfId="13743"/>
    <cellStyle name="Normal 9 2 2 2 5" xfId="13744"/>
    <cellStyle name="Normal 9 2 2 2 6" xfId="13745"/>
    <cellStyle name="Normal 9 2 2 2_SCH J-3" xfId="13746"/>
    <cellStyle name="Normal 9 2 2 3" xfId="13747"/>
    <cellStyle name="Normal 9 2 2 3 2" xfId="13748"/>
    <cellStyle name="Normal 9 2 2 3 2 2" xfId="13749"/>
    <cellStyle name="Normal 9 2 2 3 2_SCH J-3" xfId="13750"/>
    <cellStyle name="Normal 9 2 2 3 3" xfId="13751"/>
    <cellStyle name="Normal 9 2 2 3 4" xfId="13752"/>
    <cellStyle name="Normal 9 2 2 3_SCH J-3" xfId="13753"/>
    <cellStyle name="Normal 9 2 2 4" xfId="13754"/>
    <cellStyle name="Normal 9 2 2 4 2" xfId="13755"/>
    <cellStyle name="Normal 9 2 2 4_SCH J-3" xfId="13756"/>
    <cellStyle name="Normal 9 2 2 5" xfId="13757"/>
    <cellStyle name="Normal 9 2 2 6" xfId="13758"/>
    <cellStyle name="Normal 9 2 2 7" xfId="13759"/>
    <cellStyle name="Normal 9 2 2_SCH J-3" xfId="13760"/>
    <cellStyle name="Normal 9 2 3" xfId="509"/>
    <cellStyle name="Normal 9 2 3 2" xfId="13761"/>
    <cellStyle name="Normal 9 2 3 2 2" xfId="13762"/>
    <cellStyle name="Normal 9 2 3 2 2 2" xfId="13763"/>
    <cellStyle name="Normal 9 2 3 2 2_SCH J-3" xfId="13764"/>
    <cellStyle name="Normal 9 2 3 2 3" xfId="13765"/>
    <cellStyle name="Normal 9 2 3 2 4" xfId="13766"/>
    <cellStyle name="Normal 9 2 3 2_SCH J-3" xfId="13767"/>
    <cellStyle name="Normal 9 2 3 3" xfId="13768"/>
    <cellStyle name="Normal 9 2 3 3 2" xfId="13769"/>
    <cellStyle name="Normal 9 2 3 3_SCH J-3" xfId="13770"/>
    <cellStyle name="Normal 9 2 3 4" xfId="13771"/>
    <cellStyle name="Normal 9 2 3 5" xfId="13772"/>
    <cellStyle name="Normal 9 2 3 6" xfId="13773"/>
    <cellStyle name="Normal 9 2 3_SCH J-3" xfId="13774"/>
    <cellStyle name="Normal 9 2 4" xfId="13775"/>
    <cellStyle name="Normal 9 2 4 2" xfId="13776"/>
    <cellStyle name="Normal 9 2 4 2 2" xfId="13777"/>
    <cellStyle name="Normal 9 2 4 2_SCH J-3" xfId="13778"/>
    <cellStyle name="Normal 9 2 4 3" xfId="13779"/>
    <cellStyle name="Normal 9 2 4 4" xfId="13780"/>
    <cellStyle name="Normal 9 2 4_SCH J-3" xfId="13781"/>
    <cellStyle name="Normal 9 2 5" xfId="13782"/>
    <cellStyle name="Normal 9 2 5 2" xfId="13783"/>
    <cellStyle name="Normal 9 2 5_SCH J-3" xfId="13784"/>
    <cellStyle name="Normal 9 2 6" xfId="13785"/>
    <cellStyle name="Normal 9 2 7" xfId="13786"/>
    <cellStyle name="Normal 9 2 8" xfId="13787"/>
    <cellStyle name="Normal 9 2_SCH J-3" xfId="13788"/>
    <cellStyle name="Normal 9 3" xfId="510"/>
    <cellStyle name="Normal 9 3 2" xfId="511"/>
    <cellStyle name="Normal 9 3 2 2" xfId="13789"/>
    <cellStyle name="Normal 9 3 2 2 2" xfId="13790"/>
    <cellStyle name="Normal 9 3 2 2 2 2" xfId="13791"/>
    <cellStyle name="Normal 9 3 2 2 2_SCH J-3" xfId="13792"/>
    <cellStyle name="Normal 9 3 2 2 3" xfId="13793"/>
    <cellStyle name="Normal 9 3 2 2 4" xfId="13794"/>
    <cellStyle name="Normal 9 3 2 2_SCH J-3" xfId="13795"/>
    <cellStyle name="Normal 9 3 2 3" xfId="13796"/>
    <cellStyle name="Normal 9 3 2 3 2" xfId="13797"/>
    <cellStyle name="Normal 9 3 2 3_SCH J-3" xfId="13798"/>
    <cellStyle name="Normal 9 3 2 4" xfId="13799"/>
    <cellStyle name="Normal 9 3 2 5" xfId="13800"/>
    <cellStyle name="Normal 9 3 2 6" xfId="13801"/>
    <cellStyle name="Normal 9 3 2_SCH J-3" xfId="13802"/>
    <cellStyle name="Normal 9 3 3" xfId="13803"/>
    <cellStyle name="Normal 9 3 3 2" xfId="13804"/>
    <cellStyle name="Normal 9 3 3 2 2" xfId="13805"/>
    <cellStyle name="Normal 9 3 3 2_SCH J-3" xfId="13806"/>
    <cellStyle name="Normal 9 3 3 3" xfId="13807"/>
    <cellStyle name="Normal 9 3 3 4" xfId="13808"/>
    <cellStyle name="Normal 9 3 3_SCH J-3" xfId="13809"/>
    <cellStyle name="Normal 9 3 4" xfId="13810"/>
    <cellStyle name="Normal 9 3 4 2" xfId="13811"/>
    <cellStyle name="Normal 9 3 4_SCH J-3" xfId="13812"/>
    <cellStyle name="Normal 9 3 5" xfId="13813"/>
    <cellStyle name="Normal 9 3 6" xfId="13814"/>
    <cellStyle name="Normal 9 3 7" xfId="13815"/>
    <cellStyle name="Normal 9 3_SCH J-3" xfId="13816"/>
    <cellStyle name="Normal 9 4" xfId="512"/>
    <cellStyle name="Normal 9 4 2" xfId="13817"/>
    <cellStyle name="Normal 9 4 2 2" xfId="13818"/>
    <cellStyle name="Normal 9 4 2 2 2" xfId="13819"/>
    <cellStyle name="Normal 9 4 2 2_SCH J-3" xfId="13820"/>
    <cellStyle name="Normal 9 4 2 3" xfId="13821"/>
    <cellStyle name="Normal 9 4 2 4" xfId="13822"/>
    <cellStyle name="Normal 9 4 2_SCH J-3" xfId="13823"/>
    <cellStyle name="Normal 9 4 3" xfId="13824"/>
    <cellStyle name="Normal 9 4 3 2" xfId="13825"/>
    <cellStyle name="Normal 9 4 3_SCH J-3" xfId="13826"/>
    <cellStyle name="Normal 9 4 4" xfId="13827"/>
    <cellStyle name="Normal 9 4 5" xfId="13828"/>
    <cellStyle name="Normal 9 4 6" xfId="13829"/>
    <cellStyle name="Normal 9 4_SCH J-3" xfId="13830"/>
    <cellStyle name="Normal 9 5" xfId="13831"/>
    <cellStyle name="Normal 9 5 2" xfId="13832"/>
    <cellStyle name="Normal 9 5 2 2" xfId="13833"/>
    <cellStyle name="Normal 9 5 2_SCH J-3" xfId="13834"/>
    <cellStyle name="Normal 9 5 3" xfId="13835"/>
    <cellStyle name="Normal 9 5 4" xfId="13836"/>
    <cellStyle name="Normal 9 5_SCH J-3" xfId="13837"/>
    <cellStyle name="Normal 9 6" xfId="13838"/>
    <cellStyle name="Normal 9 6 2" xfId="13839"/>
    <cellStyle name="Normal 9 6_SCH J-3" xfId="13840"/>
    <cellStyle name="Normal 9 7" xfId="13841"/>
    <cellStyle name="Normal 9 8" xfId="13842"/>
    <cellStyle name="Normal 9 9" xfId="13843"/>
    <cellStyle name="Normal 9_SCH J-3" xfId="13844"/>
    <cellStyle name="Normal_Iowa ASL GPAMORT" xfId="145"/>
    <cellStyle name="Normal_West Group" xfId="641"/>
    <cellStyle name="Note" xfId="92" builtinId="10" customBuiltin="1"/>
    <cellStyle name="Note 10" xfId="13845"/>
    <cellStyle name="Note 10 10" xfId="13846"/>
    <cellStyle name="Note 10 10 2" xfId="13847"/>
    <cellStyle name="Note 10 10_SCH J-3" xfId="13848"/>
    <cellStyle name="Note 10 11" xfId="13849"/>
    <cellStyle name="Note 10 12" xfId="13850"/>
    <cellStyle name="Note 10 13" xfId="13851"/>
    <cellStyle name="Note 10 2" xfId="13852"/>
    <cellStyle name="Note 10 2 10" xfId="13853"/>
    <cellStyle name="Note 10 2 2" xfId="13854"/>
    <cellStyle name="Note 10 2 2 2" xfId="13855"/>
    <cellStyle name="Note 10 2 2_SCH J-3" xfId="13856"/>
    <cellStyle name="Note 10 2 3" xfId="13857"/>
    <cellStyle name="Note 10 2 3 2" xfId="13858"/>
    <cellStyle name="Note 10 2 3_SCH J-3" xfId="13859"/>
    <cellStyle name="Note 10 2 4" xfId="13860"/>
    <cellStyle name="Note 10 2 4 2" xfId="13861"/>
    <cellStyle name="Note 10 2 4_SCH J-3" xfId="13862"/>
    <cellStyle name="Note 10 2 5" xfId="13863"/>
    <cellStyle name="Note 10 2 5 2" xfId="13864"/>
    <cellStyle name="Note 10 2 5_SCH J-3" xfId="13865"/>
    <cellStyle name="Note 10 2 6" xfId="13866"/>
    <cellStyle name="Note 10 2 6 2" xfId="13867"/>
    <cellStyle name="Note 10 2 6_SCH J-3" xfId="13868"/>
    <cellStyle name="Note 10 2 7" xfId="13869"/>
    <cellStyle name="Note 10 2 7 2" xfId="13870"/>
    <cellStyle name="Note 10 2 7_SCH J-3" xfId="13871"/>
    <cellStyle name="Note 10 2 8" xfId="13872"/>
    <cellStyle name="Note 10 2 8 2" xfId="13873"/>
    <cellStyle name="Note 10 2 8_SCH J-3" xfId="13874"/>
    <cellStyle name="Note 10 2 9" xfId="13875"/>
    <cellStyle name="Note 10 2 9 2" xfId="13876"/>
    <cellStyle name="Note 10 2 9_SCH J-3" xfId="13877"/>
    <cellStyle name="Note 10 2_SCH J-3" xfId="13878"/>
    <cellStyle name="Note 10 3" xfId="13879"/>
    <cellStyle name="Note 10 3 2" xfId="13880"/>
    <cellStyle name="Note 10 3_SCH J-3" xfId="13881"/>
    <cellStyle name="Note 10 4" xfId="13882"/>
    <cellStyle name="Note 10 4 2" xfId="13883"/>
    <cellStyle name="Note 10 4_SCH J-3" xfId="13884"/>
    <cellStyle name="Note 10 5" xfId="13885"/>
    <cellStyle name="Note 10 5 2" xfId="13886"/>
    <cellStyle name="Note 10 5_SCH J-3" xfId="13887"/>
    <cellStyle name="Note 10 6" xfId="13888"/>
    <cellStyle name="Note 10 6 2" xfId="13889"/>
    <cellStyle name="Note 10 6_SCH J-3" xfId="13890"/>
    <cellStyle name="Note 10 7" xfId="13891"/>
    <cellStyle name="Note 10 7 2" xfId="13892"/>
    <cellStyle name="Note 10 7_SCH J-3" xfId="13893"/>
    <cellStyle name="Note 10 8" xfId="13894"/>
    <cellStyle name="Note 10 8 2" xfId="13895"/>
    <cellStyle name="Note 10 8_SCH J-3" xfId="13896"/>
    <cellStyle name="Note 10 9" xfId="13897"/>
    <cellStyle name="Note 10 9 2" xfId="13898"/>
    <cellStyle name="Note 10 9_SCH J-3" xfId="13899"/>
    <cellStyle name="Note 10_SCH J-3" xfId="13900"/>
    <cellStyle name="Note 11" xfId="13901"/>
    <cellStyle name="Note 11 10" xfId="13902"/>
    <cellStyle name="Note 11 10 2" xfId="13903"/>
    <cellStyle name="Note 11 10_SCH J-3" xfId="13904"/>
    <cellStyle name="Note 11 11" xfId="13905"/>
    <cellStyle name="Note 11 12" xfId="13906"/>
    <cellStyle name="Note 11 13" xfId="13907"/>
    <cellStyle name="Note 11 2" xfId="13908"/>
    <cellStyle name="Note 11 2 10" xfId="13909"/>
    <cellStyle name="Note 11 2 2" xfId="13910"/>
    <cellStyle name="Note 11 2 2 2" xfId="13911"/>
    <cellStyle name="Note 11 2 2_SCH J-3" xfId="13912"/>
    <cellStyle name="Note 11 2 3" xfId="13913"/>
    <cellStyle name="Note 11 2 3 2" xfId="13914"/>
    <cellStyle name="Note 11 2 3_SCH J-3" xfId="13915"/>
    <cellStyle name="Note 11 2 4" xfId="13916"/>
    <cellStyle name="Note 11 2 4 2" xfId="13917"/>
    <cellStyle name="Note 11 2 4_SCH J-3" xfId="13918"/>
    <cellStyle name="Note 11 2 5" xfId="13919"/>
    <cellStyle name="Note 11 2 5 2" xfId="13920"/>
    <cellStyle name="Note 11 2 5_SCH J-3" xfId="13921"/>
    <cellStyle name="Note 11 2 6" xfId="13922"/>
    <cellStyle name="Note 11 2 6 2" xfId="13923"/>
    <cellStyle name="Note 11 2 6_SCH J-3" xfId="13924"/>
    <cellStyle name="Note 11 2 7" xfId="13925"/>
    <cellStyle name="Note 11 2 7 2" xfId="13926"/>
    <cellStyle name="Note 11 2 7_SCH J-3" xfId="13927"/>
    <cellStyle name="Note 11 2 8" xfId="13928"/>
    <cellStyle name="Note 11 2 8 2" xfId="13929"/>
    <cellStyle name="Note 11 2 8_SCH J-3" xfId="13930"/>
    <cellStyle name="Note 11 2 9" xfId="13931"/>
    <cellStyle name="Note 11 2 9 2" xfId="13932"/>
    <cellStyle name="Note 11 2 9_SCH J-3" xfId="13933"/>
    <cellStyle name="Note 11 2_SCH J-3" xfId="13934"/>
    <cellStyle name="Note 11 3" xfId="13935"/>
    <cellStyle name="Note 11 3 2" xfId="13936"/>
    <cellStyle name="Note 11 3_SCH J-3" xfId="13937"/>
    <cellStyle name="Note 11 4" xfId="13938"/>
    <cellStyle name="Note 11 4 2" xfId="13939"/>
    <cellStyle name="Note 11 4_SCH J-3" xfId="13940"/>
    <cellStyle name="Note 11 5" xfId="13941"/>
    <cellStyle name="Note 11 5 2" xfId="13942"/>
    <cellStyle name="Note 11 5_SCH J-3" xfId="13943"/>
    <cellStyle name="Note 11 6" xfId="13944"/>
    <cellStyle name="Note 11 6 2" xfId="13945"/>
    <cellStyle name="Note 11 6_SCH J-3" xfId="13946"/>
    <cellStyle name="Note 11 7" xfId="13947"/>
    <cellStyle name="Note 11 7 2" xfId="13948"/>
    <cellStyle name="Note 11 7_SCH J-3" xfId="13949"/>
    <cellStyle name="Note 11 8" xfId="13950"/>
    <cellStyle name="Note 11 8 2" xfId="13951"/>
    <cellStyle name="Note 11 8_SCH J-3" xfId="13952"/>
    <cellStyle name="Note 11 9" xfId="13953"/>
    <cellStyle name="Note 11 9 2" xfId="13954"/>
    <cellStyle name="Note 11 9_SCH J-3" xfId="13955"/>
    <cellStyle name="Note 11_SCH J-3" xfId="13956"/>
    <cellStyle name="Note 12" xfId="13957"/>
    <cellStyle name="Note 12 10" xfId="13958"/>
    <cellStyle name="Note 12 10 2" xfId="13959"/>
    <cellStyle name="Note 12 10_SCH J-3" xfId="13960"/>
    <cellStyle name="Note 12 11" xfId="13961"/>
    <cellStyle name="Note 12 12" xfId="13962"/>
    <cellStyle name="Note 12 13" xfId="13963"/>
    <cellStyle name="Note 12 2" xfId="13964"/>
    <cellStyle name="Note 12 2 10" xfId="13965"/>
    <cellStyle name="Note 12 2 2" xfId="13966"/>
    <cellStyle name="Note 12 2 2 2" xfId="13967"/>
    <cellStyle name="Note 12 2 2_SCH J-3" xfId="13968"/>
    <cellStyle name="Note 12 2 3" xfId="13969"/>
    <cellStyle name="Note 12 2 3 2" xfId="13970"/>
    <cellStyle name="Note 12 2 3_SCH J-3" xfId="13971"/>
    <cellStyle name="Note 12 2 4" xfId="13972"/>
    <cellStyle name="Note 12 2 4 2" xfId="13973"/>
    <cellStyle name="Note 12 2 4_SCH J-3" xfId="13974"/>
    <cellStyle name="Note 12 2 5" xfId="13975"/>
    <cellStyle name="Note 12 2 5 2" xfId="13976"/>
    <cellStyle name="Note 12 2 5_SCH J-3" xfId="13977"/>
    <cellStyle name="Note 12 2 6" xfId="13978"/>
    <cellStyle name="Note 12 2 6 2" xfId="13979"/>
    <cellStyle name="Note 12 2 6_SCH J-3" xfId="13980"/>
    <cellStyle name="Note 12 2 7" xfId="13981"/>
    <cellStyle name="Note 12 2 7 2" xfId="13982"/>
    <cellStyle name="Note 12 2 7_SCH J-3" xfId="13983"/>
    <cellStyle name="Note 12 2 8" xfId="13984"/>
    <cellStyle name="Note 12 2 8 2" xfId="13985"/>
    <cellStyle name="Note 12 2 8_SCH J-3" xfId="13986"/>
    <cellStyle name="Note 12 2 9" xfId="13987"/>
    <cellStyle name="Note 12 2 9 2" xfId="13988"/>
    <cellStyle name="Note 12 2 9_SCH J-3" xfId="13989"/>
    <cellStyle name="Note 12 2_SCH J-3" xfId="13990"/>
    <cellStyle name="Note 12 3" xfId="13991"/>
    <cellStyle name="Note 12 3 2" xfId="13992"/>
    <cellStyle name="Note 12 3_SCH J-3" xfId="13993"/>
    <cellStyle name="Note 12 4" xfId="13994"/>
    <cellStyle name="Note 12 4 2" xfId="13995"/>
    <cellStyle name="Note 12 4_SCH J-3" xfId="13996"/>
    <cellStyle name="Note 12 5" xfId="13997"/>
    <cellStyle name="Note 12 5 2" xfId="13998"/>
    <cellStyle name="Note 12 5_SCH J-3" xfId="13999"/>
    <cellStyle name="Note 12 6" xfId="14000"/>
    <cellStyle name="Note 12 6 2" xfId="14001"/>
    <cellStyle name="Note 12 6_SCH J-3" xfId="14002"/>
    <cellStyle name="Note 12 7" xfId="14003"/>
    <cellStyle name="Note 12 7 2" xfId="14004"/>
    <cellStyle name="Note 12 7_SCH J-3" xfId="14005"/>
    <cellStyle name="Note 12 8" xfId="14006"/>
    <cellStyle name="Note 12 8 2" xfId="14007"/>
    <cellStyle name="Note 12 8_SCH J-3" xfId="14008"/>
    <cellStyle name="Note 12 9" xfId="14009"/>
    <cellStyle name="Note 12 9 2" xfId="14010"/>
    <cellStyle name="Note 12 9_SCH J-3" xfId="14011"/>
    <cellStyle name="Note 12_SCH J-3" xfId="14012"/>
    <cellStyle name="Note 13" xfId="14013"/>
    <cellStyle name="Note 13 10" xfId="14014"/>
    <cellStyle name="Note 13 10 2" xfId="14015"/>
    <cellStyle name="Note 13 10_SCH J-3" xfId="14016"/>
    <cellStyle name="Note 13 11" xfId="14017"/>
    <cellStyle name="Note 13 12" xfId="14018"/>
    <cellStyle name="Note 13 13" xfId="14019"/>
    <cellStyle name="Note 13 2" xfId="14020"/>
    <cellStyle name="Note 13 2 10" xfId="14021"/>
    <cellStyle name="Note 13 2 2" xfId="14022"/>
    <cellStyle name="Note 13 2 2 2" xfId="14023"/>
    <cellStyle name="Note 13 2 2_SCH J-3" xfId="14024"/>
    <cellStyle name="Note 13 2 3" xfId="14025"/>
    <cellStyle name="Note 13 2 3 2" xfId="14026"/>
    <cellStyle name="Note 13 2 3_SCH J-3" xfId="14027"/>
    <cellStyle name="Note 13 2 4" xfId="14028"/>
    <cellStyle name="Note 13 2 4 2" xfId="14029"/>
    <cellStyle name="Note 13 2 4_SCH J-3" xfId="14030"/>
    <cellStyle name="Note 13 2 5" xfId="14031"/>
    <cellStyle name="Note 13 2 5 2" xfId="14032"/>
    <cellStyle name="Note 13 2 5_SCH J-3" xfId="14033"/>
    <cellStyle name="Note 13 2 6" xfId="14034"/>
    <cellStyle name="Note 13 2 6 2" xfId="14035"/>
    <cellStyle name="Note 13 2 6_SCH J-3" xfId="14036"/>
    <cellStyle name="Note 13 2 7" xfId="14037"/>
    <cellStyle name="Note 13 2 7 2" xfId="14038"/>
    <cellStyle name="Note 13 2 7_SCH J-3" xfId="14039"/>
    <cellStyle name="Note 13 2 8" xfId="14040"/>
    <cellStyle name="Note 13 2 8 2" xfId="14041"/>
    <cellStyle name="Note 13 2 8_SCH J-3" xfId="14042"/>
    <cellStyle name="Note 13 2 9" xfId="14043"/>
    <cellStyle name="Note 13 2 9 2" xfId="14044"/>
    <cellStyle name="Note 13 2 9_SCH J-3" xfId="14045"/>
    <cellStyle name="Note 13 2_SCH J-3" xfId="14046"/>
    <cellStyle name="Note 13 3" xfId="14047"/>
    <cellStyle name="Note 13 3 2" xfId="14048"/>
    <cellStyle name="Note 13 3_SCH J-3" xfId="14049"/>
    <cellStyle name="Note 13 4" xfId="14050"/>
    <cellStyle name="Note 13 4 2" xfId="14051"/>
    <cellStyle name="Note 13 4_SCH J-3" xfId="14052"/>
    <cellStyle name="Note 13 5" xfId="14053"/>
    <cellStyle name="Note 13 5 2" xfId="14054"/>
    <cellStyle name="Note 13 5_SCH J-3" xfId="14055"/>
    <cellStyle name="Note 13 6" xfId="14056"/>
    <cellStyle name="Note 13 6 2" xfId="14057"/>
    <cellStyle name="Note 13 6_SCH J-3" xfId="14058"/>
    <cellStyle name="Note 13 7" xfId="14059"/>
    <cellStyle name="Note 13 7 2" xfId="14060"/>
    <cellStyle name="Note 13 7_SCH J-3" xfId="14061"/>
    <cellStyle name="Note 13 8" xfId="14062"/>
    <cellStyle name="Note 13 8 2" xfId="14063"/>
    <cellStyle name="Note 13 8_SCH J-3" xfId="14064"/>
    <cellStyle name="Note 13 9" xfId="14065"/>
    <cellStyle name="Note 13 9 2" xfId="14066"/>
    <cellStyle name="Note 13 9_SCH J-3" xfId="14067"/>
    <cellStyle name="Note 13_SCH J-3" xfId="14068"/>
    <cellStyle name="Note 14" xfId="14069"/>
    <cellStyle name="Note 14 10" xfId="14070"/>
    <cellStyle name="Note 14 10 2" xfId="14071"/>
    <cellStyle name="Note 14 10_SCH J-3" xfId="14072"/>
    <cellStyle name="Note 14 11" xfId="14073"/>
    <cellStyle name="Note 14 12" xfId="14074"/>
    <cellStyle name="Note 14 13" xfId="14075"/>
    <cellStyle name="Note 14 2" xfId="14076"/>
    <cellStyle name="Note 14 2 10" xfId="14077"/>
    <cellStyle name="Note 14 2 2" xfId="14078"/>
    <cellStyle name="Note 14 2 2 2" xfId="14079"/>
    <cellStyle name="Note 14 2 2_SCH J-3" xfId="14080"/>
    <cellStyle name="Note 14 2 3" xfId="14081"/>
    <cellStyle name="Note 14 2 3 2" xfId="14082"/>
    <cellStyle name="Note 14 2 3_SCH J-3" xfId="14083"/>
    <cellStyle name="Note 14 2 4" xfId="14084"/>
    <cellStyle name="Note 14 2 4 2" xfId="14085"/>
    <cellStyle name="Note 14 2 4_SCH J-3" xfId="14086"/>
    <cellStyle name="Note 14 2 5" xfId="14087"/>
    <cellStyle name="Note 14 2 5 2" xfId="14088"/>
    <cellStyle name="Note 14 2 5_SCH J-3" xfId="14089"/>
    <cellStyle name="Note 14 2 6" xfId="14090"/>
    <cellStyle name="Note 14 2 6 2" xfId="14091"/>
    <cellStyle name="Note 14 2 6_SCH J-3" xfId="14092"/>
    <cellStyle name="Note 14 2 7" xfId="14093"/>
    <cellStyle name="Note 14 2 7 2" xfId="14094"/>
    <cellStyle name="Note 14 2 7_SCH J-3" xfId="14095"/>
    <cellStyle name="Note 14 2 8" xfId="14096"/>
    <cellStyle name="Note 14 2 8 2" xfId="14097"/>
    <cellStyle name="Note 14 2 8_SCH J-3" xfId="14098"/>
    <cellStyle name="Note 14 2 9" xfId="14099"/>
    <cellStyle name="Note 14 2 9 2" xfId="14100"/>
    <cellStyle name="Note 14 2 9_SCH J-3" xfId="14101"/>
    <cellStyle name="Note 14 2_SCH J-3" xfId="14102"/>
    <cellStyle name="Note 14 3" xfId="14103"/>
    <cellStyle name="Note 14 3 2" xfId="14104"/>
    <cellStyle name="Note 14 3_SCH J-3" xfId="14105"/>
    <cellStyle name="Note 14 4" xfId="14106"/>
    <cellStyle name="Note 14 4 2" xfId="14107"/>
    <cellStyle name="Note 14 4_SCH J-3" xfId="14108"/>
    <cellStyle name="Note 14 5" xfId="14109"/>
    <cellStyle name="Note 14 5 2" xfId="14110"/>
    <cellStyle name="Note 14 5_SCH J-3" xfId="14111"/>
    <cellStyle name="Note 14 6" xfId="14112"/>
    <cellStyle name="Note 14 6 2" xfId="14113"/>
    <cellStyle name="Note 14 6_SCH J-3" xfId="14114"/>
    <cellStyle name="Note 14 7" xfId="14115"/>
    <cellStyle name="Note 14 7 2" xfId="14116"/>
    <cellStyle name="Note 14 7_SCH J-3" xfId="14117"/>
    <cellStyle name="Note 14 8" xfId="14118"/>
    <cellStyle name="Note 14 8 2" xfId="14119"/>
    <cellStyle name="Note 14 8_SCH J-3" xfId="14120"/>
    <cellStyle name="Note 14 9" xfId="14121"/>
    <cellStyle name="Note 14 9 2" xfId="14122"/>
    <cellStyle name="Note 14 9_SCH J-3" xfId="14123"/>
    <cellStyle name="Note 14_SCH J-3" xfId="14124"/>
    <cellStyle name="Note 15" xfId="14125"/>
    <cellStyle name="Note 15 10" xfId="14126"/>
    <cellStyle name="Note 15 10 2" xfId="14127"/>
    <cellStyle name="Note 15 10_SCH J-3" xfId="14128"/>
    <cellStyle name="Note 15 11" xfId="14129"/>
    <cellStyle name="Note 15 12" xfId="14130"/>
    <cellStyle name="Note 15 2" xfId="14131"/>
    <cellStyle name="Note 15 2 10" xfId="14132"/>
    <cellStyle name="Note 15 2 2" xfId="14133"/>
    <cellStyle name="Note 15 2 2 2" xfId="14134"/>
    <cellStyle name="Note 15 2 2_SCH J-3" xfId="14135"/>
    <cellStyle name="Note 15 2 3" xfId="14136"/>
    <cellStyle name="Note 15 2 3 2" xfId="14137"/>
    <cellStyle name="Note 15 2 3_SCH J-3" xfId="14138"/>
    <cellStyle name="Note 15 2 4" xfId="14139"/>
    <cellStyle name="Note 15 2 4 2" xfId="14140"/>
    <cellStyle name="Note 15 2 4_SCH J-3" xfId="14141"/>
    <cellStyle name="Note 15 2 5" xfId="14142"/>
    <cellStyle name="Note 15 2 5 2" xfId="14143"/>
    <cellStyle name="Note 15 2 5_SCH J-3" xfId="14144"/>
    <cellStyle name="Note 15 2 6" xfId="14145"/>
    <cellStyle name="Note 15 2 6 2" xfId="14146"/>
    <cellStyle name="Note 15 2 6_SCH J-3" xfId="14147"/>
    <cellStyle name="Note 15 2 7" xfId="14148"/>
    <cellStyle name="Note 15 2 7 2" xfId="14149"/>
    <cellStyle name="Note 15 2 7_SCH J-3" xfId="14150"/>
    <cellStyle name="Note 15 2 8" xfId="14151"/>
    <cellStyle name="Note 15 2 8 2" xfId="14152"/>
    <cellStyle name="Note 15 2 8_SCH J-3" xfId="14153"/>
    <cellStyle name="Note 15 2 9" xfId="14154"/>
    <cellStyle name="Note 15 2 9 2" xfId="14155"/>
    <cellStyle name="Note 15 2 9_SCH J-3" xfId="14156"/>
    <cellStyle name="Note 15 2_SCH J-3" xfId="14157"/>
    <cellStyle name="Note 15 3" xfId="14158"/>
    <cellStyle name="Note 15 3 2" xfId="14159"/>
    <cellStyle name="Note 15 3_SCH J-3" xfId="14160"/>
    <cellStyle name="Note 15 4" xfId="14161"/>
    <cellStyle name="Note 15 4 2" xfId="14162"/>
    <cellStyle name="Note 15 4_SCH J-3" xfId="14163"/>
    <cellStyle name="Note 15 5" xfId="14164"/>
    <cellStyle name="Note 15 5 2" xfId="14165"/>
    <cellStyle name="Note 15 5_SCH J-3" xfId="14166"/>
    <cellStyle name="Note 15 6" xfId="14167"/>
    <cellStyle name="Note 15 6 2" xfId="14168"/>
    <cellStyle name="Note 15 6_SCH J-3" xfId="14169"/>
    <cellStyle name="Note 15 7" xfId="14170"/>
    <cellStyle name="Note 15 7 2" xfId="14171"/>
    <cellStyle name="Note 15 7_SCH J-3" xfId="14172"/>
    <cellStyle name="Note 15 8" xfId="14173"/>
    <cellStyle name="Note 15 8 2" xfId="14174"/>
    <cellStyle name="Note 15 8_SCH J-3" xfId="14175"/>
    <cellStyle name="Note 15 9" xfId="14176"/>
    <cellStyle name="Note 15 9 2" xfId="14177"/>
    <cellStyle name="Note 15 9_SCH J-3" xfId="14178"/>
    <cellStyle name="Note 15_SCH J-3" xfId="14179"/>
    <cellStyle name="Note 16" xfId="14180"/>
    <cellStyle name="Note 16 10" xfId="14181"/>
    <cellStyle name="Note 16 10 2" xfId="14182"/>
    <cellStyle name="Note 16 10_SCH J-3" xfId="14183"/>
    <cellStyle name="Note 16 11" xfId="14184"/>
    <cellStyle name="Note 16 2" xfId="14185"/>
    <cellStyle name="Note 16 2 10" xfId="14186"/>
    <cellStyle name="Note 16 2 2" xfId="14187"/>
    <cellStyle name="Note 16 2 2 2" xfId="14188"/>
    <cellStyle name="Note 16 2 2_SCH J-3" xfId="14189"/>
    <cellStyle name="Note 16 2 3" xfId="14190"/>
    <cellStyle name="Note 16 2 3 2" xfId="14191"/>
    <cellStyle name="Note 16 2 3_SCH J-3" xfId="14192"/>
    <cellStyle name="Note 16 2 4" xfId="14193"/>
    <cellStyle name="Note 16 2 4 2" xfId="14194"/>
    <cellStyle name="Note 16 2 4_SCH J-3" xfId="14195"/>
    <cellStyle name="Note 16 2 5" xfId="14196"/>
    <cellStyle name="Note 16 2 5 2" xfId="14197"/>
    <cellStyle name="Note 16 2 5_SCH J-3" xfId="14198"/>
    <cellStyle name="Note 16 2 6" xfId="14199"/>
    <cellStyle name="Note 16 2 6 2" xfId="14200"/>
    <cellStyle name="Note 16 2 6_SCH J-3" xfId="14201"/>
    <cellStyle name="Note 16 2 7" xfId="14202"/>
    <cellStyle name="Note 16 2 7 2" xfId="14203"/>
    <cellStyle name="Note 16 2 7_SCH J-3" xfId="14204"/>
    <cellStyle name="Note 16 2 8" xfId="14205"/>
    <cellStyle name="Note 16 2 8 2" xfId="14206"/>
    <cellStyle name="Note 16 2 8_SCH J-3" xfId="14207"/>
    <cellStyle name="Note 16 2 9" xfId="14208"/>
    <cellStyle name="Note 16 2 9 2" xfId="14209"/>
    <cellStyle name="Note 16 2 9_SCH J-3" xfId="14210"/>
    <cellStyle name="Note 16 2_SCH J-3" xfId="14211"/>
    <cellStyle name="Note 16 3" xfId="14212"/>
    <cellStyle name="Note 16 3 2" xfId="14213"/>
    <cellStyle name="Note 16 3_SCH J-3" xfId="14214"/>
    <cellStyle name="Note 16 4" xfId="14215"/>
    <cellStyle name="Note 16 4 2" xfId="14216"/>
    <cellStyle name="Note 16 4_SCH J-3" xfId="14217"/>
    <cellStyle name="Note 16 5" xfId="14218"/>
    <cellStyle name="Note 16 5 2" xfId="14219"/>
    <cellStyle name="Note 16 5_SCH J-3" xfId="14220"/>
    <cellStyle name="Note 16 6" xfId="14221"/>
    <cellStyle name="Note 16 6 2" xfId="14222"/>
    <cellStyle name="Note 16 6_SCH J-3" xfId="14223"/>
    <cellStyle name="Note 16 7" xfId="14224"/>
    <cellStyle name="Note 16 7 2" xfId="14225"/>
    <cellStyle name="Note 16 7_SCH J-3" xfId="14226"/>
    <cellStyle name="Note 16 8" xfId="14227"/>
    <cellStyle name="Note 16 8 2" xfId="14228"/>
    <cellStyle name="Note 16 8_SCH J-3" xfId="14229"/>
    <cellStyle name="Note 16 9" xfId="14230"/>
    <cellStyle name="Note 16 9 2" xfId="14231"/>
    <cellStyle name="Note 16 9_SCH J-3" xfId="14232"/>
    <cellStyle name="Note 16_SCH J-3" xfId="14233"/>
    <cellStyle name="Note 17" xfId="14234"/>
    <cellStyle name="Note 17 10" xfId="14235"/>
    <cellStyle name="Note 17 10 2" xfId="14236"/>
    <cellStyle name="Note 17 10_SCH J-3" xfId="14237"/>
    <cellStyle name="Note 17 11" xfId="14238"/>
    <cellStyle name="Note 17 2" xfId="14239"/>
    <cellStyle name="Note 17 2 10" xfId="14240"/>
    <cellStyle name="Note 17 2 2" xfId="14241"/>
    <cellStyle name="Note 17 2 2 2" xfId="14242"/>
    <cellStyle name="Note 17 2 2_SCH J-3" xfId="14243"/>
    <cellStyle name="Note 17 2 3" xfId="14244"/>
    <cellStyle name="Note 17 2 3 2" xfId="14245"/>
    <cellStyle name="Note 17 2 3_SCH J-3" xfId="14246"/>
    <cellStyle name="Note 17 2 4" xfId="14247"/>
    <cellStyle name="Note 17 2 4 2" xfId="14248"/>
    <cellStyle name="Note 17 2 4_SCH J-3" xfId="14249"/>
    <cellStyle name="Note 17 2 5" xfId="14250"/>
    <cellStyle name="Note 17 2 5 2" xfId="14251"/>
    <cellStyle name="Note 17 2 5_SCH J-3" xfId="14252"/>
    <cellStyle name="Note 17 2 6" xfId="14253"/>
    <cellStyle name="Note 17 2 6 2" xfId="14254"/>
    <cellStyle name="Note 17 2 6_SCH J-3" xfId="14255"/>
    <cellStyle name="Note 17 2 7" xfId="14256"/>
    <cellStyle name="Note 17 2 7 2" xfId="14257"/>
    <cellStyle name="Note 17 2 7_SCH J-3" xfId="14258"/>
    <cellStyle name="Note 17 2 8" xfId="14259"/>
    <cellStyle name="Note 17 2 8 2" xfId="14260"/>
    <cellStyle name="Note 17 2 8_SCH J-3" xfId="14261"/>
    <cellStyle name="Note 17 2 9" xfId="14262"/>
    <cellStyle name="Note 17 2 9 2" xfId="14263"/>
    <cellStyle name="Note 17 2 9_SCH J-3" xfId="14264"/>
    <cellStyle name="Note 17 2_SCH J-3" xfId="14265"/>
    <cellStyle name="Note 17 3" xfId="14266"/>
    <cellStyle name="Note 17 3 2" xfId="14267"/>
    <cellStyle name="Note 17 3_SCH J-3" xfId="14268"/>
    <cellStyle name="Note 17 4" xfId="14269"/>
    <cellStyle name="Note 17 4 2" xfId="14270"/>
    <cellStyle name="Note 17 4_SCH J-3" xfId="14271"/>
    <cellStyle name="Note 17 5" xfId="14272"/>
    <cellStyle name="Note 17 5 2" xfId="14273"/>
    <cellStyle name="Note 17 5_SCH J-3" xfId="14274"/>
    <cellStyle name="Note 17 6" xfId="14275"/>
    <cellStyle name="Note 17 6 2" xfId="14276"/>
    <cellStyle name="Note 17 6_SCH J-3" xfId="14277"/>
    <cellStyle name="Note 17 7" xfId="14278"/>
    <cellStyle name="Note 17 7 2" xfId="14279"/>
    <cellStyle name="Note 17 7_SCH J-3" xfId="14280"/>
    <cellStyle name="Note 17 8" xfId="14281"/>
    <cellStyle name="Note 17 8 2" xfId="14282"/>
    <cellStyle name="Note 17 8_SCH J-3" xfId="14283"/>
    <cellStyle name="Note 17 9" xfId="14284"/>
    <cellStyle name="Note 17 9 2" xfId="14285"/>
    <cellStyle name="Note 17 9_SCH J-3" xfId="14286"/>
    <cellStyle name="Note 17_SCH J-3" xfId="14287"/>
    <cellStyle name="Note 18" xfId="14288"/>
    <cellStyle name="Note 18 10" xfId="14289"/>
    <cellStyle name="Note 18 10 2" xfId="14290"/>
    <cellStyle name="Note 18 10_SCH J-3" xfId="14291"/>
    <cellStyle name="Note 18 11" xfId="14292"/>
    <cellStyle name="Note 18 2" xfId="14293"/>
    <cellStyle name="Note 18 2 10" xfId="14294"/>
    <cellStyle name="Note 18 2 2" xfId="14295"/>
    <cellStyle name="Note 18 2 2 2" xfId="14296"/>
    <cellStyle name="Note 18 2 2_SCH J-3" xfId="14297"/>
    <cellStyle name="Note 18 2 3" xfId="14298"/>
    <cellStyle name="Note 18 2 3 2" xfId="14299"/>
    <cellStyle name="Note 18 2 3_SCH J-3" xfId="14300"/>
    <cellStyle name="Note 18 2 4" xfId="14301"/>
    <cellStyle name="Note 18 2 4 2" xfId="14302"/>
    <cellStyle name="Note 18 2 4_SCH J-3" xfId="14303"/>
    <cellStyle name="Note 18 2 5" xfId="14304"/>
    <cellStyle name="Note 18 2 5 2" xfId="14305"/>
    <cellStyle name="Note 18 2 5_SCH J-3" xfId="14306"/>
    <cellStyle name="Note 18 2 6" xfId="14307"/>
    <cellStyle name="Note 18 2 6 2" xfId="14308"/>
    <cellStyle name="Note 18 2 6_SCH J-3" xfId="14309"/>
    <cellStyle name="Note 18 2 7" xfId="14310"/>
    <cellStyle name="Note 18 2 7 2" xfId="14311"/>
    <cellStyle name="Note 18 2 7_SCH J-3" xfId="14312"/>
    <cellStyle name="Note 18 2 8" xfId="14313"/>
    <cellStyle name="Note 18 2 8 2" xfId="14314"/>
    <cellStyle name="Note 18 2 8_SCH J-3" xfId="14315"/>
    <cellStyle name="Note 18 2 9" xfId="14316"/>
    <cellStyle name="Note 18 2 9 2" xfId="14317"/>
    <cellStyle name="Note 18 2 9_SCH J-3" xfId="14318"/>
    <cellStyle name="Note 18 2_SCH J-3" xfId="14319"/>
    <cellStyle name="Note 18 3" xfId="14320"/>
    <cellStyle name="Note 18 3 2" xfId="14321"/>
    <cellStyle name="Note 18 3_SCH J-3" xfId="14322"/>
    <cellStyle name="Note 18 4" xfId="14323"/>
    <cellStyle name="Note 18 4 2" xfId="14324"/>
    <cellStyle name="Note 18 4_SCH J-3" xfId="14325"/>
    <cellStyle name="Note 18 5" xfId="14326"/>
    <cellStyle name="Note 18 5 2" xfId="14327"/>
    <cellStyle name="Note 18 5_SCH J-3" xfId="14328"/>
    <cellStyle name="Note 18 6" xfId="14329"/>
    <cellStyle name="Note 18 6 2" xfId="14330"/>
    <cellStyle name="Note 18 6_SCH J-3" xfId="14331"/>
    <cellStyle name="Note 18 7" xfId="14332"/>
    <cellStyle name="Note 18 7 2" xfId="14333"/>
    <cellStyle name="Note 18 7_SCH J-3" xfId="14334"/>
    <cellStyle name="Note 18 8" xfId="14335"/>
    <cellStyle name="Note 18 8 2" xfId="14336"/>
    <cellStyle name="Note 18 8_SCH J-3" xfId="14337"/>
    <cellStyle name="Note 18 9" xfId="14338"/>
    <cellStyle name="Note 18 9 2" xfId="14339"/>
    <cellStyle name="Note 18 9_SCH J-3" xfId="14340"/>
    <cellStyle name="Note 18_SCH J-3" xfId="14341"/>
    <cellStyle name="Note 19" xfId="14342"/>
    <cellStyle name="Note 19 10" xfId="14343"/>
    <cellStyle name="Note 19 10 2" xfId="14344"/>
    <cellStyle name="Note 19 10_SCH J-3" xfId="14345"/>
    <cellStyle name="Note 19 11" xfId="14346"/>
    <cellStyle name="Note 19 2" xfId="14347"/>
    <cellStyle name="Note 19 2 10" xfId="14348"/>
    <cellStyle name="Note 19 2 2" xfId="14349"/>
    <cellStyle name="Note 19 2 2 2" xfId="14350"/>
    <cellStyle name="Note 19 2 2_SCH J-3" xfId="14351"/>
    <cellStyle name="Note 19 2 3" xfId="14352"/>
    <cellStyle name="Note 19 2 3 2" xfId="14353"/>
    <cellStyle name="Note 19 2 3_SCH J-3" xfId="14354"/>
    <cellStyle name="Note 19 2 4" xfId="14355"/>
    <cellStyle name="Note 19 2 4 2" xfId="14356"/>
    <cellStyle name="Note 19 2 4_SCH J-3" xfId="14357"/>
    <cellStyle name="Note 19 2 5" xfId="14358"/>
    <cellStyle name="Note 19 2 5 2" xfId="14359"/>
    <cellStyle name="Note 19 2 5_SCH J-3" xfId="14360"/>
    <cellStyle name="Note 19 2 6" xfId="14361"/>
    <cellStyle name="Note 19 2 6 2" xfId="14362"/>
    <cellStyle name="Note 19 2 6_SCH J-3" xfId="14363"/>
    <cellStyle name="Note 19 2 7" xfId="14364"/>
    <cellStyle name="Note 19 2 7 2" xfId="14365"/>
    <cellStyle name="Note 19 2 7_SCH J-3" xfId="14366"/>
    <cellStyle name="Note 19 2 8" xfId="14367"/>
    <cellStyle name="Note 19 2 8 2" xfId="14368"/>
    <cellStyle name="Note 19 2 8_SCH J-3" xfId="14369"/>
    <cellStyle name="Note 19 2 9" xfId="14370"/>
    <cellStyle name="Note 19 2 9 2" xfId="14371"/>
    <cellStyle name="Note 19 2 9_SCH J-3" xfId="14372"/>
    <cellStyle name="Note 19 2_SCH J-3" xfId="14373"/>
    <cellStyle name="Note 19 3" xfId="14374"/>
    <cellStyle name="Note 19 3 2" xfId="14375"/>
    <cellStyle name="Note 19 3_SCH J-3" xfId="14376"/>
    <cellStyle name="Note 19 4" xfId="14377"/>
    <cellStyle name="Note 19 4 2" xfId="14378"/>
    <cellStyle name="Note 19 4_SCH J-3" xfId="14379"/>
    <cellStyle name="Note 19 5" xfId="14380"/>
    <cellStyle name="Note 19 5 2" xfId="14381"/>
    <cellStyle name="Note 19 5_SCH J-3" xfId="14382"/>
    <cellStyle name="Note 19 6" xfId="14383"/>
    <cellStyle name="Note 19 6 2" xfId="14384"/>
    <cellStyle name="Note 19 6_SCH J-3" xfId="14385"/>
    <cellStyle name="Note 19 7" xfId="14386"/>
    <cellStyle name="Note 19 7 2" xfId="14387"/>
    <cellStyle name="Note 19 7_SCH J-3" xfId="14388"/>
    <cellStyle name="Note 19 8" xfId="14389"/>
    <cellStyle name="Note 19 8 2" xfId="14390"/>
    <cellStyle name="Note 19 8_SCH J-3" xfId="14391"/>
    <cellStyle name="Note 19 9" xfId="14392"/>
    <cellStyle name="Note 19 9 2" xfId="14393"/>
    <cellStyle name="Note 19 9_SCH J-3" xfId="14394"/>
    <cellStyle name="Note 19_SCH J-3" xfId="14395"/>
    <cellStyle name="Note 2" xfId="513"/>
    <cellStyle name="Note 2 10" xfId="14396"/>
    <cellStyle name="Note 2 10 2" xfId="14397"/>
    <cellStyle name="Note 2 10_SCH J-3" xfId="14398"/>
    <cellStyle name="Note 2 11" xfId="14399"/>
    <cellStyle name="Note 2 12" xfId="14400"/>
    <cellStyle name="Note 2 12 2" xfId="14401"/>
    <cellStyle name="Note 2 12 3" xfId="14402"/>
    <cellStyle name="Note 2 12 4" xfId="14403"/>
    <cellStyle name="Note 2 12_SCH J-3" xfId="14404"/>
    <cellStyle name="Note 2 13" xfId="14405"/>
    <cellStyle name="Note 2 14" xfId="14406"/>
    <cellStyle name="Note 2 15" xfId="14407"/>
    <cellStyle name="Note 2 16" xfId="14408"/>
    <cellStyle name="Note 2 2" xfId="514"/>
    <cellStyle name="Note 2 2 10" xfId="14409"/>
    <cellStyle name="Note 2 2 11" xfId="14410"/>
    <cellStyle name="Note 2 2 12" xfId="14411"/>
    <cellStyle name="Note 2 2 2" xfId="515"/>
    <cellStyle name="Note 2 2 2 2" xfId="516"/>
    <cellStyle name="Note 2 2 2 2 2" xfId="14412"/>
    <cellStyle name="Note 2 2 2 2 2 2" xfId="14413"/>
    <cellStyle name="Note 2 2 2 2 2 2 2" xfId="14414"/>
    <cellStyle name="Note 2 2 2 2 2 2_SCH J-3" xfId="14415"/>
    <cellStyle name="Note 2 2 2 2 2 3" xfId="14416"/>
    <cellStyle name="Note 2 2 2 2 2 4" xfId="14417"/>
    <cellStyle name="Note 2 2 2 2 2_SCH J-3" xfId="14418"/>
    <cellStyle name="Note 2 2 2 2 3" xfId="14419"/>
    <cellStyle name="Note 2 2 2 2 3 2" xfId="14420"/>
    <cellStyle name="Note 2 2 2 2 3_SCH J-3" xfId="14421"/>
    <cellStyle name="Note 2 2 2 2 4" xfId="14422"/>
    <cellStyle name="Note 2 2 2 2 5" xfId="14423"/>
    <cellStyle name="Note 2 2 2 2_SCH J-3" xfId="14424"/>
    <cellStyle name="Note 2 2 2 3" xfId="14425"/>
    <cellStyle name="Note 2 2 2 3 2" xfId="14426"/>
    <cellStyle name="Note 2 2 2 3 2 2" xfId="14427"/>
    <cellStyle name="Note 2 2 2 3 2_SCH J-3" xfId="14428"/>
    <cellStyle name="Note 2 2 2 3 3" xfId="14429"/>
    <cellStyle name="Note 2 2 2 3 4" xfId="14430"/>
    <cellStyle name="Note 2 2 2 3_SCH J-3" xfId="14431"/>
    <cellStyle name="Note 2 2 2 4" xfId="14432"/>
    <cellStyle name="Note 2 2 2 4 2" xfId="14433"/>
    <cellStyle name="Note 2 2 2 4_SCH J-3" xfId="14434"/>
    <cellStyle name="Note 2 2 2 5" xfId="14435"/>
    <cellStyle name="Note 2 2 2 6" xfId="14436"/>
    <cellStyle name="Note 2 2 2 7" xfId="14437"/>
    <cellStyle name="Note 2 2 2_SCH J-3" xfId="14438"/>
    <cellStyle name="Note 2 2 3" xfId="517"/>
    <cellStyle name="Note 2 2 3 2" xfId="14439"/>
    <cellStyle name="Note 2 2 3 2 2" xfId="14440"/>
    <cellStyle name="Note 2 2 3 2 2 2" xfId="14441"/>
    <cellStyle name="Note 2 2 3 2 2_SCH J-3" xfId="14442"/>
    <cellStyle name="Note 2 2 3 2 3" xfId="14443"/>
    <cellStyle name="Note 2 2 3 2 4" xfId="14444"/>
    <cellStyle name="Note 2 2 3 2 5" xfId="14445"/>
    <cellStyle name="Note 2 2 3 2_SCH J-3" xfId="14446"/>
    <cellStyle name="Note 2 2 3 3" xfId="14447"/>
    <cellStyle name="Note 2 2 3 3 2" xfId="14448"/>
    <cellStyle name="Note 2 2 3 3_SCH J-3" xfId="14449"/>
    <cellStyle name="Note 2 2 3 4" xfId="14450"/>
    <cellStyle name="Note 2 2 3 5" xfId="14451"/>
    <cellStyle name="Note 2 2 3 6" xfId="14452"/>
    <cellStyle name="Note 2 2 3_SCH J-3" xfId="14453"/>
    <cellStyle name="Note 2 2 4" xfId="14454"/>
    <cellStyle name="Note 2 2 4 2" xfId="14455"/>
    <cellStyle name="Note 2 2 4 2 2" xfId="14456"/>
    <cellStyle name="Note 2 2 4 2 3" xfId="14457"/>
    <cellStyle name="Note 2 2 4 2 4" xfId="14458"/>
    <cellStyle name="Note 2 2 4 2_SCH J-3" xfId="14459"/>
    <cellStyle name="Note 2 2 4 3" xfId="14460"/>
    <cellStyle name="Note 2 2 4 4" xfId="14461"/>
    <cellStyle name="Note 2 2 4 5" xfId="14462"/>
    <cellStyle name="Note 2 2 4_SCH J-3" xfId="14463"/>
    <cellStyle name="Note 2 2 5" xfId="14464"/>
    <cellStyle name="Note 2 2 5 2" xfId="14465"/>
    <cellStyle name="Note 2 2 5 3" xfId="14466"/>
    <cellStyle name="Note 2 2 5_SCH J-3" xfId="14467"/>
    <cellStyle name="Note 2 2 6" xfId="14468"/>
    <cellStyle name="Note 2 2 6 2" xfId="14469"/>
    <cellStyle name="Note 2 2 6_SCH J-3" xfId="14470"/>
    <cellStyle name="Note 2 2 7" xfId="14471"/>
    <cellStyle name="Note 2 2 7 2" xfId="14472"/>
    <cellStyle name="Note 2 2 7_SCH J-3" xfId="14473"/>
    <cellStyle name="Note 2 2 8" xfId="14474"/>
    <cellStyle name="Note 2 2 8 2" xfId="14475"/>
    <cellStyle name="Note 2 2 8_SCH J-3" xfId="14476"/>
    <cellStyle name="Note 2 2 9" xfId="14477"/>
    <cellStyle name="Note 2 2 9 2" xfId="14478"/>
    <cellStyle name="Note 2 2 9_SCH J-3" xfId="14479"/>
    <cellStyle name="Note 2 2_SCH J-3" xfId="14480"/>
    <cellStyle name="Note 2 3" xfId="14481"/>
    <cellStyle name="Note 2 3 2" xfId="14482"/>
    <cellStyle name="Note 2 3 2 2" xfId="14483"/>
    <cellStyle name="Note 2 3 2 2 2" xfId="14484"/>
    <cellStyle name="Note 2 3 2 2 2 2" xfId="14485"/>
    <cellStyle name="Note 2 3 2 2 2_SCH J-3" xfId="14486"/>
    <cellStyle name="Note 2 3 2 2 3" xfId="14487"/>
    <cellStyle name="Note 2 3 2 2 4" xfId="14488"/>
    <cellStyle name="Note 2 3 2 2_SCH J-3" xfId="14489"/>
    <cellStyle name="Note 2 3 2 3" xfId="14490"/>
    <cellStyle name="Note 2 3 2 3 2" xfId="14491"/>
    <cellStyle name="Note 2 3 2 3_SCH J-3" xfId="14492"/>
    <cellStyle name="Note 2 3 2 4" xfId="14493"/>
    <cellStyle name="Note 2 3 2 5" xfId="14494"/>
    <cellStyle name="Note 2 3 2_SCH J-3" xfId="14495"/>
    <cellStyle name="Note 2 3 3" xfId="14496"/>
    <cellStyle name="Note 2 3 3 2" xfId="14497"/>
    <cellStyle name="Note 2 3 3 2 2" xfId="14498"/>
    <cellStyle name="Note 2 3 3 2_SCH J-3" xfId="14499"/>
    <cellStyle name="Note 2 3 3 3" xfId="14500"/>
    <cellStyle name="Note 2 3 3 4" xfId="14501"/>
    <cellStyle name="Note 2 3 3 5" xfId="14502"/>
    <cellStyle name="Note 2 3 3_SCH J-3" xfId="14503"/>
    <cellStyle name="Note 2 3 4" xfId="14504"/>
    <cellStyle name="Note 2 3 4 2" xfId="14505"/>
    <cellStyle name="Note 2 3 4_SCH J-3" xfId="14506"/>
    <cellStyle name="Note 2 3 5" xfId="14507"/>
    <cellStyle name="Note 2 3 6" xfId="14508"/>
    <cellStyle name="Note 2 3 7" xfId="14509"/>
    <cellStyle name="Note 2 3_SCH J-3" xfId="14510"/>
    <cellStyle name="Note 2 4" xfId="14511"/>
    <cellStyle name="Note 2 4 2" xfId="14512"/>
    <cellStyle name="Note 2 4 2 2" xfId="14513"/>
    <cellStyle name="Note 2 4 2 2 2" xfId="14514"/>
    <cellStyle name="Note 2 4 2 2 3" xfId="14515"/>
    <cellStyle name="Note 2 4 2 2_SCH J-3" xfId="14516"/>
    <cellStyle name="Note 2 4 2 3" xfId="14517"/>
    <cellStyle name="Note 2 4 2 4" xfId="14518"/>
    <cellStyle name="Note 2 4 2 5" xfId="14519"/>
    <cellStyle name="Note 2 4 2_SCH J-3" xfId="14520"/>
    <cellStyle name="Note 2 4 3" xfId="14521"/>
    <cellStyle name="Note 2 4 3 2" xfId="14522"/>
    <cellStyle name="Note 2 4 3 3" xfId="14523"/>
    <cellStyle name="Note 2 4 3_SCH J-3" xfId="14524"/>
    <cellStyle name="Note 2 4 4" xfId="14525"/>
    <cellStyle name="Note 2 4 4 2" xfId="14526"/>
    <cellStyle name="Note 2 4 4_SCH J-3" xfId="14527"/>
    <cellStyle name="Note 2 4 5" xfId="14528"/>
    <cellStyle name="Note 2 4 6" xfId="14529"/>
    <cellStyle name="Note 2 4 7" xfId="14530"/>
    <cellStyle name="Note 2 4_SCH J-3" xfId="14531"/>
    <cellStyle name="Note 2 5" xfId="14532"/>
    <cellStyle name="Note 2 5 2" xfId="14533"/>
    <cellStyle name="Note 2 5 2 2" xfId="14534"/>
    <cellStyle name="Note 2 5 2 3" xfId="14535"/>
    <cellStyle name="Note 2 5 2 4" xfId="14536"/>
    <cellStyle name="Note 2 5 2 5" xfId="14537"/>
    <cellStyle name="Note 2 5 2_SCH J-3" xfId="14538"/>
    <cellStyle name="Note 2 5 3" xfId="14539"/>
    <cellStyle name="Note 2 5 4" xfId="14540"/>
    <cellStyle name="Note 2 5 5" xfId="14541"/>
    <cellStyle name="Note 2 5_SCH J-3" xfId="14542"/>
    <cellStyle name="Note 2 6" xfId="14543"/>
    <cellStyle name="Note 2 6 2" xfId="14544"/>
    <cellStyle name="Note 2 6 2 2" xfId="14545"/>
    <cellStyle name="Note 2 6 2 3" xfId="14546"/>
    <cellStyle name="Note 2 6 2 4" xfId="14547"/>
    <cellStyle name="Note 2 6 2_SCH J-3" xfId="14548"/>
    <cellStyle name="Note 2 6 3" xfId="14549"/>
    <cellStyle name="Note 2 6 4" xfId="14550"/>
    <cellStyle name="Note 2 6 5" xfId="14551"/>
    <cellStyle name="Note 2 6_SCH J-3" xfId="14552"/>
    <cellStyle name="Note 2 7" xfId="14553"/>
    <cellStyle name="Note 2 7 2" xfId="14554"/>
    <cellStyle name="Note 2 7 2 2" xfId="14555"/>
    <cellStyle name="Note 2 7 2 3" xfId="14556"/>
    <cellStyle name="Note 2 7 2 4" xfId="14557"/>
    <cellStyle name="Note 2 7 2_SCH J-3" xfId="14558"/>
    <cellStyle name="Note 2 7 3" xfId="14559"/>
    <cellStyle name="Note 2 7 4" xfId="14560"/>
    <cellStyle name="Note 2 7 5" xfId="14561"/>
    <cellStyle name="Note 2 7_SCH J-3" xfId="14562"/>
    <cellStyle name="Note 2 8" xfId="14563"/>
    <cellStyle name="Note 2 8 2" xfId="14564"/>
    <cellStyle name="Note 2 8_SCH J-3" xfId="14565"/>
    <cellStyle name="Note 2 9" xfId="14566"/>
    <cellStyle name="Note 2 9 2" xfId="14567"/>
    <cellStyle name="Note 2 9_SCH J-3" xfId="14568"/>
    <cellStyle name="Note 2_SCH J-3" xfId="14569"/>
    <cellStyle name="Note 20" xfId="14570"/>
    <cellStyle name="Note 20 10" xfId="14571"/>
    <cellStyle name="Note 20 10 2" xfId="14572"/>
    <cellStyle name="Note 20 10_SCH J-3" xfId="14573"/>
    <cellStyle name="Note 20 11" xfId="14574"/>
    <cellStyle name="Note 20 2" xfId="14575"/>
    <cellStyle name="Note 20 2 10" xfId="14576"/>
    <cellStyle name="Note 20 2 2" xfId="14577"/>
    <cellStyle name="Note 20 2 2 2" xfId="14578"/>
    <cellStyle name="Note 20 2 2_SCH J-3" xfId="14579"/>
    <cellStyle name="Note 20 2 3" xfId="14580"/>
    <cellStyle name="Note 20 2 3 2" xfId="14581"/>
    <cellStyle name="Note 20 2 3_SCH J-3" xfId="14582"/>
    <cellStyle name="Note 20 2 4" xfId="14583"/>
    <cellStyle name="Note 20 2 4 2" xfId="14584"/>
    <cellStyle name="Note 20 2 4_SCH J-3" xfId="14585"/>
    <cellStyle name="Note 20 2 5" xfId="14586"/>
    <cellStyle name="Note 20 2 5 2" xfId="14587"/>
    <cellStyle name="Note 20 2 5_SCH J-3" xfId="14588"/>
    <cellStyle name="Note 20 2 6" xfId="14589"/>
    <cellStyle name="Note 20 2 6 2" xfId="14590"/>
    <cellStyle name="Note 20 2 6_SCH J-3" xfId="14591"/>
    <cellStyle name="Note 20 2 7" xfId="14592"/>
    <cellStyle name="Note 20 2 7 2" xfId="14593"/>
    <cellStyle name="Note 20 2 7_SCH J-3" xfId="14594"/>
    <cellStyle name="Note 20 2 8" xfId="14595"/>
    <cellStyle name="Note 20 2 8 2" xfId="14596"/>
    <cellStyle name="Note 20 2 8_SCH J-3" xfId="14597"/>
    <cellStyle name="Note 20 2 9" xfId="14598"/>
    <cellStyle name="Note 20 2 9 2" xfId="14599"/>
    <cellStyle name="Note 20 2 9_SCH J-3" xfId="14600"/>
    <cellStyle name="Note 20 2_SCH J-3" xfId="14601"/>
    <cellStyle name="Note 20 3" xfId="14602"/>
    <cellStyle name="Note 20 3 2" xfId="14603"/>
    <cellStyle name="Note 20 3_SCH J-3" xfId="14604"/>
    <cellStyle name="Note 20 4" xfId="14605"/>
    <cellStyle name="Note 20 4 2" xfId="14606"/>
    <cellStyle name="Note 20 4_SCH J-3" xfId="14607"/>
    <cellStyle name="Note 20 5" xfId="14608"/>
    <cellStyle name="Note 20 5 2" xfId="14609"/>
    <cellStyle name="Note 20 5_SCH J-3" xfId="14610"/>
    <cellStyle name="Note 20 6" xfId="14611"/>
    <cellStyle name="Note 20 6 2" xfId="14612"/>
    <cellStyle name="Note 20 6_SCH J-3" xfId="14613"/>
    <cellStyle name="Note 20 7" xfId="14614"/>
    <cellStyle name="Note 20 7 2" xfId="14615"/>
    <cellStyle name="Note 20 7_SCH J-3" xfId="14616"/>
    <cellStyle name="Note 20 8" xfId="14617"/>
    <cellStyle name="Note 20 8 2" xfId="14618"/>
    <cellStyle name="Note 20 8_SCH J-3" xfId="14619"/>
    <cellStyle name="Note 20 9" xfId="14620"/>
    <cellStyle name="Note 20 9 2" xfId="14621"/>
    <cellStyle name="Note 20 9_SCH J-3" xfId="14622"/>
    <cellStyle name="Note 20_SCH J-3" xfId="14623"/>
    <cellStyle name="Note 21" xfId="14624"/>
    <cellStyle name="Note 21 10" xfId="14625"/>
    <cellStyle name="Note 21 10 2" xfId="14626"/>
    <cellStyle name="Note 21 10_SCH J-3" xfId="14627"/>
    <cellStyle name="Note 21 11" xfId="14628"/>
    <cellStyle name="Note 21 2" xfId="14629"/>
    <cellStyle name="Note 21 2 10" xfId="14630"/>
    <cellStyle name="Note 21 2 2" xfId="14631"/>
    <cellStyle name="Note 21 2 2 2" xfId="14632"/>
    <cellStyle name="Note 21 2 2_SCH J-3" xfId="14633"/>
    <cellStyle name="Note 21 2 3" xfId="14634"/>
    <cellStyle name="Note 21 2 3 2" xfId="14635"/>
    <cellStyle name="Note 21 2 3_SCH J-3" xfId="14636"/>
    <cellStyle name="Note 21 2 4" xfId="14637"/>
    <cellStyle name="Note 21 2 4 2" xfId="14638"/>
    <cellStyle name="Note 21 2 4_SCH J-3" xfId="14639"/>
    <cellStyle name="Note 21 2 5" xfId="14640"/>
    <cellStyle name="Note 21 2 5 2" xfId="14641"/>
    <cellStyle name="Note 21 2 5_SCH J-3" xfId="14642"/>
    <cellStyle name="Note 21 2 6" xfId="14643"/>
    <cellStyle name="Note 21 2 6 2" xfId="14644"/>
    <cellStyle name="Note 21 2 6_SCH J-3" xfId="14645"/>
    <cellStyle name="Note 21 2 7" xfId="14646"/>
    <cellStyle name="Note 21 2 7 2" xfId="14647"/>
    <cellStyle name="Note 21 2 7_SCH J-3" xfId="14648"/>
    <cellStyle name="Note 21 2 8" xfId="14649"/>
    <cellStyle name="Note 21 2 8 2" xfId="14650"/>
    <cellStyle name="Note 21 2 8_SCH J-3" xfId="14651"/>
    <cellStyle name="Note 21 2 9" xfId="14652"/>
    <cellStyle name="Note 21 2 9 2" xfId="14653"/>
    <cellStyle name="Note 21 2 9_SCH J-3" xfId="14654"/>
    <cellStyle name="Note 21 2_SCH J-3" xfId="14655"/>
    <cellStyle name="Note 21 3" xfId="14656"/>
    <cellStyle name="Note 21 3 2" xfId="14657"/>
    <cellStyle name="Note 21 3_SCH J-3" xfId="14658"/>
    <cellStyle name="Note 21 4" xfId="14659"/>
    <cellStyle name="Note 21 4 2" xfId="14660"/>
    <cellStyle name="Note 21 4_SCH J-3" xfId="14661"/>
    <cellStyle name="Note 21 5" xfId="14662"/>
    <cellStyle name="Note 21 5 2" xfId="14663"/>
    <cellStyle name="Note 21 5_SCH J-3" xfId="14664"/>
    <cellStyle name="Note 21 6" xfId="14665"/>
    <cellStyle name="Note 21 6 2" xfId="14666"/>
    <cellStyle name="Note 21 6_SCH J-3" xfId="14667"/>
    <cellStyle name="Note 21 7" xfId="14668"/>
    <cellStyle name="Note 21 7 2" xfId="14669"/>
    <cellStyle name="Note 21 7_SCH J-3" xfId="14670"/>
    <cellStyle name="Note 21 8" xfId="14671"/>
    <cellStyle name="Note 21 8 2" xfId="14672"/>
    <cellStyle name="Note 21 8_SCH J-3" xfId="14673"/>
    <cellStyle name="Note 21 9" xfId="14674"/>
    <cellStyle name="Note 21 9 2" xfId="14675"/>
    <cellStyle name="Note 21 9_SCH J-3" xfId="14676"/>
    <cellStyle name="Note 21_SCH J-3" xfId="14677"/>
    <cellStyle name="Note 22" xfId="14678"/>
    <cellStyle name="Note 22 10" xfId="14679"/>
    <cellStyle name="Note 22 2" xfId="14680"/>
    <cellStyle name="Note 22 2 2" xfId="14681"/>
    <cellStyle name="Note 22 2_SCH J-3" xfId="14682"/>
    <cellStyle name="Note 22 3" xfId="14683"/>
    <cellStyle name="Note 22 3 2" xfId="14684"/>
    <cellStyle name="Note 22 3_SCH J-3" xfId="14685"/>
    <cellStyle name="Note 22 4" xfId="14686"/>
    <cellStyle name="Note 22 4 2" xfId="14687"/>
    <cellStyle name="Note 22 4_SCH J-3" xfId="14688"/>
    <cellStyle name="Note 22 5" xfId="14689"/>
    <cellStyle name="Note 22 5 2" xfId="14690"/>
    <cellStyle name="Note 22 5_SCH J-3" xfId="14691"/>
    <cellStyle name="Note 22 6" xfId="14692"/>
    <cellStyle name="Note 22 6 2" xfId="14693"/>
    <cellStyle name="Note 22 6_SCH J-3" xfId="14694"/>
    <cellStyle name="Note 22 7" xfId="14695"/>
    <cellStyle name="Note 22 7 2" xfId="14696"/>
    <cellStyle name="Note 22 7_SCH J-3" xfId="14697"/>
    <cellStyle name="Note 22 8" xfId="14698"/>
    <cellStyle name="Note 22 8 2" xfId="14699"/>
    <cellStyle name="Note 22 8_SCH J-3" xfId="14700"/>
    <cellStyle name="Note 22 9" xfId="14701"/>
    <cellStyle name="Note 22 9 2" xfId="14702"/>
    <cellStyle name="Note 22 9_SCH J-3" xfId="14703"/>
    <cellStyle name="Note 22_SCH J-3" xfId="14704"/>
    <cellStyle name="Note 23" xfId="14705"/>
    <cellStyle name="Note 23 2" xfId="14706"/>
    <cellStyle name="Note 23 2 2" xfId="14707"/>
    <cellStyle name="Note 23 2_SCH J-3" xfId="14708"/>
    <cellStyle name="Note 23 3" xfId="14709"/>
    <cellStyle name="Note 23 4" xfId="14710"/>
    <cellStyle name="Note 23_SCH J-3" xfId="14711"/>
    <cellStyle name="Note 24" xfId="14712"/>
    <cellStyle name="Note 3" xfId="518"/>
    <cellStyle name="Note 3 10" xfId="14713"/>
    <cellStyle name="Note 3 10 2" xfId="14714"/>
    <cellStyle name="Note 3 10_SCH J-3" xfId="14715"/>
    <cellStyle name="Note 3 11" xfId="14716"/>
    <cellStyle name="Note 3 12" xfId="14717"/>
    <cellStyle name="Note 3 13" xfId="14718"/>
    <cellStyle name="Note 3 2" xfId="14719"/>
    <cellStyle name="Note 3 2 10" xfId="14720"/>
    <cellStyle name="Note 3 2 11" xfId="14721"/>
    <cellStyle name="Note 3 2 12" xfId="14722"/>
    <cellStyle name="Note 3 2 2" xfId="14723"/>
    <cellStyle name="Note 3 2 2 2" xfId="14724"/>
    <cellStyle name="Note 3 2 2 2 2" xfId="14725"/>
    <cellStyle name="Note 3 2 2 2 2 2" xfId="14726"/>
    <cellStyle name="Note 3 2 2 2 2 2 2" xfId="14727"/>
    <cellStyle name="Note 3 2 2 2 2 2_SCH J-3" xfId="14728"/>
    <cellStyle name="Note 3 2 2 2 2 3" xfId="14729"/>
    <cellStyle name="Note 3 2 2 2 2_SCH J-3" xfId="14730"/>
    <cellStyle name="Note 3 2 2 2 3" xfId="14731"/>
    <cellStyle name="Note 3 2 2 2 3 2" xfId="14732"/>
    <cellStyle name="Note 3 2 2 2 3_SCH J-3" xfId="14733"/>
    <cellStyle name="Note 3 2 2 2 4" xfId="14734"/>
    <cellStyle name="Note 3 2 2 2_SCH J-3" xfId="14735"/>
    <cellStyle name="Note 3 2 2 3" xfId="14736"/>
    <cellStyle name="Note 3 2 2 3 2" xfId="14737"/>
    <cellStyle name="Note 3 2 2 3 2 2" xfId="14738"/>
    <cellStyle name="Note 3 2 2 3 2_SCH J-3" xfId="14739"/>
    <cellStyle name="Note 3 2 2 3 3" xfId="14740"/>
    <cellStyle name="Note 3 2 2 3_SCH J-3" xfId="14741"/>
    <cellStyle name="Note 3 2 2 4" xfId="14742"/>
    <cellStyle name="Note 3 2 2 4 2" xfId="14743"/>
    <cellStyle name="Note 3 2 2 4_SCH J-3" xfId="14744"/>
    <cellStyle name="Note 3 2 2 5" xfId="14745"/>
    <cellStyle name="Note 3 2 2 6" xfId="14746"/>
    <cellStyle name="Note 3 2 2_SCH J-3" xfId="14747"/>
    <cellStyle name="Note 3 2 3" xfId="14748"/>
    <cellStyle name="Note 3 2 3 2" xfId="14749"/>
    <cellStyle name="Note 3 2 3 2 2" xfId="14750"/>
    <cellStyle name="Note 3 2 3 2 2 2" xfId="14751"/>
    <cellStyle name="Note 3 2 3 2 2_SCH J-3" xfId="14752"/>
    <cellStyle name="Note 3 2 3 2 3" xfId="14753"/>
    <cellStyle name="Note 3 2 3 2_SCH J-3" xfId="14754"/>
    <cellStyle name="Note 3 2 3 3" xfId="14755"/>
    <cellStyle name="Note 3 2 3 3 2" xfId="14756"/>
    <cellStyle name="Note 3 2 3 3_SCH J-3" xfId="14757"/>
    <cellStyle name="Note 3 2 3 4" xfId="14758"/>
    <cellStyle name="Note 3 2 3 5" xfId="14759"/>
    <cellStyle name="Note 3 2 3_SCH J-3" xfId="14760"/>
    <cellStyle name="Note 3 2 4" xfId="14761"/>
    <cellStyle name="Note 3 2 4 2" xfId="14762"/>
    <cellStyle name="Note 3 2 4 2 2" xfId="14763"/>
    <cellStyle name="Note 3 2 4 2_SCH J-3" xfId="14764"/>
    <cellStyle name="Note 3 2 4 3" xfId="14765"/>
    <cellStyle name="Note 3 2 4 4" xfId="14766"/>
    <cellStyle name="Note 3 2 4_SCH J-3" xfId="14767"/>
    <cellStyle name="Note 3 2 5" xfId="14768"/>
    <cellStyle name="Note 3 2 5 2" xfId="14769"/>
    <cellStyle name="Note 3 2 5 3" xfId="14770"/>
    <cellStyle name="Note 3 2 5_SCH J-3" xfId="14771"/>
    <cellStyle name="Note 3 2 6" xfId="14772"/>
    <cellStyle name="Note 3 2 6 2" xfId="14773"/>
    <cellStyle name="Note 3 2 6_SCH J-3" xfId="14774"/>
    <cellStyle name="Note 3 2 7" xfId="14775"/>
    <cellStyle name="Note 3 2 7 2" xfId="14776"/>
    <cellStyle name="Note 3 2 7_SCH J-3" xfId="14777"/>
    <cellStyle name="Note 3 2 8" xfId="14778"/>
    <cellStyle name="Note 3 2 8 2" xfId="14779"/>
    <cellStyle name="Note 3 2 8_SCH J-3" xfId="14780"/>
    <cellStyle name="Note 3 2 9" xfId="14781"/>
    <cellStyle name="Note 3 2 9 2" xfId="14782"/>
    <cellStyle name="Note 3 2 9_SCH J-3" xfId="14783"/>
    <cellStyle name="Note 3 2_SCH J-3" xfId="14784"/>
    <cellStyle name="Note 3 3" xfId="14785"/>
    <cellStyle name="Note 3 3 2" xfId="14786"/>
    <cellStyle name="Note 3 3 2 2" xfId="14787"/>
    <cellStyle name="Note 3 3 2 2 2" xfId="14788"/>
    <cellStyle name="Note 3 3 2 2 2 2" xfId="14789"/>
    <cellStyle name="Note 3 3 2 2 2_SCH J-3" xfId="14790"/>
    <cellStyle name="Note 3 3 2 2 3" xfId="14791"/>
    <cellStyle name="Note 3 3 2 2_SCH J-3" xfId="14792"/>
    <cellStyle name="Note 3 3 2 3" xfId="14793"/>
    <cellStyle name="Note 3 3 2 3 2" xfId="14794"/>
    <cellStyle name="Note 3 3 2 3_SCH J-3" xfId="14795"/>
    <cellStyle name="Note 3 3 2 4" xfId="14796"/>
    <cellStyle name="Note 3 3 2_SCH J-3" xfId="14797"/>
    <cellStyle name="Note 3 3 3" xfId="14798"/>
    <cellStyle name="Note 3 3 3 2" xfId="14799"/>
    <cellStyle name="Note 3 3 3 2 2" xfId="14800"/>
    <cellStyle name="Note 3 3 3 2_SCH J-3" xfId="14801"/>
    <cellStyle name="Note 3 3 3 3" xfId="14802"/>
    <cellStyle name="Note 3 3 3_SCH J-3" xfId="14803"/>
    <cellStyle name="Note 3 3 4" xfId="14804"/>
    <cellStyle name="Note 3 3 4 2" xfId="14805"/>
    <cellStyle name="Note 3 3 4_SCH J-3" xfId="14806"/>
    <cellStyle name="Note 3 3 5" xfId="14807"/>
    <cellStyle name="Note 3 3 6" xfId="14808"/>
    <cellStyle name="Note 3 3 7" xfId="14809"/>
    <cellStyle name="Note 3 3_SCH J-3" xfId="14810"/>
    <cellStyle name="Note 3 4" xfId="14811"/>
    <cellStyle name="Note 3 4 2" xfId="14812"/>
    <cellStyle name="Note 3 4 2 2" xfId="14813"/>
    <cellStyle name="Note 3 4 2 2 2" xfId="14814"/>
    <cellStyle name="Note 3 4 2 2_SCH J-3" xfId="14815"/>
    <cellStyle name="Note 3 4 2 3" xfId="14816"/>
    <cellStyle name="Note 3 4 2 4" xfId="14817"/>
    <cellStyle name="Note 3 4 2_SCH J-3" xfId="14818"/>
    <cellStyle name="Note 3 4 3" xfId="14819"/>
    <cellStyle name="Note 3 4 3 2" xfId="14820"/>
    <cellStyle name="Note 3 4 3_SCH J-3" xfId="14821"/>
    <cellStyle name="Note 3 4 4" xfId="14822"/>
    <cellStyle name="Note 3 4 5" xfId="14823"/>
    <cellStyle name="Note 3 4_SCH J-3" xfId="14824"/>
    <cellStyle name="Note 3 5" xfId="14825"/>
    <cellStyle name="Note 3 5 2" xfId="14826"/>
    <cellStyle name="Note 3 5 2 2" xfId="14827"/>
    <cellStyle name="Note 3 5 2_SCH J-3" xfId="14828"/>
    <cellStyle name="Note 3 5 3" xfId="14829"/>
    <cellStyle name="Note 3 5 4" xfId="14830"/>
    <cellStyle name="Note 3 5_SCH J-3" xfId="14831"/>
    <cellStyle name="Note 3 6" xfId="14832"/>
    <cellStyle name="Note 3 6 2" xfId="14833"/>
    <cellStyle name="Note 3 6 3" xfId="14834"/>
    <cellStyle name="Note 3 6_SCH J-3" xfId="14835"/>
    <cellStyle name="Note 3 7" xfId="14836"/>
    <cellStyle name="Note 3 7 2" xfId="14837"/>
    <cellStyle name="Note 3 7_SCH J-3" xfId="14838"/>
    <cellStyle name="Note 3 8" xfId="14839"/>
    <cellStyle name="Note 3 8 2" xfId="14840"/>
    <cellStyle name="Note 3 8_SCH J-3" xfId="14841"/>
    <cellStyle name="Note 3 9" xfId="14842"/>
    <cellStyle name="Note 3 9 2" xfId="14843"/>
    <cellStyle name="Note 3 9_SCH J-3" xfId="14844"/>
    <cellStyle name="Note 3_SCH J-3" xfId="14845"/>
    <cellStyle name="Note 4" xfId="519"/>
    <cellStyle name="Note 4 10" xfId="14846"/>
    <cellStyle name="Note 4 10 2" xfId="14847"/>
    <cellStyle name="Note 4 10_SCH J-3" xfId="14848"/>
    <cellStyle name="Note 4 11" xfId="14849"/>
    <cellStyle name="Note 4 12" xfId="14850"/>
    <cellStyle name="Note 4 13" xfId="14851"/>
    <cellStyle name="Note 4 2" xfId="520"/>
    <cellStyle name="Note 4 2 10" xfId="14852"/>
    <cellStyle name="Note 4 2 11" xfId="14853"/>
    <cellStyle name="Note 4 2 12" xfId="14854"/>
    <cellStyle name="Note 4 2 2" xfId="521"/>
    <cellStyle name="Note 4 2 2 2" xfId="14855"/>
    <cellStyle name="Note 4 2 2 2 2" xfId="14856"/>
    <cellStyle name="Note 4 2 2 2 2 2" xfId="14857"/>
    <cellStyle name="Note 4 2 2 2 2 2 2" xfId="14858"/>
    <cellStyle name="Note 4 2 2 2 2 2_SCH J-3" xfId="14859"/>
    <cellStyle name="Note 4 2 2 2 2 3" xfId="14860"/>
    <cellStyle name="Note 4 2 2 2 2_SCH J-3" xfId="14861"/>
    <cellStyle name="Note 4 2 2 2 3" xfId="14862"/>
    <cellStyle name="Note 4 2 2 2 3 2" xfId="14863"/>
    <cellStyle name="Note 4 2 2 2 3_SCH J-3" xfId="14864"/>
    <cellStyle name="Note 4 2 2 2 4" xfId="14865"/>
    <cellStyle name="Note 4 2 2 2 5" xfId="14866"/>
    <cellStyle name="Note 4 2 2 2_SCH J-3" xfId="14867"/>
    <cellStyle name="Note 4 2 2 3" xfId="14868"/>
    <cellStyle name="Note 4 2 2 3 2" xfId="14869"/>
    <cellStyle name="Note 4 2 2 3 2 2" xfId="14870"/>
    <cellStyle name="Note 4 2 2 3 2_SCH J-3" xfId="14871"/>
    <cellStyle name="Note 4 2 2 3 3" xfId="14872"/>
    <cellStyle name="Note 4 2 2 3_SCH J-3" xfId="14873"/>
    <cellStyle name="Note 4 2 2 4" xfId="14874"/>
    <cellStyle name="Note 4 2 2 4 2" xfId="14875"/>
    <cellStyle name="Note 4 2 2 4_SCH J-3" xfId="14876"/>
    <cellStyle name="Note 4 2 2 5" xfId="14877"/>
    <cellStyle name="Note 4 2 2 6" xfId="14878"/>
    <cellStyle name="Note 4 2 2 7" xfId="14879"/>
    <cellStyle name="Note 4 2 2_SCH J-3" xfId="14880"/>
    <cellStyle name="Note 4 2 3" xfId="14881"/>
    <cellStyle name="Note 4 2 3 2" xfId="14882"/>
    <cellStyle name="Note 4 2 3 2 2" xfId="14883"/>
    <cellStyle name="Note 4 2 3 2 2 2" xfId="14884"/>
    <cellStyle name="Note 4 2 3 2 2_SCH J-3" xfId="14885"/>
    <cellStyle name="Note 4 2 3 2 3" xfId="14886"/>
    <cellStyle name="Note 4 2 3 2_SCH J-3" xfId="14887"/>
    <cellStyle name="Note 4 2 3 3" xfId="14888"/>
    <cellStyle name="Note 4 2 3 3 2" xfId="14889"/>
    <cellStyle name="Note 4 2 3 3_SCH J-3" xfId="14890"/>
    <cellStyle name="Note 4 2 3 4" xfId="14891"/>
    <cellStyle name="Note 4 2 3 5" xfId="14892"/>
    <cellStyle name="Note 4 2 3 6" xfId="14893"/>
    <cellStyle name="Note 4 2 3_SCH J-3" xfId="14894"/>
    <cellStyle name="Note 4 2 4" xfId="14895"/>
    <cellStyle name="Note 4 2 4 2" xfId="14896"/>
    <cellStyle name="Note 4 2 4 2 2" xfId="14897"/>
    <cellStyle name="Note 4 2 4 2_SCH J-3" xfId="14898"/>
    <cellStyle name="Note 4 2 4 3" xfId="14899"/>
    <cellStyle name="Note 4 2 4 4" xfId="14900"/>
    <cellStyle name="Note 4 2 4_SCH J-3" xfId="14901"/>
    <cellStyle name="Note 4 2 5" xfId="14902"/>
    <cellStyle name="Note 4 2 5 2" xfId="14903"/>
    <cellStyle name="Note 4 2 5 3" xfId="14904"/>
    <cellStyle name="Note 4 2 5_SCH J-3" xfId="14905"/>
    <cellStyle name="Note 4 2 6" xfId="14906"/>
    <cellStyle name="Note 4 2 6 2" xfId="14907"/>
    <cellStyle name="Note 4 2 6_SCH J-3" xfId="14908"/>
    <cellStyle name="Note 4 2 7" xfId="14909"/>
    <cellStyle name="Note 4 2 7 2" xfId="14910"/>
    <cellStyle name="Note 4 2 7_SCH J-3" xfId="14911"/>
    <cellStyle name="Note 4 2 8" xfId="14912"/>
    <cellStyle name="Note 4 2 8 2" xfId="14913"/>
    <cellStyle name="Note 4 2 8_SCH J-3" xfId="14914"/>
    <cellStyle name="Note 4 2 9" xfId="14915"/>
    <cellStyle name="Note 4 2 9 2" xfId="14916"/>
    <cellStyle name="Note 4 2 9_SCH J-3" xfId="14917"/>
    <cellStyle name="Note 4 2_SCH J-3" xfId="14918"/>
    <cellStyle name="Note 4 3" xfId="522"/>
    <cellStyle name="Note 4 3 2" xfId="14919"/>
    <cellStyle name="Note 4 3 2 2" xfId="14920"/>
    <cellStyle name="Note 4 3 2 2 2" xfId="14921"/>
    <cellStyle name="Note 4 3 2 2 2 2" xfId="14922"/>
    <cellStyle name="Note 4 3 2 2 2_SCH J-3" xfId="14923"/>
    <cellStyle name="Note 4 3 2 2 3" xfId="14924"/>
    <cellStyle name="Note 4 3 2 2_SCH J-3" xfId="14925"/>
    <cellStyle name="Note 4 3 2 3" xfId="14926"/>
    <cellStyle name="Note 4 3 2 3 2" xfId="14927"/>
    <cellStyle name="Note 4 3 2 3_SCH J-3" xfId="14928"/>
    <cellStyle name="Note 4 3 2 4" xfId="14929"/>
    <cellStyle name="Note 4 3 2 5" xfId="14930"/>
    <cellStyle name="Note 4 3 2_SCH J-3" xfId="14931"/>
    <cellStyle name="Note 4 3 3" xfId="14932"/>
    <cellStyle name="Note 4 3 3 2" xfId="14933"/>
    <cellStyle name="Note 4 3 3 2 2" xfId="14934"/>
    <cellStyle name="Note 4 3 3 2_SCH J-3" xfId="14935"/>
    <cellStyle name="Note 4 3 3 3" xfId="14936"/>
    <cellStyle name="Note 4 3 3_SCH J-3" xfId="14937"/>
    <cellStyle name="Note 4 3 4" xfId="14938"/>
    <cellStyle name="Note 4 3 4 2" xfId="14939"/>
    <cellStyle name="Note 4 3 4_SCH J-3" xfId="14940"/>
    <cellStyle name="Note 4 3 5" xfId="14941"/>
    <cellStyle name="Note 4 3 6" xfId="14942"/>
    <cellStyle name="Note 4 3 7" xfId="14943"/>
    <cellStyle name="Note 4 3_SCH J-3" xfId="14944"/>
    <cellStyle name="Note 4 4" xfId="14945"/>
    <cellStyle name="Note 4 4 2" xfId="14946"/>
    <cellStyle name="Note 4 4 2 2" xfId="14947"/>
    <cellStyle name="Note 4 4 2 2 2" xfId="14948"/>
    <cellStyle name="Note 4 4 2 2_SCH J-3" xfId="14949"/>
    <cellStyle name="Note 4 4 2 3" xfId="14950"/>
    <cellStyle name="Note 4 4 2_SCH J-3" xfId="14951"/>
    <cellStyle name="Note 4 4 3" xfId="14952"/>
    <cellStyle name="Note 4 4 3 2" xfId="14953"/>
    <cellStyle name="Note 4 4 3_SCH J-3" xfId="14954"/>
    <cellStyle name="Note 4 4 4" xfId="14955"/>
    <cellStyle name="Note 4 4 5" xfId="14956"/>
    <cellStyle name="Note 4 4 6" xfId="14957"/>
    <cellStyle name="Note 4 4_SCH J-3" xfId="14958"/>
    <cellStyle name="Note 4 5" xfId="14959"/>
    <cellStyle name="Note 4 5 2" xfId="14960"/>
    <cellStyle name="Note 4 5 2 2" xfId="14961"/>
    <cellStyle name="Note 4 5 2_SCH J-3" xfId="14962"/>
    <cellStyle name="Note 4 5 3" xfId="14963"/>
    <cellStyle name="Note 4 5 4" xfId="14964"/>
    <cellStyle name="Note 4 5_SCH J-3" xfId="14965"/>
    <cellStyle name="Note 4 6" xfId="14966"/>
    <cellStyle name="Note 4 6 2" xfId="14967"/>
    <cellStyle name="Note 4 6 3" xfId="14968"/>
    <cellStyle name="Note 4 6_SCH J-3" xfId="14969"/>
    <cellStyle name="Note 4 7" xfId="14970"/>
    <cellStyle name="Note 4 7 2" xfId="14971"/>
    <cellStyle name="Note 4 7_SCH J-3" xfId="14972"/>
    <cellStyle name="Note 4 8" xfId="14973"/>
    <cellStyle name="Note 4 8 2" xfId="14974"/>
    <cellStyle name="Note 4 8_SCH J-3" xfId="14975"/>
    <cellStyle name="Note 4 9" xfId="14976"/>
    <cellStyle name="Note 4 9 2" xfId="14977"/>
    <cellStyle name="Note 4 9_SCH J-3" xfId="14978"/>
    <cellStyle name="Note 4_SCH J-3" xfId="14979"/>
    <cellStyle name="Note 5" xfId="523"/>
    <cellStyle name="Note 5 10" xfId="14980"/>
    <cellStyle name="Note 5 10 2" xfId="14981"/>
    <cellStyle name="Note 5 10_SCH J-3" xfId="14982"/>
    <cellStyle name="Note 5 11" xfId="14983"/>
    <cellStyle name="Note 5 12" xfId="14984"/>
    <cellStyle name="Note 5 13" xfId="14985"/>
    <cellStyle name="Note 5 2" xfId="524"/>
    <cellStyle name="Note 5 2 10" xfId="14986"/>
    <cellStyle name="Note 5 2 11" xfId="14987"/>
    <cellStyle name="Note 5 2 12" xfId="14988"/>
    <cellStyle name="Note 5 2 2" xfId="525"/>
    <cellStyle name="Note 5 2 2 2" xfId="14989"/>
    <cellStyle name="Note 5 2 2 2 2" xfId="14990"/>
    <cellStyle name="Note 5 2 2 2_SCH J-3" xfId="14991"/>
    <cellStyle name="Note 5 2 2 3" xfId="14992"/>
    <cellStyle name="Note 5 2 2 4" xfId="14993"/>
    <cellStyle name="Note 5 2 2_SCH J-3" xfId="14994"/>
    <cellStyle name="Note 5 2 3" xfId="14995"/>
    <cellStyle name="Note 5 2 3 2" xfId="14996"/>
    <cellStyle name="Note 5 2 3 3" xfId="14997"/>
    <cellStyle name="Note 5 2 3_SCH J-3" xfId="14998"/>
    <cellStyle name="Note 5 2 4" xfId="14999"/>
    <cellStyle name="Note 5 2 4 2" xfId="15000"/>
    <cellStyle name="Note 5 2 4_SCH J-3" xfId="15001"/>
    <cellStyle name="Note 5 2 5" xfId="15002"/>
    <cellStyle name="Note 5 2 5 2" xfId="15003"/>
    <cellStyle name="Note 5 2 5_SCH J-3" xfId="15004"/>
    <cellStyle name="Note 5 2 6" xfId="15005"/>
    <cellStyle name="Note 5 2 6 2" xfId="15006"/>
    <cellStyle name="Note 5 2 6_SCH J-3" xfId="15007"/>
    <cellStyle name="Note 5 2 7" xfId="15008"/>
    <cellStyle name="Note 5 2 7 2" xfId="15009"/>
    <cellStyle name="Note 5 2 7_SCH J-3" xfId="15010"/>
    <cellStyle name="Note 5 2 8" xfId="15011"/>
    <cellStyle name="Note 5 2 8 2" xfId="15012"/>
    <cellStyle name="Note 5 2 8_SCH J-3" xfId="15013"/>
    <cellStyle name="Note 5 2 9" xfId="15014"/>
    <cellStyle name="Note 5 2 9 2" xfId="15015"/>
    <cellStyle name="Note 5 2 9_SCH J-3" xfId="15016"/>
    <cellStyle name="Note 5 2_SCH J-3" xfId="15017"/>
    <cellStyle name="Note 5 3" xfId="526"/>
    <cellStyle name="Note 5 3 2" xfId="15018"/>
    <cellStyle name="Note 5 3 2 2" xfId="15019"/>
    <cellStyle name="Note 5 3 2_SCH J-3" xfId="15020"/>
    <cellStyle name="Note 5 3 3" xfId="15021"/>
    <cellStyle name="Note 5 3 4" xfId="15022"/>
    <cellStyle name="Note 5 3_SCH J-3" xfId="15023"/>
    <cellStyle name="Note 5 4" xfId="15024"/>
    <cellStyle name="Note 5 4 2" xfId="15025"/>
    <cellStyle name="Note 5 4 3" xfId="15026"/>
    <cellStyle name="Note 5 4_SCH J-3" xfId="15027"/>
    <cellStyle name="Note 5 5" xfId="15028"/>
    <cellStyle name="Note 5 5 2" xfId="15029"/>
    <cellStyle name="Note 5 5_SCH J-3" xfId="15030"/>
    <cellStyle name="Note 5 6" xfId="15031"/>
    <cellStyle name="Note 5 6 2" xfId="15032"/>
    <cellStyle name="Note 5 6_SCH J-3" xfId="15033"/>
    <cellStyle name="Note 5 7" xfId="15034"/>
    <cellStyle name="Note 5 7 2" xfId="15035"/>
    <cellStyle name="Note 5 7_SCH J-3" xfId="15036"/>
    <cellStyle name="Note 5 8" xfId="15037"/>
    <cellStyle name="Note 5 8 2" xfId="15038"/>
    <cellStyle name="Note 5 8_SCH J-3" xfId="15039"/>
    <cellStyle name="Note 5 9" xfId="15040"/>
    <cellStyle name="Note 5 9 2" xfId="15041"/>
    <cellStyle name="Note 5 9_SCH J-3" xfId="15042"/>
    <cellStyle name="Note 5_SCH J-3" xfId="15043"/>
    <cellStyle name="Note 6" xfId="527"/>
    <cellStyle name="Note 6 10" xfId="15044"/>
    <cellStyle name="Note 6 10 2" xfId="15045"/>
    <cellStyle name="Note 6 10_SCH J-3" xfId="15046"/>
    <cellStyle name="Note 6 11" xfId="15047"/>
    <cellStyle name="Note 6 12" xfId="15048"/>
    <cellStyle name="Note 6 13" xfId="15049"/>
    <cellStyle name="Note 6 2" xfId="15050"/>
    <cellStyle name="Note 6 2 10" xfId="15051"/>
    <cellStyle name="Note 6 2 11" xfId="15052"/>
    <cellStyle name="Note 6 2 12" xfId="15053"/>
    <cellStyle name="Note 6 2 2" xfId="15054"/>
    <cellStyle name="Note 6 2 2 2" xfId="15055"/>
    <cellStyle name="Note 6 2 2 3" xfId="15056"/>
    <cellStyle name="Note 6 2 2_SCH J-3" xfId="15057"/>
    <cellStyle name="Note 6 2 3" xfId="15058"/>
    <cellStyle name="Note 6 2 3 2" xfId="15059"/>
    <cellStyle name="Note 6 2 3_SCH J-3" xfId="15060"/>
    <cellStyle name="Note 6 2 4" xfId="15061"/>
    <cellStyle name="Note 6 2 4 2" xfId="15062"/>
    <cellStyle name="Note 6 2 4_SCH J-3" xfId="15063"/>
    <cellStyle name="Note 6 2 5" xfId="15064"/>
    <cellStyle name="Note 6 2 5 2" xfId="15065"/>
    <cellStyle name="Note 6 2 5_SCH J-3" xfId="15066"/>
    <cellStyle name="Note 6 2 6" xfId="15067"/>
    <cellStyle name="Note 6 2 6 2" xfId="15068"/>
    <cellStyle name="Note 6 2 6_SCH J-3" xfId="15069"/>
    <cellStyle name="Note 6 2 7" xfId="15070"/>
    <cellStyle name="Note 6 2 7 2" xfId="15071"/>
    <cellStyle name="Note 6 2 7_SCH J-3" xfId="15072"/>
    <cellStyle name="Note 6 2 8" xfId="15073"/>
    <cellStyle name="Note 6 2 8 2" xfId="15074"/>
    <cellStyle name="Note 6 2 8_SCH J-3" xfId="15075"/>
    <cellStyle name="Note 6 2 9" xfId="15076"/>
    <cellStyle name="Note 6 2 9 2" xfId="15077"/>
    <cellStyle name="Note 6 2 9_SCH J-3" xfId="15078"/>
    <cellStyle name="Note 6 2_SCH J-3" xfId="15079"/>
    <cellStyle name="Note 6 3" xfId="15080"/>
    <cellStyle name="Note 6 3 2" xfId="15081"/>
    <cellStyle name="Note 6 3 3" xfId="15082"/>
    <cellStyle name="Note 6 3 4" xfId="15083"/>
    <cellStyle name="Note 6 3_SCH J-3" xfId="15084"/>
    <cellStyle name="Note 6 4" xfId="15085"/>
    <cellStyle name="Note 6 4 2" xfId="15086"/>
    <cellStyle name="Note 6 4_SCH J-3" xfId="15087"/>
    <cellStyle name="Note 6 5" xfId="15088"/>
    <cellStyle name="Note 6 5 2" xfId="15089"/>
    <cellStyle name="Note 6 5_SCH J-3" xfId="15090"/>
    <cellStyle name="Note 6 6" xfId="15091"/>
    <cellStyle name="Note 6 6 2" xfId="15092"/>
    <cellStyle name="Note 6 6_SCH J-3" xfId="15093"/>
    <cellStyle name="Note 6 7" xfId="15094"/>
    <cellStyle name="Note 6 7 2" xfId="15095"/>
    <cellStyle name="Note 6 7_SCH J-3" xfId="15096"/>
    <cellStyle name="Note 6 8" xfId="15097"/>
    <cellStyle name="Note 6 8 2" xfId="15098"/>
    <cellStyle name="Note 6 8_SCH J-3" xfId="15099"/>
    <cellStyle name="Note 6 9" xfId="15100"/>
    <cellStyle name="Note 6 9 2" xfId="15101"/>
    <cellStyle name="Note 6 9_SCH J-3" xfId="15102"/>
    <cellStyle name="Note 6_SCH J-3" xfId="15103"/>
    <cellStyle name="Note 7" xfId="15104"/>
    <cellStyle name="Note 7 10" xfId="15105"/>
    <cellStyle name="Note 7 10 2" xfId="15106"/>
    <cellStyle name="Note 7 10_SCH J-3" xfId="15107"/>
    <cellStyle name="Note 7 11" xfId="15108"/>
    <cellStyle name="Note 7 12" xfId="15109"/>
    <cellStyle name="Note 7 13" xfId="15110"/>
    <cellStyle name="Note 7 2" xfId="15111"/>
    <cellStyle name="Note 7 2 10" xfId="15112"/>
    <cellStyle name="Note 7 2 11" xfId="15113"/>
    <cellStyle name="Note 7 2 12" xfId="15114"/>
    <cellStyle name="Note 7 2 2" xfId="15115"/>
    <cellStyle name="Note 7 2 2 2" xfId="15116"/>
    <cellStyle name="Note 7 2 2_SCH J-3" xfId="15117"/>
    <cellStyle name="Note 7 2 3" xfId="15118"/>
    <cellStyle name="Note 7 2 3 2" xfId="15119"/>
    <cellStyle name="Note 7 2 3_SCH J-3" xfId="15120"/>
    <cellStyle name="Note 7 2 4" xfId="15121"/>
    <cellStyle name="Note 7 2 4 2" xfId="15122"/>
    <cellStyle name="Note 7 2 4_SCH J-3" xfId="15123"/>
    <cellStyle name="Note 7 2 5" xfId="15124"/>
    <cellStyle name="Note 7 2 5 2" xfId="15125"/>
    <cellStyle name="Note 7 2 5_SCH J-3" xfId="15126"/>
    <cellStyle name="Note 7 2 6" xfId="15127"/>
    <cellStyle name="Note 7 2 6 2" xfId="15128"/>
    <cellStyle name="Note 7 2 6_SCH J-3" xfId="15129"/>
    <cellStyle name="Note 7 2 7" xfId="15130"/>
    <cellStyle name="Note 7 2 7 2" xfId="15131"/>
    <cellStyle name="Note 7 2 7_SCH J-3" xfId="15132"/>
    <cellStyle name="Note 7 2 8" xfId="15133"/>
    <cellStyle name="Note 7 2 8 2" xfId="15134"/>
    <cellStyle name="Note 7 2 8_SCH J-3" xfId="15135"/>
    <cellStyle name="Note 7 2 9" xfId="15136"/>
    <cellStyle name="Note 7 2 9 2" xfId="15137"/>
    <cellStyle name="Note 7 2 9_SCH J-3" xfId="15138"/>
    <cellStyle name="Note 7 2_SCH J-3" xfId="15139"/>
    <cellStyle name="Note 7 3" xfId="15140"/>
    <cellStyle name="Note 7 3 2" xfId="15141"/>
    <cellStyle name="Note 7 3 3" xfId="15142"/>
    <cellStyle name="Note 7 3_SCH J-3" xfId="15143"/>
    <cellStyle name="Note 7 4" xfId="15144"/>
    <cellStyle name="Note 7 4 2" xfId="15145"/>
    <cellStyle name="Note 7 4_SCH J-3" xfId="15146"/>
    <cellStyle name="Note 7 5" xfId="15147"/>
    <cellStyle name="Note 7 5 2" xfId="15148"/>
    <cellStyle name="Note 7 5_SCH J-3" xfId="15149"/>
    <cellStyle name="Note 7 6" xfId="15150"/>
    <cellStyle name="Note 7 6 2" xfId="15151"/>
    <cellStyle name="Note 7 6_SCH J-3" xfId="15152"/>
    <cellStyle name="Note 7 7" xfId="15153"/>
    <cellStyle name="Note 7 7 2" xfId="15154"/>
    <cellStyle name="Note 7 7_SCH J-3" xfId="15155"/>
    <cellStyle name="Note 7 8" xfId="15156"/>
    <cellStyle name="Note 7 8 2" xfId="15157"/>
    <cellStyle name="Note 7 8_SCH J-3" xfId="15158"/>
    <cellStyle name="Note 7 9" xfId="15159"/>
    <cellStyle name="Note 7 9 2" xfId="15160"/>
    <cellStyle name="Note 7 9_SCH J-3" xfId="15161"/>
    <cellStyle name="Note 7_SCH J-3" xfId="15162"/>
    <cellStyle name="Note 8" xfId="15163"/>
    <cellStyle name="Note 8 10" xfId="15164"/>
    <cellStyle name="Note 8 10 2" xfId="15165"/>
    <cellStyle name="Note 8 10_SCH J-3" xfId="15166"/>
    <cellStyle name="Note 8 11" xfId="15167"/>
    <cellStyle name="Note 8 12" xfId="15168"/>
    <cellStyle name="Note 8 13" xfId="15169"/>
    <cellStyle name="Note 8 2" xfId="15170"/>
    <cellStyle name="Note 8 2 10" xfId="15171"/>
    <cellStyle name="Note 8 2 11" xfId="15172"/>
    <cellStyle name="Note 8 2 12" xfId="15173"/>
    <cellStyle name="Note 8 2 2" xfId="15174"/>
    <cellStyle name="Note 8 2 2 2" xfId="15175"/>
    <cellStyle name="Note 8 2 2_SCH J-3" xfId="15176"/>
    <cellStyle name="Note 8 2 3" xfId="15177"/>
    <cellStyle name="Note 8 2 3 2" xfId="15178"/>
    <cellStyle name="Note 8 2 3_SCH J-3" xfId="15179"/>
    <cellStyle name="Note 8 2 4" xfId="15180"/>
    <cellStyle name="Note 8 2 4 2" xfId="15181"/>
    <cellStyle name="Note 8 2 4_SCH J-3" xfId="15182"/>
    <cellStyle name="Note 8 2 5" xfId="15183"/>
    <cellStyle name="Note 8 2 5 2" xfId="15184"/>
    <cellStyle name="Note 8 2 5_SCH J-3" xfId="15185"/>
    <cellStyle name="Note 8 2 6" xfId="15186"/>
    <cellStyle name="Note 8 2 6 2" xfId="15187"/>
    <cellStyle name="Note 8 2 6_SCH J-3" xfId="15188"/>
    <cellStyle name="Note 8 2 7" xfId="15189"/>
    <cellStyle name="Note 8 2 7 2" xfId="15190"/>
    <cellStyle name="Note 8 2 7_SCH J-3" xfId="15191"/>
    <cellStyle name="Note 8 2 8" xfId="15192"/>
    <cellStyle name="Note 8 2 8 2" xfId="15193"/>
    <cellStyle name="Note 8 2 8_SCH J-3" xfId="15194"/>
    <cellStyle name="Note 8 2 9" xfId="15195"/>
    <cellStyle name="Note 8 2 9 2" xfId="15196"/>
    <cellStyle name="Note 8 2 9_SCH J-3" xfId="15197"/>
    <cellStyle name="Note 8 2_SCH J-3" xfId="15198"/>
    <cellStyle name="Note 8 3" xfId="15199"/>
    <cellStyle name="Note 8 3 2" xfId="15200"/>
    <cellStyle name="Note 8 3 3" xfId="15201"/>
    <cellStyle name="Note 8 3_SCH J-3" xfId="15202"/>
    <cellStyle name="Note 8 4" xfId="15203"/>
    <cellStyle name="Note 8 4 2" xfId="15204"/>
    <cellStyle name="Note 8 4_SCH J-3" xfId="15205"/>
    <cellStyle name="Note 8 5" xfId="15206"/>
    <cellStyle name="Note 8 5 2" xfId="15207"/>
    <cellStyle name="Note 8 5_SCH J-3" xfId="15208"/>
    <cellStyle name="Note 8 6" xfId="15209"/>
    <cellStyle name="Note 8 6 2" xfId="15210"/>
    <cellStyle name="Note 8 6_SCH J-3" xfId="15211"/>
    <cellStyle name="Note 8 7" xfId="15212"/>
    <cellStyle name="Note 8 7 2" xfId="15213"/>
    <cellStyle name="Note 8 7_SCH J-3" xfId="15214"/>
    <cellStyle name="Note 8 8" xfId="15215"/>
    <cellStyle name="Note 8 8 2" xfId="15216"/>
    <cellStyle name="Note 8 8_SCH J-3" xfId="15217"/>
    <cellStyle name="Note 8 9" xfId="15218"/>
    <cellStyle name="Note 8 9 2" xfId="15219"/>
    <cellStyle name="Note 8 9_SCH J-3" xfId="15220"/>
    <cellStyle name="Note 8_SCH J-3" xfId="15221"/>
    <cellStyle name="Note 9" xfId="15222"/>
    <cellStyle name="Note 9 10" xfId="15223"/>
    <cellStyle name="Note 9 10 2" xfId="15224"/>
    <cellStyle name="Note 9 10_SCH J-3" xfId="15225"/>
    <cellStyle name="Note 9 11" xfId="15226"/>
    <cellStyle name="Note 9 12" xfId="15227"/>
    <cellStyle name="Note 9 13" xfId="15228"/>
    <cellStyle name="Note 9 2" xfId="15229"/>
    <cellStyle name="Note 9 2 10" xfId="15230"/>
    <cellStyle name="Note 9 2 11" xfId="15231"/>
    <cellStyle name="Note 9 2 2" xfId="15232"/>
    <cellStyle name="Note 9 2 2 2" xfId="15233"/>
    <cellStyle name="Note 9 2 2_SCH J-3" xfId="15234"/>
    <cellStyle name="Note 9 2 3" xfId="15235"/>
    <cellStyle name="Note 9 2 3 2" xfId="15236"/>
    <cellStyle name="Note 9 2 3_SCH J-3" xfId="15237"/>
    <cellStyle name="Note 9 2 4" xfId="15238"/>
    <cellStyle name="Note 9 2 4 2" xfId="15239"/>
    <cellStyle name="Note 9 2 4_SCH J-3" xfId="15240"/>
    <cellStyle name="Note 9 2 5" xfId="15241"/>
    <cellStyle name="Note 9 2 5 2" xfId="15242"/>
    <cellStyle name="Note 9 2 5_SCH J-3" xfId="15243"/>
    <cellStyle name="Note 9 2 6" xfId="15244"/>
    <cellStyle name="Note 9 2 6 2" xfId="15245"/>
    <cellStyle name="Note 9 2 6_SCH J-3" xfId="15246"/>
    <cellStyle name="Note 9 2 7" xfId="15247"/>
    <cellStyle name="Note 9 2 7 2" xfId="15248"/>
    <cellStyle name="Note 9 2 7_SCH J-3" xfId="15249"/>
    <cellStyle name="Note 9 2 8" xfId="15250"/>
    <cellStyle name="Note 9 2 8 2" xfId="15251"/>
    <cellStyle name="Note 9 2 8_SCH J-3" xfId="15252"/>
    <cellStyle name="Note 9 2 9" xfId="15253"/>
    <cellStyle name="Note 9 2 9 2" xfId="15254"/>
    <cellStyle name="Note 9 2 9_SCH J-3" xfId="15255"/>
    <cellStyle name="Note 9 2_SCH J-3" xfId="15256"/>
    <cellStyle name="Note 9 3" xfId="15257"/>
    <cellStyle name="Note 9 3 2" xfId="15258"/>
    <cellStyle name="Note 9 3_SCH J-3" xfId="15259"/>
    <cellStyle name="Note 9 4" xfId="15260"/>
    <cellStyle name="Note 9 4 2" xfId="15261"/>
    <cellStyle name="Note 9 4_SCH J-3" xfId="15262"/>
    <cellStyle name="Note 9 5" xfId="15263"/>
    <cellStyle name="Note 9 5 2" xfId="15264"/>
    <cellStyle name="Note 9 5_SCH J-3" xfId="15265"/>
    <cellStyle name="Note 9 6" xfId="15266"/>
    <cellStyle name="Note 9 6 2" xfId="15267"/>
    <cellStyle name="Note 9 6_SCH J-3" xfId="15268"/>
    <cellStyle name="Note 9 7" xfId="15269"/>
    <cellStyle name="Note 9 7 2" xfId="15270"/>
    <cellStyle name="Note 9 7_SCH J-3" xfId="15271"/>
    <cellStyle name="Note 9 8" xfId="15272"/>
    <cellStyle name="Note 9 8 2" xfId="15273"/>
    <cellStyle name="Note 9 8_SCH J-3" xfId="15274"/>
    <cellStyle name="Note 9 9" xfId="15275"/>
    <cellStyle name="Note 9 9 2" xfId="15276"/>
    <cellStyle name="Note 9 9_SCH J-3" xfId="15277"/>
    <cellStyle name="Note 9_SCH J-3" xfId="15278"/>
    <cellStyle name="nPlosion" xfId="93"/>
    <cellStyle name="nvision" xfId="94"/>
    <cellStyle name="Output" xfId="95" builtinId="21" customBuiltin="1"/>
    <cellStyle name="Output 10" xfId="15279"/>
    <cellStyle name="Output 11" xfId="15280"/>
    <cellStyle name="Output 12" xfId="15281"/>
    <cellStyle name="Output 13" xfId="15282"/>
    <cellStyle name="Output 14" xfId="15283"/>
    <cellStyle name="Output 15" xfId="15284"/>
    <cellStyle name="Output 16" xfId="15285"/>
    <cellStyle name="Output 17" xfId="15286"/>
    <cellStyle name="Output 17 2" xfId="15287"/>
    <cellStyle name="Output 17_SCH J-3" xfId="15288"/>
    <cellStyle name="Output 2" xfId="528"/>
    <cellStyle name="Output 2 2" xfId="15289"/>
    <cellStyle name="Output 2 2 2" xfId="15290"/>
    <cellStyle name="Output 2 2 3" xfId="15291"/>
    <cellStyle name="Output 2 2_SCH J-3" xfId="15292"/>
    <cellStyle name="Output 2 3" xfId="15293"/>
    <cellStyle name="Output 2 3 2" xfId="15294"/>
    <cellStyle name="Output 2 3_SCH J-3" xfId="15295"/>
    <cellStyle name="Output 2 4" xfId="15296"/>
    <cellStyle name="Output 2 4 2" xfId="15297"/>
    <cellStyle name="Output 2 4_SCH J-3" xfId="15298"/>
    <cellStyle name="Output 2 5" xfId="15299"/>
    <cellStyle name="Output 2 5 2" xfId="15300"/>
    <cellStyle name="Output 2 5_SCH J-3" xfId="15301"/>
    <cellStyle name="Output 2 6" xfId="15302"/>
    <cellStyle name="Output 2 6 2" xfId="15303"/>
    <cellStyle name="Output 2 6_SCH J-3" xfId="15304"/>
    <cellStyle name="Output 2 7" xfId="15305"/>
    <cellStyle name="Output 2 8" xfId="15306"/>
    <cellStyle name="Output 2 9" xfId="15307"/>
    <cellStyle name="Output 2_SCH J-3" xfId="15308"/>
    <cellStyle name="Output 3" xfId="529"/>
    <cellStyle name="Output 3 2" xfId="15309"/>
    <cellStyle name="Output 3 3" xfId="15310"/>
    <cellStyle name="Output 3_SCH J-3" xfId="15311"/>
    <cellStyle name="Output 4" xfId="530"/>
    <cellStyle name="Output 5" xfId="15312"/>
    <cellStyle name="Output 6" xfId="15313"/>
    <cellStyle name="Output 7" xfId="15314"/>
    <cellStyle name="Output 8" xfId="15315"/>
    <cellStyle name="Output 9" xfId="15316"/>
    <cellStyle name="Output Amounts" xfId="96"/>
    <cellStyle name="OUTPUT AMOUNTS 10" xfId="15317"/>
    <cellStyle name="Output Amounts 11" xfId="15318"/>
    <cellStyle name="Output Amounts 2" xfId="531"/>
    <cellStyle name="Output Amounts 2 10" xfId="15319"/>
    <cellStyle name="OUTPUT AMOUNTS 2 11" xfId="15320"/>
    <cellStyle name="OUTPUT AMOUNTS 2 2" xfId="15321"/>
    <cellStyle name="OUTPUT AMOUNTS 2 3" xfId="15322"/>
    <cellStyle name="Output Amounts 2 3 2" xfId="15323"/>
    <cellStyle name="OUTPUT AMOUNTS 2 3_SCH J-3" xfId="15324"/>
    <cellStyle name="Output Amounts 2 4" xfId="15325"/>
    <cellStyle name="Output Amounts 2 5" xfId="15326"/>
    <cellStyle name="Output Amounts 2 6" xfId="15327"/>
    <cellStyle name="Output Amounts 2 7" xfId="15328"/>
    <cellStyle name="Output Amounts 2 8" xfId="15329"/>
    <cellStyle name="Output Amounts 2 9" xfId="15330"/>
    <cellStyle name="Output Amounts 2_SCH J-3" xfId="15331"/>
    <cellStyle name="OUTPUT AMOUNTS 3" xfId="532"/>
    <cellStyle name="OUTPUT AMOUNTS 3 2" xfId="15332"/>
    <cellStyle name="Output Amounts 3 3" xfId="15333"/>
    <cellStyle name="Output Amounts 3 4" xfId="15334"/>
    <cellStyle name="Output Amounts 3 5" xfId="15335"/>
    <cellStyle name="Output Amounts 3 6" xfId="15336"/>
    <cellStyle name="Output Amounts 3 7" xfId="15337"/>
    <cellStyle name="Output Amounts 3 8" xfId="15338"/>
    <cellStyle name="Output Amounts 3 9" xfId="15339"/>
    <cellStyle name="Output Amounts 3_SCH J-3" xfId="15340"/>
    <cellStyle name="Output Amounts 4" xfId="15341"/>
    <cellStyle name="OUTPUT AMOUNTS 5" xfId="15342"/>
    <cellStyle name="OUTPUT AMOUNTS 6" xfId="15343"/>
    <cellStyle name="OUTPUT AMOUNTS 7" xfId="15344"/>
    <cellStyle name="OUTPUT AMOUNTS 8" xfId="15345"/>
    <cellStyle name="OUTPUT AMOUNTS 9" xfId="15346"/>
    <cellStyle name="Output Amounts_d1" xfId="533"/>
    <cellStyle name="Output Column Headings" xfId="97"/>
    <cellStyle name="OUTPUT COLUMN HEADINGS 10" xfId="15347"/>
    <cellStyle name="OUTPUT COLUMN HEADINGS 10 2" xfId="15348"/>
    <cellStyle name="OUTPUT COLUMN HEADINGS 10 3" xfId="15349"/>
    <cellStyle name="OUTPUT COLUMN HEADINGS 10_SCH J-3" xfId="15350"/>
    <cellStyle name="Output Column Headings 11" xfId="15351"/>
    <cellStyle name="Output Column Headings 2" xfId="534"/>
    <cellStyle name="Output Column Headings 2 2" xfId="15352"/>
    <cellStyle name="OUTPUT COLUMN HEADINGS 2 2 2" xfId="15353"/>
    <cellStyle name="Output Column Headings 2 2 3" xfId="15354"/>
    <cellStyle name="Output Column Headings 2 2 4" xfId="15355"/>
    <cellStyle name="Output Column Headings 2 2 5" xfId="15356"/>
    <cellStyle name="Output Column Headings 2 2 6" xfId="15357"/>
    <cellStyle name="Output Column Headings 2 2 7" xfId="15358"/>
    <cellStyle name="Output Column Headings 2 2_SCH J-3" xfId="15359"/>
    <cellStyle name="OUTPUT COLUMN HEADINGS 2 3" xfId="15360"/>
    <cellStyle name="OUTPUT COLUMN HEADINGS 2 3 2" xfId="15361"/>
    <cellStyle name="OUTPUT COLUMN HEADINGS 2 3_SCH J-3" xfId="15362"/>
    <cellStyle name="Output Column Headings 2 4" xfId="15363"/>
    <cellStyle name="Output Column Headings 2 5" xfId="15364"/>
    <cellStyle name="Output Column Headings 2 6" xfId="15365"/>
    <cellStyle name="Output Column Headings 2_SCH J-3" xfId="15366"/>
    <cellStyle name="OUTPUT COLUMN HEADINGS 3" xfId="535"/>
    <cellStyle name="Output Column Headings 3 2" xfId="15367"/>
    <cellStyle name="Output Column Headings 3_SCH J-3" xfId="15368"/>
    <cellStyle name="Output Column Headings 4" xfId="15369"/>
    <cellStyle name="Output Column Headings 4 2" xfId="15370"/>
    <cellStyle name="Output Column Headings 4_SCH J-3" xfId="15371"/>
    <cellStyle name="Output Column Headings 5" xfId="15372"/>
    <cellStyle name="Output Column Headings 6" xfId="15373"/>
    <cellStyle name="Output Column Headings 7" xfId="15374"/>
    <cellStyle name="Output Column Headings 8" xfId="15375"/>
    <cellStyle name="Output Column Headings 9" xfId="15376"/>
    <cellStyle name="Output Column Headings_d1" xfId="536"/>
    <cellStyle name="Output Line Items" xfId="98"/>
    <cellStyle name="OUTPUT LINE ITEMS 10" xfId="15377"/>
    <cellStyle name="OUTPUT LINE ITEMS 10 2" xfId="15378"/>
    <cellStyle name="OUTPUT LINE ITEMS 10 3" xfId="15379"/>
    <cellStyle name="OUTPUT LINE ITEMS 10_SCH J-3" xfId="15380"/>
    <cellStyle name="Output Line Items 11" xfId="15381"/>
    <cellStyle name="Output Line Items 2" xfId="537"/>
    <cellStyle name="Output Line Items 2 2" xfId="15382"/>
    <cellStyle name="Output Line Items 2 2 2" xfId="15383"/>
    <cellStyle name="Output Line Items 2 2 3" xfId="15384"/>
    <cellStyle name="Output Line Items 2 2_SCH J-3" xfId="15385"/>
    <cellStyle name="Output Line Items 2 3" xfId="15386"/>
    <cellStyle name="OUTPUT LINE ITEMS 2 3 2" xfId="15387"/>
    <cellStyle name="Output Line Items 2 3 3" xfId="15388"/>
    <cellStyle name="Output Line Items 2 3 4" xfId="15389"/>
    <cellStyle name="Output Line Items 2 3 5" xfId="15390"/>
    <cellStyle name="Output Line Items 2 3 6" xfId="15391"/>
    <cellStyle name="Output Line Items 2 3 7" xfId="15392"/>
    <cellStyle name="Output Line Items 2 3_SCH J-3" xfId="15393"/>
    <cellStyle name="OUTPUT LINE ITEMS 2 4" xfId="15394"/>
    <cellStyle name="Output Line Items 2 5" xfId="15395"/>
    <cellStyle name="Output Line Items 2 6" xfId="15396"/>
    <cellStyle name="Output Line Items 2 7" xfId="15397"/>
    <cellStyle name="Output Line Items 2_SCH J-3" xfId="15398"/>
    <cellStyle name="OUTPUT LINE ITEMS 3" xfId="538"/>
    <cellStyle name="Output Line Items 3 2" xfId="15399"/>
    <cellStyle name="Output Line Items 3_SCH J-3" xfId="15400"/>
    <cellStyle name="Output Line Items 4" xfId="15401"/>
    <cellStyle name="Output Line Items 4 2" xfId="15402"/>
    <cellStyle name="Output Line Items 4_SCH J-3" xfId="15403"/>
    <cellStyle name="Output Line Items 5" xfId="15404"/>
    <cellStyle name="Output Line Items 6" xfId="15405"/>
    <cellStyle name="Output Line Items 7" xfId="15406"/>
    <cellStyle name="Output Line Items 8" xfId="15407"/>
    <cellStyle name="Output Line Items 9" xfId="15408"/>
    <cellStyle name="Output Line Items_d1" xfId="539"/>
    <cellStyle name="Output Report Heading" xfId="99"/>
    <cellStyle name="OUTPUT REPORT HEADING 10" xfId="15409"/>
    <cellStyle name="OUTPUT REPORT HEADING 10 2" xfId="15410"/>
    <cellStyle name="OUTPUT REPORT HEADING 10 3" xfId="15411"/>
    <cellStyle name="OUTPUT REPORT HEADING 10_SCH J-3" xfId="15412"/>
    <cellStyle name="Output Report Heading 11" xfId="15413"/>
    <cellStyle name="Output Report Heading 2" xfId="540"/>
    <cellStyle name="Output Report Heading 2 2" xfId="15414"/>
    <cellStyle name="OUTPUT REPORT HEADING 2 2 2" xfId="15415"/>
    <cellStyle name="Output Report Heading 2 2 3" xfId="15416"/>
    <cellStyle name="Output Report Heading 2 2 4" xfId="15417"/>
    <cellStyle name="Output Report Heading 2 2 5" xfId="15418"/>
    <cellStyle name="Output Report Heading 2 2 6" xfId="15419"/>
    <cellStyle name="Output Report Heading 2 2 7" xfId="15420"/>
    <cellStyle name="Output Report Heading 2 2_SCH J-3" xfId="15421"/>
    <cellStyle name="OUTPUT REPORT HEADING 2 3" xfId="15422"/>
    <cellStyle name="OUTPUT REPORT HEADING 2 3 2" xfId="15423"/>
    <cellStyle name="OUTPUT REPORT HEADING 2 3_SCH J-3" xfId="15424"/>
    <cellStyle name="Output Report Heading 2 4" xfId="15425"/>
    <cellStyle name="Output Report Heading 2 5" xfId="15426"/>
    <cellStyle name="Output Report Heading 2 6" xfId="15427"/>
    <cellStyle name="Output Report Heading 2_SCH J-3" xfId="15428"/>
    <cellStyle name="OUTPUT REPORT HEADING 3" xfId="541"/>
    <cellStyle name="Output Report Heading 3 2" xfId="15429"/>
    <cellStyle name="Output Report Heading 3_SCH J-3" xfId="15430"/>
    <cellStyle name="Output Report Heading 4" xfId="15431"/>
    <cellStyle name="Output Report Heading 4 2" xfId="15432"/>
    <cellStyle name="Output Report Heading 4_SCH J-3" xfId="15433"/>
    <cellStyle name="Output Report Heading 5" xfId="15434"/>
    <cellStyle name="Output Report Heading 6" xfId="15435"/>
    <cellStyle name="Output Report Heading 7" xfId="15436"/>
    <cellStyle name="Output Report Heading 8" xfId="15437"/>
    <cellStyle name="Output Report Heading 9" xfId="15438"/>
    <cellStyle name="Output Report Heading_d1" xfId="542"/>
    <cellStyle name="Output Report Title" xfId="100"/>
    <cellStyle name="OUTPUT REPORT TITLE 10" xfId="15439"/>
    <cellStyle name="OUTPUT REPORT TITLE 10 2" xfId="15440"/>
    <cellStyle name="OUTPUT REPORT TITLE 10 3" xfId="15441"/>
    <cellStyle name="OUTPUT REPORT TITLE 10_SCH J-3" xfId="15442"/>
    <cellStyle name="OUTPUT REPORT TITLE 11" xfId="15443"/>
    <cellStyle name="Output Report Title 12" xfId="15444"/>
    <cellStyle name="Output Report Title 2" xfId="543"/>
    <cellStyle name="Output Report Title 2 2" xfId="15445"/>
    <cellStyle name="OUTPUT REPORT TITLE 2 2 2" xfId="15446"/>
    <cellStyle name="Output Report Title 2 2 3" xfId="15447"/>
    <cellStyle name="Output Report Title 2 2 4" xfId="15448"/>
    <cellStyle name="Output Report Title 2 2 5" xfId="15449"/>
    <cellStyle name="Output Report Title 2 2 6" xfId="15450"/>
    <cellStyle name="Output Report Title 2 2 7" xfId="15451"/>
    <cellStyle name="Output Report Title 2 2_SCH J-3" xfId="15452"/>
    <cellStyle name="OUTPUT REPORT TITLE 2 3" xfId="15453"/>
    <cellStyle name="OUTPUT REPORT TITLE 2 3 2" xfId="15454"/>
    <cellStyle name="OUTPUT REPORT TITLE 2 3_SCH J-3" xfId="15455"/>
    <cellStyle name="Output Report Title 2 4" xfId="15456"/>
    <cellStyle name="Output Report Title 2 5" xfId="15457"/>
    <cellStyle name="Output Report Title 2 6" xfId="15458"/>
    <cellStyle name="Output Report Title 2_SCH J-3" xfId="15459"/>
    <cellStyle name="OUTPUT REPORT TITLE 3" xfId="544"/>
    <cellStyle name="Output Report Title 3 2" xfId="15460"/>
    <cellStyle name="Output Report Title 3_SCH J-3" xfId="15461"/>
    <cellStyle name="Output Report Title 4" xfId="15462"/>
    <cellStyle name="Output Report Title 4 2" xfId="15463"/>
    <cellStyle name="Output Report Title 4_SCH J-3" xfId="15464"/>
    <cellStyle name="Output Report Title 5" xfId="15465"/>
    <cellStyle name="Output Report Title 6" xfId="15466"/>
    <cellStyle name="Output Report Title 7" xfId="15467"/>
    <cellStyle name="Output Report Title 8" xfId="15468"/>
    <cellStyle name="Output Report Title 9" xfId="15469"/>
    <cellStyle name="Output Report Title_d1" xfId="545"/>
    <cellStyle name="Percent" xfId="101" builtinId="5"/>
    <cellStyle name="Percent 10" xfId="646"/>
    <cellStyle name="Percent 10 2" xfId="15470"/>
    <cellStyle name="Percent 10 2 2" xfId="15471"/>
    <cellStyle name="Percent 10 2 3" xfId="15472"/>
    <cellStyle name="Percent 10 2_SCH J-3" xfId="15473"/>
    <cellStyle name="Percent 10 3" xfId="15474"/>
    <cellStyle name="Percent 10 3 2" xfId="15475"/>
    <cellStyle name="Percent 10 3_SCH J-3" xfId="15476"/>
    <cellStyle name="Percent 10 4" xfId="15477"/>
    <cellStyle name="Percent 10 5" xfId="15478"/>
    <cellStyle name="Percent 10 6" xfId="15479"/>
    <cellStyle name="Percent 10_SCH J-3" xfId="15480"/>
    <cellStyle name="Percent 11" xfId="15481"/>
    <cellStyle name="Percent 11 2" xfId="15482"/>
    <cellStyle name="Percent 11 3" xfId="15483"/>
    <cellStyle name="Percent 11_SCH J-3" xfId="15484"/>
    <cellStyle name="Percent 12" xfId="15485"/>
    <cellStyle name="Percent 12 2" xfId="647"/>
    <cellStyle name="Percent 13" xfId="15486"/>
    <cellStyle name="Percent 13 2" xfId="15487"/>
    <cellStyle name="Percent 13_SCH J-3" xfId="15488"/>
    <cellStyle name="Percent 14" xfId="15489"/>
    <cellStyle name="Percent 15" xfId="636"/>
    <cellStyle name="Percent 16" xfId="15490"/>
    <cellStyle name="Percent 17" xfId="15491"/>
    <cellStyle name="Percent 2" xfId="102"/>
    <cellStyle name="Percent 2 2" xfId="103"/>
    <cellStyle name="Percent 2 2 2" xfId="148"/>
    <cellStyle name="Percent 2 2 2 2" xfId="15492"/>
    <cellStyle name="Percent 2 2 2 2 2" xfId="15493"/>
    <cellStyle name="Percent 2 2 2 2 2 2" xfId="15494"/>
    <cellStyle name="Percent 2 2 2 2 2 2 2" xfId="15495"/>
    <cellStyle name="Percent 2 2 2 2 2 2_SCH J-3" xfId="15496"/>
    <cellStyle name="Percent 2 2 2 2 2 3" xfId="15497"/>
    <cellStyle name="Percent 2 2 2 2 2_SCH J-3" xfId="15498"/>
    <cellStyle name="Percent 2 2 2 2 3" xfId="15499"/>
    <cellStyle name="Percent 2 2 2 2 3 2" xfId="15500"/>
    <cellStyle name="Percent 2 2 2 2 3_SCH J-3" xfId="15501"/>
    <cellStyle name="Percent 2 2 2 2 4" xfId="15502"/>
    <cellStyle name="Percent 2 2 2 2_SCH J-3" xfId="15503"/>
    <cellStyle name="Percent 2 2 2 3" xfId="15504"/>
    <cellStyle name="Percent 2 2 2 3 2" xfId="15505"/>
    <cellStyle name="Percent 2 2 2 3 2 2" xfId="15506"/>
    <cellStyle name="Percent 2 2 2 3 2_SCH J-3" xfId="15507"/>
    <cellStyle name="Percent 2 2 2 3 3" xfId="15508"/>
    <cellStyle name="Percent 2 2 2 3_SCH J-3" xfId="15509"/>
    <cellStyle name="Percent 2 2 2 4" xfId="15510"/>
    <cellStyle name="Percent 2 2 2 4 2" xfId="15511"/>
    <cellStyle name="Percent 2 2 2 4_SCH J-3" xfId="15512"/>
    <cellStyle name="Percent 2 2 2 5" xfId="15513"/>
    <cellStyle name="Percent 2 2 2_SCH J-3" xfId="15514"/>
    <cellStyle name="Percent 2 2 3" xfId="15515"/>
    <cellStyle name="Percent 2 2 3 2" xfId="15516"/>
    <cellStyle name="Percent 2 2 3 2 2" xfId="15517"/>
    <cellStyle name="Percent 2 2 3 2 2 2" xfId="15518"/>
    <cellStyle name="Percent 2 2 3 2 2_SCH J-3" xfId="15519"/>
    <cellStyle name="Percent 2 2 3 2 3" xfId="15520"/>
    <cellStyle name="Percent 2 2 3 2_SCH J-3" xfId="15521"/>
    <cellStyle name="Percent 2 2 3 3" xfId="15522"/>
    <cellStyle name="Percent 2 2 3 3 2" xfId="15523"/>
    <cellStyle name="Percent 2 2 3 3_SCH J-3" xfId="15524"/>
    <cellStyle name="Percent 2 2 3 4" xfId="15525"/>
    <cellStyle name="Percent 2 2 3_SCH J-3" xfId="15526"/>
    <cellStyle name="Percent 2 2 4" xfId="15527"/>
    <cellStyle name="Percent 2 2 4 2" xfId="15528"/>
    <cellStyle name="Percent 2 2 4 2 2" xfId="15529"/>
    <cellStyle name="Percent 2 2 4 2_SCH J-3" xfId="15530"/>
    <cellStyle name="Percent 2 2 4 3" xfId="15531"/>
    <cellStyle name="Percent 2 2 4_SCH J-3" xfId="15532"/>
    <cellStyle name="Percent 2 2 5" xfId="15533"/>
    <cellStyle name="Percent 2 2 5 2" xfId="15534"/>
    <cellStyle name="Percent 2 2 5_SCH J-3" xfId="15535"/>
    <cellStyle name="Percent 2 2 6" xfId="15536"/>
    <cellStyle name="Percent 2 2 7" xfId="15537"/>
    <cellStyle name="Percent 2 2_SCH J-3" xfId="15538"/>
    <cellStyle name="Percent 2 3" xfId="149"/>
    <cellStyle name="Percent 2 3 2" xfId="15539"/>
    <cellStyle name="Percent 2 3 2 2" xfId="15540"/>
    <cellStyle name="Percent 2 3 2 2 2" xfId="15541"/>
    <cellStyle name="Percent 2 3 2 2_SCH J-3" xfId="15542"/>
    <cellStyle name="Percent 2 3 2 3" xfId="15543"/>
    <cellStyle name="Percent 2 3 2 4" xfId="15544"/>
    <cellStyle name="Percent 2 3 2_SCH J-3" xfId="15545"/>
    <cellStyle name="Percent 2 3 3" xfId="15546"/>
    <cellStyle name="Percent 2 3 3 2" xfId="15547"/>
    <cellStyle name="Percent 2 3 3_SCH J-3" xfId="15548"/>
    <cellStyle name="Percent 2 3 4" xfId="15549"/>
    <cellStyle name="Percent 2 3 5" xfId="15550"/>
    <cellStyle name="Percent 2 3_SCH J-3" xfId="15551"/>
    <cellStyle name="Percent 2 4" xfId="15552"/>
    <cellStyle name="Percent 2 4 2" xfId="15553"/>
    <cellStyle name="Percent 2 4_SCH J-3" xfId="15554"/>
    <cellStyle name="Percent 2_SCH J-3" xfId="15555"/>
    <cellStyle name="Percent 3" xfId="104"/>
    <cellStyle name="Percent 3 10" xfId="15556"/>
    <cellStyle name="Percent 3 2" xfId="15557"/>
    <cellStyle name="Percent 3 2 2" xfId="15558"/>
    <cellStyle name="Percent 3 2 2 2" xfId="15559"/>
    <cellStyle name="Percent 3 2 2 2 2" xfId="15560"/>
    <cellStyle name="Percent 3 2 2 2 2 2" xfId="15561"/>
    <cellStyle name="Percent 3 2 2 2 2 2 2" xfId="15562"/>
    <cellStyle name="Percent 3 2 2 2 2 2 2 2" xfId="15563"/>
    <cellStyle name="Percent 3 2 2 2 2 2 2_SCH J-3" xfId="15564"/>
    <cellStyle name="Percent 3 2 2 2 2 2 3" xfId="15565"/>
    <cellStyle name="Percent 3 2 2 2 2 2_SCH J-3" xfId="15566"/>
    <cellStyle name="Percent 3 2 2 2 2 3" xfId="15567"/>
    <cellStyle name="Percent 3 2 2 2 2 3 2" xfId="15568"/>
    <cellStyle name="Percent 3 2 2 2 2 3_SCH J-3" xfId="15569"/>
    <cellStyle name="Percent 3 2 2 2 2 4" xfId="15570"/>
    <cellStyle name="Percent 3 2 2 2 2_SCH J-3" xfId="15571"/>
    <cellStyle name="Percent 3 2 2 2 3" xfId="15572"/>
    <cellStyle name="Percent 3 2 2 2 3 2" xfId="15573"/>
    <cellStyle name="Percent 3 2 2 2 3 2 2" xfId="15574"/>
    <cellStyle name="Percent 3 2 2 2 3 2_SCH J-3" xfId="15575"/>
    <cellStyle name="Percent 3 2 2 2 3 3" xfId="15576"/>
    <cellStyle name="Percent 3 2 2 2 3_SCH J-3" xfId="15577"/>
    <cellStyle name="Percent 3 2 2 2 4" xfId="15578"/>
    <cellStyle name="Percent 3 2 2 2 4 2" xfId="15579"/>
    <cellStyle name="Percent 3 2 2 2 4_SCH J-3" xfId="15580"/>
    <cellStyle name="Percent 3 2 2 2 5" xfId="15581"/>
    <cellStyle name="Percent 3 2 2 2 6" xfId="15582"/>
    <cellStyle name="Percent 3 2 2 2_SCH J-3" xfId="15583"/>
    <cellStyle name="Percent 3 2 2 3" xfId="15584"/>
    <cellStyle name="Percent 3 2 2 3 2" xfId="15585"/>
    <cellStyle name="Percent 3 2 2 3 2 2" xfId="15586"/>
    <cellStyle name="Percent 3 2 2 3 2 2 2" xfId="15587"/>
    <cellStyle name="Percent 3 2 2 3 2 2_SCH J-3" xfId="15588"/>
    <cellStyle name="Percent 3 2 2 3 2 3" xfId="15589"/>
    <cellStyle name="Percent 3 2 2 3 2_SCH J-3" xfId="15590"/>
    <cellStyle name="Percent 3 2 2 3 3" xfId="15591"/>
    <cellStyle name="Percent 3 2 2 3 3 2" xfId="15592"/>
    <cellStyle name="Percent 3 2 2 3 3_SCH J-3" xfId="15593"/>
    <cellStyle name="Percent 3 2 2 3 4" xfId="15594"/>
    <cellStyle name="Percent 3 2 2 3_SCH J-3" xfId="15595"/>
    <cellStyle name="Percent 3 2 2 4" xfId="15596"/>
    <cellStyle name="Percent 3 2 2 4 2" xfId="15597"/>
    <cellStyle name="Percent 3 2 2 4 2 2" xfId="15598"/>
    <cellStyle name="Percent 3 2 2 4 2_SCH J-3" xfId="15599"/>
    <cellStyle name="Percent 3 2 2 4 3" xfId="15600"/>
    <cellStyle name="Percent 3 2 2 4_SCH J-3" xfId="15601"/>
    <cellStyle name="Percent 3 2 2 5" xfId="15602"/>
    <cellStyle name="Percent 3 2 2 5 2" xfId="15603"/>
    <cellStyle name="Percent 3 2 2 5_SCH J-3" xfId="15604"/>
    <cellStyle name="Percent 3 2 2 6" xfId="15605"/>
    <cellStyle name="Percent 3 2 2 7" xfId="15606"/>
    <cellStyle name="Percent 3 2 2_SCH J-3" xfId="15607"/>
    <cellStyle name="Percent 3 2 3" xfId="15608"/>
    <cellStyle name="Percent 3 2 3 2" xfId="15609"/>
    <cellStyle name="Percent 3 2 3 2 2" xfId="15610"/>
    <cellStyle name="Percent 3 2 3 2 2 2" xfId="15611"/>
    <cellStyle name="Percent 3 2 3 2 2 2 2" xfId="15612"/>
    <cellStyle name="Percent 3 2 3 2 2 2_SCH J-3" xfId="15613"/>
    <cellStyle name="Percent 3 2 3 2 2 3" xfId="15614"/>
    <cellStyle name="Percent 3 2 3 2 2_SCH J-3" xfId="15615"/>
    <cellStyle name="Percent 3 2 3 2 3" xfId="15616"/>
    <cellStyle name="Percent 3 2 3 2 3 2" xfId="15617"/>
    <cellStyle name="Percent 3 2 3 2 3_SCH J-3" xfId="15618"/>
    <cellStyle name="Percent 3 2 3 2 4" xfId="15619"/>
    <cellStyle name="Percent 3 2 3 2_SCH J-3" xfId="15620"/>
    <cellStyle name="Percent 3 2 3 3" xfId="15621"/>
    <cellStyle name="Percent 3 2 3 3 2" xfId="15622"/>
    <cellStyle name="Percent 3 2 3 3 2 2" xfId="15623"/>
    <cellStyle name="Percent 3 2 3 3 2_SCH J-3" xfId="15624"/>
    <cellStyle name="Percent 3 2 3 3 3" xfId="15625"/>
    <cellStyle name="Percent 3 2 3 3_SCH J-3" xfId="15626"/>
    <cellStyle name="Percent 3 2 3 4" xfId="15627"/>
    <cellStyle name="Percent 3 2 3 4 2" xfId="15628"/>
    <cellStyle name="Percent 3 2 3 4_SCH J-3" xfId="15629"/>
    <cellStyle name="Percent 3 2 3 5" xfId="15630"/>
    <cellStyle name="Percent 3 2 3 6" xfId="15631"/>
    <cellStyle name="Percent 3 2 3_SCH J-3" xfId="15632"/>
    <cellStyle name="Percent 3 2 4" xfId="15633"/>
    <cellStyle name="Percent 3 2 4 2" xfId="15634"/>
    <cellStyle name="Percent 3 2 4 2 2" xfId="15635"/>
    <cellStyle name="Percent 3 2 4 2 2 2" xfId="15636"/>
    <cellStyle name="Percent 3 2 4 2 2 2 2" xfId="15637"/>
    <cellStyle name="Percent 3 2 4 2 2 2_SCH J-3" xfId="15638"/>
    <cellStyle name="Percent 3 2 4 2 2 3" xfId="15639"/>
    <cellStyle name="Percent 3 2 4 2 2_SCH J-3" xfId="15640"/>
    <cellStyle name="Percent 3 2 4 2 3" xfId="15641"/>
    <cellStyle name="Percent 3 2 4 2 3 2" xfId="15642"/>
    <cellStyle name="Percent 3 2 4 2 3_SCH J-3" xfId="15643"/>
    <cellStyle name="Percent 3 2 4 2 4" xfId="15644"/>
    <cellStyle name="Percent 3 2 4 2_SCH J-3" xfId="15645"/>
    <cellStyle name="Percent 3 2 4 3" xfId="15646"/>
    <cellStyle name="Percent 3 2 4 3 2" xfId="15647"/>
    <cellStyle name="Percent 3 2 4 3 2 2" xfId="15648"/>
    <cellStyle name="Percent 3 2 4 3 2_SCH J-3" xfId="15649"/>
    <cellStyle name="Percent 3 2 4 3 3" xfId="15650"/>
    <cellStyle name="Percent 3 2 4 3_SCH J-3" xfId="15651"/>
    <cellStyle name="Percent 3 2 4 4" xfId="15652"/>
    <cellStyle name="Percent 3 2 4 4 2" xfId="15653"/>
    <cellStyle name="Percent 3 2 4 4_SCH J-3" xfId="15654"/>
    <cellStyle name="Percent 3 2 4 5" xfId="15655"/>
    <cellStyle name="Percent 3 2 4_SCH J-3" xfId="15656"/>
    <cellStyle name="Percent 3 2 5" xfId="15657"/>
    <cellStyle name="Percent 3 2 5 2" xfId="15658"/>
    <cellStyle name="Percent 3 2 5 2 2" xfId="15659"/>
    <cellStyle name="Percent 3 2 5 2 2 2" xfId="15660"/>
    <cellStyle name="Percent 3 2 5 2 2_SCH J-3" xfId="15661"/>
    <cellStyle name="Percent 3 2 5 2 3" xfId="15662"/>
    <cellStyle name="Percent 3 2 5 2_SCH J-3" xfId="15663"/>
    <cellStyle name="Percent 3 2 5 3" xfId="15664"/>
    <cellStyle name="Percent 3 2 5 3 2" xfId="15665"/>
    <cellStyle name="Percent 3 2 5 3_SCH J-3" xfId="15666"/>
    <cellStyle name="Percent 3 2 5 4" xfId="15667"/>
    <cellStyle name="Percent 3 2 5_SCH J-3" xfId="15668"/>
    <cellStyle name="Percent 3 2 6" xfId="15669"/>
    <cellStyle name="Percent 3 2 6 2" xfId="15670"/>
    <cellStyle name="Percent 3 2 6 2 2" xfId="15671"/>
    <cellStyle name="Percent 3 2 6 2_SCH J-3" xfId="15672"/>
    <cellStyle name="Percent 3 2 6 3" xfId="15673"/>
    <cellStyle name="Percent 3 2 6_SCH J-3" xfId="15674"/>
    <cellStyle name="Percent 3 2 7" xfId="15675"/>
    <cellStyle name="Percent 3 2 7 2" xfId="15676"/>
    <cellStyle name="Percent 3 2 7_SCH J-3" xfId="15677"/>
    <cellStyle name="Percent 3 2 8" xfId="15678"/>
    <cellStyle name="Percent 3 2 9" xfId="15679"/>
    <cellStyle name="Percent 3 2_SCH J-3" xfId="15680"/>
    <cellStyle name="Percent 3 3" xfId="15681"/>
    <cellStyle name="Percent 3 3 2" xfId="15682"/>
    <cellStyle name="Percent 3 3 2 2" xfId="15683"/>
    <cellStyle name="Percent 3 3 2 2 2" xfId="15684"/>
    <cellStyle name="Percent 3 3 2 2 2 2" xfId="15685"/>
    <cellStyle name="Percent 3 3 2 2 2 2 2" xfId="15686"/>
    <cellStyle name="Percent 3 3 2 2 2 2_SCH J-3" xfId="15687"/>
    <cellStyle name="Percent 3 3 2 2 2 3" xfId="15688"/>
    <cellStyle name="Percent 3 3 2 2 2_SCH J-3" xfId="15689"/>
    <cellStyle name="Percent 3 3 2 2 3" xfId="15690"/>
    <cellStyle name="Percent 3 3 2 2 3 2" xfId="15691"/>
    <cellStyle name="Percent 3 3 2 2 3_SCH J-3" xfId="15692"/>
    <cellStyle name="Percent 3 3 2 2 4" xfId="15693"/>
    <cellStyle name="Percent 3 3 2 2_SCH J-3" xfId="15694"/>
    <cellStyle name="Percent 3 3 2 3" xfId="15695"/>
    <cellStyle name="Percent 3 3 2 3 2" xfId="15696"/>
    <cellStyle name="Percent 3 3 2 3 2 2" xfId="15697"/>
    <cellStyle name="Percent 3 3 2 3 2_SCH J-3" xfId="15698"/>
    <cellStyle name="Percent 3 3 2 3 3" xfId="15699"/>
    <cellStyle name="Percent 3 3 2 3_SCH J-3" xfId="15700"/>
    <cellStyle name="Percent 3 3 2 4" xfId="15701"/>
    <cellStyle name="Percent 3 3 2 4 2" xfId="15702"/>
    <cellStyle name="Percent 3 3 2 4_SCH J-3" xfId="15703"/>
    <cellStyle name="Percent 3 3 2 5" xfId="15704"/>
    <cellStyle name="Percent 3 3 2_SCH J-3" xfId="15705"/>
    <cellStyle name="Percent 3 3 3" xfId="15706"/>
    <cellStyle name="Percent 3 3 3 2" xfId="15707"/>
    <cellStyle name="Percent 3 3 3 2 2" xfId="15708"/>
    <cellStyle name="Percent 3 3 3 2 2 2" xfId="15709"/>
    <cellStyle name="Percent 3 3 3 2 2_SCH J-3" xfId="15710"/>
    <cellStyle name="Percent 3 3 3 2 3" xfId="15711"/>
    <cellStyle name="Percent 3 3 3 2_SCH J-3" xfId="15712"/>
    <cellStyle name="Percent 3 3 3 3" xfId="15713"/>
    <cellStyle name="Percent 3 3 3 3 2" xfId="15714"/>
    <cellStyle name="Percent 3 3 3 3_SCH J-3" xfId="15715"/>
    <cellStyle name="Percent 3 3 3 4" xfId="15716"/>
    <cellStyle name="Percent 3 3 3_SCH J-3" xfId="15717"/>
    <cellStyle name="Percent 3 3 4" xfId="15718"/>
    <cellStyle name="Percent 3 3 4 2" xfId="15719"/>
    <cellStyle name="Percent 3 3 4 2 2" xfId="15720"/>
    <cellStyle name="Percent 3 3 4 2_SCH J-3" xfId="15721"/>
    <cellStyle name="Percent 3 3 4 3" xfId="15722"/>
    <cellStyle name="Percent 3 3 4_SCH J-3" xfId="15723"/>
    <cellStyle name="Percent 3 3 5" xfId="15724"/>
    <cellStyle name="Percent 3 3 5 2" xfId="15725"/>
    <cellStyle name="Percent 3 3 5_SCH J-3" xfId="15726"/>
    <cellStyle name="Percent 3 3 6" xfId="15727"/>
    <cellStyle name="Percent 3 3 7" xfId="15728"/>
    <cellStyle name="Percent 3 3_SCH J-3" xfId="15729"/>
    <cellStyle name="Percent 3 4" xfId="15730"/>
    <cellStyle name="Percent 3 4 2" xfId="15731"/>
    <cellStyle name="Percent 3 4 2 2" xfId="15732"/>
    <cellStyle name="Percent 3 4 2 2 2" xfId="15733"/>
    <cellStyle name="Percent 3 4 2 2 2 2" xfId="15734"/>
    <cellStyle name="Percent 3 4 2 2 2_SCH J-3" xfId="15735"/>
    <cellStyle name="Percent 3 4 2 2 3" xfId="15736"/>
    <cellStyle name="Percent 3 4 2 2_SCH J-3" xfId="15737"/>
    <cellStyle name="Percent 3 4 2 3" xfId="15738"/>
    <cellStyle name="Percent 3 4 2 3 2" xfId="15739"/>
    <cellStyle name="Percent 3 4 2 3_SCH J-3" xfId="15740"/>
    <cellStyle name="Percent 3 4 2 4" xfId="15741"/>
    <cellStyle name="Percent 3 4 2 5" xfId="15742"/>
    <cellStyle name="Percent 3 4 2_SCH J-3" xfId="15743"/>
    <cellStyle name="Percent 3 4 3" xfId="15744"/>
    <cellStyle name="Percent 3 4 3 2" xfId="15745"/>
    <cellStyle name="Percent 3 4 3 2 2" xfId="15746"/>
    <cellStyle name="Percent 3 4 3 2_SCH J-3" xfId="15747"/>
    <cellStyle name="Percent 3 4 3 3" xfId="15748"/>
    <cellStyle name="Percent 3 4 3_SCH J-3" xfId="15749"/>
    <cellStyle name="Percent 3 4 4" xfId="15750"/>
    <cellStyle name="Percent 3 4 4 2" xfId="15751"/>
    <cellStyle name="Percent 3 4 4_SCH J-3" xfId="15752"/>
    <cellStyle name="Percent 3 4 5" xfId="15753"/>
    <cellStyle name="Percent 3 4 6" xfId="15754"/>
    <cellStyle name="Percent 3 4_SCH J-3" xfId="15755"/>
    <cellStyle name="Percent 3 5" xfId="15756"/>
    <cellStyle name="Percent 3 5 2" xfId="15757"/>
    <cellStyle name="Percent 3 5 2 2" xfId="15758"/>
    <cellStyle name="Percent 3 5 2 2 2" xfId="15759"/>
    <cellStyle name="Percent 3 5 2 2 2 2" xfId="15760"/>
    <cellStyle name="Percent 3 5 2 2 2_SCH J-3" xfId="15761"/>
    <cellStyle name="Percent 3 5 2 2 3" xfId="15762"/>
    <cellStyle name="Percent 3 5 2 2_SCH J-3" xfId="15763"/>
    <cellStyle name="Percent 3 5 2 3" xfId="15764"/>
    <cellStyle name="Percent 3 5 2 3 2" xfId="15765"/>
    <cellStyle name="Percent 3 5 2 3_SCH J-3" xfId="15766"/>
    <cellStyle name="Percent 3 5 2 4" xfId="15767"/>
    <cellStyle name="Percent 3 5 2_SCH J-3" xfId="15768"/>
    <cellStyle name="Percent 3 5 3" xfId="15769"/>
    <cellStyle name="Percent 3 5 3 2" xfId="15770"/>
    <cellStyle name="Percent 3 5 3 2 2" xfId="15771"/>
    <cellStyle name="Percent 3 5 3 2_SCH J-3" xfId="15772"/>
    <cellStyle name="Percent 3 5 3 3" xfId="15773"/>
    <cellStyle name="Percent 3 5 3_SCH J-3" xfId="15774"/>
    <cellStyle name="Percent 3 5 4" xfId="15775"/>
    <cellStyle name="Percent 3 5 4 2" xfId="15776"/>
    <cellStyle name="Percent 3 5 4_SCH J-3" xfId="15777"/>
    <cellStyle name="Percent 3 5 5" xfId="15778"/>
    <cellStyle name="Percent 3 5 6" xfId="15779"/>
    <cellStyle name="Percent 3 5_SCH J-3" xfId="15780"/>
    <cellStyle name="Percent 3 6" xfId="15781"/>
    <cellStyle name="Percent 3 6 2" xfId="15782"/>
    <cellStyle name="Percent 3 6 2 2" xfId="15783"/>
    <cellStyle name="Percent 3 6 2 2 2" xfId="15784"/>
    <cellStyle name="Percent 3 6 2 2_SCH J-3" xfId="15785"/>
    <cellStyle name="Percent 3 6 2 3" xfId="15786"/>
    <cellStyle name="Percent 3 6 2_SCH J-3" xfId="15787"/>
    <cellStyle name="Percent 3 6 3" xfId="15788"/>
    <cellStyle name="Percent 3 6 3 2" xfId="15789"/>
    <cellStyle name="Percent 3 6 3_SCH J-3" xfId="15790"/>
    <cellStyle name="Percent 3 6 4" xfId="15791"/>
    <cellStyle name="Percent 3 6_SCH J-3" xfId="15792"/>
    <cellStyle name="Percent 3 7" xfId="15793"/>
    <cellStyle name="Percent 3 7 2" xfId="15794"/>
    <cellStyle name="Percent 3 7 2 2" xfId="15795"/>
    <cellStyle name="Percent 3 7 2_SCH J-3" xfId="15796"/>
    <cellStyle name="Percent 3 7 3" xfId="15797"/>
    <cellStyle name="Percent 3 7_SCH J-3" xfId="15798"/>
    <cellStyle name="Percent 3 8" xfId="15799"/>
    <cellStyle name="Percent 3 8 2" xfId="15800"/>
    <cellStyle name="Percent 3 8_SCH J-3" xfId="15801"/>
    <cellStyle name="Percent 3 9" xfId="15802"/>
    <cellStyle name="Percent 3_SCH J-3" xfId="15803"/>
    <cellStyle name="Percent 4" xfId="633"/>
    <cellStyle name="Percent 4 2" xfId="15804"/>
    <cellStyle name="Percent 4 2 2" xfId="15805"/>
    <cellStyle name="Percent 4 2 2 2" xfId="15806"/>
    <cellStyle name="Percent 4 2 2 2 2" xfId="15807"/>
    <cellStyle name="Percent 4 2 2 2 2 2" xfId="15808"/>
    <cellStyle name="Percent 4 2 2 2 2_SCH J-3" xfId="15809"/>
    <cellStyle name="Percent 4 2 2 2 3" xfId="15810"/>
    <cellStyle name="Percent 4 2 2 2 4" xfId="15811"/>
    <cellStyle name="Percent 4 2 2 2_SCH J-3" xfId="15812"/>
    <cellStyle name="Percent 4 2 2 3" xfId="15813"/>
    <cellStyle name="Percent 4 2 2 3 2" xfId="15814"/>
    <cellStyle name="Percent 4 2 2 3_SCH J-3" xfId="15815"/>
    <cellStyle name="Percent 4 2 2 4" xfId="15816"/>
    <cellStyle name="Percent 4 2 2 5" xfId="15817"/>
    <cellStyle name="Percent 4 2 2_SCH J-3" xfId="15818"/>
    <cellStyle name="Percent 4 2 3" xfId="15819"/>
    <cellStyle name="Percent 4 2 3 2" xfId="15820"/>
    <cellStyle name="Percent 4 2 3 2 2" xfId="15821"/>
    <cellStyle name="Percent 4 2 3 2_SCH J-3" xfId="15822"/>
    <cellStyle name="Percent 4 2 3 3" xfId="15823"/>
    <cellStyle name="Percent 4 2 3 4" xfId="15824"/>
    <cellStyle name="Percent 4 2 3_SCH J-3" xfId="15825"/>
    <cellStyle name="Percent 4 2 4" xfId="15826"/>
    <cellStyle name="Percent 4 2 4 2" xfId="15827"/>
    <cellStyle name="Percent 4 2 4_SCH J-3" xfId="15828"/>
    <cellStyle name="Percent 4 2 5" xfId="15829"/>
    <cellStyle name="Percent 4 2 6" xfId="15830"/>
    <cellStyle name="Percent 4 2_SCH J-3" xfId="15831"/>
    <cellStyle name="Percent 4 3" xfId="15832"/>
    <cellStyle name="Percent 4 3 2" xfId="15833"/>
    <cellStyle name="Percent 4 3 2 2" xfId="15834"/>
    <cellStyle name="Percent 4 3 2 2 2" xfId="15835"/>
    <cellStyle name="Percent 4 3 2 2_SCH J-3" xfId="15836"/>
    <cellStyle name="Percent 4 3 2 3" xfId="15837"/>
    <cellStyle name="Percent 4 3 2_SCH J-3" xfId="15838"/>
    <cellStyle name="Percent 4 3 3" xfId="15839"/>
    <cellStyle name="Percent 4 3 3 2" xfId="15840"/>
    <cellStyle name="Percent 4 3 3_SCH J-3" xfId="15841"/>
    <cellStyle name="Percent 4 3 4" xfId="15842"/>
    <cellStyle name="Percent 4 3 5" xfId="15843"/>
    <cellStyle name="Percent 4 3_SCH J-3" xfId="15844"/>
    <cellStyle name="Percent 4 4" xfId="15845"/>
    <cellStyle name="Percent 4 4 2" xfId="15846"/>
    <cellStyle name="Percent 4 4 2 2" xfId="15847"/>
    <cellStyle name="Percent 4 4 2_SCH J-3" xfId="15848"/>
    <cellStyle name="Percent 4 4 3" xfId="15849"/>
    <cellStyle name="Percent 4 4_SCH J-3" xfId="15850"/>
    <cellStyle name="Percent 4 5" xfId="15851"/>
    <cellStyle name="Percent 4 5 2" xfId="15852"/>
    <cellStyle name="Percent 4 5_SCH J-3" xfId="15853"/>
    <cellStyle name="Percent 4 6" xfId="15854"/>
    <cellStyle name="Percent 4 7" xfId="15855"/>
    <cellStyle name="Percent 4 8" xfId="15856"/>
    <cellStyle name="Percent 4_SCH J-3" xfId="15857"/>
    <cellStyle name="Percent 44" xfId="105"/>
    <cellStyle name="Percent 45" xfId="106"/>
    <cellStyle name="Percent 5" xfId="649"/>
    <cellStyle name="Percent 5 2" xfId="15858"/>
    <cellStyle name="Percent 5 2 2" xfId="15859"/>
    <cellStyle name="Percent 5 2_SCH J-3" xfId="15860"/>
    <cellStyle name="Percent 5 3" xfId="15861"/>
    <cellStyle name="Percent 5_SCH J-3" xfId="15862"/>
    <cellStyle name="Percent 6" xfId="15863"/>
    <cellStyle name="Percent 6 2" xfId="15864"/>
    <cellStyle name="Percent 6 3" xfId="15865"/>
    <cellStyle name="Percent 6_SCH J-3" xfId="15866"/>
    <cellStyle name="Percent 7" xfId="15867"/>
    <cellStyle name="Percent 7 2" xfId="15868"/>
    <cellStyle name="Percent 7 2 2" xfId="15869"/>
    <cellStyle name="Percent 7 2 2 2" xfId="15870"/>
    <cellStyle name="Percent 7 2 2 3" xfId="15871"/>
    <cellStyle name="Percent 7 2 2_SCH J-3" xfId="15872"/>
    <cellStyle name="Percent 7 2 3" xfId="15873"/>
    <cellStyle name="Percent 7 2 4" xfId="15874"/>
    <cellStyle name="Percent 7 2_SCH J-3" xfId="15875"/>
    <cellStyle name="Percent 7 3" xfId="15876"/>
    <cellStyle name="Percent 7 3 2" xfId="15877"/>
    <cellStyle name="Percent 7 3 3" xfId="15878"/>
    <cellStyle name="Percent 7 3_SCH J-3" xfId="15879"/>
    <cellStyle name="Percent 7 4" xfId="15880"/>
    <cellStyle name="Percent 7 5" xfId="15881"/>
    <cellStyle name="Percent 7 6" xfId="15882"/>
    <cellStyle name="Percent 7_SCH J-3" xfId="15883"/>
    <cellStyle name="Percent 8" xfId="15884"/>
    <cellStyle name="Percent 8 2" xfId="15885"/>
    <cellStyle name="Percent 8 2 2" xfId="15886"/>
    <cellStyle name="Percent 8 2 2 2" xfId="15887"/>
    <cellStyle name="Percent 8 2 2_SCH J-3" xfId="15888"/>
    <cellStyle name="Percent 8 2 3" xfId="15889"/>
    <cellStyle name="Percent 8 2_SCH J-3" xfId="15890"/>
    <cellStyle name="Percent 8 3" xfId="15891"/>
    <cellStyle name="Percent 8 3 2" xfId="15892"/>
    <cellStyle name="Percent 8 3_SCH J-3" xfId="15893"/>
    <cellStyle name="Percent 8 4" xfId="15894"/>
    <cellStyle name="Percent 8 5" xfId="15895"/>
    <cellStyle name="Percent 8 6" xfId="15896"/>
    <cellStyle name="Percent 8_SCH J-3" xfId="15897"/>
    <cellStyle name="Percent 9" xfId="15898"/>
    <cellStyle name="Percent 9 2" xfId="15899"/>
    <cellStyle name="Percent 9 2 2" xfId="15900"/>
    <cellStyle name="Percent 9 2 3" xfId="15901"/>
    <cellStyle name="Percent 9 2_SCH J-3" xfId="15902"/>
    <cellStyle name="Percent 9 3" xfId="15903"/>
    <cellStyle name="Percent 9 3 2" xfId="15904"/>
    <cellStyle name="Percent 9 3_SCH J-3" xfId="15905"/>
    <cellStyle name="Percent 9 4" xfId="15906"/>
    <cellStyle name="Percent 9 5" xfId="15907"/>
    <cellStyle name="Percent 9 6" xfId="15908"/>
    <cellStyle name="Percent 9_SCH J-3" xfId="15909"/>
    <cellStyle name="Project Overview Data Entry" xfId="15910"/>
    <cellStyle name="Project Overview Data Entry 2" xfId="15911"/>
    <cellStyle name="Project Overview Data Entry_SCH J-3" xfId="15912"/>
    <cellStyle name="PSChar" xfId="107"/>
    <cellStyle name="PSChar 2" xfId="546"/>
    <cellStyle name="PSChar_SCH J-3" xfId="15913"/>
    <cellStyle name="PSDate" xfId="108"/>
    <cellStyle name="PSDec" xfId="109"/>
    <cellStyle name="PSHeading" xfId="110"/>
    <cellStyle name="PSInt" xfId="111"/>
    <cellStyle name="PSSpacer" xfId="112"/>
    <cellStyle name="R00A" xfId="15914"/>
    <cellStyle name="R00B" xfId="15915"/>
    <cellStyle name="R00L" xfId="15916"/>
    <cellStyle name="R01A" xfId="15917"/>
    <cellStyle name="R01B" xfId="15918"/>
    <cellStyle name="R01H" xfId="15919"/>
    <cellStyle name="R01L" xfId="15920"/>
    <cellStyle name="R02A" xfId="15921"/>
    <cellStyle name="R02B" xfId="15922"/>
    <cellStyle name="R02H" xfId="15923"/>
    <cellStyle name="R02L" xfId="15924"/>
    <cellStyle name="R03A" xfId="15925"/>
    <cellStyle name="R03B" xfId="15926"/>
    <cellStyle name="R03H" xfId="15927"/>
    <cellStyle name="R03L" xfId="15928"/>
    <cellStyle name="R04A" xfId="15929"/>
    <cellStyle name="R04B" xfId="15930"/>
    <cellStyle name="R04H" xfId="15931"/>
    <cellStyle name="R04L" xfId="15932"/>
    <cellStyle name="R05A" xfId="15933"/>
    <cellStyle name="R05B" xfId="15934"/>
    <cellStyle name="R05H" xfId="15935"/>
    <cellStyle name="R05L" xfId="15936"/>
    <cellStyle name="R06A" xfId="15937"/>
    <cellStyle name="R06B" xfId="15938"/>
    <cellStyle name="R06H" xfId="15939"/>
    <cellStyle name="R06L" xfId="15940"/>
    <cellStyle name="R07A" xfId="15941"/>
    <cellStyle name="R07B" xfId="15942"/>
    <cellStyle name="R07H" xfId="15943"/>
    <cellStyle name="R07L" xfId="15944"/>
    <cellStyle name="ReportTitlePrompt" xfId="113"/>
    <cellStyle name="ReportTitlePrompt 2" xfId="547"/>
    <cellStyle name="ReportTitlePrompt 2 2" xfId="15945"/>
    <cellStyle name="ReportTitlePrompt 2 3" xfId="15946"/>
    <cellStyle name="ReportTitlePrompt 2_SCH J-3" xfId="15947"/>
    <cellStyle name="ReportTitlePrompt 3" xfId="15948"/>
    <cellStyle name="ReportTitlePrompt 4" xfId="15949"/>
    <cellStyle name="ReportTitlePrompt 5" xfId="15950"/>
    <cellStyle name="ReportTitlePrompt_SCH J-3" xfId="15951"/>
    <cellStyle name="ReportTitleValue" xfId="114"/>
    <cellStyle name="ReportTitleValue 2" xfId="15952"/>
    <cellStyle name="ReportTitleValue 2 2" xfId="15953"/>
    <cellStyle name="ReportTitleValue 2_SCH J-3" xfId="15954"/>
    <cellStyle name="ReportTitleValue_SCH J-3" xfId="15955"/>
    <cellStyle name="Reset  - Style4" xfId="115"/>
    <cellStyle name="RowAcctAbovePrompt" xfId="116"/>
    <cellStyle name="RowAcctAbovePrompt 2" xfId="15956"/>
    <cellStyle name="RowAcctAbovePrompt 2 2" xfId="15957"/>
    <cellStyle name="RowAcctAbovePrompt 2 3" xfId="15958"/>
    <cellStyle name="RowAcctAbovePrompt 2_SCH J-3" xfId="15959"/>
    <cellStyle name="RowAcctAbovePrompt 3" xfId="15960"/>
    <cellStyle name="RowAcctAbovePrompt 4" xfId="15961"/>
    <cellStyle name="RowAcctAbovePrompt_SCH J-3" xfId="15962"/>
    <cellStyle name="RowAcctSOBAbovePrompt" xfId="117"/>
    <cellStyle name="RowAcctSOBAbovePrompt 2" xfId="15963"/>
    <cellStyle name="RowAcctSOBAbovePrompt 2 2" xfId="15964"/>
    <cellStyle name="RowAcctSOBAbovePrompt 2 3" xfId="15965"/>
    <cellStyle name="RowAcctSOBAbovePrompt 2_SCH J-3" xfId="15966"/>
    <cellStyle name="RowAcctSOBAbovePrompt 3" xfId="15967"/>
    <cellStyle name="RowAcctSOBAbovePrompt 4" xfId="15968"/>
    <cellStyle name="RowAcctSOBAbovePrompt_SCH J-3" xfId="15969"/>
    <cellStyle name="RowAcctSOBValue" xfId="118"/>
    <cellStyle name="RowAcctSOBValue 2" xfId="15970"/>
    <cellStyle name="RowAcctSOBValue 2 2" xfId="15971"/>
    <cellStyle name="RowAcctSOBValue 2 3" xfId="15972"/>
    <cellStyle name="RowAcctSOBValue 2_SCH J-3" xfId="15973"/>
    <cellStyle name="RowAcctSOBValue 3" xfId="15974"/>
    <cellStyle name="RowAcctSOBValue 4" xfId="15975"/>
    <cellStyle name="RowAcctSOBValue_SCH J-3" xfId="15976"/>
    <cellStyle name="RowAcctValue" xfId="119"/>
    <cellStyle name="RowAcctValue 2" xfId="15977"/>
    <cellStyle name="RowAcctValue 2 2" xfId="15978"/>
    <cellStyle name="RowAcctValue 2_SCH J-3" xfId="15979"/>
    <cellStyle name="RowAcctValue_SCH J-3" xfId="15980"/>
    <cellStyle name="RowAttrAbovePrompt" xfId="120"/>
    <cellStyle name="RowAttrAbovePrompt 2" xfId="15981"/>
    <cellStyle name="RowAttrAbovePrompt 2 2" xfId="15982"/>
    <cellStyle name="RowAttrAbovePrompt 2 3" xfId="15983"/>
    <cellStyle name="RowAttrAbovePrompt 2_SCH J-3" xfId="15984"/>
    <cellStyle name="RowAttrAbovePrompt 3" xfId="15985"/>
    <cellStyle name="RowAttrAbovePrompt 4" xfId="15986"/>
    <cellStyle name="RowAttrAbovePrompt_SCH J-3" xfId="15987"/>
    <cellStyle name="RowAttrValue" xfId="121"/>
    <cellStyle name="RowAttrValue 2" xfId="15988"/>
    <cellStyle name="RowAttrValue 2 2" xfId="15989"/>
    <cellStyle name="RowAttrValue 2_SCH J-3" xfId="15990"/>
    <cellStyle name="RowAttrValue_SCH J-3" xfId="15991"/>
    <cellStyle name="RowColSetAbovePrompt" xfId="122"/>
    <cellStyle name="RowColSetAbovePrompt 2" xfId="15992"/>
    <cellStyle name="RowColSetAbovePrompt 2 2" xfId="15993"/>
    <cellStyle name="RowColSetAbovePrompt 2 3" xfId="15994"/>
    <cellStyle name="RowColSetAbovePrompt 2_SCH J-3" xfId="15995"/>
    <cellStyle name="RowColSetAbovePrompt 3" xfId="15996"/>
    <cellStyle name="RowColSetAbovePrompt 4" xfId="15997"/>
    <cellStyle name="RowColSetAbovePrompt_SCH J-3" xfId="15998"/>
    <cellStyle name="RowColSetLeftPrompt" xfId="123"/>
    <cellStyle name="RowColSetLeftPrompt 2" xfId="15999"/>
    <cellStyle name="RowColSetLeftPrompt 2 2" xfId="16000"/>
    <cellStyle name="RowColSetLeftPrompt 2 3" xfId="16001"/>
    <cellStyle name="RowColSetLeftPrompt 2_SCH J-3" xfId="16002"/>
    <cellStyle name="RowColSetLeftPrompt 3" xfId="16003"/>
    <cellStyle name="RowColSetLeftPrompt 4" xfId="16004"/>
    <cellStyle name="RowColSetLeftPrompt_SCH J-3" xfId="16005"/>
    <cellStyle name="RowColSetValue" xfId="124"/>
    <cellStyle name="RowColSetValue 2" xfId="548"/>
    <cellStyle name="RowColSetValue 2 2" xfId="16006"/>
    <cellStyle name="RowColSetValue 2_SCH J-3" xfId="16007"/>
    <cellStyle name="RowColSetValue 3" xfId="16008"/>
    <cellStyle name="RowColSetValue_SCH J-3" xfId="16009"/>
    <cellStyle name="RowLeftPrompt" xfId="125"/>
    <cellStyle name="RowLeftPrompt 2" xfId="16010"/>
    <cellStyle name="RowLeftPrompt 2 2" xfId="16011"/>
    <cellStyle name="RowLeftPrompt 2 3" xfId="16012"/>
    <cellStyle name="RowLeftPrompt 2_SCH J-3" xfId="16013"/>
    <cellStyle name="RowLeftPrompt 3" xfId="16014"/>
    <cellStyle name="RowLeftPrompt 4" xfId="16015"/>
    <cellStyle name="RowLeftPrompt_SCH J-3" xfId="16016"/>
    <cellStyle name="SampleUsingFormatMask" xfId="126"/>
    <cellStyle name="SampleUsingFormatMask 2" xfId="16017"/>
    <cellStyle name="SampleUsingFormatMask 2 2" xfId="16018"/>
    <cellStyle name="SampleUsingFormatMask 2 3" xfId="16019"/>
    <cellStyle name="SampleUsingFormatMask 2_SCH J-3" xfId="16020"/>
    <cellStyle name="SampleUsingFormatMask 3" xfId="16021"/>
    <cellStyle name="SampleUsingFormatMask 4" xfId="16022"/>
    <cellStyle name="SampleUsingFormatMask_SCH J-3" xfId="16023"/>
    <cellStyle name="SampleWithNoFormatMask" xfId="127"/>
    <cellStyle name="SampleWithNoFormatMask 2" xfId="16024"/>
    <cellStyle name="SampleWithNoFormatMask 2 2" xfId="16025"/>
    <cellStyle name="SampleWithNoFormatMask 2 3" xfId="16026"/>
    <cellStyle name="SampleWithNoFormatMask 2_SCH J-3" xfId="16027"/>
    <cellStyle name="SampleWithNoFormatMask 3" xfId="16028"/>
    <cellStyle name="SampleWithNoFormatMask 4" xfId="16029"/>
    <cellStyle name="SampleWithNoFormatMask_SCH J-3" xfId="16030"/>
    <cellStyle name="SAPBEXaggData" xfId="549"/>
    <cellStyle name="SAPBEXaggData 10" xfId="16031"/>
    <cellStyle name="SAPBEXaggData 10 2" xfId="16032"/>
    <cellStyle name="SAPBEXaggData 10_SCH J-3" xfId="16033"/>
    <cellStyle name="SAPBEXaggData 11" xfId="16034"/>
    <cellStyle name="SAPBEXaggData 11 2" xfId="16035"/>
    <cellStyle name="SAPBEXaggData 11_SCH J-3" xfId="16036"/>
    <cellStyle name="SAPBEXaggData 12" xfId="16037"/>
    <cellStyle name="SAPBEXaggData 2" xfId="550"/>
    <cellStyle name="SAPBEXaggData 2 10" xfId="16038"/>
    <cellStyle name="SAPBEXaggData 2 10 2" xfId="16039"/>
    <cellStyle name="SAPBEXaggData 2 10_SCH J-3" xfId="16040"/>
    <cellStyle name="SAPBEXaggData 2 11" xfId="16041"/>
    <cellStyle name="SAPBEXaggData 2 2" xfId="16042"/>
    <cellStyle name="SAPBEXaggData 2 2 2" xfId="16043"/>
    <cellStyle name="SAPBEXaggData 2 2_SCH J-3" xfId="16044"/>
    <cellStyle name="SAPBEXaggData 2 3" xfId="16045"/>
    <cellStyle name="SAPBEXaggData 2 3 2" xfId="16046"/>
    <cellStyle name="SAPBEXaggData 2 3_SCH J-3" xfId="16047"/>
    <cellStyle name="SAPBEXaggData 2 4" xfId="16048"/>
    <cellStyle name="SAPBEXaggData 2 4 2" xfId="16049"/>
    <cellStyle name="SAPBEXaggData 2 4_SCH J-3" xfId="16050"/>
    <cellStyle name="SAPBEXaggData 2 5" xfId="16051"/>
    <cellStyle name="SAPBEXaggData 2 5 2" xfId="16052"/>
    <cellStyle name="SAPBEXaggData 2 5_SCH J-3" xfId="16053"/>
    <cellStyle name="SAPBEXaggData 2 6" xfId="16054"/>
    <cellStyle name="SAPBEXaggData 2 6 2" xfId="16055"/>
    <cellStyle name="SAPBEXaggData 2 6_SCH J-3" xfId="16056"/>
    <cellStyle name="SAPBEXaggData 2 7" xfId="16057"/>
    <cellStyle name="SAPBEXaggData 2 7 2" xfId="16058"/>
    <cellStyle name="SAPBEXaggData 2 7_SCH J-3" xfId="16059"/>
    <cellStyle name="SAPBEXaggData 2 8" xfId="16060"/>
    <cellStyle name="SAPBEXaggData 2 8 2" xfId="16061"/>
    <cellStyle name="SAPBEXaggData 2 8_SCH J-3" xfId="16062"/>
    <cellStyle name="SAPBEXaggData 2 9" xfId="16063"/>
    <cellStyle name="SAPBEXaggData 2 9 2" xfId="16064"/>
    <cellStyle name="SAPBEXaggData 2 9_SCH J-3" xfId="16065"/>
    <cellStyle name="SAPBEXaggData 2_SCH J-3" xfId="16066"/>
    <cellStyle name="SAPBEXaggData 3" xfId="16067"/>
    <cellStyle name="SAPBEXaggData 3 2" xfId="16068"/>
    <cellStyle name="SAPBEXaggData 3_SCH J-3" xfId="16069"/>
    <cellStyle name="SAPBEXaggData 4" xfId="16070"/>
    <cellStyle name="SAPBEXaggData 4 2" xfId="16071"/>
    <cellStyle name="SAPBEXaggData 4_SCH J-3" xfId="16072"/>
    <cellStyle name="SAPBEXaggData 5" xfId="16073"/>
    <cellStyle name="SAPBEXaggData 5 2" xfId="16074"/>
    <cellStyle name="SAPBEXaggData 5_SCH J-3" xfId="16075"/>
    <cellStyle name="SAPBEXaggData 6" xfId="16076"/>
    <cellStyle name="SAPBEXaggData 6 2" xfId="16077"/>
    <cellStyle name="SAPBEXaggData 6_SCH J-3" xfId="16078"/>
    <cellStyle name="SAPBEXaggData 7" xfId="16079"/>
    <cellStyle name="SAPBEXaggData 7 2" xfId="16080"/>
    <cellStyle name="SAPBEXaggData 7_SCH J-3" xfId="16081"/>
    <cellStyle name="SAPBEXaggData 8" xfId="16082"/>
    <cellStyle name="SAPBEXaggData 8 2" xfId="16083"/>
    <cellStyle name="SAPBEXaggData 8_SCH J-3" xfId="16084"/>
    <cellStyle name="SAPBEXaggData 9" xfId="16085"/>
    <cellStyle name="SAPBEXaggData 9 2" xfId="16086"/>
    <cellStyle name="SAPBEXaggData 9_SCH J-3" xfId="16087"/>
    <cellStyle name="SAPBEXaggData_SCH J-3" xfId="16088"/>
    <cellStyle name="SAPBEXaggDataEmph" xfId="551"/>
    <cellStyle name="SAPBEXaggDataEmph 10" xfId="16089"/>
    <cellStyle name="SAPBEXaggDataEmph 10 2" xfId="16090"/>
    <cellStyle name="SAPBEXaggDataEmph 10_SCH J-3" xfId="16091"/>
    <cellStyle name="SAPBEXaggDataEmph 11" xfId="16092"/>
    <cellStyle name="SAPBEXaggDataEmph 2" xfId="16093"/>
    <cellStyle name="SAPBEXaggDataEmph 2 2" xfId="16094"/>
    <cellStyle name="SAPBEXaggDataEmph 2_SCH J-3" xfId="16095"/>
    <cellStyle name="SAPBEXaggDataEmph 3" xfId="16096"/>
    <cellStyle name="SAPBEXaggDataEmph 3 2" xfId="16097"/>
    <cellStyle name="SAPBEXaggDataEmph 3_SCH J-3" xfId="16098"/>
    <cellStyle name="SAPBEXaggDataEmph 4" xfId="16099"/>
    <cellStyle name="SAPBEXaggDataEmph 4 2" xfId="16100"/>
    <cellStyle name="SAPBEXaggDataEmph 4_SCH J-3" xfId="16101"/>
    <cellStyle name="SAPBEXaggDataEmph 5" xfId="16102"/>
    <cellStyle name="SAPBEXaggDataEmph 5 2" xfId="16103"/>
    <cellStyle name="SAPBEXaggDataEmph 5_SCH J-3" xfId="16104"/>
    <cellStyle name="SAPBEXaggDataEmph 6" xfId="16105"/>
    <cellStyle name="SAPBEXaggDataEmph 6 2" xfId="16106"/>
    <cellStyle name="SAPBEXaggDataEmph 6_SCH J-3" xfId="16107"/>
    <cellStyle name="SAPBEXaggDataEmph 7" xfId="16108"/>
    <cellStyle name="SAPBEXaggDataEmph 7 2" xfId="16109"/>
    <cellStyle name="SAPBEXaggDataEmph 7_SCH J-3" xfId="16110"/>
    <cellStyle name="SAPBEXaggDataEmph 8" xfId="16111"/>
    <cellStyle name="SAPBEXaggDataEmph 8 2" xfId="16112"/>
    <cellStyle name="SAPBEXaggDataEmph 8_SCH J-3" xfId="16113"/>
    <cellStyle name="SAPBEXaggDataEmph 9" xfId="16114"/>
    <cellStyle name="SAPBEXaggDataEmph 9 2" xfId="16115"/>
    <cellStyle name="SAPBEXaggDataEmph 9_SCH J-3" xfId="16116"/>
    <cellStyle name="SAPBEXaggDataEmph_SCH J-3" xfId="16117"/>
    <cellStyle name="SAPBEXaggItem" xfId="552"/>
    <cellStyle name="SAPBEXaggItem 10" xfId="16118"/>
    <cellStyle name="SAPBEXaggItem 10 2" xfId="16119"/>
    <cellStyle name="SAPBEXaggItem 10_SCH J-3" xfId="16120"/>
    <cellStyle name="SAPBEXaggItem 11" xfId="16121"/>
    <cellStyle name="SAPBEXaggItem 11 2" xfId="16122"/>
    <cellStyle name="SAPBEXaggItem 11_SCH J-3" xfId="16123"/>
    <cellStyle name="SAPBEXaggItem 12" xfId="16124"/>
    <cellStyle name="SAPBEXaggItem 2" xfId="553"/>
    <cellStyle name="SAPBEXaggItem 2 10" xfId="16125"/>
    <cellStyle name="SAPBEXaggItem 2 10 2" xfId="16126"/>
    <cellStyle name="SAPBEXaggItem 2 10_SCH J-3" xfId="16127"/>
    <cellStyle name="SAPBEXaggItem 2 11" xfId="16128"/>
    <cellStyle name="SAPBEXaggItem 2 2" xfId="16129"/>
    <cellStyle name="SAPBEXaggItem 2 2 2" xfId="16130"/>
    <cellStyle name="SAPBEXaggItem 2 2_SCH J-3" xfId="16131"/>
    <cellStyle name="SAPBEXaggItem 2 3" xfId="16132"/>
    <cellStyle name="SAPBEXaggItem 2 3 2" xfId="16133"/>
    <cellStyle name="SAPBEXaggItem 2 3_SCH J-3" xfId="16134"/>
    <cellStyle name="SAPBEXaggItem 2 4" xfId="16135"/>
    <cellStyle name="SAPBEXaggItem 2 4 2" xfId="16136"/>
    <cellStyle name="SAPBEXaggItem 2 4_SCH J-3" xfId="16137"/>
    <cellStyle name="SAPBEXaggItem 2 5" xfId="16138"/>
    <cellStyle name="SAPBEXaggItem 2 5 2" xfId="16139"/>
    <cellStyle name="SAPBEXaggItem 2 5_SCH J-3" xfId="16140"/>
    <cellStyle name="SAPBEXaggItem 2 6" xfId="16141"/>
    <cellStyle name="SAPBEXaggItem 2 6 2" xfId="16142"/>
    <cellStyle name="SAPBEXaggItem 2 6_SCH J-3" xfId="16143"/>
    <cellStyle name="SAPBEXaggItem 2 7" xfId="16144"/>
    <cellStyle name="SAPBEXaggItem 2 7 2" xfId="16145"/>
    <cellStyle name="SAPBEXaggItem 2 7_SCH J-3" xfId="16146"/>
    <cellStyle name="SAPBEXaggItem 2 8" xfId="16147"/>
    <cellStyle name="SAPBEXaggItem 2 8 2" xfId="16148"/>
    <cellStyle name="SAPBEXaggItem 2 8_SCH J-3" xfId="16149"/>
    <cellStyle name="SAPBEXaggItem 2 9" xfId="16150"/>
    <cellStyle name="SAPBEXaggItem 2 9 2" xfId="16151"/>
    <cellStyle name="SAPBEXaggItem 2 9_SCH J-3" xfId="16152"/>
    <cellStyle name="SAPBEXaggItem 2_SCH J-3" xfId="16153"/>
    <cellStyle name="SAPBEXaggItem 3" xfId="16154"/>
    <cellStyle name="SAPBEXaggItem 3 2" xfId="16155"/>
    <cellStyle name="SAPBEXaggItem 3_SCH J-3" xfId="16156"/>
    <cellStyle name="SAPBEXaggItem 4" xfId="16157"/>
    <cellStyle name="SAPBEXaggItem 4 2" xfId="16158"/>
    <cellStyle name="SAPBEXaggItem 4_SCH J-3" xfId="16159"/>
    <cellStyle name="SAPBEXaggItem 5" xfId="16160"/>
    <cellStyle name="SAPBEXaggItem 5 2" xfId="16161"/>
    <cellStyle name="SAPBEXaggItem 5_SCH J-3" xfId="16162"/>
    <cellStyle name="SAPBEXaggItem 6" xfId="16163"/>
    <cellStyle name="SAPBEXaggItem 6 2" xfId="16164"/>
    <cellStyle name="SAPBEXaggItem 6_SCH J-3" xfId="16165"/>
    <cellStyle name="SAPBEXaggItem 7" xfId="16166"/>
    <cellStyle name="SAPBEXaggItem 7 2" xfId="16167"/>
    <cellStyle name="SAPBEXaggItem 7_SCH J-3" xfId="16168"/>
    <cellStyle name="SAPBEXaggItem 8" xfId="16169"/>
    <cellStyle name="SAPBEXaggItem 8 2" xfId="16170"/>
    <cellStyle name="SAPBEXaggItem 8_SCH J-3" xfId="16171"/>
    <cellStyle name="SAPBEXaggItem 9" xfId="16172"/>
    <cellStyle name="SAPBEXaggItem 9 2" xfId="16173"/>
    <cellStyle name="SAPBEXaggItem 9_SCH J-3" xfId="16174"/>
    <cellStyle name="SAPBEXaggItem_SCH J-3" xfId="16175"/>
    <cellStyle name="SAPBEXaggItemX" xfId="554"/>
    <cellStyle name="SAPBEXaggItemX 10" xfId="16176"/>
    <cellStyle name="SAPBEXaggItemX 10 2" xfId="16177"/>
    <cellStyle name="SAPBEXaggItemX 10_SCH J-3" xfId="16178"/>
    <cellStyle name="SAPBEXaggItemX 11" xfId="16179"/>
    <cellStyle name="SAPBEXaggItemX 11 2" xfId="16180"/>
    <cellStyle name="SAPBEXaggItemX 11_SCH J-3" xfId="16181"/>
    <cellStyle name="SAPBEXaggItemX 12" xfId="16182"/>
    <cellStyle name="SAPBEXaggItemX 2" xfId="555"/>
    <cellStyle name="SAPBEXaggItemX 2 10" xfId="16183"/>
    <cellStyle name="SAPBEXaggItemX 2 10 2" xfId="16184"/>
    <cellStyle name="SAPBEXaggItemX 2 10_SCH J-3" xfId="16185"/>
    <cellStyle name="SAPBEXaggItemX 2 11" xfId="16186"/>
    <cellStyle name="SAPBEXaggItemX 2 2" xfId="16187"/>
    <cellStyle name="SAPBEXaggItemX 2 2 2" xfId="16188"/>
    <cellStyle name="SAPBEXaggItemX 2 2_SCH J-3" xfId="16189"/>
    <cellStyle name="SAPBEXaggItemX 2 3" xfId="16190"/>
    <cellStyle name="SAPBEXaggItemX 2 3 2" xfId="16191"/>
    <cellStyle name="SAPBEXaggItemX 2 3_SCH J-3" xfId="16192"/>
    <cellStyle name="SAPBEXaggItemX 2 4" xfId="16193"/>
    <cellStyle name="SAPBEXaggItemX 2 4 2" xfId="16194"/>
    <cellStyle name="SAPBEXaggItemX 2 4_SCH J-3" xfId="16195"/>
    <cellStyle name="SAPBEXaggItemX 2 5" xfId="16196"/>
    <cellStyle name="SAPBEXaggItemX 2 5 2" xfId="16197"/>
    <cellStyle name="SAPBEXaggItemX 2 5_SCH J-3" xfId="16198"/>
    <cellStyle name="SAPBEXaggItemX 2 6" xfId="16199"/>
    <cellStyle name="SAPBEXaggItemX 2 6 2" xfId="16200"/>
    <cellStyle name="SAPBEXaggItemX 2 6_SCH J-3" xfId="16201"/>
    <cellStyle name="SAPBEXaggItemX 2 7" xfId="16202"/>
    <cellStyle name="SAPBEXaggItemX 2 7 2" xfId="16203"/>
    <cellStyle name="SAPBEXaggItemX 2 7_SCH J-3" xfId="16204"/>
    <cellStyle name="SAPBEXaggItemX 2 8" xfId="16205"/>
    <cellStyle name="SAPBEXaggItemX 2 8 2" xfId="16206"/>
    <cellStyle name="SAPBEXaggItemX 2 8_SCH J-3" xfId="16207"/>
    <cellStyle name="SAPBEXaggItemX 2 9" xfId="16208"/>
    <cellStyle name="SAPBEXaggItemX 2 9 2" xfId="16209"/>
    <cellStyle name="SAPBEXaggItemX 2 9_SCH J-3" xfId="16210"/>
    <cellStyle name="SAPBEXaggItemX 2_SCH J-3" xfId="16211"/>
    <cellStyle name="SAPBEXaggItemX 3" xfId="16212"/>
    <cellStyle name="SAPBEXaggItemX 3 2" xfId="16213"/>
    <cellStyle name="SAPBEXaggItemX 3_SCH J-3" xfId="16214"/>
    <cellStyle name="SAPBEXaggItemX 4" xfId="16215"/>
    <cellStyle name="SAPBEXaggItemX 4 2" xfId="16216"/>
    <cellStyle name="SAPBEXaggItemX 4_SCH J-3" xfId="16217"/>
    <cellStyle name="SAPBEXaggItemX 5" xfId="16218"/>
    <cellStyle name="SAPBEXaggItemX 5 2" xfId="16219"/>
    <cellStyle name="SAPBEXaggItemX 5_SCH J-3" xfId="16220"/>
    <cellStyle name="SAPBEXaggItemX 6" xfId="16221"/>
    <cellStyle name="SAPBEXaggItemX 6 2" xfId="16222"/>
    <cellStyle name="SAPBEXaggItemX 6_SCH J-3" xfId="16223"/>
    <cellStyle name="SAPBEXaggItemX 7" xfId="16224"/>
    <cellStyle name="SAPBEXaggItemX 7 2" xfId="16225"/>
    <cellStyle name="SAPBEXaggItemX 7_SCH J-3" xfId="16226"/>
    <cellStyle name="SAPBEXaggItemX 8" xfId="16227"/>
    <cellStyle name="SAPBEXaggItemX 8 2" xfId="16228"/>
    <cellStyle name="SAPBEXaggItemX 8_SCH J-3" xfId="16229"/>
    <cellStyle name="SAPBEXaggItemX 9" xfId="16230"/>
    <cellStyle name="SAPBEXaggItemX 9 2" xfId="16231"/>
    <cellStyle name="SAPBEXaggItemX 9_SCH J-3" xfId="16232"/>
    <cellStyle name="SAPBEXaggItemX_SCH J-3" xfId="16233"/>
    <cellStyle name="SAPBEXchaText" xfId="556"/>
    <cellStyle name="SAPBEXchaText 2" xfId="557"/>
    <cellStyle name="SAPBEXchaText_SCH J-3" xfId="16234"/>
    <cellStyle name="SAPBEXexcBad7" xfId="558"/>
    <cellStyle name="SAPBEXexcBad7 10" xfId="16235"/>
    <cellStyle name="SAPBEXexcBad7 10 2" xfId="16236"/>
    <cellStyle name="SAPBEXexcBad7 10_SCH J-3" xfId="16237"/>
    <cellStyle name="SAPBEXexcBad7 11" xfId="16238"/>
    <cellStyle name="SAPBEXexcBad7 11 2" xfId="16239"/>
    <cellStyle name="SAPBEXexcBad7 11_SCH J-3" xfId="16240"/>
    <cellStyle name="SAPBEXexcBad7 12" xfId="16241"/>
    <cellStyle name="SAPBEXexcBad7 2" xfId="559"/>
    <cellStyle name="SAPBEXexcBad7 2 10" xfId="16242"/>
    <cellStyle name="SAPBEXexcBad7 2 10 2" xfId="16243"/>
    <cellStyle name="SAPBEXexcBad7 2 10_SCH J-3" xfId="16244"/>
    <cellStyle name="SAPBEXexcBad7 2 11" xfId="16245"/>
    <cellStyle name="SAPBEXexcBad7 2 2" xfId="16246"/>
    <cellStyle name="SAPBEXexcBad7 2 2 2" xfId="16247"/>
    <cellStyle name="SAPBEXexcBad7 2 2_SCH J-3" xfId="16248"/>
    <cellStyle name="SAPBEXexcBad7 2 3" xfId="16249"/>
    <cellStyle name="SAPBEXexcBad7 2 3 2" xfId="16250"/>
    <cellStyle name="SAPBEXexcBad7 2 3_SCH J-3" xfId="16251"/>
    <cellStyle name="SAPBEXexcBad7 2 4" xfId="16252"/>
    <cellStyle name="SAPBEXexcBad7 2 4 2" xfId="16253"/>
    <cellStyle name="SAPBEXexcBad7 2 4_SCH J-3" xfId="16254"/>
    <cellStyle name="SAPBEXexcBad7 2 5" xfId="16255"/>
    <cellStyle name="SAPBEXexcBad7 2 5 2" xfId="16256"/>
    <cellStyle name="SAPBEXexcBad7 2 5_SCH J-3" xfId="16257"/>
    <cellStyle name="SAPBEXexcBad7 2 6" xfId="16258"/>
    <cellStyle name="SAPBEXexcBad7 2 6 2" xfId="16259"/>
    <cellStyle name="SAPBEXexcBad7 2 6_SCH J-3" xfId="16260"/>
    <cellStyle name="SAPBEXexcBad7 2 7" xfId="16261"/>
    <cellStyle name="SAPBEXexcBad7 2 7 2" xfId="16262"/>
    <cellStyle name="SAPBEXexcBad7 2 7_SCH J-3" xfId="16263"/>
    <cellStyle name="SAPBEXexcBad7 2 8" xfId="16264"/>
    <cellStyle name="SAPBEXexcBad7 2 8 2" xfId="16265"/>
    <cellStyle name="SAPBEXexcBad7 2 8_SCH J-3" xfId="16266"/>
    <cellStyle name="SAPBEXexcBad7 2 9" xfId="16267"/>
    <cellStyle name="SAPBEXexcBad7 2 9 2" xfId="16268"/>
    <cellStyle name="SAPBEXexcBad7 2 9_SCH J-3" xfId="16269"/>
    <cellStyle name="SAPBEXexcBad7 2_SCH J-3" xfId="16270"/>
    <cellStyle name="SAPBEXexcBad7 3" xfId="16271"/>
    <cellStyle name="SAPBEXexcBad7 3 2" xfId="16272"/>
    <cellStyle name="SAPBEXexcBad7 3_SCH J-3" xfId="16273"/>
    <cellStyle name="SAPBEXexcBad7 4" xfId="16274"/>
    <cellStyle name="SAPBEXexcBad7 4 2" xfId="16275"/>
    <cellStyle name="SAPBEXexcBad7 4_SCH J-3" xfId="16276"/>
    <cellStyle name="SAPBEXexcBad7 5" xfId="16277"/>
    <cellStyle name="SAPBEXexcBad7 5 2" xfId="16278"/>
    <cellStyle name="SAPBEXexcBad7 5_SCH J-3" xfId="16279"/>
    <cellStyle name="SAPBEXexcBad7 6" xfId="16280"/>
    <cellStyle name="SAPBEXexcBad7 6 2" xfId="16281"/>
    <cellStyle name="SAPBEXexcBad7 6_SCH J-3" xfId="16282"/>
    <cellStyle name="SAPBEXexcBad7 7" xfId="16283"/>
    <cellStyle name="SAPBEXexcBad7 7 2" xfId="16284"/>
    <cellStyle name="SAPBEXexcBad7 7_SCH J-3" xfId="16285"/>
    <cellStyle name="SAPBEXexcBad7 8" xfId="16286"/>
    <cellStyle name="SAPBEXexcBad7 8 2" xfId="16287"/>
    <cellStyle name="SAPBEXexcBad7 8_SCH J-3" xfId="16288"/>
    <cellStyle name="SAPBEXexcBad7 9" xfId="16289"/>
    <cellStyle name="SAPBEXexcBad7 9 2" xfId="16290"/>
    <cellStyle name="SAPBEXexcBad7 9_SCH J-3" xfId="16291"/>
    <cellStyle name="SAPBEXexcBad7_SCH J-3" xfId="16292"/>
    <cellStyle name="SAPBEXexcBad8" xfId="560"/>
    <cellStyle name="SAPBEXexcBad8 10" xfId="16293"/>
    <cellStyle name="SAPBEXexcBad8 10 2" xfId="16294"/>
    <cellStyle name="SAPBEXexcBad8 10_SCH J-3" xfId="16295"/>
    <cellStyle name="SAPBEXexcBad8 11" xfId="16296"/>
    <cellStyle name="SAPBEXexcBad8 2" xfId="16297"/>
    <cellStyle name="SAPBEXexcBad8 2 2" xfId="16298"/>
    <cellStyle name="SAPBEXexcBad8 2_SCH J-3" xfId="16299"/>
    <cellStyle name="SAPBEXexcBad8 3" xfId="16300"/>
    <cellStyle name="SAPBEXexcBad8 3 2" xfId="16301"/>
    <cellStyle name="SAPBEXexcBad8 3_SCH J-3" xfId="16302"/>
    <cellStyle name="SAPBEXexcBad8 4" xfId="16303"/>
    <cellStyle name="SAPBEXexcBad8 4 2" xfId="16304"/>
    <cellStyle name="SAPBEXexcBad8 4_SCH J-3" xfId="16305"/>
    <cellStyle name="SAPBEXexcBad8 5" xfId="16306"/>
    <cellStyle name="SAPBEXexcBad8 5 2" xfId="16307"/>
    <cellStyle name="SAPBEXexcBad8 5_SCH J-3" xfId="16308"/>
    <cellStyle name="SAPBEXexcBad8 6" xfId="16309"/>
    <cellStyle name="SAPBEXexcBad8 6 2" xfId="16310"/>
    <cellStyle name="SAPBEXexcBad8 6_SCH J-3" xfId="16311"/>
    <cellStyle name="SAPBEXexcBad8 7" xfId="16312"/>
    <cellStyle name="SAPBEXexcBad8 7 2" xfId="16313"/>
    <cellStyle name="SAPBEXexcBad8 7_SCH J-3" xfId="16314"/>
    <cellStyle name="SAPBEXexcBad8 8" xfId="16315"/>
    <cellStyle name="SAPBEXexcBad8 8 2" xfId="16316"/>
    <cellStyle name="SAPBEXexcBad8 8_SCH J-3" xfId="16317"/>
    <cellStyle name="SAPBEXexcBad8 9" xfId="16318"/>
    <cellStyle name="SAPBEXexcBad8 9 2" xfId="16319"/>
    <cellStyle name="SAPBEXexcBad8 9_SCH J-3" xfId="16320"/>
    <cellStyle name="SAPBEXexcBad8_SCH J-3" xfId="16321"/>
    <cellStyle name="SAPBEXexcBad9" xfId="561"/>
    <cellStyle name="SAPBEXexcBad9 10" xfId="16322"/>
    <cellStyle name="SAPBEXexcBad9 10 2" xfId="16323"/>
    <cellStyle name="SAPBEXexcBad9 10_SCH J-3" xfId="16324"/>
    <cellStyle name="SAPBEXexcBad9 11" xfId="16325"/>
    <cellStyle name="SAPBEXexcBad9 2" xfId="16326"/>
    <cellStyle name="SAPBEXexcBad9 2 2" xfId="16327"/>
    <cellStyle name="SAPBEXexcBad9 2_SCH J-3" xfId="16328"/>
    <cellStyle name="SAPBEXexcBad9 3" xfId="16329"/>
    <cellStyle name="SAPBEXexcBad9 3 2" xfId="16330"/>
    <cellStyle name="SAPBEXexcBad9 3_SCH J-3" xfId="16331"/>
    <cellStyle name="SAPBEXexcBad9 4" xfId="16332"/>
    <cellStyle name="SAPBEXexcBad9 4 2" xfId="16333"/>
    <cellStyle name="SAPBEXexcBad9 4_SCH J-3" xfId="16334"/>
    <cellStyle name="SAPBEXexcBad9 5" xfId="16335"/>
    <cellStyle name="SAPBEXexcBad9 5 2" xfId="16336"/>
    <cellStyle name="SAPBEXexcBad9 5_SCH J-3" xfId="16337"/>
    <cellStyle name="SAPBEXexcBad9 6" xfId="16338"/>
    <cellStyle name="SAPBEXexcBad9 6 2" xfId="16339"/>
    <cellStyle name="SAPBEXexcBad9 6_SCH J-3" xfId="16340"/>
    <cellStyle name="SAPBEXexcBad9 7" xfId="16341"/>
    <cellStyle name="SAPBEXexcBad9 7 2" xfId="16342"/>
    <cellStyle name="SAPBEXexcBad9 7_SCH J-3" xfId="16343"/>
    <cellStyle name="SAPBEXexcBad9 8" xfId="16344"/>
    <cellStyle name="SAPBEXexcBad9 8 2" xfId="16345"/>
    <cellStyle name="SAPBEXexcBad9 8_SCH J-3" xfId="16346"/>
    <cellStyle name="SAPBEXexcBad9 9" xfId="16347"/>
    <cellStyle name="SAPBEXexcBad9 9 2" xfId="16348"/>
    <cellStyle name="SAPBEXexcBad9 9_SCH J-3" xfId="16349"/>
    <cellStyle name="SAPBEXexcBad9_SCH J-3" xfId="16350"/>
    <cellStyle name="SAPBEXexcCritical4" xfId="562"/>
    <cellStyle name="SAPBEXexcCritical4 10" xfId="16351"/>
    <cellStyle name="SAPBEXexcCritical4 10 2" xfId="16352"/>
    <cellStyle name="SAPBEXexcCritical4 10_SCH J-3" xfId="16353"/>
    <cellStyle name="SAPBEXexcCritical4 11" xfId="16354"/>
    <cellStyle name="SAPBEXexcCritical4 11 2" xfId="16355"/>
    <cellStyle name="SAPBEXexcCritical4 11_SCH J-3" xfId="16356"/>
    <cellStyle name="SAPBEXexcCritical4 12" xfId="16357"/>
    <cellStyle name="SAPBEXexcCritical4 2" xfId="563"/>
    <cellStyle name="SAPBEXexcCritical4 2 10" xfId="16358"/>
    <cellStyle name="SAPBEXexcCritical4 2 10 2" xfId="16359"/>
    <cellStyle name="SAPBEXexcCritical4 2 10_SCH J-3" xfId="16360"/>
    <cellStyle name="SAPBEXexcCritical4 2 11" xfId="16361"/>
    <cellStyle name="SAPBEXexcCritical4 2 2" xfId="16362"/>
    <cellStyle name="SAPBEXexcCritical4 2 2 2" xfId="16363"/>
    <cellStyle name="SAPBEXexcCritical4 2 2_SCH J-3" xfId="16364"/>
    <cellStyle name="SAPBEXexcCritical4 2 3" xfId="16365"/>
    <cellStyle name="SAPBEXexcCritical4 2 3 2" xfId="16366"/>
    <cellStyle name="SAPBEXexcCritical4 2 3_SCH J-3" xfId="16367"/>
    <cellStyle name="SAPBEXexcCritical4 2 4" xfId="16368"/>
    <cellStyle name="SAPBEXexcCritical4 2 4 2" xfId="16369"/>
    <cellStyle name="SAPBEXexcCritical4 2 4_SCH J-3" xfId="16370"/>
    <cellStyle name="SAPBEXexcCritical4 2 5" xfId="16371"/>
    <cellStyle name="SAPBEXexcCritical4 2 5 2" xfId="16372"/>
    <cellStyle name="SAPBEXexcCritical4 2 5_SCH J-3" xfId="16373"/>
    <cellStyle name="SAPBEXexcCritical4 2 6" xfId="16374"/>
    <cellStyle name="SAPBEXexcCritical4 2 6 2" xfId="16375"/>
    <cellStyle name="SAPBEXexcCritical4 2 6_SCH J-3" xfId="16376"/>
    <cellStyle name="SAPBEXexcCritical4 2 7" xfId="16377"/>
    <cellStyle name="SAPBEXexcCritical4 2 7 2" xfId="16378"/>
    <cellStyle name="SAPBEXexcCritical4 2 7_SCH J-3" xfId="16379"/>
    <cellStyle name="SAPBEXexcCritical4 2 8" xfId="16380"/>
    <cellStyle name="SAPBEXexcCritical4 2 8 2" xfId="16381"/>
    <cellStyle name="SAPBEXexcCritical4 2 8_SCH J-3" xfId="16382"/>
    <cellStyle name="SAPBEXexcCritical4 2 9" xfId="16383"/>
    <cellStyle name="SAPBEXexcCritical4 2 9 2" xfId="16384"/>
    <cellStyle name="SAPBEXexcCritical4 2 9_SCH J-3" xfId="16385"/>
    <cellStyle name="SAPBEXexcCritical4 2_SCH J-3" xfId="16386"/>
    <cellStyle name="SAPBEXexcCritical4 3" xfId="16387"/>
    <cellStyle name="SAPBEXexcCritical4 3 2" xfId="16388"/>
    <cellStyle name="SAPBEXexcCritical4 3_SCH J-3" xfId="16389"/>
    <cellStyle name="SAPBEXexcCritical4 4" xfId="16390"/>
    <cellStyle name="SAPBEXexcCritical4 4 2" xfId="16391"/>
    <cellStyle name="SAPBEXexcCritical4 4_SCH J-3" xfId="16392"/>
    <cellStyle name="SAPBEXexcCritical4 5" xfId="16393"/>
    <cellStyle name="SAPBEXexcCritical4 5 2" xfId="16394"/>
    <cellStyle name="SAPBEXexcCritical4 5_SCH J-3" xfId="16395"/>
    <cellStyle name="SAPBEXexcCritical4 6" xfId="16396"/>
    <cellStyle name="SAPBEXexcCritical4 6 2" xfId="16397"/>
    <cellStyle name="SAPBEXexcCritical4 6_SCH J-3" xfId="16398"/>
    <cellStyle name="SAPBEXexcCritical4 7" xfId="16399"/>
    <cellStyle name="SAPBEXexcCritical4 7 2" xfId="16400"/>
    <cellStyle name="SAPBEXexcCritical4 7_SCH J-3" xfId="16401"/>
    <cellStyle name="SAPBEXexcCritical4 8" xfId="16402"/>
    <cellStyle name="SAPBEXexcCritical4 8 2" xfId="16403"/>
    <cellStyle name="SAPBEXexcCritical4 8_SCH J-3" xfId="16404"/>
    <cellStyle name="SAPBEXexcCritical4 9" xfId="16405"/>
    <cellStyle name="SAPBEXexcCritical4 9 2" xfId="16406"/>
    <cellStyle name="SAPBEXexcCritical4 9_SCH J-3" xfId="16407"/>
    <cellStyle name="SAPBEXexcCritical4_SCH J-3" xfId="16408"/>
    <cellStyle name="SAPBEXexcCritical5" xfId="564"/>
    <cellStyle name="SAPBEXexcCritical5 10" xfId="16409"/>
    <cellStyle name="SAPBEXexcCritical5 10 2" xfId="16410"/>
    <cellStyle name="SAPBEXexcCritical5 10_SCH J-3" xfId="16411"/>
    <cellStyle name="SAPBEXexcCritical5 11" xfId="16412"/>
    <cellStyle name="SAPBEXexcCritical5 11 2" xfId="16413"/>
    <cellStyle name="SAPBEXexcCritical5 11_SCH J-3" xfId="16414"/>
    <cellStyle name="SAPBEXexcCritical5 12" xfId="16415"/>
    <cellStyle name="SAPBEXexcCritical5 2" xfId="565"/>
    <cellStyle name="SAPBEXexcCritical5 2 10" xfId="16416"/>
    <cellStyle name="SAPBEXexcCritical5 2 10 2" xfId="16417"/>
    <cellStyle name="SAPBEXexcCritical5 2 10_SCH J-3" xfId="16418"/>
    <cellStyle name="SAPBEXexcCritical5 2 11" xfId="16419"/>
    <cellStyle name="SAPBEXexcCritical5 2 2" xfId="16420"/>
    <cellStyle name="SAPBEXexcCritical5 2 2 2" xfId="16421"/>
    <cellStyle name="SAPBEXexcCritical5 2 2_SCH J-3" xfId="16422"/>
    <cellStyle name="SAPBEXexcCritical5 2 3" xfId="16423"/>
    <cellStyle name="SAPBEXexcCritical5 2 3 2" xfId="16424"/>
    <cellStyle name="SAPBEXexcCritical5 2 3_SCH J-3" xfId="16425"/>
    <cellStyle name="SAPBEXexcCritical5 2 4" xfId="16426"/>
    <cellStyle name="SAPBEXexcCritical5 2 4 2" xfId="16427"/>
    <cellStyle name="SAPBEXexcCritical5 2 4_SCH J-3" xfId="16428"/>
    <cellStyle name="SAPBEXexcCritical5 2 5" xfId="16429"/>
    <cellStyle name="SAPBEXexcCritical5 2 5 2" xfId="16430"/>
    <cellStyle name="SAPBEXexcCritical5 2 5_SCH J-3" xfId="16431"/>
    <cellStyle name="SAPBEXexcCritical5 2 6" xfId="16432"/>
    <cellStyle name="SAPBEXexcCritical5 2 6 2" xfId="16433"/>
    <cellStyle name="SAPBEXexcCritical5 2 6_SCH J-3" xfId="16434"/>
    <cellStyle name="SAPBEXexcCritical5 2 7" xfId="16435"/>
    <cellStyle name="SAPBEXexcCritical5 2 7 2" xfId="16436"/>
    <cellStyle name="SAPBEXexcCritical5 2 7_SCH J-3" xfId="16437"/>
    <cellStyle name="SAPBEXexcCritical5 2 8" xfId="16438"/>
    <cellStyle name="SAPBEXexcCritical5 2 8 2" xfId="16439"/>
    <cellStyle name="SAPBEXexcCritical5 2 8_SCH J-3" xfId="16440"/>
    <cellStyle name="SAPBEXexcCritical5 2 9" xfId="16441"/>
    <cellStyle name="SAPBEXexcCritical5 2 9 2" xfId="16442"/>
    <cellStyle name="SAPBEXexcCritical5 2 9_SCH J-3" xfId="16443"/>
    <cellStyle name="SAPBEXexcCritical5 2_SCH J-3" xfId="16444"/>
    <cellStyle name="SAPBEXexcCritical5 3" xfId="16445"/>
    <cellStyle name="SAPBEXexcCritical5 3 2" xfId="16446"/>
    <cellStyle name="SAPBEXexcCritical5 3_SCH J-3" xfId="16447"/>
    <cellStyle name="SAPBEXexcCritical5 4" xfId="16448"/>
    <cellStyle name="SAPBEXexcCritical5 4 2" xfId="16449"/>
    <cellStyle name="SAPBEXexcCritical5 4_SCH J-3" xfId="16450"/>
    <cellStyle name="SAPBEXexcCritical5 5" xfId="16451"/>
    <cellStyle name="SAPBEXexcCritical5 5 2" xfId="16452"/>
    <cellStyle name="SAPBEXexcCritical5 5_SCH J-3" xfId="16453"/>
    <cellStyle name="SAPBEXexcCritical5 6" xfId="16454"/>
    <cellStyle name="SAPBEXexcCritical5 6 2" xfId="16455"/>
    <cellStyle name="SAPBEXexcCritical5 6_SCH J-3" xfId="16456"/>
    <cellStyle name="SAPBEXexcCritical5 7" xfId="16457"/>
    <cellStyle name="SAPBEXexcCritical5 7 2" xfId="16458"/>
    <cellStyle name="SAPBEXexcCritical5 7_SCH J-3" xfId="16459"/>
    <cellStyle name="SAPBEXexcCritical5 8" xfId="16460"/>
    <cellStyle name="SAPBEXexcCritical5 8 2" xfId="16461"/>
    <cellStyle name="SAPBEXexcCritical5 8_SCH J-3" xfId="16462"/>
    <cellStyle name="SAPBEXexcCritical5 9" xfId="16463"/>
    <cellStyle name="SAPBEXexcCritical5 9 2" xfId="16464"/>
    <cellStyle name="SAPBEXexcCritical5 9_SCH J-3" xfId="16465"/>
    <cellStyle name="SAPBEXexcCritical5_SCH J-3" xfId="16466"/>
    <cellStyle name="SAPBEXexcCritical6" xfId="566"/>
    <cellStyle name="SAPBEXexcCritical6 10" xfId="16467"/>
    <cellStyle name="SAPBEXexcCritical6 10 2" xfId="16468"/>
    <cellStyle name="SAPBEXexcCritical6 10_SCH J-3" xfId="16469"/>
    <cellStyle name="SAPBEXexcCritical6 11" xfId="16470"/>
    <cellStyle name="SAPBEXexcCritical6 11 2" xfId="16471"/>
    <cellStyle name="SAPBEXexcCritical6 11_SCH J-3" xfId="16472"/>
    <cellStyle name="SAPBEXexcCritical6 12" xfId="16473"/>
    <cellStyle name="SAPBEXexcCritical6 2" xfId="567"/>
    <cellStyle name="SAPBEXexcCritical6 2 10" xfId="16474"/>
    <cellStyle name="SAPBEXexcCritical6 2 10 2" xfId="16475"/>
    <cellStyle name="SAPBEXexcCritical6 2 10_SCH J-3" xfId="16476"/>
    <cellStyle name="SAPBEXexcCritical6 2 11" xfId="16477"/>
    <cellStyle name="SAPBEXexcCritical6 2 2" xfId="16478"/>
    <cellStyle name="SAPBEXexcCritical6 2 2 2" xfId="16479"/>
    <cellStyle name="SAPBEXexcCritical6 2 2_SCH J-3" xfId="16480"/>
    <cellStyle name="SAPBEXexcCritical6 2 3" xfId="16481"/>
    <cellStyle name="SAPBEXexcCritical6 2 3 2" xfId="16482"/>
    <cellStyle name="SAPBEXexcCritical6 2 3_SCH J-3" xfId="16483"/>
    <cellStyle name="SAPBEXexcCritical6 2 4" xfId="16484"/>
    <cellStyle name="SAPBEXexcCritical6 2 4 2" xfId="16485"/>
    <cellStyle name="SAPBEXexcCritical6 2 4_SCH J-3" xfId="16486"/>
    <cellStyle name="SAPBEXexcCritical6 2 5" xfId="16487"/>
    <cellStyle name="SAPBEXexcCritical6 2 5 2" xfId="16488"/>
    <cellStyle name="SAPBEXexcCritical6 2 5_SCH J-3" xfId="16489"/>
    <cellStyle name="SAPBEXexcCritical6 2 6" xfId="16490"/>
    <cellStyle name="SAPBEXexcCritical6 2 6 2" xfId="16491"/>
    <cellStyle name="SAPBEXexcCritical6 2 6_SCH J-3" xfId="16492"/>
    <cellStyle name="SAPBEXexcCritical6 2 7" xfId="16493"/>
    <cellStyle name="SAPBEXexcCritical6 2 7 2" xfId="16494"/>
    <cellStyle name="SAPBEXexcCritical6 2 7_SCH J-3" xfId="16495"/>
    <cellStyle name="SAPBEXexcCritical6 2 8" xfId="16496"/>
    <cellStyle name="SAPBEXexcCritical6 2 8 2" xfId="16497"/>
    <cellStyle name="SAPBEXexcCritical6 2 8_SCH J-3" xfId="16498"/>
    <cellStyle name="SAPBEXexcCritical6 2 9" xfId="16499"/>
    <cellStyle name="SAPBEXexcCritical6 2 9 2" xfId="16500"/>
    <cellStyle name="SAPBEXexcCritical6 2 9_SCH J-3" xfId="16501"/>
    <cellStyle name="SAPBEXexcCritical6 2_SCH J-3" xfId="16502"/>
    <cellStyle name="SAPBEXexcCritical6 3" xfId="16503"/>
    <cellStyle name="SAPBEXexcCritical6 3 2" xfId="16504"/>
    <cellStyle name="SAPBEXexcCritical6 3_SCH J-3" xfId="16505"/>
    <cellStyle name="SAPBEXexcCritical6 4" xfId="16506"/>
    <cellStyle name="SAPBEXexcCritical6 4 2" xfId="16507"/>
    <cellStyle name="SAPBEXexcCritical6 4_SCH J-3" xfId="16508"/>
    <cellStyle name="SAPBEXexcCritical6 5" xfId="16509"/>
    <cellStyle name="SAPBEXexcCritical6 5 2" xfId="16510"/>
    <cellStyle name="SAPBEXexcCritical6 5_SCH J-3" xfId="16511"/>
    <cellStyle name="SAPBEXexcCritical6 6" xfId="16512"/>
    <cellStyle name="SAPBEXexcCritical6 6 2" xfId="16513"/>
    <cellStyle name="SAPBEXexcCritical6 6_SCH J-3" xfId="16514"/>
    <cellStyle name="SAPBEXexcCritical6 7" xfId="16515"/>
    <cellStyle name="SAPBEXexcCritical6 7 2" xfId="16516"/>
    <cellStyle name="SAPBEXexcCritical6 7_SCH J-3" xfId="16517"/>
    <cellStyle name="SAPBEXexcCritical6 8" xfId="16518"/>
    <cellStyle name="SAPBEXexcCritical6 8 2" xfId="16519"/>
    <cellStyle name="SAPBEXexcCritical6 8_SCH J-3" xfId="16520"/>
    <cellStyle name="SAPBEXexcCritical6 9" xfId="16521"/>
    <cellStyle name="SAPBEXexcCritical6 9 2" xfId="16522"/>
    <cellStyle name="SAPBEXexcCritical6 9_SCH J-3" xfId="16523"/>
    <cellStyle name="SAPBEXexcCritical6_SCH J-3" xfId="16524"/>
    <cellStyle name="SAPBEXexcGood1" xfId="568"/>
    <cellStyle name="SAPBEXexcGood1 10" xfId="16525"/>
    <cellStyle name="SAPBEXexcGood1 10 2" xfId="16526"/>
    <cellStyle name="SAPBEXexcGood1 10_SCH J-3" xfId="16527"/>
    <cellStyle name="SAPBEXexcGood1 11" xfId="16528"/>
    <cellStyle name="SAPBEXexcGood1 2" xfId="16529"/>
    <cellStyle name="SAPBEXexcGood1 2 2" xfId="16530"/>
    <cellStyle name="SAPBEXexcGood1 2_SCH J-3" xfId="16531"/>
    <cellStyle name="SAPBEXexcGood1 3" xfId="16532"/>
    <cellStyle name="SAPBEXexcGood1 3 2" xfId="16533"/>
    <cellStyle name="SAPBEXexcGood1 3_SCH J-3" xfId="16534"/>
    <cellStyle name="SAPBEXexcGood1 4" xfId="16535"/>
    <cellStyle name="SAPBEXexcGood1 4 2" xfId="16536"/>
    <cellStyle name="SAPBEXexcGood1 4_SCH J-3" xfId="16537"/>
    <cellStyle name="SAPBEXexcGood1 5" xfId="16538"/>
    <cellStyle name="SAPBEXexcGood1 5 2" xfId="16539"/>
    <cellStyle name="SAPBEXexcGood1 5_SCH J-3" xfId="16540"/>
    <cellStyle name="SAPBEXexcGood1 6" xfId="16541"/>
    <cellStyle name="SAPBEXexcGood1 6 2" xfId="16542"/>
    <cellStyle name="SAPBEXexcGood1 6_SCH J-3" xfId="16543"/>
    <cellStyle name="SAPBEXexcGood1 7" xfId="16544"/>
    <cellStyle name="SAPBEXexcGood1 7 2" xfId="16545"/>
    <cellStyle name="SAPBEXexcGood1 7_SCH J-3" xfId="16546"/>
    <cellStyle name="SAPBEXexcGood1 8" xfId="16547"/>
    <cellStyle name="SAPBEXexcGood1 8 2" xfId="16548"/>
    <cellStyle name="SAPBEXexcGood1 8_SCH J-3" xfId="16549"/>
    <cellStyle name="SAPBEXexcGood1 9" xfId="16550"/>
    <cellStyle name="SAPBEXexcGood1 9 2" xfId="16551"/>
    <cellStyle name="SAPBEXexcGood1 9_SCH J-3" xfId="16552"/>
    <cellStyle name="SAPBEXexcGood1_SCH J-3" xfId="16553"/>
    <cellStyle name="SAPBEXexcGood2" xfId="569"/>
    <cellStyle name="SAPBEXexcGood2 10" xfId="16554"/>
    <cellStyle name="SAPBEXexcGood2 10 2" xfId="16555"/>
    <cellStyle name="SAPBEXexcGood2 10_SCH J-3" xfId="16556"/>
    <cellStyle name="SAPBEXexcGood2 11" xfId="16557"/>
    <cellStyle name="SAPBEXexcGood2 2" xfId="16558"/>
    <cellStyle name="SAPBEXexcGood2 2 2" xfId="16559"/>
    <cellStyle name="SAPBEXexcGood2 2_SCH J-3" xfId="16560"/>
    <cellStyle name="SAPBEXexcGood2 3" xfId="16561"/>
    <cellStyle name="SAPBEXexcGood2 3 2" xfId="16562"/>
    <cellStyle name="SAPBEXexcGood2 3_SCH J-3" xfId="16563"/>
    <cellStyle name="SAPBEXexcGood2 4" xfId="16564"/>
    <cellStyle name="SAPBEXexcGood2 4 2" xfId="16565"/>
    <cellStyle name="SAPBEXexcGood2 4_SCH J-3" xfId="16566"/>
    <cellStyle name="SAPBEXexcGood2 5" xfId="16567"/>
    <cellStyle name="SAPBEXexcGood2 5 2" xfId="16568"/>
    <cellStyle name="SAPBEXexcGood2 5_SCH J-3" xfId="16569"/>
    <cellStyle name="SAPBEXexcGood2 6" xfId="16570"/>
    <cellStyle name="SAPBEXexcGood2 6 2" xfId="16571"/>
    <cellStyle name="SAPBEXexcGood2 6_SCH J-3" xfId="16572"/>
    <cellStyle name="SAPBEXexcGood2 7" xfId="16573"/>
    <cellStyle name="SAPBEXexcGood2 7 2" xfId="16574"/>
    <cellStyle name="SAPBEXexcGood2 7_SCH J-3" xfId="16575"/>
    <cellStyle name="SAPBEXexcGood2 8" xfId="16576"/>
    <cellStyle name="SAPBEXexcGood2 8 2" xfId="16577"/>
    <cellStyle name="SAPBEXexcGood2 8_SCH J-3" xfId="16578"/>
    <cellStyle name="SAPBEXexcGood2 9" xfId="16579"/>
    <cellStyle name="SAPBEXexcGood2 9 2" xfId="16580"/>
    <cellStyle name="SAPBEXexcGood2 9_SCH J-3" xfId="16581"/>
    <cellStyle name="SAPBEXexcGood2_SCH J-3" xfId="16582"/>
    <cellStyle name="SAPBEXexcGood3" xfId="570"/>
    <cellStyle name="SAPBEXexcGood3 10" xfId="16583"/>
    <cellStyle name="SAPBEXexcGood3 10 2" xfId="16584"/>
    <cellStyle name="SAPBEXexcGood3 10_SCH J-3" xfId="16585"/>
    <cellStyle name="SAPBEXexcGood3 11" xfId="16586"/>
    <cellStyle name="SAPBEXexcGood3 11 2" xfId="16587"/>
    <cellStyle name="SAPBEXexcGood3 11_SCH J-3" xfId="16588"/>
    <cellStyle name="SAPBEXexcGood3 12" xfId="16589"/>
    <cellStyle name="SAPBEXexcGood3 2" xfId="571"/>
    <cellStyle name="SAPBEXexcGood3 2 10" xfId="16590"/>
    <cellStyle name="SAPBEXexcGood3 2 10 2" xfId="16591"/>
    <cellStyle name="SAPBEXexcGood3 2 10_SCH J-3" xfId="16592"/>
    <cellStyle name="SAPBEXexcGood3 2 11" xfId="16593"/>
    <cellStyle name="SAPBEXexcGood3 2 2" xfId="16594"/>
    <cellStyle name="SAPBEXexcGood3 2 2 2" xfId="16595"/>
    <cellStyle name="SAPBEXexcGood3 2 2_SCH J-3" xfId="16596"/>
    <cellStyle name="SAPBEXexcGood3 2 3" xfId="16597"/>
    <cellStyle name="SAPBEXexcGood3 2 3 2" xfId="16598"/>
    <cellStyle name="SAPBEXexcGood3 2 3_SCH J-3" xfId="16599"/>
    <cellStyle name="SAPBEXexcGood3 2 4" xfId="16600"/>
    <cellStyle name="SAPBEXexcGood3 2 4 2" xfId="16601"/>
    <cellStyle name="SAPBEXexcGood3 2 4_SCH J-3" xfId="16602"/>
    <cellStyle name="SAPBEXexcGood3 2 5" xfId="16603"/>
    <cellStyle name="SAPBEXexcGood3 2 5 2" xfId="16604"/>
    <cellStyle name="SAPBEXexcGood3 2 5_SCH J-3" xfId="16605"/>
    <cellStyle name="SAPBEXexcGood3 2 6" xfId="16606"/>
    <cellStyle name="SAPBEXexcGood3 2 6 2" xfId="16607"/>
    <cellStyle name="SAPBEXexcGood3 2 6_SCH J-3" xfId="16608"/>
    <cellStyle name="SAPBEXexcGood3 2 7" xfId="16609"/>
    <cellStyle name="SAPBEXexcGood3 2 7 2" xfId="16610"/>
    <cellStyle name="SAPBEXexcGood3 2 7_SCH J-3" xfId="16611"/>
    <cellStyle name="SAPBEXexcGood3 2 8" xfId="16612"/>
    <cellStyle name="SAPBEXexcGood3 2 8 2" xfId="16613"/>
    <cellStyle name="SAPBEXexcGood3 2 8_SCH J-3" xfId="16614"/>
    <cellStyle name="SAPBEXexcGood3 2 9" xfId="16615"/>
    <cellStyle name="SAPBEXexcGood3 2 9 2" xfId="16616"/>
    <cellStyle name="SAPBEXexcGood3 2 9_SCH J-3" xfId="16617"/>
    <cellStyle name="SAPBEXexcGood3 2_SCH J-3" xfId="16618"/>
    <cellStyle name="SAPBEXexcGood3 3" xfId="16619"/>
    <cellStyle name="SAPBEXexcGood3 3 2" xfId="16620"/>
    <cellStyle name="SAPBEXexcGood3 3_SCH J-3" xfId="16621"/>
    <cellStyle name="SAPBEXexcGood3 4" xfId="16622"/>
    <cellStyle name="SAPBEXexcGood3 4 2" xfId="16623"/>
    <cellStyle name="SAPBEXexcGood3 4_SCH J-3" xfId="16624"/>
    <cellStyle name="SAPBEXexcGood3 5" xfId="16625"/>
    <cellStyle name="SAPBEXexcGood3 5 2" xfId="16626"/>
    <cellStyle name="SAPBEXexcGood3 5_SCH J-3" xfId="16627"/>
    <cellStyle name="SAPBEXexcGood3 6" xfId="16628"/>
    <cellStyle name="SAPBEXexcGood3 6 2" xfId="16629"/>
    <cellStyle name="SAPBEXexcGood3 6_SCH J-3" xfId="16630"/>
    <cellStyle name="SAPBEXexcGood3 7" xfId="16631"/>
    <cellStyle name="SAPBEXexcGood3 7 2" xfId="16632"/>
    <cellStyle name="SAPBEXexcGood3 7_SCH J-3" xfId="16633"/>
    <cellStyle name="SAPBEXexcGood3 8" xfId="16634"/>
    <cellStyle name="SAPBEXexcGood3 8 2" xfId="16635"/>
    <cellStyle name="SAPBEXexcGood3 8_SCH J-3" xfId="16636"/>
    <cellStyle name="SAPBEXexcGood3 9" xfId="16637"/>
    <cellStyle name="SAPBEXexcGood3 9 2" xfId="16638"/>
    <cellStyle name="SAPBEXexcGood3 9_SCH J-3" xfId="16639"/>
    <cellStyle name="SAPBEXexcGood3_SCH J-3" xfId="16640"/>
    <cellStyle name="SAPBEXfilterDrill" xfId="572"/>
    <cellStyle name="SAPBEXfilterDrill 2" xfId="573"/>
    <cellStyle name="SAPBEXfilterDrill_SCH J-3" xfId="16641"/>
    <cellStyle name="SAPBEXfilterItem" xfId="574"/>
    <cellStyle name="SAPBEXfilterItem 2" xfId="575"/>
    <cellStyle name="SAPBEXfilterItem_SCH J-3" xfId="16642"/>
    <cellStyle name="SAPBEXfilterText" xfId="576"/>
    <cellStyle name="SAPBEXfilterText 2" xfId="577"/>
    <cellStyle name="SAPBEXfilterText_SCH J-3" xfId="16643"/>
    <cellStyle name="SAPBEXformats" xfId="578"/>
    <cellStyle name="SAPBEXformats 10" xfId="16644"/>
    <cellStyle name="SAPBEXformats 10 2" xfId="16645"/>
    <cellStyle name="SAPBEXformats 10_SCH J-3" xfId="16646"/>
    <cellStyle name="SAPBEXformats 11" xfId="16647"/>
    <cellStyle name="SAPBEXformats 11 2" xfId="16648"/>
    <cellStyle name="SAPBEXformats 11_SCH J-3" xfId="16649"/>
    <cellStyle name="SAPBEXformats 12" xfId="16650"/>
    <cellStyle name="SAPBEXformats 2" xfId="579"/>
    <cellStyle name="SAPBEXformats 2 10" xfId="16651"/>
    <cellStyle name="SAPBEXformats 2 10 2" xfId="16652"/>
    <cellStyle name="SAPBEXformats 2 10_SCH J-3" xfId="16653"/>
    <cellStyle name="SAPBEXformats 2 11" xfId="16654"/>
    <cellStyle name="SAPBEXformats 2 2" xfId="16655"/>
    <cellStyle name="SAPBEXformats 2 2 2" xfId="16656"/>
    <cellStyle name="SAPBEXformats 2 2_SCH J-3" xfId="16657"/>
    <cellStyle name="SAPBEXformats 2 3" xfId="16658"/>
    <cellStyle name="SAPBEXformats 2 3 2" xfId="16659"/>
    <cellStyle name="SAPBEXformats 2 3_SCH J-3" xfId="16660"/>
    <cellStyle name="SAPBEXformats 2 4" xfId="16661"/>
    <cellStyle name="SAPBEXformats 2 4 2" xfId="16662"/>
    <cellStyle name="SAPBEXformats 2 4_SCH J-3" xfId="16663"/>
    <cellStyle name="SAPBEXformats 2 5" xfId="16664"/>
    <cellStyle name="SAPBEXformats 2 5 2" xfId="16665"/>
    <cellStyle name="SAPBEXformats 2 5_SCH J-3" xfId="16666"/>
    <cellStyle name="SAPBEXformats 2 6" xfId="16667"/>
    <cellStyle name="SAPBEXformats 2 6 2" xfId="16668"/>
    <cellStyle name="SAPBEXformats 2 6_SCH J-3" xfId="16669"/>
    <cellStyle name="SAPBEXformats 2 7" xfId="16670"/>
    <cellStyle name="SAPBEXformats 2 7 2" xfId="16671"/>
    <cellStyle name="SAPBEXformats 2 7_SCH J-3" xfId="16672"/>
    <cellStyle name="SAPBEXformats 2 8" xfId="16673"/>
    <cellStyle name="SAPBEXformats 2 8 2" xfId="16674"/>
    <cellStyle name="SAPBEXformats 2 8_SCH J-3" xfId="16675"/>
    <cellStyle name="SAPBEXformats 2 9" xfId="16676"/>
    <cellStyle name="SAPBEXformats 2 9 2" xfId="16677"/>
    <cellStyle name="SAPBEXformats 2 9_SCH J-3" xfId="16678"/>
    <cellStyle name="SAPBEXformats 2_SCH J-3" xfId="16679"/>
    <cellStyle name="SAPBEXformats 3" xfId="16680"/>
    <cellStyle name="SAPBEXformats 3 2" xfId="16681"/>
    <cellStyle name="SAPBEXformats 3_SCH J-3" xfId="16682"/>
    <cellStyle name="SAPBEXformats 4" xfId="16683"/>
    <cellStyle name="SAPBEXformats 4 2" xfId="16684"/>
    <cellStyle name="SAPBEXformats 4_SCH J-3" xfId="16685"/>
    <cellStyle name="SAPBEXformats 5" xfId="16686"/>
    <cellStyle name="SAPBEXformats 5 2" xfId="16687"/>
    <cellStyle name="SAPBEXformats 5_SCH J-3" xfId="16688"/>
    <cellStyle name="SAPBEXformats 6" xfId="16689"/>
    <cellStyle name="SAPBEXformats 6 2" xfId="16690"/>
    <cellStyle name="SAPBEXformats 6_SCH J-3" xfId="16691"/>
    <cellStyle name="SAPBEXformats 7" xfId="16692"/>
    <cellStyle name="SAPBEXformats 7 2" xfId="16693"/>
    <cellStyle name="SAPBEXformats 7_SCH J-3" xfId="16694"/>
    <cellStyle name="SAPBEXformats 8" xfId="16695"/>
    <cellStyle name="SAPBEXformats 8 2" xfId="16696"/>
    <cellStyle name="SAPBEXformats 8_SCH J-3" xfId="16697"/>
    <cellStyle name="SAPBEXformats 9" xfId="16698"/>
    <cellStyle name="SAPBEXformats 9 2" xfId="16699"/>
    <cellStyle name="SAPBEXformats 9_SCH J-3" xfId="16700"/>
    <cellStyle name="SAPBEXformats_SCH J-3" xfId="16701"/>
    <cellStyle name="SAPBEXheaderItem" xfId="580"/>
    <cellStyle name="SAPBEXheaderItem 2" xfId="581"/>
    <cellStyle name="SAPBEXheaderItem_SCH J-3" xfId="16702"/>
    <cellStyle name="SAPBEXheaderText" xfId="582"/>
    <cellStyle name="SAPBEXheaderText 2" xfId="583"/>
    <cellStyle name="SAPBEXheaderText_SCH J-3" xfId="16703"/>
    <cellStyle name="SAPBEXHLevel0" xfId="584"/>
    <cellStyle name="SAPBEXHLevel0 10" xfId="16704"/>
    <cellStyle name="SAPBEXHLevel0 10 2" xfId="16705"/>
    <cellStyle name="SAPBEXHLevel0 10_SCH J-3" xfId="16706"/>
    <cellStyle name="SAPBEXHLevel0 11" xfId="16707"/>
    <cellStyle name="SAPBEXHLevel0 11 2" xfId="16708"/>
    <cellStyle name="SAPBEXHLevel0 11_SCH J-3" xfId="16709"/>
    <cellStyle name="SAPBEXHLevel0 12" xfId="16710"/>
    <cellStyle name="SAPBEXHLevel0 2" xfId="585"/>
    <cellStyle name="SAPBEXHLevel0 2 10" xfId="16711"/>
    <cellStyle name="SAPBEXHLevel0 2 10 2" xfId="16712"/>
    <cellStyle name="SAPBEXHLevel0 2 10_SCH J-3" xfId="16713"/>
    <cellStyle name="SAPBEXHLevel0 2 11" xfId="16714"/>
    <cellStyle name="SAPBEXHLevel0 2 2" xfId="16715"/>
    <cellStyle name="SAPBEXHLevel0 2 2 2" xfId="16716"/>
    <cellStyle name="SAPBEXHLevel0 2 2_SCH J-3" xfId="16717"/>
    <cellStyle name="SAPBEXHLevel0 2 3" xfId="16718"/>
    <cellStyle name="SAPBEXHLevel0 2 3 2" xfId="16719"/>
    <cellStyle name="SAPBEXHLevel0 2 3_SCH J-3" xfId="16720"/>
    <cellStyle name="SAPBEXHLevel0 2 4" xfId="16721"/>
    <cellStyle name="SAPBEXHLevel0 2 4 2" xfId="16722"/>
    <cellStyle name="SAPBEXHLevel0 2 4_SCH J-3" xfId="16723"/>
    <cellStyle name="SAPBEXHLevel0 2 5" xfId="16724"/>
    <cellStyle name="SAPBEXHLevel0 2 5 2" xfId="16725"/>
    <cellStyle name="SAPBEXHLevel0 2 5_SCH J-3" xfId="16726"/>
    <cellStyle name="SAPBEXHLevel0 2 6" xfId="16727"/>
    <cellStyle name="SAPBEXHLevel0 2 6 2" xfId="16728"/>
    <cellStyle name="SAPBEXHLevel0 2 6_SCH J-3" xfId="16729"/>
    <cellStyle name="SAPBEXHLevel0 2 7" xfId="16730"/>
    <cellStyle name="SAPBEXHLevel0 2 7 2" xfId="16731"/>
    <cellStyle name="SAPBEXHLevel0 2 7_SCH J-3" xfId="16732"/>
    <cellStyle name="SAPBEXHLevel0 2 8" xfId="16733"/>
    <cellStyle name="SAPBEXHLevel0 2 8 2" xfId="16734"/>
    <cellStyle name="SAPBEXHLevel0 2 8_SCH J-3" xfId="16735"/>
    <cellStyle name="SAPBEXHLevel0 2 9" xfId="16736"/>
    <cellStyle name="SAPBEXHLevel0 2 9 2" xfId="16737"/>
    <cellStyle name="SAPBEXHLevel0 2 9_SCH J-3" xfId="16738"/>
    <cellStyle name="SAPBEXHLevel0 2_SCH J-3" xfId="16739"/>
    <cellStyle name="SAPBEXHLevel0 3" xfId="16740"/>
    <cellStyle name="SAPBEXHLevel0 3 2" xfId="16741"/>
    <cellStyle name="SAPBEXHLevel0 3_SCH J-3" xfId="16742"/>
    <cellStyle name="SAPBEXHLevel0 4" xfId="16743"/>
    <cellStyle name="SAPBEXHLevel0 4 2" xfId="16744"/>
    <cellStyle name="SAPBEXHLevel0 4_SCH J-3" xfId="16745"/>
    <cellStyle name="SAPBEXHLevel0 5" xfId="16746"/>
    <cellStyle name="SAPBEXHLevel0 5 2" xfId="16747"/>
    <cellStyle name="SAPBEXHLevel0 5_SCH J-3" xfId="16748"/>
    <cellStyle name="SAPBEXHLevel0 6" xfId="16749"/>
    <cellStyle name="SAPBEXHLevel0 6 2" xfId="16750"/>
    <cellStyle name="SAPBEXHLevel0 6_SCH J-3" xfId="16751"/>
    <cellStyle name="SAPBEXHLevel0 7" xfId="16752"/>
    <cellStyle name="SAPBEXHLevel0 7 2" xfId="16753"/>
    <cellStyle name="SAPBEXHLevel0 7_SCH J-3" xfId="16754"/>
    <cellStyle name="SAPBEXHLevel0 8" xfId="16755"/>
    <cellStyle name="SAPBEXHLevel0 8 2" xfId="16756"/>
    <cellStyle name="SAPBEXHLevel0 8_SCH J-3" xfId="16757"/>
    <cellStyle name="SAPBEXHLevel0 9" xfId="16758"/>
    <cellStyle name="SAPBEXHLevel0 9 2" xfId="16759"/>
    <cellStyle name="SAPBEXHLevel0 9_SCH J-3" xfId="16760"/>
    <cellStyle name="SAPBEXHLevel0_SCH J-3" xfId="16761"/>
    <cellStyle name="SAPBEXHLevel0X" xfId="586"/>
    <cellStyle name="SAPBEXHLevel0X 10" xfId="16762"/>
    <cellStyle name="SAPBEXHLevel0X 10 2" xfId="16763"/>
    <cellStyle name="SAPBEXHLevel0X 10_SCH J-3" xfId="16764"/>
    <cellStyle name="SAPBEXHLevel0X 11" xfId="16765"/>
    <cellStyle name="SAPBEXHLevel0X 11 2" xfId="16766"/>
    <cellStyle name="SAPBEXHLevel0X 11_SCH J-3" xfId="16767"/>
    <cellStyle name="SAPBEXHLevel0X 12" xfId="16768"/>
    <cellStyle name="SAPBEXHLevel0X 2" xfId="587"/>
    <cellStyle name="SAPBEXHLevel0X 2 10" xfId="16769"/>
    <cellStyle name="SAPBEXHLevel0X 2 10 2" xfId="16770"/>
    <cellStyle name="SAPBEXHLevel0X 2 10_SCH J-3" xfId="16771"/>
    <cellStyle name="SAPBEXHLevel0X 2 11" xfId="16772"/>
    <cellStyle name="SAPBEXHLevel0X 2 2" xfId="16773"/>
    <cellStyle name="SAPBEXHLevel0X 2 2 2" xfId="16774"/>
    <cellStyle name="SAPBEXHLevel0X 2 2_SCH J-3" xfId="16775"/>
    <cellStyle name="SAPBEXHLevel0X 2 3" xfId="16776"/>
    <cellStyle name="SAPBEXHLevel0X 2 3 2" xfId="16777"/>
    <cellStyle name="SAPBEXHLevel0X 2 3_SCH J-3" xfId="16778"/>
    <cellStyle name="SAPBEXHLevel0X 2 4" xfId="16779"/>
    <cellStyle name="SAPBEXHLevel0X 2 4 2" xfId="16780"/>
    <cellStyle name="SAPBEXHLevel0X 2 4_SCH J-3" xfId="16781"/>
    <cellStyle name="SAPBEXHLevel0X 2 5" xfId="16782"/>
    <cellStyle name="SAPBEXHLevel0X 2 5 2" xfId="16783"/>
    <cellStyle name="SAPBEXHLevel0X 2 5_SCH J-3" xfId="16784"/>
    <cellStyle name="SAPBEXHLevel0X 2 6" xfId="16785"/>
    <cellStyle name="SAPBEXHLevel0X 2 6 2" xfId="16786"/>
    <cellStyle name="SAPBEXHLevel0X 2 6_SCH J-3" xfId="16787"/>
    <cellStyle name="SAPBEXHLevel0X 2 7" xfId="16788"/>
    <cellStyle name="SAPBEXHLevel0X 2 7 2" xfId="16789"/>
    <cellStyle name="SAPBEXHLevel0X 2 7_SCH J-3" xfId="16790"/>
    <cellStyle name="SAPBEXHLevel0X 2 8" xfId="16791"/>
    <cellStyle name="SAPBEXHLevel0X 2 8 2" xfId="16792"/>
    <cellStyle name="SAPBEXHLevel0X 2 8_SCH J-3" xfId="16793"/>
    <cellStyle name="SAPBEXHLevel0X 2 9" xfId="16794"/>
    <cellStyle name="SAPBEXHLevel0X 2 9 2" xfId="16795"/>
    <cellStyle name="SAPBEXHLevel0X 2 9_SCH J-3" xfId="16796"/>
    <cellStyle name="SAPBEXHLevel0X 2_SCH J-3" xfId="16797"/>
    <cellStyle name="SAPBEXHLevel0X 3" xfId="16798"/>
    <cellStyle name="SAPBEXHLevel0X 3 2" xfId="16799"/>
    <cellStyle name="SAPBEXHLevel0X 3_SCH J-3" xfId="16800"/>
    <cellStyle name="SAPBEXHLevel0X 4" xfId="16801"/>
    <cellStyle name="SAPBEXHLevel0X 4 2" xfId="16802"/>
    <cellStyle name="SAPBEXHLevel0X 4_SCH J-3" xfId="16803"/>
    <cellStyle name="SAPBEXHLevel0X 5" xfId="16804"/>
    <cellStyle name="SAPBEXHLevel0X 5 2" xfId="16805"/>
    <cellStyle name="SAPBEXHLevel0X 5_SCH J-3" xfId="16806"/>
    <cellStyle name="SAPBEXHLevel0X 6" xfId="16807"/>
    <cellStyle name="SAPBEXHLevel0X 6 2" xfId="16808"/>
    <cellStyle name="SAPBEXHLevel0X 6_SCH J-3" xfId="16809"/>
    <cellStyle name="SAPBEXHLevel0X 7" xfId="16810"/>
    <cellStyle name="SAPBEXHLevel0X 7 2" xfId="16811"/>
    <cellStyle name="SAPBEXHLevel0X 7_SCH J-3" xfId="16812"/>
    <cellStyle name="SAPBEXHLevel0X 8" xfId="16813"/>
    <cellStyle name="SAPBEXHLevel0X 8 2" xfId="16814"/>
    <cellStyle name="SAPBEXHLevel0X 8_SCH J-3" xfId="16815"/>
    <cellStyle name="SAPBEXHLevel0X 9" xfId="16816"/>
    <cellStyle name="SAPBEXHLevel0X 9 2" xfId="16817"/>
    <cellStyle name="SAPBEXHLevel0X 9_SCH J-3" xfId="16818"/>
    <cellStyle name="SAPBEXHLevel0X_SCH J-3" xfId="16819"/>
    <cellStyle name="SAPBEXHLevel1" xfId="588"/>
    <cellStyle name="SAPBEXHLevel1 10" xfId="16820"/>
    <cellStyle name="SAPBEXHLevel1 10 2" xfId="16821"/>
    <cellStyle name="SAPBEXHLevel1 10_SCH J-3" xfId="16822"/>
    <cellStyle name="SAPBEXHLevel1 11" xfId="16823"/>
    <cellStyle name="SAPBEXHLevel1 11 2" xfId="16824"/>
    <cellStyle name="SAPBEXHLevel1 11_SCH J-3" xfId="16825"/>
    <cellStyle name="SAPBEXHLevel1 12" xfId="16826"/>
    <cellStyle name="SAPBEXHLevel1 2" xfId="589"/>
    <cellStyle name="SAPBEXHLevel1 2 10" xfId="16827"/>
    <cellStyle name="SAPBEXHLevel1 2 10 2" xfId="16828"/>
    <cellStyle name="SAPBEXHLevel1 2 10_SCH J-3" xfId="16829"/>
    <cellStyle name="SAPBEXHLevel1 2 11" xfId="16830"/>
    <cellStyle name="SAPBEXHLevel1 2 2" xfId="16831"/>
    <cellStyle name="SAPBEXHLevel1 2 2 2" xfId="16832"/>
    <cellStyle name="SAPBEXHLevel1 2 2_SCH J-3" xfId="16833"/>
    <cellStyle name="SAPBEXHLevel1 2 3" xfId="16834"/>
    <cellStyle name="SAPBEXHLevel1 2 3 2" xfId="16835"/>
    <cellStyle name="SAPBEXHLevel1 2 3_SCH J-3" xfId="16836"/>
    <cellStyle name="SAPBEXHLevel1 2 4" xfId="16837"/>
    <cellStyle name="SAPBEXHLevel1 2 4 2" xfId="16838"/>
    <cellStyle name="SAPBEXHLevel1 2 4_SCH J-3" xfId="16839"/>
    <cellStyle name="SAPBEXHLevel1 2 5" xfId="16840"/>
    <cellStyle name="SAPBEXHLevel1 2 5 2" xfId="16841"/>
    <cellStyle name="SAPBEXHLevel1 2 5_SCH J-3" xfId="16842"/>
    <cellStyle name="SAPBEXHLevel1 2 6" xfId="16843"/>
    <cellStyle name="SAPBEXHLevel1 2 6 2" xfId="16844"/>
    <cellStyle name="SAPBEXHLevel1 2 6_SCH J-3" xfId="16845"/>
    <cellStyle name="SAPBEXHLevel1 2 7" xfId="16846"/>
    <cellStyle name="SAPBEXHLevel1 2 7 2" xfId="16847"/>
    <cellStyle name="SAPBEXHLevel1 2 7_SCH J-3" xfId="16848"/>
    <cellStyle name="SAPBEXHLevel1 2 8" xfId="16849"/>
    <cellStyle name="SAPBEXHLevel1 2 8 2" xfId="16850"/>
    <cellStyle name="SAPBEXHLevel1 2 8_SCH J-3" xfId="16851"/>
    <cellStyle name="SAPBEXHLevel1 2 9" xfId="16852"/>
    <cellStyle name="SAPBEXHLevel1 2 9 2" xfId="16853"/>
    <cellStyle name="SAPBEXHLevel1 2 9_SCH J-3" xfId="16854"/>
    <cellStyle name="SAPBEXHLevel1 2_SCH J-3" xfId="16855"/>
    <cellStyle name="SAPBEXHLevel1 3" xfId="16856"/>
    <cellStyle name="SAPBEXHLevel1 3 2" xfId="16857"/>
    <cellStyle name="SAPBEXHLevel1 3_SCH J-3" xfId="16858"/>
    <cellStyle name="SAPBEXHLevel1 4" xfId="16859"/>
    <cellStyle name="SAPBEXHLevel1 4 2" xfId="16860"/>
    <cellStyle name="SAPBEXHLevel1 4_SCH J-3" xfId="16861"/>
    <cellStyle name="SAPBEXHLevel1 5" xfId="16862"/>
    <cellStyle name="SAPBEXHLevel1 5 2" xfId="16863"/>
    <cellStyle name="SAPBEXHLevel1 5_SCH J-3" xfId="16864"/>
    <cellStyle name="SAPBEXHLevel1 6" xfId="16865"/>
    <cellStyle name="SAPBEXHLevel1 6 2" xfId="16866"/>
    <cellStyle name="SAPBEXHLevel1 6_SCH J-3" xfId="16867"/>
    <cellStyle name="SAPBEXHLevel1 7" xfId="16868"/>
    <cellStyle name="SAPBEXHLevel1 7 2" xfId="16869"/>
    <cellStyle name="SAPBEXHLevel1 7_SCH J-3" xfId="16870"/>
    <cellStyle name="SAPBEXHLevel1 8" xfId="16871"/>
    <cellStyle name="SAPBEXHLevel1 8 2" xfId="16872"/>
    <cellStyle name="SAPBEXHLevel1 8_SCH J-3" xfId="16873"/>
    <cellStyle name="SAPBEXHLevel1 9" xfId="16874"/>
    <cellStyle name="SAPBEXHLevel1 9 2" xfId="16875"/>
    <cellStyle name="SAPBEXHLevel1 9_SCH J-3" xfId="16876"/>
    <cellStyle name="SAPBEXHLevel1_SCH J-3" xfId="16877"/>
    <cellStyle name="SAPBEXHLevel1X" xfId="590"/>
    <cellStyle name="SAPBEXHLevel1X 10" xfId="16878"/>
    <cellStyle name="SAPBEXHLevel1X 10 2" xfId="16879"/>
    <cellStyle name="SAPBEXHLevel1X 10_SCH J-3" xfId="16880"/>
    <cellStyle name="SAPBEXHLevel1X 11" xfId="16881"/>
    <cellStyle name="SAPBEXHLevel1X 11 2" xfId="16882"/>
    <cellStyle name="SAPBEXHLevel1X 11_SCH J-3" xfId="16883"/>
    <cellStyle name="SAPBEXHLevel1X 12" xfId="16884"/>
    <cellStyle name="SAPBEXHLevel1X 2" xfId="591"/>
    <cellStyle name="SAPBEXHLevel1X 2 10" xfId="16885"/>
    <cellStyle name="SAPBEXHLevel1X 2 10 2" xfId="16886"/>
    <cellStyle name="SAPBEXHLevel1X 2 10_SCH J-3" xfId="16887"/>
    <cellStyle name="SAPBEXHLevel1X 2 11" xfId="16888"/>
    <cellStyle name="SAPBEXHLevel1X 2 2" xfId="16889"/>
    <cellStyle name="SAPBEXHLevel1X 2 2 2" xfId="16890"/>
    <cellStyle name="SAPBEXHLevel1X 2 2_SCH J-3" xfId="16891"/>
    <cellStyle name="SAPBEXHLevel1X 2 3" xfId="16892"/>
    <cellStyle name="SAPBEXHLevel1X 2 3 2" xfId="16893"/>
    <cellStyle name="SAPBEXHLevel1X 2 3_SCH J-3" xfId="16894"/>
    <cellStyle name="SAPBEXHLevel1X 2 4" xfId="16895"/>
    <cellStyle name="SAPBEXHLevel1X 2 4 2" xfId="16896"/>
    <cellStyle name="SAPBEXHLevel1X 2 4_SCH J-3" xfId="16897"/>
    <cellStyle name="SAPBEXHLevel1X 2 5" xfId="16898"/>
    <cellStyle name="SAPBEXHLevel1X 2 5 2" xfId="16899"/>
    <cellStyle name="SAPBEXHLevel1X 2 5_SCH J-3" xfId="16900"/>
    <cellStyle name="SAPBEXHLevel1X 2 6" xfId="16901"/>
    <cellStyle name="SAPBEXHLevel1X 2 6 2" xfId="16902"/>
    <cellStyle name="SAPBEXHLevel1X 2 6_SCH J-3" xfId="16903"/>
    <cellStyle name="SAPBEXHLevel1X 2 7" xfId="16904"/>
    <cellStyle name="SAPBEXHLevel1X 2 7 2" xfId="16905"/>
    <cellStyle name="SAPBEXHLevel1X 2 7_SCH J-3" xfId="16906"/>
    <cellStyle name="SAPBEXHLevel1X 2 8" xfId="16907"/>
    <cellStyle name="SAPBEXHLevel1X 2 8 2" xfId="16908"/>
    <cellStyle name="SAPBEXHLevel1X 2 8_SCH J-3" xfId="16909"/>
    <cellStyle name="SAPBEXHLevel1X 2 9" xfId="16910"/>
    <cellStyle name="SAPBEXHLevel1X 2 9 2" xfId="16911"/>
    <cellStyle name="SAPBEXHLevel1X 2 9_SCH J-3" xfId="16912"/>
    <cellStyle name="SAPBEXHLevel1X 2_SCH J-3" xfId="16913"/>
    <cellStyle name="SAPBEXHLevel1X 3" xfId="16914"/>
    <cellStyle name="SAPBEXHLevel1X 3 2" xfId="16915"/>
    <cellStyle name="SAPBEXHLevel1X 3_SCH J-3" xfId="16916"/>
    <cellStyle name="SAPBEXHLevel1X 4" xfId="16917"/>
    <cellStyle name="SAPBEXHLevel1X 4 2" xfId="16918"/>
    <cellStyle name="SAPBEXHLevel1X 4_SCH J-3" xfId="16919"/>
    <cellStyle name="SAPBEXHLevel1X 5" xfId="16920"/>
    <cellStyle name="SAPBEXHLevel1X 5 2" xfId="16921"/>
    <cellStyle name="SAPBEXHLevel1X 5_SCH J-3" xfId="16922"/>
    <cellStyle name="SAPBEXHLevel1X 6" xfId="16923"/>
    <cellStyle name="SAPBEXHLevel1X 6 2" xfId="16924"/>
    <cellStyle name="SAPBEXHLevel1X 6_SCH J-3" xfId="16925"/>
    <cellStyle name="SAPBEXHLevel1X 7" xfId="16926"/>
    <cellStyle name="SAPBEXHLevel1X 7 2" xfId="16927"/>
    <cellStyle name="SAPBEXHLevel1X 7_SCH J-3" xfId="16928"/>
    <cellStyle name="SAPBEXHLevel1X 8" xfId="16929"/>
    <cellStyle name="SAPBEXHLevel1X 8 2" xfId="16930"/>
    <cellStyle name="SAPBEXHLevel1X 8_SCH J-3" xfId="16931"/>
    <cellStyle name="SAPBEXHLevel1X 9" xfId="16932"/>
    <cellStyle name="SAPBEXHLevel1X 9 2" xfId="16933"/>
    <cellStyle name="SAPBEXHLevel1X 9_SCH J-3" xfId="16934"/>
    <cellStyle name="SAPBEXHLevel1X_SCH J-3" xfId="16935"/>
    <cellStyle name="SAPBEXHLevel2" xfId="592"/>
    <cellStyle name="SAPBEXHLevel2 10" xfId="16936"/>
    <cellStyle name="SAPBEXHLevel2 10 2" xfId="16937"/>
    <cellStyle name="SAPBEXHLevel2 10_SCH J-3" xfId="16938"/>
    <cellStyle name="SAPBEXHLevel2 11" xfId="16939"/>
    <cellStyle name="SAPBEXHLevel2 11 2" xfId="16940"/>
    <cellStyle name="SAPBEXHLevel2 11_SCH J-3" xfId="16941"/>
    <cellStyle name="SAPBEXHLevel2 12" xfId="16942"/>
    <cellStyle name="SAPBEXHLevel2 2" xfId="593"/>
    <cellStyle name="SAPBEXHLevel2 2 10" xfId="16943"/>
    <cellStyle name="SAPBEXHLevel2 2 10 2" xfId="16944"/>
    <cellStyle name="SAPBEXHLevel2 2 10_SCH J-3" xfId="16945"/>
    <cellStyle name="SAPBEXHLevel2 2 11" xfId="16946"/>
    <cellStyle name="SAPBEXHLevel2 2 2" xfId="16947"/>
    <cellStyle name="SAPBEXHLevel2 2 2 2" xfId="16948"/>
    <cellStyle name="SAPBEXHLevel2 2 2_SCH J-3" xfId="16949"/>
    <cellStyle name="SAPBEXHLevel2 2 3" xfId="16950"/>
    <cellStyle name="SAPBEXHLevel2 2 3 2" xfId="16951"/>
    <cellStyle name="SAPBEXHLevel2 2 3_SCH J-3" xfId="16952"/>
    <cellStyle name="SAPBEXHLevel2 2 4" xfId="16953"/>
    <cellStyle name="SAPBEXHLevel2 2 4 2" xfId="16954"/>
    <cellStyle name="SAPBEXHLevel2 2 4_SCH J-3" xfId="16955"/>
    <cellStyle name="SAPBEXHLevel2 2 5" xfId="16956"/>
    <cellStyle name="SAPBEXHLevel2 2 5 2" xfId="16957"/>
    <cellStyle name="SAPBEXHLevel2 2 5_SCH J-3" xfId="16958"/>
    <cellStyle name="SAPBEXHLevel2 2 6" xfId="16959"/>
    <cellStyle name="SAPBEXHLevel2 2 6 2" xfId="16960"/>
    <cellStyle name="SAPBEXHLevel2 2 6_SCH J-3" xfId="16961"/>
    <cellStyle name="SAPBEXHLevel2 2 7" xfId="16962"/>
    <cellStyle name="SAPBEXHLevel2 2 7 2" xfId="16963"/>
    <cellStyle name="SAPBEXHLevel2 2 7_SCH J-3" xfId="16964"/>
    <cellStyle name="SAPBEXHLevel2 2 8" xfId="16965"/>
    <cellStyle name="SAPBEXHLevel2 2 8 2" xfId="16966"/>
    <cellStyle name="SAPBEXHLevel2 2 8_SCH J-3" xfId="16967"/>
    <cellStyle name="SAPBEXHLevel2 2 9" xfId="16968"/>
    <cellStyle name="SAPBEXHLevel2 2 9 2" xfId="16969"/>
    <cellStyle name="SAPBEXHLevel2 2 9_SCH J-3" xfId="16970"/>
    <cellStyle name="SAPBEXHLevel2 2_SCH J-3" xfId="16971"/>
    <cellStyle name="SAPBEXHLevel2 3" xfId="16972"/>
    <cellStyle name="SAPBEXHLevel2 3 2" xfId="16973"/>
    <cellStyle name="SAPBEXHLevel2 3_SCH J-3" xfId="16974"/>
    <cellStyle name="SAPBEXHLevel2 4" xfId="16975"/>
    <cellStyle name="SAPBEXHLevel2 4 2" xfId="16976"/>
    <cellStyle name="SAPBEXHLevel2 4_SCH J-3" xfId="16977"/>
    <cellStyle name="SAPBEXHLevel2 5" xfId="16978"/>
    <cellStyle name="SAPBEXHLevel2 5 2" xfId="16979"/>
    <cellStyle name="SAPBEXHLevel2 5_SCH J-3" xfId="16980"/>
    <cellStyle name="SAPBEXHLevel2 6" xfId="16981"/>
    <cellStyle name="SAPBEXHLevel2 6 2" xfId="16982"/>
    <cellStyle name="SAPBEXHLevel2 6_SCH J-3" xfId="16983"/>
    <cellStyle name="SAPBEXHLevel2 7" xfId="16984"/>
    <cellStyle name="SAPBEXHLevel2 7 2" xfId="16985"/>
    <cellStyle name="SAPBEXHLevel2 7_SCH J-3" xfId="16986"/>
    <cellStyle name="SAPBEXHLevel2 8" xfId="16987"/>
    <cellStyle name="SAPBEXHLevel2 8 2" xfId="16988"/>
    <cellStyle name="SAPBEXHLevel2 8_SCH J-3" xfId="16989"/>
    <cellStyle name="SAPBEXHLevel2 9" xfId="16990"/>
    <cellStyle name="SAPBEXHLevel2 9 2" xfId="16991"/>
    <cellStyle name="SAPBEXHLevel2 9_SCH J-3" xfId="16992"/>
    <cellStyle name="SAPBEXHLevel2_SCH J-3" xfId="16993"/>
    <cellStyle name="SAPBEXHLevel2X" xfId="594"/>
    <cellStyle name="SAPBEXHLevel2X 10" xfId="16994"/>
    <cellStyle name="SAPBEXHLevel2X 10 2" xfId="16995"/>
    <cellStyle name="SAPBEXHLevel2X 10_SCH J-3" xfId="16996"/>
    <cellStyle name="SAPBEXHLevel2X 11" xfId="16997"/>
    <cellStyle name="SAPBEXHLevel2X 11 2" xfId="16998"/>
    <cellStyle name="SAPBEXHLevel2X 11_SCH J-3" xfId="16999"/>
    <cellStyle name="SAPBEXHLevel2X 12" xfId="17000"/>
    <cellStyle name="SAPBEXHLevel2X 2" xfId="595"/>
    <cellStyle name="SAPBEXHLevel2X 2 10" xfId="17001"/>
    <cellStyle name="SAPBEXHLevel2X 2 10 2" xfId="17002"/>
    <cellStyle name="SAPBEXHLevel2X 2 10_SCH J-3" xfId="17003"/>
    <cellStyle name="SAPBEXHLevel2X 2 11" xfId="17004"/>
    <cellStyle name="SAPBEXHLevel2X 2 2" xfId="17005"/>
    <cellStyle name="SAPBEXHLevel2X 2 2 2" xfId="17006"/>
    <cellStyle name="SAPBEXHLevel2X 2 2_SCH J-3" xfId="17007"/>
    <cellStyle name="SAPBEXHLevel2X 2 3" xfId="17008"/>
    <cellStyle name="SAPBEXHLevel2X 2 3 2" xfId="17009"/>
    <cellStyle name="SAPBEXHLevel2X 2 3_SCH J-3" xfId="17010"/>
    <cellStyle name="SAPBEXHLevel2X 2 4" xfId="17011"/>
    <cellStyle name="SAPBEXHLevel2X 2 4 2" xfId="17012"/>
    <cellStyle name="SAPBEXHLevel2X 2 4_SCH J-3" xfId="17013"/>
    <cellStyle name="SAPBEXHLevel2X 2 5" xfId="17014"/>
    <cellStyle name="SAPBEXHLevel2X 2 5 2" xfId="17015"/>
    <cellStyle name="SAPBEXHLevel2X 2 5_SCH J-3" xfId="17016"/>
    <cellStyle name="SAPBEXHLevel2X 2 6" xfId="17017"/>
    <cellStyle name="SAPBEXHLevel2X 2 6 2" xfId="17018"/>
    <cellStyle name="SAPBEXHLevel2X 2 6_SCH J-3" xfId="17019"/>
    <cellStyle name="SAPBEXHLevel2X 2 7" xfId="17020"/>
    <cellStyle name="SAPBEXHLevel2X 2 7 2" xfId="17021"/>
    <cellStyle name="SAPBEXHLevel2X 2 7_SCH J-3" xfId="17022"/>
    <cellStyle name="SAPBEXHLevel2X 2 8" xfId="17023"/>
    <cellStyle name="SAPBEXHLevel2X 2 8 2" xfId="17024"/>
    <cellStyle name="SAPBEXHLevel2X 2 8_SCH J-3" xfId="17025"/>
    <cellStyle name="SAPBEXHLevel2X 2 9" xfId="17026"/>
    <cellStyle name="SAPBEXHLevel2X 2 9 2" xfId="17027"/>
    <cellStyle name="SAPBEXHLevel2X 2 9_SCH J-3" xfId="17028"/>
    <cellStyle name="SAPBEXHLevel2X 2_SCH J-3" xfId="17029"/>
    <cellStyle name="SAPBEXHLevel2X 3" xfId="17030"/>
    <cellStyle name="SAPBEXHLevel2X 3 2" xfId="17031"/>
    <cellStyle name="SAPBEXHLevel2X 3_SCH J-3" xfId="17032"/>
    <cellStyle name="SAPBEXHLevel2X 4" xfId="17033"/>
    <cellStyle name="SAPBEXHLevel2X 4 2" xfId="17034"/>
    <cellStyle name="SAPBEXHLevel2X 4_SCH J-3" xfId="17035"/>
    <cellStyle name="SAPBEXHLevel2X 5" xfId="17036"/>
    <cellStyle name="SAPBEXHLevel2X 5 2" xfId="17037"/>
    <cellStyle name="SAPBEXHLevel2X 5_SCH J-3" xfId="17038"/>
    <cellStyle name="SAPBEXHLevel2X 6" xfId="17039"/>
    <cellStyle name="SAPBEXHLevel2X 6 2" xfId="17040"/>
    <cellStyle name="SAPBEXHLevel2X 6_SCH J-3" xfId="17041"/>
    <cellStyle name="SAPBEXHLevel2X 7" xfId="17042"/>
    <cellStyle name="SAPBEXHLevel2X 7 2" xfId="17043"/>
    <cellStyle name="SAPBEXHLevel2X 7_SCH J-3" xfId="17044"/>
    <cellStyle name="SAPBEXHLevel2X 8" xfId="17045"/>
    <cellStyle name="SAPBEXHLevel2X 8 2" xfId="17046"/>
    <cellStyle name="SAPBEXHLevel2X 8_SCH J-3" xfId="17047"/>
    <cellStyle name="SAPBEXHLevel2X 9" xfId="17048"/>
    <cellStyle name="SAPBEXHLevel2X 9 2" xfId="17049"/>
    <cellStyle name="SAPBEXHLevel2X 9_SCH J-3" xfId="17050"/>
    <cellStyle name="SAPBEXHLevel2X_SCH J-3" xfId="17051"/>
    <cellStyle name="SAPBEXHLevel3" xfId="596"/>
    <cellStyle name="SAPBEXHLevel3 10" xfId="17052"/>
    <cellStyle name="SAPBEXHLevel3 10 2" xfId="17053"/>
    <cellStyle name="SAPBEXHLevel3 10_SCH J-3" xfId="17054"/>
    <cellStyle name="SAPBEXHLevel3 11" xfId="17055"/>
    <cellStyle name="SAPBEXHLevel3 11 2" xfId="17056"/>
    <cellStyle name="SAPBEXHLevel3 11_SCH J-3" xfId="17057"/>
    <cellStyle name="SAPBEXHLevel3 12" xfId="17058"/>
    <cellStyle name="SAPBEXHLevel3 2" xfId="597"/>
    <cellStyle name="SAPBEXHLevel3 2 10" xfId="17059"/>
    <cellStyle name="SAPBEXHLevel3 2 10 2" xfId="17060"/>
    <cellStyle name="SAPBEXHLevel3 2 10_SCH J-3" xfId="17061"/>
    <cellStyle name="SAPBEXHLevel3 2 11" xfId="17062"/>
    <cellStyle name="SAPBEXHLevel3 2 2" xfId="17063"/>
    <cellStyle name="SAPBEXHLevel3 2 2 2" xfId="17064"/>
    <cellStyle name="SAPBEXHLevel3 2 2_SCH J-3" xfId="17065"/>
    <cellStyle name="SAPBEXHLevel3 2 3" xfId="17066"/>
    <cellStyle name="SAPBEXHLevel3 2 3 2" xfId="17067"/>
    <cellStyle name="SAPBEXHLevel3 2 3_SCH J-3" xfId="17068"/>
    <cellStyle name="SAPBEXHLevel3 2 4" xfId="17069"/>
    <cellStyle name="SAPBEXHLevel3 2 4 2" xfId="17070"/>
    <cellStyle name="SAPBEXHLevel3 2 4_SCH J-3" xfId="17071"/>
    <cellStyle name="SAPBEXHLevel3 2 5" xfId="17072"/>
    <cellStyle name="SAPBEXHLevel3 2 5 2" xfId="17073"/>
    <cellStyle name="SAPBEXHLevel3 2 5_SCH J-3" xfId="17074"/>
    <cellStyle name="SAPBEXHLevel3 2 6" xfId="17075"/>
    <cellStyle name="SAPBEXHLevel3 2 6 2" xfId="17076"/>
    <cellStyle name="SAPBEXHLevel3 2 6_SCH J-3" xfId="17077"/>
    <cellStyle name="SAPBEXHLevel3 2 7" xfId="17078"/>
    <cellStyle name="SAPBEXHLevel3 2 7 2" xfId="17079"/>
    <cellStyle name="SAPBEXHLevel3 2 7_SCH J-3" xfId="17080"/>
    <cellStyle name="SAPBEXHLevel3 2 8" xfId="17081"/>
    <cellStyle name="SAPBEXHLevel3 2 8 2" xfId="17082"/>
    <cellStyle name="SAPBEXHLevel3 2 8_SCH J-3" xfId="17083"/>
    <cellStyle name="SAPBEXHLevel3 2 9" xfId="17084"/>
    <cellStyle name="SAPBEXHLevel3 2 9 2" xfId="17085"/>
    <cellStyle name="SAPBEXHLevel3 2 9_SCH J-3" xfId="17086"/>
    <cellStyle name="SAPBEXHLevel3 2_SCH J-3" xfId="17087"/>
    <cellStyle name="SAPBEXHLevel3 3" xfId="17088"/>
    <cellStyle name="SAPBEXHLevel3 3 2" xfId="17089"/>
    <cellStyle name="SAPBEXHLevel3 3_SCH J-3" xfId="17090"/>
    <cellStyle name="SAPBEXHLevel3 4" xfId="17091"/>
    <cellStyle name="SAPBEXHLevel3 4 2" xfId="17092"/>
    <cellStyle name="SAPBEXHLevel3 4_SCH J-3" xfId="17093"/>
    <cellStyle name="SAPBEXHLevel3 5" xfId="17094"/>
    <cellStyle name="SAPBEXHLevel3 5 2" xfId="17095"/>
    <cellStyle name="SAPBEXHLevel3 5_SCH J-3" xfId="17096"/>
    <cellStyle name="SAPBEXHLevel3 6" xfId="17097"/>
    <cellStyle name="SAPBEXHLevel3 6 2" xfId="17098"/>
    <cellStyle name="SAPBEXHLevel3 6_SCH J-3" xfId="17099"/>
    <cellStyle name="SAPBEXHLevel3 7" xfId="17100"/>
    <cellStyle name="SAPBEXHLevel3 7 2" xfId="17101"/>
    <cellStyle name="SAPBEXHLevel3 7_SCH J-3" xfId="17102"/>
    <cellStyle name="SAPBEXHLevel3 8" xfId="17103"/>
    <cellStyle name="SAPBEXHLevel3 8 2" xfId="17104"/>
    <cellStyle name="SAPBEXHLevel3 8_SCH J-3" xfId="17105"/>
    <cellStyle name="SAPBEXHLevel3 9" xfId="17106"/>
    <cellStyle name="SAPBEXHLevel3 9 2" xfId="17107"/>
    <cellStyle name="SAPBEXHLevel3 9_SCH J-3" xfId="17108"/>
    <cellStyle name="SAPBEXHLevel3_SCH J-3" xfId="17109"/>
    <cellStyle name="SAPBEXHLevel3X" xfId="598"/>
    <cellStyle name="SAPBEXHLevel3X 10" xfId="17110"/>
    <cellStyle name="SAPBEXHLevel3X 10 2" xfId="17111"/>
    <cellStyle name="SAPBEXHLevel3X 10_SCH J-3" xfId="17112"/>
    <cellStyle name="SAPBEXHLevel3X 11" xfId="17113"/>
    <cellStyle name="SAPBEXHLevel3X 11 2" xfId="17114"/>
    <cellStyle name="SAPBEXHLevel3X 11_SCH J-3" xfId="17115"/>
    <cellStyle name="SAPBEXHLevel3X 12" xfId="17116"/>
    <cellStyle name="SAPBEXHLevel3X 2" xfId="599"/>
    <cellStyle name="SAPBEXHLevel3X 2 10" xfId="17117"/>
    <cellStyle name="SAPBEXHLevel3X 2 10 2" xfId="17118"/>
    <cellStyle name="SAPBEXHLevel3X 2 10_SCH J-3" xfId="17119"/>
    <cellStyle name="SAPBEXHLevel3X 2 11" xfId="17120"/>
    <cellStyle name="SAPBEXHLevel3X 2 2" xfId="17121"/>
    <cellStyle name="SAPBEXHLevel3X 2 2 2" xfId="17122"/>
    <cellStyle name="SAPBEXHLevel3X 2 2_SCH J-3" xfId="17123"/>
    <cellStyle name="SAPBEXHLevel3X 2 3" xfId="17124"/>
    <cellStyle name="SAPBEXHLevel3X 2 3 2" xfId="17125"/>
    <cellStyle name="SAPBEXHLevel3X 2 3_SCH J-3" xfId="17126"/>
    <cellStyle name="SAPBEXHLevel3X 2 4" xfId="17127"/>
    <cellStyle name="SAPBEXHLevel3X 2 4 2" xfId="17128"/>
    <cellStyle name="SAPBEXHLevel3X 2 4_SCH J-3" xfId="17129"/>
    <cellStyle name="SAPBEXHLevel3X 2 5" xfId="17130"/>
    <cellStyle name="SAPBEXHLevel3X 2 5 2" xfId="17131"/>
    <cellStyle name="SAPBEXHLevel3X 2 5_SCH J-3" xfId="17132"/>
    <cellStyle name="SAPBEXHLevel3X 2 6" xfId="17133"/>
    <cellStyle name="SAPBEXHLevel3X 2 6 2" xfId="17134"/>
    <cellStyle name="SAPBEXHLevel3X 2 6_SCH J-3" xfId="17135"/>
    <cellStyle name="SAPBEXHLevel3X 2 7" xfId="17136"/>
    <cellStyle name="SAPBEXHLevel3X 2 7 2" xfId="17137"/>
    <cellStyle name="SAPBEXHLevel3X 2 7_SCH J-3" xfId="17138"/>
    <cellStyle name="SAPBEXHLevel3X 2 8" xfId="17139"/>
    <cellStyle name="SAPBEXHLevel3X 2 8 2" xfId="17140"/>
    <cellStyle name="SAPBEXHLevel3X 2 8_SCH J-3" xfId="17141"/>
    <cellStyle name="SAPBEXHLevel3X 2 9" xfId="17142"/>
    <cellStyle name="SAPBEXHLevel3X 2 9 2" xfId="17143"/>
    <cellStyle name="SAPBEXHLevel3X 2 9_SCH J-3" xfId="17144"/>
    <cellStyle name="SAPBEXHLevel3X 2_SCH J-3" xfId="17145"/>
    <cellStyle name="SAPBEXHLevel3X 3" xfId="17146"/>
    <cellStyle name="SAPBEXHLevel3X 3 2" xfId="17147"/>
    <cellStyle name="SAPBEXHLevel3X 3_SCH J-3" xfId="17148"/>
    <cellStyle name="SAPBEXHLevel3X 4" xfId="17149"/>
    <cellStyle name="SAPBEXHLevel3X 4 2" xfId="17150"/>
    <cellStyle name="SAPBEXHLevel3X 4_SCH J-3" xfId="17151"/>
    <cellStyle name="SAPBEXHLevel3X 5" xfId="17152"/>
    <cellStyle name="SAPBEXHLevel3X 5 2" xfId="17153"/>
    <cellStyle name="SAPBEXHLevel3X 5_SCH J-3" xfId="17154"/>
    <cellStyle name="SAPBEXHLevel3X 6" xfId="17155"/>
    <cellStyle name="SAPBEXHLevel3X 6 2" xfId="17156"/>
    <cellStyle name="SAPBEXHLevel3X 6_SCH J-3" xfId="17157"/>
    <cellStyle name="SAPBEXHLevel3X 7" xfId="17158"/>
    <cellStyle name="SAPBEXHLevel3X 7 2" xfId="17159"/>
    <cellStyle name="SAPBEXHLevel3X 7_SCH J-3" xfId="17160"/>
    <cellStyle name="SAPBEXHLevel3X 8" xfId="17161"/>
    <cellStyle name="SAPBEXHLevel3X 8 2" xfId="17162"/>
    <cellStyle name="SAPBEXHLevel3X 8_SCH J-3" xfId="17163"/>
    <cellStyle name="SAPBEXHLevel3X 9" xfId="17164"/>
    <cellStyle name="SAPBEXHLevel3X 9 2" xfId="17165"/>
    <cellStyle name="SAPBEXHLevel3X 9_SCH J-3" xfId="17166"/>
    <cellStyle name="SAPBEXHLevel3X_SCH J-3" xfId="17167"/>
    <cellStyle name="SAPBEXresData" xfId="600"/>
    <cellStyle name="SAPBEXresData 10" xfId="17168"/>
    <cellStyle name="SAPBEXresData 10 2" xfId="17169"/>
    <cellStyle name="SAPBEXresData 10_SCH J-3" xfId="17170"/>
    <cellStyle name="SAPBEXresData 11" xfId="17171"/>
    <cellStyle name="SAPBEXresData 2" xfId="17172"/>
    <cellStyle name="SAPBEXresData 2 2" xfId="17173"/>
    <cellStyle name="SAPBEXresData 2_SCH J-3" xfId="17174"/>
    <cellStyle name="SAPBEXresData 3" xfId="17175"/>
    <cellStyle name="SAPBEXresData 3 2" xfId="17176"/>
    <cellStyle name="SAPBEXresData 3_SCH J-3" xfId="17177"/>
    <cellStyle name="SAPBEXresData 4" xfId="17178"/>
    <cellStyle name="SAPBEXresData 4 2" xfId="17179"/>
    <cellStyle name="SAPBEXresData 4_SCH J-3" xfId="17180"/>
    <cellStyle name="SAPBEXresData 5" xfId="17181"/>
    <cellStyle name="SAPBEXresData 5 2" xfId="17182"/>
    <cellStyle name="SAPBEXresData 5_SCH J-3" xfId="17183"/>
    <cellStyle name="SAPBEXresData 6" xfId="17184"/>
    <cellStyle name="SAPBEXresData 6 2" xfId="17185"/>
    <cellStyle name="SAPBEXresData 6_SCH J-3" xfId="17186"/>
    <cellStyle name="SAPBEXresData 7" xfId="17187"/>
    <cellStyle name="SAPBEXresData 7 2" xfId="17188"/>
    <cellStyle name="SAPBEXresData 7_SCH J-3" xfId="17189"/>
    <cellStyle name="SAPBEXresData 8" xfId="17190"/>
    <cellStyle name="SAPBEXresData 8 2" xfId="17191"/>
    <cellStyle name="SAPBEXresData 8_SCH J-3" xfId="17192"/>
    <cellStyle name="SAPBEXresData 9" xfId="17193"/>
    <cellStyle name="SAPBEXresData 9 2" xfId="17194"/>
    <cellStyle name="SAPBEXresData 9_SCH J-3" xfId="17195"/>
    <cellStyle name="SAPBEXresData_SCH J-3" xfId="17196"/>
    <cellStyle name="SAPBEXresDataEmph" xfId="601"/>
    <cellStyle name="SAPBEXresDataEmph 10" xfId="17197"/>
    <cellStyle name="SAPBEXresDataEmph 10 2" xfId="17198"/>
    <cellStyle name="SAPBEXresDataEmph 10_SCH J-3" xfId="17199"/>
    <cellStyle name="SAPBEXresDataEmph 11" xfId="17200"/>
    <cellStyle name="SAPBEXresDataEmph 2" xfId="17201"/>
    <cellStyle name="SAPBEXresDataEmph 2 2" xfId="17202"/>
    <cellStyle name="SAPBEXresDataEmph 2_SCH J-3" xfId="17203"/>
    <cellStyle name="SAPBEXresDataEmph 3" xfId="17204"/>
    <cellStyle name="SAPBEXresDataEmph 3 2" xfId="17205"/>
    <cellStyle name="SAPBEXresDataEmph 3_SCH J-3" xfId="17206"/>
    <cellStyle name="SAPBEXresDataEmph 4" xfId="17207"/>
    <cellStyle name="SAPBEXresDataEmph 4 2" xfId="17208"/>
    <cellStyle name="SAPBEXresDataEmph 4_SCH J-3" xfId="17209"/>
    <cellStyle name="SAPBEXresDataEmph 5" xfId="17210"/>
    <cellStyle name="SAPBEXresDataEmph 5 2" xfId="17211"/>
    <cellStyle name="SAPBEXresDataEmph 5_SCH J-3" xfId="17212"/>
    <cellStyle name="SAPBEXresDataEmph 6" xfId="17213"/>
    <cellStyle name="SAPBEXresDataEmph 6 2" xfId="17214"/>
    <cellStyle name="SAPBEXresDataEmph 6_SCH J-3" xfId="17215"/>
    <cellStyle name="SAPBEXresDataEmph 7" xfId="17216"/>
    <cellStyle name="SAPBEXresDataEmph 7 2" xfId="17217"/>
    <cellStyle name="SAPBEXresDataEmph 7_SCH J-3" xfId="17218"/>
    <cellStyle name="SAPBEXresDataEmph 8" xfId="17219"/>
    <cellStyle name="SAPBEXresDataEmph 8 2" xfId="17220"/>
    <cellStyle name="SAPBEXresDataEmph 8_SCH J-3" xfId="17221"/>
    <cellStyle name="SAPBEXresDataEmph 9" xfId="17222"/>
    <cellStyle name="SAPBEXresDataEmph 9 2" xfId="17223"/>
    <cellStyle name="SAPBEXresDataEmph 9_SCH J-3" xfId="17224"/>
    <cellStyle name="SAPBEXresDataEmph_SCH J-3" xfId="17225"/>
    <cellStyle name="SAPBEXresItem" xfId="602"/>
    <cellStyle name="SAPBEXresItem 10" xfId="17226"/>
    <cellStyle name="SAPBEXresItem 10 2" xfId="17227"/>
    <cellStyle name="SAPBEXresItem 10_SCH J-3" xfId="17228"/>
    <cellStyle name="SAPBEXresItem 11" xfId="17229"/>
    <cellStyle name="SAPBEXresItem 11 2" xfId="17230"/>
    <cellStyle name="SAPBEXresItem 11_SCH J-3" xfId="17231"/>
    <cellStyle name="SAPBEXresItem 12" xfId="17232"/>
    <cellStyle name="SAPBEXresItem 2" xfId="603"/>
    <cellStyle name="SAPBEXresItem 2 10" xfId="17233"/>
    <cellStyle name="SAPBEXresItem 2 10 2" xfId="17234"/>
    <cellStyle name="SAPBEXresItem 2 10_SCH J-3" xfId="17235"/>
    <cellStyle name="SAPBEXresItem 2 11" xfId="17236"/>
    <cellStyle name="SAPBEXresItem 2 2" xfId="17237"/>
    <cellStyle name="SAPBEXresItem 2 2 2" xfId="17238"/>
    <cellStyle name="SAPBEXresItem 2 2_SCH J-3" xfId="17239"/>
    <cellStyle name="SAPBEXresItem 2 3" xfId="17240"/>
    <cellStyle name="SAPBEXresItem 2 3 2" xfId="17241"/>
    <cellStyle name="SAPBEXresItem 2 3_SCH J-3" xfId="17242"/>
    <cellStyle name="SAPBEXresItem 2 4" xfId="17243"/>
    <cellStyle name="SAPBEXresItem 2 4 2" xfId="17244"/>
    <cellStyle name="SAPBEXresItem 2 4_SCH J-3" xfId="17245"/>
    <cellStyle name="SAPBEXresItem 2 5" xfId="17246"/>
    <cellStyle name="SAPBEXresItem 2 5 2" xfId="17247"/>
    <cellStyle name="SAPBEXresItem 2 5_SCH J-3" xfId="17248"/>
    <cellStyle name="SAPBEXresItem 2 6" xfId="17249"/>
    <cellStyle name="SAPBEXresItem 2 6 2" xfId="17250"/>
    <cellStyle name="SAPBEXresItem 2 6_SCH J-3" xfId="17251"/>
    <cellStyle name="SAPBEXresItem 2 7" xfId="17252"/>
    <cellStyle name="SAPBEXresItem 2 7 2" xfId="17253"/>
    <cellStyle name="SAPBEXresItem 2 7_SCH J-3" xfId="17254"/>
    <cellStyle name="SAPBEXresItem 2 8" xfId="17255"/>
    <cellStyle name="SAPBEXresItem 2 8 2" xfId="17256"/>
    <cellStyle name="SAPBEXresItem 2 8_SCH J-3" xfId="17257"/>
    <cellStyle name="SAPBEXresItem 2 9" xfId="17258"/>
    <cellStyle name="SAPBEXresItem 2 9 2" xfId="17259"/>
    <cellStyle name="SAPBEXresItem 2 9_SCH J-3" xfId="17260"/>
    <cellStyle name="SAPBEXresItem 2_SCH J-3" xfId="17261"/>
    <cellStyle name="SAPBEXresItem 3" xfId="17262"/>
    <cellStyle name="SAPBEXresItem 3 2" xfId="17263"/>
    <cellStyle name="SAPBEXresItem 3_SCH J-3" xfId="17264"/>
    <cellStyle name="SAPBEXresItem 4" xfId="17265"/>
    <cellStyle name="SAPBEXresItem 4 2" xfId="17266"/>
    <cellStyle name="SAPBEXresItem 4_SCH J-3" xfId="17267"/>
    <cellStyle name="SAPBEXresItem 5" xfId="17268"/>
    <cellStyle name="SAPBEXresItem 5 2" xfId="17269"/>
    <cellStyle name="SAPBEXresItem 5_SCH J-3" xfId="17270"/>
    <cellStyle name="SAPBEXresItem 6" xfId="17271"/>
    <cellStyle name="SAPBEXresItem 6 2" xfId="17272"/>
    <cellStyle name="SAPBEXresItem 6_SCH J-3" xfId="17273"/>
    <cellStyle name="SAPBEXresItem 7" xfId="17274"/>
    <cellStyle name="SAPBEXresItem 7 2" xfId="17275"/>
    <cellStyle name="SAPBEXresItem 7_SCH J-3" xfId="17276"/>
    <cellStyle name="SAPBEXresItem 8" xfId="17277"/>
    <cellStyle name="SAPBEXresItem 8 2" xfId="17278"/>
    <cellStyle name="SAPBEXresItem 8_SCH J-3" xfId="17279"/>
    <cellStyle name="SAPBEXresItem 9" xfId="17280"/>
    <cellStyle name="SAPBEXresItem 9 2" xfId="17281"/>
    <cellStyle name="SAPBEXresItem 9_SCH J-3" xfId="17282"/>
    <cellStyle name="SAPBEXresItem_SCH J-3" xfId="17283"/>
    <cellStyle name="SAPBEXresItemX" xfId="604"/>
    <cellStyle name="SAPBEXresItemX 10" xfId="17284"/>
    <cellStyle name="SAPBEXresItemX 10 2" xfId="17285"/>
    <cellStyle name="SAPBEXresItemX 10_SCH J-3" xfId="17286"/>
    <cellStyle name="SAPBEXresItemX 11" xfId="17287"/>
    <cellStyle name="SAPBEXresItemX 11 2" xfId="17288"/>
    <cellStyle name="SAPBEXresItemX 11_SCH J-3" xfId="17289"/>
    <cellStyle name="SAPBEXresItemX 12" xfId="17290"/>
    <cellStyle name="SAPBEXresItemX 2" xfId="605"/>
    <cellStyle name="SAPBEXresItemX 2 10" xfId="17291"/>
    <cellStyle name="SAPBEXresItemX 2 10 2" xfId="17292"/>
    <cellStyle name="SAPBEXresItemX 2 10_SCH J-3" xfId="17293"/>
    <cellStyle name="SAPBEXresItemX 2 11" xfId="17294"/>
    <cellStyle name="SAPBEXresItemX 2 2" xfId="17295"/>
    <cellStyle name="SAPBEXresItemX 2 2 2" xfId="17296"/>
    <cellStyle name="SAPBEXresItemX 2 2_SCH J-3" xfId="17297"/>
    <cellStyle name="SAPBEXresItemX 2 3" xfId="17298"/>
    <cellStyle name="SAPBEXresItemX 2 3 2" xfId="17299"/>
    <cellStyle name="SAPBEXresItemX 2 3_SCH J-3" xfId="17300"/>
    <cellStyle name="SAPBEXresItemX 2 4" xfId="17301"/>
    <cellStyle name="SAPBEXresItemX 2 4 2" xfId="17302"/>
    <cellStyle name="SAPBEXresItemX 2 4_SCH J-3" xfId="17303"/>
    <cellStyle name="SAPBEXresItemX 2 5" xfId="17304"/>
    <cellStyle name="SAPBEXresItemX 2 5 2" xfId="17305"/>
    <cellStyle name="SAPBEXresItemX 2 5_SCH J-3" xfId="17306"/>
    <cellStyle name="SAPBEXresItemX 2 6" xfId="17307"/>
    <cellStyle name="SAPBEXresItemX 2 6 2" xfId="17308"/>
    <cellStyle name="SAPBEXresItemX 2 6_SCH J-3" xfId="17309"/>
    <cellStyle name="SAPBEXresItemX 2 7" xfId="17310"/>
    <cellStyle name="SAPBEXresItemX 2 7 2" xfId="17311"/>
    <cellStyle name="SAPBEXresItemX 2 7_SCH J-3" xfId="17312"/>
    <cellStyle name="SAPBEXresItemX 2 8" xfId="17313"/>
    <cellStyle name="SAPBEXresItemX 2 8 2" xfId="17314"/>
    <cellStyle name="SAPBEXresItemX 2 8_SCH J-3" xfId="17315"/>
    <cellStyle name="SAPBEXresItemX 2 9" xfId="17316"/>
    <cellStyle name="SAPBEXresItemX 2 9 2" xfId="17317"/>
    <cellStyle name="SAPBEXresItemX 2 9_SCH J-3" xfId="17318"/>
    <cellStyle name="SAPBEXresItemX 2_SCH J-3" xfId="17319"/>
    <cellStyle name="SAPBEXresItemX 3" xfId="17320"/>
    <cellStyle name="SAPBEXresItemX 3 2" xfId="17321"/>
    <cellStyle name="SAPBEXresItemX 3_SCH J-3" xfId="17322"/>
    <cellStyle name="SAPBEXresItemX 4" xfId="17323"/>
    <cellStyle name="SAPBEXresItemX 4 2" xfId="17324"/>
    <cellStyle name="SAPBEXresItemX 4_SCH J-3" xfId="17325"/>
    <cellStyle name="SAPBEXresItemX 5" xfId="17326"/>
    <cellStyle name="SAPBEXresItemX 5 2" xfId="17327"/>
    <cellStyle name="SAPBEXresItemX 5_SCH J-3" xfId="17328"/>
    <cellStyle name="SAPBEXresItemX 6" xfId="17329"/>
    <cellStyle name="SAPBEXresItemX 6 2" xfId="17330"/>
    <cellStyle name="SAPBEXresItemX 6_SCH J-3" xfId="17331"/>
    <cellStyle name="SAPBEXresItemX 7" xfId="17332"/>
    <cellStyle name="SAPBEXresItemX 7 2" xfId="17333"/>
    <cellStyle name="SAPBEXresItemX 7_SCH J-3" xfId="17334"/>
    <cellStyle name="SAPBEXresItemX 8" xfId="17335"/>
    <cellStyle name="SAPBEXresItemX 8 2" xfId="17336"/>
    <cellStyle name="SAPBEXresItemX 8_SCH J-3" xfId="17337"/>
    <cellStyle name="SAPBEXresItemX 9" xfId="17338"/>
    <cellStyle name="SAPBEXresItemX 9 2" xfId="17339"/>
    <cellStyle name="SAPBEXresItemX 9_SCH J-3" xfId="17340"/>
    <cellStyle name="SAPBEXresItemX_SCH J-3" xfId="17341"/>
    <cellStyle name="SAPBEXstdData" xfId="606"/>
    <cellStyle name="SAPBEXstdData 10" xfId="17342"/>
    <cellStyle name="SAPBEXstdData 10 2" xfId="17343"/>
    <cellStyle name="SAPBEXstdData 10_SCH J-3" xfId="17344"/>
    <cellStyle name="SAPBEXstdData 11" xfId="17345"/>
    <cellStyle name="SAPBEXstdData 11 2" xfId="17346"/>
    <cellStyle name="SAPBEXstdData 11_SCH J-3" xfId="17347"/>
    <cellStyle name="SAPBEXstdData 12" xfId="17348"/>
    <cellStyle name="SAPBEXstdData 2" xfId="607"/>
    <cellStyle name="SAPBEXstdData 2 10" xfId="17349"/>
    <cellStyle name="SAPBEXstdData 2 10 2" xfId="17350"/>
    <cellStyle name="SAPBEXstdData 2 10_SCH J-3" xfId="17351"/>
    <cellStyle name="SAPBEXstdData 2 11" xfId="17352"/>
    <cellStyle name="SAPBEXstdData 2 2" xfId="17353"/>
    <cellStyle name="SAPBEXstdData 2 2 2" xfId="17354"/>
    <cellStyle name="SAPBEXstdData 2 2_SCH J-3" xfId="17355"/>
    <cellStyle name="SAPBEXstdData 2 3" xfId="17356"/>
    <cellStyle name="SAPBEXstdData 2 3 2" xfId="17357"/>
    <cellStyle name="SAPBEXstdData 2 3_SCH J-3" xfId="17358"/>
    <cellStyle name="SAPBEXstdData 2 4" xfId="17359"/>
    <cellStyle name="SAPBEXstdData 2 4 2" xfId="17360"/>
    <cellStyle name="SAPBEXstdData 2 4_SCH J-3" xfId="17361"/>
    <cellStyle name="SAPBEXstdData 2 5" xfId="17362"/>
    <cellStyle name="SAPBEXstdData 2 5 2" xfId="17363"/>
    <cellStyle name="SAPBEXstdData 2 5_SCH J-3" xfId="17364"/>
    <cellStyle name="SAPBEXstdData 2 6" xfId="17365"/>
    <cellStyle name="SAPBEXstdData 2 6 2" xfId="17366"/>
    <cellStyle name="SAPBEXstdData 2 6_SCH J-3" xfId="17367"/>
    <cellStyle name="SAPBEXstdData 2 7" xfId="17368"/>
    <cellStyle name="SAPBEXstdData 2 7 2" xfId="17369"/>
    <cellStyle name="SAPBEXstdData 2 7_SCH J-3" xfId="17370"/>
    <cellStyle name="SAPBEXstdData 2 8" xfId="17371"/>
    <cellStyle name="SAPBEXstdData 2 8 2" xfId="17372"/>
    <cellStyle name="SAPBEXstdData 2 8_SCH J-3" xfId="17373"/>
    <cellStyle name="SAPBEXstdData 2 9" xfId="17374"/>
    <cellStyle name="SAPBEXstdData 2 9 2" xfId="17375"/>
    <cellStyle name="SAPBEXstdData 2 9_SCH J-3" xfId="17376"/>
    <cellStyle name="SAPBEXstdData 2_SCH J-3" xfId="17377"/>
    <cellStyle name="SAPBEXstdData 3" xfId="17378"/>
    <cellStyle name="SAPBEXstdData 3 2" xfId="17379"/>
    <cellStyle name="SAPBEXstdData 3_SCH J-3" xfId="17380"/>
    <cellStyle name="SAPBEXstdData 4" xfId="17381"/>
    <cellStyle name="SAPBEXstdData 4 2" xfId="17382"/>
    <cellStyle name="SAPBEXstdData 4_SCH J-3" xfId="17383"/>
    <cellStyle name="SAPBEXstdData 5" xfId="17384"/>
    <cellStyle name="SAPBEXstdData 5 2" xfId="17385"/>
    <cellStyle name="SAPBEXstdData 5_SCH J-3" xfId="17386"/>
    <cellStyle name="SAPBEXstdData 6" xfId="17387"/>
    <cellStyle name="SAPBEXstdData 6 2" xfId="17388"/>
    <cellStyle name="SAPBEXstdData 6_SCH J-3" xfId="17389"/>
    <cellStyle name="SAPBEXstdData 7" xfId="17390"/>
    <cellStyle name="SAPBEXstdData 7 2" xfId="17391"/>
    <cellStyle name="SAPBEXstdData 7_SCH J-3" xfId="17392"/>
    <cellStyle name="SAPBEXstdData 8" xfId="17393"/>
    <cellStyle name="SAPBEXstdData 8 2" xfId="17394"/>
    <cellStyle name="SAPBEXstdData 8_SCH J-3" xfId="17395"/>
    <cellStyle name="SAPBEXstdData 9" xfId="17396"/>
    <cellStyle name="SAPBEXstdData 9 2" xfId="17397"/>
    <cellStyle name="SAPBEXstdData 9_SCH J-3" xfId="17398"/>
    <cellStyle name="SAPBEXstdData_SCH J-3" xfId="17399"/>
    <cellStyle name="SAPBEXstdDataEmph" xfId="608"/>
    <cellStyle name="SAPBEXstdDataEmph 10" xfId="17400"/>
    <cellStyle name="SAPBEXstdDataEmph 10 2" xfId="17401"/>
    <cellStyle name="SAPBEXstdDataEmph 10_SCH J-3" xfId="17402"/>
    <cellStyle name="SAPBEXstdDataEmph 11" xfId="17403"/>
    <cellStyle name="SAPBEXstdDataEmph 11 2" xfId="17404"/>
    <cellStyle name="SAPBEXstdDataEmph 11_SCH J-3" xfId="17405"/>
    <cellStyle name="SAPBEXstdDataEmph 12" xfId="17406"/>
    <cellStyle name="SAPBEXstdDataEmph 2" xfId="609"/>
    <cellStyle name="SAPBEXstdDataEmph 2 10" xfId="17407"/>
    <cellStyle name="SAPBEXstdDataEmph 2 10 2" xfId="17408"/>
    <cellStyle name="SAPBEXstdDataEmph 2 10_SCH J-3" xfId="17409"/>
    <cellStyle name="SAPBEXstdDataEmph 2 11" xfId="17410"/>
    <cellStyle name="SAPBEXstdDataEmph 2 2" xfId="17411"/>
    <cellStyle name="SAPBEXstdDataEmph 2 2 2" xfId="17412"/>
    <cellStyle name="SAPBEXstdDataEmph 2 2_SCH J-3" xfId="17413"/>
    <cellStyle name="SAPBEXstdDataEmph 2 3" xfId="17414"/>
    <cellStyle name="SAPBEXstdDataEmph 2 3 2" xfId="17415"/>
    <cellStyle name="SAPBEXstdDataEmph 2 3_SCH J-3" xfId="17416"/>
    <cellStyle name="SAPBEXstdDataEmph 2 4" xfId="17417"/>
    <cellStyle name="SAPBEXstdDataEmph 2 4 2" xfId="17418"/>
    <cellStyle name="SAPBEXstdDataEmph 2 4_SCH J-3" xfId="17419"/>
    <cellStyle name="SAPBEXstdDataEmph 2 5" xfId="17420"/>
    <cellStyle name="SAPBEXstdDataEmph 2 5 2" xfId="17421"/>
    <cellStyle name="SAPBEXstdDataEmph 2 5_SCH J-3" xfId="17422"/>
    <cellStyle name="SAPBEXstdDataEmph 2 6" xfId="17423"/>
    <cellStyle name="SAPBEXstdDataEmph 2 6 2" xfId="17424"/>
    <cellStyle name="SAPBEXstdDataEmph 2 6_SCH J-3" xfId="17425"/>
    <cellStyle name="SAPBEXstdDataEmph 2 7" xfId="17426"/>
    <cellStyle name="SAPBEXstdDataEmph 2 7 2" xfId="17427"/>
    <cellStyle name="SAPBEXstdDataEmph 2 7_SCH J-3" xfId="17428"/>
    <cellStyle name="SAPBEXstdDataEmph 2 8" xfId="17429"/>
    <cellStyle name="SAPBEXstdDataEmph 2 8 2" xfId="17430"/>
    <cellStyle name="SAPBEXstdDataEmph 2 8_SCH J-3" xfId="17431"/>
    <cellStyle name="SAPBEXstdDataEmph 2 9" xfId="17432"/>
    <cellStyle name="SAPBEXstdDataEmph 2 9 2" xfId="17433"/>
    <cellStyle name="SAPBEXstdDataEmph 2 9_SCH J-3" xfId="17434"/>
    <cellStyle name="SAPBEXstdDataEmph 2_SCH J-3" xfId="17435"/>
    <cellStyle name="SAPBEXstdDataEmph 3" xfId="17436"/>
    <cellStyle name="SAPBEXstdDataEmph 3 2" xfId="17437"/>
    <cellStyle name="SAPBEXstdDataEmph 3_SCH J-3" xfId="17438"/>
    <cellStyle name="SAPBEXstdDataEmph 4" xfId="17439"/>
    <cellStyle name="SAPBEXstdDataEmph 4 2" xfId="17440"/>
    <cellStyle name="SAPBEXstdDataEmph 4_SCH J-3" xfId="17441"/>
    <cellStyle name="SAPBEXstdDataEmph 5" xfId="17442"/>
    <cellStyle name="SAPBEXstdDataEmph 5 2" xfId="17443"/>
    <cellStyle name="SAPBEXstdDataEmph 5_SCH J-3" xfId="17444"/>
    <cellStyle name="SAPBEXstdDataEmph 6" xfId="17445"/>
    <cellStyle name="SAPBEXstdDataEmph 6 2" xfId="17446"/>
    <cellStyle name="SAPBEXstdDataEmph 6_SCH J-3" xfId="17447"/>
    <cellStyle name="SAPBEXstdDataEmph 7" xfId="17448"/>
    <cellStyle name="SAPBEXstdDataEmph 7 2" xfId="17449"/>
    <cellStyle name="SAPBEXstdDataEmph 7_SCH J-3" xfId="17450"/>
    <cellStyle name="SAPBEXstdDataEmph 8" xfId="17451"/>
    <cellStyle name="SAPBEXstdDataEmph 8 2" xfId="17452"/>
    <cellStyle name="SAPBEXstdDataEmph 8_SCH J-3" xfId="17453"/>
    <cellStyle name="SAPBEXstdDataEmph 9" xfId="17454"/>
    <cellStyle name="SAPBEXstdDataEmph 9 2" xfId="17455"/>
    <cellStyle name="SAPBEXstdDataEmph 9_SCH J-3" xfId="17456"/>
    <cellStyle name="SAPBEXstdDataEmph_SCH J-3" xfId="17457"/>
    <cellStyle name="SAPBEXstdItem" xfId="610"/>
    <cellStyle name="SAPBEXstdItem 10" xfId="17458"/>
    <cellStyle name="SAPBEXstdItem 10 2" xfId="17459"/>
    <cellStyle name="SAPBEXstdItem 10_SCH J-3" xfId="17460"/>
    <cellStyle name="SAPBEXstdItem 11" xfId="17461"/>
    <cellStyle name="SAPBEXstdItem 11 2" xfId="17462"/>
    <cellStyle name="SAPBEXstdItem 11_SCH J-3" xfId="17463"/>
    <cellStyle name="SAPBEXstdItem 12" xfId="17464"/>
    <cellStyle name="SAPBEXstdItem 2" xfId="611"/>
    <cellStyle name="SAPBEXstdItem 2 10" xfId="17465"/>
    <cellStyle name="SAPBEXstdItem 2 10 2" xfId="17466"/>
    <cellStyle name="SAPBEXstdItem 2 10_SCH J-3" xfId="17467"/>
    <cellStyle name="SAPBEXstdItem 2 11" xfId="17468"/>
    <cellStyle name="SAPBEXstdItem 2 2" xfId="17469"/>
    <cellStyle name="SAPBEXstdItem 2 2 2" xfId="17470"/>
    <cellStyle name="SAPBEXstdItem 2 2_SCH J-3" xfId="17471"/>
    <cellStyle name="SAPBEXstdItem 2 3" xfId="17472"/>
    <cellStyle name="SAPBEXstdItem 2 3 2" xfId="17473"/>
    <cellStyle name="SAPBEXstdItem 2 3_SCH J-3" xfId="17474"/>
    <cellStyle name="SAPBEXstdItem 2 4" xfId="17475"/>
    <cellStyle name="SAPBEXstdItem 2 4 2" xfId="17476"/>
    <cellStyle name="SAPBEXstdItem 2 4_SCH J-3" xfId="17477"/>
    <cellStyle name="SAPBEXstdItem 2 5" xfId="17478"/>
    <cellStyle name="SAPBEXstdItem 2 5 2" xfId="17479"/>
    <cellStyle name="SAPBEXstdItem 2 5_SCH J-3" xfId="17480"/>
    <cellStyle name="SAPBEXstdItem 2 6" xfId="17481"/>
    <cellStyle name="SAPBEXstdItem 2 6 2" xfId="17482"/>
    <cellStyle name="SAPBEXstdItem 2 6_SCH J-3" xfId="17483"/>
    <cellStyle name="SAPBEXstdItem 2 7" xfId="17484"/>
    <cellStyle name="SAPBEXstdItem 2 7 2" xfId="17485"/>
    <cellStyle name="SAPBEXstdItem 2 7_SCH J-3" xfId="17486"/>
    <cellStyle name="SAPBEXstdItem 2 8" xfId="17487"/>
    <cellStyle name="SAPBEXstdItem 2 8 2" xfId="17488"/>
    <cellStyle name="SAPBEXstdItem 2 8_SCH J-3" xfId="17489"/>
    <cellStyle name="SAPBEXstdItem 2 9" xfId="17490"/>
    <cellStyle name="SAPBEXstdItem 2 9 2" xfId="17491"/>
    <cellStyle name="SAPBEXstdItem 2 9_SCH J-3" xfId="17492"/>
    <cellStyle name="SAPBEXstdItem 2_SCH J-3" xfId="17493"/>
    <cellStyle name="SAPBEXstdItem 3" xfId="17494"/>
    <cellStyle name="SAPBEXstdItem 3 2" xfId="17495"/>
    <cellStyle name="SAPBEXstdItem 3_SCH J-3" xfId="17496"/>
    <cellStyle name="SAPBEXstdItem 4" xfId="17497"/>
    <cellStyle name="SAPBEXstdItem 4 2" xfId="17498"/>
    <cellStyle name="SAPBEXstdItem 4_SCH J-3" xfId="17499"/>
    <cellStyle name="SAPBEXstdItem 5" xfId="17500"/>
    <cellStyle name="SAPBEXstdItem 5 2" xfId="17501"/>
    <cellStyle name="SAPBEXstdItem 5_SCH J-3" xfId="17502"/>
    <cellStyle name="SAPBEXstdItem 6" xfId="17503"/>
    <cellStyle name="SAPBEXstdItem 6 2" xfId="17504"/>
    <cellStyle name="SAPBEXstdItem 6_SCH J-3" xfId="17505"/>
    <cellStyle name="SAPBEXstdItem 7" xfId="17506"/>
    <cellStyle name="SAPBEXstdItem 7 2" xfId="17507"/>
    <cellStyle name="SAPBEXstdItem 7_SCH J-3" xfId="17508"/>
    <cellStyle name="SAPBEXstdItem 8" xfId="17509"/>
    <cellStyle name="SAPBEXstdItem 8 2" xfId="17510"/>
    <cellStyle name="SAPBEXstdItem 8_SCH J-3" xfId="17511"/>
    <cellStyle name="SAPBEXstdItem 9" xfId="17512"/>
    <cellStyle name="SAPBEXstdItem 9 2" xfId="17513"/>
    <cellStyle name="SAPBEXstdItem 9_SCH J-3" xfId="17514"/>
    <cellStyle name="SAPBEXstdItem_SCH J-3" xfId="17515"/>
    <cellStyle name="SAPBEXstdItemX" xfId="612"/>
    <cellStyle name="SAPBEXstdItemX 10" xfId="17516"/>
    <cellStyle name="SAPBEXstdItemX 10 2" xfId="17517"/>
    <cellStyle name="SAPBEXstdItemX 10_SCH J-3" xfId="17518"/>
    <cellStyle name="SAPBEXstdItemX 11" xfId="17519"/>
    <cellStyle name="SAPBEXstdItemX 11 2" xfId="17520"/>
    <cellStyle name="SAPBEXstdItemX 11_SCH J-3" xfId="17521"/>
    <cellStyle name="SAPBEXstdItemX 12" xfId="17522"/>
    <cellStyle name="SAPBEXstdItemX 2" xfId="613"/>
    <cellStyle name="SAPBEXstdItemX 2 10" xfId="17523"/>
    <cellStyle name="SAPBEXstdItemX 2 10 2" xfId="17524"/>
    <cellStyle name="SAPBEXstdItemX 2 10_SCH J-3" xfId="17525"/>
    <cellStyle name="SAPBEXstdItemX 2 11" xfId="17526"/>
    <cellStyle name="SAPBEXstdItemX 2 2" xfId="17527"/>
    <cellStyle name="SAPBEXstdItemX 2 2 2" xfId="17528"/>
    <cellStyle name="SAPBEXstdItemX 2 2_SCH J-3" xfId="17529"/>
    <cellStyle name="SAPBEXstdItemX 2 3" xfId="17530"/>
    <cellStyle name="SAPBEXstdItemX 2 3 2" xfId="17531"/>
    <cellStyle name="SAPBEXstdItemX 2 3_SCH J-3" xfId="17532"/>
    <cellStyle name="SAPBEXstdItemX 2 4" xfId="17533"/>
    <cellStyle name="SAPBEXstdItemX 2 4 2" xfId="17534"/>
    <cellStyle name="SAPBEXstdItemX 2 4_SCH J-3" xfId="17535"/>
    <cellStyle name="SAPBEXstdItemX 2 5" xfId="17536"/>
    <cellStyle name="SAPBEXstdItemX 2 5 2" xfId="17537"/>
    <cellStyle name="SAPBEXstdItemX 2 5_SCH J-3" xfId="17538"/>
    <cellStyle name="SAPBEXstdItemX 2 6" xfId="17539"/>
    <cellStyle name="SAPBEXstdItemX 2 6 2" xfId="17540"/>
    <cellStyle name="SAPBEXstdItemX 2 6_SCH J-3" xfId="17541"/>
    <cellStyle name="SAPBEXstdItemX 2 7" xfId="17542"/>
    <cellStyle name="SAPBEXstdItemX 2 7 2" xfId="17543"/>
    <cellStyle name="SAPBEXstdItemX 2 7_SCH J-3" xfId="17544"/>
    <cellStyle name="SAPBEXstdItemX 2 8" xfId="17545"/>
    <cellStyle name="SAPBEXstdItemX 2 8 2" xfId="17546"/>
    <cellStyle name="SAPBEXstdItemX 2 8_SCH J-3" xfId="17547"/>
    <cellStyle name="SAPBEXstdItemX 2 9" xfId="17548"/>
    <cellStyle name="SAPBEXstdItemX 2 9 2" xfId="17549"/>
    <cellStyle name="SAPBEXstdItemX 2 9_SCH J-3" xfId="17550"/>
    <cellStyle name="SAPBEXstdItemX 2_SCH J-3" xfId="17551"/>
    <cellStyle name="SAPBEXstdItemX 3" xfId="17552"/>
    <cellStyle name="SAPBEXstdItemX 3 2" xfId="17553"/>
    <cellStyle name="SAPBEXstdItemX 3_SCH J-3" xfId="17554"/>
    <cellStyle name="SAPBEXstdItemX 4" xfId="17555"/>
    <cellStyle name="SAPBEXstdItemX 4 2" xfId="17556"/>
    <cellStyle name="SAPBEXstdItemX 4_SCH J-3" xfId="17557"/>
    <cellStyle name="SAPBEXstdItemX 5" xfId="17558"/>
    <cellStyle name="SAPBEXstdItemX 5 2" xfId="17559"/>
    <cellStyle name="SAPBEXstdItemX 5_SCH J-3" xfId="17560"/>
    <cellStyle name="SAPBEXstdItemX 6" xfId="17561"/>
    <cellStyle name="SAPBEXstdItemX 6 2" xfId="17562"/>
    <cellStyle name="SAPBEXstdItemX 6_SCH J-3" xfId="17563"/>
    <cellStyle name="SAPBEXstdItemX 7" xfId="17564"/>
    <cellStyle name="SAPBEXstdItemX 7 2" xfId="17565"/>
    <cellStyle name="SAPBEXstdItemX 7_SCH J-3" xfId="17566"/>
    <cellStyle name="SAPBEXstdItemX 8" xfId="17567"/>
    <cellStyle name="SAPBEXstdItemX 8 2" xfId="17568"/>
    <cellStyle name="SAPBEXstdItemX 8_SCH J-3" xfId="17569"/>
    <cellStyle name="SAPBEXstdItemX 9" xfId="17570"/>
    <cellStyle name="SAPBEXstdItemX 9 2" xfId="17571"/>
    <cellStyle name="SAPBEXstdItemX 9_SCH J-3" xfId="17572"/>
    <cellStyle name="SAPBEXstdItemX_SCH J-3" xfId="17573"/>
    <cellStyle name="SAPBEXtitle" xfId="614"/>
    <cellStyle name="SAPBEXundefined" xfId="615"/>
    <cellStyle name="SAPBEXundefined 10" xfId="17574"/>
    <cellStyle name="SAPBEXundefined 10 2" xfId="17575"/>
    <cellStyle name="SAPBEXundefined 10_SCH J-3" xfId="17576"/>
    <cellStyle name="SAPBEXundefined 11" xfId="17577"/>
    <cellStyle name="SAPBEXundefined 11 2" xfId="17578"/>
    <cellStyle name="SAPBEXundefined 11_SCH J-3" xfId="17579"/>
    <cellStyle name="SAPBEXundefined 12" xfId="17580"/>
    <cellStyle name="SAPBEXundefined 2" xfId="616"/>
    <cellStyle name="SAPBEXundefined 2 10" xfId="17581"/>
    <cellStyle name="SAPBEXundefined 2 10 2" xfId="17582"/>
    <cellStyle name="SAPBEXundefined 2 10_SCH J-3" xfId="17583"/>
    <cellStyle name="SAPBEXundefined 2 11" xfId="17584"/>
    <cellStyle name="SAPBEXundefined 2 2" xfId="17585"/>
    <cellStyle name="SAPBEXundefined 2 2 2" xfId="17586"/>
    <cellStyle name="SAPBEXundefined 2 2_SCH J-3" xfId="17587"/>
    <cellStyle name="SAPBEXundefined 2 3" xfId="17588"/>
    <cellStyle name="SAPBEXundefined 2 3 2" xfId="17589"/>
    <cellStyle name="SAPBEXundefined 2 3_SCH J-3" xfId="17590"/>
    <cellStyle name="SAPBEXundefined 2 4" xfId="17591"/>
    <cellStyle name="SAPBEXundefined 2 4 2" xfId="17592"/>
    <cellStyle name="SAPBEXundefined 2 4_SCH J-3" xfId="17593"/>
    <cellStyle name="SAPBEXundefined 2 5" xfId="17594"/>
    <cellStyle name="SAPBEXundefined 2 5 2" xfId="17595"/>
    <cellStyle name="SAPBEXundefined 2 5_SCH J-3" xfId="17596"/>
    <cellStyle name="SAPBEXundefined 2 6" xfId="17597"/>
    <cellStyle name="SAPBEXundefined 2 6 2" xfId="17598"/>
    <cellStyle name="SAPBEXundefined 2 6_SCH J-3" xfId="17599"/>
    <cellStyle name="SAPBEXundefined 2 7" xfId="17600"/>
    <cellStyle name="SAPBEXundefined 2 7 2" xfId="17601"/>
    <cellStyle name="SAPBEXundefined 2 7_SCH J-3" xfId="17602"/>
    <cellStyle name="SAPBEXundefined 2 8" xfId="17603"/>
    <cellStyle name="SAPBEXundefined 2 8 2" xfId="17604"/>
    <cellStyle name="SAPBEXundefined 2 8_SCH J-3" xfId="17605"/>
    <cellStyle name="SAPBEXundefined 2 9" xfId="17606"/>
    <cellStyle name="SAPBEXundefined 2 9 2" xfId="17607"/>
    <cellStyle name="SAPBEXundefined 2 9_SCH J-3" xfId="17608"/>
    <cellStyle name="SAPBEXundefined 2_SCH J-3" xfId="17609"/>
    <cellStyle name="SAPBEXundefined 3" xfId="17610"/>
    <cellStyle name="SAPBEXundefined 3 2" xfId="17611"/>
    <cellStyle name="SAPBEXundefined 3_SCH J-3" xfId="17612"/>
    <cellStyle name="SAPBEXundefined 4" xfId="17613"/>
    <cellStyle name="SAPBEXundefined 4 2" xfId="17614"/>
    <cellStyle name="SAPBEXundefined 4_SCH J-3" xfId="17615"/>
    <cellStyle name="SAPBEXundefined 5" xfId="17616"/>
    <cellStyle name="SAPBEXundefined 5 2" xfId="17617"/>
    <cellStyle name="SAPBEXundefined 5_SCH J-3" xfId="17618"/>
    <cellStyle name="SAPBEXundefined 6" xfId="17619"/>
    <cellStyle name="SAPBEXundefined 6 2" xfId="17620"/>
    <cellStyle name="SAPBEXundefined 6_SCH J-3" xfId="17621"/>
    <cellStyle name="SAPBEXundefined 7" xfId="17622"/>
    <cellStyle name="SAPBEXundefined 7 2" xfId="17623"/>
    <cellStyle name="SAPBEXundefined 7_SCH J-3" xfId="17624"/>
    <cellStyle name="SAPBEXundefined 8" xfId="17625"/>
    <cellStyle name="SAPBEXundefined 8 2" xfId="17626"/>
    <cellStyle name="SAPBEXundefined 8_SCH J-3" xfId="17627"/>
    <cellStyle name="SAPBEXundefined 9" xfId="17628"/>
    <cellStyle name="SAPBEXundefined 9 2" xfId="17629"/>
    <cellStyle name="SAPBEXundefined 9_SCH J-3" xfId="17630"/>
    <cellStyle name="SAPBEXundefined_SCH J-3" xfId="17631"/>
    <cellStyle name="SAPDataCell" xfId="17632"/>
    <cellStyle name="SAPDataTotalCell" xfId="17633"/>
    <cellStyle name="SAPDimensionCell" xfId="17634"/>
    <cellStyle name="SAPEmphasized" xfId="17635"/>
    <cellStyle name="SAPHierarchyCell0" xfId="17636"/>
    <cellStyle name="SAPHierarchyCell1" xfId="17637"/>
    <cellStyle name="SAPHierarchyCell2" xfId="17638"/>
    <cellStyle name="SAPHierarchyCell3" xfId="17639"/>
    <cellStyle name="SAPHierarchyCell4" xfId="17640"/>
    <cellStyle name="SAPLocked" xfId="617"/>
    <cellStyle name="SAPLocked 10" xfId="17641"/>
    <cellStyle name="SAPLocked 10 10" xfId="17642"/>
    <cellStyle name="SAPLocked 10 10 2" xfId="17643"/>
    <cellStyle name="SAPLocked 10 10_SCH J-3" xfId="17644"/>
    <cellStyle name="SAPLocked 10 11" xfId="17645"/>
    <cellStyle name="SAPLocked 10 11 2" xfId="17646"/>
    <cellStyle name="SAPLocked 10 11_SCH J-3" xfId="17647"/>
    <cellStyle name="SAPLocked 10 12" xfId="17648"/>
    <cellStyle name="SAPLocked 10 12 2" xfId="17649"/>
    <cellStyle name="SAPLocked 10 12_SCH J-3" xfId="17650"/>
    <cellStyle name="SAPLocked 10 13" xfId="17651"/>
    <cellStyle name="SAPLocked 10 2" xfId="17652"/>
    <cellStyle name="SAPLocked 10 2 10" xfId="17653"/>
    <cellStyle name="SAPLocked 10 2 10 2" xfId="17654"/>
    <cellStyle name="SAPLocked 10 2 10_SCH J-3" xfId="17655"/>
    <cellStyle name="SAPLocked 10 2 11" xfId="17656"/>
    <cellStyle name="SAPLocked 10 2 11 2" xfId="17657"/>
    <cellStyle name="SAPLocked 10 2 11_SCH J-3" xfId="17658"/>
    <cellStyle name="SAPLocked 10 2 12" xfId="17659"/>
    <cellStyle name="SAPLocked 10 2 2" xfId="17660"/>
    <cellStyle name="SAPLocked 10 2 2 2" xfId="17661"/>
    <cellStyle name="SAPLocked 10 2 2_SCH J-3" xfId="17662"/>
    <cellStyle name="SAPLocked 10 2 3" xfId="17663"/>
    <cellStyle name="SAPLocked 10 2 3 2" xfId="17664"/>
    <cellStyle name="SAPLocked 10 2 3_SCH J-3" xfId="17665"/>
    <cellStyle name="SAPLocked 10 2 4" xfId="17666"/>
    <cellStyle name="SAPLocked 10 2 4 2" xfId="17667"/>
    <cellStyle name="SAPLocked 10 2 4_SCH J-3" xfId="17668"/>
    <cellStyle name="SAPLocked 10 2 5" xfId="17669"/>
    <cellStyle name="SAPLocked 10 2 5 2" xfId="17670"/>
    <cellStyle name="SAPLocked 10 2 5_SCH J-3" xfId="17671"/>
    <cellStyle name="SAPLocked 10 2 6" xfId="17672"/>
    <cellStyle name="SAPLocked 10 2 6 2" xfId="17673"/>
    <cellStyle name="SAPLocked 10 2 6_SCH J-3" xfId="17674"/>
    <cellStyle name="SAPLocked 10 2 7" xfId="17675"/>
    <cellStyle name="SAPLocked 10 2 7 2" xfId="17676"/>
    <cellStyle name="SAPLocked 10 2 7_SCH J-3" xfId="17677"/>
    <cellStyle name="SAPLocked 10 2 8" xfId="17678"/>
    <cellStyle name="SAPLocked 10 2 8 2" xfId="17679"/>
    <cellStyle name="SAPLocked 10 2 8_SCH J-3" xfId="17680"/>
    <cellStyle name="SAPLocked 10 2 9" xfId="17681"/>
    <cellStyle name="SAPLocked 10 2 9 2" xfId="17682"/>
    <cellStyle name="SAPLocked 10 2 9_SCH J-3" xfId="17683"/>
    <cellStyle name="SAPLocked 10 2_SCH J-3" xfId="17684"/>
    <cellStyle name="SAPLocked 10 3" xfId="17685"/>
    <cellStyle name="SAPLocked 10 3 2" xfId="17686"/>
    <cellStyle name="SAPLocked 10 3_SCH J-3" xfId="17687"/>
    <cellStyle name="SAPLocked 10 4" xfId="17688"/>
    <cellStyle name="SAPLocked 10 4 2" xfId="17689"/>
    <cellStyle name="SAPLocked 10 4_SCH J-3" xfId="17690"/>
    <cellStyle name="SAPLocked 10 5" xfId="17691"/>
    <cellStyle name="SAPLocked 10 5 2" xfId="17692"/>
    <cellStyle name="SAPLocked 10 5_SCH J-3" xfId="17693"/>
    <cellStyle name="SAPLocked 10 6" xfId="17694"/>
    <cellStyle name="SAPLocked 10 6 2" xfId="17695"/>
    <cellStyle name="SAPLocked 10 6_SCH J-3" xfId="17696"/>
    <cellStyle name="SAPLocked 10 7" xfId="17697"/>
    <cellStyle name="SAPLocked 10 7 2" xfId="17698"/>
    <cellStyle name="SAPLocked 10 7_SCH J-3" xfId="17699"/>
    <cellStyle name="SAPLocked 10 8" xfId="17700"/>
    <cellStyle name="SAPLocked 10 8 2" xfId="17701"/>
    <cellStyle name="SAPLocked 10 8_SCH J-3" xfId="17702"/>
    <cellStyle name="SAPLocked 10 9" xfId="17703"/>
    <cellStyle name="SAPLocked 10 9 2" xfId="17704"/>
    <cellStyle name="SAPLocked 10 9_SCH J-3" xfId="17705"/>
    <cellStyle name="SAPLocked 10_SCH J-3" xfId="17706"/>
    <cellStyle name="SAPLocked 11" xfId="17707"/>
    <cellStyle name="SAPLocked 11 10" xfId="17708"/>
    <cellStyle name="SAPLocked 11 10 2" xfId="17709"/>
    <cellStyle name="SAPLocked 11 10_SCH J-3" xfId="17710"/>
    <cellStyle name="SAPLocked 11 11" xfId="17711"/>
    <cellStyle name="SAPLocked 11 11 2" xfId="17712"/>
    <cellStyle name="SAPLocked 11 11_SCH J-3" xfId="17713"/>
    <cellStyle name="SAPLocked 11 12" xfId="17714"/>
    <cellStyle name="SAPLocked 11 12 2" xfId="17715"/>
    <cellStyle name="SAPLocked 11 12_SCH J-3" xfId="17716"/>
    <cellStyle name="SAPLocked 11 13" xfId="17717"/>
    <cellStyle name="SAPLocked 11 2" xfId="17718"/>
    <cellStyle name="SAPLocked 11 2 10" xfId="17719"/>
    <cellStyle name="SAPLocked 11 2 10 2" xfId="17720"/>
    <cellStyle name="SAPLocked 11 2 10_SCH J-3" xfId="17721"/>
    <cellStyle name="SAPLocked 11 2 11" xfId="17722"/>
    <cellStyle name="SAPLocked 11 2 11 2" xfId="17723"/>
    <cellStyle name="SAPLocked 11 2 11_SCH J-3" xfId="17724"/>
    <cellStyle name="SAPLocked 11 2 12" xfId="17725"/>
    <cellStyle name="SAPLocked 11 2 2" xfId="17726"/>
    <cellStyle name="SAPLocked 11 2 2 2" xfId="17727"/>
    <cellStyle name="SAPLocked 11 2 2_SCH J-3" xfId="17728"/>
    <cellStyle name="SAPLocked 11 2 3" xfId="17729"/>
    <cellStyle name="SAPLocked 11 2 3 2" xfId="17730"/>
    <cellStyle name="SAPLocked 11 2 3_SCH J-3" xfId="17731"/>
    <cellStyle name="SAPLocked 11 2 4" xfId="17732"/>
    <cellStyle name="SAPLocked 11 2 4 2" xfId="17733"/>
    <cellStyle name="SAPLocked 11 2 4_SCH J-3" xfId="17734"/>
    <cellStyle name="SAPLocked 11 2 5" xfId="17735"/>
    <cellStyle name="SAPLocked 11 2 5 2" xfId="17736"/>
    <cellStyle name="SAPLocked 11 2 5_SCH J-3" xfId="17737"/>
    <cellStyle name="SAPLocked 11 2 6" xfId="17738"/>
    <cellStyle name="SAPLocked 11 2 6 2" xfId="17739"/>
    <cellStyle name="SAPLocked 11 2 6_SCH J-3" xfId="17740"/>
    <cellStyle name="SAPLocked 11 2 7" xfId="17741"/>
    <cellStyle name="SAPLocked 11 2 7 2" xfId="17742"/>
    <cellStyle name="SAPLocked 11 2 7_SCH J-3" xfId="17743"/>
    <cellStyle name="SAPLocked 11 2 8" xfId="17744"/>
    <cellStyle name="SAPLocked 11 2 8 2" xfId="17745"/>
    <cellStyle name="SAPLocked 11 2 8_SCH J-3" xfId="17746"/>
    <cellStyle name="SAPLocked 11 2 9" xfId="17747"/>
    <cellStyle name="SAPLocked 11 2 9 2" xfId="17748"/>
    <cellStyle name="SAPLocked 11 2 9_SCH J-3" xfId="17749"/>
    <cellStyle name="SAPLocked 11 2_SCH J-3" xfId="17750"/>
    <cellStyle name="SAPLocked 11 3" xfId="17751"/>
    <cellStyle name="SAPLocked 11 3 2" xfId="17752"/>
    <cellStyle name="SAPLocked 11 3_SCH J-3" xfId="17753"/>
    <cellStyle name="SAPLocked 11 4" xfId="17754"/>
    <cellStyle name="SAPLocked 11 4 2" xfId="17755"/>
    <cellStyle name="SAPLocked 11 4_SCH J-3" xfId="17756"/>
    <cellStyle name="SAPLocked 11 5" xfId="17757"/>
    <cellStyle name="SAPLocked 11 5 2" xfId="17758"/>
    <cellStyle name="SAPLocked 11 5_SCH J-3" xfId="17759"/>
    <cellStyle name="SAPLocked 11 6" xfId="17760"/>
    <cellStyle name="SAPLocked 11 6 2" xfId="17761"/>
    <cellStyle name="SAPLocked 11 6_SCH J-3" xfId="17762"/>
    <cellStyle name="SAPLocked 11 7" xfId="17763"/>
    <cellStyle name="SAPLocked 11 7 2" xfId="17764"/>
    <cellStyle name="SAPLocked 11 7_SCH J-3" xfId="17765"/>
    <cellStyle name="SAPLocked 11 8" xfId="17766"/>
    <cellStyle name="SAPLocked 11 8 2" xfId="17767"/>
    <cellStyle name="SAPLocked 11 8_SCH J-3" xfId="17768"/>
    <cellStyle name="SAPLocked 11 9" xfId="17769"/>
    <cellStyle name="SAPLocked 11 9 2" xfId="17770"/>
    <cellStyle name="SAPLocked 11 9_SCH J-3" xfId="17771"/>
    <cellStyle name="SAPLocked 11_SCH J-3" xfId="17772"/>
    <cellStyle name="SAPLocked 12" xfId="17773"/>
    <cellStyle name="SAPLocked 12 10" xfId="17774"/>
    <cellStyle name="SAPLocked 12 10 2" xfId="17775"/>
    <cellStyle name="SAPLocked 12 10_SCH J-3" xfId="17776"/>
    <cellStyle name="SAPLocked 12 11" xfId="17777"/>
    <cellStyle name="SAPLocked 12 11 2" xfId="17778"/>
    <cellStyle name="SAPLocked 12 11_SCH J-3" xfId="17779"/>
    <cellStyle name="SAPLocked 12 12" xfId="17780"/>
    <cellStyle name="SAPLocked 12 12 2" xfId="17781"/>
    <cellStyle name="SAPLocked 12 12_SCH J-3" xfId="17782"/>
    <cellStyle name="SAPLocked 12 13" xfId="17783"/>
    <cellStyle name="SAPLocked 12 2" xfId="17784"/>
    <cellStyle name="SAPLocked 12 2 10" xfId="17785"/>
    <cellStyle name="SAPLocked 12 2 10 2" xfId="17786"/>
    <cellStyle name="SAPLocked 12 2 10_SCH J-3" xfId="17787"/>
    <cellStyle name="SAPLocked 12 2 11" xfId="17788"/>
    <cellStyle name="SAPLocked 12 2 11 2" xfId="17789"/>
    <cellStyle name="SAPLocked 12 2 11_SCH J-3" xfId="17790"/>
    <cellStyle name="SAPLocked 12 2 12" xfId="17791"/>
    <cellStyle name="SAPLocked 12 2 2" xfId="17792"/>
    <cellStyle name="SAPLocked 12 2 2 2" xfId="17793"/>
    <cellStyle name="SAPLocked 12 2 2_SCH J-3" xfId="17794"/>
    <cellStyle name="SAPLocked 12 2 3" xfId="17795"/>
    <cellStyle name="SAPLocked 12 2 3 2" xfId="17796"/>
    <cellStyle name="SAPLocked 12 2 3_SCH J-3" xfId="17797"/>
    <cellStyle name="SAPLocked 12 2 4" xfId="17798"/>
    <cellStyle name="SAPLocked 12 2 4 2" xfId="17799"/>
    <cellStyle name="SAPLocked 12 2 4_SCH J-3" xfId="17800"/>
    <cellStyle name="SAPLocked 12 2 5" xfId="17801"/>
    <cellStyle name="SAPLocked 12 2 5 2" xfId="17802"/>
    <cellStyle name="SAPLocked 12 2 5_SCH J-3" xfId="17803"/>
    <cellStyle name="SAPLocked 12 2 6" xfId="17804"/>
    <cellStyle name="SAPLocked 12 2 6 2" xfId="17805"/>
    <cellStyle name="SAPLocked 12 2 6_SCH J-3" xfId="17806"/>
    <cellStyle name="SAPLocked 12 2 7" xfId="17807"/>
    <cellStyle name="SAPLocked 12 2 7 2" xfId="17808"/>
    <cellStyle name="SAPLocked 12 2 7_SCH J-3" xfId="17809"/>
    <cellStyle name="SAPLocked 12 2 8" xfId="17810"/>
    <cellStyle name="SAPLocked 12 2 8 2" xfId="17811"/>
    <cellStyle name="SAPLocked 12 2 8_SCH J-3" xfId="17812"/>
    <cellStyle name="SAPLocked 12 2 9" xfId="17813"/>
    <cellStyle name="SAPLocked 12 2 9 2" xfId="17814"/>
    <cellStyle name="SAPLocked 12 2 9_SCH J-3" xfId="17815"/>
    <cellStyle name="SAPLocked 12 2_SCH J-3" xfId="17816"/>
    <cellStyle name="SAPLocked 12 3" xfId="17817"/>
    <cellStyle name="SAPLocked 12 3 2" xfId="17818"/>
    <cellStyle name="SAPLocked 12 3_SCH J-3" xfId="17819"/>
    <cellStyle name="SAPLocked 12 4" xfId="17820"/>
    <cellStyle name="SAPLocked 12 4 2" xfId="17821"/>
    <cellStyle name="SAPLocked 12 4_SCH J-3" xfId="17822"/>
    <cellStyle name="SAPLocked 12 5" xfId="17823"/>
    <cellStyle name="SAPLocked 12 5 2" xfId="17824"/>
    <cellStyle name="SAPLocked 12 5_SCH J-3" xfId="17825"/>
    <cellStyle name="SAPLocked 12 6" xfId="17826"/>
    <cellStyle name="SAPLocked 12 6 2" xfId="17827"/>
    <cellStyle name="SAPLocked 12 6_SCH J-3" xfId="17828"/>
    <cellStyle name="SAPLocked 12 7" xfId="17829"/>
    <cellStyle name="SAPLocked 12 7 2" xfId="17830"/>
    <cellStyle name="SAPLocked 12 7_SCH J-3" xfId="17831"/>
    <cellStyle name="SAPLocked 12 8" xfId="17832"/>
    <cellStyle name="SAPLocked 12 8 2" xfId="17833"/>
    <cellStyle name="SAPLocked 12 8_SCH J-3" xfId="17834"/>
    <cellStyle name="SAPLocked 12 9" xfId="17835"/>
    <cellStyle name="SAPLocked 12 9 2" xfId="17836"/>
    <cellStyle name="SAPLocked 12 9_SCH J-3" xfId="17837"/>
    <cellStyle name="SAPLocked 12_SCH J-3" xfId="17838"/>
    <cellStyle name="SAPLocked 13" xfId="17839"/>
    <cellStyle name="SAPLocked 13 10" xfId="17840"/>
    <cellStyle name="SAPLocked 13 10 2" xfId="17841"/>
    <cellStyle name="SAPLocked 13 10_SCH J-3" xfId="17842"/>
    <cellStyle name="SAPLocked 13 11" xfId="17843"/>
    <cellStyle name="SAPLocked 13 11 2" xfId="17844"/>
    <cellStyle name="SAPLocked 13 11_SCH J-3" xfId="17845"/>
    <cellStyle name="SAPLocked 13 12" xfId="17846"/>
    <cellStyle name="SAPLocked 13 12 2" xfId="17847"/>
    <cellStyle name="SAPLocked 13 12_SCH J-3" xfId="17848"/>
    <cellStyle name="SAPLocked 13 13" xfId="17849"/>
    <cellStyle name="SAPLocked 13 2" xfId="17850"/>
    <cellStyle name="SAPLocked 13 2 10" xfId="17851"/>
    <cellStyle name="SAPLocked 13 2 10 2" xfId="17852"/>
    <cellStyle name="SAPLocked 13 2 10_SCH J-3" xfId="17853"/>
    <cellStyle name="SAPLocked 13 2 11" xfId="17854"/>
    <cellStyle name="SAPLocked 13 2 11 2" xfId="17855"/>
    <cellStyle name="SAPLocked 13 2 11_SCH J-3" xfId="17856"/>
    <cellStyle name="SAPLocked 13 2 12" xfId="17857"/>
    <cellStyle name="SAPLocked 13 2 2" xfId="17858"/>
    <cellStyle name="SAPLocked 13 2 2 2" xfId="17859"/>
    <cellStyle name="SAPLocked 13 2 2_SCH J-3" xfId="17860"/>
    <cellStyle name="SAPLocked 13 2 3" xfId="17861"/>
    <cellStyle name="SAPLocked 13 2 3 2" xfId="17862"/>
    <cellStyle name="SAPLocked 13 2 3_SCH J-3" xfId="17863"/>
    <cellStyle name="SAPLocked 13 2 4" xfId="17864"/>
    <cellStyle name="SAPLocked 13 2 4 2" xfId="17865"/>
    <cellStyle name="SAPLocked 13 2 4_SCH J-3" xfId="17866"/>
    <cellStyle name="SAPLocked 13 2 5" xfId="17867"/>
    <cellStyle name="SAPLocked 13 2 5 2" xfId="17868"/>
    <cellStyle name="SAPLocked 13 2 5_SCH J-3" xfId="17869"/>
    <cellStyle name="SAPLocked 13 2 6" xfId="17870"/>
    <cellStyle name="SAPLocked 13 2 6 2" xfId="17871"/>
    <cellStyle name="SAPLocked 13 2 6_SCH J-3" xfId="17872"/>
    <cellStyle name="SAPLocked 13 2 7" xfId="17873"/>
    <cellStyle name="SAPLocked 13 2 7 2" xfId="17874"/>
    <cellStyle name="SAPLocked 13 2 7_SCH J-3" xfId="17875"/>
    <cellStyle name="SAPLocked 13 2 8" xfId="17876"/>
    <cellStyle name="SAPLocked 13 2 8 2" xfId="17877"/>
    <cellStyle name="SAPLocked 13 2 8_SCH J-3" xfId="17878"/>
    <cellStyle name="SAPLocked 13 2 9" xfId="17879"/>
    <cellStyle name="SAPLocked 13 2 9 2" xfId="17880"/>
    <cellStyle name="SAPLocked 13 2 9_SCH J-3" xfId="17881"/>
    <cellStyle name="SAPLocked 13 2_SCH J-3" xfId="17882"/>
    <cellStyle name="SAPLocked 13 3" xfId="17883"/>
    <cellStyle name="SAPLocked 13 3 2" xfId="17884"/>
    <cellStyle name="SAPLocked 13 3_SCH J-3" xfId="17885"/>
    <cellStyle name="SAPLocked 13 4" xfId="17886"/>
    <cellStyle name="SAPLocked 13 4 2" xfId="17887"/>
    <cellStyle name="SAPLocked 13 4_SCH J-3" xfId="17888"/>
    <cellStyle name="SAPLocked 13 5" xfId="17889"/>
    <cellStyle name="SAPLocked 13 5 2" xfId="17890"/>
    <cellStyle name="SAPLocked 13 5_SCH J-3" xfId="17891"/>
    <cellStyle name="SAPLocked 13 6" xfId="17892"/>
    <cellStyle name="SAPLocked 13 6 2" xfId="17893"/>
    <cellStyle name="SAPLocked 13 6_SCH J-3" xfId="17894"/>
    <cellStyle name="SAPLocked 13 7" xfId="17895"/>
    <cellStyle name="SAPLocked 13 7 2" xfId="17896"/>
    <cellStyle name="SAPLocked 13 7_SCH J-3" xfId="17897"/>
    <cellStyle name="SAPLocked 13 8" xfId="17898"/>
    <cellStyle name="SAPLocked 13 8 2" xfId="17899"/>
    <cellStyle name="SAPLocked 13 8_SCH J-3" xfId="17900"/>
    <cellStyle name="SAPLocked 13 9" xfId="17901"/>
    <cellStyle name="SAPLocked 13 9 2" xfId="17902"/>
    <cellStyle name="SAPLocked 13 9_SCH J-3" xfId="17903"/>
    <cellStyle name="SAPLocked 13_SCH J-3" xfId="17904"/>
    <cellStyle name="SAPLocked 14" xfId="17905"/>
    <cellStyle name="SAPLocked 14 10" xfId="17906"/>
    <cellStyle name="SAPLocked 14 10 2" xfId="17907"/>
    <cellStyle name="SAPLocked 14 10_SCH J-3" xfId="17908"/>
    <cellStyle name="SAPLocked 14 11" xfId="17909"/>
    <cellStyle name="SAPLocked 14 11 2" xfId="17910"/>
    <cellStyle name="SAPLocked 14 11_SCH J-3" xfId="17911"/>
    <cellStyle name="SAPLocked 14 12" xfId="17912"/>
    <cellStyle name="SAPLocked 14 12 2" xfId="17913"/>
    <cellStyle name="SAPLocked 14 12_SCH J-3" xfId="17914"/>
    <cellStyle name="SAPLocked 14 13" xfId="17915"/>
    <cellStyle name="SAPLocked 14 2" xfId="17916"/>
    <cellStyle name="SAPLocked 14 2 10" xfId="17917"/>
    <cellStyle name="SAPLocked 14 2 10 2" xfId="17918"/>
    <cellStyle name="SAPLocked 14 2 10_SCH J-3" xfId="17919"/>
    <cellStyle name="SAPLocked 14 2 11" xfId="17920"/>
    <cellStyle name="SAPLocked 14 2 11 2" xfId="17921"/>
    <cellStyle name="SAPLocked 14 2 11_SCH J-3" xfId="17922"/>
    <cellStyle name="SAPLocked 14 2 12" xfId="17923"/>
    <cellStyle name="SAPLocked 14 2 2" xfId="17924"/>
    <cellStyle name="SAPLocked 14 2 2 2" xfId="17925"/>
    <cellStyle name="SAPLocked 14 2 2_SCH J-3" xfId="17926"/>
    <cellStyle name="SAPLocked 14 2 3" xfId="17927"/>
    <cellStyle name="SAPLocked 14 2 3 2" xfId="17928"/>
    <cellStyle name="SAPLocked 14 2 3_SCH J-3" xfId="17929"/>
    <cellStyle name="SAPLocked 14 2 4" xfId="17930"/>
    <cellStyle name="SAPLocked 14 2 4 2" xfId="17931"/>
    <cellStyle name="SAPLocked 14 2 4_SCH J-3" xfId="17932"/>
    <cellStyle name="SAPLocked 14 2 5" xfId="17933"/>
    <cellStyle name="SAPLocked 14 2 5 2" xfId="17934"/>
    <cellStyle name="SAPLocked 14 2 5_SCH J-3" xfId="17935"/>
    <cellStyle name="SAPLocked 14 2 6" xfId="17936"/>
    <cellStyle name="SAPLocked 14 2 6 2" xfId="17937"/>
    <cellStyle name="SAPLocked 14 2 6_SCH J-3" xfId="17938"/>
    <cellStyle name="SAPLocked 14 2 7" xfId="17939"/>
    <cellStyle name="SAPLocked 14 2 7 2" xfId="17940"/>
    <cellStyle name="SAPLocked 14 2 7_SCH J-3" xfId="17941"/>
    <cellStyle name="SAPLocked 14 2 8" xfId="17942"/>
    <cellStyle name="SAPLocked 14 2 8 2" xfId="17943"/>
    <cellStyle name="SAPLocked 14 2 8_SCH J-3" xfId="17944"/>
    <cellStyle name="SAPLocked 14 2 9" xfId="17945"/>
    <cellStyle name="SAPLocked 14 2 9 2" xfId="17946"/>
    <cellStyle name="SAPLocked 14 2 9_SCH J-3" xfId="17947"/>
    <cellStyle name="SAPLocked 14 2_SCH J-3" xfId="17948"/>
    <cellStyle name="SAPLocked 14 3" xfId="17949"/>
    <cellStyle name="SAPLocked 14 3 2" xfId="17950"/>
    <cellStyle name="SAPLocked 14 3_SCH J-3" xfId="17951"/>
    <cellStyle name="SAPLocked 14 4" xfId="17952"/>
    <cellStyle name="SAPLocked 14 4 2" xfId="17953"/>
    <cellStyle name="SAPLocked 14 4_SCH J-3" xfId="17954"/>
    <cellStyle name="SAPLocked 14 5" xfId="17955"/>
    <cellStyle name="SAPLocked 14 5 2" xfId="17956"/>
    <cellStyle name="SAPLocked 14 5_SCH J-3" xfId="17957"/>
    <cellStyle name="SAPLocked 14 6" xfId="17958"/>
    <cellStyle name="SAPLocked 14 6 2" xfId="17959"/>
    <cellStyle name="SAPLocked 14 6_SCH J-3" xfId="17960"/>
    <cellStyle name="SAPLocked 14 7" xfId="17961"/>
    <cellStyle name="SAPLocked 14 7 2" xfId="17962"/>
    <cellStyle name="SAPLocked 14 7_SCH J-3" xfId="17963"/>
    <cellStyle name="SAPLocked 14 8" xfId="17964"/>
    <cellStyle name="SAPLocked 14 8 2" xfId="17965"/>
    <cellStyle name="SAPLocked 14 8_SCH J-3" xfId="17966"/>
    <cellStyle name="SAPLocked 14 9" xfId="17967"/>
    <cellStyle name="SAPLocked 14 9 2" xfId="17968"/>
    <cellStyle name="SAPLocked 14 9_SCH J-3" xfId="17969"/>
    <cellStyle name="SAPLocked 14_SCH J-3" xfId="17970"/>
    <cellStyle name="SAPLocked 15" xfId="17971"/>
    <cellStyle name="SAPLocked 15 10" xfId="17972"/>
    <cellStyle name="SAPLocked 15 10 2" xfId="17973"/>
    <cellStyle name="SAPLocked 15 10_SCH J-3" xfId="17974"/>
    <cellStyle name="SAPLocked 15 11" xfId="17975"/>
    <cellStyle name="SAPLocked 15 11 2" xfId="17976"/>
    <cellStyle name="SAPLocked 15 11_SCH J-3" xfId="17977"/>
    <cellStyle name="SAPLocked 15 12" xfId="17978"/>
    <cellStyle name="SAPLocked 15 12 2" xfId="17979"/>
    <cellStyle name="SAPLocked 15 12_SCH J-3" xfId="17980"/>
    <cellStyle name="SAPLocked 15 13" xfId="17981"/>
    <cellStyle name="SAPLocked 15 2" xfId="17982"/>
    <cellStyle name="SAPLocked 15 2 10" xfId="17983"/>
    <cellStyle name="SAPLocked 15 2 10 2" xfId="17984"/>
    <cellStyle name="SAPLocked 15 2 10_SCH J-3" xfId="17985"/>
    <cellStyle name="SAPLocked 15 2 11" xfId="17986"/>
    <cellStyle name="SAPLocked 15 2 11 2" xfId="17987"/>
    <cellStyle name="SAPLocked 15 2 11_SCH J-3" xfId="17988"/>
    <cellStyle name="SAPLocked 15 2 12" xfId="17989"/>
    <cellStyle name="SAPLocked 15 2 2" xfId="17990"/>
    <cellStyle name="SAPLocked 15 2 2 2" xfId="17991"/>
    <cellStyle name="SAPLocked 15 2 2_SCH J-3" xfId="17992"/>
    <cellStyle name="SAPLocked 15 2 3" xfId="17993"/>
    <cellStyle name="SAPLocked 15 2 3 2" xfId="17994"/>
    <cellStyle name="SAPLocked 15 2 3_SCH J-3" xfId="17995"/>
    <cellStyle name="SAPLocked 15 2 4" xfId="17996"/>
    <cellStyle name="SAPLocked 15 2 4 2" xfId="17997"/>
    <cellStyle name="SAPLocked 15 2 4_SCH J-3" xfId="17998"/>
    <cellStyle name="SAPLocked 15 2 5" xfId="17999"/>
    <cellStyle name="SAPLocked 15 2 5 2" xfId="18000"/>
    <cellStyle name="SAPLocked 15 2 5_SCH J-3" xfId="18001"/>
    <cellStyle name="SAPLocked 15 2 6" xfId="18002"/>
    <cellStyle name="SAPLocked 15 2 6 2" xfId="18003"/>
    <cellStyle name="SAPLocked 15 2 6_SCH J-3" xfId="18004"/>
    <cellStyle name="SAPLocked 15 2 7" xfId="18005"/>
    <cellStyle name="SAPLocked 15 2 7 2" xfId="18006"/>
    <cellStyle name="SAPLocked 15 2 7_SCH J-3" xfId="18007"/>
    <cellStyle name="SAPLocked 15 2 8" xfId="18008"/>
    <cellStyle name="SAPLocked 15 2 8 2" xfId="18009"/>
    <cellStyle name="SAPLocked 15 2 8_SCH J-3" xfId="18010"/>
    <cellStyle name="SAPLocked 15 2 9" xfId="18011"/>
    <cellStyle name="SAPLocked 15 2 9 2" xfId="18012"/>
    <cellStyle name="SAPLocked 15 2 9_SCH J-3" xfId="18013"/>
    <cellStyle name="SAPLocked 15 2_SCH J-3" xfId="18014"/>
    <cellStyle name="SAPLocked 15 3" xfId="18015"/>
    <cellStyle name="SAPLocked 15 3 2" xfId="18016"/>
    <cellStyle name="SAPLocked 15 3_SCH J-3" xfId="18017"/>
    <cellStyle name="SAPLocked 15 4" xfId="18018"/>
    <cellStyle name="SAPLocked 15 4 2" xfId="18019"/>
    <cellStyle name="SAPLocked 15 4_SCH J-3" xfId="18020"/>
    <cellStyle name="SAPLocked 15 5" xfId="18021"/>
    <cellStyle name="SAPLocked 15 5 2" xfId="18022"/>
    <cellStyle name="SAPLocked 15 5_SCH J-3" xfId="18023"/>
    <cellStyle name="SAPLocked 15 6" xfId="18024"/>
    <cellStyle name="SAPLocked 15 6 2" xfId="18025"/>
    <cellStyle name="SAPLocked 15 6_SCH J-3" xfId="18026"/>
    <cellStyle name="SAPLocked 15 7" xfId="18027"/>
    <cellStyle name="SAPLocked 15 7 2" xfId="18028"/>
    <cellStyle name="SAPLocked 15 7_SCH J-3" xfId="18029"/>
    <cellStyle name="SAPLocked 15 8" xfId="18030"/>
    <cellStyle name="SAPLocked 15 8 2" xfId="18031"/>
    <cellStyle name="SAPLocked 15 8_SCH J-3" xfId="18032"/>
    <cellStyle name="SAPLocked 15 9" xfId="18033"/>
    <cellStyle name="SAPLocked 15 9 2" xfId="18034"/>
    <cellStyle name="SAPLocked 15 9_SCH J-3" xfId="18035"/>
    <cellStyle name="SAPLocked 15_SCH J-3" xfId="18036"/>
    <cellStyle name="SAPLocked 16" xfId="18037"/>
    <cellStyle name="SAPLocked 16 10" xfId="18038"/>
    <cellStyle name="SAPLocked 16 10 2" xfId="18039"/>
    <cellStyle name="SAPLocked 16 10_SCH J-3" xfId="18040"/>
    <cellStyle name="SAPLocked 16 11" xfId="18041"/>
    <cellStyle name="SAPLocked 16 11 2" xfId="18042"/>
    <cellStyle name="SAPLocked 16 11_SCH J-3" xfId="18043"/>
    <cellStyle name="SAPLocked 16 12" xfId="18044"/>
    <cellStyle name="SAPLocked 16 12 2" xfId="18045"/>
    <cellStyle name="SAPLocked 16 12_SCH J-3" xfId="18046"/>
    <cellStyle name="SAPLocked 16 13" xfId="18047"/>
    <cellStyle name="SAPLocked 16 2" xfId="18048"/>
    <cellStyle name="SAPLocked 16 2 10" xfId="18049"/>
    <cellStyle name="SAPLocked 16 2 10 2" xfId="18050"/>
    <cellStyle name="SAPLocked 16 2 10_SCH J-3" xfId="18051"/>
    <cellStyle name="SAPLocked 16 2 11" xfId="18052"/>
    <cellStyle name="SAPLocked 16 2 11 2" xfId="18053"/>
    <cellStyle name="SAPLocked 16 2 11_SCH J-3" xfId="18054"/>
    <cellStyle name="SAPLocked 16 2 12" xfId="18055"/>
    <cellStyle name="SAPLocked 16 2 2" xfId="18056"/>
    <cellStyle name="SAPLocked 16 2 2 2" xfId="18057"/>
    <cellStyle name="SAPLocked 16 2 2_SCH J-3" xfId="18058"/>
    <cellStyle name="SAPLocked 16 2 3" xfId="18059"/>
    <cellStyle name="SAPLocked 16 2 3 2" xfId="18060"/>
    <cellStyle name="SAPLocked 16 2 3_SCH J-3" xfId="18061"/>
    <cellStyle name="SAPLocked 16 2 4" xfId="18062"/>
    <cellStyle name="SAPLocked 16 2 4 2" xfId="18063"/>
    <cellStyle name="SAPLocked 16 2 4_SCH J-3" xfId="18064"/>
    <cellStyle name="SAPLocked 16 2 5" xfId="18065"/>
    <cellStyle name="SAPLocked 16 2 5 2" xfId="18066"/>
    <cellStyle name="SAPLocked 16 2 5_SCH J-3" xfId="18067"/>
    <cellStyle name="SAPLocked 16 2 6" xfId="18068"/>
    <cellStyle name="SAPLocked 16 2 6 2" xfId="18069"/>
    <cellStyle name="SAPLocked 16 2 6_SCH J-3" xfId="18070"/>
    <cellStyle name="SAPLocked 16 2 7" xfId="18071"/>
    <cellStyle name="SAPLocked 16 2 7 2" xfId="18072"/>
    <cellStyle name="SAPLocked 16 2 7_SCH J-3" xfId="18073"/>
    <cellStyle name="SAPLocked 16 2 8" xfId="18074"/>
    <cellStyle name="SAPLocked 16 2 8 2" xfId="18075"/>
    <cellStyle name="SAPLocked 16 2 8_SCH J-3" xfId="18076"/>
    <cellStyle name="SAPLocked 16 2 9" xfId="18077"/>
    <cellStyle name="SAPLocked 16 2 9 2" xfId="18078"/>
    <cellStyle name="SAPLocked 16 2 9_SCH J-3" xfId="18079"/>
    <cellStyle name="SAPLocked 16 2_SCH J-3" xfId="18080"/>
    <cellStyle name="SAPLocked 16 3" xfId="18081"/>
    <cellStyle name="SAPLocked 16 3 2" xfId="18082"/>
    <cellStyle name="SAPLocked 16 3_SCH J-3" xfId="18083"/>
    <cellStyle name="SAPLocked 16 4" xfId="18084"/>
    <cellStyle name="SAPLocked 16 4 2" xfId="18085"/>
    <cellStyle name="SAPLocked 16 4_SCH J-3" xfId="18086"/>
    <cellStyle name="SAPLocked 16 5" xfId="18087"/>
    <cellStyle name="SAPLocked 16 5 2" xfId="18088"/>
    <cellStyle name="SAPLocked 16 5_SCH J-3" xfId="18089"/>
    <cellStyle name="SAPLocked 16 6" xfId="18090"/>
    <cellStyle name="SAPLocked 16 6 2" xfId="18091"/>
    <cellStyle name="SAPLocked 16 6_SCH J-3" xfId="18092"/>
    <cellStyle name="SAPLocked 16 7" xfId="18093"/>
    <cellStyle name="SAPLocked 16 7 2" xfId="18094"/>
    <cellStyle name="SAPLocked 16 7_SCH J-3" xfId="18095"/>
    <cellStyle name="SAPLocked 16 8" xfId="18096"/>
    <cellStyle name="SAPLocked 16 8 2" xfId="18097"/>
    <cellStyle name="SAPLocked 16 8_SCH J-3" xfId="18098"/>
    <cellStyle name="SAPLocked 16 9" xfId="18099"/>
    <cellStyle name="SAPLocked 16 9 2" xfId="18100"/>
    <cellStyle name="SAPLocked 16 9_SCH J-3" xfId="18101"/>
    <cellStyle name="SAPLocked 16_SCH J-3" xfId="18102"/>
    <cellStyle name="SAPLocked 17" xfId="18103"/>
    <cellStyle name="SAPLocked 17 10" xfId="18104"/>
    <cellStyle name="SAPLocked 17 10 2" xfId="18105"/>
    <cellStyle name="SAPLocked 17 10_SCH J-3" xfId="18106"/>
    <cellStyle name="SAPLocked 17 11" xfId="18107"/>
    <cellStyle name="SAPLocked 17 11 2" xfId="18108"/>
    <cellStyle name="SAPLocked 17 11_SCH J-3" xfId="18109"/>
    <cellStyle name="SAPLocked 17 12" xfId="18110"/>
    <cellStyle name="SAPLocked 17 12 2" xfId="18111"/>
    <cellStyle name="SAPLocked 17 12_SCH J-3" xfId="18112"/>
    <cellStyle name="SAPLocked 17 13" xfId="18113"/>
    <cellStyle name="SAPLocked 17 2" xfId="18114"/>
    <cellStyle name="SAPLocked 17 2 10" xfId="18115"/>
    <cellStyle name="SAPLocked 17 2 10 2" xfId="18116"/>
    <cellStyle name="SAPLocked 17 2 10_SCH J-3" xfId="18117"/>
    <cellStyle name="SAPLocked 17 2 11" xfId="18118"/>
    <cellStyle name="SAPLocked 17 2 11 2" xfId="18119"/>
    <cellStyle name="SAPLocked 17 2 11_SCH J-3" xfId="18120"/>
    <cellStyle name="SAPLocked 17 2 12" xfId="18121"/>
    <cellStyle name="SAPLocked 17 2 2" xfId="18122"/>
    <cellStyle name="SAPLocked 17 2 2 2" xfId="18123"/>
    <cellStyle name="SAPLocked 17 2 2_SCH J-3" xfId="18124"/>
    <cellStyle name="SAPLocked 17 2 3" xfId="18125"/>
    <cellStyle name="SAPLocked 17 2 3 2" xfId="18126"/>
    <cellStyle name="SAPLocked 17 2 3_SCH J-3" xfId="18127"/>
    <cellStyle name="SAPLocked 17 2 4" xfId="18128"/>
    <cellStyle name="SAPLocked 17 2 4 2" xfId="18129"/>
    <cellStyle name="SAPLocked 17 2 4_SCH J-3" xfId="18130"/>
    <cellStyle name="SAPLocked 17 2 5" xfId="18131"/>
    <cellStyle name="SAPLocked 17 2 5 2" xfId="18132"/>
    <cellStyle name="SAPLocked 17 2 5_SCH J-3" xfId="18133"/>
    <cellStyle name="SAPLocked 17 2 6" xfId="18134"/>
    <cellStyle name="SAPLocked 17 2 6 2" xfId="18135"/>
    <cellStyle name="SAPLocked 17 2 6_SCH J-3" xfId="18136"/>
    <cellStyle name="SAPLocked 17 2 7" xfId="18137"/>
    <cellStyle name="SAPLocked 17 2 7 2" xfId="18138"/>
    <cellStyle name="SAPLocked 17 2 7_SCH J-3" xfId="18139"/>
    <cellStyle name="SAPLocked 17 2 8" xfId="18140"/>
    <cellStyle name="SAPLocked 17 2 8 2" xfId="18141"/>
    <cellStyle name="SAPLocked 17 2 8_SCH J-3" xfId="18142"/>
    <cellStyle name="SAPLocked 17 2 9" xfId="18143"/>
    <cellStyle name="SAPLocked 17 2 9 2" xfId="18144"/>
    <cellStyle name="SAPLocked 17 2 9_SCH J-3" xfId="18145"/>
    <cellStyle name="SAPLocked 17 2_SCH J-3" xfId="18146"/>
    <cellStyle name="SAPLocked 17 3" xfId="18147"/>
    <cellStyle name="SAPLocked 17 3 2" xfId="18148"/>
    <cellStyle name="SAPLocked 17 3_SCH J-3" xfId="18149"/>
    <cellStyle name="SAPLocked 17 4" xfId="18150"/>
    <cellStyle name="SAPLocked 17 4 2" xfId="18151"/>
    <cellStyle name="SAPLocked 17 4_SCH J-3" xfId="18152"/>
    <cellStyle name="SAPLocked 17 5" xfId="18153"/>
    <cellStyle name="SAPLocked 17 5 2" xfId="18154"/>
    <cellStyle name="SAPLocked 17 5_SCH J-3" xfId="18155"/>
    <cellStyle name="SAPLocked 17 6" xfId="18156"/>
    <cellStyle name="SAPLocked 17 6 2" xfId="18157"/>
    <cellStyle name="SAPLocked 17 6_SCH J-3" xfId="18158"/>
    <cellStyle name="SAPLocked 17 7" xfId="18159"/>
    <cellStyle name="SAPLocked 17 7 2" xfId="18160"/>
    <cellStyle name="SAPLocked 17 7_SCH J-3" xfId="18161"/>
    <cellStyle name="SAPLocked 17 8" xfId="18162"/>
    <cellStyle name="SAPLocked 17 8 2" xfId="18163"/>
    <cellStyle name="SAPLocked 17 8_SCH J-3" xfId="18164"/>
    <cellStyle name="SAPLocked 17 9" xfId="18165"/>
    <cellStyle name="SAPLocked 17 9 2" xfId="18166"/>
    <cellStyle name="SAPLocked 17 9_SCH J-3" xfId="18167"/>
    <cellStyle name="SAPLocked 17_SCH J-3" xfId="18168"/>
    <cellStyle name="SAPLocked 18" xfId="18169"/>
    <cellStyle name="SAPLocked 18 10" xfId="18170"/>
    <cellStyle name="SAPLocked 18 10 2" xfId="18171"/>
    <cellStyle name="SAPLocked 18 10_SCH J-3" xfId="18172"/>
    <cellStyle name="SAPLocked 18 11" xfId="18173"/>
    <cellStyle name="SAPLocked 18 11 2" xfId="18174"/>
    <cellStyle name="SAPLocked 18 11_SCH J-3" xfId="18175"/>
    <cellStyle name="SAPLocked 18 12" xfId="18176"/>
    <cellStyle name="SAPLocked 18 12 2" xfId="18177"/>
    <cellStyle name="SAPLocked 18 12_SCH J-3" xfId="18178"/>
    <cellStyle name="SAPLocked 18 13" xfId="18179"/>
    <cellStyle name="SAPLocked 18 2" xfId="18180"/>
    <cellStyle name="SAPLocked 18 2 10" xfId="18181"/>
    <cellStyle name="SAPLocked 18 2 10 2" xfId="18182"/>
    <cellStyle name="SAPLocked 18 2 10_SCH J-3" xfId="18183"/>
    <cellStyle name="SAPLocked 18 2 11" xfId="18184"/>
    <cellStyle name="SAPLocked 18 2 11 2" xfId="18185"/>
    <cellStyle name="SAPLocked 18 2 11_SCH J-3" xfId="18186"/>
    <cellStyle name="SAPLocked 18 2 12" xfId="18187"/>
    <cellStyle name="SAPLocked 18 2 2" xfId="18188"/>
    <cellStyle name="SAPLocked 18 2 2 2" xfId="18189"/>
    <cellStyle name="SAPLocked 18 2 2_SCH J-3" xfId="18190"/>
    <cellStyle name="SAPLocked 18 2 3" xfId="18191"/>
    <cellStyle name="SAPLocked 18 2 3 2" xfId="18192"/>
    <cellStyle name="SAPLocked 18 2 3_SCH J-3" xfId="18193"/>
    <cellStyle name="SAPLocked 18 2 4" xfId="18194"/>
    <cellStyle name="SAPLocked 18 2 4 2" xfId="18195"/>
    <cellStyle name="SAPLocked 18 2 4_SCH J-3" xfId="18196"/>
    <cellStyle name="SAPLocked 18 2 5" xfId="18197"/>
    <cellStyle name="SAPLocked 18 2 5 2" xfId="18198"/>
    <cellStyle name="SAPLocked 18 2 5_SCH J-3" xfId="18199"/>
    <cellStyle name="SAPLocked 18 2 6" xfId="18200"/>
    <cellStyle name="SAPLocked 18 2 6 2" xfId="18201"/>
    <cellStyle name="SAPLocked 18 2 6_SCH J-3" xfId="18202"/>
    <cellStyle name="SAPLocked 18 2 7" xfId="18203"/>
    <cellStyle name="SAPLocked 18 2 7 2" xfId="18204"/>
    <cellStyle name="SAPLocked 18 2 7_SCH J-3" xfId="18205"/>
    <cellStyle name="SAPLocked 18 2 8" xfId="18206"/>
    <cellStyle name="SAPLocked 18 2 8 2" xfId="18207"/>
    <cellStyle name="SAPLocked 18 2 8_SCH J-3" xfId="18208"/>
    <cellStyle name="SAPLocked 18 2 9" xfId="18209"/>
    <cellStyle name="SAPLocked 18 2 9 2" xfId="18210"/>
    <cellStyle name="SAPLocked 18 2 9_SCH J-3" xfId="18211"/>
    <cellStyle name="SAPLocked 18 2_SCH J-3" xfId="18212"/>
    <cellStyle name="SAPLocked 18 3" xfId="18213"/>
    <cellStyle name="SAPLocked 18 3 2" xfId="18214"/>
    <cellStyle name="SAPLocked 18 3_SCH J-3" xfId="18215"/>
    <cellStyle name="SAPLocked 18 4" xfId="18216"/>
    <cellStyle name="SAPLocked 18 4 2" xfId="18217"/>
    <cellStyle name="SAPLocked 18 4_SCH J-3" xfId="18218"/>
    <cellStyle name="SAPLocked 18 5" xfId="18219"/>
    <cellStyle name="SAPLocked 18 5 2" xfId="18220"/>
    <cellStyle name="SAPLocked 18 5_SCH J-3" xfId="18221"/>
    <cellStyle name="SAPLocked 18 6" xfId="18222"/>
    <cellStyle name="SAPLocked 18 6 2" xfId="18223"/>
    <cellStyle name="SAPLocked 18 6_SCH J-3" xfId="18224"/>
    <cellStyle name="SAPLocked 18 7" xfId="18225"/>
    <cellStyle name="SAPLocked 18 7 2" xfId="18226"/>
    <cellStyle name="SAPLocked 18 7_SCH J-3" xfId="18227"/>
    <cellStyle name="SAPLocked 18 8" xfId="18228"/>
    <cellStyle name="SAPLocked 18 8 2" xfId="18229"/>
    <cellStyle name="SAPLocked 18 8_SCH J-3" xfId="18230"/>
    <cellStyle name="SAPLocked 18 9" xfId="18231"/>
    <cellStyle name="SAPLocked 18 9 2" xfId="18232"/>
    <cellStyle name="SAPLocked 18 9_SCH J-3" xfId="18233"/>
    <cellStyle name="SAPLocked 18_SCH J-3" xfId="18234"/>
    <cellStyle name="SAPLocked 19" xfId="18235"/>
    <cellStyle name="SAPLocked 19 10" xfId="18236"/>
    <cellStyle name="SAPLocked 19 10 2" xfId="18237"/>
    <cellStyle name="SAPLocked 19 10_SCH J-3" xfId="18238"/>
    <cellStyle name="SAPLocked 19 11" xfId="18239"/>
    <cellStyle name="SAPLocked 19 11 2" xfId="18240"/>
    <cellStyle name="SAPLocked 19 11_SCH J-3" xfId="18241"/>
    <cellStyle name="SAPLocked 19 12" xfId="18242"/>
    <cellStyle name="SAPLocked 19 12 2" xfId="18243"/>
    <cellStyle name="SAPLocked 19 12_SCH J-3" xfId="18244"/>
    <cellStyle name="SAPLocked 19 13" xfId="18245"/>
    <cellStyle name="SAPLocked 19 2" xfId="18246"/>
    <cellStyle name="SAPLocked 19 2 10" xfId="18247"/>
    <cellStyle name="SAPLocked 19 2 10 2" xfId="18248"/>
    <cellStyle name="SAPLocked 19 2 10_SCH J-3" xfId="18249"/>
    <cellStyle name="SAPLocked 19 2 11" xfId="18250"/>
    <cellStyle name="SAPLocked 19 2 11 2" xfId="18251"/>
    <cellStyle name="SAPLocked 19 2 11_SCH J-3" xfId="18252"/>
    <cellStyle name="SAPLocked 19 2 12" xfId="18253"/>
    <cellStyle name="SAPLocked 19 2 2" xfId="18254"/>
    <cellStyle name="SAPLocked 19 2 2 2" xfId="18255"/>
    <cellStyle name="SAPLocked 19 2 2_SCH J-3" xfId="18256"/>
    <cellStyle name="SAPLocked 19 2 3" xfId="18257"/>
    <cellStyle name="SAPLocked 19 2 3 2" xfId="18258"/>
    <cellStyle name="SAPLocked 19 2 3_SCH J-3" xfId="18259"/>
    <cellStyle name="SAPLocked 19 2 4" xfId="18260"/>
    <cellStyle name="SAPLocked 19 2 4 2" xfId="18261"/>
    <cellStyle name="SAPLocked 19 2 4_SCH J-3" xfId="18262"/>
    <cellStyle name="SAPLocked 19 2 5" xfId="18263"/>
    <cellStyle name="SAPLocked 19 2 5 2" xfId="18264"/>
    <cellStyle name="SAPLocked 19 2 5_SCH J-3" xfId="18265"/>
    <cellStyle name="SAPLocked 19 2 6" xfId="18266"/>
    <cellStyle name="SAPLocked 19 2 6 2" xfId="18267"/>
    <cellStyle name="SAPLocked 19 2 6_SCH J-3" xfId="18268"/>
    <cellStyle name="SAPLocked 19 2 7" xfId="18269"/>
    <cellStyle name="SAPLocked 19 2 7 2" xfId="18270"/>
    <cellStyle name="SAPLocked 19 2 7_SCH J-3" xfId="18271"/>
    <cellStyle name="SAPLocked 19 2 8" xfId="18272"/>
    <cellStyle name="SAPLocked 19 2 8 2" xfId="18273"/>
    <cellStyle name="SAPLocked 19 2 8_SCH J-3" xfId="18274"/>
    <cellStyle name="SAPLocked 19 2 9" xfId="18275"/>
    <cellStyle name="SAPLocked 19 2 9 2" xfId="18276"/>
    <cellStyle name="SAPLocked 19 2 9_SCH J-3" xfId="18277"/>
    <cellStyle name="SAPLocked 19 2_SCH J-3" xfId="18278"/>
    <cellStyle name="SAPLocked 19 3" xfId="18279"/>
    <cellStyle name="SAPLocked 19 3 2" xfId="18280"/>
    <cellStyle name="SAPLocked 19 3_SCH J-3" xfId="18281"/>
    <cellStyle name="SAPLocked 19 4" xfId="18282"/>
    <cellStyle name="SAPLocked 19 4 2" xfId="18283"/>
    <cellStyle name="SAPLocked 19 4_SCH J-3" xfId="18284"/>
    <cellStyle name="SAPLocked 19 5" xfId="18285"/>
    <cellStyle name="SAPLocked 19 5 2" xfId="18286"/>
    <cellStyle name="SAPLocked 19 5_SCH J-3" xfId="18287"/>
    <cellStyle name="SAPLocked 19 6" xfId="18288"/>
    <cellStyle name="SAPLocked 19 6 2" xfId="18289"/>
    <cellStyle name="SAPLocked 19 6_SCH J-3" xfId="18290"/>
    <cellStyle name="SAPLocked 19 7" xfId="18291"/>
    <cellStyle name="SAPLocked 19 7 2" xfId="18292"/>
    <cellStyle name="SAPLocked 19 7_SCH J-3" xfId="18293"/>
    <cellStyle name="SAPLocked 19 8" xfId="18294"/>
    <cellStyle name="SAPLocked 19 8 2" xfId="18295"/>
    <cellStyle name="SAPLocked 19 8_SCH J-3" xfId="18296"/>
    <cellStyle name="SAPLocked 19 9" xfId="18297"/>
    <cellStyle name="SAPLocked 19 9 2" xfId="18298"/>
    <cellStyle name="SAPLocked 19 9_SCH J-3" xfId="18299"/>
    <cellStyle name="SAPLocked 19_SCH J-3" xfId="18300"/>
    <cellStyle name="SAPLocked 2" xfId="618"/>
    <cellStyle name="SAPLocked 2 10" xfId="18301"/>
    <cellStyle name="SAPLocked 2 10 10" xfId="18302"/>
    <cellStyle name="SAPLocked 2 10 10 2" xfId="18303"/>
    <cellStyle name="SAPLocked 2 10 10_SCH J-3" xfId="18304"/>
    <cellStyle name="SAPLocked 2 10 11" xfId="18305"/>
    <cellStyle name="SAPLocked 2 10 11 2" xfId="18306"/>
    <cellStyle name="SAPLocked 2 10 11_SCH J-3" xfId="18307"/>
    <cellStyle name="SAPLocked 2 10 12" xfId="18308"/>
    <cellStyle name="SAPLocked 2 10 12 2" xfId="18309"/>
    <cellStyle name="SAPLocked 2 10 12_SCH J-3" xfId="18310"/>
    <cellStyle name="SAPLocked 2 10 13" xfId="18311"/>
    <cellStyle name="SAPLocked 2 10 2" xfId="18312"/>
    <cellStyle name="SAPLocked 2 10 2 10" xfId="18313"/>
    <cellStyle name="SAPLocked 2 10 2 10 2" xfId="18314"/>
    <cellStyle name="SAPLocked 2 10 2 10_SCH J-3" xfId="18315"/>
    <cellStyle name="SAPLocked 2 10 2 11" xfId="18316"/>
    <cellStyle name="SAPLocked 2 10 2 11 2" xfId="18317"/>
    <cellStyle name="SAPLocked 2 10 2 11_SCH J-3" xfId="18318"/>
    <cellStyle name="SAPLocked 2 10 2 12" xfId="18319"/>
    <cellStyle name="SAPLocked 2 10 2 2" xfId="18320"/>
    <cellStyle name="SAPLocked 2 10 2 2 2" xfId="18321"/>
    <cellStyle name="SAPLocked 2 10 2 2_SCH J-3" xfId="18322"/>
    <cellStyle name="SAPLocked 2 10 2 3" xfId="18323"/>
    <cellStyle name="SAPLocked 2 10 2 3 2" xfId="18324"/>
    <cellStyle name="SAPLocked 2 10 2 3_SCH J-3" xfId="18325"/>
    <cellStyle name="SAPLocked 2 10 2 4" xfId="18326"/>
    <cellStyle name="SAPLocked 2 10 2 4 2" xfId="18327"/>
    <cellStyle name="SAPLocked 2 10 2 4_SCH J-3" xfId="18328"/>
    <cellStyle name="SAPLocked 2 10 2 5" xfId="18329"/>
    <cellStyle name="SAPLocked 2 10 2 5 2" xfId="18330"/>
    <cellStyle name="SAPLocked 2 10 2 5_SCH J-3" xfId="18331"/>
    <cellStyle name="SAPLocked 2 10 2 6" xfId="18332"/>
    <cellStyle name="SAPLocked 2 10 2 6 2" xfId="18333"/>
    <cellStyle name="SAPLocked 2 10 2 6_SCH J-3" xfId="18334"/>
    <cellStyle name="SAPLocked 2 10 2 7" xfId="18335"/>
    <cellStyle name="SAPLocked 2 10 2 7 2" xfId="18336"/>
    <cellStyle name="SAPLocked 2 10 2 7_SCH J-3" xfId="18337"/>
    <cellStyle name="SAPLocked 2 10 2 8" xfId="18338"/>
    <cellStyle name="SAPLocked 2 10 2 8 2" xfId="18339"/>
    <cellStyle name="SAPLocked 2 10 2 8_SCH J-3" xfId="18340"/>
    <cellStyle name="SAPLocked 2 10 2 9" xfId="18341"/>
    <cellStyle name="SAPLocked 2 10 2 9 2" xfId="18342"/>
    <cellStyle name="SAPLocked 2 10 2 9_SCH J-3" xfId="18343"/>
    <cellStyle name="SAPLocked 2 10 2_SCH J-3" xfId="18344"/>
    <cellStyle name="SAPLocked 2 10 3" xfId="18345"/>
    <cellStyle name="SAPLocked 2 10 3 2" xfId="18346"/>
    <cellStyle name="SAPLocked 2 10 3_SCH J-3" xfId="18347"/>
    <cellStyle name="SAPLocked 2 10 4" xfId="18348"/>
    <cellStyle name="SAPLocked 2 10 4 2" xfId="18349"/>
    <cellStyle name="SAPLocked 2 10 4_SCH J-3" xfId="18350"/>
    <cellStyle name="SAPLocked 2 10 5" xfId="18351"/>
    <cellStyle name="SAPLocked 2 10 5 2" xfId="18352"/>
    <cellStyle name="SAPLocked 2 10 5_SCH J-3" xfId="18353"/>
    <cellStyle name="SAPLocked 2 10 6" xfId="18354"/>
    <cellStyle name="SAPLocked 2 10 6 2" xfId="18355"/>
    <cellStyle name="SAPLocked 2 10 6_SCH J-3" xfId="18356"/>
    <cellStyle name="SAPLocked 2 10 7" xfId="18357"/>
    <cellStyle name="SAPLocked 2 10 7 2" xfId="18358"/>
    <cellStyle name="SAPLocked 2 10 7_SCH J-3" xfId="18359"/>
    <cellStyle name="SAPLocked 2 10 8" xfId="18360"/>
    <cellStyle name="SAPLocked 2 10 8 2" xfId="18361"/>
    <cellStyle name="SAPLocked 2 10 8_SCH J-3" xfId="18362"/>
    <cellStyle name="SAPLocked 2 10 9" xfId="18363"/>
    <cellStyle name="SAPLocked 2 10 9 2" xfId="18364"/>
    <cellStyle name="SAPLocked 2 10 9_SCH J-3" xfId="18365"/>
    <cellStyle name="SAPLocked 2 10_SCH J-3" xfId="18366"/>
    <cellStyle name="SAPLocked 2 11" xfId="18367"/>
    <cellStyle name="SAPLocked 2 11 10" xfId="18368"/>
    <cellStyle name="SAPLocked 2 11 10 2" xfId="18369"/>
    <cellStyle name="SAPLocked 2 11 10_SCH J-3" xfId="18370"/>
    <cellStyle name="SAPLocked 2 11 11" xfId="18371"/>
    <cellStyle name="SAPLocked 2 11 11 2" xfId="18372"/>
    <cellStyle name="SAPLocked 2 11 11_SCH J-3" xfId="18373"/>
    <cellStyle name="SAPLocked 2 11 12" xfId="18374"/>
    <cellStyle name="SAPLocked 2 11 12 2" xfId="18375"/>
    <cellStyle name="SAPLocked 2 11 12_SCH J-3" xfId="18376"/>
    <cellStyle name="SAPLocked 2 11 13" xfId="18377"/>
    <cellStyle name="SAPLocked 2 11 2" xfId="18378"/>
    <cellStyle name="SAPLocked 2 11 2 10" xfId="18379"/>
    <cellStyle name="SAPLocked 2 11 2 10 2" xfId="18380"/>
    <cellStyle name="SAPLocked 2 11 2 10_SCH J-3" xfId="18381"/>
    <cellStyle name="SAPLocked 2 11 2 11" xfId="18382"/>
    <cellStyle name="SAPLocked 2 11 2 11 2" xfId="18383"/>
    <cellStyle name="SAPLocked 2 11 2 11_SCH J-3" xfId="18384"/>
    <cellStyle name="SAPLocked 2 11 2 12" xfId="18385"/>
    <cellStyle name="SAPLocked 2 11 2 2" xfId="18386"/>
    <cellStyle name="SAPLocked 2 11 2 2 2" xfId="18387"/>
    <cellStyle name="SAPLocked 2 11 2 2_SCH J-3" xfId="18388"/>
    <cellStyle name="SAPLocked 2 11 2 3" xfId="18389"/>
    <cellStyle name="SAPLocked 2 11 2 3 2" xfId="18390"/>
    <cellStyle name="SAPLocked 2 11 2 3_SCH J-3" xfId="18391"/>
    <cellStyle name="SAPLocked 2 11 2 4" xfId="18392"/>
    <cellStyle name="SAPLocked 2 11 2 4 2" xfId="18393"/>
    <cellStyle name="SAPLocked 2 11 2 4_SCH J-3" xfId="18394"/>
    <cellStyle name="SAPLocked 2 11 2 5" xfId="18395"/>
    <cellStyle name="SAPLocked 2 11 2 5 2" xfId="18396"/>
    <cellStyle name="SAPLocked 2 11 2 5_SCH J-3" xfId="18397"/>
    <cellStyle name="SAPLocked 2 11 2 6" xfId="18398"/>
    <cellStyle name="SAPLocked 2 11 2 6 2" xfId="18399"/>
    <cellStyle name="SAPLocked 2 11 2 6_SCH J-3" xfId="18400"/>
    <cellStyle name="SAPLocked 2 11 2 7" xfId="18401"/>
    <cellStyle name="SAPLocked 2 11 2 7 2" xfId="18402"/>
    <cellStyle name="SAPLocked 2 11 2 7_SCH J-3" xfId="18403"/>
    <cellStyle name="SAPLocked 2 11 2 8" xfId="18404"/>
    <cellStyle name="SAPLocked 2 11 2 8 2" xfId="18405"/>
    <cellStyle name="SAPLocked 2 11 2 8_SCH J-3" xfId="18406"/>
    <cellStyle name="SAPLocked 2 11 2 9" xfId="18407"/>
    <cellStyle name="SAPLocked 2 11 2 9 2" xfId="18408"/>
    <cellStyle name="SAPLocked 2 11 2 9_SCH J-3" xfId="18409"/>
    <cellStyle name="SAPLocked 2 11 2_SCH J-3" xfId="18410"/>
    <cellStyle name="SAPLocked 2 11 3" xfId="18411"/>
    <cellStyle name="SAPLocked 2 11 3 2" xfId="18412"/>
    <cellStyle name="SAPLocked 2 11 3_SCH J-3" xfId="18413"/>
    <cellStyle name="SAPLocked 2 11 4" xfId="18414"/>
    <cellStyle name="SAPLocked 2 11 4 2" xfId="18415"/>
    <cellStyle name="SAPLocked 2 11 4_SCH J-3" xfId="18416"/>
    <cellStyle name="SAPLocked 2 11 5" xfId="18417"/>
    <cellStyle name="SAPLocked 2 11 5 2" xfId="18418"/>
    <cellStyle name="SAPLocked 2 11 5_SCH J-3" xfId="18419"/>
    <cellStyle name="SAPLocked 2 11 6" xfId="18420"/>
    <cellStyle name="SAPLocked 2 11 6 2" xfId="18421"/>
    <cellStyle name="SAPLocked 2 11 6_SCH J-3" xfId="18422"/>
    <cellStyle name="SAPLocked 2 11 7" xfId="18423"/>
    <cellStyle name="SAPLocked 2 11 7 2" xfId="18424"/>
    <cellStyle name="SAPLocked 2 11 7_SCH J-3" xfId="18425"/>
    <cellStyle name="SAPLocked 2 11 8" xfId="18426"/>
    <cellStyle name="SAPLocked 2 11 8 2" xfId="18427"/>
    <cellStyle name="SAPLocked 2 11 8_SCH J-3" xfId="18428"/>
    <cellStyle name="SAPLocked 2 11 9" xfId="18429"/>
    <cellStyle name="SAPLocked 2 11 9 2" xfId="18430"/>
    <cellStyle name="SAPLocked 2 11 9_SCH J-3" xfId="18431"/>
    <cellStyle name="SAPLocked 2 11_SCH J-3" xfId="18432"/>
    <cellStyle name="SAPLocked 2 12" xfId="18433"/>
    <cellStyle name="SAPLocked 2 12 10" xfId="18434"/>
    <cellStyle name="SAPLocked 2 12 10 2" xfId="18435"/>
    <cellStyle name="SAPLocked 2 12 10_SCH J-3" xfId="18436"/>
    <cellStyle name="SAPLocked 2 12 11" xfId="18437"/>
    <cellStyle name="SAPLocked 2 12 11 2" xfId="18438"/>
    <cellStyle name="SAPLocked 2 12 11_SCH J-3" xfId="18439"/>
    <cellStyle name="SAPLocked 2 12 12" xfId="18440"/>
    <cellStyle name="SAPLocked 2 12 12 2" xfId="18441"/>
    <cellStyle name="SAPLocked 2 12 12_SCH J-3" xfId="18442"/>
    <cellStyle name="SAPLocked 2 12 13" xfId="18443"/>
    <cellStyle name="SAPLocked 2 12 2" xfId="18444"/>
    <cellStyle name="SAPLocked 2 12 2 10" xfId="18445"/>
    <cellStyle name="SAPLocked 2 12 2 10 2" xfId="18446"/>
    <cellStyle name="SAPLocked 2 12 2 10_SCH J-3" xfId="18447"/>
    <cellStyle name="SAPLocked 2 12 2 11" xfId="18448"/>
    <cellStyle name="SAPLocked 2 12 2 11 2" xfId="18449"/>
    <cellStyle name="SAPLocked 2 12 2 11_SCH J-3" xfId="18450"/>
    <cellStyle name="SAPLocked 2 12 2 12" xfId="18451"/>
    <cellStyle name="SAPLocked 2 12 2 2" xfId="18452"/>
    <cellStyle name="SAPLocked 2 12 2 2 2" xfId="18453"/>
    <cellStyle name="SAPLocked 2 12 2 2_SCH J-3" xfId="18454"/>
    <cellStyle name="SAPLocked 2 12 2 3" xfId="18455"/>
    <cellStyle name="SAPLocked 2 12 2 3 2" xfId="18456"/>
    <cellStyle name="SAPLocked 2 12 2 3_SCH J-3" xfId="18457"/>
    <cellStyle name="SAPLocked 2 12 2 4" xfId="18458"/>
    <cellStyle name="SAPLocked 2 12 2 4 2" xfId="18459"/>
    <cellStyle name="SAPLocked 2 12 2 4_SCH J-3" xfId="18460"/>
    <cellStyle name="SAPLocked 2 12 2 5" xfId="18461"/>
    <cellStyle name="SAPLocked 2 12 2 5 2" xfId="18462"/>
    <cellStyle name="SAPLocked 2 12 2 5_SCH J-3" xfId="18463"/>
    <cellStyle name="SAPLocked 2 12 2 6" xfId="18464"/>
    <cellStyle name="SAPLocked 2 12 2 6 2" xfId="18465"/>
    <cellStyle name="SAPLocked 2 12 2 6_SCH J-3" xfId="18466"/>
    <cellStyle name="SAPLocked 2 12 2 7" xfId="18467"/>
    <cellStyle name="SAPLocked 2 12 2 7 2" xfId="18468"/>
    <cellStyle name="SAPLocked 2 12 2 7_SCH J-3" xfId="18469"/>
    <cellStyle name="SAPLocked 2 12 2 8" xfId="18470"/>
    <cellStyle name="SAPLocked 2 12 2 8 2" xfId="18471"/>
    <cellStyle name="SAPLocked 2 12 2 8_SCH J-3" xfId="18472"/>
    <cellStyle name="SAPLocked 2 12 2 9" xfId="18473"/>
    <cellStyle name="SAPLocked 2 12 2 9 2" xfId="18474"/>
    <cellStyle name="SAPLocked 2 12 2 9_SCH J-3" xfId="18475"/>
    <cellStyle name="SAPLocked 2 12 2_SCH J-3" xfId="18476"/>
    <cellStyle name="SAPLocked 2 12 3" xfId="18477"/>
    <cellStyle name="SAPLocked 2 12 3 2" xfId="18478"/>
    <cellStyle name="SAPLocked 2 12 3_SCH J-3" xfId="18479"/>
    <cellStyle name="SAPLocked 2 12 4" xfId="18480"/>
    <cellStyle name="SAPLocked 2 12 4 2" xfId="18481"/>
    <cellStyle name="SAPLocked 2 12 4_SCH J-3" xfId="18482"/>
    <cellStyle name="SAPLocked 2 12 5" xfId="18483"/>
    <cellStyle name="SAPLocked 2 12 5 2" xfId="18484"/>
    <cellStyle name="SAPLocked 2 12 5_SCH J-3" xfId="18485"/>
    <cellStyle name="SAPLocked 2 12 6" xfId="18486"/>
    <cellStyle name="SAPLocked 2 12 6 2" xfId="18487"/>
    <cellStyle name="SAPLocked 2 12 6_SCH J-3" xfId="18488"/>
    <cellStyle name="SAPLocked 2 12 7" xfId="18489"/>
    <cellStyle name="SAPLocked 2 12 7 2" xfId="18490"/>
    <cellStyle name="SAPLocked 2 12 7_SCH J-3" xfId="18491"/>
    <cellStyle name="SAPLocked 2 12 8" xfId="18492"/>
    <cellStyle name="SAPLocked 2 12 8 2" xfId="18493"/>
    <cellStyle name="SAPLocked 2 12 8_SCH J-3" xfId="18494"/>
    <cellStyle name="SAPLocked 2 12 9" xfId="18495"/>
    <cellStyle name="SAPLocked 2 12 9 2" xfId="18496"/>
    <cellStyle name="SAPLocked 2 12 9_SCH J-3" xfId="18497"/>
    <cellStyle name="SAPLocked 2 12_SCH J-3" xfId="18498"/>
    <cellStyle name="SAPLocked 2 13" xfId="18499"/>
    <cellStyle name="SAPLocked 2 13 10" xfId="18500"/>
    <cellStyle name="SAPLocked 2 13 10 2" xfId="18501"/>
    <cellStyle name="SAPLocked 2 13 10_SCH J-3" xfId="18502"/>
    <cellStyle name="SAPLocked 2 13 11" xfId="18503"/>
    <cellStyle name="SAPLocked 2 13 11 2" xfId="18504"/>
    <cellStyle name="SAPLocked 2 13 11_SCH J-3" xfId="18505"/>
    <cellStyle name="SAPLocked 2 13 12" xfId="18506"/>
    <cellStyle name="SAPLocked 2 13 12 2" xfId="18507"/>
    <cellStyle name="SAPLocked 2 13 12_SCH J-3" xfId="18508"/>
    <cellStyle name="SAPLocked 2 13 13" xfId="18509"/>
    <cellStyle name="SAPLocked 2 13 2" xfId="18510"/>
    <cellStyle name="SAPLocked 2 13 2 10" xfId="18511"/>
    <cellStyle name="SAPLocked 2 13 2 10 2" xfId="18512"/>
    <cellStyle name="SAPLocked 2 13 2 10_SCH J-3" xfId="18513"/>
    <cellStyle name="SAPLocked 2 13 2 11" xfId="18514"/>
    <cellStyle name="SAPLocked 2 13 2 11 2" xfId="18515"/>
    <cellStyle name="SAPLocked 2 13 2 11_SCH J-3" xfId="18516"/>
    <cellStyle name="SAPLocked 2 13 2 12" xfId="18517"/>
    <cellStyle name="SAPLocked 2 13 2 2" xfId="18518"/>
    <cellStyle name="SAPLocked 2 13 2 2 2" xfId="18519"/>
    <cellStyle name="SAPLocked 2 13 2 2_SCH J-3" xfId="18520"/>
    <cellStyle name="SAPLocked 2 13 2 3" xfId="18521"/>
    <cellStyle name="SAPLocked 2 13 2 3 2" xfId="18522"/>
    <cellStyle name="SAPLocked 2 13 2 3_SCH J-3" xfId="18523"/>
    <cellStyle name="SAPLocked 2 13 2 4" xfId="18524"/>
    <cellStyle name="SAPLocked 2 13 2 4 2" xfId="18525"/>
    <cellStyle name="SAPLocked 2 13 2 4_SCH J-3" xfId="18526"/>
    <cellStyle name="SAPLocked 2 13 2 5" xfId="18527"/>
    <cellStyle name="SAPLocked 2 13 2 5 2" xfId="18528"/>
    <cellStyle name="SAPLocked 2 13 2 5_SCH J-3" xfId="18529"/>
    <cellStyle name="SAPLocked 2 13 2 6" xfId="18530"/>
    <cellStyle name="SAPLocked 2 13 2 6 2" xfId="18531"/>
    <cellStyle name="SAPLocked 2 13 2 6_SCH J-3" xfId="18532"/>
    <cellStyle name="SAPLocked 2 13 2 7" xfId="18533"/>
    <cellStyle name="SAPLocked 2 13 2 7 2" xfId="18534"/>
    <cellStyle name="SAPLocked 2 13 2 7_SCH J-3" xfId="18535"/>
    <cellStyle name="SAPLocked 2 13 2 8" xfId="18536"/>
    <cellStyle name="SAPLocked 2 13 2 8 2" xfId="18537"/>
    <cellStyle name="SAPLocked 2 13 2 8_SCH J-3" xfId="18538"/>
    <cellStyle name="SAPLocked 2 13 2 9" xfId="18539"/>
    <cellStyle name="SAPLocked 2 13 2 9 2" xfId="18540"/>
    <cellStyle name="SAPLocked 2 13 2 9_SCH J-3" xfId="18541"/>
    <cellStyle name="SAPLocked 2 13 2_SCH J-3" xfId="18542"/>
    <cellStyle name="SAPLocked 2 13 3" xfId="18543"/>
    <cellStyle name="SAPLocked 2 13 3 2" xfId="18544"/>
    <cellStyle name="SAPLocked 2 13 3_SCH J-3" xfId="18545"/>
    <cellStyle name="SAPLocked 2 13 4" xfId="18546"/>
    <cellStyle name="SAPLocked 2 13 4 2" xfId="18547"/>
    <cellStyle name="SAPLocked 2 13 4_SCH J-3" xfId="18548"/>
    <cellStyle name="SAPLocked 2 13 5" xfId="18549"/>
    <cellStyle name="SAPLocked 2 13 5 2" xfId="18550"/>
    <cellStyle name="SAPLocked 2 13 5_SCH J-3" xfId="18551"/>
    <cellStyle name="SAPLocked 2 13 6" xfId="18552"/>
    <cellStyle name="SAPLocked 2 13 6 2" xfId="18553"/>
    <cellStyle name="SAPLocked 2 13 6_SCH J-3" xfId="18554"/>
    <cellStyle name="SAPLocked 2 13 7" xfId="18555"/>
    <cellStyle name="SAPLocked 2 13 7 2" xfId="18556"/>
    <cellStyle name="SAPLocked 2 13 7_SCH J-3" xfId="18557"/>
    <cellStyle name="SAPLocked 2 13 8" xfId="18558"/>
    <cellStyle name="SAPLocked 2 13 8 2" xfId="18559"/>
    <cellStyle name="SAPLocked 2 13 8_SCH J-3" xfId="18560"/>
    <cellStyle name="SAPLocked 2 13 9" xfId="18561"/>
    <cellStyle name="SAPLocked 2 13 9 2" xfId="18562"/>
    <cellStyle name="SAPLocked 2 13 9_SCH J-3" xfId="18563"/>
    <cellStyle name="SAPLocked 2 13_SCH J-3" xfId="18564"/>
    <cellStyle name="SAPLocked 2 14" xfId="18565"/>
    <cellStyle name="SAPLocked 2 14 10" xfId="18566"/>
    <cellStyle name="SAPLocked 2 14 10 2" xfId="18567"/>
    <cellStyle name="SAPLocked 2 14 10_SCH J-3" xfId="18568"/>
    <cellStyle name="SAPLocked 2 14 11" xfId="18569"/>
    <cellStyle name="SAPLocked 2 14 11 2" xfId="18570"/>
    <cellStyle name="SAPLocked 2 14 11_SCH J-3" xfId="18571"/>
    <cellStyle name="SAPLocked 2 14 12" xfId="18572"/>
    <cellStyle name="SAPLocked 2 14 12 2" xfId="18573"/>
    <cellStyle name="SAPLocked 2 14 12_SCH J-3" xfId="18574"/>
    <cellStyle name="SAPLocked 2 14 13" xfId="18575"/>
    <cellStyle name="SAPLocked 2 14 2" xfId="18576"/>
    <cellStyle name="SAPLocked 2 14 2 10" xfId="18577"/>
    <cellStyle name="SAPLocked 2 14 2 10 2" xfId="18578"/>
    <cellStyle name="SAPLocked 2 14 2 10_SCH J-3" xfId="18579"/>
    <cellStyle name="SAPLocked 2 14 2 11" xfId="18580"/>
    <cellStyle name="SAPLocked 2 14 2 11 2" xfId="18581"/>
    <cellStyle name="SAPLocked 2 14 2 11_SCH J-3" xfId="18582"/>
    <cellStyle name="SAPLocked 2 14 2 12" xfId="18583"/>
    <cellStyle name="SAPLocked 2 14 2 2" xfId="18584"/>
    <cellStyle name="SAPLocked 2 14 2 2 2" xfId="18585"/>
    <cellStyle name="SAPLocked 2 14 2 2_SCH J-3" xfId="18586"/>
    <cellStyle name="SAPLocked 2 14 2 3" xfId="18587"/>
    <cellStyle name="SAPLocked 2 14 2 3 2" xfId="18588"/>
    <cellStyle name="SAPLocked 2 14 2 3_SCH J-3" xfId="18589"/>
    <cellStyle name="SAPLocked 2 14 2 4" xfId="18590"/>
    <cellStyle name="SAPLocked 2 14 2 4 2" xfId="18591"/>
    <cellStyle name="SAPLocked 2 14 2 4_SCH J-3" xfId="18592"/>
    <cellStyle name="SAPLocked 2 14 2 5" xfId="18593"/>
    <cellStyle name="SAPLocked 2 14 2 5 2" xfId="18594"/>
    <cellStyle name="SAPLocked 2 14 2 5_SCH J-3" xfId="18595"/>
    <cellStyle name="SAPLocked 2 14 2 6" xfId="18596"/>
    <cellStyle name="SAPLocked 2 14 2 6 2" xfId="18597"/>
    <cellStyle name="SAPLocked 2 14 2 6_SCH J-3" xfId="18598"/>
    <cellStyle name="SAPLocked 2 14 2 7" xfId="18599"/>
    <cellStyle name="SAPLocked 2 14 2 7 2" xfId="18600"/>
    <cellStyle name="SAPLocked 2 14 2 7_SCH J-3" xfId="18601"/>
    <cellStyle name="SAPLocked 2 14 2 8" xfId="18602"/>
    <cellStyle name="SAPLocked 2 14 2 8 2" xfId="18603"/>
    <cellStyle name="SAPLocked 2 14 2 8_SCH J-3" xfId="18604"/>
    <cellStyle name="SAPLocked 2 14 2 9" xfId="18605"/>
    <cellStyle name="SAPLocked 2 14 2 9 2" xfId="18606"/>
    <cellStyle name="SAPLocked 2 14 2 9_SCH J-3" xfId="18607"/>
    <cellStyle name="SAPLocked 2 14 2_SCH J-3" xfId="18608"/>
    <cellStyle name="SAPLocked 2 14 3" xfId="18609"/>
    <cellStyle name="SAPLocked 2 14 3 2" xfId="18610"/>
    <cellStyle name="SAPLocked 2 14 3_SCH J-3" xfId="18611"/>
    <cellStyle name="SAPLocked 2 14 4" xfId="18612"/>
    <cellStyle name="SAPLocked 2 14 4 2" xfId="18613"/>
    <cellStyle name="SAPLocked 2 14 4_SCH J-3" xfId="18614"/>
    <cellStyle name="SAPLocked 2 14 5" xfId="18615"/>
    <cellStyle name="SAPLocked 2 14 5 2" xfId="18616"/>
    <cellStyle name="SAPLocked 2 14 5_SCH J-3" xfId="18617"/>
    <cellStyle name="SAPLocked 2 14 6" xfId="18618"/>
    <cellStyle name="SAPLocked 2 14 6 2" xfId="18619"/>
    <cellStyle name="SAPLocked 2 14 6_SCH J-3" xfId="18620"/>
    <cellStyle name="SAPLocked 2 14 7" xfId="18621"/>
    <cellStyle name="SAPLocked 2 14 7 2" xfId="18622"/>
    <cellStyle name="SAPLocked 2 14 7_SCH J-3" xfId="18623"/>
    <cellStyle name="SAPLocked 2 14 8" xfId="18624"/>
    <cellStyle name="SAPLocked 2 14 8 2" xfId="18625"/>
    <cellStyle name="SAPLocked 2 14 8_SCH J-3" xfId="18626"/>
    <cellStyle name="SAPLocked 2 14 9" xfId="18627"/>
    <cellStyle name="SAPLocked 2 14 9 2" xfId="18628"/>
    <cellStyle name="SAPLocked 2 14 9_SCH J-3" xfId="18629"/>
    <cellStyle name="SAPLocked 2 14_SCH J-3" xfId="18630"/>
    <cellStyle name="SAPLocked 2 15" xfId="18631"/>
    <cellStyle name="SAPLocked 2 15 10" xfId="18632"/>
    <cellStyle name="SAPLocked 2 15 10 2" xfId="18633"/>
    <cellStyle name="SAPLocked 2 15 10_SCH J-3" xfId="18634"/>
    <cellStyle name="SAPLocked 2 15 11" xfId="18635"/>
    <cellStyle name="SAPLocked 2 15 11 2" xfId="18636"/>
    <cellStyle name="SAPLocked 2 15 11_SCH J-3" xfId="18637"/>
    <cellStyle name="SAPLocked 2 15 12" xfId="18638"/>
    <cellStyle name="SAPLocked 2 15 12 2" xfId="18639"/>
    <cellStyle name="SAPLocked 2 15 12_SCH J-3" xfId="18640"/>
    <cellStyle name="SAPLocked 2 15 13" xfId="18641"/>
    <cellStyle name="SAPLocked 2 15 2" xfId="18642"/>
    <cellStyle name="SAPLocked 2 15 2 10" xfId="18643"/>
    <cellStyle name="SAPLocked 2 15 2 10 2" xfId="18644"/>
    <cellStyle name="SAPLocked 2 15 2 10_SCH J-3" xfId="18645"/>
    <cellStyle name="SAPLocked 2 15 2 11" xfId="18646"/>
    <cellStyle name="SAPLocked 2 15 2 11 2" xfId="18647"/>
    <cellStyle name="SAPLocked 2 15 2 11_SCH J-3" xfId="18648"/>
    <cellStyle name="SAPLocked 2 15 2 12" xfId="18649"/>
    <cellStyle name="SAPLocked 2 15 2 2" xfId="18650"/>
    <cellStyle name="SAPLocked 2 15 2 2 2" xfId="18651"/>
    <cellStyle name="SAPLocked 2 15 2 2_SCH J-3" xfId="18652"/>
    <cellStyle name="SAPLocked 2 15 2 3" xfId="18653"/>
    <cellStyle name="SAPLocked 2 15 2 3 2" xfId="18654"/>
    <cellStyle name="SAPLocked 2 15 2 3_SCH J-3" xfId="18655"/>
    <cellStyle name="SAPLocked 2 15 2 4" xfId="18656"/>
    <cellStyle name="SAPLocked 2 15 2 4 2" xfId="18657"/>
    <cellStyle name="SAPLocked 2 15 2 4_SCH J-3" xfId="18658"/>
    <cellStyle name="SAPLocked 2 15 2 5" xfId="18659"/>
    <cellStyle name="SAPLocked 2 15 2 5 2" xfId="18660"/>
    <cellStyle name="SAPLocked 2 15 2 5_SCH J-3" xfId="18661"/>
    <cellStyle name="SAPLocked 2 15 2 6" xfId="18662"/>
    <cellStyle name="SAPLocked 2 15 2 6 2" xfId="18663"/>
    <cellStyle name="SAPLocked 2 15 2 6_SCH J-3" xfId="18664"/>
    <cellStyle name="SAPLocked 2 15 2 7" xfId="18665"/>
    <cellStyle name="SAPLocked 2 15 2 7 2" xfId="18666"/>
    <cellStyle name="SAPLocked 2 15 2 7_SCH J-3" xfId="18667"/>
    <cellStyle name="SAPLocked 2 15 2 8" xfId="18668"/>
    <cellStyle name="SAPLocked 2 15 2 8 2" xfId="18669"/>
    <cellStyle name="SAPLocked 2 15 2 8_SCH J-3" xfId="18670"/>
    <cellStyle name="SAPLocked 2 15 2 9" xfId="18671"/>
    <cellStyle name="SAPLocked 2 15 2 9 2" xfId="18672"/>
    <cellStyle name="SAPLocked 2 15 2 9_SCH J-3" xfId="18673"/>
    <cellStyle name="SAPLocked 2 15 2_SCH J-3" xfId="18674"/>
    <cellStyle name="SAPLocked 2 15 3" xfId="18675"/>
    <cellStyle name="SAPLocked 2 15 3 2" xfId="18676"/>
    <cellStyle name="SAPLocked 2 15 3_SCH J-3" xfId="18677"/>
    <cellStyle name="SAPLocked 2 15 4" xfId="18678"/>
    <cellStyle name="SAPLocked 2 15 4 2" xfId="18679"/>
    <cellStyle name="SAPLocked 2 15 4_SCH J-3" xfId="18680"/>
    <cellStyle name="SAPLocked 2 15 5" xfId="18681"/>
    <cellStyle name="SAPLocked 2 15 5 2" xfId="18682"/>
    <cellStyle name="SAPLocked 2 15 5_SCH J-3" xfId="18683"/>
    <cellStyle name="SAPLocked 2 15 6" xfId="18684"/>
    <cellStyle name="SAPLocked 2 15 6 2" xfId="18685"/>
    <cellStyle name="SAPLocked 2 15 6_SCH J-3" xfId="18686"/>
    <cellStyle name="SAPLocked 2 15 7" xfId="18687"/>
    <cellStyle name="SAPLocked 2 15 7 2" xfId="18688"/>
    <cellStyle name="SAPLocked 2 15 7_SCH J-3" xfId="18689"/>
    <cellStyle name="SAPLocked 2 15 8" xfId="18690"/>
    <cellStyle name="SAPLocked 2 15 8 2" xfId="18691"/>
    <cellStyle name="SAPLocked 2 15 8_SCH J-3" xfId="18692"/>
    <cellStyle name="SAPLocked 2 15 9" xfId="18693"/>
    <cellStyle name="SAPLocked 2 15 9 2" xfId="18694"/>
    <cellStyle name="SAPLocked 2 15 9_SCH J-3" xfId="18695"/>
    <cellStyle name="SAPLocked 2 15_SCH J-3" xfId="18696"/>
    <cellStyle name="SAPLocked 2 16" xfId="18697"/>
    <cellStyle name="SAPLocked 2 16 10" xfId="18698"/>
    <cellStyle name="SAPLocked 2 16 10 2" xfId="18699"/>
    <cellStyle name="SAPLocked 2 16 10_SCH J-3" xfId="18700"/>
    <cellStyle name="SAPLocked 2 16 11" xfId="18701"/>
    <cellStyle name="SAPLocked 2 16 11 2" xfId="18702"/>
    <cellStyle name="SAPLocked 2 16 11_SCH J-3" xfId="18703"/>
    <cellStyle name="SAPLocked 2 16 12" xfId="18704"/>
    <cellStyle name="SAPLocked 2 16 12 2" xfId="18705"/>
    <cellStyle name="SAPLocked 2 16 12_SCH J-3" xfId="18706"/>
    <cellStyle name="SAPLocked 2 16 13" xfId="18707"/>
    <cellStyle name="SAPLocked 2 16 2" xfId="18708"/>
    <cellStyle name="SAPLocked 2 16 2 10" xfId="18709"/>
    <cellStyle name="SAPLocked 2 16 2 10 2" xfId="18710"/>
    <cellStyle name="SAPLocked 2 16 2 10_SCH J-3" xfId="18711"/>
    <cellStyle name="SAPLocked 2 16 2 11" xfId="18712"/>
    <cellStyle name="SAPLocked 2 16 2 11 2" xfId="18713"/>
    <cellStyle name="SAPLocked 2 16 2 11_SCH J-3" xfId="18714"/>
    <cellStyle name="SAPLocked 2 16 2 12" xfId="18715"/>
    <cellStyle name="SAPLocked 2 16 2 2" xfId="18716"/>
    <cellStyle name="SAPLocked 2 16 2 2 2" xfId="18717"/>
    <cellStyle name="SAPLocked 2 16 2 2_SCH J-3" xfId="18718"/>
    <cellStyle name="SAPLocked 2 16 2 3" xfId="18719"/>
    <cellStyle name="SAPLocked 2 16 2 3 2" xfId="18720"/>
    <cellStyle name="SAPLocked 2 16 2 3_SCH J-3" xfId="18721"/>
    <cellStyle name="SAPLocked 2 16 2 4" xfId="18722"/>
    <cellStyle name="SAPLocked 2 16 2 4 2" xfId="18723"/>
    <cellStyle name="SAPLocked 2 16 2 4_SCH J-3" xfId="18724"/>
    <cellStyle name="SAPLocked 2 16 2 5" xfId="18725"/>
    <cellStyle name="SAPLocked 2 16 2 5 2" xfId="18726"/>
    <cellStyle name="SAPLocked 2 16 2 5_SCH J-3" xfId="18727"/>
    <cellStyle name="SAPLocked 2 16 2 6" xfId="18728"/>
    <cellStyle name="SAPLocked 2 16 2 6 2" xfId="18729"/>
    <cellStyle name="SAPLocked 2 16 2 6_SCH J-3" xfId="18730"/>
    <cellStyle name="SAPLocked 2 16 2 7" xfId="18731"/>
    <cellStyle name="SAPLocked 2 16 2 7 2" xfId="18732"/>
    <cellStyle name="SAPLocked 2 16 2 7_SCH J-3" xfId="18733"/>
    <cellStyle name="SAPLocked 2 16 2 8" xfId="18734"/>
    <cellStyle name="SAPLocked 2 16 2 8 2" xfId="18735"/>
    <cellStyle name="SAPLocked 2 16 2 8_SCH J-3" xfId="18736"/>
    <cellStyle name="SAPLocked 2 16 2 9" xfId="18737"/>
    <cellStyle name="SAPLocked 2 16 2 9 2" xfId="18738"/>
    <cellStyle name="SAPLocked 2 16 2 9_SCH J-3" xfId="18739"/>
    <cellStyle name="SAPLocked 2 16 2_SCH J-3" xfId="18740"/>
    <cellStyle name="SAPLocked 2 16 3" xfId="18741"/>
    <cellStyle name="SAPLocked 2 16 3 2" xfId="18742"/>
    <cellStyle name="SAPLocked 2 16 3_SCH J-3" xfId="18743"/>
    <cellStyle name="SAPLocked 2 16 4" xfId="18744"/>
    <cellStyle name="SAPLocked 2 16 4 2" xfId="18745"/>
    <cellStyle name="SAPLocked 2 16 4_SCH J-3" xfId="18746"/>
    <cellStyle name="SAPLocked 2 16 5" xfId="18747"/>
    <cellStyle name="SAPLocked 2 16 5 2" xfId="18748"/>
    <cellStyle name="SAPLocked 2 16 5_SCH J-3" xfId="18749"/>
    <cellStyle name="SAPLocked 2 16 6" xfId="18750"/>
    <cellStyle name="SAPLocked 2 16 6 2" xfId="18751"/>
    <cellStyle name="SAPLocked 2 16 6_SCH J-3" xfId="18752"/>
    <cellStyle name="SAPLocked 2 16 7" xfId="18753"/>
    <cellStyle name="SAPLocked 2 16 7 2" xfId="18754"/>
    <cellStyle name="SAPLocked 2 16 7_SCH J-3" xfId="18755"/>
    <cellStyle name="SAPLocked 2 16 8" xfId="18756"/>
    <cellStyle name="SAPLocked 2 16 8 2" xfId="18757"/>
    <cellStyle name="SAPLocked 2 16 8_SCH J-3" xfId="18758"/>
    <cellStyle name="SAPLocked 2 16 9" xfId="18759"/>
    <cellStyle name="SAPLocked 2 16 9 2" xfId="18760"/>
    <cellStyle name="SAPLocked 2 16 9_SCH J-3" xfId="18761"/>
    <cellStyle name="SAPLocked 2 16_SCH J-3" xfId="18762"/>
    <cellStyle name="SAPLocked 2 17" xfId="18763"/>
    <cellStyle name="SAPLocked 2 17 10" xfId="18764"/>
    <cellStyle name="SAPLocked 2 17 10 2" xfId="18765"/>
    <cellStyle name="SAPLocked 2 17 10_SCH J-3" xfId="18766"/>
    <cellStyle name="SAPLocked 2 17 11" xfId="18767"/>
    <cellStyle name="SAPLocked 2 17 11 2" xfId="18768"/>
    <cellStyle name="SAPLocked 2 17 11_SCH J-3" xfId="18769"/>
    <cellStyle name="SAPLocked 2 17 12" xfId="18770"/>
    <cellStyle name="SAPLocked 2 17 12 2" xfId="18771"/>
    <cellStyle name="SAPLocked 2 17 12_SCH J-3" xfId="18772"/>
    <cellStyle name="SAPLocked 2 17 13" xfId="18773"/>
    <cellStyle name="SAPLocked 2 17 2" xfId="18774"/>
    <cellStyle name="SAPLocked 2 17 2 10" xfId="18775"/>
    <cellStyle name="SAPLocked 2 17 2 10 2" xfId="18776"/>
    <cellStyle name="SAPLocked 2 17 2 10_SCH J-3" xfId="18777"/>
    <cellStyle name="SAPLocked 2 17 2 11" xfId="18778"/>
    <cellStyle name="SAPLocked 2 17 2 11 2" xfId="18779"/>
    <cellStyle name="SAPLocked 2 17 2 11_SCH J-3" xfId="18780"/>
    <cellStyle name="SAPLocked 2 17 2 12" xfId="18781"/>
    <cellStyle name="SAPLocked 2 17 2 2" xfId="18782"/>
    <cellStyle name="SAPLocked 2 17 2 2 2" xfId="18783"/>
    <cellStyle name="SAPLocked 2 17 2 2_SCH J-3" xfId="18784"/>
    <cellStyle name="SAPLocked 2 17 2 3" xfId="18785"/>
    <cellStyle name="SAPLocked 2 17 2 3 2" xfId="18786"/>
    <cellStyle name="SAPLocked 2 17 2 3_SCH J-3" xfId="18787"/>
    <cellStyle name="SAPLocked 2 17 2 4" xfId="18788"/>
    <cellStyle name="SAPLocked 2 17 2 4 2" xfId="18789"/>
    <cellStyle name="SAPLocked 2 17 2 4_SCH J-3" xfId="18790"/>
    <cellStyle name="SAPLocked 2 17 2 5" xfId="18791"/>
    <cellStyle name="SAPLocked 2 17 2 5 2" xfId="18792"/>
    <cellStyle name="SAPLocked 2 17 2 5_SCH J-3" xfId="18793"/>
    <cellStyle name="SAPLocked 2 17 2 6" xfId="18794"/>
    <cellStyle name="SAPLocked 2 17 2 6 2" xfId="18795"/>
    <cellStyle name="SAPLocked 2 17 2 6_SCH J-3" xfId="18796"/>
    <cellStyle name="SAPLocked 2 17 2 7" xfId="18797"/>
    <cellStyle name="SAPLocked 2 17 2 7 2" xfId="18798"/>
    <cellStyle name="SAPLocked 2 17 2 7_SCH J-3" xfId="18799"/>
    <cellStyle name="SAPLocked 2 17 2 8" xfId="18800"/>
    <cellStyle name="SAPLocked 2 17 2 8 2" xfId="18801"/>
    <cellStyle name="SAPLocked 2 17 2 8_SCH J-3" xfId="18802"/>
    <cellStyle name="SAPLocked 2 17 2 9" xfId="18803"/>
    <cellStyle name="SAPLocked 2 17 2 9 2" xfId="18804"/>
    <cellStyle name="SAPLocked 2 17 2 9_SCH J-3" xfId="18805"/>
    <cellStyle name="SAPLocked 2 17 2_SCH J-3" xfId="18806"/>
    <cellStyle name="SAPLocked 2 17 3" xfId="18807"/>
    <cellStyle name="SAPLocked 2 17 3 2" xfId="18808"/>
    <cellStyle name="SAPLocked 2 17 3_SCH J-3" xfId="18809"/>
    <cellStyle name="SAPLocked 2 17 4" xfId="18810"/>
    <cellStyle name="SAPLocked 2 17 4 2" xfId="18811"/>
    <cellStyle name="SAPLocked 2 17 4_SCH J-3" xfId="18812"/>
    <cellStyle name="SAPLocked 2 17 5" xfId="18813"/>
    <cellStyle name="SAPLocked 2 17 5 2" xfId="18814"/>
    <cellStyle name="SAPLocked 2 17 5_SCH J-3" xfId="18815"/>
    <cellStyle name="SAPLocked 2 17 6" xfId="18816"/>
    <cellStyle name="SAPLocked 2 17 6 2" xfId="18817"/>
    <cellStyle name="SAPLocked 2 17 6_SCH J-3" xfId="18818"/>
    <cellStyle name="SAPLocked 2 17 7" xfId="18819"/>
    <cellStyle name="SAPLocked 2 17 7 2" xfId="18820"/>
    <cellStyle name="SAPLocked 2 17 7_SCH J-3" xfId="18821"/>
    <cellStyle name="SAPLocked 2 17 8" xfId="18822"/>
    <cellStyle name="SAPLocked 2 17 8 2" xfId="18823"/>
    <cellStyle name="SAPLocked 2 17 8_SCH J-3" xfId="18824"/>
    <cellStyle name="SAPLocked 2 17 9" xfId="18825"/>
    <cellStyle name="SAPLocked 2 17 9 2" xfId="18826"/>
    <cellStyle name="SAPLocked 2 17 9_SCH J-3" xfId="18827"/>
    <cellStyle name="SAPLocked 2 17_SCH J-3" xfId="18828"/>
    <cellStyle name="SAPLocked 2 18" xfId="18829"/>
    <cellStyle name="SAPLocked 2 18 10" xfId="18830"/>
    <cellStyle name="SAPLocked 2 18 10 2" xfId="18831"/>
    <cellStyle name="SAPLocked 2 18 10_SCH J-3" xfId="18832"/>
    <cellStyle name="SAPLocked 2 18 11" xfId="18833"/>
    <cellStyle name="SAPLocked 2 18 11 2" xfId="18834"/>
    <cellStyle name="SAPLocked 2 18 11_SCH J-3" xfId="18835"/>
    <cellStyle name="SAPLocked 2 18 12" xfId="18836"/>
    <cellStyle name="SAPLocked 2 18 12 2" xfId="18837"/>
    <cellStyle name="SAPLocked 2 18 12_SCH J-3" xfId="18838"/>
    <cellStyle name="SAPLocked 2 18 13" xfId="18839"/>
    <cellStyle name="SAPLocked 2 18 2" xfId="18840"/>
    <cellStyle name="SAPLocked 2 18 2 10" xfId="18841"/>
    <cellStyle name="SAPLocked 2 18 2 10 2" xfId="18842"/>
    <cellStyle name="SAPLocked 2 18 2 10_SCH J-3" xfId="18843"/>
    <cellStyle name="SAPLocked 2 18 2 11" xfId="18844"/>
    <cellStyle name="SAPLocked 2 18 2 11 2" xfId="18845"/>
    <cellStyle name="SAPLocked 2 18 2 11_SCH J-3" xfId="18846"/>
    <cellStyle name="SAPLocked 2 18 2 12" xfId="18847"/>
    <cellStyle name="SAPLocked 2 18 2 2" xfId="18848"/>
    <cellStyle name="SAPLocked 2 18 2 2 2" xfId="18849"/>
    <cellStyle name="SAPLocked 2 18 2 2_SCH J-3" xfId="18850"/>
    <cellStyle name="SAPLocked 2 18 2 3" xfId="18851"/>
    <cellStyle name="SAPLocked 2 18 2 3 2" xfId="18852"/>
    <cellStyle name="SAPLocked 2 18 2 3_SCH J-3" xfId="18853"/>
    <cellStyle name="SAPLocked 2 18 2 4" xfId="18854"/>
    <cellStyle name="SAPLocked 2 18 2 4 2" xfId="18855"/>
    <cellStyle name="SAPLocked 2 18 2 4_SCH J-3" xfId="18856"/>
    <cellStyle name="SAPLocked 2 18 2 5" xfId="18857"/>
    <cellStyle name="SAPLocked 2 18 2 5 2" xfId="18858"/>
    <cellStyle name="SAPLocked 2 18 2 5_SCH J-3" xfId="18859"/>
    <cellStyle name="SAPLocked 2 18 2 6" xfId="18860"/>
    <cellStyle name="SAPLocked 2 18 2 6 2" xfId="18861"/>
    <cellStyle name="SAPLocked 2 18 2 6_SCH J-3" xfId="18862"/>
    <cellStyle name="SAPLocked 2 18 2 7" xfId="18863"/>
    <cellStyle name="SAPLocked 2 18 2 7 2" xfId="18864"/>
    <cellStyle name="SAPLocked 2 18 2 7_SCH J-3" xfId="18865"/>
    <cellStyle name="SAPLocked 2 18 2 8" xfId="18866"/>
    <cellStyle name="SAPLocked 2 18 2 8 2" xfId="18867"/>
    <cellStyle name="SAPLocked 2 18 2 8_SCH J-3" xfId="18868"/>
    <cellStyle name="SAPLocked 2 18 2 9" xfId="18869"/>
    <cellStyle name="SAPLocked 2 18 2 9 2" xfId="18870"/>
    <cellStyle name="SAPLocked 2 18 2 9_SCH J-3" xfId="18871"/>
    <cellStyle name="SAPLocked 2 18 2_SCH J-3" xfId="18872"/>
    <cellStyle name="SAPLocked 2 18 3" xfId="18873"/>
    <cellStyle name="SAPLocked 2 18 3 2" xfId="18874"/>
    <cellStyle name="SAPLocked 2 18 3_SCH J-3" xfId="18875"/>
    <cellStyle name="SAPLocked 2 18 4" xfId="18876"/>
    <cellStyle name="SAPLocked 2 18 4 2" xfId="18877"/>
    <cellStyle name="SAPLocked 2 18 4_SCH J-3" xfId="18878"/>
    <cellStyle name="SAPLocked 2 18 5" xfId="18879"/>
    <cellStyle name="SAPLocked 2 18 5 2" xfId="18880"/>
    <cellStyle name="SAPLocked 2 18 5_SCH J-3" xfId="18881"/>
    <cellStyle name="SAPLocked 2 18 6" xfId="18882"/>
    <cellStyle name="SAPLocked 2 18 6 2" xfId="18883"/>
    <cellStyle name="SAPLocked 2 18 6_SCH J-3" xfId="18884"/>
    <cellStyle name="SAPLocked 2 18 7" xfId="18885"/>
    <cellStyle name="SAPLocked 2 18 7 2" xfId="18886"/>
    <cellStyle name="SAPLocked 2 18 7_SCH J-3" xfId="18887"/>
    <cellStyle name="SAPLocked 2 18 8" xfId="18888"/>
    <cellStyle name="SAPLocked 2 18 8 2" xfId="18889"/>
    <cellStyle name="SAPLocked 2 18 8_SCH J-3" xfId="18890"/>
    <cellStyle name="SAPLocked 2 18 9" xfId="18891"/>
    <cellStyle name="SAPLocked 2 18 9 2" xfId="18892"/>
    <cellStyle name="SAPLocked 2 18 9_SCH J-3" xfId="18893"/>
    <cellStyle name="SAPLocked 2 18_SCH J-3" xfId="18894"/>
    <cellStyle name="SAPLocked 2 19" xfId="18895"/>
    <cellStyle name="SAPLocked 2 19 10" xfId="18896"/>
    <cellStyle name="SAPLocked 2 19 10 2" xfId="18897"/>
    <cellStyle name="SAPLocked 2 19 10_SCH J-3" xfId="18898"/>
    <cellStyle name="SAPLocked 2 19 11" xfId="18899"/>
    <cellStyle name="SAPLocked 2 19 11 2" xfId="18900"/>
    <cellStyle name="SAPLocked 2 19 11_SCH J-3" xfId="18901"/>
    <cellStyle name="SAPLocked 2 19 12" xfId="18902"/>
    <cellStyle name="SAPLocked 2 19 12 2" xfId="18903"/>
    <cellStyle name="SAPLocked 2 19 12_SCH J-3" xfId="18904"/>
    <cellStyle name="SAPLocked 2 19 13" xfId="18905"/>
    <cellStyle name="SAPLocked 2 19 2" xfId="18906"/>
    <cellStyle name="SAPLocked 2 19 2 10" xfId="18907"/>
    <cellStyle name="SAPLocked 2 19 2 10 2" xfId="18908"/>
    <cellStyle name="SAPLocked 2 19 2 10_SCH J-3" xfId="18909"/>
    <cellStyle name="SAPLocked 2 19 2 11" xfId="18910"/>
    <cellStyle name="SAPLocked 2 19 2 11 2" xfId="18911"/>
    <cellStyle name="SAPLocked 2 19 2 11_SCH J-3" xfId="18912"/>
    <cellStyle name="SAPLocked 2 19 2 12" xfId="18913"/>
    <cellStyle name="SAPLocked 2 19 2 2" xfId="18914"/>
    <cellStyle name="SAPLocked 2 19 2 2 2" xfId="18915"/>
    <cellStyle name="SAPLocked 2 19 2 2_SCH J-3" xfId="18916"/>
    <cellStyle name="SAPLocked 2 19 2 3" xfId="18917"/>
    <cellStyle name="SAPLocked 2 19 2 3 2" xfId="18918"/>
    <cellStyle name="SAPLocked 2 19 2 3_SCH J-3" xfId="18919"/>
    <cellStyle name="SAPLocked 2 19 2 4" xfId="18920"/>
    <cellStyle name="SAPLocked 2 19 2 4 2" xfId="18921"/>
    <cellStyle name="SAPLocked 2 19 2 4_SCH J-3" xfId="18922"/>
    <cellStyle name="SAPLocked 2 19 2 5" xfId="18923"/>
    <cellStyle name="SAPLocked 2 19 2 5 2" xfId="18924"/>
    <cellStyle name="SAPLocked 2 19 2 5_SCH J-3" xfId="18925"/>
    <cellStyle name="SAPLocked 2 19 2 6" xfId="18926"/>
    <cellStyle name="SAPLocked 2 19 2 6 2" xfId="18927"/>
    <cellStyle name="SAPLocked 2 19 2 6_SCH J-3" xfId="18928"/>
    <cellStyle name="SAPLocked 2 19 2 7" xfId="18929"/>
    <cellStyle name="SAPLocked 2 19 2 7 2" xfId="18930"/>
    <cellStyle name="SAPLocked 2 19 2 7_SCH J-3" xfId="18931"/>
    <cellStyle name="SAPLocked 2 19 2 8" xfId="18932"/>
    <cellStyle name="SAPLocked 2 19 2 8 2" xfId="18933"/>
    <cellStyle name="SAPLocked 2 19 2 8_SCH J-3" xfId="18934"/>
    <cellStyle name="SAPLocked 2 19 2 9" xfId="18935"/>
    <cellStyle name="SAPLocked 2 19 2 9 2" xfId="18936"/>
    <cellStyle name="SAPLocked 2 19 2 9_SCH J-3" xfId="18937"/>
    <cellStyle name="SAPLocked 2 19 2_SCH J-3" xfId="18938"/>
    <cellStyle name="SAPLocked 2 19 3" xfId="18939"/>
    <cellStyle name="SAPLocked 2 19 3 2" xfId="18940"/>
    <cellStyle name="SAPLocked 2 19 3_SCH J-3" xfId="18941"/>
    <cellStyle name="SAPLocked 2 19 4" xfId="18942"/>
    <cellStyle name="SAPLocked 2 19 4 2" xfId="18943"/>
    <cellStyle name="SAPLocked 2 19 4_SCH J-3" xfId="18944"/>
    <cellStyle name="SAPLocked 2 19 5" xfId="18945"/>
    <cellStyle name="SAPLocked 2 19 5 2" xfId="18946"/>
    <cellStyle name="SAPLocked 2 19 5_SCH J-3" xfId="18947"/>
    <cellStyle name="SAPLocked 2 19 6" xfId="18948"/>
    <cellStyle name="SAPLocked 2 19 6 2" xfId="18949"/>
    <cellStyle name="SAPLocked 2 19 6_SCH J-3" xfId="18950"/>
    <cellStyle name="SAPLocked 2 19 7" xfId="18951"/>
    <cellStyle name="SAPLocked 2 19 7 2" xfId="18952"/>
    <cellStyle name="SAPLocked 2 19 7_SCH J-3" xfId="18953"/>
    <cellStyle name="SAPLocked 2 19 8" xfId="18954"/>
    <cellStyle name="SAPLocked 2 19 8 2" xfId="18955"/>
    <cellStyle name="SAPLocked 2 19 8_SCH J-3" xfId="18956"/>
    <cellStyle name="SAPLocked 2 19 9" xfId="18957"/>
    <cellStyle name="SAPLocked 2 19 9 2" xfId="18958"/>
    <cellStyle name="SAPLocked 2 19 9_SCH J-3" xfId="18959"/>
    <cellStyle name="SAPLocked 2 19_SCH J-3" xfId="18960"/>
    <cellStyle name="SAPLocked 2 2" xfId="18961"/>
    <cellStyle name="SAPLocked 2 2 10" xfId="18962"/>
    <cellStyle name="SAPLocked 2 2 10 2" xfId="18963"/>
    <cellStyle name="SAPLocked 2 2 10_SCH J-3" xfId="18964"/>
    <cellStyle name="SAPLocked 2 2 11" xfId="18965"/>
    <cellStyle name="SAPLocked 2 2 11 2" xfId="18966"/>
    <cellStyle name="SAPLocked 2 2 11_SCH J-3" xfId="18967"/>
    <cellStyle name="SAPLocked 2 2 12" xfId="18968"/>
    <cellStyle name="SAPLocked 2 2 12 2" xfId="18969"/>
    <cellStyle name="SAPLocked 2 2 12_SCH J-3" xfId="18970"/>
    <cellStyle name="SAPLocked 2 2 13" xfId="18971"/>
    <cellStyle name="SAPLocked 2 2 2" xfId="18972"/>
    <cellStyle name="SAPLocked 2 2 2 10" xfId="18973"/>
    <cellStyle name="SAPLocked 2 2 2 10 2" xfId="18974"/>
    <cellStyle name="SAPLocked 2 2 2 10_SCH J-3" xfId="18975"/>
    <cellStyle name="SAPLocked 2 2 2 11" xfId="18976"/>
    <cellStyle name="SAPLocked 2 2 2 11 2" xfId="18977"/>
    <cellStyle name="SAPLocked 2 2 2 11_SCH J-3" xfId="18978"/>
    <cellStyle name="SAPLocked 2 2 2 12" xfId="18979"/>
    <cellStyle name="SAPLocked 2 2 2 2" xfId="18980"/>
    <cellStyle name="SAPLocked 2 2 2 2 2" xfId="18981"/>
    <cellStyle name="SAPLocked 2 2 2 2_SCH J-3" xfId="18982"/>
    <cellStyle name="SAPLocked 2 2 2 3" xfId="18983"/>
    <cellStyle name="SAPLocked 2 2 2 3 2" xfId="18984"/>
    <cellStyle name="SAPLocked 2 2 2 3_SCH J-3" xfId="18985"/>
    <cellStyle name="SAPLocked 2 2 2 4" xfId="18986"/>
    <cellStyle name="SAPLocked 2 2 2 4 2" xfId="18987"/>
    <cellStyle name="SAPLocked 2 2 2 4_SCH J-3" xfId="18988"/>
    <cellStyle name="SAPLocked 2 2 2 5" xfId="18989"/>
    <cellStyle name="SAPLocked 2 2 2 5 2" xfId="18990"/>
    <cellStyle name="SAPLocked 2 2 2 5_SCH J-3" xfId="18991"/>
    <cellStyle name="SAPLocked 2 2 2 6" xfId="18992"/>
    <cellStyle name="SAPLocked 2 2 2 6 2" xfId="18993"/>
    <cellStyle name="SAPLocked 2 2 2 6_SCH J-3" xfId="18994"/>
    <cellStyle name="SAPLocked 2 2 2 7" xfId="18995"/>
    <cellStyle name="SAPLocked 2 2 2 7 2" xfId="18996"/>
    <cellStyle name="SAPLocked 2 2 2 7_SCH J-3" xfId="18997"/>
    <cellStyle name="SAPLocked 2 2 2 8" xfId="18998"/>
    <cellStyle name="SAPLocked 2 2 2 8 2" xfId="18999"/>
    <cellStyle name="SAPLocked 2 2 2 8_SCH J-3" xfId="19000"/>
    <cellStyle name="SAPLocked 2 2 2 9" xfId="19001"/>
    <cellStyle name="SAPLocked 2 2 2 9 2" xfId="19002"/>
    <cellStyle name="SAPLocked 2 2 2 9_SCH J-3" xfId="19003"/>
    <cellStyle name="SAPLocked 2 2 2_SCH J-3" xfId="19004"/>
    <cellStyle name="SAPLocked 2 2 3" xfId="19005"/>
    <cellStyle name="SAPLocked 2 2 3 2" xfId="19006"/>
    <cellStyle name="SAPLocked 2 2 3_SCH J-3" xfId="19007"/>
    <cellStyle name="SAPLocked 2 2 4" xfId="19008"/>
    <cellStyle name="SAPLocked 2 2 4 2" xfId="19009"/>
    <cellStyle name="SAPLocked 2 2 4_SCH J-3" xfId="19010"/>
    <cellStyle name="SAPLocked 2 2 5" xfId="19011"/>
    <cellStyle name="SAPLocked 2 2 5 2" xfId="19012"/>
    <cellStyle name="SAPLocked 2 2 5_SCH J-3" xfId="19013"/>
    <cellStyle name="SAPLocked 2 2 6" xfId="19014"/>
    <cellStyle name="SAPLocked 2 2 6 2" xfId="19015"/>
    <cellStyle name="SAPLocked 2 2 6_SCH J-3" xfId="19016"/>
    <cellStyle name="SAPLocked 2 2 7" xfId="19017"/>
    <cellStyle name="SAPLocked 2 2 7 2" xfId="19018"/>
    <cellStyle name="SAPLocked 2 2 7_SCH J-3" xfId="19019"/>
    <cellStyle name="SAPLocked 2 2 8" xfId="19020"/>
    <cellStyle name="SAPLocked 2 2 8 2" xfId="19021"/>
    <cellStyle name="SAPLocked 2 2 8_SCH J-3" xfId="19022"/>
    <cellStyle name="SAPLocked 2 2 9" xfId="19023"/>
    <cellStyle name="SAPLocked 2 2 9 2" xfId="19024"/>
    <cellStyle name="SAPLocked 2 2 9_SCH J-3" xfId="19025"/>
    <cellStyle name="SAPLocked 2 2_SCH J-3" xfId="19026"/>
    <cellStyle name="SAPLocked 2 20" xfId="19027"/>
    <cellStyle name="SAPLocked 2 20 10" xfId="19028"/>
    <cellStyle name="SAPLocked 2 20 10 2" xfId="19029"/>
    <cellStyle name="SAPLocked 2 20 10_SCH J-3" xfId="19030"/>
    <cellStyle name="SAPLocked 2 20 11" xfId="19031"/>
    <cellStyle name="SAPLocked 2 20 11 2" xfId="19032"/>
    <cellStyle name="SAPLocked 2 20 11_SCH J-3" xfId="19033"/>
    <cellStyle name="SAPLocked 2 20 12" xfId="19034"/>
    <cellStyle name="SAPLocked 2 20 12 2" xfId="19035"/>
    <cellStyle name="SAPLocked 2 20 12_SCH J-3" xfId="19036"/>
    <cellStyle name="SAPLocked 2 20 13" xfId="19037"/>
    <cellStyle name="SAPLocked 2 20 2" xfId="19038"/>
    <cellStyle name="SAPLocked 2 20 2 10" xfId="19039"/>
    <cellStyle name="SAPLocked 2 20 2 10 2" xfId="19040"/>
    <cellStyle name="SAPLocked 2 20 2 10_SCH J-3" xfId="19041"/>
    <cellStyle name="SAPLocked 2 20 2 11" xfId="19042"/>
    <cellStyle name="SAPLocked 2 20 2 11 2" xfId="19043"/>
    <cellStyle name="SAPLocked 2 20 2 11_SCH J-3" xfId="19044"/>
    <cellStyle name="SAPLocked 2 20 2 12" xfId="19045"/>
    <cellStyle name="SAPLocked 2 20 2 2" xfId="19046"/>
    <cellStyle name="SAPLocked 2 20 2 2 2" xfId="19047"/>
    <cellStyle name="SAPLocked 2 20 2 2_SCH J-3" xfId="19048"/>
    <cellStyle name="SAPLocked 2 20 2 3" xfId="19049"/>
    <cellStyle name="SAPLocked 2 20 2 3 2" xfId="19050"/>
    <cellStyle name="SAPLocked 2 20 2 3_SCH J-3" xfId="19051"/>
    <cellStyle name="SAPLocked 2 20 2 4" xfId="19052"/>
    <cellStyle name="SAPLocked 2 20 2 4 2" xfId="19053"/>
    <cellStyle name="SAPLocked 2 20 2 4_SCH J-3" xfId="19054"/>
    <cellStyle name="SAPLocked 2 20 2 5" xfId="19055"/>
    <cellStyle name="SAPLocked 2 20 2 5 2" xfId="19056"/>
    <cellStyle name="SAPLocked 2 20 2 5_SCH J-3" xfId="19057"/>
    <cellStyle name="SAPLocked 2 20 2 6" xfId="19058"/>
    <cellStyle name="SAPLocked 2 20 2 6 2" xfId="19059"/>
    <cellStyle name="SAPLocked 2 20 2 6_SCH J-3" xfId="19060"/>
    <cellStyle name="SAPLocked 2 20 2 7" xfId="19061"/>
    <cellStyle name="SAPLocked 2 20 2 7 2" xfId="19062"/>
    <cellStyle name="SAPLocked 2 20 2 7_SCH J-3" xfId="19063"/>
    <cellStyle name="SAPLocked 2 20 2 8" xfId="19064"/>
    <cellStyle name="SAPLocked 2 20 2 8 2" xfId="19065"/>
    <cellStyle name="SAPLocked 2 20 2 8_SCH J-3" xfId="19066"/>
    <cellStyle name="SAPLocked 2 20 2 9" xfId="19067"/>
    <cellStyle name="SAPLocked 2 20 2 9 2" xfId="19068"/>
    <cellStyle name="SAPLocked 2 20 2 9_SCH J-3" xfId="19069"/>
    <cellStyle name="SAPLocked 2 20 2_SCH J-3" xfId="19070"/>
    <cellStyle name="SAPLocked 2 20 3" xfId="19071"/>
    <cellStyle name="SAPLocked 2 20 3 2" xfId="19072"/>
    <cellStyle name="SAPLocked 2 20 3_SCH J-3" xfId="19073"/>
    <cellStyle name="SAPLocked 2 20 4" xfId="19074"/>
    <cellStyle name="SAPLocked 2 20 4 2" xfId="19075"/>
    <cellStyle name="SAPLocked 2 20 4_SCH J-3" xfId="19076"/>
    <cellStyle name="SAPLocked 2 20 5" xfId="19077"/>
    <cellStyle name="SAPLocked 2 20 5 2" xfId="19078"/>
    <cellStyle name="SAPLocked 2 20 5_SCH J-3" xfId="19079"/>
    <cellStyle name="SAPLocked 2 20 6" xfId="19080"/>
    <cellStyle name="SAPLocked 2 20 6 2" xfId="19081"/>
    <cellStyle name="SAPLocked 2 20 6_SCH J-3" xfId="19082"/>
    <cellStyle name="SAPLocked 2 20 7" xfId="19083"/>
    <cellStyle name="SAPLocked 2 20 7 2" xfId="19084"/>
    <cellStyle name="SAPLocked 2 20 7_SCH J-3" xfId="19085"/>
    <cellStyle name="SAPLocked 2 20 8" xfId="19086"/>
    <cellStyle name="SAPLocked 2 20 8 2" xfId="19087"/>
    <cellStyle name="SAPLocked 2 20 8_SCH J-3" xfId="19088"/>
    <cellStyle name="SAPLocked 2 20 9" xfId="19089"/>
    <cellStyle name="SAPLocked 2 20 9 2" xfId="19090"/>
    <cellStyle name="SAPLocked 2 20 9_SCH J-3" xfId="19091"/>
    <cellStyle name="SAPLocked 2 20_SCH J-3" xfId="19092"/>
    <cellStyle name="SAPLocked 2 21" xfId="19093"/>
    <cellStyle name="SAPLocked 2 21 10" xfId="19094"/>
    <cellStyle name="SAPLocked 2 21 10 2" xfId="19095"/>
    <cellStyle name="SAPLocked 2 21 10_SCH J-3" xfId="19096"/>
    <cellStyle name="SAPLocked 2 21 11" xfId="19097"/>
    <cellStyle name="SAPLocked 2 21 11 2" xfId="19098"/>
    <cellStyle name="SAPLocked 2 21 11_SCH J-3" xfId="19099"/>
    <cellStyle name="SAPLocked 2 21 12" xfId="19100"/>
    <cellStyle name="SAPLocked 2 21 2" xfId="19101"/>
    <cellStyle name="SAPLocked 2 21 2 2" xfId="19102"/>
    <cellStyle name="SAPLocked 2 21 2_SCH J-3" xfId="19103"/>
    <cellStyle name="SAPLocked 2 21 3" xfId="19104"/>
    <cellStyle name="SAPLocked 2 21 3 2" xfId="19105"/>
    <cellStyle name="SAPLocked 2 21 3_SCH J-3" xfId="19106"/>
    <cellStyle name="SAPLocked 2 21 4" xfId="19107"/>
    <cellStyle name="SAPLocked 2 21 4 2" xfId="19108"/>
    <cellStyle name="SAPLocked 2 21 4_SCH J-3" xfId="19109"/>
    <cellStyle name="SAPLocked 2 21 5" xfId="19110"/>
    <cellStyle name="SAPLocked 2 21 5 2" xfId="19111"/>
    <cellStyle name="SAPLocked 2 21 5_SCH J-3" xfId="19112"/>
    <cellStyle name="SAPLocked 2 21 6" xfId="19113"/>
    <cellStyle name="SAPLocked 2 21 6 2" xfId="19114"/>
    <cellStyle name="SAPLocked 2 21 6_SCH J-3" xfId="19115"/>
    <cellStyle name="SAPLocked 2 21 7" xfId="19116"/>
    <cellStyle name="SAPLocked 2 21 7 2" xfId="19117"/>
    <cellStyle name="SAPLocked 2 21 7_SCH J-3" xfId="19118"/>
    <cellStyle name="SAPLocked 2 21 8" xfId="19119"/>
    <cellStyle name="SAPLocked 2 21 8 2" xfId="19120"/>
    <cellStyle name="SAPLocked 2 21 8_SCH J-3" xfId="19121"/>
    <cellStyle name="SAPLocked 2 21 9" xfId="19122"/>
    <cellStyle name="SAPLocked 2 21 9 2" xfId="19123"/>
    <cellStyle name="SAPLocked 2 21 9_SCH J-3" xfId="19124"/>
    <cellStyle name="SAPLocked 2 21_SCH J-3" xfId="19125"/>
    <cellStyle name="SAPLocked 2 22" xfId="19126"/>
    <cellStyle name="SAPLocked 2 22 2" xfId="19127"/>
    <cellStyle name="SAPLocked 2 22_SCH J-3" xfId="19128"/>
    <cellStyle name="SAPLocked 2 23" xfId="19129"/>
    <cellStyle name="SAPLocked 2 23 2" xfId="19130"/>
    <cellStyle name="SAPLocked 2 23_SCH J-3" xfId="19131"/>
    <cellStyle name="SAPLocked 2 24" xfId="19132"/>
    <cellStyle name="SAPLocked 2 24 2" xfId="19133"/>
    <cellStyle name="SAPLocked 2 24_SCH J-3" xfId="19134"/>
    <cellStyle name="SAPLocked 2 25" xfId="19135"/>
    <cellStyle name="SAPLocked 2 25 2" xfId="19136"/>
    <cellStyle name="SAPLocked 2 25_SCH J-3" xfId="19137"/>
    <cellStyle name="SAPLocked 2 26" xfId="19138"/>
    <cellStyle name="SAPLocked 2 26 2" xfId="19139"/>
    <cellStyle name="SAPLocked 2 26_SCH J-3" xfId="19140"/>
    <cellStyle name="SAPLocked 2 27" xfId="19141"/>
    <cellStyle name="SAPLocked 2 27 2" xfId="19142"/>
    <cellStyle name="SAPLocked 2 27_SCH J-3" xfId="19143"/>
    <cellStyle name="SAPLocked 2 28" xfId="19144"/>
    <cellStyle name="SAPLocked 2 28 2" xfId="19145"/>
    <cellStyle name="SAPLocked 2 28_SCH J-3" xfId="19146"/>
    <cellStyle name="SAPLocked 2 29" xfId="19147"/>
    <cellStyle name="SAPLocked 2 29 2" xfId="19148"/>
    <cellStyle name="SAPLocked 2 29_SCH J-3" xfId="19149"/>
    <cellStyle name="SAPLocked 2 3" xfId="19150"/>
    <cellStyle name="SAPLocked 2 3 10" xfId="19151"/>
    <cellStyle name="SAPLocked 2 3 10 2" xfId="19152"/>
    <cellStyle name="SAPLocked 2 3 10_SCH J-3" xfId="19153"/>
    <cellStyle name="SAPLocked 2 3 11" xfId="19154"/>
    <cellStyle name="SAPLocked 2 3 11 2" xfId="19155"/>
    <cellStyle name="SAPLocked 2 3 11_SCH J-3" xfId="19156"/>
    <cellStyle name="SAPLocked 2 3 12" xfId="19157"/>
    <cellStyle name="SAPLocked 2 3 12 2" xfId="19158"/>
    <cellStyle name="SAPLocked 2 3 12_SCH J-3" xfId="19159"/>
    <cellStyle name="SAPLocked 2 3 13" xfId="19160"/>
    <cellStyle name="SAPLocked 2 3 2" xfId="19161"/>
    <cellStyle name="SAPLocked 2 3 2 10" xfId="19162"/>
    <cellStyle name="SAPLocked 2 3 2 10 2" xfId="19163"/>
    <cellStyle name="SAPLocked 2 3 2 10_SCH J-3" xfId="19164"/>
    <cellStyle name="SAPLocked 2 3 2 11" xfId="19165"/>
    <cellStyle name="SAPLocked 2 3 2 11 2" xfId="19166"/>
    <cellStyle name="SAPLocked 2 3 2 11_SCH J-3" xfId="19167"/>
    <cellStyle name="SAPLocked 2 3 2 12" xfId="19168"/>
    <cellStyle name="SAPLocked 2 3 2 2" xfId="19169"/>
    <cellStyle name="SAPLocked 2 3 2 2 2" xfId="19170"/>
    <cellStyle name="SAPLocked 2 3 2 2_SCH J-3" xfId="19171"/>
    <cellStyle name="SAPLocked 2 3 2 3" xfId="19172"/>
    <cellStyle name="SAPLocked 2 3 2 3 2" xfId="19173"/>
    <cellStyle name="SAPLocked 2 3 2 3_SCH J-3" xfId="19174"/>
    <cellStyle name="SAPLocked 2 3 2 4" xfId="19175"/>
    <cellStyle name="SAPLocked 2 3 2 4 2" xfId="19176"/>
    <cellStyle name="SAPLocked 2 3 2 4_SCH J-3" xfId="19177"/>
    <cellStyle name="SAPLocked 2 3 2 5" xfId="19178"/>
    <cellStyle name="SAPLocked 2 3 2 5 2" xfId="19179"/>
    <cellStyle name="SAPLocked 2 3 2 5_SCH J-3" xfId="19180"/>
    <cellStyle name="SAPLocked 2 3 2 6" xfId="19181"/>
    <cellStyle name="SAPLocked 2 3 2 6 2" xfId="19182"/>
    <cellStyle name="SAPLocked 2 3 2 6_SCH J-3" xfId="19183"/>
    <cellStyle name="SAPLocked 2 3 2 7" xfId="19184"/>
    <cellStyle name="SAPLocked 2 3 2 7 2" xfId="19185"/>
    <cellStyle name="SAPLocked 2 3 2 7_SCH J-3" xfId="19186"/>
    <cellStyle name="SAPLocked 2 3 2 8" xfId="19187"/>
    <cellStyle name="SAPLocked 2 3 2 8 2" xfId="19188"/>
    <cellStyle name="SAPLocked 2 3 2 8_SCH J-3" xfId="19189"/>
    <cellStyle name="SAPLocked 2 3 2 9" xfId="19190"/>
    <cellStyle name="SAPLocked 2 3 2 9 2" xfId="19191"/>
    <cellStyle name="SAPLocked 2 3 2 9_SCH J-3" xfId="19192"/>
    <cellStyle name="SAPLocked 2 3 2_SCH J-3" xfId="19193"/>
    <cellStyle name="SAPLocked 2 3 3" xfId="19194"/>
    <cellStyle name="SAPLocked 2 3 3 2" xfId="19195"/>
    <cellStyle name="SAPLocked 2 3 3_SCH J-3" xfId="19196"/>
    <cellStyle name="SAPLocked 2 3 4" xfId="19197"/>
    <cellStyle name="SAPLocked 2 3 4 2" xfId="19198"/>
    <cellStyle name="SAPLocked 2 3 4_SCH J-3" xfId="19199"/>
    <cellStyle name="SAPLocked 2 3 5" xfId="19200"/>
    <cellStyle name="SAPLocked 2 3 5 2" xfId="19201"/>
    <cellStyle name="SAPLocked 2 3 5_SCH J-3" xfId="19202"/>
    <cellStyle name="SAPLocked 2 3 6" xfId="19203"/>
    <cellStyle name="SAPLocked 2 3 6 2" xfId="19204"/>
    <cellStyle name="SAPLocked 2 3 6_SCH J-3" xfId="19205"/>
    <cellStyle name="SAPLocked 2 3 7" xfId="19206"/>
    <cellStyle name="SAPLocked 2 3 7 2" xfId="19207"/>
    <cellStyle name="SAPLocked 2 3 7_SCH J-3" xfId="19208"/>
    <cellStyle name="SAPLocked 2 3 8" xfId="19209"/>
    <cellStyle name="SAPLocked 2 3 8 2" xfId="19210"/>
    <cellStyle name="SAPLocked 2 3 8_SCH J-3" xfId="19211"/>
    <cellStyle name="SAPLocked 2 3 9" xfId="19212"/>
    <cellStyle name="SAPLocked 2 3 9 2" xfId="19213"/>
    <cellStyle name="SAPLocked 2 3 9_SCH J-3" xfId="19214"/>
    <cellStyle name="SAPLocked 2 3_SCH J-3" xfId="19215"/>
    <cellStyle name="SAPLocked 2 30" xfId="19216"/>
    <cellStyle name="SAPLocked 2 4" xfId="19217"/>
    <cellStyle name="SAPLocked 2 4 10" xfId="19218"/>
    <cellStyle name="SAPLocked 2 4 10 2" xfId="19219"/>
    <cellStyle name="SAPLocked 2 4 10_SCH J-3" xfId="19220"/>
    <cellStyle name="SAPLocked 2 4 11" xfId="19221"/>
    <cellStyle name="SAPLocked 2 4 11 2" xfId="19222"/>
    <cellStyle name="SAPLocked 2 4 11_SCH J-3" xfId="19223"/>
    <cellStyle name="SAPLocked 2 4 12" xfId="19224"/>
    <cellStyle name="SAPLocked 2 4 12 2" xfId="19225"/>
    <cellStyle name="SAPLocked 2 4 12_SCH J-3" xfId="19226"/>
    <cellStyle name="SAPLocked 2 4 13" xfId="19227"/>
    <cellStyle name="SAPLocked 2 4 2" xfId="19228"/>
    <cellStyle name="SAPLocked 2 4 2 10" xfId="19229"/>
    <cellStyle name="SAPLocked 2 4 2 10 2" xfId="19230"/>
    <cellStyle name="SAPLocked 2 4 2 10_SCH J-3" xfId="19231"/>
    <cellStyle name="SAPLocked 2 4 2 11" xfId="19232"/>
    <cellStyle name="SAPLocked 2 4 2 11 2" xfId="19233"/>
    <cellStyle name="SAPLocked 2 4 2 11_SCH J-3" xfId="19234"/>
    <cellStyle name="SAPLocked 2 4 2 12" xfId="19235"/>
    <cellStyle name="SAPLocked 2 4 2 2" xfId="19236"/>
    <cellStyle name="SAPLocked 2 4 2 2 2" xfId="19237"/>
    <cellStyle name="SAPLocked 2 4 2 2_SCH J-3" xfId="19238"/>
    <cellStyle name="SAPLocked 2 4 2 3" xfId="19239"/>
    <cellStyle name="SAPLocked 2 4 2 3 2" xfId="19240"/>
    <cellStyle name="SAPLocked 2 4 2 3_SCH J-3" xfId="19241"/>
    <cellStyle name="SAPLocked 2 4 2 4" xfId="19242"/>
    <cellStyle name="SAPLocked 2 4 2 4 2" xfId="19243"/>
    <cellStyle name="SAPLocked 2 4 2 4_SCH J-3" xfId="19244"/>
    <cellStyle name="SAPLocked 2 4 2 5" xfId="19245"/>
    <cellStyle name="SAPLocked 2 4 2 5 2" xfId="19246"/>
    <cellStyle name="SAPLocked 2 4 2 5_SCH J-3" xfId="19247"/>
    <cellStyle name="SAPLocked 2 4 2 6" xfId="19248"/>
    <cellStyle name="SAPLocked 2 4 2 6 2" xfId="19249"/>
    <cellStyle name="SAPLocked 2 4 2 6_SCH J-3" xfId="19250"/>
    <cellStyle name="SAPLocked 2 4 2 7" xfId="19251"/>
    <cellStyle name="SAPLocked 2 4 2 7 2" xfId="19252"/>
    <cellStyle name="SAPLocked 2 4 2 7_SCH J-3" xfId="19253"/>
    <cellStyle name="SAPLocked 2 4 2 8" xfId="19254"/>
    <cellStyle name="SAPLocked 2 4 2 8 2" xfId="19255"/>
    <cellStyle name="SAPLocked 2 4 2 8_SCH J-3" xfId="19256"/>
    <cellStyle name="SAPLocked 2 4 2 9" xfId="19257"/>
    <cellStyle name="SAPLocked 2 4 2 9 2" xfId="19258"/>
    <cellStyle name="SAPLocked 2 4 2 9_SCH J-3" xfId="19259"/>
    <cellStyle name="SAPLocked 2 4 2_SCH J-3" xfId="19260"/>
    <cellStyle name="SAPLocked 2 4 3" xfId="19261"/>
    <cellStyle name="SAPLocked 2 4 3 2" xfId="19262"/>
    <cellStyle name="SAPLocked 2 4 3_SCH J-3" xfId="19263"/>
    <cellStyle name="SAPLocked 2 4 4" xfId="19264"/>
    <cellStyle name="SAPLocked 2 4 4 2" xfId="19265"/>
    <cellStyle name="SAPLocked 2 4 4_SCH J-3" xfId="19266"/>
    <cellStyle name="SAPLocked 2 4 5" xfId="19267"/>
    <cellStyle name="SAPLocked 2 4 5 2" xfId="19268"/>
    <cellStyle name="SAPLocked 2 4 5_SCH J-3" xfId="19269"/>
    <cellStyle name="SAPLocked 2 4 6" xfId="19270"/>
    <cellStyle name="SAPLocked 2 4 6 2" xfId="19271"/>
    <cellStyle name="SAPLocked 2 4 6_SCH J-3" xfId="19272"/>
    <cellStyle name="SAPLocked 2 4 7" xfId="19273"/>
    <cellStyle name="SAPLocked 2 4 7 2" xfId="19274"/>
    <cellStyle name="SAPLocked 2 4 7_SCH J-3" xfId="19275"/>
    <cellStyle name="SAPLocked 2 4 8" xfId="19276"/>
    <cellStyle name="SAPLocked 2 4 8 2" xfId="19277"/>
    <cellStyle name="SAPLocked 2 4 8_SCH J-3" xfId="19278"/>
    <cellStyle name="SAPLocked 2 4 9" xfId="19279"/>
    <cellStyle name="SAPLocked 2 4 9 2" xfId="19280"/>
    <cellStyle name="SAPLocked 2 4 9_SCH J-3" xfId="19281"/>
    <cellStyle name="SAPLocked 2 4_SCH J-3" xfId="19282"/>
    <cellStyle name="SAPLocked 2 5" xfId="19283"/>
    <cellStyle name="SAPLocked 2 5 10" xfId="19284"/>
    <cellStyle name="SAPLocked 2 5 10 2" xfId="19285"/>
    <cellStyle name="SAPLocked 2 5 10_SCH J-3" xfId="19286"/>
    <cellStyle name="SAPLocked 2 5 11" xfId="19287"/>
    <cellStyle name="SAPLocked 2 5 11 2" xfId="19288"/>
    <cellStyle name="SAPLocked 2 5 11_SCH J-3" xfId="19289"/>
    <cellStyle name="SAPLocked 2 5 12" xfId="19290"/>
    <cellStyle name="SAPLocked 2 5 12 2" xfId="19291"/>
    <cellStyle name="SAPLocked 2 5 12_SCH J-3" xfId="19292"/>
    <cellStyle name="SAPLocked 2 5 13" xfId="19293"/>
    <cellStyle name="SAPLocked 2 5 2" xfId="19294"/>
    <cellStyle name="SAPLocked 2 5 2 10" xfId="19295"/>
    <cellStyle name="SAPLocked 2 5 2 10 2" xfId="19296"/>
    <cellStyle name="SAPLocked 2 5 2 10_SCH J-3" xfId="19297"/>
    <cellStyle name="SAPLocked 2 5 2 11" xfId="19298"/>
    <cellStyle name="SAPLocked 2 5 2 11 2" xfId="19299"/>
    <cellStyle name="SAPLocked 2 5 2 11_SCH J-3" xfId="19300"/>
    <cellStyle name="SAPLocked 2 5 2 12" xfId="19301"/>
    <cellStyle name="SAPLocked 2 5 2 2" xfId="19302"/>
    <cellStyle name="SAPLocked 2 5 2 2 2" xfId="19303"/>
    <cellStyle name="SAPLocked 2 5 2 2_SCH J-3" xfId="19304"/>
    <cellStyle name="SAPLocked 2 5 2 3" xfId="19305"/>
    <cellStyle name="SAPLocked 2 5 2 3 2" xfId="19306"/>
    <cellStyle name="SAPLocked 2 5 2 3_SCH J-3" xfId="19307"/>
    <cellStyle name="SAPLocked 2 5 2 4" xfId="19308"/>
    <cellStyle name="SAPLocked 2 5 2 4 2" xfId="19309"/>
    <cellStyle name="SAPLocked 2 5 2 4_SCH J-3" xfId="19310"/>
    <cellStyle name="SAPLocked 2 5 2 5" xfId="19311"/>
    <cellStyle name="SAPLocked 2 5 2 5 2" xfId="19312"/>
    <cellStyle name="SAPLocked 2 5 2 5_SCH J-3" xfId="19313"/>
    <cellStyle name="SAPLocked 2 5 2 6" xfId="19314"/>
    <cellStyle name="SAPLocked 2 5 2 6 2" xfId="19315"/>
    <cellStyle name="SAPLocked 2 5 2 6_SCH J-3" xfId="19316"/>
    <cellStyle name="SAPLocked 2 5 2 7" xfId="19317"/>
    <cellStyle name="SAPLocked 2 5 2 7 2" xfId="19318"/>
    <cellStyle name="SAPLocked 2 5 2 7_SCH J-3" xfId="19319"/>
    <cellStyle name="SAPLocked 2 5 2 8" xfId="19320"/>
    <cellStyle name="SAPLocked 2 5 2 8 2" xfId="19321"/>
    <cellStyle name="SAPLocked 2 5 2 8_SCH J-3" xfId="19322"/>
    <cellStyle name="SAPLocked 2 5 2 9" xfId="19323"/>
    <cellStyle name="SAPLocked 2 5 2 9 2" xfId="19324"/>
    <cellStyle name="SAPLocked 2 5 2 9_SCH J-3" xfId="19325"/>
    <cellStyle name="SAPLocked 2 5 2_SCH J-3" xfId="19326"/>
    <cellStyle name="SAPLocked 2 5 3" xfId="19327"/>
    <cellStyle name="SAPLocked 2 5 3 2" xfId="19328"/>
    <cellStyle name="SAPLocked 2 5 3_SCH J-3" xfId="19329"/>
    <cellStyle name="SAPLocked 2 5 4" xfId="19330"/>
    <cellStyle name="SAPLocked 2 5 4 2" xfId="19331"/>
    <cellStyle name="SAPLocked 2 5 4_SCH J-3" xfId="19332"/>
    <cellStyle name="SAPLocked 2 5 5" xfId="19333"/>
    <cellStyle name="SAPLocked 2 5 5 2" xfId="19334"/>
    <cellStyle name="SAPLocked 2 5 5_SCH J-3" xfId="19335"/>
    <cellStyle name="SAPLocked 2 5 6" xfId="19336"/>
    <cellStyle name="SAPLocked 2 5 6 2" xfId="19337"/>
    <cellStyle name="SAPLocked 2 5 6_SCH J-3" xfId="19338"/>
    <cellStyle name="SAPLocked 2 5 7" xfId="19339"/>
    <cellStyle name="SAPLocked 2 5 7 2" xfId="19340"/>
    <cellStyle name="SAPLocked 2 5 7_SCH J-3" xfId="19341"/>
    <cellStyle name="SAPLocked 2 5 8" xfId="19342"/>
    <cellStyle name="SAPLocked 2 5 8 2" xfId="19343"/>
    <cellStyle name="SAPLocked 2 5 8_SCH J-3" xfId="19344"/>
    <cellStyle name="SAPLocked 2 5 9" xfId="19345"/>
    <cellStyle name="SAPLocked 2 5 9 2" xfId="19346"/>
    <cellStyle name="SAPLocked 2 5 9_SCH J-3" xfId="19347"/>
    <cellStyle name="SAPLocked 2 5_SCH J-3" xfId="19348"/>
    <cellStyle name="SAPLocked 2 6" xfId="19349"/>
    <cellStyle name="SAPLocked 2 6 10" xfId="19350"/>
    <cellStyle name="SAPLocked 2 6 10 2" xfId="19351"/>
    <cellStyle name="SAPLocked 2 6 10_SCH J-3" xfId="19352"/>
    <cellStyle name="SAPLocked 2 6 11" xfId="19353"/>
    <cellStyle name="SAPLocked 2 6 11 2" xfId="19354"/>
    <cellStyle name="SAPLocked 2 6 11_SCH J-3" xfId="19355"/>
    <cellStyle name="SAPLocked 2 6 12" xfId="19356"/>
    <cellStyle name="SAPLocked 2 6 12 2" xfId="19357"/>
    <cellStyle name="SAPLocked 2 6 12_SCH J-3" xfId="19358"/>
    <cellStyle name="SAPLocked 2 6 13" xfId="19359"/>
    <cellStyle name="SAPLocked 2 6 2" xfId="19360"/>
    <cellStyle name="SAPLocked 2 6 2 10" xfId="19361"/>
    <cellStyle name="SAPLocked 2 6 2 10 2" xfId="19362"/>
    <cellStyle name="SAPLocked 2 6 2 10_SCH J-3" xfId="19363"/>
    <cellStyle name="SAPLocked 2 6 2 11" xfId="19364"/>
    <cellStyle name="SAPLocked 2 6 2 11 2" xfId="19365"/>
    <cellStyle name="SAPLocked 2 6 2 11_SCH J-3" xfId="19366"/>
    <cellStyle name="SAPLocked 2 6 2 12" xfId="19367"/>
    <cellStyle name="SAPLocked 2 6 2 2" xfId="19368"/>
    <cellStyle name="SAPLocked 2 6 2 2 2" xfId="19369"/>
    <cellStyle name="SAPLocked 2 6 2 2_SCH J-3" xfId="19370"/>
    <cellStyle name="SAPLocked 2 6 2 3" xfId="19371"/>
    <cellStyle name="SAPLocked 2 6 2 3 2" xfId="19372"/>
    <cellStyle name="SAPLocked 2 6 2 3_SCH J-3" xfId="19373"/>
    <cellStyle name="SAPLocked 2 6 2 4" xfId="19374"/>
    <cellStyle name="SAPLocked 2 6 2 4 2" xfId="19375"/>
    <cellStyle name="SAPLocked 2 6 2 4_SCH J-3" xfId="19376"/>
    <cellStyle name="SAPLocked 2 6 2 5" xfId="19377"/>
    <cellStyle name="SAPLocked 2 6 2 5 2" xfId="19378"/>
    <cellStyle name="SAPLocked 2 6 2 5_SCH J-3" xfId="19379"/>
    <cellStyle name="SAPLocked 2 6 2 6" xfId="19380"/>
    <cellStyle name="SAPLocked 2 6 2 6 2" xfId="19381"/>
    <cellStyle name="SAPLocked 2 6 2 6_SCH J-3" xfId="19382"/>
    <cellStyle name="SAPLocked 2 6 2 7" xfId="19383"/>
    <cellStyle name="SAPLocked 2 6 2 7 2" xfId="19384"/>
    <cellStyle name="SAPLocked 2 6 2 7_SCH J-3" xfId="19385"/>
    <cellStyle name="SAPLocked 2 6 2 8" xfId="19386"/>
    <cellStyle name="SAPLocked 2 6 2 8 2" xfId="19387"/>
    <cellStyle name="SAPLocked 2 6 2 8_SCH J-3" xfId="19388"/>
    <cellStyle name="SAPLocked 2 6 2 9" xfId="19389"/>
    <cellStyle name="SAPLocked 2 6 2 9 2" xfId="19390"/>
    <cellStyle name="SAPLocked 2 6 2 9_SCH J-3" xfId="19391"/>
    <cellStyle name="SAPLocked 2 6 2_SCH J-3" xfId="19392"/>
    <cellStyle name="SAPLocked 2 6 3" xfId="19393"/>
    <cellStyle name="SAPLocked 2 6 3 2" xfId="19394"/>
    <cellStyle name="SAPLocked 2 6 3_SCH J-3" xfId="19395"/>
    <cellStyle name="SAPLocked 2 6 4" xfId="19396"/>
    <cellStyle name="SAPLocked 2 6 4 2" xfId="19397"/>
    <cellStyle name="SAPLocked 2 6 4_SCH J-3" xfId="19398"/>
    <cellStyle name="SAPLocked 2 6 5" xfId="19399"/>
    <cellStyle name="SAPLocked 2 6 5 2" xfId="19400"/>
    <cellStyle name="SAPLocked 2 6 5_SCH J-3" xfId="19401"/>
    <cellStyle name="SAPLocked 2 6 6" xfId="19402"/>
    <cellStyle name="SAPLocked 2 6 6 2" xfId="19403"/>
    <cellStyle name="SAPLocked 2 6 6_SCH J-3" xfId="19404"/>
    <cellStyle name="SAPLocked 2 6 7" xfId="19405"/>
    <cellStyle name="SAPLocked 2 6 7 2" xfId="19406"/>
    <cellStyle name="SAPLocked 2 6 7_SCH J-3" xfId="19407"/>
    <cellStyle name="SAPLocked 2 6 8" xfId="19408"/>
    <cellStyle name="SAPLocked 2 6 8 2" xfId="19409"/>
    <cellStyle name="SAPLocked 2 6 8_SCH J-3" xfId="19410"/>
    <cellStyle name="SAPLocked 2 6 9" xfId="19411"/>
    <cellStyle name="SAPLocked 2 6 9 2" xfId="19412"/>
    <cellStyle name="SAPLocked 2 6 9_SCH J-3" xfId="19413"/>
    <cellStyle name="SAPLocked 2 6_SCH J-3" xfId="19414"/>
    <cellStyle name="SAPLocked 2 7" xfId="19415"/>
    <cellStyle name="SAPLocked 2 7 10" xfId="19416"/>
    <cellStyle name="SAPLocked 2 7 10 2" xfId="19417"/>
    <cellStyle name="SAPLocked 2 7 10_SCH J-3" xfId="19418"/>
    <cellStyle name="SAPLocked 2 7 11" xfId="19419"/>
    <cellStyle name="SAPLocked 2 7 11 2" xfId="19420"/>
    <cellStyle name="SAPLocked 2 7 11_SCH J-3" xfId="19421"/>
    <cellStyle name="SAPLocked 2 7 12" xfId="19422"/>
    <cellStyle name="SAPLocked 2 7 12 2" xfId="19423"/>
    <cellStyle name="SAPLocked 2 7 12_SCH J-3" xfId="19424"/>
    <cellStyle name="SAPLocked 2 7 13" xfId="19425"/>
    <cellStyle name="SAPLocked 2 7 2" xfId="19426"/>
    <cellStyle name="SAPLocked 2 7 2 10" xfId="19427"/>
    <cellStyle name="SAPLocked 2 7 2 10 2" xfId="19428"/>
    <cellStyle name="SAPLocked 2 7 2 10_SCH J-3" xfId="19429"/>
    <cellStyle name="SAPLocked 2 7 2 11" xfId="19430"/>
    <cellStyle name="SAPLocked 2 7 2 11 2" xfId="19431"/>
    <cellStyle name="SAPLocked 2 7 2 11_SCH J-3" xfId="19432"/>
    <cellStyle name="SAPLocked 2 7 2 12" xfId="19433"/>
    <cellStyle name="SAPLocked 2 7 2 2" xfId="19434"/>
    <cellStyle name="SAPLocked 2 7 2 2 2" xfId="19435"/>
    <cellStyle name="SAPLocked 2 7 2 2_SCH J-3" xfId="19436"/>
    <cellStyle name="SAPLocked 2 7 2 3" xfId="19437"/>
    <cellStyle name="SAPLocked 2 7 2 3 2" xfId="19438"/>
    <cellStyle name="SAPLocked 2 7 2 3_SCH J-3" xfId="19439"/>
    <cellStyle name="SAPLocked 2 7 2 4" xfId="19440"/>
    <cellStyle name="SAPLocked 2 7 2 4 2" xfId="19441"/>
    <cellStyle name="SAPLocked 2 7 2 4_SCH J-3" xfId="19442"/>
    <cellStyle name="SAPLocked 2 7 2 5" xfId="19443"/>
    <cellStyle name="SAPLocked 2 7 2 5 2" xfId="19444"/>
    <cellStyle name="SAPLocked 2 7 2 5_SCH J-3" xfId="19445"/>
    <cellStyle name="SAPLocked 2 7 2 6" xfId="19446"/>
    <cellStyle name="SAPLocked 2 7 2 6 2" xfId="19447"/>
    <cellStyle name="SAPLocked 2 7 2 6_SCH J-3" xfId="19448"/>
    <cellStyle name="SAPLocked 2 7 2 7" xfId="19449"/>
    <cellStyle name="SAPLocked 2 7 2 7 2" xfId="19450"/>
    <cellStyle name="SAPLocked 2 7 2 7_SCH J-3" xfId="19451"/>
    <cellStyle name="SAPLocked 2 7 2 8" xfId="19452"/>
    <cellStyle name="SAPLocked 2 7 2 8 2" xfId="19453"/>
    <cellStyle name="SAPLocked 2 7 2 8_SCH J-3" xfId="19454"/>
    <cellStyle name="SAPLocked 2 7 2 9" xfId="19455"/>
    <cellStyle name="SAPLocked 2 7 2 9 2" xfId="19456"/>
    <cellStyle name="SAPLocked 2 7 2 9_SCH J-3" xfId="19457"/>
    <cellStyle name="SAPLocked 2 7 2_SCH J-3" xfId="19458"/>
    <cellStyle name="SAPLocked 2 7 3" xfId="19459"/>
    <cellStyle name="SAPLocked 2 7 3 2" xfId="19460"/>
    <cellStyle name="SAPLocked 2 7 3_SCH J-3" xfId="19461"/>
    <cellStyle name="SAPLocked 2 7 4" xfId="19462"/>
    <cellStyle name="SAPLocked 2 7 4 2" xfId="19463"/>
    <cellStyle name="SAPLocked 2 7 4_SCH J-3" xfId="19464"/>
    <cellStyle name="SAPLocked 2 7 5" xfId="19465"/>
    <cellStyle name="SAPLocked 2 7 5 2" xfId="19466"/>
    <cellStyle name="SAPLocked 2 7 5_SCH J-3" xfId="19467"/>
    <cellStyle name="SAPLocked 2 7 6" xfId="19468"/>
    <cellStyle name="SAPLocked 2 7 6 2" xfId="19469"/>
    <cellStyle name="SAPLocked 2 7 6_SCH J-3" xfId="19470"/>
    <cellStyle name="SAPLocked 2 7 7" xfId="19471"/>
    <cellStyle name="SAPLocked 2 7 7 2" xfId="19472"/>
    <cellStyle name="SAPLocked 2 7 7_SCH J-3" xfId="19473"/>
    <cellStyle name="SAPLocked 2 7 8" xfId="19474"/>
    <cellStyle name="SAPLocked 2 7 8 2" xfId="19475"/>
    <cellStyle name="SAPLocked 2 7 8_SCH J-3" xfId="19476"/>
    <cellStyle name="SAPLocked 2 7 9" xfId="19477"/>
    <cellStyle name="SAPLocked 2 7 9 2" xfId="19478"/>
    <cellStyle name="SAPLocked 2 7 9_SCH J-3" xfId="19479"/>
    <cellStyle name="SAPLocked 2 7_SCH J-3" xfId="19480"/>
    <cellStyle name="SAPLocked 2 8" xfId="19481"/>
    <cellStyle name="SAPLocked 2 8 10" xfId="19482"/>
    <cellStyle name="SAPLocked 2 8 10 2" xfId="19483"/>
    <cellStyle name="SAPLocked 2 8 10_SCH J-3" xfId="19484"/>
    <cellStyle name="SAPLocked 2 8 11" xfId="19485"/>
    <cellStyle name="SAPLocked 2 8 11 2" xfId="19486"/>
    <cellStyle name="SAPLocked 2 8 11_SCH J-3" xfId="19487"/>
    <cellStyle name="SAPLocked 2 8 12" xfId="19488"/>
    <cellStyle name="SAPLocked 2 8 12 2" xfId="19489"/>
    <cellStyle name="SAPLocked 2 8 12_SCH J-3" xfId="19490"/>
    <cellStyle name="SAPLocked 2 8 13" xfId="19491"/>
    <cellStyle name="SAPLocked 2 8 2" xfId="19492"/>
    <cellStyle name="SAPLocked 2 8 2 10" xfId="19493"/>
    <cellStyle name="SAPLocked 2 8 2 10 2" xfId="19494"/>
    <cellStyle name="SAPLocked 2 8 2 10_SCH J-3" xfId="19495"/>
    <cellStyle name="SAPLocked 2 8 2 11" xfId="19496"/>
    <cellStyle name="SAPLocked 2 8 2 11 2" xfId="19497"/>
    <cellStyle name="SAPLocked 2 8 2 11_SCH J-3" xfId="19498"/>
    <cellStyle name="SAPLocked 2 8 2 12" xfId="19499"/>
    <cellStyle name="SAPLocked 2 8 2 2" xfId="19500"/>
    <cellStyle name="SAPLocked 2 8 2 2 2" xfId="19501"/>
    <cellStyle name="SAPLocked 2 8 2 2_SCH J-3" xfId="19502"/>
    <cellStyle name="SAPLocked 2 8 2 3" xfId="19503"/>
    <cellStyle name="SAPLocked 2 8 2 3 2" xfId="19504"/>
    <cellStyle name="SAPLocked 2 8 2 3_SCH J-3" xfId="19505"/>
    <cellStyle name="SAPLocked 2 8 2 4" xfId="19506"/>
    <cellStyle name="SAPLocked 2 8 2 4 2" xfId="19507"/>
    <cellStyle name="SAPLocked 2 8 2 4_SCH J-3" xfId="19508"/>
    <cellStyle name="SAPLocked 2 8 2 5" xfId="19509"/>
    <cellStyle name="SAPLocked 2 8 2 5 2" xfId="19510"/>
    <cellStyle name="SAPLocked 2 8 2 5_SCH J-3" xfId="19511"/>
    <cellStyle name="SAPLocked 2 8 2 6" xfId="19512"/>
    <cellStyle name="SAPLocked 2 8 2 6 2" xfId="19513"/>
    <cellStyle name="SAPLocked 2 8 2 6_SCH J-3" xfId="19514"/>
    <cellStyle name="SAPLocked 2 8 2 7" xfId="19515"/>
    <cellStyle name="SAPLocked 2 8 2 7 2" xfId="19516"/>
    <cellStyle name="SAPLocked 2 8 2 7_SCH J-3" xfId="19517"/>
    <cellStyle name="SAPLocked 2 8 2 8" xfId="19518"/>
    <cellStyle name="SAPLocked 2 8 2 8 2" xfId="19519"/>
    <cellStyle name="SAPLocked 2 8 2 8_SCH J-3" xfId="19520"/>
    <cellStyle name="SAPLocked 2 8 2 9" xfId="19521"/>
    <cellStyle name="SAPLocked 2 8 2 9 2" xfId="19522"/>
    <cellStyle name="SAPLocked 2 8 2 9_SCH J-3" xfId="19523"/>
    <cellStyle name="SAPLocked 2 8 2_SCH J-3" xfId="19524"/>
    <cellStyle name="SAPLocked 2 8 3" xfId="19525"/>
    <cellStyle name="SAPLocked 2 8 3 2" xfId="19526"/>
    <cellStyle name="SAPLocked 2 8 3_SCH J-3" xfId="19527"/>
    <cellStyle name="SAPLocked 2 8 4" xfId="19528"/>
    <cellStyle name="SAPLocked 2 8 4 2" xfId="19529"/>
    <cellStyle name="SAPLocked 2 8 4_SCH J-3" xfId="19530"/>
    <cellStyle name="SAPLocked 2 8 5" xfId="19531"/>
    <cellStyle name="SAPLocked 2 8 5 2" xfId="19532"/>
    <cellStyle name="SAPLocked 2 8 5_SCH J-3" xfId="19533"/>
    <cellStyle name="SAPLocked 2 8 6" xfId="19534"/>
    <cellStyle name="SAPLocked 2 8 6 2" xfId="19535"/>
    <cellStyle name="SAPLocked 2 8 6_SCH J-3" xfId="19536"/>
    <cellStyle name="SAPLocked 2 8 7" xfId="19537"/>
    <cellStyle name="SAPLocked 2 8 7 2" xfId="19538"/>
    <cellStyle name="SAPLocked 2 8 7_SCH J-3" xfId="19539"/>
    <cellStyle name="SAPLocked 2 8 8" xfId="19540"/>
    <cellStyle name="SAPLocked 2 8 8 2" xfId="19541"/>
    <cellStyle name="SAPLocked 2 8 8_SCH J-3" xfId="19542"/>
    <cellStyle name="SAPLocked 2 8 9" xfId="19543"/>
    <cellStyle name="SAPLocked 2 8 9 2" xfId="19544"/>
    <cellStyle name="SAPLocked 2 8 9_SCH J-3" xfId="19545"/>
    <cellStyle name="SAPLocked 2 8_SCH J-3" xfId="19546"/>
    <cellStyle name="SAPLocked 2 9" xfId="19547"/>
    <cellStyle name="SAPLocked 2 9 10" xfId="19548"/>
    <cellStyle name="SAPLocked 2 9 10 2" xfId="19549"/>
    <cellStyle name="SAPLocked 2 9 10_SCH J-3" xfId="19550"/>
    <cellStyle name="SAPLocked 2 9 11" xfId="19551"/>
    <cellStyle name="SAPLocked 2 9 11 2" xfId="19552"/>
    <cellStyle name="SAPLocked 2 9 11_SCH J-3" xfId="19553"/>
    <cellStyle name="SAPLocked 2 9 12" xfId="19554"/>
    <cellStyle name="SAPLocked 2 9 12 2" xfId="19555"/>
    <cellStyle name="SAPLocked 2 9 12_SCH J-3" xfId="19556"/>
    <cellStyle name="SAPLocked 2 9 13" xfId="19557"/>
    <cellStyle name="SAPLocked 2 9 2" xfId="19558"/>
    <cellStyle name="SAPLocked 2 9 2 10" xfId="19559"/>
    <cellStyle name="SAPLocked 2 9 2 10 2" xfId="19560"/>
    <cellStyle name="SAPLocked 2 9 2 10_SCH J-3" xfId="19561"/>
    <cellStyle name="SAPLocked 2 9 2 11" xfId="19562"/>
    <cellStyle name="SAPLocked 2 9 2 11 2" xfId="19563"/>
    <cellStyle name="SAPLocked 2 9 2 11_SCH J-3" xfId="19564"/>
    <cellStyle name="SAPLocked 2 9 2 12" xfId="19565"/>
    <cellStyle name="SAPLocked 2 9 2 2" xfId="19566"/>
    <cellStyle name="SAPLocked 2 9 2 2 2" xfId="19567"/>
    <cellStyle name="SAPLocked 2 9 2 2_SCH J-3" xfId="19568"/>
    <cellStyle name="SAPLocked 2 9 2 3" xfId="19569"/>
    <cellStyle name="SAPLocked 2 9 2 3 2" xfId="19570"/>
    <cellStyle name="SAPLocked 2 9 2 3_SCH J-3" xfId="19571"/>
    <cellStyle name="SAPLocked 2 9 2 4" xfId="19572"/>
    <cellStyle name="SAPLocked 2 9 2 4 2" xfId="19573"/>
    <cellStyle name="SAPLocked 2 9 2 4_SCH J-3" xfId="19574"/>
    <cellStyle name="SAPLocked 2 9 2 5" xfId="19575"/>
    <cellStyle name="SAPLocked 2 9 2 5 2" xfId="19576"/>
    <cellStyle name="SAPLocked 2 9 2 5_SCH J-3" xfId="19577"/>
    <cellStyle name="SAPLocked 2 9 2 6" xfId="19578"/>
    <cellStyle name="SAPLocked 2 9 2 6 2" xfId="19579"/>
    <cellStyle name="SAPLocked 2 9 2 6_SCH J-3" xfId="19580"/>
    <cellStyle name="SAPLocked 2 9 2 7" xfId="19581"/>
    <cellStyle name="SAPLocked 2 9 2 7 2" xfId="19582"/>
    <cellStyle name="SAPLocked 2 9 2 7_SCH J-3" xfId="19583"/>
    <cellStyle name="SAPLocked 2 9 2 8" xfId="19584"/>
    <cellStyle name="SAPLocked 2 9 2 8 2" xfId="19585"/>
    <cellStyle name="SAPLocked 2 9 2 8_SCH J-3" xfId="19586"/>
    <cellStyle name="SAPLocked 2 9 2 9" xfId="19587"/>
    <cellStyle name="SAPLocked 2 9 2 9 2" xfId="19588"/>
    <cellStyle name="SAPLocked 2 9 2 9_SCH J-3" xfId="19589"/>
    <cellStyle name="SAPLocked 2 9 2_SCH J-3" xfId="19590"/>
    <cellStyle name="SAPLocked 2 9 3" xfId="19591"/>
    <cellStyle name="SAPLocked 2 9 3 2" xfId="19592"/>
    <cellStyle name="SAPLocked 2 9 3_SCH J-3" xfId="19593"/>
    <cellStyle name="SAPLocked 2 9 4" xfId="19594"/>
    <cellStyle name="SAPLocked 2 9 4 2" xfId="19595"/>
    <cellStyle name="SAPLocked 2 9 4_SCH J-3" xfId="19596"/>
    <cellStyle name="SAPLocked 2 9 5" xfId="19597"/>
    <cellStyle name="SAPLocked 2 9 5 2" xfId="19598"/>
    <cellStyle name="SAPLocked 2 9 5_SCH J-3" xfId="19599"/>
    <cellStyle name="SAPLocked 2 9 6" xfId="19600"/>
    <cellStyle name="SAPLocked 2 9 6 2" xfId="19601"/>
    <cellStyle name="SAPLocked 2 9 6_SCH J-3" xfId="19602"/>
    <cellStyle name="SAPLocked 2 9 7" xfId="19603"/>
    <cellStyle name="SAPLocked 2 9 7 2" xfId="19604"/>
    <cellStyle name="SAPLocked 2 9 7_SCH J-3" xfId="19605"/>
    <cellStyle name="SAPLocked 2 9 8" xfId="19606"/>
    <cellStyle name="SAPLocked 2 9 8 2" xfId="19607"/>
    <cellStyle name="SAPLocked 2 9 8_SCH J-3" xfId="19608"/>
    <cellStyle name="SAPLocked 2 9 9" xfId="19609"/>
    <cellStyle name="SAPLocked 2 9 9 2" xfId="19610"/>
    <cellStyle name="SAPLocked 2 9 9_SCH J-3" xfId="19611"/>
    <cellStyle name="SAPLocked 2 9_SCH J-3" xfId="19612"/>
    <cellStyle name="SAPLocked 2_SCH J-3" xfId="19613"/>
    <cellStyle name="SAPLocked 20" xfId="19614"/>
    <cellStyle name="SAPLocked 20 10" xfId="19615"/>
    <cellStyle name="SAPLocked 20 10 2" xfId="19616"/>
    <cellStyle name="SAPLocked 20 10_SCH J-3" xfId="19617"/>
    <cellStyle name="SAPLocked 20 11" xfId="19618"/>
    <cellStyle name="SAPLocked 20 11 2" xfId="19619"/>
    <cellStyle name="SAPLocked 20 11_SCH J-3" xfId="19620"/>
    <cellStyle name="SAPLocked 20 12" xfId="19621"/>
    <cellStyle name="SAPLocked 20 12 2" xfId="19622"/>
    <cellStyle name="SAPLocked 20 12_SCH J-3" xfId="19623"/>
    <cellStyle name="SAPLocked 20 13" xfId="19624"/>
    <cellStyle name="SAPLocked 20 2" xfId="19625"/>
    <cellStyle name="SAPLocked 20 2 10" xfId="19626"/>
    <cellStyle name="SAPLocked 20 2 10 2" xfId="19627"/>
    <cellStyle name="SAPLocked 20 2 10_SCH J-3" xfId="19628"/>
    <cellStyle name="SAPLocked 20 2 11" xfId="19629"/>
    <cellStyle name="SAPLocked 20 2 11 2" xfId="19630"/>
    <cellStyle name="SAPLocked 20 2 11_SCH J-3" xfId="19631"/>
    <cellStyle name="SAPLocked 20 2 12" xfId="19632"/>
    <cellStyle name="SAPLocked 20 2 2" xfId="19633"/>
    <cellStyle name="SAPLocked 20 2 2 2" xfId="19634"/>
    <cellStyle name="SAPLocked 20 2 2_SCH J-3" xfId="19635"/>
    <cellStyle name="SAPLocked 20 2 3" xfId="19636"/>
    <cellStyle name="SAPLocked 20 2 3 2" xfId="19637"/>
    <cellStyle name="SAPLocked 20 2 3_SCH J-3" xfId="19638"/>
    <cellStyle name="SAPLocked 20 2 4" xfId="19639"/>
    <cellStyle name="SAPLocked 20 2 4 2" xfId="19640"/>
    <cellStyle name="SAPLocked 20 2 4_SCH J-3" xfId="19641"/>
    <cellStyle name="SAPLocked 20 2 5" xfId="19642"/>
    <cellStyle name="SAPLocked 20 2 5 2" xfId="19643"/>
    <cellStyle name="SAPLocked 20 2 5_SCH J-3" xfId="19644"/>
    <cellStyle name="SAPLocked 20 2 6" xfId="19645"/>
    <cellStyle name="SAPLocked 20 2 6 2" xfId="19646"/>
    <cellStyle name="SAPLocked 20 2 6_SCH J-3" xfId="19647"/>
    <cellStyle name="SAPLocked 20 2 7" xfId="19648"/>
    <cellStyle name="SAPLocked 20 2 7 2" xfId="19649"/>
    <cellStyle name="SAPLocked 20 2 7_SCH J-3" xfId="19650"/>
    <cellStyle name="SAPLocked 20 2 8" xfId="19651"/>
    <cellStyle name="SAPLocked 20 2 8 2" xfId="19652"/>
    <cellStyle name="SAPLocked 20 2 8_SCH J-3" xfId="19653"/>
    <cellStyle name="SAPLocked 20 2 9" xfId="19654"/>
    <cellStyle name="SAPLocked 20 2 9 2" xfId="19655"/>
    <cellStyle name="SAPLocked 20 2 9_SCH J-3" xfId="19656"/>
    <cellStyle name="SAPLocked 20 2_SCH J-3" xfId="19657"/>
    <cellStyle name="SAPLocked 20 3" xfId="19658"/>
    <cellStyle name="SAPLocked 20 3 2" xfId="19659"/>
    <cellStyle name="SAPLocked 20 3_SCH J-3" xfId="19660"/>
    <cellStyle name="SAPLocked 20 4" xfId="19661"/>
    <cellStyle name="SAPLocked 20 4 2" xfId="19662"/>
    <cellStyle name="SAPLocked 20 4_SCH J-3" xfId="19663"/>
    <cellStyle name="SAPLocked 20 5" xfId="19664"/>
    <cellStyle name="SAPLocked 20 5 2" xfId="19665"/>
    <cellStyle name="SAPLocked 20 5_SCH J-3" xfId="19666"/>
    <cellStyle name="SAPLocked 20 6" xfId="19667"/>
    <cellStyle name="SAPLocked 20 6 2" xfId="19668"/>
    <cellStyle name="SAPLocked 20 6_SCH J-3" xfId="19669"/>
    <cellStyle name="SAPLocked 20 7" xfId="19670"/>
    <cellStyle name="SAPLocked 20 7 2" xfId="19671"/>
    <cellStyle name="SAPLocked 20 7_SCH J-3" xfId="19672"/>
    <cellStyle name="SAPLocked 20 8" xfId="19673"/>
    <cellStyle name="SAPLocked 20 8 2" xfId="19674"/>
    <cellStyle name="SAPLocked 20 8_SCH J-3" xfId="19675"/>
    <cellStyle name="SAPLocked 20 9" xfId="19676"/>
    <cellStyle name="SAPLocked 20 9 2" xfId="19677"/>
    <cellStyle name="SAPLocked 20 9_SCH J-3" xfId="19678"/>
    <cellStyle name="SAPLocked 20_SCH J-3" xfId="19679"/>
    <cellStyle name="SAPLocked 21" xfId="19680"/>
    <cellStyle name="SAPLocked 21 10" xfId="19681"/>
    <cellStyle name="SAPLocked 21 10 2" xfId="19682"/>
    <cellStyle name="SAPLocked 21 10_SCH J-3" xfId="19683"/>
    <cellStyle name="SAPLocked 21 11" xfId="19684"/>
    <cellStyle name="SAPLocked 21 11 2" xfId="19685"/>
    <cellStyle name="SAPLocked 21 11_SCH J-3" xfId="19686"/>
    <cellStyle name="SAPLocked 21 12" xfId="19687"/>
    <cellStyle name="SAPLocked 21 12 2" xfId="19688"/>
    <cellStyle name="SAPLocked 21 12_SCH J-3" xfId="19689"/>
    <cellStyle name="SAPLocked 21 13" xfId="19690"/>
    <cellStyle name="SAPLocked 21 2" xfId="19691"/>
    <cellStyle name="SAPLocked 21 2 10" xfId="19692"/>
    <cellStyle name="SAPLocked 21 2 10 2" xfId="19693"/>
    <cellStyle name="SAPLocked 21 2 10_SCH J-3" xfId="19694"/>
    <cellStyle name="SAPLocked 21 2 11" xfId="19695"/>
    <cellStyle name="SAPLocked 21 2 11 2" xfId="19696"/>
    <cellStyle name="SAPLocked 21 2 11_SCH J-3" xfId="19697"/>
    <cellStyle name="SAPLocked 21 2 12" xfId="19698"/>
    <cellStyle name="SAPLocked 21 2 2" xfId="19699"/>
    <cellStyle name="SAPLocked 21 2 2 2" xfId="19700"/>
    <cellStyle name="SAPLocked 21 2 2_SCH J-3" xfId="19701"/>
    <cellStyle name="SAPLocked 21 2 3" xfId="19702"/>
    <cellStyle name="SAPLocked 21 2 3 2" xfId="19703"/>
    <cellStyle name="SAPLocked 21 2 3_SCH J-3" xfId="19704"/>
    <cellStyle name="SAPLocked 21 2 4" xfId="19705"/>
    <cellStyle name="SAPLocked 21 2 4 2" xfId="19706"/>
    <cellStyle name="SAPLocked 21 2 4_SCH J-3" xfId="19707"/>
    <cellStyle name="SAPLocked 21 2 5" xfId="19708"/>
    <cellStyle name="SAPLocked 21 2 5 2" xfId="19709"/>
    <cellStyle name="SAPLocked 21 2 5_SCH J-3" xfId="19710"/>
    <cellStyle name="SAPLocked 21 2 6" xfId="19711"/>
    <cellStyle name="SAPLocked 21 2 6 2" xfId="19712"/>
    <cellStyle name="SAPLocked 21 2 6_SCH J-3" xfId="19713"/>
    <cellStyle name="SAPLocked 21 2 7" xfId="19714"/>
    <cellStyle name="SAPLocked 21 2 7 2" xfId="19715"/>
    <cellStyle name="SAPLocked 21 2 7_SCH J-3" xfId="19716"/>
    <cellStyle name="SAPLocked 21 2 8" xfId="19717"/>
    <cellStyle name="SAPLocked 21 2 8 2" xfId="19718"/>
    <cellStyle name="SAPLocked 21 2 8_SCH J-3" xfId="19719"/>
    <cellStyle name="SAPLocked 21 2 9" xfId="19720"/>
    <cellStyle name="SAPLocked 21 2 9 2" xfId="19721"/>
    <cellStyle name="SAPLocked 21 2 9_SCH J-3" xfId="19722"/>
    <cellStyle name="SAPLocked 21 2_SCH J-3" xfId="19723"/>
    <cellStyle name="SAPLocked 21 3" xfId="19724"/>
    <cellStyle name="SAPLocked 21 3 2" xfId="19725"/>
    <cellStyle name="SAPLocked 21 3_SCH J-3" xfId="19726"/>
    <cellStyle name="SAPLocked 21 4" xfId="19727"/>
    <cellStyle name="SAPLocked 21 4 2" xfId="19728"/>
    <cellStyle name="SAPLocked 21 4_SCH J-3" xfId="19729"/>
    <cellStyle name="SAPLocked 21 5" xfId="19730"/>
    <cellStyle name="SAPLocked 21 5 2" xfId="19731"/>
    <cellStyle name="SAPLocked 21 5_SCH J-3" xfId="19732"/>
    <cellStyle name="SAPLocked 21 6" xfId="19733"/>
    <cellStyle name="SAPLocked 21 6 2" xfId="19734"/>
    <cellStyle name="SAPLocked 21 6_SCH J-3" xfId="19735"/>
    <cellStyle name="SAPLocked 21 7" xfId="19736"/>
    <cellStyle name="SAPLocked 21 7 2" xfId="19737"/>
    <cellStyle name="SAPLocked 21 7_SCH J-3" xfId="19738"/>
    <cellStyle name="SAPLocked 21 8" xfId="19739"/>
    <cellStyle name="SAPLocked 21 8 2" xfId="19740"/>
    <cellStyle name="SAPLocked 21 8_SCH J-3" xfId="19741"/>
    <cellStyle name="SAPLocked 21 9" xfId="19742"/>
    <cellStyle name="SAPLocked 21 9 2" xfId="19743"/>
    <cellStyle name="SAPLocked 21 9_SCH J-3" xfId="19744"/>
    <cellStyle name="SAPLocked 21_SCH J-3" xfId="19745"/>
    <cellStyle name="SAPLocked 22" xfId="19746"/>
    <cellStyle name="SAPLocked 22 10" xfId="19747"/>
    <cellStyle name="SAPLocked 22 10 2" xfId="19748"/>
    <cellStyle name="SAPLocked 22 10_SCH J-3" xfId="19749"/>
    <cellStyle name="SAPLocked 22 11" xfId="19750"/>
    <cellStyle name="SAPLocked 22 11 2" xfId="19751"/>
    <cellStyle name="SAPLocked 22 11_SCH J-3" xfId="19752"/>
    <cellStyle name="SAPLocked 22 12" xfId="19753"/>
    <cellStyle name="SAPLocked 22 2" xfId="19754"/>
    <cellStyle name="SAPLocked 22 2 2" xfId="19755"/>
    <cellStyle name="SAPLocked 22 2_SCH J-3" xfId="19756"/>
    <cellStyle name="SAPLocked 22 3" xfId="19757"/>
    <cellStyle name="SAPLocked 22 3 2" xfId="19758"/>
    <cellStyle name="SAPLocked 22 3_SCH J-3" xfId="19759"/>
    <cellStyle name="SAPLocked 22 4" xfId="19760"/>
    <cellStyle name="SAPLocked 22 4 2" xfId="19761"/>
    <cellStyle name="SAPLocked 22 4_SCH J-3" xfId="19762"/>
    <cellStyle name="SAPLocked 22 5" xfId="19763"/>
    <cellStyle name="SAPLocked 22 5 2" xfId="19764"/>
    <cellStyle name="SAPLocked 22 5_SCH J-3" xfId="19765"/>
    <cellStyle name="SAPLocked 22 6" xfId="19766"/>
    <cellStyle name="SAPLocked 22 6 2" xfId="19767"/>
    <cellStyle name="SAPLocked 22 6_SCH J-3" xfId="19768"/>
    <cellStyle name="SAPLocked 22 7" xfId="19769"/>
    <cellStyle name="SAPLocked 22 7 2" xfId="19770"/>
    <cellStyle name="SAPLocked 22 7_SCH J-3" xfId="19771"/>
    <cellStyle name="SAPLocked 22 8" xfId="19772"/>
    <cellStyle name="SAPLocked 22 8 2" xfId="19773"/>
    <cellStyle name="SAPLocked 22 8_SCH J-3" xfId="19774"/>
    <cellStyle name="SAPLocked 22 9" xfId="19775"/>
    <cellStyle name="SAPLocked 22 9 2" xfId="19776"/>
    <cellStyle name="SAPLocked 22 9_SCH J-3" xfId="19777"/>
    <cellStyle name="SAPLocked 22_SCH J-3" xfId="19778"/>
    <cellStyle name="SAPLocked 23" xfId="19779"/>
    <cellStyle name="SAPLocked 23 2" xfId="19780"/>
    <cellStyle name="SAPLocked 23_SCH J-3" xfId="19781"/>
    <cellStyle name="SAPLocked 24" xfId="19782"/>
    <cellStyle name="SAPLocked 24 2" xfId="19783"/>
    <cellStyle name="SAPLocked 24_SCH J-3" xfId="19784"/>
    <cellStyle name="SAPLocked 25" xfId="19785"/>
    <cellStyle name="SAPLocked 25 2" xfId="19786"/>
    <cellStyle name="SAPLocked 25_SCH J-3" xfId="19787"/>
    <cellStyle name="SAPLocked 26" xfId="19788"/>
    <cellStyle name="SAPLocked 26 2" xfId="19789"/>
    <cellStyle name="SAPLocked 26_SCH J-3" xfId="19790"/>
    <cellStyle name="SAPLocked 27" xfId="19791"/>
    <cellStyle name="SAPLocked 27 2" xfId="19792"/>
    <cellStyle name="SAPLocked 27_SCH J-3" xfId="19793"/>
    <cellStyle name="SAPLocked 28" xfId="19794"/>
    <cellStyle name="SAPLocked 28 2" xfId="19795"/>
    <cellStyle name="SAPLocked 28_SCH J-3" xfId="19796"/>
    <cellStyle name="SAPLocked 29" xfId="19797"/>
    <cellStyle name="SAPLocked 29 2" xfId="19798"/>
    <cellStyle name="SAPLocked 29_SCH J-3" xfId="19799"/>
    <cellStyle name="SAPLocked 3" xfId="19800"/>
    <cellStyle name="SAPLocked 3 10" xfId="19801"/>
    <cellStyle name="SAPLocked 3 10 2" xfId="19802"/>
    <cellStyle name="SAPLocked 3 10_SCH J-3" xfId="19803"/>
    <cellStyle name="SAPLocked 3 11" xfId="19804"/>
    <cellStyle name="SAPLocked 3 11 2" xfId="19805"/>
    <cellStyle name="SAPLocked 3 11_SCH J-3" xfId="19806"/>
    <cellStyle name="SAPLocked 3 12" xfId="19807"/>
    <cellStyle name="SAPLocked 3 12 2" xfId="19808"/>
    <cellStyle name="SAPLocked 3 12_SCH J-3" xfId="19809"/>
    <cellStyle name="SAPLocked 3 13" xfId="19810"/>
    <cellStyle name="SAPLocked 3 2" xfId="19811"/>
    <cellStyle name="SAPLocked 3 2 10" xfId="19812"/>
    <cellStyle name="SAPLocked 3 2 10 2" xfId="19813"/>
    <cellStyle name="SAPLocked 3 2 10_SCH J-3" xfId="19814"/>
    <cellStyle name="SAPLocked 3 2 11" xfId="19815"/>
    <cellStyle name="SAPLocked 3 2 11 2" xfId="19816"/>
    <cellStyle name="SAPLocked 3 2 11_SCH J-3" xfId="19817"/>
    <cellStyle name="SAPLocked 3 2 12" xfId="19818"/>
    <cellStyle name="SAPLocked 3 2 2" xfId="19819"/>
    <cellStyle name="SAPLocked 3 2 2 2" xfId="19820"/>
    <cellStyle name="SAPLocked 3 2 2_SCH J-3" xfId="19821"/>
    <cellStyle name="SAPLocked 3 2 3" xfId="19822"/>
    <cellStyle name="SAPLocked 3 2 3 2" xfId="19823"/>
    <cellStyle name="SAPLocked 3 2 3_SCH J-3" xfId="19824"/>
    <cellStyle name="SAPLocked 3 2 4" xfId="19825"/>
    <cellStyle name="SAPLocked 3 2 4 2" xfId="19826"/>
    <cellStyle name="SAPLocked 3 2 4_SCH J-3" xfId="19827"/>
    <cellStyle name="SAPLocked 3 2 5" xfId="19828"/>
    <cellStyle name="SAPLocked 3 2 5 2" xfId="19829"/>
    <cellStyle name="SAPLocked 3 2 5_SCH J-3" xfId="19830"/>
    <cellStyle name="SAPLocked 3 2 6" xfId="19831"/>
    <cellStyle name="SAPLocked 3 2 6 2" xfId="19832"/>
    <cellStyle name="SAPLocked 3 2 6_SCH J-3" xfId="19833"/>
    <cellStyle name="SAPLocked 3 2 7" xfId="19834"/>
    <cellStyle name="SAPLocked 3 2 7 2" xfId="19835"/>
    <cellStyle name="SAPLocked 3 2 7_SCH J-3" xfId="19836"/>
    <cellStyle name="SAPLocked 3 2 8" xfId="19837"/>
    <cellStyle name="SAPLocked 3 2 8 2" xfId="19838"/>
    <cellStyle name="SAPLocked 3 2 8_SCH J-3" xfId="19839"/>
    <cellStyle name="SAPLocked 3 2 9" xfId="19840"/>
    <cellStyle name="SAPLocked 3 2 9 2" xfId="19841"/>
    <cellStyle name="SAPLocked 3 2 9_SCH J-3" xfId="19842"/>
    <cellStyle name="SAPLocked 3 2_SCH J-3" xfId="19843"/>
    <cellStyle name="SAPLocked 3 3" xfId="19844"/>
    <cellStyle name="SAPLocked 3 3 2" xfId="19845"/>
    <cellStyle name="SAPLocked 3 3_SCH J-3" xfId="19846"/>
    <cellStyle name="SAPLocked 3 4" xfId="19847"/>
    <cellStyle name="SAPLocked 3 4 2" xfId="19848"/>
    <cellStyle name="SAPLocked 3 4_SCH J-3" xfId="19849"/>
    <cellStyle name="SAPLocked 3 5" xfId="19850"/>
    <cellStyle name="SAPLocked 3 5 2" xfId="19851"/>
    <cellStyle name="SAPLocked 3 5_SCH J-3" xfId="19852"/>
    <cellStyle name="SAPLocked 3 6" xfId="19853"/>
    <cellStyle name="SAPLocked 3 6 2" xfId="19854"/>
    <cellStyle name="SAPLocked 3 6_SCH J-3" xfId="19855"/>
    <cellStyle name="SAPLocked 3 7" xfId="19856"/>
    <cellStyle name="SAPLocked 3 7 2" xfId="19857"/>
    <cellStyle name="SAPLocked 3 7_SCH J-3" xfId="19858"/>
    <cellStyle name="SAPLocked 3 8" xfId="19859"/>
    <cellStyle name="SAPLocked 3 8 2" xfId="19860"/>
    <cellStyle name="SAPLocked 3 8_SCH J-3" xfId="19861"/>
    <cellStyle name="SAPLocked 3 9" xfId="19862"/>
    <cellStyle name="SAPLocked 3 9 2" xfId="19863"/>
    <cellStyle name="SAPLocked 3 9_SCH J-3" xfId="19864"/>
    <cellStyle name="SAPLocked 3_SCH J-3" xfId="19865"/>
    <cellStyle name="SAPLocked 30" xfId="19866"/>
    <cellStyle name="SAPLocked 30 2" xfId="19867"/>
    <cellStyle name="SAPLocked 30_SCH J-3" xfId="19868"/>
    <cellStyle name="SAPLocked 31" xfId="19869"/>
    <cellStyle name="SAPLocked 4" xfId="19870"/>
    <cellStyle name="SAPLocked 4 10" xfId="19871"/>
    <cellStyle name="SAPLocked 4 10 2" xfId="19872"/>
    <cellStyle name="SAPLocked 4 10_SCH J-3" xfId="19873"/>
    <cellStyle name="SAPLocked 4 11" xfId="19874"/>
    <cellStyle name="SAPLocked 4 11 2" xfId="19875"/>
    <cellStyle name="SAPLocked 4 11_SCH J-3" xfId="19876"/>
    <cellStyle name="SAPLocked 4 12" xfId="19877"/>
    <cellStyle name="SAPLocked 4 12 2" xfId="19878"/>
    <cellStyle name="SAPLocked 4 12_SCH J-3" xfId="19879"/>
    <cellStyle name="SAPLocked 4 13" xfId="19880"/>
    <cellStyle name="SAPLocked 4 2" xfId="19881"/>
    <cellStyle name="SAPLocked 4 2 10" xfId="19882"/>
    <cellStyle name="SAPLocked 4 2 10 2" xfId="19883"/>
    <cellStyle name="SAPLocked 4 2 10_SCH J-3" xfId="19884"/>
    <cellStyle name="SAPLocked 4 2 11" xfId="19885"/>
    <cellStyle name="SAPLocked 4 2 11 2" xfId="19886"/>
    <cellStyle name="SAPLocked 4 2 11_SCH J-3" xfId="19887"/>
    <cellStyle name="SAPLocked 4 2 12" xfId="19888"/>
    <cellStyle name="SAPLocked 4 2 2" xfId="19889"/>
    <cellStyle name="SAPLocked 4 2 2 2" xfId="19890"/>
    <cellStyle name="SAPLocked 4 2 2_SCH J-3" xfId="19891"/>
    <cellStyle name="SAPLocked 4 2 3" xfId="19892"/>
    <cellStyle name="SAPLocked 4 2 3 2" xfId="19893"/>
    <cellStyle name="SAPLocked 4 2 3_SCH J-3" xfId="19894"/>
    <cellStyle name="SAPLocked 4 2 4" xfId="19895"/>
    <cellStyle name="SAPLocked 4 2 4 2" xfId="19896"/>
    <cellStyle name="SAPLocked 4 2 4_SCH J-3" xfId="19897"/>
    <cellStyle name="SAPLocked 4 2 5" xfId="19898"/>
    <cellStyle name="SAPLocked 4 2 5 2" xfId="19899"/>
    <cellStyle name="SAPLocked 4 2 5_SCH J-3" xfId="19900"/>
    <cellStyle name="SAPLocked 4 2 6" xfId="19901"/>
    <cellStyle name="SAPLocked 4 2 6 2" xfId="19902"/>
    <cellStyle name="SAPLocked 4 2 6_SCH J-3" xfId="19903"/>
    <cellStyle name="SAPLocked 4 2 7" xfId="19904"/>
    <cellStyle name="SAPLocked 4 2 7 2" xfId="19905"/>
    <cellStyle name="SAPLocked 4 2 7_SCH J-3" xfId="19906"/>
    <cellStyle name="SAPLocked 4 2 8" xfId="19907"/>
    <cellStyle name="SAPLocked 4 2 8 2" xfId="19908"/>
    <cellStyle name="SAPLocked 4 2 8_SCH J-3" xfId="19909"/>
    <cellStyle name="SAPLocked 4 2 9" xfId="19910"/>
    <cellStyle name="SAPLocked 4 2 9 2" xfId="19911"/>
    <cellStyle name="SAPLocked 4 2 9_SCH J-3" xfId="19912"/>
    <cellStyle name="SAPLocked 4 2_SCH J-3" xfId="19913"/>
    <cellStyle name="SAPLocked 4 3" xfId="19914"/>
    <cellStyle name="SAPLocked 4 3 2" xfId="19915"/>
    <cellStyle name="SAPLocked 4 3_SCH J-3" xfId="19916"/>
    <cellStyle name="SAPLocked 4 4" xfId="19917"/>
    <cellStyle name="SAPLocked 4 4 2" xfId="19918"/>
    <cellStyle name="SAPLocked 4 4_SCH J-3" xfId="19919"/>
    <cellStyle name="SAPLocked 4 5" xfId="19920"/>
    <cellStyle name="SAPLocked 4 5 2" xfId="19921"/>
    <cellStyle name="SAPLocked 4 5_SCH J-3" xfId="19922"/>
    <cellStyle name="SAPLocked 4 6" xfId="19923"/>
    <cellStyle name="SAPLocked 4 6 2" xfId="19924"/>
    <cellStyle name="SAPLocked 4 6_SCH J-3" xfId="19925"/>
    <cellStyle name="SAPLocked 4 7" xfId="19926"/>
    <cellStyle name="SAPLocked 4 7 2" xfId="19927"/>
    <cellStyle name="SAPLocked 4 7_SCH J-3" xfId="19928"/>
    <cellStyle name="SAPLocked 4 8" xfId="19929"/>
    <cellStyle name="SAPLocked 4 8 2" xfId="19930"/>
    <cellStyle name="SAPLocked 4 8_SCH J-3" xfId="19931"/>
    <cellStyle name="SAPLocked 4 9" xfId="19932"/>
    <cellStyle name="SAPLocked 4 9 2" xfId="19933"/>
    <cellStyle name="SAPLocked 4 9_SCH J-3" xfId="19934"/>
    <cellStyle name="SAPLocked 4_SCH J-3" xfId="19935"/>
    <cellStyle name="SAPLocked 5" xfId="19936"/>
    <cellStyle name="SAPLocked 5 10" xfId="19937"/>
    <cellStyle name="SAPLocked 5 10 2" xfId="19938"/>
    <cellStyle name="SAPLocked 5 10_SCH J-3" xfId="19939"/>
    <cellStyle name="SAPLocked 5 11" xfId="19940"/>
    <cellStyle name="SAPLocked 5 11 2" xfId="19941"/>
    <cellStyle name="SAPLocked 5 11_SCH J-3" xfId="19942"/>
    <cellStyle name="SAPLocked 5 12" xfId="19943"/>
    <cellStyle name="SAPLocked 5 12 2" xfId="19944"/>
    <cellStyle name="SAPLocked 5 12_SCH J-3" xfId="19945"/>
    <cellStyle name="SAPLocked 5 13" xfId="19946"/>
    <cellStyle name="SAPLocked 5 2" xfId="19947"/>
    <cellStyle name="SAPLocked 5 2 10" xfId="19948"/>
    <cellStyle name="SAPLocked 5 2 10 2" xfId="19949"/>
    <cellStyle name="SAPLocked 5 2 10_SCH J-3" xfId="19950"/>
    <cellStyle name="SAPLocked 5 2 11" xfId="19951"/>
    <cellStyle name="SAPLocked 5 2 11 2" xfId="19952"/>
    <cellStyle name="SAPLocked 5 2 11_SCH J-3" xfId="19953"/>
    <cellStyle name="SAPLocked 5 2 12" xfId="19954"/>
    <cellStyle name="SAPLocked 5 2 2" xfId="19955"/>
    <cellStyle name="SAPLocked 5 2 2 2" xfId="19956"/>
    <cellStyle name="SAPLocked 5 2 2_SCH J-3" xfId="19957"/>
    <cellStyle name="SAPLocked 5 2 3" xfId="19958"/>
    <cellStyle name="SAPLocked 5 2 3 2" xfId="19959"/>
    <cellStyle name="SAPLocked 5 2 3_SCH J-3" xfId="19960"/>
    <cellStyle name="SAPLocked 5 2 4" xfId="19961"/>
    <cellStyle name="SAPLocked 5 2 4 2" xfId="19962"/>
    <cellStyle name="SAPLocked 5 2 4_SCH J-3" xfId="19963"/>
    <cellStyle name="SAPLocked 5 2 5" xfId="19964"/>
    <cellStyle name="SAPLocked 5 2 5 2" xfId="19965"/>
    <cellStyle name="SAPLocked 5 2 5_SCH J-3" xfId="19966"/>
    <cellStyle name="SAPLocked 5 2 6" xfId="19967"/>
    <cellStyle name="SAPLocked 5 2 6 2" xfId="19968"/>
    <cellStyle name="SAPLocked 5 2 6_SCH J-3" xfId="19969"/>
    <cellStyle name="SAPLocked 5 2 7" xfId="19970"/>
    <cellStyle name="SAPLocked 5 2 7 2" xfId="19971"/>
    <cellStyle name="SAPLocked 5 2 7_SCH J-3" xfId="19972"/>
    <cellStyle name="SAPLocked 5 2 8" xfId="19973"/>
    <cellStyle name="SAPLocked 5 2 8 2" xfId="19974"/>
    <cellStyle name="SAPLocked 5 2 8_SCH J-3" xfId="19975"/>
    <cellStyle name="SAPLocked 5 2 9" xfId="19976"/>
    <cellStyle name="SAPLocked 5 2 9 2" xfId="19977"/>
    <cellStyle name="SAPLocked 5 2 9_SCH J-3" xfId="19978"/>
    <cellStyle name="SAPLocked 5 2_SCH J-3" xfId="19979"/>
    <cellStyle name="SAPLocked 5 3" xfId="19980"/>
    <cellStyle name="SAPLocked 5 3 2" xfId="19981"/>
    <cellStyle name="SAPLocked 5 3_SCH J-3" xfId="19982"/>
    <cellStyle name="SAPLocked 5 4" xfId="19983"/>
    <cellStyle name="SAPLocked 5 4 2" xfId="19984"/>
    <cellStyle name="SAPLocked 5 4_SCH J-3" xfId="19985"/>
    <cellStyle name="SAPLocked 5 5" xfId="19986"/>
    <cellStyle name="SAPLocked 5 5 2" xfId="19987"/>
    <cellStyle name="SAPLocked 5 5_SCH J-3" xfId="19988"/>
    <cellStyle name="SAPLocked 5 6" xfId="19989"/>
    <cellStyle name="SAPLocked 5 6 2" xfId="19990"/>
    <cellStyle name="SAPLocked 5 6_SCH J-3" xfId="19991"/>
    <cellStyle name="SAPLocked 5 7" xfId="19992"/>
    <cellStyle name="SAPLocked 5 7 2" xfId="19993"/>
    <cellStyle name="SAPLocked 5 7_SCH J-3" xfId="19994"/>
    <cellStyle name="SAPLocked 5 8" xfId="19995"/>
    <cellStyle name="SAPLocked 5 8 2" xfId="19996"/>
    <cellStyle name="SAPLocked 5 8_SCH J-3" xfId="19997"/>
    <cellStyle name="SAPLocked 5 9" xfId="19998"/>
    <cellStyle name="SAPLocked 5 9 2" xfId="19999"/>
    <cellStyle name="SAPLocked 5 9_SCH J-3" xfId="20000"/>
    <cellStyle name="SAPLocked 5_SCH J-3" xfId="20001"/>
    <cellStyle name="SAPLocked 6" xfId="20002"/>
    <cellStyle name="SAPLocked 6 10" xfId="20003"/>
    <cellStyle name="SAPLocked 6 10 2" xfId="20004"/>
    <cellStyle name="SAPLocked 6 10_SCH J-3" xfId="20005"/>
    <cellStyle name="SAPLocked 6 11" xfId="20006"/>
    <cellStyle name="SAPLocked 6 11 2" xfId="20007"/>
    <cellStyle name="SAPLocked 6 11_SCH J-3" xfId="20008"/>
    <cellStyle name="SAPLocked 6 12" xfId="20009"/>
    <cellStyle name="SAPLocked 6 12 2" xfId="20010"/>
    <cellStyle name="SAPLocked 6 12_SCH J-3" xfId="20011"/>
    <cellStyle name="SAPLocked 6 13" xfId="20012"/>
    <cellStyle name="SAPLocked 6 2" xfId="20013"/>
    <cellStyle name="SAPLocked 6 2 10" xfId="20014"/>
    <cellStyle name="SAPLocked 6 2 10 2" xfId="20015"/>
    <cellStyle name="SAPLocked 6 2 10_SCH J-3" xfId="20016"/>
    <cellStyle name="SAPLocked 6 2 11" xfId="20017"/>
    <cellStyle name="SAPLocked 6 2 11 2" xfId="20018"/>
    <cellStyle name="SAPLocked 6 2 11_SCH J-3" xfId="20019"/>
    <cellStyle name="SAPLocked 6 2 12" xfId="20020"/>
    <cellStyle name="SAPLocked 6 2 2" xfId="20021"/>
    <cellStyle name="SAPLocked 6 2 2 2" xfId="20022"/>
    <cellStyle name="SAPLocked 6 2 2_SCH J-3" xfId="20023"/>
    <cellStyle name="SAPLocked 6 2 3" xfId="20024"/>
    <cellStyle name="SAPLocked 6 2 3 2" xfId="20025"/>
    <cellStyle name="SAPLocked 6 2 3_SCH J-3" xfId="20026"/>
    <cellStyle name="SAPLocked 6 2 4" xfId="20027"/>
    <cellStyle name="SAPLocked 6 2 4 2" xfId="20028"/>
    <cellStyle name="SAPLocked 6 2 4_SCH J-3" xfId="20029"/>
    <cellStyle name="SAPLocked 6 2 5" xfId="20030"/>
    <cellStyle name="SAPLocked 6 2 5 2" xfId="20031"/>
    <cellStyle name="SAPLocked 6 2 5_SCH J-3" xfId="20032"/>
    <cellStyle name="SAPLocked 6 2 6" xfId="20033"/>
    <cellStyle name="SAPLocked 6 2 6 2" xfId="20034"/>
    <cellStyle name="SAPLocked 6 2 6_SCH J-3" xfId="20035"/>
    <cellStyle name="SAPLocked 6 2 7" xfId="20036"/>
    <cellStyle name="SAPLocked 6 2 7 2" xfId="20037"/>
    <cellStyle name="SAPLocked 6 2 7_SCH J-3" xfId="20038"/>
    <cellStyle name="SAPLocked 6 2 8" xfId="20039"/>
    <cellStyle name="SAPLocked 6 2 8 2" xfId="20040"/>
    <cellStyle name="SAPLocked 6 2 8_SCH J-3" xfId="20041"/>
    <cellStyle name="SAPLocked 6 2 9" xfId="20042"/>
    <cellStyle name="SAPLocked 6 2 9 2" xfId="20043"/>
    <cellStyle name="SAPLocked 6 2 9_SCH J-3" xfId="20044"/>
    <cellStyle name="SAPLocked 6 2_SCH J-3" xfId="20045"/>
    <cellStyle name="SAPLocked 6 3" xfId="20046"/>
    <cellStyle name="SAPLocked 6 3 2" xfId="20047"/>
    <cellStyle name="SAPLocked 6 3_SCH J-3" xfId="20048"/>
    <cellStyle name="SAPLocked 6 4" xfId="20049"/>
    <cellStyle name="SAPLocked 6 4 2" xfId="20050"/>
    <cellStyle name="SAPLocked 6 4_SCH J-3" xfId="20051"/>
    <cellStyle name="SAPLocked 6 5" xfId="20052"/>
    <cellStyle name="SAPLocked 6 5 2" xfId="20053"/>
    <cellStyle name="SAPLocked 6 5_SCH J-3" xfId="20054"/>
    <cellStyle name="SAPLocked 6 6" xfId="20055"/>
    <cellStyle name="SAPLocked 6 6 2" xfId="20056"/>
    <cellStyle name="SAPLocked 6 6_SCH J-3" xfId="20057"/>
    <cellStyle name="SAPLocked 6 7" xfId="20058"/>
    <cellStyle name="SAPLocked 6 7 2" xfId="20059"/>
    <cellStyle name="SAPLocked 6 7_SCH J-3" xfId="20060"/>
    <cellStyle name="SAPLocked 6 8" xfId="20061"/>
    <cellStyle name="SAPLocked 6 8 2" xfId="20062"/>
    <cellStyle name="SAPLocked 6 8_SCH J-3" xfId="20063"/>
    <cellStyle name="SAPLocked 6 9" xfId="20064"/>
    <cellStyle name="SAPLocked 6 9 2" xfId="20065"/>
    <cellStyle name="SAPLocked 6 9_SCH J-3" xfId="20066"/>
    <cellStyle name="SAPLocked 6_SCH J-3" xfId="20067"/>
    <cellStyle name="SAPLocked 7" xfId="20068"/>
    <cellStyle name="SAPLocked 7 10" xfId="20069"/>
    <cellStyle name="SAPLocked 7 10 2" xfId="20070"/>
    <cellStyle name="SAPLocked 7 10_SCH J-3" xfId="20071"/>
    <cellStyle name="SAPLocked 7 11" xfId="20072"/>
    <cellStyle name="SAPLocked 7 11 2" xfId="20073"/>
    <cellStyle name="SAPLocked 7 11_SCH J-3" xfId="20074"/>
    <cellStyle name="SAPLocked 7 12" xfId="20075"/>
    <cellStyle name="SAPLocked 7 12 2" xfId="20076"/>
    <cellStyle name="SAPLocked 7 12_SCH J-3" xfId="20077"/>
    <cellStyle name="SAPLocked 7 13" xfId="20078"/>
    <cellStyle name="SAPLocked 7 2" xfId="20079"/>
    <cellStyle name="SAPLocked 7 2 10" xfId="20080"/>
    <cellStyle name="SAPLocked 7 2 10 2" xfId="20081"/>
    <cellStyle name="SAPLocked 7 2 10_SCH J-3" xfId="20082"/>
    <cellStyle name="SAPLocked 7 2 11" xfId="20083"/>
    <cellStyle name="SAPLocked 7 2 11 2" xfId="20084"/>
    <cellStyle name="SAPLocked 7 2 11_SCH J-3" xfId="20085"/>
    <cellStyle name="SAPLocked 7 2 12" xfId="20086"/>
    <cellStyle name="SAPLocked 7 2 2" xfId="20087"/>
    <cellStyle name="SAPLocked 7 2 2 2" xfId="20088"/>
    <cellStyle name="SAPLocked 7 2 2_SCH J-3" xfId="20089"/>
    <cellStyle name="SAPLocked 7 2 3" xfId="20090"/>
    <cellStyle name="SAPLocked 7 2 3 2" xfId="20091"/>
    <cellStyle name="SAPLocked 7 2 3_SCH J-3" xfId="20092"/>
    <cellStyle name="SAPLocked 7 2 4" xfId="20093"/>
    <cellStyle name="SAPLocked 7 2 4 2" xfId="20094"/>
    <cellStyle name="SAPLocked 7 2 4_SCH J-3" xfId="20095"/>
    <cellStyle name="SAPLocked 7 2 5" xfId="20096"/>
    <cellStyle name="SAPLocked 7 2 5 2" xfId="20097"/>
    <cellStyle name="SAPLocked 7 2 5_SCH J-3" xfId="20098"/>
    <cellStyle name="SAPLocked 7 2 6" xfId="20099"/>
    <cellStyle name="SAPLocked 7 2 6 2" xfId="20100"/>
    <cellStyle name="SAPLocked 7 2 6_SCH J-3" xfId="20101"/>
    <cellStyle name="SAPLocked 7 2 7" xfId="20102"/>
    <cellStyle name="SAPLocked 7 2 7 2" xfId="20103"/>
    <cellStyle name="SAPLocked 7 2 7_SCH J-3" xfId="20104"/>
    <cellStyle name="SAPLocked 7 2 8" xfId="20105"/>
    <cellStyle name="SAPLocked 7 2 8 2" xfId="20106"/>
    <cellStyle name="SAPLocked 7 2 8_SCH J-3" xfId="20107"/>
    <cellStyle name="SAPLocked 7 2 9" xfId="20108"/>
    <cellStyle name="SAPLocked 7 2 9 2" xfId="20109"/>
    <cellStyle name="SAPLocked 7 2 9_SCH J-3" xfId="20110"/>
    <cellStyle name="SAPLocked 7 2_SCH J-3" xfId="20111"/>
    <cellStyle name="SAPLocked 7 3" xfId="20112"/>
    <cellStyle name="SAPLocked 7 3 2" xfId="20113"/>
    <cellStyle name="SAPLocked 7 3_SCH J-3" xfId="20114"/>
    <cellStyle name="SAPLocked 7 4" xfId="20115"/>
    <cellStyle name="SAPLocked 7 4 2" xfId="20116"/>
    <cellStyle name="SAPLocked 7 4_SCH J-3" xfId="20117"/>
    <cellStyle name="SAPLocked 7 5" xfId="20118"/>
    <cellStyle name="SAPLocked 7 5 2" xfId="20119"/>
    <cellStyle name="SAPLocked 7 5_SCH J-3" xfId="20120"/>
    <cellStyle name="SAPLocked 7 6" xfId="20121"/>
    <cellStyle name="SAPLocked 7 6 2" xfId="20122"/>
    <cellStyle name="SAPLocked 7 6_SCH J-3" xfId="20123"/>
    <cellStyle name="SAPLocked 7 7" xfId="20124"/>
    <cellStyle name="SAPLocked 7 7 2" xfId="20125"/>
    <cellStyle name="SAPLocked 7 7_SCH J-3" xfId="20126"/>
    <cellStyle name="SAPLocked 7 8" xfId="20127"/>
    <cellStyle name="SAPLocked 7 8 2" xfId="20128"/>
    <cellStyle name="SAPLocked 7 8_SCH J-3" xfId="20129"/>
    <cellStyle name="SAPLocked 7 9" xfId="20130"/>
    <cellStyle name="SAPLocked 7 9 2" xfId="20131"/>
    <cellStyle name="SAPLocked 7 9_SCH J-3" xfId="20132"/>
    <cellStyle name="SAPLocked 7_SCH J-3" xfId="20133"/>
    <cellStyle name="SAPLocked 8" xfId="20134"/>
    <cellStyle name="SAPLocked 8 10" xfId="20135"/>
    <cellStyle name="SAPLocked 8 10 2" xfId="20136"/>
    <cellStyle name="SAPLocked 8 10_SCH J-3" xfId="20137"/>
    <cellStyle name="SAPLocked 8 11" xfId="20138"/>
    <cellStyle name="SAPLocked 8 11 2" xfId="20139"/>
    <cellStyle name="SAPLocked 8 11_SCH J-3" xfId="20140"/>
    <cellStyle name="SAPLocked 8 12" xfId="20141"/>
    <cellStyle name="SAPLocked 8 12 2" xfId="20142"/>
    <cellStyle name="SAPLocked 8 12_SCH J-3" xfId="20143"/>
    <cellStyle name="SAPLocked 8 13" xfId="20144"/>
    <cellStyle name="SAPLocked 8 2" xfId="20145"/>
    <cellStyle name="SAPLocked 8 2 10" xfId="20146"/>
    <cellStyle name="SAPLocked 8 2 10 2" xfId="20147"/>
    <cellStyle name="SAPLocked 8 2 10_SCH J-3" xfId="20148"/>
    <cellStyle name="SAPLocked 8 2 11" xfId="20149"/>
    <cellStyle name="SAPLocked 8 2 11 2" xfId="20150"/>
    <cellStyle name="SAPLocked 8 2 11_SCH J-3" xfId="20151"/>
    <cellStyle name="SAPLocked 8 2 12" xfId="20152"/>
    <cellStyle name="SAPLocked 8 2 2" xfId="20153"/>
    <cellStyle name="SAPLocked 8 2 2 2" xfId="20154"/>
    <cellStyle name="SAPLocked 8 2 2_SCH J-3" xfId="20155"/>
    <cellStyle name="SAPLocked 8 2 3" xfId="20156"/>
    <cellStyle name="SAPLocked 8 2 3 2" xfId="20157"/>
    <cellStyle name="SAPLocked 8 2 3_SCH J-3" xfId="20158"/>
    <cellStyle name="SAPLocked 8 2 4" xfId="20159"/>
    <cellStyle name="SAPLocked 8 2 4 2" xfId="20160"/>
    <cellStyle name="SAPLocked 8 2 4_SCH J-3" xfId="20161"/>
    <cellStyle name="SAPLocked 8 2 5" xfId="20162"/>
    <cellStyle name="SAPLocked 8 2 5 2" xfId="20163"/>
    <cellStyle name="SAPLocked 8 2 5_SCH J-3" xfId="20164"/>
    <cellStyle name="SAPLocked 8 2 6" xfId="20165"/>
    <cellStyle name="SAPLocked 8 2 6 2" xfId="20166"/>
    <cellStyle name="SAPLocked 8 2 6_SCH J-3" xfId="20167"/>
    <cellStyle name="SAPLocked 8 2 7" xfId="20168"/>
    <cellStyle name="SAPLocked 8 2 7 2" xfId="20169"/>
    <cellStyle name="SAPLocked 8 2 7_SCH J-3" xfId="20170"/>
    <cellStyle name="SAPLocked 8 2 8" xfId="20171"/>
    <cellStyle name="SAPLocked 8 2 8 2" xfId="20172"/>
    <cellStyle name="SAPLocked 8 2 8_SCH J-3" xfId="20173"/>
    <cellStyle name="SAPLocked 8 2 9" xfId="20174"/>
    <cellStyle name="SAPLocked 8 2 9 2" xfId="20175"/>
    <cellStyle name="SAPLocked 8 2 9_SCH J-3" xfId="20176"/>
    <cellStyle name="SAPLocked 8 2_SCH J-3" xfId="20177"/>
    <cellStyle name="SAPLocked 8 3" xfId="20178"/>
    <cellStyle name="SAPLocked 8 3 2" xfId="20179"/>
    <cellStyle name="SAPLocked 8 3_SCH J-3" xfId="20180"/>
    <cellStyle name="SAPLocked 8 4" xfId="20181"/>
    <cellStyle name="SAPLocked 8 4 2" xfId="20182"/>
    <cellStyle name="SAPLocked 8 4_SCH J-3" xfId="20183"/>
    <cellStyle name="SAPLocked 8 5" xfId="20184"/>
    <cellStyle name="SAPLocked 8 5 2" xfId="20185"/>
    <cellStyle name="SAPLocked 8 5_SCH J-3" xfId="20186"/>
    <cellStyle name="SAPLocked 8 6" xfId="20187"/>
    <cellStyle name="SAPLocked 8 6 2" xfId="20188"/>
    <cellStyle name="SAPLocked 8 6_SCH J-3" xfId="20189"/>
    <cellStyle name="SAPLocked 8 7" xfId="20190"/>
    <cellStyle name="SAPLocked 8 7 2" xfId="20191"/>
    <cellStyle name="SAPLocked 8 7_SCH J-3" xfId="20192"/>
    <cellStyle name="SAPLocked 8 8" xfId="20193"/>
    <cellStyle name="SAPLocked 8 8 2" xfId="20194"/>
    <cellStyle name="SAPLocked 8 8_SCH J-3" xfId="20195"/>
    <cellStyle name="SAPLocked 8 9" xfId="20196"/>
    <cellStyle name="SAPLocked 8 9 2" xfId="20197"/>
    <cellStyle name="SAPLocked 8 9_SCH J-3" xfId="20198"/>
    <cellStyle name="SAPLocked 8_SCH J-3" xfId="20199"/>
    <cellStyle name="SAPLocked 9" xfId="20200"/>
    <cellStyle name="SAPLocked 9 10" xfId="20201"/>
    <cellStyle name="SAPLocked 9 10 2" xfId="20202"/>
    <cellStyle name="SAPLocked 9 10_SCH J-3" xfId="20203"/>
    <cellStyle name="SAPLocked 9 11" xfId="20204"/>
    <cellStyle name="SAPLocked 9 11 2" xfId="20205"/>
    <cellStyle name="SAPLocked 9 11_SCH J-3" xfId="20206"/>
    <cellStyle name="SAPLocked 9 12" xfId="20207"/>
    <cellStyle name="SAPLocked 9 12 2" xfId="20208"/>
    <cellStyle name="SAPLocked 9 12_SCH J-3" xfId="20209"/>
    <cellStyle name="SAPLocked 9 13" xfId="20210"/>
    <cellStyle name="SAPLocked 9 2" xfId="20211"/>
    <cellStyle name="SAPLocked 9 2 10" xfId="20212"/>
    <cellStyle name="SAPLocked 9 2 10 2" xfId="20213"/>
    <cellStyle name="SAPLocked 9 2 10_SCH J-3" xfId="20214"/>
    <cellStyle name="SAPLocked 9 2 11" xfId="20215"/>
    <cellStyle name="SAPLocked 9 2 11 2" xfId="20216"/>
    <cellStyle name="SAPLocked 9 2 11_SCH J-3" xfId="20217"/>
    <cellStyle name="SAPLocked 9 2 12" xfId="20218"/>
    <cellStyle name="SAPLocked 9 2 2" xfId="20219"/>
    <cellStyle name="SAPLocked 9 2 2 2" xfId="20220"/>
    <cellStyle name="SAPLocked 9 2 2_SCH J-3" xfId="20221"/>
    <cellStyle name="SAPLocked 9 2 3" xfId="20222"/>
    <cellStyle name="SAPLocked 9 2 3 2" xfId="20223"/>
    <cellStyle name="SAPLocked 9 2 3_SCH J-3" xfId="20224"/>
    <cellStyle name="SAPLocked 9 2 4" xfId="20225"/>
    <cellStyle name="SAPLocked 9 2 4 2" xfId="20226"/>
    <cellStyle name="SAPLocked 9 2 4_SCH J-3" xfId="20227"/>
    <cellStyle name="SAPLocked 9 2 5" xfId="20228"/>
    <cellStyle name="SAPLocked 9 2 5 2" xfId="20229"/>
    <cellStyle name="SAPLocked 9 2 5_SCH J-3" xfId="20230"/>
    <cellStyle name="SAPLocked 9 2 6" xfId="20231"/>
    <cellStyle name="SAPLocked 9 2 6 2" xfId="20232"/>
    <cellStyle name="SAPLocked 9 2 6_SCH J-3" xfId="20233"/>
    <cellStyle name="SAPLocked 9 2 7" xfId="20234"/>
    <cellStyle name="SAPLocked 9 2 7 2" xfId="20235"/>
    <cellStyle name="SAPLocked 9 2 7_SCH J-3" xfId="20236"/>
    <cellStyle name="SAPLocked 9 2 8" xfId="20237"/>
    <cellStyle name="SAPLocked 9 2 8 2" xfId="20238"/>
    <cellStyle name="SAPLocked 9 2 8_SCH J-3" xfId="20239"/>
    <cellStyle name="SAPLocked 9 2 9" xfId="20240"/>
    <cellStyle name="SAPLocked 9 2 9 2" xfId="20241"/>
    <cellStyle name="SAPLocked 9 2 9_SCH J-3" xfId="20242"/>
    <cellStyle name="SAPLocked 9 2_SCH J-3" xfId="20243"/>
    <cellStyle name="SAPLocked 9 3" xfId="20244"/>
    <cellStyle name="SAPLocked 9 3 2" xfId="20245"/>
    <cellStyle name="SAPLocked 9 3_SCH J-3" xfId="20246"/>
    <cellStyle name="SAPLocked 9 4" xfId="20247"/>
    <cellStyle name="SAPLocked 9 4 2" xfId="20248"/>
    <cellStyle name="SAPLocked 9 4_SCH J-3" xfId="20249"/>
    <cellStyle name="SAPLocked 9 5" xfId="20250"/>
    <cellStyle name="SAPLocked 9 5 2" xfId="20251"/>
    <cellStyle name="SAPLocked 9 5_SCH J-3" xfId="20252"/>
    <cellStyle name="SAPLocked 9 6" xfId="20253"/>
    <cellStyle name="SAPLocked 9 6 2" xfId="20254"/>
    <cellStyle name="SAPLocked 9 6_SCH J-3" xfId="20255"/>
    <cellStyle name="SAPLocked 9 7" xfId="20256"/>
    <cellStyle name="SAPLocked 9 7 2" xfId="20257"/>
    <cellStyle name="SAPLocked 9 7_SCH J-3" xfId="20258"/>
    <cellStyle name="SAPLocked 9 8" xfId="20259"/>
    <cellStyle name="SAPLocked 9 8 2" xfId="20260"/>
    <cellStyle name="SAPLocked 9 8_SCH J-3" xfId="20261"/>
    <cellStyle name="SAPLocked 9 9" xfId="20262"/>
    <cellStyle name="SAPLocked 9 9 2" xfId="20263"/>
    <cellStyle name="SAPLocked 9 9_SCH J-3" xfId="20264"/>
    <cellStyle name="SAPLocked 9_SCH J-3" xfId="20265"/>
    <cellStyle name="SAPLocked_SCH J-3" xfId="20266"/>
    <cellStyle name="SAPMemberCell" xfId="20267"/>
    <cellStyle name="SAPMemberTotalCell" xfId="20268"/>
    <cellStyle name="Shade" xfId="619"/>
    <cellStyle name="Standard_CORE_20040805_Movement types_Sets_V0.1_e" xfId="620"/>
    <cellStyle name="STYL5 - Style5" xfId="128"/>
    <cellStyle name="STYL5 - Style5 2" xfId="20269"/>
    <cellStyle name="STYL5 - Style5 2 2" xfId="20270"/>
    <cellStyle name="STYL5 - Style5 2_SCH J-3" xfId="20271"/>
    <cellStyle name="STYL5 - Style5 3" xfId="20272"/>
    <cellStyle name="STYL5 - Style5 3 2" xfId="20273"/>
    <cellStyle name="STYL5 - Style5 3_SCH J-3" xfId="20274"/>
    <cellStyle name="STYL5 - Style5_SCH J-3" xfId="20275"/>
    <cellStyle name="STYL6 - Style6" xfId="129"/>
    <cellStyle name="STYL6 - Style6 2" xfId="20276"/>
    <cellStyle name="STYL6 - Style6 2 2" xfId="20277"/>
    <cellStyle name="STYL6 - Style6 2_SCH J-3" xfId="20278"/>
    <cellStyle name="STYL6 - Style6 3" xfId="20279"/>
    <cellStyle name="STYL6 - Style6 3 2" xfId="20280"/>
    <cellStyle name="STYL6 - Style6 3_SCH J-3" xfId="20281"/>
    <cellStyle name="STYL6 - Style6_SCH J-3" xfId="20282"/>
    <cellStyle name="Style 1" xfId="20283"/>
    <cellStyle name="STYLE1 - Style1" xfId="130"/>
    <cellStyle name="STYLE1 - Style1 2" xfId="20284"/>
    <cellStyle name="STYLE1 - Style1 2 2" xfId="20285"/>
    <cellStyle name="STYLE1 - Style1 2_SCH J-3" xfId="20286"/>
    <cellStyle name="STYLE1 - Style1 3" xfId="20287"/>
    <cellStyle name="STYLE1 - Style1 3 2" xfId="20288"/>
    <cellStyle name="STYLE1 - Style1 3_SCH J-3" xfId="20289"/>
    <cellStyle name="STYLE1 - Style1_SCH J-3" xfId="20290"/>
    <cellStyle name="STYLE2 - Style2" xfId="131"/>
    <cellStyle name="STYLE2 - Style2 2" xfId="20291"/>
    <cellStyle name="STYLE2 - Style2 2 2" xfId="20292"/>
    <cellStyle name="STYLE2 - Style2 2_SCH J-3" xfId="20293"/>
    <cellStyle name="STYLE2 - Style2 3" xfId="20294"/>
    <cellStyle name="STYLE2 - Style2 3 2" xfId="20295"/>
    <cellStyle name="STYLE2 - Style2 3_SCH J-3" xfId="20296"/>
    <cellStyle name="STYLE2 - Style2_SCH J-3" xfId="20297"/>
    <cellStyle name="STYLE3 - Style3" xfId="132"/>
    <cellStyle name="STYLE3 - Style3 2" xfId="20298"/>
    <cellStyle name="STYLE3 - Style3 2 2" xfId="20299"/>
    <cellStyle name="STYLE3 - Style3 2_SCH J-3" xfId="20300"/>
    <cellStyle name="STYLE3 - Style3 3" xfId="20301"/>
    <cellStyle name="STYLE3 - Style3 3 2" xfId="20302"/>
    <cellStyle name="STYLE3 - Style3 3_SCH J-3" xfId="20303"/>
    <cellStyle name="STYLE3 - Style3_SCH J-3" xfId="20304"/>
    <cellStyle name="STYLE4 - Style4" xfId="133"/>
    <cellStyle name="STYLE4 - Style4 2" xfId="20305"/>
    <cellStyle name="STYLE4 - Style4 2 2" xfId="20306"/>
    <cellStyle name="STYLE4 - Style4 2_SCH J-3" xfId="20307"/>
    <cellStyle name="STYLE4 - Style4 3" xfId="20308"/>
    <cellStyle name="STYLE4 - Style4 3 2" xfId="20309"/>
    <cellStyle name="STYLE4 - Style4 3_SCH J-3" xfId="20310"/>
    <cellStyle name="STYLE4 - Style4_SCH J-3" xfId="20311"/>
    <cellStyle name="Table  - Style5" xfId="134"/>
    <cellStyle name="Text" xfId="20312"/>
    <cellStyle name="Title" xfId="135" builtinId="15" customBuiltin="1"/>
    <cellStyle name="Title  - Style6" xfId="136"/>
    <cellStyle name="Title 10" xfId="20313"/>
    <cellStyle name="Title 11" xfId="20314"/>
    <cellStyle name="Title 12" xfId="20315"/>
    <cellStyle name="Title 13" xfId="20316"/>
    <cellStyle name="Title 14" xfId="20317"/>
    <cellStyle name="Title 15" xfId="20318"/>
    <cellStyle name="Title 16" xfId="20319"/>
    <cellStyle name="Title 17" xfId="20320"/>
    <cellStyle name="Title 17 2" xfId="20321"/>
    <cellStyle name="Title 17_SCH J-3" xfId="20322"/>
    <cellStyle name="Title 18" xfId="20323"/>
    <cellStyle name="Title 19" xfId="20324"/>
    <cellStyle name="Title 2" xfId="621"/>
    <cellStyle name="Title 2 2" xfId="20325"/>
    <cellStyle name="Title 2 2 2" xfId="20326"/>
    <cellStyle name="Title 2 2_SCH J-3" xfId="20327"/>
    <cellStyle name="Title 2 3" xfId="20328"/>
    <cellStyle name="Title 2_SCH J-3" xfId="20329"/>
    <cellStyle name="Title 20" xfId="20330"/>
    <cellStyle name="Title 21" xfId="20331"/>
    <cellStyle name="Title 3" xfId="622"/>
    <cellStyle name="Title 3 2" xfId="20332"/>
    <cellStyle name="Title 3_SCH J-3" xfId="20333"/>
    <cellStyle name="Title 4" xfId="20334"/>
    <cellStyle name="Title 5" xfId="20335"/>
    <cellStyle name="Title 6" xfId="20336"/>
    <cellStyle name="Title 7" xfId="20337"/>
    <cellStyle name="Title 8" xfId="20338"/>
    <cellStyle name="Title 9" xfId="20339"/>
    <cellStyle name="Total" xfId="137" builtinId="25" customBuiltin="1"/>
    <cellStyle name="Total 10" xfId="20340"/>
    <cellStyle name="Total 11" xfId="20341"/>
    <cellStyle name="Total 12" xfId="20342"/>
    <cellStyle name="Total 13" xfId="20343"/>
    <cellStyle name="Total 14" xfId="20344"/>
    <cellStyle name="Total 15" xfId="20345"/>
    <cellStyle name="Total 16" xfId="20346"/>
    <cellStyle name="Total 17" xfId="20347"/>
    <cellStyle name="Total 17 2" xfId="20348"/>
    <cellStyle name="Total 17 3" xfId="20349"/>
    <cellStyle name="Total 17 4" xfId="20350"/>
    <cellStyle name="Total 17_SCH J-3" xfId="20351"/>
    <cellStyle name="Total 18" xfId="20352"/>
    <cellStyle name="Total 2" xfId="623"/>
    <cellStyle name="Total 2 2" xfId="20353"/>
    <cellStyle name="Total 2 2 2" xfId="20354"/>
    <cellStyle name="Total 2 2 3" xfId="20355"/>
    <cellStyle name="Total 2 2_SCH J-3" xfId="20356"/>
    <cellStyle name="Total 2 3" xfId="20357"/>
    <cellStyle name="Total 2 3 2" xfId="20358"/>
    <cellStyle name="Total 2 3_SCH J-3" xfId="20359"/>
    <cellStyle name="Total 2 4" xfId="20360"/>
    <cellStyle name="Total 2 4 2" xfId="20361"/>
    <cellStyle name="Total 2 4_SCH J-3" xfId="20362"/>
    <cellStyle name="Total 2 5" xfId="20363"/>
    <cellStyle name="Total 2 5 2" xfId="20364"/>
    <cellStyle name="Total 2 5_SCH J-3" xfId="20365"/>
    <cellStyle name="Total 2 6" xfId="20366"/>
    <cellStyle name="Total 2 6 2" xfId="20367"/>
    <cellStyle name="Total 2 6_SCH J-3" xfId="20368"/>
    <cellStyle name="Total 2 7" xfId="20369"/>
    <cellStyle name="Total 2 7 2" xfId="20370"/>
    <cellStyle name="Total 2 7_SCH J-3" xfId="20371"/>
    <cellStyle name="Total 2 8" xfId="20372"/>
    <cellStyle name="Total 2 9" xfId="20373"/>
    <cellStyle name="Total 2_SCH J-3" xfId="20374"/>
    <cellStyle name="Total 3" xfId="624"/>
    <cellStyle name="Total 3 2" xfId="20375"/>
    <cellStyle name="Total 3 2 2" xfId="20376"/>
    <cellStyle name="Total 3 2_SCH J-3" xfId="20377"/>
    <cellStyle name="Total 3 3" xfId="20378"/>
    <cellStyle name="Total 3_SCH J-3" xfId="20379"/>
    <cellStyle name="Total 4" xfId="625"/>
    <cellStyle name="Total 4 2" xfId="20380"/>
    <cellStyle name="Total 4_SCH J-3" xfId="20381"/>
    <cellStyle name="Total 5" xfId="20382"/>
    <cellStyle name="Total 6" xfId="20383"/>
    <cellStyle name="Total 7" xfId="20384"/>
    <cellStyle name="Total 8" xfId="20385"/>
    <cellStyle name="Total 9" xfId="20386"/>
    <cellStyle name="TotCol - Style7" xfId="138"/>
    <cellStyle name="TotRow - Style8" xfId="139"/>
    <cellStyle name="Undefiniert" xfId="626"/>
    <cellStyle name="Undefiniert 2" xfId="20387"/>
    <cellStyle name="Undefiniert_SCH J-3" xfId="20388"/>
    <cellStyle name="UploadThisRowValue" xfId="140"/>
    <cellStyle name="UploadThisRowValue 2" xfId="20389"/>
    <cellStyle name="UploadThisRowValue 2 2" xfId="20390"/>
    <cellStyle name="UploadThisRowValue 2_SCH J-3" xfId="20391"/>
    <cellStyle name="UploadThisRowValue 3" xfId="20392"/>
    <cellStyle name="UploadThisRowValue 4" xfId="20393"/>
    <cellStyle name="UploadThisRowValue_SCH J-3" xfId="20394"/>
    <cellStyle name="Währung_KURSE3Q" xfId="627"/>
    <cellStyle name="Warning Text" xfId="141" builtinId="11" customBuiltin="1"/>
    <cellStyle name="Warning Text 10" xfId="20395"/>
    <cellStyle name="Warning Text 11" xfId="20396"/>
    <cellStyle name="Warning Text 12" xfId="20397"/>
    <cellStyle name="Warning Text 13" xfId="20398"/>
    <cellStyle name="Warning Text 14" xfId="20399"/>
    <cellStyle name="Warning Text 15" xfId="20400"/>
    <cellStyle name="Warning Text 16" xfId="20401"/>
    <cellStyle name="Warning Text 17" xfId="20402"/>
    <cellStyle name="Warning Text 2" xfId="628"/>
    <cellStyle name="Warning Text 2 2" xfId="20403"/>
    <cellStyle name="Warning Text 2 2 2" xfId="20404"/>
    <cellStyle name="Warning Text 2 2_SCH J-3" xfId="20405"/>
    <cellStyle name="Warning Text 2 3" xfId="20406"/>
    <cellStyle name="Warning Text 2_SCH J-3" xfId="20407"/>
    <cellStyle name="Warning Text 3" xfId="629"/>
    <cellStyle name="Warning Text 3 2" xfId="20408"/>
    <cellStyle name="Warning Text 3_SCH J-3" xfId="20409"/>
    <cellStyle name="Warning Text 4" xfId="630"/>
    <cellStyle name="Warning Text 4 2" xfId="20410"/>
    <cellStyle name="Warning Text 4_SCH J-3" xfId="20411"/>
    <cellStyle name="Warning Text 5" xfId="20412"/>
    <cellStyle name="Warning Text 6" xfId="20413"/>
    <cellStyle name="Warning Text 7" xfId="20414"/>
    <cellStyle name="Warning Text 8" xfId="20415"/>
    <cellStyle name="Warning Text 9" xfId="20416"/>
  </cellStyles>
  <dxfs count="48"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Responses/Staff/Att_KU_LGE_PSC_1-53_Exhibit_McKenzie_2-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ent/Documents/Datafiles/FinCap/Backup%20Files/CapStructure/2017%20Data/2017%20Capital%20Structure%20Da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Responses/Staff/Att_KU_PSC_1-53_Sch_J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018_KIUC_DR2_KU_Attach_to_Q5a%20-%20Payroll%20Kennedy%20Tables%20Add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2018_KIUC_DR2_KU_Attach_to_Q5b%20Contractor%20Tables%20Add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Exhibit List"/>
      <sheetName val="Proxy Group Risk Measures"/>
      <sheetName val="Tables"/>
      <sheetName val="2"/>
      <sheetName val="3 (1)"/>
      <sheetName val="3 (2-4)"/>
      <sheetName val="4 (1)"/>
      <sheetName val="4 (2-3)"/>
      <sheetName val="5 (1)"/>
      <sheetName val="5 (2)"/>
      <sheetName val="5 (3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Stock Price (Utility)"/>
      <sheetName val="Stock Price (Non-Utility)"/>
      <sheetName val="2018 08 Market DCF"/>
      <sheetName val="Bond Yields"/>
      <sheetName val="Graph - Projected Yields"/>
      <sheetName val="Size Premium"/>
      <sheetName val="Ordinal Ratings"/>
      <sheetName val="Electric Utility Data"/>
      <sheetName val="CS Data"/>
      <sheetName val="Capital Structure - Op. Cos."/>
      <sheetName val="ECAPM Graph"/>
    </sheetNames>
    <sheetDataSet>
      <sheetData sheetId="0"/>
      <sheetData sheetId="1">
        <row r="3">
          <cell r="B3" t="str">
            <v>AQN</v>
          </cell>
        </row>
        <row r="4">
          <cell r="B4" t="str">
            <v>LNT</v>
          </cell>
        </row>
        <row r="5">
          <cell r="B5" t="str">
            <v>AEE</v>
          </cell>
        </row>
        <row r="6">
          <cell r="B6" t="str">
            <v>AGR</v>
          </cell>
        </row>
        <row r="7">
          <cell r="B7" t="str">
            <v>BKH</v>
          </cell>
        </row>
        <row r="8">
          <cell r="B8" t="str">
            <v>CMS</v>
          </cell>
        </row>
        <row r="9">
          <cell r="B9" t="str">
            <v>ED</v>
          </cell>
        </row>
        <row r="10">
          <cell r="B10" t="str">
            <v>DTE</v>
          </cell>
        </row>
        <row r="11">
          <cell r="B11" t="str">
            <v>DUK</v>
          </cell>
        </row>
        <row r="12">
          <cell r="B12" t="str">
            <v>EMA</v>
          </cell>
        </row>
        <row r="13">
          <cell r="B13" t="str">
            <v>ETR</v>
          </cell>
        </row>
        <row r="14">
          <cell r="B14" t="str">
            <v>ES</v>
          </cell>
        </row>
        <row r="15">
          <cell r="B15" t="str">
            <v>EXC</v>
          </cell>
        </row>
        <row r="16">
          <cell r="B16" t="str">
            <v>FTS</v>
          </cell>
        </row>
        <row r="17">
          <cell r="B17" t="str">
            <v>NWE</v>
          </cell>
        </row>
        <row r="18">
          <cell r="B18" t="str">
            <v>PPL</v>
          </cell>
        </row>
        <row r="19">
          <cell r="B19" t="str">
            <v>PEG</v>
          </cell>
        </row>
        <row r="20">
          <cell r="B20" t="str">
            <v>SRE</v>
          </cell>
        </row>
        <row r="21">
          <cell r="B21" t="str">
            <v>SO</v>
          </cell>
        </row>
        <row r="22">
          <cell r="B22" t="str">
            <v>WEC</v>
          </cell>
        </row>
        <row r="23">
          <cell r="B23" t="str">
            <v>XEL</v>
          </cell>
        </row>
      </sheetData>
      <sheetData sheetId="2">
        <row r="9">
          <cell r="B9" t="str">
            <v>Exhibit No. 5</v>
          </cell>
          <cell r="C9" t="str">
            <v>DCF MODEL - UTILITY GROUP</v>
          </cell>
          <cell r="D9" t="str">
            <v>DCF COST OF EQUITY ESTIMATES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H9">
            <v>5.3760905446828593E-2</v>
          </cell>
        </row>
        <row r="10">
          <cell r="H10">
            <v>3.1670750250135903E-2</v>
          </cell>
        </row>
        <row r="11">
          <cell r="H11">
            <v>3.1075921120055538E-2</v>
          </cell>
        </row>
        <row r="12">
          <cell r="H12">
            <v>3.3828372265860253E-2</v>
          </cell>
        </row>
        <row r="13">
          <cell r="H13">
            <v>3.2235251550087982E-2</v>
          </cell>
        </row>
        <row r="14">
          <cell r="H14">
            <v>3.1468159750522702E-2</v>
          </cell>
        </row>
        <row r="15">
          <cell r="H15">
            <v>3.7499838918217697E-2</v>
          </cell>
        </row>
        <row r="16">
          <cell r="H16">
            <v>3.5648232441808099E-2</v>
          </cell>
        </row>
        <row r="17">
          <cell r="H17">
            <v>4.6802856109601949E-2</v>
          </cell>
        </row>
        <row r="18">
          <cell r="H18">
            <v>5.3314041513733312E-2</v>
          </cell>
        </row>
        <row r="19">
          <cell r="H19">
            <v>4.4848790197689829E-2</v>
          </cell>
        </row>
        <row r="20">
          <cell r="H20">
            <v>3.519393863092718E-2</v>
          </cell>
        </row>
        <row r="21">
          <cell r="H21">
            <v>3.4432808529837808E-2</v>
          </cell>
        </row>
        <row r="22">
          <cell r="H22">
            <v>4.2153790255564219E-2</v>
          </cell>
        </row>
        <row r="23">
          <cell r="H23">
            <v>3.9023205799715563E-2</v>
          </cell>
        </row>
        <row r="24">
          <cell r="H24">
            <v>5.8478159103324108E-2</v>
          </cell>
        </row>
        <row r="25">
          <cell r="H25">
            <v>3.459374527003E-2</v>
          </cell>
        </row>
        <row r="26">
          <cell r="H26">
            <v>3.2299517197033542E-2</v>
          </cell>
        </row>
        <row r="27">
          <cell r="H27">
            <v>5.1658993569923949E-2</v>
          </cell>
        </row>
        <row r="28">
          <cell r="H28">
            <v>3.5522133654781352E-2</v>
          </cell>
        </row>
        <row r="29">
          <cell r="H29">
            <v>3.4281695993762712E-2</v>
          </cell>
        </row>
      </sheetData>
      <sheetData sheetId="11">
        <row r="10">
          <cell r="D10" t="str">
            <v>n/a</v>
          </cell>
          <cell r="F10">
            <v>0.1</v>
          </cell>
          <cell r="H10">
            <v>0.08</v>
          </cell>
          <cell r="J10">
            <v>0.08</v>
          </cell>
          <cell r="L10">
            <v>0.10100000000000001</v>
          </cell>
          <cell r="N10">
            <v>0.17599999999999999</v>
          </cell>
          <cell r="Q10" t="str">
            <v>n/a</v>
          </cell>
        </row>
        <row r="11">
          <cell r="D11">
            <v>6.5000000000000002E-2</v>
          </cell>
          <cell r="F11">
            <v>5.8500000000000003E-2</v>
          </cell>
          <cell r="H11">
            <v>5.5800000000000002E-2</v>
          </cell>
          <cell r="J11">
            <v>5.9150000000000001E-2</v>
          </cell>
          <cell r="L11">
            <v>5.91E-2</v>
          </cell>
          <cell r="N11">
            <v>5.8599999999999999E-2</v>
          </cell>
          <cell r="Q11">
            <v>4.3656959569976068E-2</v>
          </cell>
        </row>
        <row r="12">
          <cell r="D12">
            <v>7.4999999999999997E-2</v>
          </cell>
          <cell r="F12">
            <v>6.3E-2</v>
          </cell>
          <cell r="H12">
            <v>6.54E-2</v>
          </cell>
          <cell r="J12">
            <v>8.9730000000000004E-2</v>
          </cell>
          <cell r="L12">
            <v>6.5699999999999995E-2</v>
          </cell>
          <cell r="N12">
            <v>7.0000000000000007E-2</v>
          </cell>
          <cell r="Q12">
            <v>4.8362343649601083E-2</v>
          </cell>
        </row>
        <row r="13">
          <cell r="D13">
            <v>0.13</v>
          </cell>
          <cell r="F13">
            <v>9.7000000000000003E-2</v>
          </cell>
          <cell r="H13">
            <v>9.1399999999999995E-2</v>
          </cell>
          <cell r="J13">
            <v>9.7049999999999997E-2</v>
          </cell>
          <cell r="L13">
            <v>8.8999999999999996E-2</v>
          </cell>
          <cell r="N13">
            <v>9.7100000000000006E-2</v>
          </cell>
          <cell r="Q13">
            <v>1.9896631053700133E-2</v>
          </cell>
        </row>
        <row r="14">
          <cell r="D14">
            <v>6.5000000000000002E-2</v>
          </cell>
          <cell r="F14">
            <v>3.9300000000000002E-2</v>
          </cell>
          <cell r="H14">
            <v>4.2599999999999999E-2</v>
          </cell>
          <cell r="J14">
            <v>5.0099999999999999E-2</v>
          </cell>
          <cell r="L14">
            <v>5.0099999999999999E-2</v>
          </cell>
          <cell r="N14">
            <v>4.8899999999999999E-2</v>
          </cell>
          <cell r="Q14">
            <v>5.737031110870057E-2</v>
          </cell>
        </row>
        <row r="15">
          <cell r="D15">
            <v>7.0000000000000007E-2</v>
          </cell>
          <cell r="F15">
            <v>7.0499999999999993E-2</v>
          </cell>
          <cell r="H15">
            <v>6.3500000000000001E-2</v>
          </cell>
          <cell r="J15">
            <v>6.3500000000000001E-2</v>
          </cell>
          <cell r="L15">
            <v>6.6600000000000006E-2</v>
          </cell>
          <cell r="N15">
            <v>7.0000000000000007E-2</v>
          </cell>
          <cell r="Q15">
            <v>6.1553253545308995E-2</v>
          </cell>
        </row>
        <row r="16">
          <cell r="D16">
            <v>0.03</v>
          </cell>
          <cell r="F16">
            <v>3.39E-2</v>
          </cell>
          <cell r="H16">
            <v>0.04</v>
          </cell>
          <cell r="J16">
            <v>0.03</v>
          </cell>
          <cell r="L16">
            <v>3.1800000000000002E-2</v>
          </cell>
          <cell r="N16">
            <v>3.5299999999999998E-2</v>
          </cell>
          <cell r="Q16">
            <v>2.7829526308821965E-2</v>
          </cell>
        </row>
        <row r="17">
          <cell r="D17">
            <v>7.0000000000000007E-2</v>
          </cell>
          <cell r="F17">
            <v>5.5800000000000002E-2</v>
          </cell>
          <cell r="H17">
            <v>5.33E-2</v>
          </cell>
          <cell r="J17">
            <v>5.5329999999999997E-2</v>
          </cell>
          <cell r="L17">
            <v>5.8299999999999998E-2</v>
          </cell>
          <cell r="N17">
            <v>4.87E-2</v>
          </cell>
          <cell r="Q17">
            <v>5.3616476864630287E-2</v>
          </cell>
        </row>
        <row r="18">
          <cell r="D18">
            <v>5.5E-2</v>
          </cell>
          <cell r="F18">
            <v>4.2200000000000001E-2</v>
          </cell>
          <cell r="H18">
            <v>4.6399999999999997E-2</v>
          </cell>
          <cell r="J18">
            <v>4.4450000000000003E-2</v>
          </cell>
          <cell r="L18">
            <v>4.2299999999999997E-2</v>
          </cell>
          <cell r="N18">
            <v>0.05</v>
          </cell>
          <cell r="Q18">
            <v>2.2915540778952814E-2</v>
          </cell>
        </row>
        <row r="19">
          <cell r="D19">
            <v>0.105</v>
          </cell>
          <cell r="F19">
            <v>7.1999999999999995E-2</v>
          </cell>
          <cell r="H19" t="str">
            <v>n/a</v>
          </cell>
          <cell r="J19">
            <v>0.13400000000000001</v>
          </cell>
          <cell r="L19">
            <v>6.5299999999999997E-2</v>
          </cell>
          <cell r="N19" t="str">
            <v>n/a</v>
          </cell>
          <cell r="Q19">
            <v>5.6309262067509407E-2</v>
          </cell>
        </row>
        <row r="20">
          <cell r="D20">
            <v>0.02</v>
          </cell>
          <cell r="F20">
            <v>-2.0999999999999999E-3</v>
          </cell>
          <cell r="H20">
            <v>7.0000000000000007E-2</v>
          </cell>
          <cell r="J20">
            <v>3.005E-2</v>
          </cell>
          <cell r="L20">
            <v>8.9499999999999996E-2</v>
          </cell>
          <cell r="N20">
            <v>-0.02</v>
          </cell>
          <cell r="Q20">
            <v>5.8819910505119567E-2</v>
          </cell>
        </row>
        <row r="21">
          <cell r="D21">
            <v>5.5E-2</v>
          </cell>
          <cell r="F21">
            <v>5.7299999999999997E-2</v>
          </cell>
          <cell r="H21">
            <v>5.7500000000000002E-2</v>
          </cell>
          <cell r="J21">
            <v>6.2670000000000003E-2</v>
          </cell>
          <cell r="L21">
            <v>5.3199999999999997E-2</v>
          </cell>
          <cell r="N21">
            <v>5.5E-2</v>
          </cell>
          <cell r="Q21">
            <v>3.6351225469181125E-2</v>
          </cell>
        </row>
        <row r="22">
          <cell r="D22">
            <v>0.08</v>
          </cell>
          <cell r="F22">
            <v>4.19E-2</v>
          </cell>
          <cell r="H22">
            <v>5.67E-2</v>
          </cell>
          <cell r="J22">
            <v>5.3100000000000001E-2</v>
          </cell>
          <cell r="L22">
            <v>4.9099999999999998E-2</v>
          </cell>
          <cell r="N22">
            <v>4.9200000000000001E-2</v>
          </cell>
          <cell r="Q22">
            <v>5.34001277043138E-2</v>
          </cell>
        </row>
        <row r="23">
          <cell r="D23">
            <v>0.08</v>
          </cell>
          <cell r="F23">
            <v>4.1399999999999999E-2</v>
          </cell>
          <cell r="H23">
            <v>5.5E-2</v>
          </cell>
          <cell r="J23">
            <v>0.06</v>
          </cell>
          <cell r="L23">
            <v>5.1700000000000003E-2</v>
          </cell>
          <cell r="N23" t="str">
            <v>n/a</v>
          </cell>
          <cell r="Q23">
            <v>3.3280602077146483E-2</v>
          </cell>
        </row>
        <row r="24">
          <cell r="D24">
            <v>3.5000000000000003E-2</v>
          </cell>
          <cell r="F24">
            <v>3.1600000000000003E-2</v>
          </cell>
          <cell r="H24">
            <v>3.0099999999999998E-2</v>
          </cell>
          <cell r="J24">
            <v>2.4070000000000001E-2</v>
          </cell>
          <cell r="L24">
            <v>3.0099999999999998E-2</v>
          </cell>
          <cell r="N24">
            <v>0.03</v>
          </cell>
          <cell r="Q24">
            <v>3.6297801866304311E-2</v>
          </cell>
        </row>
        <row r="25">
          <cell r="D25">
            <v>0.02</v>
          </cell>
          <cell r="F25">
            <v>2.1399999999999999E-2</v>
          </cell>
          <cell r="H25">
            <v>0.06</v>
          </cell>
          <cell r="J25">
            <v>8.1000000000000003E-2</v>
          </cell>
          <cell r="L25">
            <v>4.1399999999999999E-2</v>
          </cell>
          <cell r="N25">
            <v>4.2599999999999999E-2</v>
          </cell>
          <cell r="Q25">
            <v>6.9754506021564966E-2</v>
          </cell>
        </row>
        <row r="26">
          <cell r="D26">
            <v>0.04</v>
          </cell>
          <cell r="F26">
            <v>6.3399999999999998E-2</v>
          </cell>
          <cell r="H26">
            <v>6.13E-2</v>
          </cell>
          <cell r="J26">
            <v>6.5350000000000005E-2</v>
          </cell>
          <cell r="L26">
            <v>6.2700000000000006E-2</v>
          </cell>
          <cell r="N26">
            <v>6.3E-2</v>
          </cell>
          <cell r="Q26">
            <v>4.5644275375049816E-2</v>
          </cell>
        </row>
        <row r="27">
          <cell r="D27">
            <v>9.5000000000000001E-2</v>
          </cell>
          <cell r="F27">
            <v>8.4500000000000006E-2</v>
          </cell>
          <cell r="H27">
            <v>8.5000000000000006E-2</v>
          </cell>
          <cell r="J27">
            <v>0.16336999999999999</v>
          </cell>
          <cell r="L27">
            <v>8.43E-2</v>
          </cell>
          <cell r="N27">
            <v>0.13</v>
          </cell>
          <cell r="Q27">
            <v>8.2053191196625241E-2</v>
          </cell>
        </row>
        <row r="28">
          <cell r="D28">
            <v>0.03</v>
          </cell>
          <cell r="F28">
            <v>2.2499999999999999E-2</v>
          </cell>
          <cell r="H28">
            <v>4.4999999999999998E-2</v>
          </cell>
          <cell r="J28">
            <v>4.3799999999999999E-2</v>
          </cell>
          <cell r="L28">
            <v>4.1300000000000003E-2</v>
          </cell>
          <cell r="N28">
            <v>0.04</v>
          </cell>
          <cell r="Q28">
            <v>4.433787680652683E-2</v>
          </cell>
        </row>
        <row r="29">
          <cell r="D29">
            <v>7.0000000000000007E-2</v>
          </cell>
          <cell r="F29">
            <v>4.4299999999999999E-2</v>
          </cell>
          <cell r="H29">
            <v>4.1300000000000003E-2</v>
          </cell>
          <cell r="J29">
            <v>2.997E-2</v>
          </cell>
          <cell r="L29">
            <v>6.0999999999999999E-2</v>
          </cell>
          <cell r="N29">
            <v>3.7999999999999999E-2</v>
          </cell>
          <cell r="Q29">
            <v>4.2696327477180135E-2</v>
          </cell>
        </row>
        <row r="30">
          <cell r="D30">
            <v>5.5E-2</v>
          </cell>
          <cell r="F30">
            <v>5.8599999999999999E-2</v>
          </cell>
          <cell r="H30">
            <v>5.67E-2</v>
          </cell>
          <cell r="J30">
            <v>5.8479999999999997E-2</v>
          </cell>
          <cell r="L30">
            <v>5.7700000000000001E-2</v>
          </cell>
          <cell r="N30">
            <v>5.8400000000000001E-2</v>
          </cell>
          <cell r="Q30">
            <v>4.4240128939882481E-2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">
          <cell r="C3" t="str">
            <v>AQN</v>
          </cell>
          <cell r="D3" t="str">
            <v>LNT</v>
          </cell>
          <cell r="E3" t="str">
            <v>AEE</v>
          </cell>
          <cell r="F3" t="str">
            <v>AGR</v>
          </cell>
          <cell r="G3" t="str">
            <v>BKH</v>
          </cell>
          <cell r="H3" t="str">
            <v>CMS</v>
          </cell>
          <cell r="I3" t="str">
            <v>ED</v>
          </cell>
          <cell r="J3" t="str">
            <v>DTE</v>
          </cell>
          <cell r="K3" t="str">
            <v>DUK</v>
          </cell>
          <cell r="L3" t="str">
            <v>EMA</v>
          </cell>
          <cell r="M3" t="str">
            <v>ETR</v>
          </cell>
          <cell r="N3" t="str">
            <v>ES</v>
          </cell>
          <cell r="O3" t="str">
            <v>EXC</v>
          </cell>
          <cell r="P3" t="str">
            <v>FTS</v>
          </cell>
          <cell r="Q3" t="str">
            <v>NWE</v>
          </cell>
          <cell r="R3" t="str">
            <v>PPL</v>
          </cell>
          <cell r="S3" t="str">
            <v>PEG</v>
          </cell>
          <cell r="T3" t="str">
            <v>SRE</v>
          </cell>
          <cell r="U3" t="str">
            <v>SO</v>
          </cell>
          <cell r="V3" t="str">
            <v>WEC</v>
          </cell>
          <cell r="W3" t="str">
            <v>XEL</v>
          </cell>
        </row>
        <row r="4">
          <cell r="C4">
            <v>12.78</v>
          </cell>
          <cell r="D4">
            <v>42.94</v>
          </cell>
          <cell r="E4">
            <v>61.94</v>
          </cell>
          <cell r="F4">
            <v>49.69</v>
          </cell>
          <cell r="G4">
            <v>59.69</v>
          </cell>
          <cell r="H4">
            <v>48.12</v>
          </cell>
          <cell r="I4">
            <v>78.55</v>
          </cell>
          <cell r="J4">
            <v>108.61</v>
          </cell>
          <cell r="K4">
            <v>81.09</v>
          </cell>
          <cell r="L4">
            <v>42.41</v>
          </cell>
          <cell r="M4">
            <v>80.55</v>
          </cell>
          <cell r="N4">
            <v>60.08</v>
          </cell>
          <cell r="O4">
            <v>42.2</v>
          </cell>
          <cell r="P4">
            <v>42.32</v>
          </cell>
          <cell r="Q4">
            <v>58.91</v>
          </cell>
          <cell r="R4">
            <v>28.790001</v>
          </cell>
          <cell r="S4">
            <v>51.43</v>
          </cell>
          <cell r="T4">
            <v>114.970001</v>
          </cell>
          <cell r="U4">
            <v>47.970001000000003</v>
          </cell>
          <cell r="V4">
            <v>65.690002000000007</v>
          </cell>
          <cell r="W4">
            <v>46.59</v>
          </cell>
        </row>
        <row r="5">
          <cell r="C5">
            <v>12.87</v>
          </cell>
          <cell r="D5">
            <v>43.06</v>
          </cell>
          <cell r="E5">
            <v>62.15</v>
          </cell>
          <cell r="F5">
            <v>49.81</v>
          </cell>
          <cell r="G5">
            <v>60.29</v>
          </cell>
          <cell r="H5">
            <v>48.14</v>
          </cell>
          <cell r="I5">
            <v>78.3</v>
          </cell>
          <cell r="J5">
            <v>108.82</v>
          </cell>
          <cell r="K5">
            <v>81.14</v>
          </cell>
          <cell r="L5">
            <v>42.549999</v>
          </cell>
          <cell r="M5">
            <v>80.430000000000007</v>
          </cell>
          <cell r="N5">
            <v>60.36</v>
          </cell>
          <cell r="O5">
            <v>42.27</v>
          </cell>
          <cell r="P5">
            <v>42.43</v>
          </cell>
          <cell r="Q5">
            <v>59.35</v>
          </cell>
          <cell r="R5">
            <v>28.959999</v>
          </cell>
          <cell r="S5">
            <v>51.799999</v>
          </cell>
          <cell r="T5">
            <v>115.769997</v>
          </cell>
          <cell r="U5">
            <v>48.080002</v>
          </cell>
          <cell r="V5">
            <v>65.470000999999996</v>
          </cell>
          <cell r="W5">
            <v>46.880001</v>
          </cell>
        </row>
        <row r="6">
          <cell r="C6">
            <v>12.79</v>
          </cell>
          <cell r="D6">
            <v>42.12</v>
          </cell>
          <cell r="E6">
            <v>61.36</v>
          </cell>
          <cell r="F6">
            <v>49.87</v>
          </cell>
          <cell r="G6">
            <v>59.79</v>
          </cell>
          <cell r="H6">
            <v>47.88</v>
          </cell>
          <cell r="I6">
            <v>77.39</v>
          </cell>
          <cell r="J6">
            <v>108.3</v>
          </cell>
          <cell r="K6">
            <v>80.180000000000007</v>
          </cell>
          <cell r="L6">
            <v>42.34</v>
          </cell>
          <cell r="M6">
            <v>79.25</v>
          </cell>
          <cell r="N6">
            <v>59.34</v>
          </cell>
          <cell r="O6">
            <v>41.88</v>
          </cell>
          <cell r="P6">
            <v>42.27</v>
          </cell>
          <cell r="Q6">
            <v>59.22</v>
          </cell>
          <cell r="R6">
            <v>28.76</v>
          </cell>
          <cell r="S6">
            <v>51.439999</v>
          </cell>
          <cell r="T6">
            <v>115.470001</v>
          </cell>
          <cell r="U6">
            <v>47.549999</v>
          </cell>
          <cell r="V6">
            <v>64.440002000000007</v>
          </cell>
          <cell r="W6">
            <v>45.689999</v>
          </cell>
        </row>
        <row r="7">
          <cell r="C7">
            <v>12.87</v>
          </cell>
          <cell r="D7">
            <v>42.19</v>
          </cell>
          <cell r="E7">
            <v>61</v>
          </cell>
          <cell r="F7">
            <v>50.09</v>
          </cell>
          <cell r="G7">
            <v>60.15</v>
          </cell>
          <cell r="H7">
            <v>47.41</v>
          </cell>
          <cell r="I7">
            <v>77.61</v>
          </cell>
          <cell r="J7">
            <v>106.72</v>
          </cell>
          <cell r="K7">
            <v>79.89</v>
          </cell>
          <cell r="L7">
            <v>42.369999</v>
          </cell>
          <cell r="M7">
            <v>78.98</v>
          </cell>
          <cell r="N7">
            <v>58.82</v>
          </cell>
          <cell r="O7">
            <v>41.65</v>
          </cell>
          <cell r="P7">
            <v>42.41</v>
          </cell>
          <cell r="Q7">
            <v>58.93</v>
          </cell>
          <cell r="R7">
            <v>28.450001</v>
          </cell>
          <cell r="S7">
            <v>51.16</v>
          </cell>
          <cell r="T7">
            <v>114.5</v>
          </cell>
          <cell r="U7">
            <v>47.540000999999997</v>
          </cell>
          <cell r="V7">
            <v>64.430000000000007</v>
          </cell>
          <cell r="W7">
            <v>45.540000999999997</v>
          </cell>
        </row>
        <row r="8">
          <cell r="C8">
            <v>12.9</v>
          </cell>
          <cell r="D8">
            <v>42.18</v>
          </cell>
          <cell r="E8">
            <v>60.93</v>
          </cell>
          <cell r="F8">
            <v>52.27</v>
          </cell>
          <cell r="G8">
            <v>60.39</v>
          </cell>
          <cell r="H8">
            <v>47.09</v>
          </cell>
          <cell r="I8">
            <v>77.459999999999994</v>
          </cell>
          <cell r="J8">
            <v>106.43</v>
          </cell>
          <cell r="K8">
            <v>79.97</v>
          </cell>
          <cell r="L8">
            <v>42.240001999999997</v>
          </cell>
          <cell r="M8">
            <v>79.41</v>
          </cell>
          <cell r="N8">
            <v>58.46</v>
          </cell>
          <cell r="O8">
            <v>41.61</v>
          </cell>
          <cell r="P8">
            <v>42.400002000000001</v>
          </cell>
          <cell r="Q8">
            <v>58.87</v>
          </cell>
          <cell r="R8">
            <v>28.129999000000002</v>
          </cell>
          <cell r="S8">
            <v>51.029998999999997</v>
          </cell>
          <cell r="T8">
            <v>113.57</v>
          </cell>
          <cell r="U8">
            <v>47.360000999999997</v>
          </cell>
          <cell r="V8">
            <v>64.300003000000004</v>
          </cell>
          <cell r="W8">
            <v>45.279998999999997</v>
          </cell>
        </row>
        <row r="9">
          <cell r="C9">
            <v>12.93</v>
          </cell>
          <cell r="D9">
            <v>42.54</v>
          </cell>
          <cell r="E9">
            <v>61.34</v>
          </cell>
          <cell r="F9">
            <v>52.44</v>
          </cell>
          <cell r="G9">
            <v>60.44</v>
          </cell>
          <cell r="H9">
            <v>47.42</v>
          </cell>
          <cell r="I9">
            <v>78.05</v>
          </cell>
          <cell r="J9">
            <v>106.6</v>
          </cell>
          <cell r="K9">
            <v>80.650000000000006</v>
          </cell>
          <cell r="L9">
            <v>42.720001000000003</v>
          </cell>
          <cell r="M9">
            <v>80.510000000000005</v>
          </cell>
          <cell r="N9">
            <v>58.75</v>
          </cell>
          <cell r="O9">
            <v>42.05</v>
          </cell>
          <cell r="P9">
            <v>42.639999000000003</v>
          </cell>
          <cell r="Q9">
            <v>58.6</v>
          </cell>
          <cell r="R9">
            <v>28.01</v>
          </cell>
          <cell r="S9">
            <v>51.360000999999997</v>
          </cell>
          <cell r="T9">
            <v>114.260002</v>
          </cell>
          <cell r="U9">
            <v>47.52</v>
          </cell>
          <cell r="V9">
            <v>64.839995999999999</v>
          </cell>
          <cell r="W9">
            <v>45.630001</v>
          </cell>
        </row>
        <row r="10">
          <cell r="C10">
            <v>13.09</v>
          </cell>
          <cell r="D10">
            <v>42.96</v>
          </cell>
          <cell r="E10">
            <v>61.71</v>
          </cell>
          <cell r="F10">
            <v>52.82</v>
          </cell>
          <cell r="G10">
            <v>60.9</v>
          </cell>
          <cell r="H10">
            <v>47.86</v>
          </cell>
          <cell r="I10">
            <v>78.78</v>
          </cell>
          <cell r="J10">
            <v>107.37</v>
          </cell>
          <cell r="K10">
            <v>81.2</v>
          </cell>
          <cell r="L10">
            <v>42.639999000000003</v>
          </cell>
          <cell r="M10">
            <v>81</v>
          </cell>
          <cell r="N10">
            <v>59.16</v>
          </cell>
          <cell r="O10">
            <v>42.24</v>
          </cell>
          <cell r="P10">
            <v>42.990001999999997</v>
          </cell>
          <cell r="Q10">
            <v>58.28</v>
          </cell>
          <cell r="R10">
            <v>28.309999000000001</v>
          </cell>
          <cell r="S10">
            <v>52.169998</v>
          </cell>
          <cell r="T10">
            <v>115.30999799999999</v>
          </cell>
          <cell r="U10">
            <v>47.919998</v>
          </cell>
          <cell r="V10">
            <v>65.239998</v>
          </cell>
          <cell r="W10">
            <v>45.91</v>
          </cell>
        </row>
        <row r="11">
          <cell r="C11">
            <v>12.65</v>
          </cell>
          <cell r="D11">
            <v>42.69</v>
          </cell>
          <cell r="E11">
            <v>61.07</v>
          </cell>
          <cell r="F11">
            <v>52.49</v>
          </cell>
          <cell r="G11">
            <v>60.38</v>
          </cell>
          <cell r="H11">
            <v>47.38</v>
          </cell>
          <cell r="I11">
            <v>78.540000000000006</v>
          </cell>
          <cell r="J11">
            <v>106.06</v>
          </cell>
          <cell r="K11">
            <v>80.44</v>
          </cell>
          <cell r="L11">
            <v>42.049999</v>
          </cell>
          <cell r="M11">
            <v>80.540000000000006</v>
          </cell>
          <cell r="N11">
            <v>58.52</v>
          </cell>
          <cell r="O11">
            <v>41.92</v>
          </cell>
          <cell r="P11">
            <v>42.639999000000003</v>
          </cell>
          <cell r="Q11">
            <v>57.73</v>
          </cell>
          <cell r="R11">
            <v>27.99</v>
          </cell>
          <cell r="S11">
            <v>51.75</v>
          </cell>
          <cell r="T11">
            <v>114.32</v>
          </cell>
          <cell r="U11">
            <v>47.549999</v>
          </cell>
          <cell r="V11">
            <v>64.720000999999996</v>
          </cell>
          <cell r="W11">
            <v>45.619999</v>
          </cell>
        </row>
        <row r="12">
          <cell r="C12">
            <v>12.63</v>
          </cell>
          <cell r="D12">
            <v>42.88</v>
          </cell>
          <cell r="E12">
            <v>61.27</v>
          </cell>
          <cell r="F12">
            <v>52.77</v>
          </cell>
          <cell r="G12">
            <v>60.89</v>
          </cell>
          <cell r="H12">
            <v>47.6</v>
          </cell>
          <cell r="I12">
            <v>78.959999999999994</v>
          </cell>
          <cell r="J12">
            <v>106.38</v>
          </cell>
          <cell r="K12">
            <v>80.650000000000006</v>
          </cell>
          <cell r="L12">
            <v>42.689999</v>
          </cell>
          <cell r="M12">
            <v>81.7</v>
          </cell>
          <cell r="N12">
            <v>58.87</v>
          </cell>
          <cell r="O12">
            <v>41.92</v>
          </cell>
          <cell r="P12">
            <v>42.889999000000003</v>
          </cell>
          <cell r="Q12">
            <v>58.11</v>
          </cell>
          <cell r="R12">
            <v>28.41</v>
          </cell>
          <cell r="S12">
            <v>51.740001999999997</v>
          </cell>
          <cell r="T12">
            <v>115.610001</v>
          </cell>
          <cell r="U12">
            <v>47.650002000000001</v>
          </cell>
          <cell r="V12">
            <v>64.919998000000007</v>
          </cell>
          <cell r="W12">
            <v>45.860000999999997</v>
          </cell>
        </row>
        <row r="13">
          <cell r="C13">
            <v>12.59</v>
          </cell>
          <cell r="D13">
            <v>42.78</v>
          </cell>
          <cell r="E13">
            <v>61.34</v>
          </cell>
          <cell r="F13">
            <v>52.99</v>
          </cell>
          <cell r="G13">
            <v>61.2</v>
          </cell>
          <cell r="H13">
            <v>47.71</v>
          </cell>
          <cell r="I13">
            <v>79.2</v>
          </cell>
          <cell r="J13">
            <v>106.3</v>
          </cell>
          <cell r="K13">
            <v>80.78</v>
          </cell>
          <cell r="L13">
            <v>42.540000999999997</v>
          </cell>
          <cell r="M13">
            <v>81.81</v>
          </cell>
          <cell r="N13">
            <v>59.04</v>
          </cell>
          <cell r="O13">
            <v>42.15</v>
          </cell>
          <cell r="P13">
            <v>42.669998</v>
          </cell>
          <cell r="Q13">
            <v>58.26</v>
          </cell>
          <cell r="R13">
            <v>28.52</v>
          </cell>
          <cell r="S13">
            <v>51.810001</v>
          </cell>
          <cell r="T13">
            <v>115.760002</v>
          </cell>
          <cell r="U13">
            <v>47.709999000000003</v>
          </cell>
          <cell r="V13">
            <v>65.040001000000004</v>
          </cell>
          <cell r="W13">
            <v>46.07</v>
          </cell>
        </row>
        <row r="14">
          <cell r="C14">
            <v>12.6</v>
          </cell>
          <cell r="D14">
            <v>42.93</v>
          </cell>
          <cell r="E14">
            <v>61.39</v>
          </cell>
          <cell r="F14">
            <v>52.9</v>
          </cell>
          <cell r="G14">
            <v>61.32</v>
          </cell>
          <cell r="H14">
            <v>47.85</v>
          </cell>
          <cell r="I14">
            <v>79.459999999999994</v>
          </cell>
          <cell r="J14">
            <v>106.19</v>
          </cell>
          <cell r="K14">
            <v>80.62</v>
          </cell>
          <cell r="L14">
            <v>42.509998000000003</v>
          </cell>
          <cell r="M14">
            <v>81.89</v>
          </cell>
          <cell r="N14">
            <v>59.14</v>
          </cell>
          <cell r="O14">
            <v>42.39</v>
          </cell>
          <cell r="P14">
            <v>42.580002</v>
          </cell>
          <cell r="Q14">
            <v>58.67</v>
          </cell>
          <cell r="R14">
            <v>28.52</v>
          </cell>
          <cell r="S14">
            <v>52.040000999999997</v>
          </cell>
          <cell r="T14">
            <v>116.510002</v>
          </cell>
          <cell r="U14">
            <v>47.959999000000003</v>
          </cell>
          <cell r="V14">
            <v>65.190002000000007</v>
          </cell>
          <cell r="W14">
            <v>46.27</v>
          </cell>
        </row>
        <row r="15">
          <cell r="C15">
            <v>12.69</v>
          </cell>
          <cell r="D15">
            <v>43.14</v>
          </cell>
          <cell r="E15">
            <v>61.37</v>
          </cell>
          <cell r="F15">
            <v>52.76</v>
          </cell>
          <cell r="G15">
            <v>61.4</v>
          </cell>
          <cell r="H15">
            <v>47.92</v>
          </cell>
          <cell r="I15">
            <v>79.22</v>
          </cell>
          <cell r="J15">
            <v>105.92</v>
          </cell>
          <cell r="K15">
            <v>80.5</v>
          </cell>
          <cell r="L15">
            <v>42.580002</v>
          </cell>
          <cell r="M15">
            <v>82.18</v>
          </cell>
          <cell r="N15">
            <v>59.14</v>
          </cell>
          <cell r="O15">
            <v>42.35</v>
          </cell>
          <cell r="P15">
            <v>42.580002</v>
          </cell>
          <cell r="Q15">
            <v>58.63</v>
          </cell>
          <cell r="R15">
            <v>28.65</v>
          </cell>
          <cell r="S15">
            <v>52.330002</v>
          </cell>
          <cell r="T15">
            <v>115.629997</v>
          </cell>
          <cell r="U15">
            <v>47.98</v>
          </cell>
          <cell r="V15">
            <v>65.580001999999993</v>
          </cell>
          <cell r="W15">
            <v>46.34</v>
          </cell>
        </row>
        <row r="16">
          <cell r="C16">
            <v>12.59</v>
          </cell>
          <cell r="D16">
            <v>43.11</v>
          </cell>
          <cell r="E16">
            <v>61.38</v>
          </cell>
          <cell r="F16">
            <v>52.8</v>
          </cell>
          <cell r="G16">
            <v>62.34</v>
          </cell>
          <cell r="H16">
            <v>47.89</v>
          </cell>
          <cell r="I16">
            <v>79.03</v>
          </cell>
          <cell r="J16">
            <v>105.66</v>
          </cell>
          <cell r="K16">
            <v>80.38</v>
          </cell>
          <cell r="L16">
            <v>42.369999</v>
          </cell>
          <cell r="M16">
            <v>82.21</v>
          </cell>
          <cell r="N16">
            <v>59.25</v>
          </cell>
          <cell r="O16">
            <v>42.45</v>
          </cell>
          <cell r="P16">
            <v>42.150002000000001</v>
          </cell>
          <cell r="Q16">
            <v>58.47</v>
          </cell>
          <cell r="R16">
            <v>28.469999000000001</v>
          </cell>
          <cell r="S16">
            <v>52.619999</v>
          </cell>
          <cell r="T16">
            <v>115.68</v>
          </cell>
          <cell r="U16">
            <v>47.77</v>
          </cell>
          <cell r="V16">
            <v>65.309997999999993</v>
          </cell>
          <cell r="W16">
            <v>46.389999000000003</v>
          </cell>
        </row>
        <row r="17">
          <cell r="C17">
            <v>12.56</v>
          </cell>
          <cell r="D17">
            <v>42.55</v>
          </cell>
          <cell r="E17">
            <v>60.5</v>
          </cell>
          <cell r="F17">
            <v>52.72</v>
          </cell>
          <cell r="G17">
            <v>62.56</v>
          </cell>
          <cell r="H17">
            <v>47.21</v>
          </cell>
          <cell r="I17">
            <v>77.86</v>
          </cell>
          <cell r="J17">
            <v>104</v>
          </cell>
          <cell r="K17">
            <v>79.52</v>
          </cell>
          <cell r="L17">
            <v>42.450001</v>
          </cell>
          <cell r="M17">
            <v>80.930000000000007</v>
          </cell>
          <cell r="N17">
            <v>58.72</v>
          </cell>
          <cell r="O17">
            <v>42.17</v>
          </cell>
          <cell r="P17">
            <v>42.139999000000003</v>
          </cell>
          <cell r="Q17">
            <v>57.88</v>
          </cell>
          <cell r="R17">
            <v>28.309999000000001</v>
          </cell>
          <cell r="S17">
            <v>52.040000999999997</v>
          </cell>
          <cell r="T17">
            <v>117.300003</v>
          </cell>
          <cell r="U17">
            <v>47.34</v>
          </cell>
          <cell r="V17">
            <v>64.529999000000004</v>
          </cell>
          <cell r="W17">
            <v>45.689999</v>
          </cell>
        </row>
        <row r="18">
          <cell r="C18">
            <v>12.54</v>
          </cell>
          <cell r="D18">
            <v>42.18</v>
          </cell>
          <cell r="E18">
            <v>59.97</v>
          </cell>
          <cell r="F18">
            <v>52.22</v>
          </cell>
          <cell r="G18">
            <v>61</v>
          </cell>
          <cell r="H18">
            <v>46.78</v>
          </cell>
          <cell r="I18">
            <v>76.86</v>
          </cell>
          <cell r="J18">
            <v>103.15</v>
          </cell>
          <cell r="K18">
            <v>78.64</v>
          </cell>
          <cell r="L18">
            <v>42.150002000000001</v>
          </cell>
          <cell r="M18">
            <v>80.150000000000006</v>
          </cell>
          <cell r="N18">
            <v>58.46</v>
          </cell>
          <cell r="O18">
            <v>41.85</v>
          </cell>
          <cell r="P18">
            <v>41.779998999999997</v>
          </cell>
          <cell r="Q18">
            <v>56.75</v>
          </cell>
          <cell r="R18">
            <v>28.09</v>
          </cell>
          <cell r="S18">
            <v>51.389999000000003</v>
          </cell>
          <cell r="T18">
            <v>115.629997</v>
          </cell>
          <cell r="U18">
            <v>46.369999</v>
          </cell>
          <cell r="V18">
            <v>64.029999000000004</v>
          </cell>
          <cell r="W18">
            <v>45.16</v>
          </cell>
        </row>
        <row r="19">
          <cell r="C19">
            <v>12.63</v>
          </cell>
          <cell r="D19">
            <v>43.84</v>
          </cell>
          <cell r="E19">
            <v>62.03</v>
          </cell>
          <cell r="F19">
            <v>54.13</v>
          </cell>
          <cell r="G19">
            <v>63.97</v>
          </cell>
          <cell r="H19">
            <v>48.59</v>
          </cell>
          <cell r="I19">
            <v>79.5</v>
          </cell>
          <cell r="J19">
            <v>107.03</v>
          </cell>
          <cell r="K19">
            <v>81.62</v>
          </cell>
          <cell r="L19">
            <v>42.799999</v>
          </cell>
          <cell r="M19">
            <v>82.56</v>
          </cell>
          <cell r="N19">
            <v>60.31</v>
          </cell>
          <cell r="O19">
            <v>43.09</v>
          </cell>
          <cell r="P19">
            <v>42.59</v>
          </cell>
          <cell r="Q19">
            <v>59.04</v>
          </cell>
          <cell r="R19">
            <v>29.57</v>
          </cell>
          <cell r="S19">
            <v>53.27</v>
          </cell>
          <cell r="T19">
            <v>117.779999</v>
          </cell>
          <cell r="U19">
            <v>47.759998000000003</v>
          </cell>
          <cell r="V19">
            <v>66.410004000000001</v>
          </cell>
          <cell r="W19">
            <v>46.959999000000003</v>
          </cell>
        </row>
        <row r="20">
          <cell r="C20">
            <v>12.64</v>
          </cell>
          <cell r="D20">
            <v>43.41</v>
          </cell>
          <cell r="E20">
            <v>61.55</v>
          </cell>
          <cell r="F20">
            <v>53.67</v>
          </cell>
          <cell r="G20">
            <v>62.9</v>
          </cell>
          <cell r="H20">
            <v>48.18</v>
          </cell>
          <cell r="I20">
            <v>78.989999999999995</v>
          </cell>
          <cell r="J20">
            <v>106.33</v>
          </cell>
          <cell r="K20">
            <v>80.61</v>
          </cell>
          <cell r="L20">
            <v>42.73</v>
          </cell>
          <cell r="M20">
            <v>81.96</v>
          </cell>
          <cell r="N20">
            <v>59.72</v>
          </cell>
          <cell r="O20">
            <v>42.92</v>
          </cell>
          <cell r="P20">
            <v>42.389999000000003</v>
          </cell>
          <cell r="Q20">
            <v>58.63</v>
          </cell>
          <cell r="R20">
            <v>29.459999</v>
          </cell>
          <cell r="S20">
            <v>53.419998</v>
          </cell>
          <cell r="T20">
            <v>117.300003</v>
          </cell>
          <cell r="U20">
            <v>47.560001</v>
          </cell>
          <cell r="V20">
            <v>65.680000000000007</v>
          </cell>
          <cell r="W20">
            <v>46.59</v>
          </cell>
        </row>
        <row r="21">
          <cell r="C21">
            <v>12.62</v>
          </cell>
          <cell r="D21">
            <v>42.99</v>
          </cell>
          <cell r="E21">
            <v>61.23</v>
          </cell>
          <cell r="F21">
            <v>53.31</v>
          </cell>
          <cell r="G21">
            <v>61.89</v>
          </cell>
          <cell r="H21">
            <v>47.96</v>
          </cell>
          <cell r="I21">
            <v>78.459999999999994</v>
          </cell>
          <cell r="J21">
            <v>105.02</v>
          </cell>
          <cell r="K21">
            <v>79.81</v>
          </cell>
          <cell r="L21">
            <v>42.84</v>
          </cell>
          <cell r="M21">
            <v>81.38</v>
          </cell>
          <cell r="N21">
            <v>59.52</v>
          </cell>
          <cell r="O21">
            <v>42.81</v>
          </cell>
          <cell r="P21">
            <v>42.07</v>
          </cell>
          <cell r="Q21">
            <v>58.17</v>
          </cell>
          <cell r="R21">
            <v>29.040001</v>
          </cell>
          <cell r="S21">
            <v>53.490001999999997</v>
          </cell>
          <cell r="T21">
            <v>116.120003</v>
          </cell>
          <cell r="U21">
            <v>47</v>
          </cell>
          <cell r="V21">
            <v>65.180000000000007</v>
          </cell>
          <cell r="W21">
            <v>46.25</v>
          </cell>
        </row>
        <row r="22">
          <cell r="C22">
            <v>12.67</v>
          </cell>
          <cell r="D22">
            <v>42.71</v>
          </cell>
          <cell r="E22">
            <v>61.22</v>
          </cell>
          <cell r="F22">
            <v>53.12</v>
          </cell>
          <cell r="G22">
            <v>61.6</v>
          </cell>
          <cell r="H22">
            <v>47.84</v>
          </cell>
          <cell r="I22">
            <v>78.34</v>
          </cell>
          <cell r="J22">
            <v>104.59</v>
          </cell>
          <cell r="K22">
            <v>79.760000000000005</v>
          </cell>
          <cell r="L22">
            <v>42.799999</v>
          </cell>
          <cell r="M22">
            <v>81.430000000000007</v>
          </cell>
          <cell r="N22">
            <v>59.02</v>
          </cell>
          <cell r="O22">
            <v>42.9</v>
          </cell>
          <cell r="P22">
            <v>42.110000999999997</v>
          </cell>
          <cell r="Q22">
            <v>57.35</v>
          </cell>
          <cell r="R22">
            <v>28.74</v>
          </cell>
          <cell r="S22">
            <v>53.919998</v>
          </cell>
          <cell r="T22">
            <v>115.540001</v>
          </cell>
          <cell r="U22">
            <v>46.900002000000001</v>
          </cell>
          <cell r="V22">
            <v>65.150002000000001</v>
          </cell>
          <cell r="W22">
            <v>46.23</v>
          </cell>
        </row>
        <row r="23">
          <cell r="C23">
            <v>12.7</v>
          </cell>
          <cell r="D23">
            <v>42.32</v>
          </cell>
          <cell r="E23">
            <v>60.85</v>
          </cell>
          <cell r="F23">
            <v>52.93</v>
          </cell>
          <cell r="G23">
            <v>61.21</v>
          </cell>
          <cell r="H23">
            <v>47.28</v>
          </cell>
          <cell r="I23">
            <v>77.98</v>
          </cell>
          <cell r="J23">
            <v>103.63</v>
          </cell>
          <cell r="K23">
            <v>79.08</v>
          </cell>
          <cell r="L23">
            <v>42.799999</v>
          </cell>
          <cell r="M23">
            <v>80.790000000000006</v>
          </cell>
          <cell r="N23">
            <v>58.61</v>
          </cell>
          <cell r="O23">
            <v>42.6</v>
          </cell>
          <cell r="P23">
            <v>42.02</v>
          </cell>
          <cell r="Q23">
            <v>57.25</v>
          </cell>
          <cell r="R23">
            <v>28.549999</v>
          </cell>
          <cell r="S23">
            <v>54.139999000000003</v>
          </cell>
          <cell r="T23">
            <v>116.110001</v>
          </cell>
          <cell r="U23">
            <v>46.310001</v>
          </cell>
          <cell r="V23">
            <v>64.650002000000001</v>
          </cell>
          <cell r="W23">
            <v>45.68</v>
          </cell>
        </row>
        <row r="24">
          <cell r="C24">
            <v>12.65</v>
          </cell>
          <cell r="D24">
            <v>42.36</v>
          </cell>
          <cell r="E24">
            <v>60.84</v>
          </cell>
          <cell r="F24">
            <v>52.59</v>
          </cell>
          <cell r="G24">
            <v>61.44</v>
          </cell>
          <cell r="H24">
            <v>47.04</v>
          </cell>
          <cell r="I24">
            <v>77.94</v>
          </cell>
          <cell r="J24">
            <v>103.94</v>
          </cell>
          <cell r="K24">
            <v>79.23</v>
          </cell>
          <cell r="L24">
            <v>42.740001999999997</v>
          </cell>
          <cell r="M24">
            <v>81.260000000000005</v>
          </cell>
          <cell r="N24">
            <v>58.28</v>
          </cell>
          <cell r="O24">
            <v>42.28</v>
          </cell>
          <cell r="P24">
            <v>42.009998000000003</v>
          </cell>
          <cell r="Q24">
            <v>57.09</v>
          </cell>
          <cell r="R24">
            <v>28.620000999999998</v>
          </cell>
          <cell r="S24">
            <v>54.189999</v>
          </cell>
          <cell r="T24">
            <v>115.110001</v>
          </cell>
          <cell r="U24">
            <v>46.34</v>
          </cell>
          <cell r="V24">
            <v>64.459998999999996</v>
          </cell>
          <cell r="W24">
            <v>45.66</v>
          </cell>
        </row>
        <row r="25">
          <cell r="C25">
            <v>12.85</v>
          </cell>
          <cell r="D25">
            <v>42.41</v>
          </cell>
          <cell r="E25">
            <v>60.49</v>
          </cell>
          <cell r="F25">
            <v>52.17</v>
          </cell>
          <cell r="G25">
            <v>61.02</v>
          </cell>
          <cell r="H25">
            <v>47.12</v>
          </cell>
          <cell r="I25">
            <v>77.900000000000006</v>
          </cell>
          <cell r="J25">
            <v>104.18</v>
          </cell>
          <cell r="K25">
            <v>79.52</v>
          </cell>
          <cell r="L25">
            <v>42.900002000000001</v>
          </cell>
          <cell r="M25">
            <v>81.739999999999995</v>
          </cell>
          <cell r="N25">
            <v>57.99</v>
          </cell>
          <cell r="O25">
            <v>42.2</v>
          </cell>
          <cell r="P25">
            <v>42.009998000000003</v>
          </cell>
          <cell r="Q25">
            <v>56.96</v>
          </cell>
          <cell r="R25">
            <v>28.719999000000001</v>
          </cell>
          <cell r="S25">
            <v>54.060001</v>
          </cell>
          <cell r="T25">
            <v>115.93</v>
          </cell>
          <cell r="U25">
            <v>46.330002</v>
          </cell>
          <cell r="V25">
            <v>63.990001999999997</v>
          </cell>
          <cell r="W25">
            <v>45.689999</v>
          </cell>
        </row>
        <row r="26">
          <cell r="C26">
            <v>12.85</v>
          </cell>
          <cell r="D26">
            <v>42.28</v>
          </cell>
          <cell r="E26">
            <v>59.94</v>
          </cell>
          <cell r="F26">
            <v>51.88</v>
          </cell>
          <cell r="G26">
            <v>60.66</v>
          </cell>
          <cell r="H26">
            <v>46.51</v>
          </cell>
          <cell r="I26">
            <v>77.48</v>
          </cell>
          <cell r="J26">
            <v>103.2</v>
          </cell>
          <cell r="K26">
            <v>78.790000000000006</v>
          </cell>
          <cell r="L26">
            <v>42.990001999999997</v>
          </cell>
          <cell r="M26">
            <v>80.900000000000006</v>
          </cell>
          <cell r="N26">
            <v>57.55</v>
          </cell>
          <cell r="O26">
            <v>42.03</v>
          </cell>
          <cell r="P26">
            <v>41.900002000000001</v>
          </cell>
          <cell r="Q26">
            <v>56.93</v>
          </cell>
          <cell r="R26">
            <v>28.68</v>
          </cell>
          <cell r="S26">
            <v>53.720001000000003</v>
          </cell>
          <cell r="T26">
            <v>115.730003</v>
          </cell>
          <cell r="U26">
            <v>46.09</v>
          </cell>
          <cell r="V26">
            <v>63.400002000000001</v>
          </cell>
          <cell r="W26">
            <v>45.330002</v>
          </cell>
        </row>
        <row r="27">
          <cell r="C27">
            <v>12.82</v>
          </cell>
          <cell r="D27">
            <v>42.26</v>
          </cell>
          <cell r="E27">
            <v>59.65</v>
          </cell>
          <cell r="F27">
            <v>52.09</v>
          </cell>
          <cell r="G27">
            <v>61.44</v>
          </cell>
          <cell r="H27">
            <v>46.51</v>
          </cell>
          <cell r="I27">
            <v>77.42</v>
          </cell>
          <cell r="J27">
            <v>102.79</v>
          </cell>
          <cell r="K27">
            <v>79.08</v>
          </cell>
          <cell r="L27">
            <v>42.82</v>
          </cell>
          <cell r="M27">
            <v>81.02</v>
          </cell>
          <cell r="N27">
            <v>57.33</v>
          </cell>
          <cell r="O27">
            <v>41.85</v>
          </cell>
          <cell r="P27">
            <v>42.080002</v>
          </cell>
          <cell r="Q27">
            <v>57.57</v>
          </cell>
          <cell r="R27">
            <v>28.790001</v>
          </cell>
          <cell r="S27">
            <v>54.240001999999997</v>
          </cell>
          <cell r="T27">
            <v>116.610001</v>
          </cell>
          <cell r="U27">
            <v>46.599997999999999</v>
          </cell>
          <cell r="V27">
            <v>63.439999</v>
          </cell>
          <cell r="W27">
            <v>45.150002000000001</v>
          </cell>
        </row>
        <row r="28">
          <cell r="C28">
            <v>12.77</v>
          </cell>
          <cell r="D28">
            <v>41.09</v>
          </cell>
          <cell r="E28">
            <v>58.68</v>
          </cell>
          <cell r="F28">
            <v>51.5</v>
          </cell>
          <cell r="G28">
            <v>60.69</v>
          </cell>
          <cell r="H28">
            <v>45.44</v>
          </cell>
          <cell r="I28">
            <v>75.760000000000005</v>
          </cell>
          <cell r="J28">
            <v>100.45</v>
          </cell>
          <cell r="K28">
            <v>77.430000000000007</v>
          </cell>
          <cell r="L28">
            <v>42.73</v>
          </cell>
          <cell r="M28">
            <v>80.209999999999994</v>
          </cell>
          <cell r="N28">
            <v>56.03</v>
          </cell>
          <cell r="O28">
            <v>41.5</v>
          </cell>
          <cell r="P28">
            <v>42.16</v>
          </cell>
          <cell r="Q28">
            <v>56.7</v>
          </cell>
          <cell r="R28">
            <v>28.26</v>
          </cell>
          <cell r="S28">
            <v>53.34</v>
          </cell>
          <cell r="T28">
            <v>115.139999</v>
          </cell>
          <cell r="U28">
            <v>45.810001</v>
          </cell>
          <cell r="V28">
            <v>62.290000999999997</v>
          </cell>
          <cell r="W28">
            <v>43.849997999999999</v>
          </cell>
        </row>
        <row r="29">
          <cell r="C29">
            <v>12.71</v>
          </cell>
          <cell r="D29">
            <v>40.97</v>
          </cell>
          <cell r="E29">
            <v>58.51</v>
          </cell>
          <cell r="F29">
            <v>51.08</v>
          </cell>
          <cell r="G29">
            <v>60.43</v>
          </cell>
          <cell r="H29">
            <v>45.33</v>
          </cell>
          <cell r="I29">
            <v>75.45</v>
          </cell>
          <cell r="J29">
            <v>100.07</v>
          </cell>
          <cell r="K29">
            <v>76.91</v>
          </cell>
          <cell r="L29">
            <v>42.049999</v>
          </cell>
          <cell r="M29">
            <v>79.84</v>
          </cell>
          <cell r="N29">
            <v>55.7</v>
          </cell>
          <cell r="O29">
            <v>41.43</v>
          </cell>
          <cell r="P29">
            <v>42.110000999999997</v>
          </cell>
          <cell r="Q29">
            <v>56.1</v>
          </cell>
          <cell r="R29">
            <v>27.84</v>
          </cell>
          <cell r="S29">
            <v>53.119999</v>
          </cell>
          <cell r="T29">
            <v>113.089996</v>
          </cell>
          <cell r="U29">
            <v>45.290000999999997</v>
          </cell>
          <cell r="V29">
            <v>62.029998999999997</v>
          </cell>
          <cell r="W29">
            <v>43.849997999999999</v>
          </cell>
        </row>
        <row r="30">
          <cell r="C30">
            <v>12.69</v>
          </cell>
          <cell r="D30">
            <v>41.05</v>
          </cell>
          <cell r="E30">
            <v>58.31</v>
          </cell>
          <cell r="F30">
            <v>51</v>
          </cell>
          <cell r="G30">
            <v>59.83</v>
          </cell>
          <cell r="H30">
            <v>45.12</v>
          </cell>
          <cell r="I30">
            <v>75.03</v>
          </cell>
          <cell r="J30">
            <v>99.29</v>
          </cell>
          <cell r="K30">
            <v>76.19</v>
          </cell>
          <cell r="L30">
            <v>41.57</v>
          </cell>
          <cell r="M30">
            <v>80.25</v>
          </cell>
          <cell r="N30">
            <v>55.81</v>
          </cell>
          <cell r="O30">
            <v>41.8</v>
          </cell>
          <cell r="P30">
            <v>41.91</v>
          </cell>
          <cell r="Q30">
            <v>55.88</v>
          </cell>
          <cell r="R30">
            <v>27.309999000000001</v>
          </cell>
          <cell r="S30">
            <v>53.060001</v>
          </cell>
          <cell r="T30">
            <v>112.55999799999999</v>
          </cell>
          <cell r="U30">
            <v>45.049999</v>
          </cell>
          <cell r="V30">
            <v>61.860000999999997</v>
          </cell>
          <cell r="W30">
            <v>43.880001</v>
          </cell>
        </row>
        <row r="31">
          <cell r="C31">
            <v>12.7</v>
          </cell>
          <cell r="D31">
            <v>41.08</v>
          </cell>
          <cell r="E31">
            <v>58.28</v>
          </cell>
          <cell r="F31">
            <v>51.4</v>
          </cell>
          <cell r="G31">
            <v>59.38</v>
          </cell>
          <cell r="H31">
            <v>45.21</v>
          </cell>
          <cell r="I31">
            <v>74.86</v>
          </cell>
          <cell r="J31">
            <v>99.1</v>
          </cell>
          <cell r="K31">
            <v>75.67</v>
          </cell>
          <cell r="L31">
            <v>41.200001</v>
          </cell>
          <cell r="M31">
            <v>79.98</v>
          </cell>
          <cell r="N31">
            <v>55.76</v>
          </cell>
          <cell r="O31">
            <v>41.61</v>
          </cell>
          <cell r="P31">
            <v>41.759998000000003</v>
          </cell>
          <cell r="Q31">
            <v>56.01</v>
          </cell>
          <cell r="R31">
            <v>27.26</v>
          </cell>
          <cell r="S31">
            <v>52.860000999999997</v>
          </cell>
          <cell r="T31">
            <v>113.269997</v>
          </cell>
          <cell r="U31">
            <v>45.060001</v>
          </cell>
          <cell r="V31">
            <v>61.77</v>
          </cell>
          <cell r="W31">
            <v>44.189999</v>
          </cell>
        </row>
        <row r="32">
          <cell r="C32">
            <v>12.6</v>
          </cell>
          <cell r="D32">
            <v>40.33</v>
          </cell>
          <cell r="E32">
            <v>57.64</v>
          </cell>
          <cell r="F32">
            <v>50.8</v>
          </cell>
          <cell r="G32">
            <v>57.91</v>
          </cell>
          <cell r="H32">
            <v>44.48</v>
          </cell>
          <cell r="I32">
            <v>73.900000000000006</v>
          </cell>
          <cell r="J32">
            <v>97.4</v>
          </cell>
          <cell r="K32">
            <v>74.41</v>
          </cell>
          <cell r="L32">
            <v>41</v>
          </cell>
          <cell r="M32">
            <v>78.400000000000006</v>
          </cell>
          <cell r="N32">
            <v>55.09</v>
          </cell>
          <cell r="O32">
            <v>41.72</v>
          </cell>
          <cell r="P32">
            <v>41.279998999999997</v>
          </cell>
          <cell r="Q32">
            <v>55.15</v>
          </cell>
          <cell r="R32">
            <v>27.309999000000001</v>
          </cell>
          <cell r="S32">
            <v>52.849997999999999</v>
          </cell>
          <cell r="T32">
            <v>112.66999800000001</v>
          </cell>
          <cell r="U32">
            <v>44.57</v>
          </cell>
          <cell r="V32">
            <v>60.919998</v>
          </cell>
          <cell r="W32">
            <v>43.599997999999999</v>
          </cell>
        </row>
        <row r="33">
          <cell r="C33">
            <v>12.71</v>
          </cell>
          <cell r="D33">
            <v>39.96</v>
          </cell>
          <cell r="E33">
            <v>56.97</v>
          </cell>
          <cell r="F33">
            <v>50.51</v>
          </cell>
          <cell r="G33">
            <v>56.98</v>
          </cell>
          <cell r="H33">
            <v>44.08</v>
          </cell>
          <cell r="I33">
            <v>73.73</v>
          </cell>
          <cell r="J33">
            <v>97.06</v>
          </cell>
          <cell r="K33">
            <v>74.3</v>
          </cell>
          <cell r="L33">
            <v>41.130001</v>
          </cell>
          <cell r="M33">
            <v>78.209999999999994</v>
          </cell>
          <cell r="N33">
            <v>54.63</v>
          </cell>
          <cell r="O33">
            <v>41.49</v>
          </cell>
          <cell r="P33">
            <v>41.5</v>
          </cell>
          <cell r="Q33">
            <v>54.25</v>
          </cell>
          <cell r="R33">
            <v>27.08</v>
          </cell>
          <cell r="S33">
            <v>52.529998999999997</v>
          </cell>
          <cell r="T33">
            <v>111.910004</v>
          </cell>
          <cell r="U33">
            <v>44.43</v>
          </cell>
          <cell r="V33">
            <v>60.599997999999999</v>
          </cell>
          <cell r="W33">
            <v>43.330002</v>
          </cell>
        </row>
        <row r="34">
          <cell r="C34" t="str">
            <v>_______</v>
          </cell>
          <cell r="D34" t="str">
            <v>_______</v>
          </cell>
          <cell r="E34" t="str">
            <v>_______</v>
          </cell>
          <cell r="F34" t="str">
            <v>_______</v>
          </cell>
          <cell r="G34" t="str">
            <v>_______</v>
          </cell>
          <cell r="H34" t="str">
            <v>_______</v>
          </cell>
          <cell r="I34" t="str">
            <v>_______</v>
          </cell>
          <cell r="J34" t="str">
            <v>_______</v>
          </cell>
          <cell r="K34" t="str">
            <v>_______</v>
          </cell>
          <cell r="L34" t="str">
            <v>_______</v>
          </cell>
          <cell r="M34" t="str">
            <v>_______</v>
          </cell>
          <cell r="N34" t="str">
            <v>_______</v>
          </cell>
          <cell r="O34" t="str">
            <v>_______</v>
          </cell>
          <cell r="P34" t="str">
            <v>_______</v>
          </cell>
          <cell r="Q34" t="str">
            <v>_______</v>
          </cell>
          <cell r="R34" t="str">
            <v>_______</v>
          </cell>
          <cell r="S34" t="str">
            <v>_______</v>
          </cell>
          <cell r="T34" t="str">
            <v>_______</v>
          </cell>
          <cell r="U34" t="str">
            <v>_______</v>
          </cell>
          <cell r="V34" t="str">
            <v>_______</v>
          </cell>
          <cell r="W34" t="str">
            <v>_______</v>
          </cell>
        </row>
        <row r="35">
          <cell r="C35">
            <v>12.722999999999997</v>
          </cell>
          <cell r="D35">
            <v>42.310333333333332</v>
          </cell>
          <cell r="E35">
            <v>60.497</v>
          </cell>
          <cell r="F35">
            <v>52.027333333333331</v>
          </cell>
          <cell r="G35">
            <v>60.803000000000019</v>
          </cell>
          <cell r="H35">
            <v>47.031666666666659</v>
          </cell>
          <cell r="I35">
            <v>77.600333333333353</v>
          </cell>
          <cell r="J35">
            <v>104.35299999999999</v>
          </cell>
          <cell r="K35">
            <v>79.268666666666661</v>
          </cell>
          <cell r="L35">
            <v>42.390333499999997</v>
          </cell>
          <cell r="M35">
            <v>80.715666666666678</v>
          </cell>
          <cell r="N35">
            <v>58.248666666666658</v>
          </cell>
          <cell r="O35">
            <v>42.111000000000004</v>
          </cell>
          <cell r="P35">
            <v>42.22633336666668</v>
          </cell>
          <cell r="Q35">
            <v>57.658000000000001</v>
          </cell>
          <cell r="R35">
            <v>28.38666649999999</v>
          </cell>
          <cell r="S35">
            <v>52.610666633333331</v>
          </cell>
          <cell r="T35">
            <v>115.17200016666666</v>
          </cell>
          <cell r="U35">
            <v>46.845666800000004</v>
          </cell>
          <cell r="V35">
            <v>64.185333633333343</v>
          </cell>
          <cell r="W35">
            <v>45.505333233333317</v>
          </cell>
        </row>
      </sheetData>
      <sheetData sheetId="28"/>
      <sheetData sheetId="29"/>
      <sheetData sheetId="30"/>
      <sheetData sheetId="31"/>
      <sheetData sheetId="32"/>
      <sheetData sheetId="33"/>
      <sheetData sheetId="34">
        <row r="8">
          <cell r="B8" t="str">
            <v>AQN</v>
          </cell>
          <cell r="C8" t="str">
            <v>Algonquin Pwr &amp; Util</v>
          </cell>
          <cell r="E8">
            <v>0.68400000000000005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 t="str">
            <v>n/a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4591</v>
          </cell>
          <cell r="AD8" t="str">
            <v>Y</v>
          </cell>
          <cell r="AE8">
            <v>0.1</v>
          </cell>
          <cell r="AF8">
            <v>0.08</v>
          </cell>
          <cell r="AG8">
            <v>0.08</v>
          </cell>
          <cell r="AH8">
            <v>0.10100000000000001</v>
          </cell>
          <cell r="AI8">
            <v>0.17599999999999999</v>
          </cell>
        </row>
        <row r="9">
          <cell r="B9" t="str">
            <v>ALE</v>
          </cell>
          <cell r="C9" t="str">
            <v>ALLETE</v>
          </cell>
          <cell r="E9">
            <v>2.29</v>
          </cell>
          <cell r="F9">
            <v>75</v>
          </cell>
          <cell r="G9">
            <v>55</v>
          </cell>
          <cell r="H9">
            <v>4.25</v>
          </cell>
          <cell r="I9">
            <v>2.7</v>
          </cell>
          <cell r="J9">
            <v>47.25</v>
          </cell>
          <cell r="K9">
            <v>51.1</v>
          </cell>
          <cell r="L9">
            <v>53.5</v>
          </cell>
          <cell r="M9">
            <v>0.41</v>
          </cell>
          <cell r="N9">
            <v>0.4</v>
          </cell>
          <cell r="O9">
            <v>0.59</v>
          </cell>
          <cell r="P9">
            <v>0.6</v>
          </cell>
          <cell r="Q9">
            <v>3507.4</v>
          </cell>
          <cell r="R9">
            <v>4225</v>
          </cell>
          <cell r="S9">
            <v>0.09</v>
          </cell>
          <cell r="T9">
            <v>0.05</v>
          </cell>
          <cell r="U9">
            <v>4.4999999999999998E-2</v>
          </cell>
          <cell r="V9">
            <v>3.5000000000000003E-2</v>
          </cell>
          <cell r="W9">
            <v>2</v>
          </cell>
          <cell r="X9">
            <v>0.75</v>
          </cell>
          <cell r="Y9" t="str">
            <v>A</v>
          </cell>
          <cell r="Z9">
            <v>9.2499999999999999E-2</v>
          </cell>
          <cell r="AA9" t="str">
            <v>BBB+</v>
          </cell>
          <cell r="AB9" t="str">
            <v>A3</v>
          </cell>
          <cell r="AC9">
            <v>3984.27</v>
          </cell>
          <cell r="AD9" t="str">
            <v>N</v>
          </cell>
          <cell r="AE9">
            <v>0.06</v>
          </cell>
          <cell r="AF9">
            <v>0.06</v>
          </cell>
          <cell r="AG9">
            <v>6.4000000000000001E-2</v>
          </cell>
          <cell r="AH9">
            <v>6.6000000000000003E-2</v>
          </cell>
          <cell r="AI9">
            <v>7.8E-2</v>
          </cell>
        </row>
        <row r="10">
          <cell r="B10" t="str">
            <v>LNT</v>
          </cell>
          <cell r="C10" t="str">
            <v>Alliant Energy</v>
          </cell>
          <cell r="E10">
            <v>1.34</v>
          </cell>
          <cell r="F10">
            <v>45</v>
          </cell>
          <cell r="G10">
            <v>35</v>
          </cell>
          <cell r="H10">
            <v>2.6</v>
          </cell>
          <cell r="I10">
            <v>1.66</v>
          </cell>
          <cell r="J10">
            <v>22.85</v>
          </cell>
          <cell r="K10">
            <v>231.35</v>
          </cell>
          <cell r="L10">
            <v>235</v>
          </cell>
          <cell r="M10">
            <v>0.49</v>
          </cell>
          <cell r="N10">
            <v>0.5</v>
          </cell>
          <cell r="O10">
            <v>0.51</v>
          </cell>
          <cell r="P10">
            <v>0.5</v>
          </cell>
          <cell r="Q10">
            <v>8192.7999999999993</v>
          </cell>
          <cell r="R10">
            <v>8700</v>
          </cell>
          <cell r="S10">
            <v>0.115</v>
          </cell>
          <cell r="T10">
            <v>6.5000000000000002E-2</v>
          </cell>
          <cell r="U10">
            <v>0.06</v>
          </cell>
          <cell r="V10">
            <v>0.05</v>
          </cell>
          <cell r="W10">
            <v>2</v>
          </cell>
          <cell r="X10">
            <v>0.7</v>
          </cell>
          <cell r="Y10" t="str">
            <v>A</v>
          </cell>
          <cell r="Z10">
            <v>0.105</v>
          </cell>
          <cell r="AA10" t="str">
            <v>A-</v>
          </cell>
          <cell r="AB10" t="str">
            <v>Baa1</v>
          </cell>
          <cell r="AC10">
            <v>9986.1299999999992</v>
          </cell>
          <cell r="AD10" t="str">
            <v>Y</v>
          </cell>
          <cell r="AE10">
            <v>5.8500000000000003E-2</v>
          </cell>
          <cell r="AF10">
            <v>5.5800000000000002E-2</v>
          </cell>
          <cell r="AG10">
            <v>5.9150000000000001E-2</v>
          </cell>
          <cell r="AH10">
            <v>5.91E-2</v>
          </cell>
          <cell r="AI10">
            <v>5.8599999999999999E-2</v>
          </cell>
        </row>
        <row r="11">
          <cell r="B11" t="str">
            <v>AEE</v>
          </cell>
          <cell r="C11" t="str">
            <v>Ameren Corp.</v>
          </cell>
          <cell r="E11">
            <v>1.88</v>
          </cell>
          <cell r="F11">
            <v>65</v>
          </cell>
          <cell r="G11">
            <v>50</v>
          </cell>
          <cell r="H11">
            <v>4</v>
          </cell>
          <cell r="I11">
            <v>2.35</v>
          </cell>
          <cell r="J11">
            <v>37.5</v>
          </cell>
          <cell r="K11">
            <v>242.63</v>
          </cell>
          <cell r="L11">
            <v>250</v>
          </cell>
          <cell r="M11">
            <v>0.49199999999999999</v>
          </cell>
          <cell r="N11">
            <v>0.49</v>
          </cell>
          <cell r="O11">
            <v>0.498</v>
          </cell>
          <cell r="P11">
            <v>0.5</v>
          </cell>
          <cell r="Q11">
            <v>14420</v>
          </cell>
          <cell r="R11">
            <v>18700</v>
          </cell>
          <cell r="S11">
            <v>0.105</v>
          </cell>
          <cell r="T11">
            <v>7.4999999999999997E-2</v>
          </cell>
          <cell r="U11">
            <v>5.5E-2</v>
          </cell>
          <cell r="V11">
            <v>4.4999999999999998E-2</v>
          </cell>
          <cell r="W11">
            <v>2</v>
          </cell>
          <cell r="X11">
            <v>0.65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14949.73</v>
          </cell>
          <cell r="AD11" t="str">
            <v>Y</v>
          </cell>
          <cell r="AE11">
            <v>6.3E-2</v>
          </cell>
          <cell r="AF11">
            <v>6.54E-2</v>
          </cell>
          <cell r="AG11">
            <v>8.9730000000000004E-2</v>
          </cell>
          <cell r="AH11">
            <v>6.5699999999999995E-2</v>
          </cell>
          <cell r="AI11">
            <v>7.0000000000000007E-2</v>
          </cell>
        </row>
        <row r="12">
          <cell r="B12" t="str">
            <v>AEP</v>
          </cell>
          <cell r="C12" t="str">
            <v>American Elec Pwr</v>
          </cell>
          <cell r="E12">
            <v>2.57</v>
          </cell>
          <cell r="F12">
            <v>80</v>
          </cell>
          <cell r="G12">
            <v>65</v>
          </cell>
          <cell r="H12">
            <v>5</v>
          </cell>
          <cell r="I12">
            <v>3.05</v>
          </cell>
          <cell r="J12">
            <v>46.5</v>
          </cell>
          <cell r="K12">
            <v>492.01</v>
          </cell>
          <cell r="L12">
            <v>516</v>
          </cell>
          <cell r="M12">
            <v>0.51500000000000001</v>
          </cell>
          <cell r="N12">
            <v>0.505</v>
          </cell>
          <cell r="O12">
            <v>0.48499999999999999</v>
          </cell>
          <cell r="P12">
            <v>0.495</v>
          </cell>
          <cell r="Q12">
            <v>37707</v>
          </cell>
          <cell r="R12">
            <v>48700</v>
          </cell>
          <cell r="S12">
            <v>0.105</v>
          </cell>
          <cell r="T12">
            <v>4.4999999999999998E-2</v>
          </cell>
          <cell r="U12">
            <v>0.05</v>
          </cell>
          <cell r="V12">
            <v>0.04</v>
          </cell>
          <cell r="W12">
            <v>1</v>
          </cell>
          <cell r="X12">
            <v>0.65</v>
          </cell>
          <cell r="Y12" t="str">
            <v>A+</v>
          </cell>
          <cell r="Z12">
            <v>0.10100000000000001</v>
          </cell>
          <cell r="AA12" t="str">
            <v>A-</v>
          </cell>
          <cell r="AB12" t="str">
            <v>Baa1</v>
          </cell>
          <cell r="AC12">
            <v>34663</v>
          </cell>
          <cell r="AD12" t="str">
            <v>N</v>
          </cell>
          <cell r="AE12">
            <v>5.79E-2</v>
          </cell>
          <cell r="AF12">
            <v>5.6899999999999999E-2</v>
          </cell>
          <cell r="AG12">
            <v>5.6399999999999999E-2</v>
          </cell>
          <cell r="AH12">
            <v>5.74E-2</v>
          </cell>
          <cell r="AI12">
            <v>5.7599999999999998E-2</v>
          </cell>
        </row>
        <row r="13">
          <cell r="B13" t="str">
            <v>AGR</v>
          </cell>
          <cell r="C13" t="str">
            <v>Avangrid, Inc.</v>
          </cell>
          <cell r="E13">
            <v>1.76</v>
          </cell>
          <cell r="F13">
            <v>60</v>
          </cell>
          <cell r="G13">
            <v>45</v>
          </cell>
          <cell r="H13">
            <v>3.25</v>
          </cell>
          <cell r="I13">
            <v>2.2000000000000002</v>
          </cell>
          <cell r="J13">
            <v>53.25</v>
          </cell>
          <cell r="K13">
            <v>309.01</v>
          </cell>
          <cell r="L13">
            <v>309</v>
          </cell>
          <cell r="M13">
            <v>0.25600000000000001</v>
          </cell>
          <cell r="N13">
            <v>0.36499999999999999</v>
          </cell>
          <cell r="O13">
            <v>0.74399999999999999</v>
          </cell>
          <cell r="P13">
            <v>0.63500000000000001</v>
          </cell>
          <cell r="Q13">
            <v>20273</v>
          </cell>
          <cell r="R13">
            <v>26000</v>
          </cell>
          <cell r="S13">
            <v>0.06</v>
          </cell>
          <cell r="T13">
            <v>0.13</v>
          </cell>
          <cell r="U13">
            <v>0.05</v>
          </cell>
          <cell r="V13">
            <v>1.4999999999999999E-2</v>
          </cell>
          <cell r="W13">
            <v>2</v>
          </cell>
          <cell r="X13">
            <v>0.4</v>
          </cell>
          <cell r="Y13" t="str">
            <v>B++</v>
          </cell>
          <cell r="Z13">
            <v>9.1833333333333322E-2</v>
          </cell>
          <cell r="AA13" t="str">
            <v>BBB+</v>
          </cell>
          <cell r="AB13" t="str">
            <v>Baa1</v>
          </cell>
          <cell r="AC13">
            <v>16307.38</v>
          </cell>
          <cell r="AD13" t="str">
            <v>Y</v>
          </cell>
          <cell r="AE13">
            <v>9.7000000000000003E-2</v>
          </cell>
          <cell r="AF13">
            <v>9.1399999999999995E-2</v>
          </cell>
          <cell r="AG13">
            <v>9.7049999999999997E-2</v>
          </cell>
          <cell r="AH13">
            <v>8.8999999999999996E-2</v>
          </cell>
          <cell r="AI13">
            <v>9.7100000000000006E-2</v>
          </cell>
        </row>
        <row r="14">
          <cell r="B14" t="str">
            <v>AVA</v>
          </cell>
          <cell r="C14" t="str">
            <v>Avista Corp.</v>
          </cell>
          <cell r="E14">
            <v>1.52</v>
          </cell>
          <cell r="F14">
            <v>45</v>
          </cell>
          <cell r="G14">
            <v>35</v>
          </cell>
          <cell r="H14">
            <v>2.75</v>
          </cell>
          <cell r="I14">
            <v>1.75</v>
          </cell>
          <cell r="J14">
            <v>30.75</v>
          </cell>
          <cell r="K14">
            <v>65.489999999999995</v>
          </cell>
          <cell r="L14">
            <v>71.5</v>
          </cell>
          <cell r="M14">
            <v>0.47199999999999998</v>
          </cell>
          <cell r="N14">
            <v>0.47</v>
          </cell>
          <cell r="O14">
            <v>0.52800000000000002</v>
          </cell>
          <cell r="P14">
            <v>0.53</v>
          </cell>
          <cell r="Q14">
            <v>3273.2</v>
          </cell>
          <cell r="R14">
            <v>4150</v>
          </cell>
          <cell r="S14">
            <v>0.09</v>
          </cell>
          <cell r="T14">
            <v>0.04</v>
          </cell>
          <cell r="U14">
            <v>0.04</v>
          </cell>
          <cell r="V14">
            <v>0.03</v>
          </cell>
          <cell r="W14">
            <v>2</v>
          </cell>
          <cell r="X14">
            <v>0.7</v>
          </cell>
          <cell r="Y14" t="str">
            <v>A</v>
          </cell>
          <cell r="Z14">
            <v>9.5000000000000015E-2</v>
          </cell>
          <cell r="AA14" t="str">
            <v>BBB</v>
          </cell>
          <cell r="AB14" t="str">
            <v>Baa1</v>
          </cell>
          <cell r="AC14">
            <v>3303.1</v>
          </cell>
          <cell r="AD14" t="str">
            <v>Y</v>
          </cell>
          <cell r="AE14">
            <v>5.6500000000000002E-2</v>
          </cell>
          <cell r="AF14" t="str">
            <v>n/a</v>
          </cell>
          <cell r="AG14">
            <v>3.1E-2</v>
          </cell>
          <cell r="AH14">
            <v>2.5000000000000001E-2</v>
          </cell>
          <cell r="AI14">
            <v>2.5000000000000001E-2</v>
          </cell>
        </row>
        <row r="15">
          <cell r="B15" t="str">
            <v>BKH</v>
          </cell>
          <cell r="C15" t="str">
            <v>Black Hills Corp.</v>
          </cell>
          <cell r="E15">
            <v>1.96</v>
          </cell>
          <cell r="F15">
            <v>80</v>
          </cell>
          <cell r="G15">
            <v>60</v>
          </cell>
          <cell r="H15">
            <v>4.25</v>
          </cell>
          <cell r="I15">
            <v>2.4500000000000002</v>
          </cell>
          <cell r="J15">
            <v>42.75</v>
          </cell>
          <cell r="K15">
            <v>53.54</v>
          </cell>
          <cell r="L15">
            <v>59.5</v>
          </cell>
          <cell r="M15">
            <v>0.64500000000000002</v>
          </cell>
          <cell r="N15">
            <v>0.54</v>
          </cell>
          <cell r="O15">
            <v>0.35499999999999998</v>
          </cell>
          <cell r="P15">
            <v>0.46</v>
          </cell>
          <cell r="Q15">
            <v>4818.3999999999996</v>
          </cell>
          <cell r="R15">
            <v>5525</v>
          </cell>
          <cell r="S15">
            <v>0.1</v>
          </cell>
          <cell r="T15">
            <v>6.5000000000000002E-2</v>
          </cell>
          <cell r="U15">
            <v>0.06</v>
          </cell>
          <cell r="V15">
            <v>0.06</v>
          </cell>
          <cell r="W15">
            <v>2</v>
          </cell>
          <cell r="X15">
            <v>0.85</v>
          </cell>
          <cell r="Y15" t="str">
            <v>A</v>
          </cell>
          <cell r="Z15">
            <v>9.3700000000000006E-2</v>
          </cell>
          <cell r="AA15" t="str">
            <v>BBB</v>
          </cell>
          <cell r="AB15" t="str">
            <v>Baa2</v>
          </cell>
          <cell r="AC15">
            <v>3290.73</v>
          </cell>
          <cell r="AD15" t="str">
            <v>Y</v>
          </cell>
          <cell r="AE15">
            <v>3.9300000000000002E-2</v>
          </cell>
          <cell r="AF15">
            <v>4.2599999999999999E-2</v>
          </cell>
          <cell r="AG15">
            <v>5.0099999999999999E-2</v>
          </cell>
          <cell r="AH15">
            <v>5.0099999999999999E-2</v>
          </cell>
          <cell r="AI15">
            <v>4.8899999999999999E-2</v>
          </cell>
        </row>
        <row r="16">
          <cell r="B16" t="str">
            <v>CNP</v>
          </cell>
          <cell r="C16" t="str">
            <v>CenterPoint Energy</v>
          </cell>
          <cell r="E16">
            <v>1.1299999999999999</v>
          </cell>
          <cell r="F16">
            <v>30</v>
          </cell>
          <cell r="G16">
            <v>20</v>
          </cell>
          <cell r="H16">
            <v>2</v>
          </cell>
          <cell r="I16">
            <v>1.27</v>
          </cell>
          <cell r="J16">
            <v>13.75</v>
          </cell>
          <cell r="K16">
            <v>431.04</v>
          </cell>
          <cell r="L16">
            <v>436</v>
          </cell>
          <cell r="M16">
            <v>0.63600000000000001</v>
          </cell>
          <cell r="N16">
            <v>0.60499999999999998</v>
          </cell>
          <cell r="O16">
            <v>0.36399999999999999</v>
          </cell>
          <cell r="P16">
            <v>0.39500000000000002</v>
          </cell>
          <cell r="Q16">
            <v>12883</v>
          </cell>
          <cell r="R16">
            <v>15200</v>
          </cell>
          <cell r="S16">
            <v>0.14499999999999999</v>
          </cell>
          <cell r="T16">
            <v>8.5000000000000006E-2</v>
          </cell>
          <cell r="U16">
            <v>0.02</v>
          </cell>
          <cell r="V16">
            <v>7.4999999999999997E-2</v>
          </cell>
          <cell r="W16">
            <v>3</v>
          </cell>
          <cell r="X16">
            <v>0.9</v>
          </cell>
          <cell r="Y16" t="str">
            <v>B+</v>
          </cell>
          <cell r="Z16">
            <v>0.1</v>
          </cell>
          <cell r="AA16" t="str">
            <v>A-</v>
          </cell>
          <cell r="AB16" t="str">
            <v>Baa1</v>
          </cell>
          <cell r="AC16">
            <v>12007.84</v>
          </cell>
          <cell r="AD16" t="str">
            <v>Y</v>
          </cell>
          <cell r="AE16">
            <v>8.3400000000000002E-2</v>
          </cell>
          <cell r="AF16">
            <v>5.3800000000000001E-2</v>
          </cell>
          <cell r="AG16">
            <v>5.765E-2</v>
          </cell>
          <cell r="AH16">
            <v>7.7700000000000005E-2</v>
          </cell>
          <cell r="AI16">
            <v>7.3999999999999996E-2</v>
          </cell>
        </row>
        <row r="17">
          <cell r="B17" t="str">
            <v>CMS</v>
          </cell>
          <cell r="C17" t="str">
            <v>CMS Energy Corp.</v>
          </cell>
          <cell r="E17">
            <v>1.48</v>
          </cell>
          <cell r="F17">
            <v>50</v>
          </cell>
          <cell r="G17">
            <v>35</v>
          </cell>
          <cell r="H17">
            <v>3</v>
          </cell>
          <cell r="I17">
            <v>1.85</v>
          </cell>
          <cell r="J17">
            <v>22.25</v>
          </cell>
          <cell r="K17">
            <v>281.64999999999998</v>
          </cell>
          <cell r="L17">
            <v>294</v>
          </cell>
          <cell r="M17">
            <v>0.67300000000000004</v>
          </cell>
          <cell r="N17">
            <v>0.62</v>
          </cell>
          <cell r="O17">
            <v>0.32400000000000001</v>
          </cell>
          <cell r="P17">
            <v>0.375</v>
          </cell>
          <cell r="Q17">
            <v>13692</v>
          </cell>
          <cell r="R17">
            <v>17500</v>
          </cell>
          <cell r="S17">
            <v>0.13500000000000001</v>
          </cell>
          <cell r="T17">
            <v>7.0000000000000007E-2</v>
          </cell>
          <cell r="U17">
            <v>7.0000000000000007E-2</v>
          </cell>
          <cell r="V17">
            <v>6.5000000000000002E-2</v>
          </cell>
          <cell r="W17">
            <v>2</v>
          </cell>
          <cell r="X17">
            <v>0.65</v>
          </cell>
          <cell r="Y17" t="str">
            <v>B++</v>
          </cell>
          <cell r="Z17">
            <v>0.1</v>
          </cell>
          <cell r="AA17" t="str">
            <v>BBB+</v>
          </cell>
          <cell r="AB17" t="str">
            <v>Baa1</v>
          </cell>
          <cell r="AC17">
            <v>13537.4</v>
          </cell>
          <cell r="AD17" t="str">
            <v>Y</v>
          </cell>
          <cell r="AE17">
            <v>7.0499999999999993E-2</v>
          </cell>
          <cell r="AF17">
            <v>6.3500000000000001E-2</v>
          </cell>
          <cell r="AG17">
            <v>6.3500000000000001E-2</v>
          </cell>
          <cell r="AH17">
            <v>6.6600000000000006E-2</v>
          </cell>
          <cell r="AI17">
            <v>7.0000000000000007E-2</v>
          </cell>
        </row>
        <row r="18">
          <cell r="B18" t="str">
            <v>ED</v>
          </cell>
          <cell r="C18" t="str">
            <v>Consolidated Edison</v>
          </cell>
          <cell r="E18">
            <v>2.91</v>
          </cell>
          <cell r="F18">
            <v>85</v>
          </cell>
          <cell r="G18">
            <v>70</v>
          </cell>
          <cell r="H18">
            <v>4.75</v>
          </cell>
          <cell r="I18">
            <v>3.3</v>
          </cell>
          <cell r="J18">
            <v>58</v>
          </cell>
          <cell r="K18">
            <v>310</v>
          </cell>
          <cell r="L18">
            <v>321</v>
          </cell>
          <cell r="M18">
            <v>0.48899999999999999</v>
          </cell>
          <cell r="N18">
            <v>0.48499999999999999</v>
          </cell>
          <cell r="O18">
            <v>0.51100000000000001</v>
          </cell>
          <cell r="P18">
            <v>0.51500000000000001</v>
          </cell>
          <cell r="Q18">
            <v>30149</v>
          </cell>
          <cell r="R18">
            <v>36200</v>
          </cell>
          <cell r="S18">
            <v>8.5000000000000006E-2</v>
          </cell>
          <cell r="T18">
            <v>0.03</v>
          </cell>
          <cell r="U18">
            <v>3.5000000000000003E-2</v>
          </cell>
          <cell r="V18">
            <v>3.5000000000000003E-2</v>
          </cell>
          <cell r="W18">
            <v>1</v>
          </cell>
          <cell r="X18">
            <v>0.5</v>
          </cell>
          <cell r="Y18" t="str">
            <v>A+</v>
          </cell>
          <cell r="Z18">
            <v>0.09</v>
          </cell>
          <cell r="AA18" t="str">
            <v>A-</v>
          </cell>
          <cell r="AB18" t="str">
            <v>A3</v>
          </cell>
          <cell r="AC18">
            <v>24637.42</v>
          </cell>
          <cell r="AD18" t="str">
            <v>Y</v>
          </cell>
          <cell r="AE18">
            <v>3.39E-2</v>
          </cell>
          <cell r="AF18">
            <v>0.04</v>
          </cell>
          <cell r="AG18">
            <v>0.03</v>
          </cell>
          <cell r="AH18">
            <v>3.1800000000000002E-2</v>
          </cell>
          <cell r="AI18">
            <v>3.5299999999999998E-2</v>
          </cell>
        </row>
        <row r="19">
          <cell r="B19" t="str">
            <v>D</v>
          </cell>
          <cell r="C19" t="str">
            <v>Dominion Energy</v>
          </cell>
          <cell r="E19">
            <v>3.51</v>
          </cell>
          <cell r="F19">
            <v>115</v>
          </cell>
          <cell r="G19">
            <v>85</v>
          </cell>
          <cell r="H19">
            <v>5</v>
          </cell>
          <cell r="I19">
            <v>4.6500000000000004</v>
          </cell>
          <cell r="J19">
            <v>32</v>
          </cell>
          <cell r="K19">
            <v>644.6</v>
          </cell>
          <cell r="L19">
            <v>693</v>
          </cell>
          <cell r="M19">
            <v>0.64400000000000002</v>
          </cell>
          <cell r="N19">
            <v>0.61499999999999999</v>
          </cell>
          <cell r="O19">
            <v>0.35599999999999998</v>
          </cell>
          <cell r="P19">
            <v>0.38500000000000001</v>
          </cell>
          <cell r="Q19">
            <v>48090</v>
          </cell>
          <cell r="R19">
            <v>58000</v>
          </cell>
          <cell r="S19">
            <v>0.16</v>
          </cell>
          <cell r="T19">
            <v>6.5000000000000002E-2</v>
          </cell>
          <cell r="U19">
            <v>0.09</v>
          </cell>
          <cell r="V19">
            <v>0.05</v>
          </cell>
          <cell r="W19">
            <v>2</v>
          </cell>
          <cell r="X19">
            <v>0.65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45749.18</v>
          </cell>
          <cell r="AD19" t="str">
            <v>Y</v>
          </cell>
          <cell r="AE19">
            <v>6.3799999999999996E-2</v>
          </cell>
          <cell r="AF19">
            <v>6.08E-2</v>
          </cell>
          <cell r="AG19">
            <v>5.5469999999999998E-2</v>
          </cell>
          <cell r="AH19">
            <v>6.3700000000000007E-2</v>
          </cell>
          <cell r="AI19">
            <v>6.2E-2</v>
          </cell>
        </row>
        <row r="20">
          <cell r="B20" t="str">
            <v>DTE</v>
          </cell>
          <cell r="C20" t="str">
            <v>DTE Energy Co.</v>
          </cell>
          <cell r="E20">
            <v>3.72</v>
          </cell>
          <cell r="F20">
            <v>125</v>
          </cell>
          <cell r="G20">
            <v>90</v>
          </cell>
          <cell r="H20">
            <v>7.5</v>
          </cell>
          <cell r="I20">
            <v>4.55</v>
          </cell>
          <cell r="J20">
            <v>69</v>
          </cell>
          <cell r="K20">
            <v>179.39</v>
          </cell>
          <cell r="L20">
            <v>195</v>
          </cell>
          <cell r="M20">
            <v>0.56200000000000006</v>
          </cell>
          <cell r="N20">
            <v>0.56999999999999995</v>
          </cell>
          <cell r="O20">
            <v>0.438</v>
          </cell>
          <cell r="P20">
            <v>0.43</v>
          </cell>
          <cell r="Q20">
            <v>21697</v>
          </cell>
          <cell r="R20">
            <v>31200</v>
          </cell>
          <cell r="S20">
            <v>0.11</v>
          </cell>
          <cell r="T20">
            <v>7.0000000000000007E-2</v>
          </cell>
          <cell r="U20">
            <v>6.5000000000000002E-2</v>
          </cell>
          <cell r="V20">
            <v>5.5E-2</v>
          </cell>
          <cell r="W20">
            <v>2</v>
          </cell>
          <cell r="X20">
            <v>0.65</v>
          </cell>
          <cell r="Y20" t="str">
            <v>B++</v>
          </cell>
          <cell r="Z20">
            <v>0.1</v>
          </cell>
          <cell r="AA20" t="str">
            <v>BBB+</v>
          </cell>
          <cell r="AB20" t="str">
            <v>Baa1</v>
          </cell>
          <cell r="AC20">
            <v>19222.68</v>
          </cell>
          <cell r="AD20" t="str">
            <v>Y</v>
          </cell>
          <cell r="AE20">
            <v>5.5800000000000002E-2</v>
          </cell>
          <cell r="AF20">
            <v>5.33E-2</v>
          </cell>
          <cell r="AG20">
            <v>5.5329999999999997E-2</v>
          </cell>
          <cell r="AH20">
            <v>5.8299999999999998E-2</v>
          </cell>
          <cell r="AI20">
            <v>4.87E-2</v>
          </cell>
        </row>
        <row r="21">
          <cell r="B21" t="str">
            <v>DUK</v>
          </cell>
          <cell r="C21" t="str">
            <v>Duke Energy Corp.</v>
          </cell>
          <cell r="E21">
            <v>3.71</v>
          </cell>
          <cell r="F21">
            <v>110</v>
          </cell>
          <cell r="G21">
            <v>85</v>
          </cell>
          <cell r="H21">
            <v>5.5</v>
          </cell>
          <cell r="I21">
            <v>4.4000000000000004</v>
          </cell>
          <cell r="J21">
            <v>66</v>
          </cell>
          <cell r="K21">
            <v>700</v>
          </cell>
          <cell r="L21">
            <v>745</v>
          </cell>
          <cell r="M21">
            <v>0.54</v>
          </cell>
          <cell r="N21">
            <v>0.56499999999999995</v>
          </cell>
          <cell r="O21">
            <v>0.46</v>
          </cell>
          <cell r="P21">
            <v>0.435</v>
          </cell>
          <cell r="Q21">
            <v>90774</v>
          </cell>
          <cell r="R21">
            <v>112500</v>
          </cell>
          <cell r="S21">
            <v>8.5000000000000006E-2</v>
          </cell>
          <cell r="T21">
            <v>5.5E-2</v>
          </cell>
          <cell r="U21">
            <v>4.4999999999999998E-2</v>
          </cell>
          <cell r="V21">
            <v>0.02</v>
          </cell>
          <cell r="W21">
            <v>2</v>
          </cell>
          <cell r="X21">
            <v>0.6</v>
          </cell>
          <cell r="Y21" t="str">
            <v>A</v>
          </cell>
          <cell r="Z21">
            <v>0.103075</v>
          </cell>
          <cell r="AA21" t="str">
            <v>A-</v>
          </cell>
          <cell r="AB21" t="str">
            <v>Baa1</v>
          </cell>
          <cell r="AC21">
            <v>56430.5</v>
          </cell>
          <cell r="AD21" t="str">
            <v>Y</v>
          </cell>
          <cell r="AE21">
            <v>4.2200000000000001E-2</v>
          </cell>
          <cell r="AF21">
            <v>4.6399999999999997E-2</v>
          </cell>
          <cell r="AG21">
            <v>4.4450000000000003E-2</v>
          </cell>
          <cell r="AH21">
            <v>4.2299999999999997E-2</v>
          </cell>
          <cell r="AI21">
            <v>0.05</v>
          </cell>
        </row>
        <row r="22">
          <cell r="B22" t="str">
            <v>EIX</v>
          </cell>
          <cell r="C22" t="str">
            <v>Edison International</v>
          </cell>
          <cell r="E22">
            <v>2.5099999999999998</v>
          </cell>
          <cell r="F22">
            <v>100</v>
          </cell>
          <cell r="G22">
            <v>75</v>
          </cell>
          <cell r="H22">
            <v>5.5</v>
          </cell>
          <cell r="I22">
            <v>3.1</v>
          </cell>
          <cell r="J22">
            <v>44</v>
          </cell>
          <cell r="K22">
            <v>325.81</v>
          </cell>
          <cell r="L22">
            <v>325.81</v>
          </cell>
          <cell r="M22">
            <v>0.45600000000000002</v>
          </cell>
          <cell r="N22">
            <v>0.48</v>
          </cell>
          <cell r="O22">
            <v>0.45800000000000002</v>
          </cell>
          <cell r="P22">
            <v>0.45500000000000002</v>
          </cell>
          <cell r="Q22">
            <v>25506</v>
          </cell>
          <cell r="R22">
            <v>31700</v>
          </cell>
          <cell r="S22">
            <v>0.13</v>
          </cell>
          <cell r="T22">
            <v>4.4999999999999998E-2</v>
          </cell>
          <cell r="U22">
            <v>0.08</v>
          </cell>
          <cell r="V22">
            <v>3.5000000000000003E-2</v>
          </cell>
          <cell r="W22">
            <v>2</v>
          </cell>
          <cell r="X22">
            <v>0.6</v>
          </cell>
          <cell r="Y22" t="str">
            <v>A</v>
          </cell>
          <cell r="Z22">
            <v>0.1045</v>
          </cell>
          <cell r="AA22" t="str">
            <v>BBB+</v>
          </cell>
          <cell r="AB22" t="str">
            <v>A3</v>
          </cell>
          <cell r="AC22">
            <v>21396.01</v>
          </cell>
          <cell r="AD22" t="str">
            <v>N</v>
          </cell>
          <cell r="AE22">
            <v>3.1899999999999998E-2</v>
          </cell>
          <cell r="AF22">
            <v>5.7299999999999997E-2</v>
          </cell>
          <cell r="AG22">
            <v>5.2580000000000002E-2</v>
          </cell>
          <cell r="AH22">
            <v>3.7400000000000003E-2</v>
          </cell>
          <cell r="AI22">
            <v>5.4600000000000003E-2</v>
          </cell>
        </row>
        <row r="23">
          <cell r="B23" t="str">
            <v>EE</v>
          </cell>
          <cell r="C23" t="str">
            <v>El Paso Electric Co.</v>
          </cell>
          <cell r="E23">
            <v>1.47</v>
          </cell>
          <cell r="F23">
            <v>60</v>
          </cell>
          <cell r="G23">
            <v>45</v>
          </cell>
          <cell r="H23">
            <v>3</v>
          </cell>
          <cell r="I23">
            <v>1.85</v>
          </cell>
          <cell r="J23">
            <v>33.75</v>
          </cell>
          <cell r="K23">
            <v>40.58</v>
          </cell>
          <cell r="L23">
            <v>41</v>
          </cell>
          <cell r="M23">
            <v>0.51200000000000001</v>
          </cell>
          <cell r="N23">
            <v>0.55000000000000004</v>
          </cell>
          <cell r="O23">
            <v>0.48799999999999999</v>
          </cell>
          <cell r="P23">
            <v>0.45</v>
          </cell>
          <cell r="Q23">
            <v>2338.1999999999998</v>
          </cell>
          <cell r="R23">
            <v>3075</v>
          </cell>
          <cell r="S23">
            <v>0.09</v>
          </cell>
          <cell r="T23">
            <v>4.4999999999999998E-2</v>
          </cell>
          <cell r="U23">
            <v>7.0000000000000007E-2</v>
          </cell>
          <cell r="V23">
            <v>0.04</v>
          </cell>
          <cell r="W23">
            <v>2</v>
          </cell>
          <cell r="X23">
            <v>0.75</v>
          </cell>
          <cell r="Y23" t="str">
            <v>B++</v>
          </cell>
          <cell r="Z23">
            <v>9.5650000000000013E-2</v>
          </cell>
          <cell r="AA23" t="str">
            <v>BBB</v>
          </cell>
          <cell r="AB23" t="str">
            <v>Baa1</v>
          </cell>
          <cell r="AC23">
            <v>2444.12</v>
          </cell>
          <cell r="AD23" t="str">
            <v>N</v>
          </cell>
          <cell r="AE23">
            <v>5.1999999999999998E-2</v>
          </cell>
          <cell r="AF23">
            <v>5.1999999999999998E-2</v>
          </cell>
          <cell r="AG23">
            <v>5.0999999999999997E-2</v>
          </cell>
          <cell r="AH23">
            <v>5.0999999999999997E-2</v>
          </cell>
          <cell r="AI23">
            <v>5.0999999999999997E-2</v>
          </cell>
        </row>
        <row r="24">
          <cell r="B24" t="str">
            <v>EMA</v>
          </cell>
          <cell r="C24" t="str">
            <v>Emera Inc.</v>
          </cell>
          <cell r="E24">
            <v>2.2599999999999998</v>
          </cell>
          <cell r="F24">
            <v>90</v>
          </cell>
          <cell r="G24">
            <v>65</v>
          </cell>
          <cell r="H24">
            <v>4.3</v>
          </cell>
          <cell r="I24">
            <v>3</v>
          </cell>
          <cell r="J24">
            <v>35.65</v>
          </cell>
          <cell r="K24">
            <v>228.77</v>
          </cell>
          <cell r="L24">
            <v>248</v>
          </cell>
          <cell r="M24">
            <v>0.64956250926887138</v>
          </cell>
          <cell r="N24">
            <v>0.59976525821596249</v>
          </cell>
          <cell r="O24">
            <v>0.31538879825992389</v>
          </cell>
          <cell r="P24">
            <v>0.36694835680751176</v>
          </cell>
          <cell r="Q24">
            <v>20229</v>
          </cell>
          <cell r="R24">
            <v>21300</v>
          </cell>
          <cell r="S24">
            <v>0.125</v>
          </cell>
          <cell r="T24">
            <v>0.105</v>
          </cell>
          <cell r="U24">
            <v>7.4999999999999997E-2</v>
          </cell>
          <cell r="V24">
            <v>0.02</v>
          </cell>
          <cell r="W24">
            <v>2</v>
          </cell>
          <cell r="X24">
            <v>0.65</v>
          </cell>
          <cell r="Y24" t="str">
            <v>B+</v>
          </cell>
          <cell r="Z24" t="str">
            <v>n/a</v>
          </cell>
          <cell r="AA24" t="str">
            <v>BBB+</v>
          </cell>
          <cell r="AB24" t="str">
            <v>Baa3</v>
          </cell>
          <cell r="AC24">
            <v>9741.3700000000008</v>
          </cell>
          <cell r="AD24" t="str">
            <v>Y</v>
          </cell>
          <cell r="AE24">
            <v>7.1999999999999995E-2</v>
          </cell>
          <cell r="AF24" t="str">
            <v>n/a</v>
          </cell>
          <cell r="AG24">
            <v>0.13400000000000001</v>
          </cell>
          <cell r="AH24">
            <v>6.5299999999999997E-2</v>
          </cell>
          <cell r="AI24" t="str">
            <v>n/a</v>
          </cell>
        </row>
        <row r="25">
          <cell r="B25" t="str">
            <v>ETR</v>
          </cell>
          <cell r="C25" t="str">
            <v>Entergy Corp.</v>
          </cell>
          <cell r="E25">
            <v>3.62</v>
          </cell>
          <cell r="F25">
            <v>100</v>
          </cell>
          <cell r="G25">
            <v>65</v>
          </cell>
          <cell r="H25">
            <v>6.75</v>
          </cell>
          <cell r="I25">
            <v>3.9</v>
          </cell>
          <cell r="J25">
            <v>56</v>
          </cell>
          <cell r="K25">
            <v>180.52</v>
          </cell>
          <cell r="L25">
            <v>193</v>
          </cell>
          <cell r="M25">
            <v>0.63600000000000001</v>
          </cell>
          <cell r="N25">
            <v>0.6</v>
          </cell>
          <cell r="O25">
            <v>0.35499999999999998</v>
          </cell>
          <cell r="P25">
            <v>0.39500000000000002</v>
          </cell>
          <cell r="Q25">
            <v>22528</v>
          </cell>
          <cell r="R25">
            <v>27500</v>
          </cell>
          <cell r="S25">
            <v>0.12</v>
          </cell>
          <cell r="T25">
            <v>0.02</v>
          </cell>
          <cell r="U25">
            <v>0.02</v>
          </cell>
          <cell r="V25">
            <v>0.03</v>
          </cell>
          <cell r="W25">
            <v>3</v>
          </cell>
          <cell r="X25">
            <v>0.65</v>
          </cell>
          <cell r="Y25" t="str">
            <v>B++</v>
          </cell>
          <cell r="Z25">
            <v>9.9500000000000005E-2</v>
          </cell>
          <cell r="AA25" t="str">
            <v>BBB+</v>
          </cell>
          <cell r="AB25" t="str">
            <v>Baa2</v>
          </cell>
          <cell r="AC25">
            <v>14858.06</v>
          </cell>
          <cell r="AD25" t="str">
            <v>Y</v>
          </cell>
          <cell r="AE25">
            <v>-2.0999999999999999E-3</v>
          </cell>
          <cell r="AF25">
            <v>7.0000000000000007E-2</v>
          </cell>
          <cell r="AG25">
            <v>3.005E-2</v>
          </cell>
          <cell r="AH25">
            <v>8.9499999999999996E-2</v>
          </cell>
          <cell r="AI25">
            <v>-0.02</v>
          </cell>
        </row>
        <row r="26">
          <cell r="B26" t="str">
            <v>EVRG</v>
          </cell>
          <cell r="C26" t="str">
            <v>Evergy Inc.</v>
          </cell>
          <cell r="E26" t="str">
            <v>n/a</v>
          </cell>
          <cell r="F26" t="str">
            <v>n/a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 t="str">
            <v>n/a</v>
          </cell>
          <cell r="L26" t="str">
            <v>n/a</v>
          </cell>
          <cell r="M26" t="str">
            <v>n/a</v>
          </cell>
          <cell r="N26" t="str">
            <v>n/a</v>
          </cell>
          <cell r="O26" t="str">
            <v>n/a</v>
          </cell>
          <cell r="P26" t="str">
            <v>n/a</v>
          </cell>
          <cell r="Q26" t="str">
            <v>n/a</v>
          </cell>
          <cell r="R26" t="str">
            <v>n/a</v>
          </cell>
          <cell r="S26" t="str">
            <v>n/a</v>
          </cell>
          <cell r="T26" t="str">
            <v>n/a</v>
          </cell>
          <cell r="U26" t="str">
            <v>n/a</v>
          </cell>
          <cell r="V26" t="str">
            <v>n/a</v>
          </cell>
          <cell r="W26" t="str">
            <v>n/a</v>
          </cell>
          <cell r="X26" t="str">
            <v>n/a</v>
          </cell>
          <cell r="Y26" t="str">
            <v>n/a</v>
          </cell>
          <cell r="Z26" t="str">
            <v>n/a</v>
          </cell>
          <cell r="AA26" t="str">
            <v>A-</v>
          </cell>
          <cell r="AB26" t="str">
            <v>Baa2</v>
          </cell>
          <cell r="AC26" t="str">
            <v>n/a</v>
          </cell>
          <cell r="AD26" t="str">
            <v>N</v>
          </cell>
          <cell r="AE26">
            <v>9.1999999999999998E-2</v>
          </cell>
          <cell r="AF26">
            <v>8.1100000000000005E-2</v>
          </cell>
          <cell r="AH26">
            <v>7.7399999999999997E-2</v>
          </cell>
        </row>
        <row r="27">
          <cell r="B27" t="str">
            <v>ES</v>
          </cell>
          <cell r="C27" t="str">
            <v>Eversource Energy</v>
          </cell>
          <cell r="E27">
            <v>2.0499999999999998</v>
          </cell>
          <cell r="F27">
            <v>75</v>
          </cell>
          <cell r="G27">
            <v>60</v>
          </cell>
          <cell r="H27">
            <v>4</v>
          </cell>
          <cell r="I27">
            <v>2.5</v>
          </cell>
          <cell r="J27">
            <v>42</v>
          </cell>
          <cell r="K27">
            <v>316.89</v>
          </cell>
          <cell r="L27">
            <v>316.89</v>
          </cell>
          <cell r="M27">
            <v>0.51200000000000001</v>
          </cell>
          <cell r="N27">
            <v>0.54500000000000004</v>
          </cell>
          <cell r="O27">
            <v>0.48199999999999998</v>
          </cell>
          <cell r="P27">
            <v>0.44500000000000001</v>
          </cell>
          <cell r="Q27">
            <v>23018</v>
          </cell>
          <cell r="R27">
            <v>29800</v>
          </cell>
          <cell r="S27">
            <v>9.5000000000000001E-2</v>
          </cell>
          <cell r="T27">
            <v>5.5E-2</v>
          </cell>
          <cell r="U27">
            <v>0.06</v>
          </cell>
          <cell r="V27">
            <v>3.5000000000000003E-2</v>
          </cell>
          <cell r="W27">
            <v>1</v>
          </cell>
          <cell r="X27">
            <v>0.65</v>
          </cell>
          <cell r="Y27" t="str">
            <v>A</v>
          </cell>
          <cell r="Z27">
            <v>9.64E-2</v>
          </cell>
          <cell r="AA27" t="str">
            <v>A+</v>
          </cell>
          <cell r="AB27" t="str">
            <v>Baa1</v>
          </cell>
          <cell r="AC27">
            <v>19745.54</v>
          </cell>
          <cell r="AD27" t="str">
            <v>Y</v>
          </cell>
          <cell r="AE27">
            <v>5.7299999999999997E-2</v>
          </cell>
          <cell r="AF27">
            <v>5.7500000000000002E-2</v>
          </cell>
          <cell r="AG27">
            <v>6.2670000000000003E-2</v>
          </cell>
          <cell r="AH27">
            <v>5.3199999999999997E-2</v>
          </cell>
          <cell r="AI27">
            <v>5.5E-2</v>
          </cell>
        </row>
        <row r="28">
          <cell r="B28" t="str">
            <v>EXC</v>
          </cell>
          <cell r="C28" t="str">
            <v>Exelon Corp.</v>
          </cell>
          <cell r="E28">
            <v>1.45</v>
          </cell>
          <cell r="F28">
            <v>55</v>
          </cell>
          <cell r="G28">
            <v>35</v>
          </cell>
          <cell r="H28">
            <v>3.75</v>
          </cell>
          <cell r="I28">
            <v>1.7</v>
          </cell>
          <cell r="J28">
            <v>39.75</v>
          </cell>
          <cell r="K28">
            <v>963.34</v>
          </cell>
          <cell r="L28">
            <v>980</v>
          </cell>
          <cell r="M28">
            <v>0.52200000000000002</v>
          </cell>
          <cell r="N28">
            <v>0.5</v>
          </cell>
          <cell r="O28">
            <v>0.47799999999999998</v>
          </cell>
          <cell r="P28">
            <v>0.5</v>
          </cell>
          <cell r="Q28">
            <v>62422</v>
          </cell>
          <cell r="R28">
            <v>77900</v>
          </cell>
          <cell r="S28">
            <v>9.5000000000000001E-2</v>
          </cell>
          <cell r="T28">
            <v>0.08</v>
          </cell>
          <cell r="U28">
            <v>0.05</v>
          </cell>
          <cell r="V28">
            <v>5.5E-2</v>
          </cell>
          <cell r="W28">
            <v>3</v>
          </cell>
          <cell r="X28">
            <v>0.7</v>
          </cell>
          <cell r="Y28" t="str">
            <v>B++</v>
          </cell>
          <cell r="Z28">
            <v>9.5833333333333326E-2</v>
          </cell>
          <cell r="AA28" t="str">
            <v>BBB</v>
          </cell>
          <cell r="AB28" t="str">
            <v>Baa2</v>
          </cell>
          <cell r="AC28">
            <v>40783.050000000003</v>
          </cell>
          <cell r="AD28" t="str">
            <v>Y</v>
          </cell>
          <cell r="AE28">
            <v>4.19E-2</v>
          </cell>
          <cell r="AF28">
            <v>5.67E-2</v>
          </cell>
          <cell r="AG28">
            <v>5.3100000000000001E-2</v>
          </cell>
          <cell r="AH28">
            <v>4.9099999999999998E-2</v>
          </cell>
          <cell r="AI28">
            <v>4.9200000000000001E-2</v>
          </cell>
        </row>
        <row r="29">
          <cell r="B29" t="str">
            <v>FE</v>
          </cell>
          <cell r="C29" t="str">
            <v>FirstEnergy Corp.</v>
          </cell>
          <cell r="E29">
            <v>1.44</v>
          </cell>
          <cell r="F29">
            <v>50</v>
          </cell>
          <cell r="G29">
            <v>30</v>
          </cell>
          <cell r="H29">
            <v>2.75</v>
          </cell>
          <cell r="I29">
            <v>1.6</v>
          </cell>
          <cell r="J29">
            <v>18</v>
          </cell>
          <cell r="K29">
            <v>445.33</v>
          </cell>
          <cell r="L29">
            <v>548</v>
          </cell>
          <cell r="M29">
            <v>0.84299999999999997</v>
          </cell>
          <cell r="N29">
            <v>0.67</v>
          </cell>
          <cell r="O29">
            <v>0.157</v>
          </cell>
          <cell r="P29">
            <v>0.33</v>
          </cell>
          <cell r="Q29">
            <v>25040</v>
          </cell>
          <cell r="R29">
            <v>30300</v>
          </cell>
          <cell r="S29">
            <v>0.155</v>
          </cell>
          <cell r="T29">
            <v>0.03</v>
          </cell>
          <cell r="U29">
            <v>0.02</v>
          </cell>
          <cell r="V29">
            <v>5.0000000000000001E-3</v>
          </cell>
          <cell r="W29">
            <v>3</v>
          </cell>
          <cell r="X29">
            <v>0.65</v>
          </cell>
          <cell r="Y29" t="str">
            <v>B+</v>
          </cell>
          <cell r="Z29">
            <v>0.10825</v>
          </cell>
          <cell r="AA29" t="str">
            <v>BBB-</v>
          </cell>
          <cell r="AB29" t="str">
            <v>Baa3</v>
          </cell>
          <cell r="AC29">
            <v>17001.810000000001</v>
          </cell>
          <cell r="AD29" t="str">
            <v>N</v>
          </cell>
          <cell r="AE29">
            <v>-6.9199999999999998E-2</v>
          </cell>
          <cell r="AF29">
            <v>0.06</v>
          </cell>
          <cell r="AG29">
            <v>-3.3E-3</v>
          </cell>
          <cell r="AH29">
            <v>1.3599999999999999E-2</v>
          </cell>
          <cell r="AI29">
            <v>-6.1999999999999998E-3</v>
          </cell>
        </row>
        <row r="30">
          <cell r="B30" t="str">
            <v>FTS</v>
          </cell>
          <cell r="C30" t="str">
            <v>Fortis Inc.</v>
          </cell>
          <cell r="E30">
            <v>1.78</v>
          </cell>
          <cell r="F30">
            <v>55</v>
          </cell>
          <cell r="G30">
            <v>40</v>
          </cell>
          <cell r="H30">
            <v>3.5</v>
          </cell>
          <cell r="I30">
            <v>2.2000000000000002</v>
          </cell>
          <cell r="J30">
            <v>41.25</v>
          </cell>
          <cell r="K30">
            <v>421.1</v>
          </cell>
          <cell r="L30">
            <v>433</v>
          </cell>
          <cell r="M30">
            <v>0.58399999999999996</v>
          </cell>
          <cell r="N30">
            <v>0.53</v>
          </cell>
          <cell r="O30">
            <v>0.371</v>
          </cell>
          <cell r="P30">
            <v>0.43</v>
          </cell>
          <cell r="Q30">
            <v>36108</v>
          </cell>
          <cell r="R30">
            <v>41700</v>
          </cell>
          <cell r="S30">
            <v>8.5000000000000006E-2</v>
          </cell>
          <cell r="T30">
            <v>0.08</v>
          </cell>
          <cell r="U30">
            <v>0.06</v>
          </cell>
          <cell r="V30">
            <v>0.05</v>
          </cell>
          <cell r="W30">
            <v>2</v>
          </cell>
          <cell r="X30">
            <v>0.7</v>
          </cell>
          <cell r="Y30" t="str">
            <v>B++</v>
          </cell>
          <cell r="Z30">
            <v>9.3100000000000002E-2</v>
          </cell>
          <cell r="AA30" t="str">
            <v>A-</v>
          </cell>
          <cell r="AB30" t="str">
            <v>Baa3</v>
          </cell>
          <cell r="AC30">
            <v>17930.439999999999</v>
          </cell>
          <cell r="AD30" t="str">
            <v>Y</v>
          </cell>
          <cell r="AE30">
            <v>4.1399999999999999E-2</v>
          </cell>
          <cell r="AF30">
            <v>5.5E-2</v>
          </cell>
          <cell r="AG30">
            <v>0.06</v>
          </cell>
          <cell r="AH30">
            <v>5.1700000000000003E-2</v>
          </cell>
          <cell r="AI30" t="str">
            <v>n/a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35</v>
          </cell>
          <cell r="G31">
            <v>25</v>
          </cell>
          <cell r="H31">
            <v>2.25</v>
          </cell>
          <cell r="I31">
            <v>1.4</v>
          </cell>
          <cell r="J31">
            <v>23.75</v>
          </cell>
          <cell r="K31">
            <v>108.79</v>
          </cell>
          <cell r="L31">
            <v>113</v>
          </cell>
          <cell r="M31">
            <v>0.434</v>
          </cell>
          <cell r="N31">
            <v>0.44</v>
          </cell>
          <cell r="O31">
            <v>0.55700000000000005</v>
          </cell>
          <cell r="P31">
            <v>0.55500000000000005</v>
          </cell>
          <cell r="Q31">
            <v>3765.5</v>
          </cell>
          <cell r="R31">
            <v>4875</v>
          </cell>
          <cell r="S31">
            <v>0.1</v>
          </cell>
          <cell r="T31">
            <v>3.5000000000000003E-2</v>
          </cell>
          <cell r="U31">
            <v>0.02</v>
          </cell>
          <cell r="V31">
            <v>0.04</v>
          </cell>
          <cell r="W31">
            <v>2</v>
          </cell>
          <cell r="X31">
            <v>0.65</v>
          </cell>
          <cell r="Y31" t="str">
            <v>A</v>
          </cell>
          <cell r="Z31">
            <v>9.5000000000000015E-2</v>
          </cell>
          <cell r="AA31" t="str">
            <v>BBB-</v>
          </cell>
          <cell r="AB31" t="str">
            <v>NR</v>
          </cell>
          <cell r="AC31">
            <v>3786.58</v>
          </cell>
          <cell r="AD31" t="str">
            <v>N</v>
          </cell>
          <cell r="AE31">
            <v>9.0999999999999998E-2</v>
          </cell>
          <cell r="AF31">
            <v>7.0499999999999993E-2</v>
          </cell>
          <cell r="AG31">
            <v>6.9330000000000003E-2</v>
          </cell>
          <cell r="AH31">
            <v>7.0499999999999993E-2</v>
          </cell>
          <cell r="AI31">
            <v>6.7000000000000004E-2</v>
          </cell>
        </row>
        <row r="32">
          <cell r="B32" t="str">
            <v>IDA</v>
          </cell>
          <cell r="C32" t="str">
            <v>IDACORP, Inc.</v>
          </cell>
          <cell r="E32">
            <v>2.48</v>
          </cell>
          <cell r="F32">
            <v>90</v>
          </cell>
          <cell r="G32">
            <v>65</v>
          </cell>
          <cell r="H32">
            <v>4.75</v>
          </cell>
          <cell r="I32">
            <v>3.05</v>
          </cell>
          <cell r="J32">
            <v>53.25</v>
          </cell>
          <cell r="K32">
            <v>50.42</v>
          </cell>
          <cell r="L32">
            <v>50.4</v>
          </cell>
          <cell r="M32">
            <v>0.437</v>
          </cell>
          <cell r="N32">
            <v>0.435</v>
          </cell>
          <cell r="O32">
            <v>0.56299999999999994</v>
          </cell>
          <cell r="P32">
            <v>0.56499999999999995</v>
          </cell>
          <cell r="Q32">
            <v>3997.5</v>
          </cell>
          <cell r="R32">
            <v>4775</v>
          </cell>
          <cell r="S32">
            <v>0.09</v>
          </cell>
          <cell r="T32">
            <v>0.03</v>
          </cell>
          <cell r="U32">
            <v>6.5000000000000002E-2</v>
          </cell>
          <cell r="V32">
            <v>0.04</v>
          </cell>
          <cell r="W32">
            <v>2</v>
          </cell>
          <cell r="X32">
            <v>0.65</v>
          </cell>
          <cell r="Y32" t="str">
            <v>A</v>
          </cell>
          <cell r="Z32">
            <v>0.1</v>
          </cell>
          <cell r="AA32" t="str">
            <v>BBB</v>
          </cell>
          <cell r="AB32" t="str">
            <v>Baa1</v>
          </cell>
          <cell r="AC32">
            <v>4693.01</v>
          </cell>
          <cell r="AD32" t="str">
            <v>N</v>
          </cell>
          <cell r="AE32">
            <v>3.5499999999999997E-2</v>
          </cell>
          <cell r="AF32">
            <v>3.8699999999999998E-2</v>
          </cell>
          <cell r="AG32">
            <v>4.4999999999999998E-2</v>
          </cell>
          <cell r="AH32">
            <v>3.9100000000000003E-2</v>
          </cell>
          <cell r="AI32">
            <v>0.04</v>
          </cell>
        </row>
        <row r="33">
          <cell r="B33" t="str">
            <v>MGEE</v>
          </cell>
          <cell r="C33" t="str">
            <v>MGE Energy</v>
          </cell>
          <cell r="E33">
            <v>1.35</v>
          </cell>
          <cell r="F33">
            <v>60</v>
          </cell>
          <cell r="G33">
            <v>50</v>
          </cell>
          <cell r="H33">
            <v>3.3</v>
          </cell>
          <cell r="I33">
            <v>1.6</v>
          </cell>
          <cell r="J33">
            <v>30.55</v>
          </cell>
          <cell r="K33">
            <v>34.67</v>
          </cell>
          <cell r="L33">
            <v>36</v>
          </cell>
          <cell r="M33">
            <v>0.33800000000000002</v>
          </cell>
          <cell r="N33">
            <v>0.33500000000000002</v>
          </cell>
          <cell r="O33">
            <v>0.66200000000000003</v>
          </cell>
          <cell r="P33">
            <v>0.66500000000000004</v>
          </cell>
          <cell r="Q33">
            <v>1176.3</v>
          </cell>
          <cell r="R33">
            <v>1650</v>
          </cell>
          <cell r="S33">
            <v>0.11</v>
          </cell>
          <cell r="T33">
            <v>7.4999999999999997E-2</v>
          </cell>
          <cell r="U33">
            <v>0.05</v>
          </cell>
          <cell r="V33">
            <v>6.5000000000000002E-2</v>
          </cell>
          <cell r="W33">
            <v>1</v>
          </cell>
          <cell r="X33">
            <v>0.7</v>
          </cell>
          <cell r="Y33" t="str">
            <v>A</v>
          </cell>
          <cell r="Z33">
            <v>9.8000000000000004E-2</v>
          </cell>
          <cell r="AA33" t="str">
            <v>NR</v>
          </cell>
          <cell r="AB33" t="str">
            <v>NR</v>
          </cell>
          <cell r="AC33">
            <v>2225.69</v>
          </cell>
          <cell r="AD33" t="str">
            <v>Y</v>
          </cell>
          <cell r="AE33">
            <v>0.04</v>
          </cell>
          <cell r="AF33" t="str">
            <v>n/a</v>
          </cell>
          <cell r="AG33" t="str">
            <v>n/a</v>
          </cell>
          <cell r="AH33" t="str">
            <v>n/a</v>
          </cell>
          <cell r="AI33">
            <v>1.9E-2</v>
          </cell>
        </row>
        <row r="34">
          <cell r="B34" t="str">
            <v>NEE</v>
          </cell>
          <cell r="C34" t="str">
            <v>NextEra Energy, Inc.</v>
          </cell>
          <cell r="E34">
            <v>4.58</v>
          </cell>
          <cell r="F34">
            <v>195</v>
          </cell>
          <cell r="G34">
            <v>160</v>
          </cell>
          <cell r="H34">
            <v>10</v>
          </cell>
          <cell r="I34">
            <v>6.6</v>
          </cell>
          <cell r="J34">
            <v>80.5</v>
          </cell>
          <cell r="K34">
            <v>471</v>
          </cell>
          <cell r="L34">
            <v>535</v>
          </cell>
          <cell r="M34">
            <v>0.52700000000000002</v>
          </cell>
          <cell r="N34">
            <v>0.46</v>
          </cell>
          <cell r="O34">
            <v>0.47299999999999998</v>
          </cell>
          <cell r="P34">
            <v>0.54</v>
          </cell>
          <cell r="Q34">
            <v>59671</v>
          </cell>
          <cell r="R34">
            <v>79600</v>
          </cell>
          <cell r="S34">
            <v>0.13</v>
          </cell>
          <cell r="T34">
            <v>8.5000000000000006E-2</v>
          </cell>
          <cell r="U34">
            <v>0.11</v>
          </cell>
          <cell r="V34">
            <v>7.0000000000000007E-2</v>
          </cell>
          <cell r="W34">
            <v>1</v>
          </cell>
          <cell r="X34">
            <v>0.65</v>
          </cell>
          <cell r="Y34" t="str">
            <v>A+</v>
          </cell>
          <cell r="Z34">
            <v>0.106</v>
          </cell>
          <cell r="AA34" t="str">
            <v>A-</v>
          </cell>
          <cell r="AB34" t="str">
            <v>Baa1</v>
          </cell>
          <cell r="AC34">
            <v>79358.78</v>
          </cell>
          <cell r="AD34" t="str">
            <v>N</v>
          </cell>
          <cell r="AE34">
            <v>9.7900000000000001E-2</v>
          </cell>
          <cell r="AF34">
            <v>8.6300000000000002E-2</v>
          </cell>
          <cell r="AG34">
            <v>8.5669999999999996E-2</v>
          </cell>
          <cell r="AH34">
            <v>8.9200000000000002E-2</v>
          </cell>
          <cell r="AI34">
            <v>9.5200000000000007E-2</v>
          </cell>
        </row>
        <row r="35">
          <cell r="B35" t="str">
            <v>NWE</v>
          </cell>
          <cell r="C35" t="str">
            <v>NorthWestern Corp.</v>
          </cell>
          <cell r="E35">
            <v>2.25</v>
          </cell>
          <cell r="F35">
            <v>75</v>
          </cell>
          <cell r="G35">
            <v>55</v>
          </cell>
          <cell r="H35">
            <v>4</v>
          </cell>
          <cell r="I35">
            <v>2.6</v>
          </cell>
          <cell r="J35">
            <v>43.25</v>
          </cell>
          <cell r="K35">
            <v>49.37</v>
          </cell>
          <cell r="L35">
            <v>51</v>
          </cell>
          <cell r="M35">
            <v>0.502</v>
          </cell>
          <cell r="N35">
            <v>0.46</v>
          </cell>
          <cell r="O35">
            <v>0.498</v>
          </cell>
          <cell r="P35">
            <v>0.54</v>
          </cell>
          <cell r="Q35">
            <v>3614.5</v>
          </cell>
          <cell r="R35">
            <v>4075</v>
          </cell>
          <cell r="S35">
            <v>9.5000000000000001E-2</v>
          </cell>
          <cell r="T35">
            <v>3.5000000000000003E-2</v>
          </cell>
          <cell r="U35">
            <v>4.4999999999999998E-2</v>
          </cell>
          <cell r="V35">
            <v>3.5000000000000003E-2</v>
          </cell>
          <cell r="W35">
            <v>2</v>
          </cell>
          <cell r="X35">
            <v>0.65</v>
          </cell>
          <cell r="Y35" t="str">
            <v>B++</v>
          </cell>
          <cell r="Z35">
            <v>0.10100000000000001</v>
          </cell>
          <cell r="AA35" t="str">
            <v>BBB</v>
          </cell>
          <cell r="AB35" t="str">
            <v>Baa2</v>
          </cell>
          <cell r="AC35">
            <v>3110.44</v>
          </cell>
          <cell r="AD35" t="str">
            <v>Y</v>
          </cell>
          <cell r="AE35">
            <v>3.1600000000000003E-2</v>
          </cell>
          <cell r="AF35">
            <v>3.0099999999999998E-2</v>
          </cell>
          <cell r="AG35">
            <v>2.4070000000000001E-2</v>
          </cell>
          <cell r="AH35">
            <v>3.0099999999999998E-2</v>
          </cell>
          <cell r="AI35">
            <v>0.03</v>
          </cell>
        </row>
        <row r="36">
          <cell r="B36" t="str">
            <v>OGE</v>
          </cell>
          <cell r="C36" t="str">
            <v>OGE Energy Corp.</v>
          </cell>
          <cell r="E36">
            <v>1.46</v>
          </cell>
          <cell r="F36">
            <v>50</v>
          </cell>
          <cell r="G36">
            <v>35</v>
          </cell>
          <cell r="H36">
            <v>2.5</v>
          </cell>
          <cell r="I36">
            <v>1.85</v>
          </cell>
          <cell r="J36">
            <v>22.75</v>
          </cell>
          <cell r="K36">
            <v>199.7</v>
          </cell>
          <cell r="L36">
            <v>199.7</v>
          </cell>
          <cell r="M36">
            <v>0.41699999999999998</v>
          </cell>
          <cell r="N36">
            <v>0.45500000000000002</v>
          </cell>
          <cell r="O36">
            <v>0.58299999999999996</v>
          </cell>
          <cell r="P36">
            <v>0.54500000000000004</v>
          </cell>
          <cell r="Q36">
            <v>6600.7</v>
          </cell>
          <cell r="R36">
            <v>8275</v>
          </cell>
          <cell r="S36">
            <v>0.115</v>
          </cell>
          <cell r="T36">
            <v>0.06</v>
          </cell>
          <cell r="U36">
            <v>0.08</v>
          </cell>
          <cell r="V36">
            <v>0.04</v>
          </cell>
          <cell r="W36">
            <v>2</v>
          </cell>
          <cell r="X36">
            <v>0.95</v>
          </cell>
          <cell r="Y36" t="str">
            <v>A</v>
          </cell>
          <cell r="Z36">
            <v>9.7250000000000003E-2</v>
          </cell>
          <cell r="AA36" t="str">
            <v>BBB+</v>
          </cell>
          <cell r="AB36" t="str">
            <v>Baa1</v>
          </cell>
          <cell r="AC36">
            <v>7068.48</v>
          </cell>
          <cell r="AD36" t="str">
            <v>N</v>
          </cell>
          <cell r="AE36">
            <v>4.2999999999999997E-2</v>
          </cell>
          <cell r="AF36">
            <v>4.65E-2</v>
          </cell>
          <cell r="AG36">
            <v>4.1500000000000002E-2</v>
          </cell>
          <cell r="AH36">
            <v>4.1000000000000002E-2</v>
          </cell>
          <cell r="AI36">
            <v>-4.0000000000000001E-3</v>
          </cell>
        </row>
        <row r="37">
          <cell r="B37" t="str">
            <v>OTTR</v>
          </cell>
          <cell r="C37" t="str">
            <v>Otter Tail Corp.</v>
          </cell>
          <cell r="E37">
            <v>1.36</v>
          </cell>
          <cell r="F37">
            <v>55</v>
          </cell>
          <cell r="G37">
            <v>40</v>
          </cell>
          <cell r="H37">
            <v>2.6</v>
          </cell>
          <cell r="I37">
            <v>1.55</v>
          </cell>
          <cell r="J37">
            <v>24.45</v>
          </cell>
          <cell r="K37">
            <v>39.56</v>
          </cell>
          <cell r="L37">
            <v>44</v>
          </cell>
          <cell r="M37">
            <v>0.41299999999999998</v>
          </cell>
          <cell r="N37">
            <v>0.41</v>
          </cell>
          <cell r="O37">
            <v>0.58699999999999997</v>
          </cell>
          <cell r="P37">
            <v>0.59</v>
          </cell>
          <cell r="Q37">
            <v>1187.3</v>
          </cell>
          <cell r="R37">
            <v>1825</v>
          </cell>
          <cell r="S37">
            <v>0.105</v>
          </cell>
          <cell r="T37">
            <v>7.4999999999999997E-2</v>
          </cell>
          <cell r="U37">
            <v>3.5000000000000003E-2</v>
          </cell>
          <cell r="V37">
            <v>6.5000000000000002E-2</v>
          </cell>
          <cell r="W37">
            <v>2</v>
          </cell>
          <cell r="X37">
            <v>0.85</v>
          </cell>
          <cell r="Y37" t="str">
            <v>A</v>
          </cell>
          <cell r="Z37" t="str">
            <v>n/a</v>
          </cell>
          <cell r="AA37" t="str">
            <v>BBB</v>
          </cell>
          <cell r="AB37" t="str">
            <v>Baa2</v>
          </cell>
          <cell r="AC37">
            <v>1923.89</v>
          </cell>
          <cell r="AD37" t="str">
            <v>N</v>
          </cell>
          <cell r="AE37">
            <v>0.09</v>
          </cell>
          <cell r="AF37" t="str">
            <v>n/a</v>
          </cell>
          <cell r="AG37">
            <v>7.4999999999999997E-2</v>
          </cell>
          <cell r="AH37">
            <v>7.4999999999999997E-2</v>
          </cell>
          <cell r="AI37">
            <v>0.06</v>
          </cell>
        </row>
        <row r="38">
          <cell r="B38" t="str">
            <v>PCG</v>
          </cell>
          <cell r="C38" t="str">
            <v>PG&amp;E Corp.</v>
          </cell>
          <cell r="E38">
            <v>0</v>
          </cell>
          <cell r="F38">
            <v>55</v>
          </cell>
          <cell r="G38">
            <v>40</v>
          </cell>
          <cell r="H38">
            <v>4.25</v>
          </cell>
          <cell r="I38">
            <v>2</v>
          </cell>
          <cell r="J38">
            <v>50.75</v>
          </cell>
          <cell r="K38">
            <v>514.76</v>
          </cell>
          <cell r="L38">
            <v>550</v>
          </cell>
          <cell r="M38">
            <v>0.47699999999999998</v>
          </cell>
          <cell r="N38">
            <v>0.47</v>
          </cell>
          <cell r="O38">
            <v>0.51600000000000001</v>
          </cell>
          <cell r="P38">
            <v>0.52500000000000002</v>
          </cell>
          <cell r="Q38">
            <v>37225</v>
          </cell>
          <cell r="R38">
            <v>53200</v>
          </cell>
          <cell r="S38">
            <v>8.5000000000000006E-2</v>
          </cell>
          <cell r="T38">
            <v>7.4999999999999997E-2</v>
          </cell>
          <cell r="U38">
            <v>0.02</v>
          </cell>
          <cell r="V38">
            <v>0.06</v>
          </cell>
          <cell r="W38">
            <v>3</v>
          </cell>
          <cell r="X38">
            <v>0.65</v>
          </cell>
          <cell r="Y38" t="str">
            <v>B</v>
          </cell>
          <cell r="Z38">
            <v>0.104</v>
          </cell>
          <cell r="AA38" t="str">
            <v>BBB</v>
          </cell>
          <cell r="AB38" t="str">
            <v>Baa1</v>
          </cell>
          <cell r="AC38">
            <v>22528.74</v>
          </cell>
          <cell r="AD38" t="str">
            <v>Y</v>
          </cell>
          <cell r="AE38">
            <v>3.6299999999999999E-2</v>
          </cell>
          <cell r="AF38">
            <v>4.1200000000000001E-2</v>
          </cell>
          <cell r="AG38">
            <v>5.2499999999999998E-2</v>
          </cell>
          <cell r="AH38">
            <v>3.6700000000000003E-2</v>
          </cell>
          <cell r="AI38">
            <v>4.0899999999999999E-2</v>
          </cell>
        </row>
        <row r="39">
          <cell r="B39" t="str">
            <v>PNW</v>
          </cell>
          <cell r="C39" t="str">
            <v>Pinnacle West Capital</v>
          </cell>
          <cell r="E39">
            <v>2.9</v>
          </cell>
          <cell r="F39">
            <v>90</v>
          </cell>
          <cell r="G39">
            <v>75</v>
          </cell>
          <cell r="H39">
            <v>5.5</v>
          </cell>
          <cell r="I39">
            <v>3.5</v>
          </cell>
          <cell r="J39">
            <v>54</v>
          </cell>
          <cell r="K39">
            <v>111.75</v>
          </cell>
          <cell r="L39">
            <v>113</v>
          </cell>
          <cell r="M39">
            <v>0.48899999999999999</v>
          </cell>
          <cell r="N39">
            <v>0.45500000000000002</v>
          </cell>
          <cell r="O39">
            <v>0.51100000000000001</v>
          </cell>
          <cell r="P39">
            <v>0.54500000000000004</v>
          </cell>
          <cell r="Q39">
            <v>9796.4</v>
          </cell>
          <cell r="R39">
            <v>11175</v>
          </cell>
          <cell r="S39">
            <v>0.105</v>
          </cell>
          <cell r="T39">
            <v>0.05</v>
          </cell>
          <cell r="U39">
            <v>5.5E-2</v>
          </cell>
          <cell r="V39">
            <v>0.04</v>
          </cell>
          <cell r="W39">
            <v>1</v>
          </cell>
          <cell r="X39">
            <v>0.65</v>
          </cell>
          <cell r="Y39" t="str">
            <v>A+</v>
          </cell>
          <cell r="Z39">
            <v>0.1</v>
          </cell>
          <cell r="AA39" t="str">
            <v>A-</v>
          </cell>
          <cell r="AB39" t="str">
            <v>A3</v>
          </cell>
          <cell r="AC39">
            <v>8993.82</v>
          </cell>
          <cell r="AD39" t="str">
            <v>N</v>
          </cell>
          <cell r="AE39">
            <v>3.78E-2</v>
          </cell>
          <cell r="AF39">
            <v>4.4900000000000002E-2</v>
          </cell>
          <cell r="AG39">
            <v>4.487E-2</v>
          </cell>
          <cell r="AH39">
            <v>4.5400000000000003E-2</v>
          </cell>
          <cell r="AI39">
            <v>4.8500000000000001E-2</v>
          </cell>
        </row>
        <row r="40">
          <cell r="B40" t="str">
            <v>PNM</v>
          </cell>
          <cell r="C40" t="str">
            <v>PNM Resources</v>
          </cell>
          <cell r="E40">
            <v>1.1100000000000001</v>
          </cell>
          <cell r="F40">
            <v>40</v>
          </cell>
          <cell r="G40">
            <v>25</v>
          </cell>
          <cell r="H40">
            <v>2.5</v>
          </cell>
          <cell r="I40">
            <v>1.35</v>
          </cell>
          <cell r="J40">
            <v>27</v>
          </cell>
          <cell r="K40">
            <v>79.650000000000006</v>
          </cell>
          <cell r="L40">
            <v>83</v>
          </cell>
          <cell r="M40">
            <v>0.56100000000000005</v>
          </cell>
          <cell r="N40">
            <v>0.57499999999999996</v>
          </cell>
          <cell r="O40">
            <v>0.436</v>
          </cell>
          <cell r="P40">
            <v>0.42499999999999999</v>
          </cell>
          <cell r="Q40">
            <v>3887.5</v>
          </cell>
          <cell r="R40">
            <v>5300</v>
          </cell>
          <cell r="S40">
            <v>0.09</v>
          </cell>
          <cell r="T40">
            <v>7.4999999999999997E-2</v>
          </cell>
          <cell r="U40">
            <v>7.0000000000000007E-2</v>
          </cell>
          <cell r="V40">
            <v>4.4999999999999998E-2</v>
          </cell>
          <cell r="W40">
            <v>3</v>
          </cell>
          <cell r="X40">
            <v>0.75</v>
          </cell>
          <cell r="Y40" t="str">
            <v>B+</v>
          </cell>
          <cell r="Z40">
            <v>9.8500000000000004E-2</v>
          </cell>
          <cell r="AA40" t="str">
            <v>BBB+</v>
          </cell>
          <cell r="AB40" t="str">
            <v>Baa3</v>
          </cell>
          <cell r="AC40">
            <v>3058.71</v>
          </cell>
          <cell r="AD40" t="str">
            <v>N</v>
          </cell>
          <cell r="AE40">
            <v>5.1499999999999997E-2</v>
          </cell>
          <cell r="AF40">
            <v>5.1200000000000002E-2</v>
          </cell>
          <cell r="AG40">
            <v>5.1380000000000002E-2</v>
          </cell>
          <cell r="AH40">
            <v>5.2200000000000003E-2</v>
          </cell>
          <cell r="AI40">
            <v>0.06</v>
          </cell>
        </row>
        <row r="41">
          <cell r="B41" t="str">
            <v>POR</v>
          </cell>
          <cell r="C41" t="str">
            <v>Portland General Elec.</v>
          </cell>
          <cell r="E41">
            <v>1.47</v>
          </cell>
          <cell r="F41">
            <v>50</v>
          </cell>
          <cell r="G41">
            <v>35</v>
          </cell>
          <cell r="H41">
            <v>2.75</v>
          </cell>
          <cell r="I41">
            <v>1.8</v>
          </cell>
          <cell r="J41">
            <v>31.25</v>
          </cell>
          <cell r="K41">
            <v>89.11</v>
          </cell>
          <cell r="L41">
            <v>90</v>
          </cell>
          <cell r="M41">
            <v>0.501</v>
          </cell>
          <cell r="N41">
            <v>0.48499999999999999</v>
          </cell>
          <cell r="O41">
            <v>0.499</v>
          </cell>
          <cell r="P41">
            <v>0.51500000000000001</v>
          </cell>
          <cell r="Q41">
            <v>4842</v>
          </cell>
          <cell r="R41">
            <v>5475</v>
          </cell>
          <cell r="S41">
            <v>0.09</v>
          </cell>
          <cell r="T41">
            <v>0.04</v>
          </cell>
          <cell r="U41">
            <v>0.06</v>
          </cell>
          <cell r="V41">
            <v>0.03</v>
          </cell>
          <cell r="W41">
            <v>2</v>
          </cell>
          <cell r="X41">
            <v>0.65</v>
          </cell>
          <cell r="Y41" t="str">
            <v>B++</v>
          </cell>
          <cell r="Z41">
            <v>9.5000000000000001E-2</v>
          </cell>
          <cell r="AA41" t="str">
            <v>BBB</v>
          </cell>
          <cell r="AB41" t="str">
            <v>A3</v>
          </cell>
          <cell r="AC41">
            <v>3868.32</v>
          </cell>
          <cell r="AD41" t="str">
            <v>N</v>
          </cell>
          <cell r="AE41">
            <v>2.6499999999999999E-2</v>
          </cell>
          <cell r="AF41">
            <v>2.63E-2</v>
          </cell>
          <cell r="AG41">
            <v>2.8660000000000001E-2</v>
          </cell>
          <cell r="AH41">
            <v>3.5900000000000001E-2</v>
          </cell>
          <cell r="AI41">
            <v>2.8799999999999999E-2</v>
          </cell>
        </row>
        <row r="42">
          <cell r="B42" t="str">
            <v>PPL</v>
          </cell>
          <cell r="C42" t="str">
            <v>PPL Corp.</v>
          </cell>
          <cell r="E42">
            <v>1.66</v>
          </cell>
          <cell r="F42">
            <v>45</v>
          </cell>
          <cell r="G42">
            <v>35</v>
          </cell>
          <cell r="H42">
            <v>2.75</v>
          </cell>
          <cell r="I42">
            <v>1.8</v>
          </cell>
          <cell r="J42">
            <v>20.75</v>
          </cell>
          <cell r="K42">
            <v>693.4</v>
          </cell>
          <cell r="L42">
            <v>780</v>
          </cell>
          <cell r="M42">
            <v>0.64800000000000002</v>
          </cell>
          <cell r="N42">
            <v>0.56000000000000005</v>
          </cell>
          <cell r="O42">
            <v>0.35199999999999998</v>
          </cell>
          <cell r="P42">
            <v>0.44</v>
          </cell>
          <cell r="Q42">
            <v>30608</v>
          </cell>
          <cell r="R42">
            <v>36900</v>
          </cell>
          <cell r="S42">
            <v>0.13</v>
          </cell>
          <cell r="T42">
            <v>0.02</v>
          </cell>
          <cell r="U42">
            <v>2.5000000000000001E-2</v>
          </cell>
          <cell r="V42">
            <v>5.5E-2</v>
          </cell>
          <cell r="W42">
            <v>2</v>
          </cell>
          <cell r="X42">
            <v>0.75</v>
          </cell>
          <cell r="Y42" t="str">
            <v>B++</v>
          </cell>
          <cell r="Z42">
            <v>9.7000000000000003E-2</v>
          </cell>
          <cell r="AA42" t="str">
            <v>A-</v>
          </cell>
          <cell r="AB42" t="str">
            <v>Baa2</v>
          </cell>
          <cell r="AC42">
            <v>19980.02</v>
          </cell>
          <cell r="AD42" t="str">
            <v>Y</v>
          </cell>
          <cell r="AE42">
            <v>2.1399999999999999E-2</v>
          </cell>
          <cell r="AF42">
            <v>0.06</v>
          </cell>
          <cell r="AG42">
            <v>8.1000000000000003E-2</v>
          </cell>
          <cell r="AH42">
            <v>4.1399999999999999E-2</v>
          </cell>
          <cell r="AI42">
            <v>4.2599999999999999E-2</v>
          </cell>
        </row>
        <row r="43">
          <cell r="B43" t="str">
            <v>PEG</v>
          </cell>
          <cell r="C43" t="str">
            <v>Pub Sv Enterprise Grp.</v>
          </cell>
          <cell r="E43">
            <v>1.82</v>
          </cell>
          <cell r="F43">
            <v>60</v>
          </cell>
          <cell r="G43">
            <v>45</v>
          </cell>
          <cell r="H43">
            <v>3.75</v>
          </cell>
          <cell r="I43">
            <v>2.2000000000000002</v>
          </cell>
          <cell r="J43">
            <v>34.75</v>
          </cell>
          <cell r="K43">
            <v>505</v>
          </cell>
          <cell r="L43">
            <v>505</v>
          </cell>
          <cell r="M43">
            <v>0.46600000000000003</v>
          </cell>
          <cell r="N43">
            <v>0.495</v>
          </cell>
          <cell r="O43">
            <v>0.53400000000000003</v>
          </cell>
          <cell r="P43">
            <v>0.505</v>
          </cell>
          <cell r="Q43">
            <v>25915</v>
          </cell>
          <cell r="R43">
            <v>34600</v>
          </cell>
          <cell r="S43">
            <v>0.11</v>
          </cell>
          <cell r="T43">
            <v>0.04</v>
          </cell>
          <cell r="U43">
            <v>0.05</v>
          </cell>
          <cell r="V43">
            <v>4.4999999999999998E-2</v>
          </cell>
          <cell r="W43">
            <v>1</v>
          </cell>
          <cell r="X43">
            <v>0.7</v>
          </cell>
          <cell r="Y43" t="str">
            <v>A++</v>
          </cell>
          <cell r="Z43">
            <v>0.10299999999999999</v>
          </cell>
          <cell r="AA43" t="str">
            <v>BBB+</v>
          </cell>
          <cell r="AB43" t="str">
            <v>Baa1</v>
          </cell>
          <cell r="AC43">
            <v>26374.32</v>
          </cell>
          <cell r="AD43" t="str">
            <v>Y</v>
          </cell>
          <cell r="AE43">
            <v>6.3399999999999998E-2</v>
          </cell>
          <cell r="AF43">
            <v>6.13E-2</v>
          </cell>
          <cell r="AG43">
            <v>6.5350000000000005E-2</v>
          </cell>
          <cell r="AH43">
            <v>6.2700000000000006E-2</v>
          </cell>
          <cell r="AI43">
            <v>6.3E-2</v>
          </cell>
        </row>
        <row r="44">
          <cell r="B44" t="str">
            <v>SCG</v>
          </cell>
          <cell r="C44" t="str">
            <v>SCANA Corp.</v>
          </cell>
          <cell r="E44" t="str">
            <v>n/a</v>
          </cell>
          <cell r="F44">
            <v>45</v>
          </cell>
          <cell r="G44">
            <v>35</v>
          </cell>
          <cell r="H44">
            <v>4</v>
          </cell>
          <cell r="I44">
            <v>1.5</v>
          </cell>
          <cell r="J44">
            <v>52.5</v>
          </cell>
          <cell r="K44">
            <v>143</v>
          </cell>
          <cell r="L44">
            <v>143</v>
          </cell>
          <cell r="M44">
            <v>0.52900000000000003</v>
          </cell>
          <cell r="N44">
            <v>0.47499999999999998</v>
          </cell>
          <cell r="O44">
            <v>0.47099999999999997</v>
          </cell>
          <cell r="P44">
            <v>0.52500000000000002</v>
          </cell>
          <cell r="Q44">
            <v>11161</v>
          </cell>
          <cell r="R44">
            <v>14300</v>
          </cell>
          <cell r="S44">
            <v>0.08</v>
          </cell>
          <cell r="T44">
            <v>0</v>
          </cell>
          <cell r="U44">
            <v>-7.0000000000000007E-2</v>
          </cell>
          <cell r="V44">
            <v>5.5E-2</v>
          </cell>
          <cell r="W44">
            <v>3</v>
          </cell>
          <cell r="X44">
            <v>0.7</v>
          </cell>
          <cell r="Y44" t="str">
            <v>B</v>
          </cell>
          <cell r="Z44">
            <v>9.9750000000000005E-2</v>
          </cell>
          <cell r="AA44" t="str">
            <v>BBB</v>
          </cell>
          <cell r="AB44" t="str">
            <v>Ba1</v>
          </cell>
          <cell r="AC44">
            <v>5554.12</v>
          </cell>
          <cell r="AD44" t="str">
            <v>Y</v>
          </cell>
          <cell r="AE44">
            <v>0.04</v>
          </cell>
          <cell r="AF44">
            <v>3.5000000000000003E-2</v>
          </cell>
          <cell r="AG44">
            <v>-2.2429999999999999E-2</v>
          </cell>
          <cell r="AH44">
            <v>0.04</v>
          </cell>
          <cell r="AI44">
            <v>1E-3</v>
          </cell>
        </row>
        <row r="45">
          <cell r="B45" t="str">
            <v>SRE</v>
          </cell>
          <cell r="C45" t="str">
            <v>Sempra Energy</v>
          </cell>
          <cell r="E45">
            <v>3.72</v>
          </cell>
          <cell r="F45">
            <v>160</v>
          </cell>
          <cell r="G45">
            <v>120</v>
          </cell>
          <cell r="H45">
            <v>8</v>
          </cell>
          <cell r="I45">
            <v>4.9000000000000004</v>
          </cell>
          <cell r="J45">
            <v>68.5</v>
          </cell>
          <cell r="K45">
            <v>251.36</v>
          </cell>
          <cell r="L45">
            <v>296</v>
          </cell>
          <cell r="M45">
            <v>0.56399999999999995</v>
          </cell>
          <cell r="N45">
            <v>0.56000000000000005</v>
          </cell>
          <cell r="O45">
            <v>0.435</v>
          </cell>
          <cell r="P45">
            <v>0.44</v>
          </cell>
          <cell r="Q45">
            <v>29135</v>
          </cell>
          <cell r="R45">
            <v>45900</v>
          </cell>
          <cell r="S45">
            <v>0.115</v>
          </cell>
          <cell r="T45">
            <v>9.5000000000000001E-2</v>
          </cell>
          <cell r="U45">
            <v>8.5000000000000006E-2</v>
          </cell>
          <cell r="V45">
            <v>5.5E-2</v>
          </cell>
          <cell r="W45">
            <v>2</v>
          </cell>
          <cell r="X45">
            <v>0.75</v>
          </cell>
          <cell r="Y45" t="str">
            <v>A</v>
          </cell>
          <cell r="Z45">
            <v>0.10299999999999999</v>
          </cell>
          <cell r="AA45" t="str">
            <v>BBB+</v>
          </cell>
          <cell r="AB45" t="str">
            <v>Baa1</v>
          </cell>
          <cell r="AC45">
            <v>30526.32</v>
          </cell>
          <cell r="AD45" t="str">
            <v>Y</v>
          </cell>
          <cell r="AE45">
            <v>8.4500000000000006E-2</v>
          </cell>
          <cell r="AF45">
            <v>8.5000000000000006E-2</v>
          </cell>
          <cell r="AG45">
            <v>0.16336999999999999</v>
          </cell>
          <cell r="AH45">
            <v>8.43E-2</v>
          </cell>
          <cell r="AI45">
            <v>0.13</v>
          </cell>
        </row>
        <row r="46">
          <cell r="B46" t="str">
            <v>SO</v>
          </cell>
          <cell r="C46" t="str">
            <v>Southern Company</v>
          </cell>
          <cell r="E46">
            <v>2.42</v>
          </cell>
          <cell r="F46">
            <v>65</v>
          </cell>
          <cell r="G46">
            <v>45</v>
          </cell>
          <cell r="H46">
            <v>3.5</v>
          </cell>
          <cell r="I46">
            <v>2.7</v>
          </cell>
          <cell r="J46">
            <v>29.75</v>
          </cell>
          <cell r="K46">
            <v>1007.6</v>
          </cell>
          <cell r="L46">
            <v>1110</v>
          </cell>
          <cell r="M46">
            <v>0.64500000000000002</v>
          </cell>
          <cell r="N46">
            <v>0.58499999999999996</v>
          </cell>
          <cell r="O46">
            <v>0.35</v>
          </cell>
          <cell r="P46">
            <v>0.41499999999999998</v>
          </cell>
          <cell r="Q46">
            <v>68953</v>
          </cell>
          <cell r="R46">
            <v>80000</v>
          </cell>
          <cell r="S46">
            <v>0.12</v>
          </cell>
          <cell r="T46">
            <v>0.03</v>
          </cell>
          <cell r="U46">
            <v>3.5000000000000003E-2</v>
          </cell>
          <cell r="V46">
            <v>3.5000000000000003E-2</v>
          </cell>
          <cell r="W46">
            <v>2</v>
          </cell>
          <cell r="X46">
            <v>0.55000000000000004</v>
          </cell>
          <cell r="Y46" t="str">
            <v>A</v>
          </cell>
          <cell r="Z46">
            <v>0.125</v>
          </cell>
          <cell r="AA46" t="str">
            <v>A-</v>
          </cell>
          <cell r="AB46" t="str">
            <v>Baa2</v>
          </cell>
          <cell r="AC46">
            <v>48537.77</v>
          </cell>
          <cell r="AD46" t="str">
            <v>Y</v>
          </cell>
          <cell r="AE46">
            <v>2.2499999999999999E-2</v>
          </cell>
          <cell r="AF46">
            <v>4.4999999999999998E-2</v>
          </cell>
          <cell r="AG46">
            <v>4.3799999999999999E-2</v>
          </cell>
          <cell r="AH46">
            <v>4.1300000000000003E-2</v>
          </cell>
          <cell r="AI46">
            <v>0.04</v>
          </cell>
        </row>
        <row r="47">
          <cell r="B47" t="str">
            <v>VVC</v>
          </cell>
          <cell r="C47" t="str">
            <v>Vectren Corp.</v>
          </cell>
          <cell r="E47">
            <v>1.87</v>
          </cell>
          <cell r="F47">
            <v>65</v>
          </cell>
          <cell r="G47">
            <v>50</v>
          </cell>
          <cell r="H47">
            <v>3.65</v>
          </cell>
          <cell r="I47">
            <v>2.35</v>
          </cell>
          <cell r="J47">
            <v>29.05</v>
          </cell>
          <cell r="K47">
            <v>83</v>
          </cell>
          <cell r="L47">
            <v>86</v>
          </cell>
          <cell r="M47">
            <v>0.48499999999999999</v>
          </cell>
          <cell r="N47">
            <v>0.47</v>
          </cell>
          <cell r="O47">
            <v>0.51500000000000001</v>
          </cell>
          <cell r="P47">
            <v>0.53</v>
          </cell>
          <cell r="Q47">
            <v>3588</v>
          </cell>
          <cell r="R47">
            <v>4700</v>
          </cell>
          <cell r="S47">
            <v>0.125</v>
          </cell>
          <cell r="T47">
            <v>6.5000000000000002E-2</v>
          </cell>
          <cell r="U47">
            <v>6.5000000000000002E-2</v>
          </cell>
          <cell r="V47">
            <v>5.5E-2</v>
          </cell>
          <cell r="W47">
            <v>2</v>
          </cell>
          <cell r="X47">
            <v>0.7</v>
          </cell>
          <cell r="Y47" t="str">
            <v>A</v>
          </cell>
          <cell r="Z47">
            <v>0.10275000000000001</v>
          </cell>
          <cell r="AA47" t="str">
            <v>A-</v>
          </cell>
          <cell r="AB47" t="str">
            <v>NR</v>
          </cell>
          <cell r="AC47">
            <v>5935</v>
          </cell>
          <cell r="AD47" t="str">
            <v>Y</v>
          </cell>
          <cell r="AE47">
            <v>0.08</v>
          </cell>
          <cell r="AF47">
            <v>7.0000000000000007E-2</v>
          </cell>
          <cell r="AG47">
            <v>0.06</v>
          </cell>
          <cell r="AH47" t="str">
            <v>n/a</v>
          </cell>
          <cell r="AI47">
            <v>7.8E-2</v>
          </cell>
        </row>
        <row r="48">
          <cell r="B48" t="str">
            <v>WEC</v>
          </cell>
          <cell r="C48" t="str">
            <v>WEC Energy Group</v>
          </cell>
          <cell r="E48">
            <v>2.2799999999999998</v>
          </cell>
          <cell r="F48">
            <v>70</v>
          </cell>
          <cell r="G48">
            <v>60</v>
          </cell>
          <cell r="H48">
            <v>4.25</v>
          </cell>
          <cell r="I48">
            <v>2.75</v>
          </cell>
          <cell r="J48">
            <v>35.75</v>
          </cell>
          <cell r="K48">
            <v>315.57</v>
          </cell>
          <cell r="L48">
            <v>315.60000000000002</v>
          </cell>
          <cell r="M48">
            <v>0.48</v>
          </cell>
          <cell r="N48">
            <v>0.48</v>
          </cell>
          <cell r="O48">
            <v>0.51900000000000002</v>
          </cell>
          <cell r="P48">
            <v>0.52</v>
          </cell>
          <cell r="Q48">
            <v>18238</v>
          </cell>
          <cell r="R48">
            <v>21625</v>
          </cell>
          <cell r="S48">
            <v>0.12</v>
          </cell>
          <cell r="T48">
            <v>7.0000000000000007E-2</v>
          </cell>
          <cell r="U48">
            <v>0.06</v>
          </cell>
          <cell r="V48">
            <v>0.04</v>
          </cell>
          <cell r="W48">
            <v>1</v>
          </cell>
          <cell r="X48">
            <v>0.6</v>
          </cell>
          <cell r="Y48" t="str">
            <v>A+</v>
          </cell>
          <cell r="Z48">
            <v>9.5524999999999999E-2</v>
          </cell>
          <cell r="AA48" t="str">
            <v>A-</v>
          </cell>
          <cell r="AB48" t="str">
            <v>Baa1</v>
          </cell>
          <cell r="AC48">
            <v>20693.05</v>
          </cell>
          <cell r="AD48" t="str">
            <v>Y</v>
          </cell>
          <cell r="AE48">
            <v>4.4299999999999999E-2</v>
          </cell>
          <cell r="AF48">
            <v>4.1300000000000003E-2</v>
          </cell>
          <cell r="AG48">
            <v>2.997E-2</v>
          </cell>
          <cell r="AH48">
            <v>6.0999999999999999E-2</v>
          </cell>
          <cell r="AI48">
            <v>3.7999999999999999E-2</v>
          </cell>
        </row>
        <row r="49">
          <cell r="B49" t="str">
            <v>XEL</v>
          </cell>
          <cell r="C49" t="str">
            <v>Xcel Energy Inc.</v>
          </cell>
          <cell r="E49">
            <v>1.56</v>
          </cell>
          <cell r="F49">
            <v>50</v>
          </cell>
          <cell r="G49">
            <v>45</v>
          </cell>
          <cell r="H49">
            <v>3</v>
          </cell>
          <cell r="I49">
            <v>1.9</v>
          </cell>
          <cell r="J49">
            <v>28</v>
          </cell>
          <cell r="K49">
            <v>507.76</v>
          </cell>
          <cell r="L49">
            <v>522.5</v>
          </cell>
          <cell r="M49">
            <v>0.55900000000000005</v>
          </cell>
          <cell r="N49">
            <v>0.57999999999999996</v>
          </cell>
          <cell r="O49">
            <v>0.441</v>
          </cell>
          <cell r="P49">
            <v>0.42</v>
          </cell>
          <cell r="Q49">
            <v>25975</v>
          </cell>
          <cell r="R49">
            <v>34800</v>
          </cell>
          <cell r="S49">
            <v>0.105</v>
          </cell>
          <cell r="T49">
            <v>5.5E-2</v>
          </cell>
          <cell r="U49">
            <v>5.5E-2</v>
          </cell>
          <cell r="V49">
            <v>0.05</v>
          </cell>
          <cell r="W49">
            <v>1</v>
          </cell>
          <cell r="X49">
            <v>0.6</v>
          </cell>
          <cell r="Y49" t="str">
            <v>A+</v>
          </cell>
          <cell r="Z49">
            <v>9.6000000000000002E-2</v>
          </cell>
          <cell r="AA49" t="str">
            <v>A-</v>
          </cell>
          <cell r="AB49" t="str">
            <v>A3</v>
          </cell>
          <cell r="AC49">
            <v>23571.39</v>
          </cell>
          <cell r="AD49" t="str">
            <v>Y</v>
          </cell>
          <cell r="AE49">
            <v>5.8599999999999999E-2</v>
          </cell>
          <cell r="AF49">
            <v>5.67E-2</v>
          </cell>
          <cell r="AG49">
            <v>5.8479999999999997E-2</v>
          </cell>
          <cell r="AH49">
            <v>5.7700000000000001E-2</v>
          </cell>
          <cell r="AI49">
            <v>5.8400000000000001E-2</v>
          </cell>
        </row>
      </sheetData>
      <sheetData sheetId="35">
        <row r="10">
          <cell r="B10" t="str">
            <v>AQN</v>
          </cell>
          <cell r="C10" t="str">
            <v>Algonquin Pwr &amp; Util</v>
          </cell>
          <cell r="D10">
            <v>3863.2959999999998</v>
          </cell>
          <cell r="E10">
            <v>213.80500000000001</v>
          </cell>
          <cell r="F10">
            <v>3951.2320000000004</v>
          </cell>
          <cell r="G10">
            <v>8028.3330000000005</v>
          </cell>
        </row>
        <row r="11">
          <cell r="B11" t="str">
            <v>ALE</v>
          </cell>
          <cell r="C11" t="str">
            <v>ALLETE</v>
          </cell>
          <cell r="D11">
            <v>1503.3</v>
          </cell>
          <cell r="E11">
            <v>0</v>
          </cell>
          <cell r="F11">
            <v>2068.1999999999998</v>
          </cell>
          <cell r="G11">
            <v>3571.5</v>
          </cell>
        </row>
        <row r="12">
          <cell r="B12" t="str">
            <v>LNT</v>
          </cell>
          <cell r="C12" t="str">
            <v>Alliant Energy</v>
          </cell>
          <cell r="D12">
            <v>4866.3</v>
          </cell>
          <cell r="E12">
            <v>200</v>
          </cell>
          <cell r="F12">
            <v>4182.2</v>
          </cell>
          <cell r="G12">
            <v>9248.5</v>
          </cell>
        </row>
        <row r="13">
          <cell r="B13" t="str">
            <v>AEE</v>
          </cell>
          <cell r="C13" t="str">
            <v>Ameren Corp.</v>
          </cell>
          <cell r="D13">
            <v>7935</v>
          </cell>
          <cell r="E13">
            <v>0</v>
          </cell>
          <cell r="F13">
            <v>7326</v>
          </cell>
          <cell r="G13">
            <v>15261</v>
          </cell>
        </row>
        <row r="14">
          <cell r="B14" t="str">
            <v>AEP</v>
          </cell>
          <cell r="C14" t="str">
            <v>American Elec Pwr</v>
          </cell>
          <cell r="D14">
            <v>21170.3</v>
          </cell>
          <cell r="E14">
            <v>0</v>
          </cell>
          <cell r="F14">
            <v>18313.599999999999</v>
          </cell>
          <cell r="G14">
            <v>39483.899999999994</v>
          </cell>
        </row>
        <row r="15">
          <cell r="B15" t="str">
            <v>AGR</v>
          </cell>
          <cell r="C15" t="str">
            <v>Avangrid Inc.</v>
          </cell>
          <cell r="D15">
            <v>5379</v>
          </cell>
          <cell r="E15">
            <v>0</v>
          </cell>
          <cell r="F15">
            <v>15096</v>
          </cell>
          <cell r="G15">
            <v>20475</v>
          </cell>
        </row>
        <row r="16">
          <cell r="B16" t="str">
            <v>AVA</v>
          </cell>
          <cell r="C16" t="str">
            <v>Avista Corp.</v>
          </cell>
          <cell r="D16">
            <v>1769.2370000000001</v>
          </cell>
          <cell r="E16">
            <v>0</v>
          </cell>
          <cell r="F16">
            <v>1730.4839999999999</v>
          </cell>
          <cell r="G16">
            <v>3499.721</v>
          </cell>
        </row>
        <row r="17">
          <cell r="B17" t="str">
            <v>BKH</v>
          </cell>
          <cell r="C17" t="str">
            <v>Black Hills Corp.</v>
          </cell>
          <cell r="D17">
            <v>3115.143</v>
          </cell>
          <cell r="E17">
            <v>0</v>
          </cell>
          <cell r="F17">
            <v>1820.2059999999999</v>
          </cell>
          <cell r="G17">
            <v>4935.3490000000002</v>
          </cell>
        </row>
        <row r="18">
          <cell r="B18" t="str">
            <v>CNP</v>
          </cell>
          <cell r="C18" t="str">
            <v>CenterPoint Energy</v>
          </cell>
          <cell r="D18">
            <v>6811</v>
          </cell>
          <cell r="E18">
            <v>0</v>
          </cell>
          <cell r="F18">
            <v>4688</v>
          </cell>
          <cell r="G18">
            <v>11499</v>
          </cell>
        </row>
        <row r="19">
          <cell r="B19" t="str">
            <v>CMS</v>
          </cell>
          <cell r="C19" t="str">
            <v>CMS Energy Corp.</v>
          </cell>
          <cell r="D19">
            <v>10226</v>
          </cell>
          <cell r="E19">
            <v>0</v>
          </cell>
          <cell r="F19">
            <v>4478</v>
          </cell>
          <cell r="G19">
            <v>14704</v>
          </cell>
        </row>
        <row r="20">
          <cell r="B20" t="str">
            <v>ED</v>
          </cell>
          <cell r="C20" t="str">
            <v>Consolidated Edison</v>
          </cell>
          <cell r="D20">
            <v>16029</v>
          </cell>
          <cell r="E20">
            <v>0</v>
          </cell>
          <cell r="F20">
            <v>15425</v>
          </cell>
          <cell r="G20">
            <v>31454</v>
          </cell>
        </row>
        <row r="21">
          <cell r="B21" t="str">
            <v>D</v>
          </cell>
          <cell r="C21" t="str">
            <v>Dominion Resources</v>
          </cell>
          <cell r="D21">
            <v>34026</v>
          </cell>
          <cell r="E21">
            <v>0</v>
          </cell>
          <cell r="F21">
            <v>19370</v>
          </cell>
          <cell r="G21">
            <v>53396</v>
          </cell>
        </row>
        <row r="22">
          <cell r="B22" t="str">
            <v>DTE</v>
          </cell>
          <cell r="C22" t="str">
            <v>DTE Energy Co.</v>
          </cell>
          <cell r="D22">
            <v>12294</v>
          </cell>
          <cell r="E22">
            <v>0</v>
          </cell>
          <cell r="F22">
            <v>9990</v>
          </cell>
          <cell r="G22">
            <v>22284</v>
          </cell>
        </row>
        <row r="23">
          <cell r="B23" t="str">
            <v>DUK</v>
          </cell>
          <cell r="C23" t="str">
            <v>Duke Energy Corp.</v>
          </cell>
          <cell r="D23">
            <v>52279</v>
          </cell>
          <cell r="E23">
            <v>0</v>
          </cell>
          <cell r="F23">
            <v>41737</v>
          </cell>
          <cell r="G23">
            <v>94016</v>
          </cell>
        </row>
        <row r="24">
          <cell r="B24" t="str">
            <v>EIX</v>
          </cell>
          <cell r="C24" t="str">
            <v>Edison International</v>
          </cell>
          <cell r="D24">
            <v>12123</v>
          </cell>
          <cell r="E24">
            <v>2193</v>
          </cell>
          <cell r="F24">
            <v>11673</v>
          </cell>
          <cell r="G24">
            <v>25989</v>
          </cell>
        </row>
        <row r="25">
          <cell r="B25" t="str">
            <v>EE</v>
          </cell>
          <cell r="C25" t="str">
            <v>El Paso Electric</v>
          </cell>
          <cell r="D25">
            <v>1195.9880000000001</v>
          </cell>
          <cell r="E25">
            <v>0</v>
          </cell>
          <cell r="F25">
            <v>1142.165</v>
          </cell>
          <cell r="G25">
            <v>2338.1530000000002</v>
          </cell>
        </row>
        <row r="26">
          <cell r="B26" t="str">
            <v>EMA</v>
          </cell>
          <cell r="C26" t="str">
            <v>Emera Inc.</v>
          </cell>
          <cell r="D26">
            <v>13881</v>
          </cell>
          <cell r="E26">
            <v>709</v>
          </cell>
          <cell r="F26">
            <v>6472</v>
          </cell>
          <cell r="G26">
            <v>21062</v>
          </cell>
        </row>
        <row r="27">
          <cell r="B27" t="str">
            <v>ETR</v>
          </cell>
          <cell r="C27" t="str">
            <v>Entergy Corp.</v>
          </cell>
          <cell r="D27">
            <v>15075.266</v>
          </cell>
          <cell r="E27">
            <v>197.803</v>
          </cell>
          <cell r="F27">
            <v>7992.5150000000003</v>
          </cell>
          <cell r="G27">
            <v>23265.583999999999</v>
          </cell>
        </row>
        <row r="28">
          <cell r="B28" t="str">
            <v>ES</v>
          </cell>
          <cell r="C28" t="str">
            <v>Eversource Inc.</v>
          </cell>
          <cell r="D28">
            <v>12325.519999999999</v>
          </cell>
          <cell r="E28">
            <v>155.57</v>
          </cell>
          <cell r="F28">
            <v>11086.242</v>
          </cell>
          <cell r="G28">
            <v>23567.331999999999</v>
          </cell>
        </row>
        <row r="29">
          <cell r="B29" t="str">
            <v>EXC</v>
          </cell>
          <cell r="C29" t="str">
            <v>Exelon Corp.</v>
          </cell>
          <cell r="D29">
            <v>34264</v>
          </cell>
          <cell r="E29">
            <v>0</v>
          </cell>
          <cell r="F29">
            <v>32132</v>
          </cell>
          <cell r="G29">
            <v>66396</v>
          </cell>
        </row>
        <row r="30">
          <cell r="B30" t="str">
            <v>FE</v>
          </cell>
          <cell r="C30" t="str">
            <v>FirstEnergy Corp.</v>
          </cell>
          <cell r="D30">
            <v>22197</v>
          </cell>
          <cell r="E30">
            <v>0</v>
          </cell>
          <cell r="F30">
            <v>3925</v>
          </cell>
          <cell r="G30">
            <v>26122</v>
          </cell>
        </row>
        <row r="31">
          <cell r="B31" t="str">
            <v>FTS</v>
          </cell>
          <cell r="C31" t="str">
            <v>Fortis Inc.</v>
          </cell>
          <cell r="D31">
            <v>21396</v>
          </cell>
          <cell r="E31">
            <v>1623</v>
          </cell>
          <cell r="F31">
            <v>15126</v>
          </cell>
          <cell r="G31">
            <v>38145</v>
          </cell>
        </row>
        <row r="32">
          <cell r="B32" t="str">
            <v>GXP</v>
          </cell>
          <cell r="C32" t="str">
            <v>Great Plains Energy</v>
          </cell>
          <cell r="D32">
            <v>3663.7</v>
          </cell>
          <cell r="E32">
            <v>0</v>
          </cell>
          <cell r="F32">
            <v>4964.8</v>
          </cell>
          <cell r="G32">
            <v>8628.5</v>
          </cell>
        </row>
        <row r="33">
          <cell r="B33" t="str">
            <v>HE</v>
          </cell>
          <cell r="C33" t="str">
            <v>Hawaiian Elec.</v>
          </cell>
          <cell r="D33">
            <v>1683.797</v>
          </cell>
          <cell r="E33">
            <v>0</v>
          </cell>
          <cell r="F33">
            <v>2097.386</v>
          </cell>
          <cell r="G33">
            <v>3781.183</v>
          </cell>
        </row>
        <row r="34">
          <cell r="B34" t="str">
            <v>IDA</v>
          </cell>
          <cell r="C34" t="str">
            <v>IDACORP, Inc.</v>
          </cell>
          <cell r="D34">
            <v>1746.123</v>
          </cell>
          <cell r="E34">
            <v>0</v>
          </cell>
          <cell r="F34">
            <v>2256.114</v>
          </cell>
          <cell r="G34">
            <v>4002.2370000000001</v>
          </cell>
        </row>
        <row r="35">
          <cell r="B35" t="str">
            <v>MGEE</v>
          </cell>
          <cell r="C35" t="str">
            <v>MGE Energy</v>
          </cell>
          <cell r="D35">
            <v>422.613</v>
          </cell>
          <cell r="E35">
            <v>0</v>
          </cell>
          <cell r="F35">
            <v>778.18700000000001</v>
          </cell>
          <cell r="G35">
            <v>1200.8</v>
          </cell>
        </row>
        <row r="36">
          <cell r="B36" t="str">
            <v>NEE</v>
          </cell>
          <cell r="C36" t="str">
            <v>NextEra Energy, Inc.</v>
          </cell>
          <cell r="D36">
            <v>33139</v>
          </cell>
          <cell r="E36">
            <v>0</v>
          </cell>
          <cell r="F36">
            <v>29498</v>
          </cell>
          <cell r="G36">
            <v>62637</v>
          </cell>
        </row>
        <row r="37">
          <cell r="B37" t="str">
            <v>NWE</v>
          </cell>
          <cell r="C37" t="str">
            <v>NorthWestern Corp.</v>
          </cell>
          <cell r="D37">
            <v>1795.549</v>
          </cell>
          <cell r="E37">
            <v>0</v>
          </cell>
          <cell r="F37">
            <v>1798.915</v>
          </cell>
          <cell r="G37">
            <v>3594.4639999999999</v>
          </cell>
        </row>
        <row r="38">
          <cell r="B38" t="str">
            <v>OGE</v>
          </cell>
          <cell r="C38" t="str">
            <v>OGE Energy Corp.</v>
          </cell>
          <cell r="D38">
            <v>2999.4</v>
          </cell>
          <cell r="E38">
            <v>0</v>
          </cell>
          <cell r="F38">
            <v>3851.1</v>
          </cell>
          <cell r="G38">
            <v>6850.5</v>
          </cell>
        </row>
        <row r="39">
          <cell r="B39" t="str">
            <v>OTTR</v>
          </cell>
          <cell r="C39" t="str">
            <v>Otter Tail Corp.</v>
          </cell>
          <cell r="D39">
            <v>490.56599999999997</v>
          </cell>
          <cell r="E39">
            <v>0</v>
          </cell>
          <cell r="F39">
            <v>696.89200000000005</v>
          </cell>
          <cell r="G39">
            <v>1187.4580000000001</v>
          </cell>
        </row>
        <row r="40">
          <cell r="B40" t="str">
            <v>PCG</v>
          </cell>
          <cell r="C40" t="str">
            <v>PG&amp;E Corp.</v>
          </cell>
          <cell r="D40">
            <v>18198</v>
          </cell>
          <cell r="E40">
            <v>0</v>
          </cell>
          <cell r="F40">
            <v>19472</v>
          </cell>
          <cell r="G40">
            <v>37670</v>
          </cell>
        </row>
        <row r="41">
          <cell r="B41" t="str">
            <v>PNW</v>
          </cell>
          <cell r="C41" t="str">
            <v>Pinnacle West Capital</v>
          </cell>
          <cell r="D41">
            <v>4871.7129999999997</v>
          </cell>
          <cell r="E41">
            <v>0</v>
          </cell>
          <cell r="F41">
            <v>5135.7299999999996</v>
          </cell>
          <cell r="G41">
            <v>10007.442999999999</v>
          </cell>
        </row>
        <row r="42">
          <cell r="B42" t="str">
            <v>PNM</v>
          </cell>
          <cell r="C42" t="str">
            <v>PNM Resources</v>
          </cell>
          <cell r="D42">
            <v>2437.645</v>
          </cell>
          <cell r="E42">
            <v>11.529</v>
          </cell>
          <cell r="F42">
            <v>1761.4479999999999</v>
          </cell>
          <cell r="G42">
            <v>4210.6219999999994</v>
          </cell>
        </row>
        <row r="43">
          <cell r="B43" t="str">
            <v>POR</v>
          </cell>
          <cell r="C43" t="str">
            <v>Portland General Elec.</v>
          </cell>
          <cell r="D43">
            <v>2426</v>
          </cell>
          <cell r="E43">
            <v>0</v>
          </cell>
          <cell r="F43">
            <v>2416</v>
          </cell>
          <cell r="G43">
            <v>4842</v>
          </cell>
        </row>
        <row r="44">
          <cell r="B44" t="str">
            <v>PPL</v>
          </cell>
          <cell r="C44" t="str">
            <v>PPL Corp.</v>
          </cell>
          <cell r="D44">
            <v>20195</v>
          </cell>
          <cell r="E44">
            <v>0</v>
          </cell>
          <cell r="F44">
            <v>10761</v>
          </cell>
          <cell r="G44">
            <v>30956</v>
          </cell>
        </row>
        <row r="45">
          <cell r="B45" t="str">
            <v>PEG</v>
          </cell>
          <cell r="C45" t="str">
            <v>Pub Sv Enterprise Grp</v>
          </cell>
          <cell r="D45">
            <v>13068</v>
          </cell>
          <cell r="E45">
            <v>0</v>
          </cell>
          <cell r="F45">
            <v>13847</v>
          </cell>
          <cell r="G45">
            <v>26915</v>
          </cell>
        </row>
        <row r="46">
          <cell r="B46" t="str">
            <v>SCG</v>
          </cell>
          <cell r="C46" t="str">
            <v>SCANA Corp.</v>
          </cell>
          <cell r="D46">
            <v>6633</v>
          </cell>
          <cell r="E46">
            <v>0</v>
          </cell>
          <cell r="F46">
            <v>5255</v>
          </cell>
          <cell r="G46">
            <v>11888</v>
          </cell>
        </row>
        <row r="47">
          <cell r="B47" t="str">
            <v>SRE</v>
          </cell>
          <cell r="C47" t="str">
            <v>Sempra Energy</v>
          </cell>
          <cell r="D47">
            <v>17872</v>
          </cell>
          <cell r="E47">
            <v>20</v>
          </cell>
          <cell r="F47">
            <v>14120</v>
          </cell>
          <cell r="G47">
            <v>32012</v>
          </cell>
        </row>
        <row r="48">
          <cell r="B48" t="str">
            <v>SO</v>
          </cell>
          <cell r="C48" t="str">
            <v>Southern Company</v>
          </cell>
          <cell r="D48">
            <v>48354</v>
          </cell>
          <cell r="E48">
            <v>324</v>
          </cell>
          <cell r="F48">
            <v>25528</v>
          </cell>
          <cell r="G48">
            <v>74206</v>
          </cell>
        </row>
        <row r="49">
          <cell r="B49" t="str">
            <v>VVC</v>
          </cell>
          <cell r="C49" t="str">
            <v>Vectren Corp.</v>
          </cell>
          <cell r="D49">
            <v>1838.7</v>
          </cell>
          <cell r="E49">
            <v>0</v>
          </cell>
          <cell r="F49">
            <v>1849.3</v>
          </cell>
          <cell r="G49">
            <v>3688</v>
          </cell>
        </row>
        <row r="50">
          <cell r="B50" t="str">
            <v>WR</v>
          </cell>
          <cell r="C50" t="str">
            <v>Westar Energy</v>
          </cell>
          <cell r="D50">
            <v>3687.5549999999998</v>
          </cell>
          <cell r="E50">
            <v>0</v>
          </cell>
          <cell r="F50">
            <v>3860.4369999999999</v>
          </cell>
          <cell r="G50">
            <v>7547.9920000000002</v>
          </cell>
        </row>
        <row r="51">
          <cell r="B51" t="str">
            <v>WEC</v>
          </cell>
          <cell r="C51" t="str">
            <v>WEC Energy Group</v>
          </cell>
          <cell r="D51">
            <v>9588.7000000000007</v>
          </cell>
          <cell r="E51">
            <v>30.4</v>
          </cell>
          <cell r="F51">
            <v>9461.4</v>
          </cell>
          <cell r="G51">
            <v>19080.5</v>
          </cell>
        </row>
        <row r="52">
          <cell r="B52" t="str">
            <v>XEL</v>
          </cell>
          <cell r="C52" t="str">
            <v>Xcel Energy Inc.</v>
          </cell>
          <cell r="D52">
            <v>14977</v>
          </cell>
          <cell r="E52">
            <v>0</v>
          </cell>
          <cell r="F52">
            <v>11455</v>
          </cell>
          <cell r="G52">
            <v>26432</v>
          </cell>
        </row>
      </sheetData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  <sheetName val="Parent"/>
      <sheetName val="Oper Co"/>
      <sheetName val="Proxy Gp"/>
    </sheetNames>
    <sheetDataSet>
      <sheetData sheetId="0">
        <row r="7">
          <cell r="C7" t="str">
            <v>ALGONQUIN PWR &amp; UTIL</v>
          </cell>
          <cell r="D7">
            <v>15.510999999999999</v>
          </cell>
          <cell r="E7">
            <v>3847.7849999999999</v>
          </cell>
          <cell r="F7">
            <v>213.80500000000001</v>
          </cell>
          <cell r="H7">
            <v>3951.2320000000004</v>
          </cell>
          <cell r="I7">
            <v>8028.3330000000005</v>
          </cell>
        </row>
        <row r="8">
          <cell r="C8" t="str">
            <v>The Empire District Electric Co.</v>
          </cell>
          <cell r="E8">
            <v>779.418994</v>
          </cell>
          <cell r="H8">
            <v>827.89612599999998</v>
          </cell>
          <cell r="I8">
            <v>1607.31512</v>
          </cell>
        </row>
        <row r="9">
          <cell r="C9" t="str">
            <v>ALLETE</v>
          </cell>
          <cell r="D9">
            <v>64.099999999999994</v>
          </cell>
          <cell r="E9">
            <v>1439.2</v>
          </cell>
          <cell r="H9">
            <v>2068.1999999999998</v>
          </cell>
          <cell r="I9">
            <v>3571.5</v>
          </cell>
        </row>
        <row r="10">
          <cell r="C10" t="str">
            <v>ALLIANT ENERGY CORP.</v>
          </cell>
          <cell r="D10">
            <v>855.7</v>
          </cell>
          <cell r="E10">
            <v>4010.6</v>
          </cell>
          <cell r="F10">
            <v>200</v>
          </cell>
          <cell r="H10">
            <v>4182.2</v>
          </cell>
          <cell r="I10">
            <v>9248.5</v>
          </cell>
        </row>
        <row r="11">
          <cell r="C11" t="str">
            <v>Interstate Power &amp; Light</v>
          </cell>
          <cell r="D11">
            <v>350</v>
          </cell>
          <cell r="E11">
            <v>2056</v>
          </cell>
          <cell r="F11">
            <v>200</v>
          </cell>
          <cell r="H11">
            <v>2509.6999999999998</v>
          </cell>
          <cell r="I11">
            <v>5115.7</v>
          </cell>
        </row>
        <row r="12">
          <cell r="C12" t="str">
            <v>Wisconsin Power &amp; Light</v>
          </cell>
          <cell r="D12">
            <v>0</v>
          </cell>
          <cell r="E12">
            <v>1833.4</v>
          </cell>
          <cell r="F12">
            <v>0</v>
          </cell>
          <cell r="H12">
            <v>1881.5</v>
          </cell>
          <cell r="I12">
            <v>3714.9</v>
          </cell>
        </row>
        <row r="13">
          <cell r="C13" t="str">
            <v>AMEREN CORP.</v>
          </cell>
          <cell r="D13">
            <v>841</v>
          </cell>
          <cell r="E13">
            <v>7094</v>
          </cell>
          <cell r="G13">
            <v>142</v>
          </cell>
          <cell r="H13">
            <v>7184</v>
          </cell>
          <cell r="I13">
            <v>15261</v>
          </cell>
        </row>
        <row r="14">
          <cell r="C14" t="str">
            <v>Ameren Illinois Co.</v>
          </cell>
          <cell r="D14">
            <v>457</v>
          </cell>
          <cell r="E14">
            <v>2373</v>
          </cell>
          <cell r="F14">
            <v>62</v>
          </cell>
          <cell r="G14">
            <v>0</v>
          </cell>
          <cell r="H14">
            <v>3248</v>
          </cell>
          <cell r="I14">
            <v>6140</v>
          </cell>
        </row>
        <row r="15">
          <cell r="C15" t="str">
            <v>Union Electric Co.</v>
          </cell>
          <cell r="D15">
            <v>384</v>
          </cell>
          <cell r="E15">
            <v>3577</v>
          </cell>
          <cell r="F15">
            <v>80</v>
          </cell>
          <cell r="G15">
            <v>0</v>
          </cell>
          <cell r="H15">
            <v>4001</v>
          </cell>
          <cell r="I15">
            <v>8042</v>
          </cell>
        </row>
        <row r="16">
          <cell r="C16" t="str">
            <v>AMERICAN ELEC PWR</v>
          </cell>
          <cell r="D16">
            <v>1753.7</v>
          </cell>
          <cell r="E16">
            <v>19416.599999999999</v>
          </cell>
          <cell r="G16">
            <v>26.6</v>
          </cell>
          <cell r="H16">
            <v>18287</v>
          </cell>
          <cell r="I16">
            <v>39483.899999999994</v>
          </cell>
        </row>
        <row r="17">
          <cell r="C17" t="str">
            <v>AEP Texas, Inc.</v>
          </cell>
          <cell r="D17">
            <v>266.10000000000002</v>
          </cell>
          <cell r="E17">
            <v>3383.2</v>
          </cell>
          <cell r="F17">
            <v>0</v>
          </cell>
          <cell r="G17">
            <v>0</v>
          </cell>
          <cell r="H17">
            <v>2169.9</v>
          </cell>
          <cell r="I17">
            <v>5819.2</v>
          </cell>
        </row>
        <row r="18">
          <cell r="C18" t="str">
            <v>Appalachian Power Co.</v>
          </cell>
          <cell r="D18">
            <v>249.2</v>
          </cell>
          <cell r="E18">
            <v>3730.9</v>
          </cell>
          <cell r="F18">
            <v>0</v>
          </cell>
          <cell r="G18">
            <v>0</v>
          </cell>
          <cell r="H18">
            <v>3804.5</v>
          </cell>
          <cell r="I18">
            <v>7784.6</v>
          </cell>
        </row>
        <row r="19">
          <cell r="C19" t="str">
            <v>Indiana Michigan Power Co.</v>
          </cell>
          <cell r="D19">
            <v>474.7</v>
          </cell>
          <cell r="E19">
            <v>2270.4</v>
          </cell>
          <cell r="F19">
            <v>0</v>
          </cell>
          <cell r="G19">
            <v>0</v>
          </cell>
          <cell r="H19">
            <v>2217.6</v>
          </cell>
          <cell r="I19">
            <v>4962.7</v>
          </cell>
        </row>
        <row r="20">
          <cell r="C20" t="str">
            <v>Kentucky Power Co.</v>
          </cell>
          <cell r="D20">
            <v>0</v>
          </cell>
          <cell r="E20">
            <v>869.88885000000005</v>
          </cell>
          <cell r="F20">
            <v>0</v>
          </cell>
          <cell r="G20">
            <v>0</v>
          </cell>
          <cell r="H20">
            <v>668.40142800000001</v>
          </cell>
          <cell r="I20">
            <v>1538.2902779999999</v>
          </cell>
        </row>
        <row r="21">
          <cell r="C21" t="str">
            <v>Kingsport Power Co.</v>
          </cell>
          <cell r="E21">
            <v>20</v>
          </cell>
          <cell r="H21">
            <v>37.530838000000003</v>
          </cell>
          <cell r="I21">
            <v>57.530838000000003</v>
          </cell>
        </row>
        <row r="22">
          <cell r="C22" t="str">
            <v>Ohio Power Co.</v>
          </cell>
          <cell r="D22">
            <v>397</v>
          </cell>
          <cell r="E22">
            <v>1322.3</v>
          </cell>
          <cell r="F22">
            <v>0</v>
          </cell>
          <cell r="G22">
            <v>0</v>
          </cell>
          <cell r="H22">
            <v>2310.3000000000002</v>
          </cell>
          <cell r="I22">
            <v>4029.6000000000004</v>
          </cell>
        </row>
        <row r="23">
          <cell r="C23" t="str">
            <v>Public Service Co. of Oklahoma</v>
          </cell>
          <cell r="D23">
            <v>0.5</v>
          </cell>
          <cell r="E23">
            <v>1286</v>
          </cell>
          <cell r="F23">
            <v>0</v>
          </cell>
          <cell r="G23">
            <v>0</v>
          </cell>
          <cell r="H23">
            <v>1215.3</v>
          </cell>
          <cell r="I23">
            <v>2501.8000000000002</v>
          </cell>
        </row>
        <row r="24">
          <cell r="C24" t="str">
            <v>Southwestern Electric Pwr Co.</v>
          </cell>
          <cell r="D24">
            <v>3.7</v>
          </cell>
          <cell r="E24">
            <v>2438.1999999999998</v>
          </cell>
          <cell r="F24">
            <v>0</v>
          </cell>
          <cell r="G24">
            <v>-0.4</v>
          </cell>
          <cell r="H24">
            <v>2234.9</v>
          </cell>
          <cell r="I24">
            <v>4676.3999999999996</v>
          </cell>
        </row>
        <row r="25">
          <cell r="C25" t="str">
            <v>Wheeling Power Co.</v>
          </cell>
          <cell r="D25">
            <v>0</v>
          </cell>
          <cell r="E25">
            <v>350</v>
          </cell>
          <cell r="F25">
            <v>0</v>
          </cell>
          <cell r="G25">
            <v>0</v>
          </cell>
          <cell r="H25">
            <v>412.83905199999998</v>
          </cell>
          <cell r="I25">
            <v>762.83905200000004</v>
          </cell>
        </row>
        <row r="26">
          <cell r="C26" t="str">
            <v>AVANGRID, INC.</v>
          </cell>
          <cell r="D26">
            <v>183</v>
          </cell>
          <cell r="E26">
            <v>5196</v>
          </cell>
          <cell r="G26">
            <v>19</v>
          </cell>
          <cell r="H26">
            <v>15077</v>
          </cell>
          <cell r="I26">
            <v>20475</v>
          </cell>
        </row>
        <row r="27">
          <cell r="C27" t="str">
            <v>Central Maine Power</v>
          </cell>
          <cell r="D27">
            <v>0</v>
          </cell>
          <cell r="E27">
            <v>1039.96361</v>
          </cell>
          <cell r="F27">
            <v>0.57130000000000003</v>
          </cell>
          <cell r="G27">
            <v>0</v>
          </cell>
          <cell r="H27">
            <v>1725.026959</v>
          </cell>
          <cell r="I27">
            <v>2765.5618690000001</v>
          </cell>
        </row>
        <row r="28">
          <cell r="C28" t="str">
            <v>New York State Electric &amp; Gas</v>
          </cell>
          <cell r="D28">
            <v>0</v>
          </cell>
          <cell r="E28">
            <v>1248.9614570000001</v>
          </cell>
          <cell r="F28">
            <v>0</v>
          </cell>
          <cell r="G28">
            <v>0</v>
          </cell>
          <cell r="H28">
            <v>1192.2402529999999</v>
          </cell>
          <cell r="I28">
            <v>2441.2017100000003</v>
          </cell>
        </row>
        <row r="29">
          <cell r="C29" t="str">
            <v>Rochester Gas and Electric</v>
          </cell>
          <cell r="D29">
            <v>0</v>
          </cell>
          <cell r="E29">
            <v>661.53418199999999</v>
          </cell>
          <cell r="F29">
            <v>0</v>
          </cell>
          <cell r="G29">
            <v>0</v>
          </cell>
          <cell r="H29">
            <v>785.91908000000001</v>
          </cell>
          <cell r="I29">
            <v>1447.453262</v>
          </cell>
        </row>
        <row r="30">
          <cell r="C30" t="str">
            <v>The United Illuminating</v>
          </cell>
          <cell r="D30">
            <v>0</v>
          </cell>
          <cell r="E30">
            <v>803.5</v>
          </cell>
          <cell r="F30">
            <v>0</v>
          </cell>
          <cell r="G30">
            <v>0</v>
          </cell>
          <cell r="H30">
            <v>953.299127</v>
          </cell>
          <cell r="I30">
            <v>1756.799127</v>
          </cell>
        </row>
        <row r="31">
          <cell r="C31" t="str">
            <v>AVISTA CORP.</v>
          </cell>
          <cell r="D31">
            <v>277.43799999999999</v>
          </cell>
          <cell r="E31">
            <v>1491.799</v>
          </cell>
          <cell r="F31">
            <v>0</v>
          </cell>
          <cell r="G31">
            <v>0.65600000000000003</v>
          </cell>
          <cell r="H31">
            <v>1729.828</v>
          </cell>
          <cell r="I31">
            <v>3499.721</v>
          </cell>
        </row>
        <row r="32">
          <cell r="C32" t="str">
            <v>BLACK HILLS CORP.</v>
          </cell>
          <cell r="D32">
            <v>5.7430000000000003</v>
          </cell>
          <cell r="E32">
            <v>3109.4</v>
          </cell>
          <cell r="G32">
            <v>111.232</v>
          </cell>
          <cell r="H32">
            <v>1708.9739999999999</v>
          </cell>
          <cell r="I32">
            <v>4935.3490000000002</v>
          </cell>
        </row>
        <row r="33">
          <cell r="C33" t="str">
            <v>Black Hills Power</v>
          </cell>
          <cell r="D33">
            <v>0</v>
          </cell>
          <cell r="E33">
            <v>342.76047</v>
          </cell>
          <cell r="F33">
            <v>0</v>
          </cell>
          <cell r="G33">
            <v>0</v>
          </cell>
          <cell r="H33">
            <v>384.66241100000002</v>
          </cell>
          <cell r="I33">
            <v>727.42288099999996</v>
          </cell>
        </row>
        <row r="34">
          <cell r="C34" t="str">
            <v>Cheyenne Light Fuel &amp; Power</v>
          </cell>
          <cell r="D34">
            <v>0</v>
          </cell>
          <cell r="E34">
            <v>202</v>
          </cell>
          <cell r="F34">
            <v>0</v>
          </cell>
          <cell r="G34">
            <v>0</v>
          </cell>
          <cell r="H34">
            <v>231.010074</v>
          </cell>
          <cell r="I34">
            <v>433.01007400000003</v>
          </cell>
        </row>
        <row r="35">
          <cell r="C35" t="str">
            <v>Black Hills/Colorado Electric Utility Co</v>
          </cell>
          <cell r="D35">
            <v>0</v>
          </cell>
          <cell r="E35">
            <v>350</v>
          </cell>
          <cell r="F35">
            <v>0</v>
          </cell>
          <cell r="G35">
            <v>0</v>
          </cell>
          <cell r="H35">
            <v>382.171784</v>
          </cell>
          <cell r="I35">
            <v>732.171784</v>
          </cell>
        </row>
        <row r="36">
          <cell r="C36" t="str">
            <v>CENTERPOINT ENERGY</v>
          </cell>
          <cell r="D36">
            <v>50</v>
          </cell>
          <cell r="E36">
            <v>6761</v>
          </cell>
          <cell r="H36">
            <v>4688</v>
          </cell>
          <cell r="I36">
            <v>11499</v>
          </cell>
        </row>
        <row r="37">
          <cell r="C37" t="str">
            <v>CenterPoint Energy Houston Electric, LLC</v>
          </cell>
          <cell r="D37">
            <v>0</v>
          </cell>
          <cell r="E37">
            <v>2605.560782</v>
          </cell>
          <cell r="F37">
            <v>0</v>
          </cell>
          <cell r="G37">
            <v>0</v>
          </cell>
          <cell r="H37">
            <v>2116.8413489999998</v>
          </cell>
          <cell r="I37">
            <v>4722.4021309999998</v>
          </cell>
        </row>
        <row r="38">
          <cell r="C38" t="str">
            <v>CMS ENERGY</v>
          </cell>
          <cell r="D38">
            <v>1103</v>
          </cell>
          <cell r="E38">
            <v>9123</v>
          </cell>
          <cell r="G38">
            <v>37</v>
          </cell>
          <cell r="H38">
            <v>4441</v>
          </cell>
          <cell r="I38">
            <v>14704</v>
          </cell>
        </row>
        <row r="39">
          <cell r="C39" t="str">
            <v>Consumers Energy Co.</v>
          </cell>
          <cell r="D39">
            <v>365</v>
          </cell>
          <cell r="E39">
            <v>5561</v>
          </cell>
          <cell r="F39">
            <v>37</v>
          </cell>
          <cell r="G39">
            <v>0</v>
          </cell>
          <cell r="H39">
            <v>6451</v>
          </cell>
          <cell r="I39">
            <v>12414</v>
          </cell>
        </row>
        <row r="40">
          <cell r="C40" t="str">
            <v>CONSOLIDATED EDISON</v>
          </cell>
          <cell r="D40">
            <v>1298</v>
          </cell>
          <cell r="E40">
            <v>14731</v>
          </cell>
          <cell r="G40">
            <v>7</v>
          </cell>
          <cell r="H40">
            <v>15418</v>
          </cell>
          <cell r="I40">
            <v>31454</v>
          </cell>
        </row>
        <row r="41">
          <cell r="C41" t="str">
            <v>Consolidated Edison of NY</v>
          </cell>
          <cell r="D41">
            <v>1200</v>
          </cell>
          <cell r="E41">
            <v>12065</v>
          </cell>
          <cell r="F41">
            <v>0</v>
          </cell>
          <cell r="G41">
            <v>0</v>
          </cell>
          <cell r="H41">
            <v>12439</v>
          </cell>
          <cell r="I41">
            <v>25704</v>
          </cell>
        </row>
        <row r="42">
          <cell r="C42" t="str">
            <v>Orange &amp; Rockland</v>
          </cell>
          <cell r="D42">
            <v>0</v>
          </cell>
          <cell r="E42">
            <v>659.12298499999997</v>
          </cell>
          <cell r="F42">
            <v>0</v>
          </cell>
          <cell r="G42">
            <v>0</v>
          </cell>
          <cell r="H42">
            <v>645.11476800000003</v>
          </cell>
          <cell r="I42">
            <v>1304.2377529999999</v>
          </cell>
        </row>
        <row r="43">
          <cell r="C43" t="str">
            <v>DOMINION RESOURCES</v>
          </cell>
          <cell r="D43">
            <v>3078</v>
          </cell>
          <cell r="E43">
            <v>30948</v>
          </cell>
          <cell r="G43">
            <v>2228</v>
          </cell>
          <cell r="H43">
            <v>17142</v>
          </cell>
          <cell r="I43">
            <v>53396</v>
          </cell>
        </row>
        <row r="44">
          <cell r="C44" t="str">
            <v>Virginia Electric Power</v>
          </cell>
          <cell r="D44">
            <v>850</v>
          </cell>
          <cell r="E44">
            <v>10496</v>
          </cell>
          <cell r="F44">
            <v>0</v>
          </cell>
          <cell r="G44">
            <v>0</v>
          </cell>
          <cell r="H44">
            <v>12224</v>
          </cell>
          <cell r="I44">
            <v>23570</v>
          </cell>
        </row>
        <row r="45">
          <cell r="C45" t="str">
            <v>DTE ENERGY CO.</v>
          </cell>
          <cell r="D45">
            <v>109</v>
          </cell>
          <cell r="E45">
            <v>12185</v>
          </cell>
          <cell r="G45">
            <v>478</v>
          </cell>
          <cell r="H45">
            <v>9512</v>
          </cell>
          <cell r="I45">
            <v>22284</v>
          </cell>
        </row>
        <row r="46">
          <cell r="C46" t="str">
            <v>DTE Electric Co.</v>
          </cell>
          <cell r="D46">
            <v>5</v>
          </cell>
          <cell r="E46">
            <v>6018</v>
          </cell>
          <cell r="F46">
            <v>0</v>
          </cell>
          <cell r="G46">
            <v>0</v>
          </cell>
          <cell r="H46">
            <v>6265</v>
          </cell>
          <cell r="I46">
            <v>12288</v>
          </cell>
        </row>
        <row r="47">
          <cell r="C47" t="str">
            <v>DUKE ENERGY</v>
          </cell>
          <cell r="D47">
            <v>3244</v>
          </cell>
          <cell r="E47">
            <v>49035</v>
          </cell>
          <cell r="G47">
            <v>-2</v>
          </cell>
          <cell r="H47">
            <v>41739</v>
          </cell>
          <cell r="I47">
            <v>94016</v>
          </cell>
        </row>
        <row r="48">
          <cell r="C48" t="str">
            <v>Duke Energy Carolinas</v>
          </cell>
          <cell r="D48">
            <v>1205</v>
          </cell>
          <cell r="E48">
            <v>8898</v>
          </cell>
          <cell r="F48">
            <v>0</v>
          </cell>
          <cell r="G48">
            <v>0</v>
          </cell>
          <cell r="H48">
            <v>11361</v>
          </cell>
          <cell r="I48">
            <v>21464</v>
          </cell>
        </row>
        <row r="49">
          <cell r="C49" t="str">
            <v>Duke Energy Florida</v>
          </cell>
          <cell r="D49">
            <v>768</v>
          </cell>
          <cell r="E49">
            <v>6327</v>
          </cell>
          <cell r="F49">
            <v>0</v>
          </cell>
          <cell r="G49">
            <v>0</v>
          </cell>
          <cell r="H49">
            <v>5618</v>
          </cell>
          <cell r="I49">
            <v>12713</v>
          </cell>
        </row>
        <row r="50">
          <cell r="C50" t="str">
            <v>Duke Energy Indiana</v>
          </cell>
          <cell r="D50">
            <v>3</v>
          </cell>
          <cell r="E50">
            <v>3780</v>
          </cell>
          <cell r="F50">
            <v>0</v>
          </cell>
          <cell r="G50">
            <v>0</v>
          </cell>
          <cell r="H50">
            <v>4121</v>
          </cell>
          <cell r="I50">
            <v>7904</v>
          </cell>
        </row>
        <row r="51">
          <cell r="C51" t="str">
            <v>Duke Energy Ohio</v>
          </cell>
          <cell r="D51">
            <v>3</v>
          </cell>
          <cell r="E51">
            <v>2064</v>
          </cell>
          <cell r="F51">
            <v>0</v>
          </cell>
          <cell r="G51">
            <v>0</v>
          </cell>
          <cell r="H51">
            <v>3163</v>
          </cell>
          <cell r="I51">
            <v>5230</v>
          </cell>
        </row>
        <row r="52">
          <cell r="C52" t="str">
            <v>Duke Energy Progress</v>
          </cell>
          <cell r="D52">
            <v>3</v>
          </cell>
          <cell r="E52">
            <v>7354</v>
          </cell>
          <cell r="F52">
            <v>0</v>
          </cell>
          <cell r="G52">
            <v>0</v>
          </cell>
          <cell r="H52">
            <v>7949</v>
          </cell>
          <cell r="I52">
            <v>15306</v>
          </cell>
        </row>
        <row r="53">
          <cell r="C53" t="str">
            <v>Progress Energy Inc.</v>
          </cell>
          <cell r="D53">
            <v>771</v>
          </cell>
          <cell r="E53">
            <v>17066</v>
          </cell>
          <cell r="F53">
            <v>0</v>
          </cell>
          <cell r="G53">
            <v>-3</v>
          </cell>
          <cell r="H53">
            <v>13468</v>
          </cell>
          <cell r="I53">
            <v>31302</v>
          </cell>
        </row>
        <row r="54">
          <cell r="C54" t="str">
            <v>EDISON INTERNATIONAL</v>
          </cell>
          <cell r="D54">
            <v>481</v>
          </cell>
          <cell r="E54">
            <v>11642</v>
          </cell>
          <cell r="F54">
            <v>2193</v>
          </cell>
          <cell r="G54">
            <v>2</v>
          </cell>
          <cell r="H54">
            <v>11671</v>
          </cell>
          <cell r="I54">
            <v>25989</v>
          </cell>
        </row>
        <row r="55">
          <cell r="C55" t="str">
            <v>Southern California Edison Co.</v>
          </cell>
          <cell r="D55">
            <v>479</v>
          </cell>
          <cell r="E55">
            <v>10428</v>
          </cell>
          <cell r="F55">
            <v>2245</v>
          </cell>
          <cell r="G55">
            <v>0</v>
          </cell>
          <cell r="H55">
            <v>12427</v>
          </cell>
          <cell r="I55">
            <v>25579</v>
          </cell>
        </row>
        <row r="56">
          <cell r="C56" t="str">
            <v>EL PASO ELECTRIC CO.</v>
          </cell>
          <cell r="D56">
            <v>0</v>
          </cell>
          <cell r="E56">
            <v>1195.9880000000001</v>
          </cell>
          <cell r="F56">
            <v>0</v>
          </cell>
          <cell r="G56">
            <v>0</v>
          </cell>
          <cell r="H56">
            <v>1142.165</v>
          </cell>
          <cell r="I56">
            <v>2338.1530000000002</v>
          </cell>
        </row>
        <row r="57">
          <cell r="C57" t="str">
            <v>EMERA INC.</v>
          </cell>
          <cell r="D57">
            <v>741</v>
          </cell>
          <cell r="E57">
            <v>13140</v>
          </cell>
          <cell r="F57">
            <v>709</v>
          </cell>
          <cell r="G57">
            <v>92</v>
          </cell>
          <cell r="H57">
            <v>6380</v>
          </cell>
          <cell r="I57">
            <v>21062</v>
          </cell>
        </row>
        <row r="58">
          <cell r="C58" t="str">
            <v>Emera Maine</v>
          </cell>
          <cell r="E58">
            <v>282.74419899999998</v>
          </cell>
          <cell r="F58">
            <v>0.3654</v>
          </cell>
          <cell r="H58">
            <v>521.83714099999997</v>
          </cell>
          <cell r="I58">
            <v>804.94673999999998</v>
          </cell>
        </row>
        <row r="59">
          <cell r="C59" t="str">
            <v>Tampa Electric Co.</v>
          </cell>
          <cell r="E59">
            <v>1918.3283389999999</v>
          </cell>
          <cell r="H59">
            <v>2414.7722690000001</v>
          </cell>
          <cell r="I59">
            <v>4333.1006079999997</v>
          </cell>
        </row>
        <row r="60">
          <cell r="C60" t="str">
            <v>ENTERGY CORP.</v>
          </cell>
          <cell r="D60">
            <v>760.00699999999995</v>
          </cell>
          <cell r="E60">
            <v>14315.259</v>
          </cell>
          <cell r="F60">
            <v>197.803</v>
          </cell>
          <cell r="G60">
            <v>0</v>
          </cell>
          <cell r="H60">
            <v>7992.5150000000003</v>
          </cell>
          <cell r="I60">
            <v>23265.583999999999</v>
          </cell>
        </row>
        <row r="61">
          <cell r="C61" t="str">
            <v>Entergy Arkansas Inc.</v>
          </cell>
          <cell r="D61">
            <v>0</v>
          </cell>
          <cell r="E61">
            <v>2952.3989999999999</v>
          </cell>
          <cell r="F61">
            <v>31.35</v>
          </cell>
          <cell r="G61">
            <v>0</v>
          </cell>
          <cell r="H61">
            <v>2376.7539999999999</v>
          </cell>
          <cell r="I61">
            <v>5360.5029999999997</v>
          </cell>
        </row>
        <row r="62">
          <cell r="C62" t="str">
            <v>Entergy Louisiana LLC</v>
          </cell>
          <cell r="D62">
            <v>675.00199999999995</v>
          </cell>
          <cell r="E62">
            <v>5469.0690000000004</v>
          </cell>
          <cell r="F62">
            <v>0</v>
          </cell>
          <cell r="G62">
            <v>0</v>
          </cell>
          <cell r="H62">
            <v>5308.8040000000001</v>
          </cell>
          <cell r="I62">
            <v>11452.875</v>
          </cell>
        </row>
        <row r="63">
          <cell r="C63" t="str">
            <v>Entergy Mississippi Inc.</v>
          </cell>
          <cell r="D63">
            <v>0</v>
          </cell>
          <cell r="E63">
            <v>1270.1220000000001</v>
          </cell>
          <cell r="F63">
            <v>20.381</v>
          </cell>
          <cell r="G63">
            <v>0</v>
          </cell>
          <cell r="H63">
            <v>1177.8699999999999</v>
          </cell>
          <cell r="I63">
            <v>2468.373</v>
          </cell>
        </row>
        <row r="64">
          <cell r="C64" t="str">
            <v>Entergy New Orleans Inc.</v>
          </cell>
          <cell r="D64">
            <v>2.077</v>
          </cell>
          <cell r="E64">
            <v>418.447</v>
          </cell>
          <cell r="F64">
            <v>0</v>
          </cell>
          <cell r="G64">
            <v>0</v>
          </cell>
          <cell r="H64">
            <v>415.548</v>
          </cell>
          <cell r="I64">
            <v>836.072</v>
          </cell>
        </row>
        <row r="65">
          <cell r="C65" t="str">
            <v>Entergy Texas Inc.</v>
          </cell>
          <cell r="D65">
            <v>0</v>
          </cell>
          <cell r="E65">
            <v>1587.15</v>
          </cell>
          <cell r="F65">
            <v>0</v>
          </cell>
          <cell r="G65">
            <v>0</v>
          </cell>
          <cell r="H65">
            <v>1260.1669999999999</v>
          </cell>
          <cell r="I65">
            <v>2847.317</v>
          </cell>
        </row>
        <row r="66">
          <cell r="C66" t="str">
            <v>EVERSOURCE ENERGY</v>
          </cell>
          <cell r="D66">
            <v>549.63099999999997</v>
          </cell>
          <cell r="E66">
            <v>11775.888999999999</v>
          </cell>
          <cell r="F66">
            <v>155.57</v>
          </cell>
          <cell r="H66">
            <v>11086.242</v>
          </cell>
          <cell r="I66">
            <v>23567.331999999999</v>
          </cell>
        </row>
        <row r="67">
          <cell r="C67" t="str">
            <v>Connecticut Light &amp; Power</v>
          </cell>
          <cell r="D67">
            <v>300</v>
          </cell>
          <cell r="E67">
            <v>2759.1350000000002</v>
          </cell>
          <cell r="F67">
            <v>116.2</v>
          </cell>
          <cell r="G67">
            <v>0</v>
          </cell>
          <cell r="H67">
            <v>3587.127</v>
          </cell>
          <cell r="I67">
            <v>6762.4619999999995</v>
          </cell>
        </row>
        <row r="68">
          <cell r="C68" t="str">
            <v>NSTAR Electric Co.</v>
          </cell>
          <cell r="D68">
            <v>0</v>
          </cell>
          <cell r="E68">
            <v>2943.759</v>
          </cell>
          <cell r="F68">
            <v>43</v>
          </cell>
          <cell r="G68">
            <v>0</v>
          </cell>
          <cell r="H68">
            <v>3446.08</v>
          </cell>
          <cell r="I68">
            <v>6432.8389999999999</v>
          </cell>
        </row>
        <row r="69">
          <cell r="C69" t="str">
            <v>Public Service Co. of New Hampshire</v>
          </cell>
          <cell r="D69">
            <v>110</v>
          </cell>
          <cell r="E69">
            <v>892.43799999999999</v>
          </cell>
          <cell r="F69">
            <v>0</v>
          </cell>
          <cell r="G69">
            <v>0</v>
          </cell>
          <cell r="H69">
            <v>1350.5940000000001</v>
          </cell>
          <cell r="I69">
            <v>2353.0320000000002</v>
          </cell>
        </row>
        <row r="70">
          <cell r="C70" t="str">
            <v>Western Massachussetts Electric Co.</v>
          </cell>
          <cell r="D70">
            <v>0</v>
          </cell>
          <cell r="E70">
            <v>566.53599999999994</v>
          </cell>
          <cell r="F70">
            <v>0</v>
          </cell>
          <cell r="G70">
            <v>0</v>
          </cell>
          <cell r="H70">
            <v>671.11400000000003</v>
          </cell>
          <cell r="I70">
            <v>1237.6500000000001</v>
          </cell>
        </row>
        <row r="71">
          <cell r="C71" t="str">
            <v>EXELON CORP.</v>
          </cell>
          <cell r="D71">
            <v>2088</v>
          </cell>
          <cell r="E71">
            <v>32176</v>
          </cell>
          <cell r="G71">
            <v>2275</v>
          </cell>
          <cell r="H71">
            <v>29857</v>
          </cell>
          <cell r="I71">
            <v>66396</v>
          </cell>
        </row>
        <row r="72">
          <cell r="C72" t="str">
            <v>Delmarva Power and Light</v>
          </cell>
          <cell r="D72">
            <v>83</v>
          </cell>
          <cell r="E72">
            <v>1217</v>
          </cell>
          <cell r="H72">
            <v>1335</v>
          </cell>
          <cell r="I72">
            <v>2635</v>
          </cell>
        </row>
        <row r="73">
          <cell r="C73" t="str">
            <v>Baltimore Gas &amp; Electric Co.</v>
          </cell>
          <cell r="D73">
            <v>0</v>
          </cell>
          <cell r="E73">
            <v>2577</v>
          </cell>
          <cell r="F73">
            <v>0</v>
          </cell>
          <cell r="G73">
            <v>0</v>
          </cell>
          <cell r="H73">
            <v>3141</v>
          </cell>
          <cell r="I73">
            <v>5718</v>
          </cell>
        </row>
        <row r="74">
          <cell r="C74" t="str">
            <v>Commonweath Edison Co.</v>
          </cell>
          <cell r="D74">
            <v>840</v>
          </cell>
          <cell r="E74">
            <v>6761</v>
          </cell>
          <cell r="F74">
            <v>0</v>
          </cell>
          <cell r="G74">
            <v>0</v>
          </cell>
          <cell r="H74">
            <v>9542</v>
          </cell>
          <cell r="I74">
            <v>17143</v>
          </cell>
        </row>
        <row r="75">
          <cell r="C75" t="str">
            <v>PECO Energy Co.</v>
          </cell>
          <cell r="D75">
            <v>500</v>
          </cell>
          <cell r="E75">
            <v>2403</v>
          </cell>
          <cell r="F75">
            <v>0</v>
          </cell>
          <cell r="G75">
            <v>0</v>
          </cell>
          <cell r="H75">
            <v>3577</v>
          </cell>
          <cell r="I75">
            <v>6480</v>
          </cell>
        </row>
        <row r="76">
          <cell r="C76" t="str">
            <v>Potomac Electric Power Co.</v>
          </cell>
          <cell r="D76">
            <v>19</v>
          </cell>
          <cell r="E76">
            <v>2521</v>
          </cell>
          <cell r="H76">
            <v>2533</v>
          </cell>
          <cell r="I76">
            <v>5073</v>
          </cell>
        </row>
        <row r="77">
          <cell r="C77" t="str">
            <v>Atlantic City Electric Co.</v>
          </cell>
          <cell r="D77">
            <v>281</v>
          </cell>
          <cell r="E77">
            <v>840</v>
          </cell>
          <cell r="H77">
            <v>1043</v>
          </cell>
          <cell r="I77">
            <v>2164</v>
          </cell>
        </row>
        <row r="78">
          <cell r="C78" t="str">
            <v>FIRSTENERGY CORP.</v>
          </cell>
          <cell r="D78">
            <v>1082</v>
          </cell>
          <cell r="E78">
            <v>21115</v>
          </cell>
          <cell r="H78">
            <v>3925</v>
          </cell>
          <cell r="I78">
            <v>26122</v>
          </cell>
        </row>
        <row r="79">
          <cell r="C79" t="str">
            <v>The Allegheny Generating Company</v>
          </cell>
          <cell r="D79">
            <v>0</v>
          </cell>
          <cell r="E79">
            <v>100</v>
          </cell>
          <cell r="F79">
            <v>0</v>
          </cell>
          <cell r="G79">
            <v>0</v>
          </cell>
          <cell r="H79">
            <v>162.81157899999999</v>
          </cell>
          <cell r="I79">
            <v>262.81157899999999</v>
          </cell>
        </row>
        <row r="80">
          <cell r="C80" t="str">
            <v>Cleveland Elec. Illuminating Co.</v>
          </cell>
          <cell r="D80">
            <v>0</v>
          </cell>
          <cell r="E80">
            <v>1328.186101</v>
          </cell>
          <cell r="F80">
            <v>0</v>
          </cell>
          <cell r="G80">
            <v>0</v>
          </cell>
          <cell r="H80">
            <v>1376.0696600000001</v>
          </cell>
          <cell r="I80">
            <v>2704.2557610000003</v>
          </cell>
        </row>
        <row r="81">
          <cell r="C81" t="str">
            <v>Jersey Central Power &amp; Light Co.</v>
          </cell>
          <cell r="D81">
            <v>0</v>
          </cell>
          <cell r="E81">
            <v>1943.9416670000001</v>
          </cell>
          <cell r="F81">
            <v>0</v>
          </cell>
          <cell r="G81">
            <v>0</v>
          </cell>
          <cell r="H81">
            <v>2822.3261010000001</v>
          </cell>
          <cell r="I81">
            <v>4766.2677679999997</v>
          </cell>
        </row>
        <row r="82">
          <cell r="C82" t="str">
            <v>Metropolitan Edison Co.</v>
          </cell>
          <cell r="D82">
            <v>0</v>
          </cell>
          <cell r="E82">
            <v>849.21015599999998</v>
          </cell>
          <cell r="F82">
            <v>0</v>
          </cell>
          <cell r="G82">
            <v>0</v>
          </cell>
          <cell r="H82">
            <v>859.44620399999997</v>
          </cell>
          <cell r="I82">
            <v>1708.6563599999999</v>
          </cell>
        </row>
        <row r="83">
          <cell r="C83" t="str">
            <v>MONONGAHELA POWER CO.</v>
          </cell>
          <cell r="D83">
            <v>0</v>
          </cell>
          <cell r="E83">
            <v>1222.7419339999999</v>
          </cell>
          <cell r="F83">
            <v>0</v>
          </cell>
          <cell r="G83">
            <v>0</v>
          </cell>
          <cell r="H83">
            <v>1181.705663</v>
          </cell>
          <cell r="I83">
            <v>2404.4475969999999</v>
          </cell>
        </row>
        <row r="84">
          <cell r="C84" t="str">
            <v>Ohio Edison Co.</v>
          </cell>
          <cell r="D84">
            <v>0</v>
          </cell>
          <cell r="E84">
            <v>641.698757</v>
          </cell>
          <cell r="F84">
            <v>0</v>
          </cell>
          <cell r="G84">
            <v>0</v>
          </cell>
          <cell r="H84">
            <v>1124.1837419999999</v>
          </cell>
          <cell r="I84">
            <v>1765.8824989999998</v>
          </cell>
        </row>
        <row r="85">
          <cell r="C85" t="str">
            <v>Pennsylvania Electric Co.</v>
          </cell>
          <cell r="D85">
            <v>0</v>
          </cell>
          <cell r="E85">
            <v>1123.6333219999999</v>
          </cell>
          <cell r="F85">
            <v>0</v>
          </cell>
          <cell r="G85">
            <v>0</v>
          </cell>
          <cell r="H85">
            <v>1210.0467860000001</v>
          </cell>
          <cell r="I85">
            <v>2333.680108</v>
          </cell>
        </row>
        <row r="86">
          <cell r="C86" t="str">
            <v>The Potomac Edison Co.</v>
          </cell>
          <cell r="D86">
            <v>0</v>
          </cell>
          <cell r="E86">
            <v>500</v>
          </cell>
          <cell r="F86">
            <v>0</v>
          </cell>
          <cell r="G86">
            <v>0</v>
          </cell>
          <cell r="H86">
            <v>501.57461899999998</v>
          </cell>
          <cell r="I86">
            <v>1001.574619</v>
          </cell>
        </row>
        <row r="87">
          <cell r="C87" t="str">
            <v>Toledo Edison Co.</v>
          </cell>
          <cell r="D87">
            <v>0</v>
          </cell>
          <cell r="E87">
            <v>349.56890099999998</v>
          </cell>
          <cell r="F87">
            <v>0</v>
          </cell>
          <cell r="G87">
            <v>0</v>
          </cell>
          <cell r="H87">
            <v>569.94641799999999</v>
          </cell>
          <cell r="I87">
            <v>919.51531899999998</v>
          </cell>
        </row>
        <row r="88">
          <cell r="C88" t="str">
            <v>WEST PENN POWER CO.</v>
          </cell>
          <cell r="D88">
            <v>0</v>
          </cell>
          <cell r="E88">
            <v>629.16197999999997</v>
          </cell>
          <cell r="F88">
            <v>0</v>
          </cell>
          <cell r="G88">
            <v>0</v>
          </cell>
          <cell r="H88">
            <v>698.83657300000004</v>
          </cell>
          <cell r="I88">
            <v>1327.9985529999999</v>
          </cell>
        </row>
        <row r="89">
          <cell r="C89" t="str">
            <v>FORTIS, INC.</v>
          </cell>
          <cell r="D89">
            <v>705</v>
          </cell>
          <cell r="E89">
            <v>20691</v>
          </cell>
          <cell r="F89">
            <v>1623</v>
          </cell>
          <cell r="G89">
            <v>1746</v>
          </cell>
          <cell r="H89">
            <v>13380</v>
          </cell>
          <cell r="I89">
            <v>38145</v>
          </cell>
        </row>
        <row r="90">
          <cell r="C90" t="str">
            <v>UNS Electric</v>
          </cell>
          <cell r="E90">
            <v>180</v>
          </cell>
          <cell r="H90">
            <v>208.109183</v>
          </cell>
          <cell r="I90">
            <v>388.10918300000003</v>
          </cell>
        </row>
        <row r="91">
          <cell r="C91" t="str">
            <v>CENTRAL HUDSON GAS &amp; ELECTRIC</v>
          </cell>
          <cell r="E91">
            <v>571.95000000000005</v>
          </cell>
          <cell r="H91">
            <v>585.26911600000005</v>
          </cell>
          <cell r="I91">
            <v>1157.2191160000002</v>
          </cell>
        </row>
        <row r="92">
          <cell r="C92" t="str">
            <v>Internationl Transmission Co.</v>
          </cell>
          <cell r="E92">
            <v>628.10846100000003</v>
          </cell>
          <cell r="H92">
            <v>943.29381100000001</v>
          </cell>
          <cell r="I92">
            <v>1571.402272</v>
          </cell>
        </row>
        <row r="93">
          <cell r="C93" t="str">
            <v>ITC Great Plains</v>
          </cell>
          <cell r="E93">
            <v>209.2</v>
          </cell>
          <cell r="H93">
            <v>314.16697499999998</v>
          </cell>
          <cell r="I93">
            <v>523.36697499999991</v>
          </cell>
        </row>
        <row r="94">
          <cell r="C94" t="str">
            <v>ITC Midwest</v>
          </cell>
          <cell r="E94">
            <v>876.25812599999995</v>
          </cell>
          <cell r="H94">
            <v>1315.4168890000001</v>
          </cell>
          <cell r="I94">
            <v>2191.6750149999998</v>
          </cell>
        </row>
        <row r="95">
          <cell r="C95" t="str">
            <v>Michigan Elec. Transmission Co.</v>
          </cell>
          <cell r="E95">
            <v>506</v>
          </cell>
          <cell r="H95">
            <v>756.74370499999998</v>
          </cell>
          <cell r="I95">
            <v>1262.7437049999999</v>
          </cell>
        </row>
        <row r="96">
          <cell r="C96" t="str">
            <v>GREAT PLAINS ENERGY</v>
          </cell>
          <cell r="D96">
            <v>351.1</v>
          </cell>
          <cell r="E96">
            <v>3312.6</v>
          </cell>
          <cell r="H96">
            <v>4964.8</v>
          </cell>
          <cell r="I96">
            <v>8628.5</v>
          </cell>
        </row>
        <row r="97">
          <cell r="C97" t="str">
            <v>Kansas City Power &amp; Light</v>
          </cell>
          <cell r="D97">
            <v>350</v>
          </cell>
          <cell r="E97">
            <v>2232.1999999999998</v>
          </cell>
          <cell r="F97">
            <v>0</v>
          </cell>
          <cell r="G97">
            <v>0</v>
          </cell>
          <cell r="H97">
            <v>2513.1999999999998</v>
          </cell>
          <cell r="I97">
            <v>5095.3999999999996</v>
          </cell>
        </row>
        <row r="98">
          <cell r="C98" t="str">
            <v>HAWAIIAN ELECT. INDUSTRIES</v>
          </cell>
          <cell r="E98">
            <v>1683.797</v>
          </cell>
          <cell r="H98">
            <v>2097.386</v>
          </cell>
          <cell r="I98">
            <v>3781.183</v>
          </cell>
        </row>
        <row r="99">
          <cell r="C99" t="str">
            <v>Hawaiian Electric Co.</v>
          </cell>
          <cell r="D99">
            <v>49.963000000000001</v>
          </cell>
          <cell r="E99">
            <v>1318.5160000000001</v>
          </cell>
          <cell r="F99">
            <v>34.292999999999999</v>
          </cell>
          <cell r="G99">
            <v>0</v>
          </cell>
          <cell r="H99">
            <v>1845.2829999999999</v>
          </cell>
          <cell r="I99">
            <v>3248.0549999999998</v>
          </cell>
        </row>
        <row r="100">
          <cell r="C100" t="str">
            <v>IDACORP</v>
          </cell>
          <cell r="D100">
            <v>0</v>
          </cell>
          <cell r="E100">
            <v>1746.123</v>
          </cell>
          <cell r="G100">
            <v>4.7290000000000001</v>
          </cell>
          <cell r="H100">
            <v>2251.3850000000002</v>
          </cell>
          <cell r="I100">
            <v>4002.2370000000001</v>
          </cell>
        </row>
        <row r="101">
          <cell r="C101" t="str">
            <v>Idaho Power Co.</v>
          </cell>
          <cell r="D101">
            <v>0</v>
          </cell>
          <cell r="E101">
            <v>1746.123</v>
          </cell>
          <cell r="F101">
            <v>0</v>
          </cell>
          <cell r="G101">
            <v>0</v>
          </cell>
          <cell r="H101">
            <v>2085.7759999999998</v>
          </cell>
          <cell r="I101">
            <v>3831.8989999999999</v>
          </cell>
        </row>
        <row r="102">
          <cell r="C102" t="str">
            <v>MGE ENERGY</v>
          </cell>
          <cell r="D102">
            <v>24.452000000000002</v>
          </cell>
          <cell r="E102">
            <v>398.161</v>
          </cell>
          <cell r="H102">
            <v>778.18700000000001</v>
          </cell>
          <cell r="I102">
            <v>1200.8</v>
          </cell>
        </row>
        <row r="103">
          <cell r="C103" t="str">
            <v>Madison Gas &amp; Electric Co.</v>
          </cell>
          <cell r="D103">
            <v>24.452000000000002</v>
          </cell>
          <cell r="E103">
            <v>398.161</v>
          </cell>
          <cell r="F103">
            <v>0</v>
          </cell>
          <cell r="G103">
            <v>140.90199999999999</v>
          </cell>
          <cell r="H103">
            <v>491.87200000000001</v>
          </cell>
          <cell r="I103">
            <v>1055.3869999999999</v>
          </cell>
        </row>
        <row r="104">
          <cell r="C104" t="str">
            <v>NEXTERA ENERGY</v>
          </cell>
          <cell r="D104">
            <v>1676</v>
          </cell>
          <cell r="E104">
            <v>31463</v>
          </cell>
          <cell r="G104">
            <v>1290</v>
          </cell>
          <cell r="H104">
            <v>28208</v>
          </cell>
          <cell r="I104">
            <v>62637</v>
          </cell>
        </row>
        <row r="105">
          <cell r="C105" t="str">
            <v>Florida Power &amp; Light</v>
          </cell>
          <cell r="D105">
            <v>466</v>
          </cell>
          <cell r="E105">
            <v>11236</v>
          </cell>
          <cell r="F105">
            <v>0</v>
          </cell>
          <cell r="G105">
            <v>0</v>
          </cell>
          <cell r="H105">
            <v>17040</v>
          </cell>
          <cell r="I105">
            <v>28742</v>
          </cell>
        </row>
        <row r="106">
          <cell r="C106" t="str">
            <v>NORTHWESTERN CORP.</v>
          </cell>
          <cell r="D106">
            <v>2.133</v>
          </cell>
          <cell r="E106">
            <v>1793.4159999999999</v>
          </cell>
          <cell r="F106">
            <v>0</v>
          </cell>
          <cell r="G106">
            <v>0</v>
          </cell>
          <cell r="H106">
            <v>1798.915</v>
          </cell>
          <cell r="I106">
            <v>3594.4639999999999</v>
          </cell>
        </row>
        <row r="107">
          <cell r="C107" t="str">
            <v>OGE ENERGY</v>
          </cell>
          <cell r="D107">
            <v>249.8</v>
          </cell>
          <cell r="E107">
            <v>2749.6</v>
          </cell>
          <cell r="H107">
            <v>3851.1</v>
          </cell>
          <cell r="I107">
            <v>6850.5</v>
          </cell>
        </row>
        <row r="108">
          <cell r="C108" t="str">
            <v>Oklahoma Gas &amp; Electric Co.</v>
          </cell>
          <cell r="E108">
            <v>2545.9519700000001</v>
          </cell>
          <cell r="F108">
            <v>0</v>
          </cell>
          <cell r="G108">
            <v>0</v>
          </cell>
          <cell r="H108">
            <v>3252.1129729999998</v>
          </cell>
          <cell r="I108">
            <v>5798.0649429999994</v>
          </cell>
        </row>
        <row r="109">
          <cell r="C109" t="str">
            <v>OTTER TAIL CORP.</v>
          </cell>
          <cell r="D109">
            <v>0.186</v>
          </cell>
          <cell r="E109">
            <v>490.38</v>
          </cell>
          <cell r="H109">
            <v>696.89200000000005</v>
          </cell>
          <cell r="I109">
            <v>1187.4580000000001</v>
          </cell>
        </row>
        <row r="110">
          <cell r="C110" t="str">
            <v>Otter Tail Power Co.</v>
          </cell>
          <cell r="D110">
            <v>0</v>
          </cell>
          <cell r="E110">
            <v>445</v>
          </cell>
          <cell r="F110">
            <v>0</v>
          </cell>
          <cell r="G110">
            <v>0</v>
          </cell>
          <cell r="H110">
            <v>545.15775799999994</v>
          </cell>
          <cell r="I110">
            <v>990.15775799999994</v>
          </cell>
        </row>
        <row r="111">
          <cell r="C111" t="str">
            <v>PG&amp;E CORP.</v>
          </cell>
          <cell r="D111">
            <v>445</v>
          </cell>
          <cell r="E111">
            <v>17753</v>
          </cell>
          <cell r="G111">
            <v>252</v>
          </cell>
          <cell r="H111">
            <v>19220</v>
          </cell>
          <cell r="I111">
            <v>37670</v>
          </cell>
        </row>
        <row r="112">
          <cell r="C112" t="str">
            <v>Pacific Gas &amp; Electric Co.</v>
          </cell>
          <cell r="D112">
            <v>445</v>
          </cell>
          <cell r="E112">
            <v>17403</v>
          </cell>
          <cell r="F112">
            <v>258</v>
          </cell>
          <cell r="G112">
            <v>0</v>
          </cell>
          <cell r="H112">
            <v>19489</v>
          </cell>
          <cell r="I112">
            <v>37595</v>
          </cell>
        </row>
        <row r="113">
          <cell r="C113" t="str">
            <v>PINNACLE WEST CAPITAL</v>
          </cell>
          <cell r="D113">
            <v>82</v>
          </cell>
          <cell r="E113">
            <v>4789.7129999999997</v>
          </cell>
          <cell r="G113">
            <v>129.04</v>
          </cell>
          <cell r="H113">
            <v>5006.6899999999996</v>
          </cell>
          <cell r="I113">
            <v>10007.442999999999</v>
          </cell>
        </row>
        <row r="114">
          <cell r="C114" t="str">
            <v>Arizona Public Service Co.</v>
          </cell>
          <cell r="D114">
            <v>82</v>
          </cell>
          <cell r="E114">
            <v>4491.2920000000004</v>
          </cell>
          <cell r="F114">
            <v>0</v>
          </cell>
          <cell r="G114">
            <v>129.04</v>
          </cell>
          <cell r="H114">
            <v>5256.8289999999997</v>
          </cell>
          <cell r="I114">
            <v>9959.1610000000001</v>
          </cell>
        </row>
        <row r="115">
          <cell r="C115" t="str">
            <v>PNM RESOURCES</v>
          </cell>
          <cell r="D115">
            <v>256.89499999999998</v>
          </cell>
          <cell r="E115">
            <v>2180.75</v>
          </cell>
          <cell r="F115">
            <v>11.529</v>
          </cell>
          <cell r="G115">
            <v>66.194999999999993</v>
          </cell>
          <cell r="H115">
            <v>1695.2529999999999</v>
          </cell>
          <cell r="I115">
            <v>4210.6220000000003</v>
          </cell>
        </row>
        <row r="116">
          <cell r="C116" t="str">
            <v>Public Service Company of New Mexico</v>
          </cell>
          <cell r="D116">
            <v>23</v>
          </cell>
          <cell r="E116">
            <v>1657.8869999999999</v>
          </cell>
          <cell r="F116">
            <v>11.529</v>
          </cell>
          <cell r="G116">
            <v>66.194999999999993</v>
          </cell>
          <cell r="H116">
            <v>1422.174</v>
          </cell>
          <cell r="I116">
            <v>3180.7849999999999</v>
          </cell>
        </row>
        <row r="117">
          <cell r="C117" t="str">
            <v>Texas-New Mexico Power Co.</v>
          </cell>
          <cell r="D117">
            <v>0</v>
          </cell>
          <cell r="E117">
            <v>480.62</v>
          </cell>
          <cell r="F117">
            <v>0</v>
          </cell>
          <cell r="G117">
            <v>0</v>
          </cell>
          <cell r="H117">
            <v>634.40499999999997</v>
          </cell>
          <cell r="I117">
            <v>1115.0250000000001</v>
          </cell>
        </row>
        <row r="118">
          <cell r="C118" t="str">
            <v>PORTLAND GENERAL ELECTRIC CO.</v>
          </cell>
          <cell r="D118">
            <v>0</v>
          </cell>
          <cell r="E118">
            <v>2426</v>
          </cell>
          <cell r="F118">
            <v>0</v>
          </cell>
          <cell r="G118">
            <v>0</v>
          </cell>
          <cell r="H118">
            <v>2416</v>
          </cell>
          <cell r="I118">
            <v>4842</v>
          </cell>
        </row>
        <row r="119">
          <cell r="C119" t="str">
            <v>PPL CORP.</v>
          </cell>
          <cell r="D119">
            <v>348</v>
          </cell>
          <cell r="E119">
            <v>19847</v>
          </cell>
          <cell r="H119">
            <v>10761</v>
          </cell>
          <cell r="I119">
            <v>30956</v>
          </cell>
        </row>
        <row r="120">
          <cell r="C120" t="str">
            <v>Kentucky Utilities Co.</v>
          </cell>
          <cell r="D120">
            <v>0</v>
          </cell>
          <cell r="E120">
            <v>2328</v>
          </cell>
          <cell r="F120">
            <v>0</v>
          </cell>
          <cell r="G120">
            <v>0</v>
          </cell>
          <cell r="H120">
            <v>3357</v>
          </cell>
          <cell r="I120">
            <v>5685</v>
          </cell>
        </row>
        <row r="121">
          <cell r="C121" t="str">
            <v>Louisville Gas &amp; Electric Co.</v>
          </cell>
          <cell r="D121">
            <v>98</v>
          </cell>
          <cell r="E121">
            <v>1611</v>
          </cell>
          <cell r="F121">
            <v>0</v>
          </cell>
          <cell r="G121">
            <v>0</v>
          </cell>
          <cell r="H121">
            <v>2527</v>
          </cell>
          <cell r="I121">
            <v>4236</v>
          </cell>
        </row>
        <row r="122">
          <cell r="C122" t="str">
            <v>PPL Electric Utilities Corp.</v>
          </cell>
          <cell r="D122">
            <v>0</v>
          </cell>
          <cell r="E122">
            <v>3298</v>
          </cell>
          <cell r="F122">
            <v>0</v>
          </cell>
          <cell r="G122">
            <v>0</v>
          </cell>
          <cell r="H122">
            <v>3992</v>
          </cell>
          <cell r="I122">
            <v>7290</v>
          </cell>
        </row>
        <row r="123">
          <cell r="C123" t="str">
            <v>PUB SV ENTERPRISE GRP</v>
          </cell>
          <cell r="D123">
            <v>1000</v>
          </cell>
          <cell r="E123">
            <v>12068</v>
          </cell>
          <cell r="H123">
            <v>13847</v>
          </cell>
          <cell r="I123">
            <v>26915</v>
          </cell>
        </row>
        <row r="124">
          <cell r="C124" t="str">
            <v>Pub Service Electric &amp; Gas Co.</v>
          </cell>
          <cell r="D124">
            <v>0</v>
          </cell>
          <cell r="E124">
            <v>7841</v>
          </cell>
          <cell r="F124">
            <v>0</v>
          </cell>
          <cell r="G124">
            <v>0</v>
          </cell>
          <cell r="H124">
            <v>9834</v>
          </cell>
          <cell r="I124">
            <v>17675</v>
          </cell>
        </row>
        <row r="125">
          <cell r="C125" t="str">
            <v>SCANA CORP</v>
          </cell>
          <cell r="D125">
            <v>727</v>
          </cell>
          <cell r="E125">
            <v>5906</v>
          </cell>
          <cell r="H125">
            <v>5255</v>
          </cell>
          <cell r="I125">
            <v>11888</v>
          </cell>
        </row>
        <row r="126">
          <cell r="C126" t="str">
            <v>South Carolina Electric &amp; Gas</v>
          </cell>
          <cell r="D126">
            <v>723</v>
          </cell>
          <cell r="E126">
            <v>4441</v>
          </cell>
          <cell r="F126">
            <v>0</v>
          </cell>
          <cell r="G126">
            <v>142</v>
          </cell>
          <cell r="H126">
            <v>4838</v>
          </cell>
          <cell r="I126">
            <v>10144</v>
          </cell>
        </row>
        <row r="127">
          <cell r="C127" t="str">
            <v>SEMPRA ENERGY</v>
          </cell>
          <cell r="D127">
            <v>1427</v>
          </cell>
          <cell r="E127">
            <v>16445</v>
          </cell>
          <cell r="F127">
            <v>20</v>
          </cell>
          <cell r="G127">
            <v>1450</v>
          </cell>
          <cell r="H127">
            <v>12670</v>
          </cell>
          <cell r="I127">
            <v>32012</v>
          </cell>
        </row>
        <row r="128">
          <cell r="C128" t="str">
            <v>San Diego Gas &amp; Electric</v>
          </cell>
          <cell r="D128">
            <v>220</v>
          </cell>
          <cell r="E128">
            <v>5335</v>
          </cell>
          <cell r="F128">
            <v>0</v>
          </cell>
          <cell r="G128">
            <v>28</v>
          </cell>
          <cell r="H128">
            <v>5598</v>
          </cell>
          <cell r="I128">
            <v>11181</v>
          </cell>
        </row>
        <row r="129">
          <cell r="C129" t="str">
            <v>Southern California Gas Co.</v>
          </cell>
          <cell r="D129">
            <v>501</v>
          </cell>
          <cell r="E129">
            <v>2485</v>
          </cell>
          <cell r="F129">
            <v>22</v>
          </cell>
          <cell r="G129">
            <v>0</v>
          </cell>
          <cell r="H129">
            <v>3885</v>
          </cell>
          <cell r="I129">
            <v>6893</v>
          </cell>
        </row>
        <row r="130">
          <cell r="C130" t="str">
            <v>SOUTHERN CO.</v>
          </cell>
          <cell r="D130">
            <v>3892</v>
          </cell>
          <cell r="E130">
            <v>44462</v>
          </cell>
          <cell r="F130">
            <v>324</v>
          </cell>
          <cell r="G130">
            <v>1361</v>
          </cell>
          <cell r="H130">
            <v>24167</v>
          </cell>
          <cell r="I130">
            <v>74206</v>
          </cell>
        </row>
        <row r="131">
          <cell r="C131" t="str">
            <v>Alabama Power Co.</v>
          </cell>
          <cell r="D131">
            <v>0</v>
          </cell>
          <cell r="E131">
            <v>7628</v>
          </cell>
          <cell r="F131">
            <v>291</v>
          </cell>
          <cell r="G131">
            <v>0</v>
          </cell>
          <cell r="H131">
            <v>6829</v>
          </cell>
          <cell r="I131">
            <v>14748</v>
          </cell>
        </row>
        <row r="132">
          <cell r="C132" t="str">
            <v>Georgia Power Co.</v>
          </cell>
          <cell r="D132">
            <v>857</v>
          </cell>
          <cell r="E132">
            <v>11073</v>
          </cell>
          <cell r="F132">
            <v>0</v>
          </cell>
          <cell r="G132">
            <v>0</v>
          </cell>
          <cell r="H132">
            <v>11931</v>
          </cell>
          <cell r="I132">
            <v>23861</v>
          </cell>
        </row>
        <row r="133">
          <cell r="C133" t="str">
            <v>Gulf Power Co.</v>
          </cell>
          <cell r="D133">
            <v>0</v>
          </cell>
          <cell r="E133">
            <v>1285</v>
          </cell>
          <cell r="F133">
            <v>0</v>
          </cell>
          <cell r="G133">
            <v>0</v>
          </cell>
          <cell r="H133">
            <v>1531</v>
          </cell>
          <cell r="I133">
            <v>2816</v>
          </cell>
        </row>
        <row r="134">
          <cell r="C134" t="str">
            <v>Mississippi Power Co.</v>
          </cell>
          <cell r="D134">
            <v>989</v>
          </cell>
          <cell r="E134">
            <v>1097</v>
          </cell>
          <cell r="F134">
            <v>33</v>
          </cell>
          <cell r="G134">
            <v>0</v>
          </cell>
          <cell r="H134">
            <v>1358</v>
          </cell>
          <cell r="I134">
            <v>3477</v>
          </cell>
        </row>
        <row r="135">
          <cell r="C135" t="str">
            <v>VECTREN CORP.</v>
          </cell>
          <cell r="D135">
            <v>100</v>
          </cell>
          <cell r="E135">
            <v>1738.7</v>
          </cell>
          <cell r="H135">
            <v>1849.3</v>
          </cell>
          <cell r="I135">
            <v>3688</v>
          </cell>
        </row>
        <row r="136">
          <cell r="C136" t="str">
            <v>Southern Indiana Gas &amp; Electric Co.</v>
          </cell>
          <cell r="D136">
            <v>0</v>
          </cell>
          <cell r="E136">
            <v>657.68785500000001</v>
          </cell>
          <cell r="F136">
            <v>0</v>
          </cell>
          <cell r="G136">
            <v>0</v>
          </cell>
          <cell r="H136">
            <v>859.81784900000002</v>
          </cell>
          <cell r="I136">
            <v>1517.5057040000002</v>
          </cell>
        </row>
        <row r="137">
          <cell r="C137" t="str">
            <v>WESTAR ENERGY</v>
          </cell>
          <cell r="D137">
            <v>0</v>
          </cell>
          <cell r="E137">
            <v>3687.5549999999998</v>
          </cell>
          <cell r="G137">
            <v>-47.685000000000002</v>
          </cell>
          <cell r="H137">
            <v>3908.1219999999998</v>
          </cell>
          <cell r="I137">
            <v>7547.9920000000002</v>
          </cell>
        </row>
        <row r="138">
          <cell r="C138" t="str">
            <v>Kansas Gas &amp; Electric</v>
          </cell>
          <cell r="D138">
            <v>0</v>
          </cell>
          <cell r="E138">
            <v>970.72674900000004</v>
          </cell>
          <cell r="F138">
            <v>0</v>
          </cell>
          <cell r="G138">
            <v>0</v>
          </cell>
          <cell r="H138">
            <v>2674.3781349999999</v>
          </cell>
          <cell r="I138">
            <v>3645.1048839999999</v>
          </cell>
        </row>
        <row r="139">
          <cell r="C139" t="str">
            <v>Westar Energy</v>
          </cell>
          <cell r="D139">
            <v>0</v>
          </cell>
          <cell r="E139">
            <v>2570.8554439999998</v>
          </cell>
          <cell r="F139">
            <v>0</v>
          </cell>
          <cell r="G139">
            <v>0</v>
          </cell>
          <cell r="H139">
            <v>3805.8752180000001</v>
          </cell>
          <cell r="I139">
            <v>6376.7306619999999</v>
          </cell>
        </row>
        <row r="140">
          <cell r="C140" t="str">
            <v>WEC ENERGY GROUP</v>
          </cell>
          <cell r="D140">
            <v>842.1</v>
          </cell>
          <cell r="E140">
            <v>8746.6</v>
          </cell>
          <cell r="F140">
            <v>30.4</v>
          </cell>
          <cell r="H140">
            <v>9461.4</v>
          </cell>
          <cell r="I140">
            <v>19080.5</v>
          </cell>
        </row>
        <row r="141">
          <cell r="C141" t="str">
            <v>Wisconsin Electric Power Co. (We Energies)</v>
          </cell>
          <cell r="D141">
            <v>0</v>
          </cell>
          <cell r="E141">
            <v>2663.6231189999999</v>
          </cell>
          <cell r="F141">
            <v>30.4498</v>
          </cell>
          <cell r="G141">
            <v>0</v>
          </cell>
          <cell r="H141">
            <v>3524.2466570000001</v>
          </cell>
          <cell r="I141">
            <v>6218.3195759999999</v>
          </cell>
        </row>
        <row r="142">
          <cell r="C142" t="str">
            <v>Wisconsin Public Service Corp.</v>
          </cell>
          <cell r="D142">
            <v>0</v>
          </cell>
          <cell r="E142">
            <v>1299.359719</v>
          </cell>
          <cell r="F142">
            <v>0</v>
          </cell>
          <cell r="G142">
            <v>0</v>
          </cell>
          <cell r="H142">
            <v>1638.843889</v>
          </cell>
          <cell r="I142">
            <v>2938.2036079999998</v>
          </cell>
        </row>
        <row r="143">
          <cell r="C143" t="str">
            <v>XCEL ENERGY, INC.</v>
          </cell>
          <cell r="D143">
            <v>457</v>
          </cell>
          <cell r="E143">
            <v>14520</v>
          </cell>
          <cell r="H143">
            <v>11455</v>
          </cell>
          <cell r="I143">
            <v>26432</v>
          </cell>
        </row>
        <row r="144">
          <cell r="C144" t="str">
            <v>Northern States Power Co. (MN)</v>
          </cell>
          <cell r="E144">
            <v>4883.0709500000003</v>
          </cell>
          <cell r="F144">
            <v>0</v>
          </cell>
          <cell r="G144">
            <v>0</v>
          </cell>
          <cell r="H144">
            <v>5355.5690020000002</v>
          </cell>
          <cell r="I144">
            <v>10238.639952000001</v>
          </cell>
        </row>
        <row r="145">
          <cell r="C145" t="str">
            <v>Northern States Power Co. (WI)</v>
          </cell>
          <cell r="D145">
            <v>0</v>
          </cell>
          <cell r="E145">
            <v>666.19020699999999</v>
          </cell>
          <cell r="F145">
            <v>0</v>
          </cell>
          <cell r="G145">
            <v>0</v>
          </cell>
          <cell r="H145">
            <v>811.84959900000001</v>
          </cell>
          <cell r="I145">
            <v>1478.039806</v>
          </cell>
        </row>
        <row r="146">
          <cell r="C146" t="str">
            <v>Public Service Co. of Colorado</v>
          </cell>
          <cell r="D146">
            <v>0</v>
          </cell>
          <cell r="E146">
            <v>4087.0774310000002</v>
          </cell>
          <cell r="F146">
            <v>0</v>
          </cell>
          <cell r="G146">
            <v>0</v>
          </cell>
          <cell r="H146">
            <v>5269.4550749999999</v>
          </cell>
          <cell r="I146">
            <v>9356.5325059999996</v>
          </cell>
        </row>
        <row r="147">
          <cell r="C147" t="str">
            <v>Southwestern Public Service Co.</v>
          </cell>
          <cell r="E147">
            <v>1650.3649969999999</v>
          </cell>
          <cell r="F147">
            <v>0</v>
          </cell>
          <cell r="G147">
            <v>0</v>
          </cell>
          <cell r="H147">
            <v>1931.695817</v>
          </cell>
          <cell r="I147">
            <v>3582.0608139999999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B-1.1 B"/>
      <sheetName val="SCH B-1.1 F"/>
      <sheetName val="&lt;&lt;&lt;IMPORT"/>
      <sheetName val="Rate Case Constants"/>
      <sheetName val="Index J"/>
      <sheetName val="SCH J-1"/>
      <sheetName val="SCH J-1.1|J-1.2"/>
      <sheetName val="SCH J-2"/>
      <sheetName val="SCH J-3"/>
      <sheetName val="DATA&gt;"/>
      <sheetName val="BS"/>
      <sheetName val="Fixed interest rate"/>
      <sheetName val="variable interest rate"/>
      <sheetName val="Rates"/>
    </sheetNames>
    <sheetDataSet>
      <sheetData sheetId="0" refreshError="1"/>
      <sheetData sheetId="1" refreshError="1"/>
      <sheetData sheetId="2" refreshError="1"/>
      <sheetData sheetId="3">
        <row r="9">
          <cell r="C9" t="str">
            <v>KENTUCKY UTILITIES COMPANY</v>
          </cell>
        </row>
        <row r="10">
          <cell r="C10" t="str">
            <v>CASE NO. 2018-00294</v>
          </cell>
        </row>
        <row r="12">
          <cell r="C12" t="str">
            <v>AS OF DECEMBER 31, 2018</v>
          </cell>
        </row>
        <row r="18">
          <cell r="C18" t="str">
            <v>AS OF APRIL 30, 2020</v>
          </cell>
        </row>
        <row r="20">
          <cell r="C20" t="str">
            <v>FROM MAY 1, 2019 TO APRIL 30, 2020</v>
          </cell>
        </row>
        <row r="29">
          <cell r="C29" t="str">
            <v>TYPE OF FILING: __X__ ORIGINAL  _____ UPDATED  _____ REVISED</v>
          </cell>
        </row>
        <row r="39">
          <cell r="C39" t="str">
            <v>WITNESS:   D. K. ARBOUGH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Brown 1"/>
      <sheetName val="Brown 2"/>
      <sheetName val="Brown 3"/>
      <sheetName val="Green River"/>
    </sheetNames>
    <sheetDataSet>
      <sheetData sheetId="0" refreshError="1"/>
      <sheetData sheetId="1">
        <row r="80">
          <cell r="B80">
            <v>118.16666666666667</v>
          </cell>
          <cell r="C80">
            <v>1808473.5299999993</v>
          </cell>
        </row>
        <row r="81">
          <cell r="B81">
            <v>122.91666666666667</v>
          </cell>
          <cell r="C81">
            <v>1666553.0799999996</v>
          </cell>
        </row>
        <row r="82">
          <cell r="B82">
            <v>117.75</v>
          </cell>
          <cell r="C82">
            <v>2583044.4099999992</v>
          </cell>
        </row>
        <row r="83">
          <cell r="B83">
            <v>108.5</v>
          </cell>
          <cell r="C83">
            <v>2272177.4400000004</v>
          </cell>
        </row>
        <row r="84">
          <cell r="B84">
            <v>107.33333333333333</v>
          </cell>
          <cell r="C84">
            <v>0</v>
          </cell>
        </row>
      </sheetData>
      <sheetData sheetId="2">
        <row r="80">
          <cell r="C80">
            <v>2040080.2999999998</v>
          </cell>
        </row>
        <row r="81">
          <cell r="C81">
            <v>2337517.1000000006</v>
          </cell>
        </row>
        <row r="82">
          <cell r="C82">
            <v>3684672.8599999994</v>
          </cell>
        </row>
        <row r="83">
          <cell r="C83">
            <v>3434620.2102047997</v>
          </cell>
        </row>
        <row r="84">
          <cell r="C84">
            <v>0</v>
          </cell>
        </row>
      </sheetData>
      <sheetData sheetId="3">
        <row r="80">
          <cell r="C80">
            <v>12069912.549999999</v>
          </cell>
        </row>
        <row r="81">
          <cell r="C81">
            <v>11847604.4</v>
          </cell>
        </row>
        <row r="82">
          <cell r="C82">
            <v>9188839.9099999983</v>
          </cell>
        </row>
        <row r="83">
          <cell r="C83">
            <v>8771003.679687202</v>
          </cell>
        </row>
        <row r="84">
          <cell r="C84">
            <v>13010232.394838881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Brown 1"/>
      <sheetName val="Brown 2"/>
      <sheetName val="Brown 3"/>
      <sheetName val="Green River"/>
    </sheetNames>
    <sheetDataSet>
      <sheetData sheetId="0" refreshError="1"/>
      <sheetData sheetId="1">
        <row r="80">
          <cell r="B80">
            <v>0</v>
          </cell>
          <cell r="C80">
            <v>318301.71799999999</v>
          </cell>
        </row>
        <row r="81">
          <cell r="B81">
            <v>0</v>
          </cell>
          <cell r="C81">
            <v>375483.64400000003</v>
          </cell>
        </row>
        <row r="82">
          <cell r="B82">
            <v>50.916666666666664</v>
          </cell>
          <cell r="C82">
            <v>254963.37999999995</v>
          </cell>
        </row>
        <row r="83">
          <cell r="B83">
            <v>52.416666666666664</v>
          </cell>
          <cell r="C83">
            <v>322589.78999999992</v>
          </cell>
        </row>
        <row r="84">
          <cell r="B84">
            <v>40.833333333333336</v>
          </cell>
          <cell r="C84">
            <v>0</v>
          </cell>
        </row>
      </sheetData>
      <sheetData sheetId="2">
        <row r="80">
          <cell r="C80">
            <v>392771.81079999998</v>
          </cell>
        </row>
        <row r="81">
          <cell r="C81">
            <v>541050.40639999998</v>
          </cell>
        </row>
        <row r="82">
          <cell r="C82">
            <v>386227.77</v>
          </cell>
        </row>
        <row r="83">
          <cell r="C83">
            <v>503275.76999999996</v>
          </cell>
        </row>
        <row r="84">
          <cell r="C84">
            <v>0</v>
          </cell>
        </row>
      </sheetData>
      <sheetData sheetId="3">
        <row r="80">
          <cell r="C80">
            <v>1290742.1512000002</v>
          </cell>
        </row>
        <row r="81">
          <cell r="C81">
            <v>1611640.6596000008</v>
          </cell>
        </row>
        <row r="82">
          <cell r="C82">
            <v>976929.2</v>
          </cell>
        </row>
        <row r="83">
          <cell r="C83">
            <v>1301160.7000000002</v>
          </cell>
        </row>
        <row r="84">
          <cell r="C84">
            <v>2499131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6"/>
  <sheetViews>
    <sheetView showGridLines="0" tabSelected="1" topLeftCell="A7" workbookViewId="0">
      <selection sqref="A1:M49"/>
    </sheetView>
  </sheetViews>
  <sheetFormatPr defaultRowHeight="12.75" x14ac:dyDescent="0.2"/>
  <cols>
    <col min="1" max="1" width="1.28515625" customWidth="1"/>
    <col min="2" max="8" width="9.7109375" customWidth="1"/>
    <col min="9" max="9" width="12.140625" customWidth="1"/>
    <col min="10" max="10" width="9.7109375" customWidth="1"/>
    <col min="11" max="11" width="2.28515625" customWidth="1"/>
    <col min="12" max="12" width="9.7109375" customWidth="1"/>
    <col min="13" max="13" width="1.28515625" customWidth="1"/>
    <col min="20" max="20" width="9.140625" customWidth="1"/>
  </cols>
  <sheetData>
    <row r="1" spans="1:21" x14ac:dyDescent="0.2">
      <c r="A1" s="215"/>
      <c r="B1" s="507" t="s">
        <v>62</v>
      </c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216"/>
    </row>
    <row r="2" spans="1:21" x14ac:dyDescent="0.2">
      <c r="A2" s="217"/>
      <c r="B2" s="508" t="s">
        <v>29</v>
      </c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218"/>
    </row>
    <row r="3" spans="1:21" x14ac:dyDescent="0.2">
      <c r="A3" s="217"/>
      <c r="B3" s="508" t="s">
        <v>1</v>
      </c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218"/>
    </row>
    <row r="4" spans="1:21" x14ac:dyDescent="0.2">
      <c r="A4" s="217"/>
      <c r="B4" s="508" t="s">
        <v>521</v>
      </c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218"/>
    </row>
    <row r="5" spans="1:21" x14ac:dyDescent="0.2">
      <c r="A5" s="217"/>
      <c r="B5" s="508" t="s">
        <v>523</v>
      </c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218"/>
    </row>
    <row r="6" spans="1:21" x14ac:dyDescent="0.2">
      <c r="A6" s="217"/>
      <c r="B6" s="506" t="s">
        <v>48</v>
      </c>
      <c r="C6" s="506"/>
      <c r="D6" s="506"/>
      <c r="E6" s="506"/>
      <c r="F6" s="506"/>
      <c r="G6" s="506"/>
      <c r="H6" s="506"/>
      <c r="I6" s="506"/>
      <c r="J6" s="506"/>
      <c r="K6" s="506"/>
      <c r="L6" s="506"/>
      <c r="M6" s="218"/>
    </row>
    <row r="7" spans="1:21" x14ac:dyDescent="0.2">
      <c r="A7" s="217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218"/>
    </row>
    <row r="8" spans="1:21" x14ac:dyDescent="0.2">
      <c r="A8" s="217"/>
      <c r="B8" s="32"/>
      <c r="C8" s="32"/>
      <c r="D8" s="32"/>
      <c r="E8" s="32"/>
      <c r="F8" s="32"/>
      <c r="G8" s="32"/>
      <c r="H8" s="32"/>
      <c r="I8" s="32"/>
      <c r="J8" s="34" t="s">
        <v>51</v>
      </c>
      <c r="K8" s="32"/>
      <c r="L8" s="34" t="s">
        <v>63</v>
      </c>
      <c r="M8" s="219"/>
      <c r="N8" s="28"/>
      <c r="O8" s="30"/>
      <c r="P8" s="30"/>
      <c r="Q8" s="30"/>
    </row>
    <row r="9" spans="1:21" x14ac:dyDescent="0.2">
      <c r="A9" s="217"/>
      <c r="B9" s="32"/>
      <c r="C9" s="32"/>
      <c r="D9" s="32"/>
      <c r="E9" s="32"/>
      <c r="F9" s="32"/>
      <c r="G9" s="32"/>
      <c r="H9" s="32"/>
      <c r="I9" s="32"/>
      <c r="J9" s="38" t="s">
        <v>23</v>
      </c>
      <c r="K9" s="32"/>
      <c r="L9" s="38" t="s">
        <v>23</v>
      </c>
      <c r="M9" s="219"/>
      <c r="N9" s="28"/>
      <c r="O9" s="30"/>
      <c r="P9" s="30"/>
      <c r="Q9" s="30"/>
    </row>
    <row r="10" spans="1:21" x14ac:dyDescent="0.2">
      <c r="A10" s="217"/>
      <c r="B10" s="32"/>
      <c r="C10" s="32"/>
      <c r="D10" s="32"/>
      <c r="E10" s="32"/>
      <c r="F10" s="32"/>
      <c r="G10" s="32"/>
      <c r="H10" s="32"/>
      <c r="I10" s="32"/>
      <c r="J10" s="34"/>
      <c r="K10" s="32"/>
      <c r="L10" s="34"/>
      <c r="M10" s="219"/>
      <c r="N10" s="30"/>
      <c r="O10" s="30"/>
      <c r="P10" s="30"/>
      <c r="Q10" s="30"/>
    </row>
    <row r="11" spans="1:21" x14ac:dyDescent="0.2">
      <c r="A11" s="217"/>
      <c r="B11" s="523" t="s">
        <v>1242</v>
      </c>
      <c r="C11" s="32"/>
      <c r="D11" s="32"/>
      <c r="E11" s="32"/>
      <c r="F11" s="32"/>
      <c r="G11" s="32"/>
      <c r="H11" s="32"/>
      <c r="I11" s="32"/>
      <c r="J11" s="85">
        <v>112.45985899999999</v>
      </c>
      <c r="K11" s="32"/>
      <c r="L11" s="108">
        <v>34.887484999999998</v>
      </c>
      <c r="M11" s="219"/>
      <c r="N11" s="30"/>
      <c r="O11" s="30"/>
      <c r="P11" s="30"/>
      <c r="Q11" s="30"/>
    </row>
    <row r="12" spans="1:21" x14ac:dyDescent="0.2">
      <c r="A12" s="217"/>
      <c r="B12" s="523" t="s">
        <v>1240</v>
      </c>
      <c r="C12" s="32"/>
      <c r="D12" s="32"/>
      <c r="E12" s="32"/>
      <c r="F12" s="32"/>
      <c r="G12" s="32"/>
      <c r="H12" s="32"/>
      <c r="I12" s="32"/>
      <c r="J12" s="499">
        <v>58.354999999999997</v>
      </c>
      <c r="K12" s="32"/>
      <c r="L12" s="115">
        <v>40.03</v>
      </c>
      <c r="M12" s="219"/>
      <c r="N12" s="30"/>
      <c r="O12" s="30"/>
      <c r="P12" s="30"/>
      <c r="Q12" s="30"/>
    </row>
    <row r="13" spans="1:21" ht="13.5" thickBot="1" x14ac:dyDescent="0.25">
      <c r="A13" s="217"/>
      <c r="B13" s="523" t="s">
        <v>1241</v>
      </c>
      <c r="C13" s="32"/>
      <c r="D13" s="32"/>
      <c r="E13" s="32"/>
      <c r="F13" s="32"/>
      <c r="G13" s="32"/>
      <c r="H13" s="32"/>
      <c r="I13" s="32"/>
      <c r="J13" s="524">
        <f>SUM(J11:J12)</f>
        <v>170.81485899999998</v>
      </c>
      <c r="K13" s="32"/>
      <c r="L13" s="525">
        <f>SUM(L11:L12)</f>
        <v>74.917484999999999</v>
      </c>
      <c r="M13" s="219"/>
      <c r="N13" s="30"/>
      <c r="O13" s="30"/>
      <c r="P13" s="30"/>
      <c r="Q13" s="30"/>
    </row>
    <row r="14" spans="1:21" ht="13.5" thickTop="1" x14ac:dyDescent="0.2">
      <c r="A14" s="217"/>
      <c r="B14" s="220"/>
      <c r="C14" s="32"/>
      <c r="D14" s="32"/>
      <c r="E14" s="32"/>
      <c r="F14" s="32"/>
      <c r="G14" s="32"/>
      <c r="H14" s="32"/>
      <c r="I14" s="32"/>
      <c r="J14" s="85"/>
      <c r="K14" s="32"/>
      <c r="L14" s="85"/>
      <c r="M14" s="219"/>
      <c r="N14" s="30"/>
      <c r="O14" s="30"/>
      <c r="P14" s="30"/>
      <c r="Q14" s="30"/>
    </row>
    <row r="15" spans="1:21" x14ac:dyDescent="0.2">
      <c r="A15" s="217"/>
      <c r="B15" s="81" t="s">
        <v>30</v>
      </c>
      <c r="C15" s="32"/>
      <c r="D15" s="32"/>
      <c r="E15" s="32"/>
      <c r="F15" s="32"/>
      <c r="G15" s="32"/>
      <c r="H15" s="32"/>
      <c r="I15" s="32"/>
      <c r="J15" s="85"/>
      <c r="K15" s="32"/>
      <c r="L15" s="85"/>
      <c r="M15" s="219"/>
      <c r="N15" s="30"/>
      <c r="O15" s="30"/>
      <c r="P15" s="30"/>
      <c r="Q15" s="363" t="s">
        <v>1041</v>
      </c>
      <c r="R15" s="352"/>
      <c r="S15" s="352"/>
      <c r="T15" s="362"/>
      <c r="U15" s="352"/>
    </row>
    <row r="16" spans="1:21" x14ac:dyDescent="0.2">
      <c r="A16" s="217"/>
      <c r="B16" s="81"/>
      <c r="C16" s="32"/>
      <c r="D16" s="32"/>
      <c r="E16" s="32"/>
      <c r="F16" s="32"/>
      <c r="G16" s="32"/>
      <c r="H16" s="32"/>
      <c r="I16" s="32"/>
      <c r="J16" s="85"/>
      <c r="K16" s="32"/>
      <c r="L16" s="85"/>
      <c r="M16" s="219"/>
      <c r="N16" s="30"/>
      <c r="O16" s="30"/>
      <c r="P16" s="30"/>
      <c r="Q16" s="361"/>
      <c r="R16" s="352"/>
      <c r="S16" s="352"/>
      <c r="T16" s="362"/>
      <c r="U16" s="352"/>
    </row>
    <row r="17" spans="1:35" x14ac:dyDescent="0.2">
      <c r="A17" s="217"/>
      <c r="B17" s="222" t="str">
        <f>'KU Summary Rev Req Adjustments'!A15</f>
        <v>Capitalization Issues</v>
      </c>
      <c r="C17" s="32"/>
      <c r="D17" s="32"/>
      <c r="E17" s="32"/>
      <c r="F17" s="32"/>
      <c r="G17" s="32"/>
      <c r="H17" s="32"/>
      <c r="I17" s="32"/>
      <c r="J17" s="85"/>
      <c r="K17" s="32"/>
      <c r="L17" s="85"/>
      <c r="M17" s="219"/>
      <c r="N17" s="30"/>
      <c r="O17" s="30"/>
      <c r="P17" s="30"/>
      <c r="Q17" s="361"/>
      <c r="R17" s="352"/>
      <c r="S17" s="352"/>
      <c r="T17" s="365" t="s">
        <v>51</v>
      </c>
      <c r="U17" s="365" t="s">
        <v>1040</v>
      </c>
    </row>
    <row r="18" spans="1:35" x14ac:dyDescent="0.2">
      <c r="A18" s="217"/>
      <c r="B18" s="182" t="str">
        <f>'KU Summary Rev Req Adjustments'!A16</f>
        <v xml:space="preserve">   Reduce Capitalization to Reflect AFUDC Approach in Lieu of CWIP Approach</v>
      </c>
      <c r="C18" s="32"/>
      <c r="D18" s="32"/>
      <c r="E18" s="32"/>
      <c r="F18" s="32"/>
      <c r="G18" s="32"/>
      <c r="H18" s="32"/>
      <c r="I18" s="32"/>
      <c r="J18" s="85">
        <v>-12.692571315259272</v>
      </c>
      <c r="K18" s="32"/>
      <c r="L18" s="85">
        <v>-7.7268070202273096</v>
      </c>
      <c r="M18" s="219"/>
      <c r="N18" s="30"/>
      <c r="O18" s="30"/>
      <c r="P18" s="30"/>
      <c r="Q18" s="361"/>
      <c r="R18" s="352"/>
      <c r="S18" s="352"/>
      <c r="T18" s="352"/>
      <c r="U18" s="352"/>
    </row>
    <row r="19" spans="1:35" x14ac:dyDescent="0.2">
      <c r="A19" s="217"/>
      <c r="B19" s="182" t="str">
        <f>'KU Summary Rev Req Adjustments'!A17</f>
        <v xml:space="preserve">   Reduce Capitalization to Reflect Reduction in Transmission Plant Additions</v>
      </c>
      <c r="C19" s="32"/>
      <c r="D19" s="32"/>
      <c r="E19" s="32"/>
      <c r="F19" s="32"/>
      <c r="G19" s="32"/>
      <c r="H19" s="32"/>
      <c r="I19" s="32"/>
      <c r="J19" s="85">
        <v>-2.9213449879088502</v>
      </c>
      <c r="K19" s="86"/>
      <c r="L19" s="85">
        <v>-4.7743187033698897E-2</v>
      </c>
      <c r="M19" s="219"/>
      <c r="N19" s="30"/>
      <c r="O19" s="30"/>
      <c r="P19" s="30"/>
      <c r="Q19" s="363" t="s">
        <v>1039</v>
      </c>
      <c r="R19" s="352"/>
      <c r="S19" s="352"/>
      <c r="T19" s="364">
        <f>J19+J32+J33</f>
        <v>-4.1231475876790409</v>
      </c>
      <c r="U19" s="364">
        <f>L19+L32+L33</f>
        <v>-6.7885879987147679E-2</v>
      </c>
    </row>
    <row r="20" spans="1:35" x14ac:dyDescent="0.2">
      <c r="A20" s="217"/>
      <c r="B20" s="182" t="str">
        <f>'KU Summary Rev Req Adjustments'!A18</f>
        <v xml:space="preserve">   Reduce Capitalization to Reflect Reduction in Distribution Plant Additions</v>
      </c>
      <c r="C20" s="32"/>
      <c r="D20" s="32"/>
      <c r="E20" s="32"/>
      <c r="F20" s="32"/>
      <c r="G20" s="32"/>
      <c r="H20" s="32"/>
      <c r="I20" s="32"/>
      <c r="J20" s="85">
        <v>-2.0240280077212001</v>
      </c>
      <c r="K20" s="86"/>
      <c r="L20" s="85">
        <v>-2.4855434546873885</v>
      </c>
      <c r="M20" s="219"/>
      <c r="N20" s="30"/>
      <c r="O20" s="30"/>
      <c r="P20" s="30"/>
      <c r="Q20" s="363" t="s">
        <v>1213</v>
      </c>
      <c r="R20" s="352"/>
      <c r="S20" s="352"/>
      <c r="T20" s="364">
        <f>J20+J34+J35</f>
        <v>-2.897368888167994</v>
      </c>
      <c r="U20" s="364">
        <f>L20+L34+L35</f>
        <v>-3.7000926884909267</v>
      </c>
    </row>
    <row r="21" spans="1:35" x14ac:dyDescent="0.2">
      <c r="A21" s="217"/>
      <c r="B21" s="182" t="str">
        <f>'KU Summary Rev Req Adjustments'!A19</f>
        <v xml:space="preserve">   Reduce Capitalization to Reflect Reduction for Ash Pond Depreciation Not Recorded</v>
      </c>
      <c r="C21" s="32"/>
      <c r="D21" s="32"/>
      <c r="E21" s="32"/>
      <c r="F21" s="32"/>
      <c r="G21" s="32"/>
      <c r="H21" s="32"/>
      <c r="I21" s="32"/>
      <c r="J21" s="85">
        <v>-0.39411297967931513</v>
      </c>
      <c r="K21" s="86"/>
      <c r="L21" s="85">
        <v>-4.0485405961642275E-2</v>
      </c>
      <c r="M21" s="219"/>
      <c r="N21" s="30"/>
      <c r="O21" s="30"/>
      <c r="P21" s="100"/>
      <c r="Q21" s="30"/>
      <c r="T21" s="95"/>
      <c r="U21" s="95"/>
    </row>
    <row r="22" spans="1:35" x14ac:dyDescent="0.2">
      <c r="A22" s="217"/>
      <c r="B22" s="182" t="str">
        <f>'KU Summary Rev Req Adjustments'!A20</f>
        <v xml:space="preserve">   Reduce Capitalization to Reflect No April 2019 LTD Outstanding for May 1, 2019 Issuance </v>
      </c>
      <c r="C22" s="32"/>
      <c r="D22" s="32"/>
      <c r="E22" s="32"/>
      <c r="F22" s="32"/>
      <c r="G22" s="32"/>
      <c r="H22" s="32"/>
      <c r="I22" s="32"/>
      <c r="J22" s="85">
        <v>-0.9440795884889811</v>
      </c>
      <c r="K22" s="86"/>
      <c r="L22" s="85">
        <v>-1.3926394847314358</v>
      </c>
      <c r="M22" s="219"/>
      <c r="N22" s="30"/>
      <c r="O22" s="30"/>
      <c r="P22" s="100"/>
      <c r="Q22" s="30"/>
      <c r="T22" s="95">
        <f>SUM(T19:T21)</f>
        <v>-7.0205164758470353</v>
      </c>
      <c r="U22" s="95">
        <f>SUM(U19:U21)</f>
        <v>-3.7679785684780742</v>
      </c>
    </row>
    <row r="23" spans="1:35" x14ac:dyDescent="0.2">
      <c r="A23" s="217"/>
      <c r="B23" s="182"/>
      <c r="C23" s="32"/>
      <c r="D23" s="32"/>
      <c r="E23" s="32"/>
      <c r="F23" s="32"/>
      <c r="G23" s="32"/>
      <c r="H23" s="32"/>
      <c r="I23" s="32"/>
      <c r="J23" s="85">
        <v>0</v>
      </c>
      <c r="K23" s="86"/>
      <c r="L23" s="85"/>
      <c r="M23" s="219"/>
      <c r="N23" s="30"/>
      <c r="O23" s="30"/>
      <c r="P23" s="100"/>
      <c r="Q23" s="30"/>
      <c r="T23" s="214"/>
      <c r="W23" t="s">
        <v>976</v>
      </c>
      <c r="AI23">
        <v>-7.7268070202273096</v>
      </c>
    </row>
    <row r="24" spans="1:35" x14ac:dyDescent="0.2">
      <c r="A24" s="217"/>
      <c r="B24" s="82" t="str">
        <f>'KU Summary Rev Req Adjustments'!A22</f>
        <v>Operating Income Issues</v>
      </c>
      <c r="C24" s="32"/>
      <c r="D24" s="32"/>
      <c r="E24" s="32"/>
      <c r="F24" s="32"/>
      <c r="G24" s="32"/>
      <c r="H24" s="32"/>
      <c r="I24" s="32"/>
      <c r="J24" s="85">
        <v>0</v>
      </c>
      <c r="K24" s="86"/>
      <c r="L24" s="85"/>
      <c r="M24" s="219"/>
      <c r="N24" s="30"/>
      <c r="O24" s="30"/>
      <c r="P24" s="100"/>
      <c r="Q24" s="30"/>
      <c r="T24" s="214"/>
      <c r="W24" t="s">
        <v>517</v>
      </c>
      <c r="AI24">
        <v>-4.7743187033698897E-2</v>
      </c>
    </row>
    <row r="25" spans="1:35" x14ac:dyDescent="0.2">
      <c r="A25" s="217"/>
      <c r="B25" s="182" t="str">
        <f>'KU Summary Rev Req Adjustments'!A23</f>
        <v xml:space="preserve">   Adjust Base Revenue to Remove Reductions in RTS Load</v>
      </c>
      <c r="C25" s="32"/>
      <c r="D25" s="32"/>
      <c r="E25" s="32"/>
      <c r="F25" s="32"/>
      <c r="G25" s="32"/>
      <c r="H25" s="32"/>
      <c r="I25" s="32"/>
      <c r="J25" s="85">
        <v>-1.4827731092436978</v>
      </c>
      <c r="K25" s="86"/>
      <c r="L25" s="85">
        <v>-1.7953612800899439</v>
      </c>
      <c r="M25" s="219"/>
      <c r="N25" s="30"/>
      <c r="O25" s="30"/>
      <c r="P25" s="100"/>
      <c r="Q25" s="30"/>
      <c r="T25" s="214"/>
      <c r="W25" t="s">
        <v>959</v>
      </c>
      <c r="AI25">
        <v>-2.4855434546873885</v>
      </c>
    </row>
    <row r="26" spans="1:35" x14ac:dyDescent="0.2">
      <c r="A26" s="217"/>
      <c r="B26" s="182" t="str">
        <f>'KU Summary Rev Req Adjustments'!A24</f>
        <v xml:space="preserve">   Adjust Base Revenue to Reflect Addition of Phoenix Paper Wickliffe LLC New Load</v>
      </c>
      <c r="C26" s="32"/>
      <c r="D26" s="32"/>
      <c r="E26" s="32"/>
      <c r="F26" s="32"/>
      <c r="G26" s="32"/>
      <c r="H26" s="32"/>
      <c r="I26" s="32"/>
      <c r="J26" s="85">
        <v>-7.6593984962406019</v>
      </c>
      <c r="K26" s="86"/>
      <c r="L26" s="85">
        <v>0</v>
      </c>
      <c r="M26" s="219"/>
      <c r="N26" s="30"/>
      <c r="O26" s="30"/>
      <c r="P26" s="100"/>
      <c r="Q26" s="500" t="s">
        <v>1228</v>
      </c>
      <c r="R26" s="106">
        <f>SUM(J19:J20)+R29+R31</f>
        <v>-7.0205164758470344</v>
      </c>
      <c r="T26" s="214"/>
      <c r="W26" t="s">
        <v>963</v>
      </c>
      <c r="AI26">
        <v>-4.0485405961642275E-2</v>
      </c>
    </row>
    <row r="27" spans="1:35" x14ac:dyDescent="0.2">
      <c r="A27" s="217"/>
      <c r="B27" s="182" t="str">
        <f>'KU Summary Rev Req Adjustments'!A25</f>
        <v xml:space="preserve">   Remove Repair Expense to Brown 1 Stack after Unit is Retired</v>
      </c>
      <c r="C27" s="32"/>
      <c r="D27" s="32"/>
      <c r="E27" s="32"/>
      <c r="F27" s="32"/>
      <c r="G27" s="32"/>
      <c r="H27" s="32"/>
      <c r="I27" s="32"/>
      <c r="J27" s="85">
        <v>-0.29854046881910662</v>
      </c>
      <c r="K27" s="86"/>
      <c r="L27" s="85">
        <v>0</v>
      </c>
      <c r="M27" s="219"/>
      <c r="N27" s="30"/>
      <c r="O27" s="30"/>
      <c r="P27" s="100"/>
      <c r="Q27" s="500" t="s">
        <v>1229</v>
      </c>
      <c r="R27" s="106"/>
      <c r="S27" s="95">
        <f>S28+S29+S31</f>
        <v>-3.7679785684780747</v>
      </c>
      <c r="T27" s="214"/>
      <c r="W27" t="s">
        <v>1063</v>
      </c>
      <c r="AI27">
        <v>-1.3926394847314358</v>
      </c>
    </row>
    <row r="28" spans="1:35" x14ac:dyDescent="0.2">
      <c r="A28" s="217"/>
      <c r="B28" s="182" t="str">
        <f>'KU Summary Rev Req Adjustments'!A26</f>
        <v xml:space="preserve">   Reduce Brown 3 Employee and Contractor Labor Expenses</v>
      </c>
      <c r="C28" s="32"/>
      <c r="D28" s="32"/>
      <c r="E28" s="32"/>
      <c r="F28" s="32"/>
      <c r="G28" s="32"/>
      <c r="H28" s="32"/>
      <c r="I28" s="32"/>
      <c r="J28" s="85">
        <v>-2.0981155504022388</v>
      </c>
      <c r="K28" s="86"/>
      <c r="L28" s="85">
        <v>0</v>
      </c>
      <c r="M28" s="219"/>
      <c r="N28" s="30"/>
      <c r="O28" s="30"/>
      <c r="P28" s="100"/>
      <c r="Q28" s="502"/>
      <c r="R28" s="503">
        <f>J19+J20</f>
        <v>-4.9453729956300503</v>
      </c>
      <c r="S28" s="95">
        <f>L19+L20</f>
        <v>-2.5332866417210873</v>
      </c>
      <c r="T28" s="214"/>
    </row>
    <row r="29" spans="1:35" x14ac:dyDescent="0.2">
      <c r="A29" s="217"/>
      <c r="B29" s="182" t="str">
        <f>'KU Summary Rev Req Adjustments'!A27</f>
        <v xml:space="preserve">   Normalize Generation Outage Expense Based on Inflation Adjusted 5 Year Actual</v>
      </c>
      <c r="C29" s="32"/>
      <c r="D29" s="32"/>
      <c r="E29" s="32"/>
      <c r="F29" s="32"/>
      <c r="G29" s="32"/>
      <c r="H29" s="32"/>
      <c r="I29" s="32"/>
      <c r="J29" s="85">
        <v>-6.7336214942647645</v>
      </c>
      <c r="K29" s="86"/>
      <c r="L29" s="85">
        <v>-1.775418636446201</v>
      </c>
      <c r="M29" s="219"/>
      <c r="N29" s="30"/>
      <c r="O29" s="30"/>
      <c r="P29" s="100"/>
      <c r="Q29" s="500" t="s">
        <v>1230</v>
      </c>
      <c r="R29" s="503">
        <f>J32+J34</f>
        <v>-1.2530031030788873</v>
      </c>
      <c r="S29" s="95">
        <f>L32+L34</f>
        <v>-0.7578419562729628</v>
      </c>
      <c r="T29" s="214"/>
      <c r="W29" t="s">
        <v>24</v>
      </c>
    </row>
    <row r="30" spans="1:35" x14ac:dyDescent="0.2">
      <c r="A30" s="217"/>
      <c r="B30" s="182" t="str">
        <f>'KU Summary Rev Req Adjustments'!A28</f>
        <v xml:space="preserve">   Reflect Reduction for Credit Card Rebates</v>
      </c>
      <c r="C30" s="32"/>
      <c r="D30" s="32"/>
      <c r="E30" s="32"/>
      <c r="F30" s="32"/>
      <c r="G30" s="32"/>
      <c r="H30" s="32"/>
      <c r="I30" s="32"/>
      <c r="J30" s="85">
        <v>-0.21185718306461343</v>
      </c>
      <c r="K30" s="86"/>
      <c r="L30" s="85">
        <v>-0.18286921614798698</v>
      </c>
      <c r="M30" s="219"/>
      <c r="N30" s="30"/>
      <c r="O30" s="30"/>
      <c r="P30" s="100"/>
      <c r="Q30" s="30"/>
      <c r="R30" s="503"/>
      <c r="S30" s="95"/>
      <c r="T30" s="214"/>
      <c r="W30" t="s">
        <v>1201</v>
      </c>
      <c r="AE30">
        <v>-1.788503</v>
      </c>
      <c r="AG30">
        <v>1.0038346483567229</v>
      </c>
      <c r="AI30">
        <v>-1.7953612800899439</v>
      </c>
    </row>
    <row r="31" spans="1:35" x14ac:dyDescent="0.2">
      <c r="A31" s="217"/>
      <c r="B31" s="182" t="str">
        <f>'KU Summary Rev Req Adjustments'!A29</f>
        <v xml:space="preserve">   Reduce 401K Matching Costs for Employees Who Also Participate in Defined Benefit Plan </v>
      </c>
      <c r="C31" s="32"/>
      <c r="D31" s="32"/>
      <c r="E31" s="32"/>
      <c r="F31" s="32"/>
      <c r="G31" s="32"/>
      <c r="H31" s="32"/>
      <c r="I31" s="32"/>
      <c r="J31" s="85">
        <v>-2.0293092356559854</v>
      </c>
      <c r="K31" s="86"/>
      <c r="L31" s="85">
        <v>-1.3749603485313902</v>
      </c>
      <c r="M31" s="219"/>
      <c r="N31" s="30"/>
      <c r="O31" s="30"/>
      <c r="P31" s="100"/>
      <c r="Q31" s="501" t="s">
        <v>1231</v>
      </c>
      <c r="R31" s="503">
        <f>J33+J35</f>
        <v>-0.82214037713809707</v>
      </c>
      <c r="S31" s="95">
        <f>L33+L35</f>
        <v>-0.47684997048402411</v>
      </c>
      <c r="T31" s="214"/>
      <c r="W31" t="s">
        <v>769</v>
      </c>
      <c r="AE31">
        <v>-1.7686365372549762</v>
      </c>
      <c r="AG31">
        <v>1.0038346483567229</v>
      </c>
      <c r="AI31">
        <v>-1.775418636446201</v>
      </c>
    </row>
    <row r="32" spans="1:35" x14ac:dyDescent="0.2">
      <c r="A32" s="217"/>
      <c r="B32" s="182" t="str">
        <f>'KU Summary Rev Req Adjustments'!A30</f>
        <v xml:space="preserve">   Reduce Depreciation Expense to Reflect Reduction in Transmission Plant </v>
      </c>
      <c r="C32" s="32"/>
      <c r="D32" s="32"/>
      <c r="E32" s="32"/>
      <c r="F32" s="32"/>
      <c r="G32" s="32"/>
      <c r="H32" s="32"/>
      <c r="I32" s="32"/>
      <c r="J32" s="85">
        <v>-0.71614546688412228</v>
      </c>
      <c r="K32" s="86"/>
      <c r="L32" s="85">
        <v>-1.1155815214117933E-2</v>
      </c>
      <c r="M32" s="219"/>
      <c r="N32" s="30"/>
      <c r="O32" s="30"/>
      <c r="P32" s="100"/>
      <c r="Q32" s="30"/>
      <c r="S32" s="106"/>
      <c r="T32" s="214"/>
      <c r="W32" t="s">
        <v>968</v>
      </c>
      <c r="AE32">
        <v>-0.18217065574230165</v>
      </c>
      <c r="AG32">
        <v>1.0038346483567229</v>
      </c>
      <c r="AI32">
        <v>-0.18286921614798698</v>
      </c>
    </row>
    <row r="33" spans="1:35" x14ac:dyDescent="0.2">
      <c r="A33" s="217"/>
      <c r="B33" s="182" t="str">
        <f>'KU Summary Rev Req Adjustments'!A31</f>
        <v xml:space="preserve">   Reduce Property Tax Expense to Reflect Reduction in Transmission Plant </v>
      </c>
      <c r="C33" s="32"/>
      <c r="D33" s="32"/>
      <c r="E33" s="32"/>
      <c r="F33" s="32"/>
      <c r="G33" s="32"/>
      <c r="H33" s="32"/>
      <c r="I33" s="32"/>
      <c r="J33" s="85">
        <v>-0.48565713288606799</v>
      </c>
      <c r="K33" s="86"/>
      <c r="L33" s="85">
        <v>-8.9868777393308542E-3</v>
      </c>
      <c r="M33" s="219"/>
      <c r="N33" s="30"/>
      <c r="O33" s="30"/>
      <c r="P33" s="100"/>
      <c r="Q33" s="30"/>
      <c r="T33" s="214"/>
      <c r="W33" t="s">
        <v>776</v>
      </c>
      <c r="AE33">
        <v>-1.3697079999999999</v>
      </c>
      <c r="AG33">
        <v>1.0038346483567229</v>
      </c>
      <c r="AI33">
        <v>-1.3749603485313902</v>
      </c>
    </row>
    <row r="34" spans="1:35" x14ac:dyDescent="0.2">
      <c r="A34" s="217"/>
      <c r="B34" s="182" t="str">
        <f>'KU Summary Rev Req Adjustments'!A32</f>
        <v xml:space="preserve">   Reduce Depreciation Expense to Reflect Reduction in Distribution Plant </v>
      </c>
      <c r="C34" s="32"/>
      <c r="D34" s="32"/>
      <c r="E34" s="32"/>
      <c r="F34" s="32"/>
      <c r="G34" s="32"/>
      <c r="H34" s="32"/>
      <c r="I34" s="32"/>
      <c r="J34" s="85">
        <v>-0.53685763619476501</v>
      </c>
      <c r="K34" s="86"/>
      <c r="L34" s="85">
        <v>-0.7466861410588449</v>
      </c>
      <c r="M34" s="219"/>
      <c r="N34" s="30"/>
      <c r="O34" s="30"/>
      <c r="P34" s="100"/>
      <c r="Q34" s="30"/>
      <c r="T34" s="214"/>
      <c r="W34" t="s">
        <v>518</v>
      </c>
      <c r="AE34">
        <v>-1.11132E-2</v>
      </c>
      <c r="AG34">
        <v>1.0038346483567229</v>
      </c>
      <c r="AI34">
        <v>-1.1155815214117933E-2</v>
      </c>
    </row>
    <row r="35" spans="1:35" x14ac:dyDescent="0.2">
      <c r="A35" s="217"/>
      <c r="B35" s="182" t="str">
        <f>'KU Summary Rev Req Adjustments'!A33</f>
        <v xml:space="preserve">   Reduce Property Tax Expense to Reflect Reduction in Distribution Plant </v>
      </c>
      <c r="C35" s="32"/>
      <c r="D35" s="32"/>
      <c r="E35" s="32"/>
      <c r="F35" s="32"/>
      <c r="G35" s="32"/>
      <c r="H35" s="32"/>
      <c r="I35" s="32"/>
      <c r="J35" s="85">
        <v>-0.33648324425202902</v>
      </c>
      <c r="K35" s="86"/>
      <c r="L35" s="85">
        <v>-0.46786309274469323</v>
      </c>
      <c r="M35" s="219"/>
      <c r="N35" s="30"/>
      <c r="O35" s="30"/>
      <c r="P35" s="100"/>
      <c r="Q35" s="30"/>
      <c r="T35" s="214"/>
      <c r="W35" t="s">
        <v>516</v>
      </c>
      <c r="AE35">
        <v>-8.9525478663666086E-3</v>
      </c>
      <c r="AG35">
        <v>1.0038346483567229</v>
      </c>
      <c r="AI35">
        <v>-8.9868777393308542E-3</v>
      </c>
    </row>
    <row r="36" spans="1:35" x14ac:dyDescent="0.2">
      <c r="A36" s="217"/>
      <c r="B36" s="182" t="str">
        <f>'KU Summary Rev Req Adjustments'!A34</f>
        <v xml:space="preserve">   Reduce Depreciation Expense to Correct Depreciation Rate for Brown 1 and 2 Ash Ponds</v>
      </c>
      <c r="C36" s="32"/>
      <c r="D36" s="32"/>
      <c r="E36" s="32"/>
      <c r="F36" s="32"/>
      <c r="G36" s="32"/>
      <c r="H36" s="32"/>
      <c r="I36" s="32"/>
      <c r="J36" s="85">
        <v>-2.7789785139189869</v>
      </c>
      <c r="K36" s="86"/>
      <c r="L36" s="85">
        <v>0</v>
      </c>
      <c r="M36" s="219"/>
      <c r="N36" s="30"/>
      <c r="O36" s="30"/>
      <c r="P36" s="100"/>
      <c r="Q36" s="30"/>
      <c r="T36" s="214"/>
      <c r="W36" t="s">
        <v>960</v>
      </c>
      <c r="AE36">
        <v>-0.74383379999999999</v>
      </c>
      <c r="AG36">
        <v>1.0038346483567229</v>
      </c>
      <c r="AI36">
        <v>-0.7466861410588449</v>
      </c>
    </row>
    <row r="37" spans="1:35" x14ac:dyDescent="0.2">
      <c r="A37" s="217"/>
      <c r="B37" s="182" t="str">
        <f>'KU Summary Rev Req Adjustments'!A35</f>
        <v xml:space="preserve">   Reduce Depreciation Expense to Reflect 65 Year Service Lives on Coal Units</v>
      </c>
      <c r="C37" s="32"/>
      <c r="D37" s="32"/>
      <c r="E37" s="32"/>
      <c r="F37" s="32"/>
      <c r="G37" s="32"/>
      <c r="H37" s="32"/>
      <c r="I37" s="32"/>
      <c r="J37" s="85">
        <v>-26.932654219078699</v>
      </c>
      <c r="K37" s="86"/>
      <c r="L37" s="85">
        <v>-12.006728462727649</v>
      </c>
      <c r="M37" s="219"/>
      <c r="N37" s="30"/>
      <c r="O37" s="30"/>
      <c r="P37" s="100"/>
      <c r="Q37" s="30"/>
      <c r="T37" s="214"/>
      <c r="W37" t="s">
        <v>961</v>
      </c>
      <c r="AE37">
        <v>-0.46607585573040844</v>
      </c>
      <c r="AG37">
        <v>1.0038346483567229</v>
      </c>
      <c r="AI37">
        <v>-0.46786309274469323</v>
      </c>
    </row>
    <row r="38" spans="1:35" x14ac:dyDescent="0.2">
      <c r="A38" s="217"/>
      <c r="B38" s="182" t="str">
        <f>'KU Summary Rev Req Adjustments'!A36</f>
        <v xml:space="preserve">   Reduce Depreciation Expense to Reflect Ash Pond Service Lives Based on Generating Units</v>
      </c>
      <c r="C38" s="32"/>
      <c r="D38" s="32"/>
      <c r="E38" s="32"/>
      <c r="F38" s="32"/>
      <c r="G38" s="32"/>
      <c r="H38" s="32"/>
      <c r="I38" s="32"/>
      <c r="J38" s="85">
        <v>-7.7846576653378676</v>
      </c>
      <c r="K38" s="86"/>
      <c r="L38" s="85">
        <v>-0.56401361199781508</v>
      </c>
      <c r="M38" s="219"/>
      <c r="N38" s="30"/>
      <c r="O38" s="30"/>
      <c r="P38" s="100"/>
      <c r="Q38" s="30"/>
      <c r="T38" s="214"/>
      <c r="W38" t="s">
        <v>965</v>
      </c>
      <c r="AE38">
        <v>-11.960862760000028</v>
      </c>
      <c r="AG38">
        <v>1.0038346483567229</v>
      </c>
      <c r="AI38">
        <v>-12.006728462727649</v>
      </c>
    </row>
    <row r="39" spans="1:35" x14ac:dyDescent="0.2">
      <c r="A39" s="217"/>
      <c r="B39" s="182"/>
      <c r="C39" s="32"/>
      <c r="D39" s="32"/>
      <c r="E39" s="32"/>
      <c r="F39" s="32"/>
      <c r="G39" s="32"/>
      <c r="H39" s="32"/>
      <c r="I39" s="32"/>
      <c r="J39" s="85"/>
      <c r="K39" s="86"/>
      <c r="L39" s="85"/>
      <c r="M39" s="219"/>
      <c r="N39" s="30"/>
      <c r="O39" s="30"/>
      <c r="P39" s="100"/>
      <c r="Q39" s="30"/>
      <c r="T39" s="214"/>
      <c r="W39" t="s">
        <v>1200</v>
      </c>
      <c r="AE39">
        <v>-0.5618590799999833</v>
      </c>
      <c r="AG39">
        <v>1.0038346483567229</v>
      </c>
      <c r="AI39">
        <v>-0.56401361199781508</v>
      </c>
    </row>
    <row r="40" spans="1:35" x14ac:dyDescent="0.2">
      <c r="A40" s="217"/>
      <c r="B40" s="82" t="str">
        <f>'KU Summary Rev Req Adjustments'!A38</f>
        <v>Cost of Capital Issues</v>
      </c>
      <c r="C40" s="32"/>
      <c r="D40" s="32"/>
      <c r="E40" s="32"/>
      <c r="F40" s="32"/>
      <c r="G40" s="32"/>
      <c r="H40" s="32"/>
      <c r="I40" s="32"/>
      <c r="J40" s="85"/>
      <c r="K40" s="86"/>
      <c r="L40" s="85"/>
      <c r="M40" s="219"/>
      <c r="N40" s="30"/>
      <c r="O40" s="30"/>
      <c r="P40" s="100"/>
      <c r="Q40" s="30"/>
      <c r="T40" s="214"/>
    </row>
    <row r="41" spans="1:35" x14ac:dyDescent="0.2">
      <c r="A41" s="217"/>
      <c r="B41" s="182" t="str">
        <f>'KU Summary Rev Req Adjustments'!A39</f>
        <v xml:space="preserve">   Reduce Interest Rate for Projected May 1, 2019 LTD Issue from 4.90% to 4.25%</v>
      </c>
      <c r="C41" s="32"/>
      <c r="D41" s="32"/>
      <c r="E41" s="32"/>
      <c r="F41" s="32"/>
      <c r="G41" s="32"/>
      <c r="H41" s="32"/>
      <c r="I41" s="32"/>
      <c r="J41" s="85">
        <v>-1.3341961353670209</v>
      </c>
      <c r="K41" s="86"/>
      <c r="L41" s="85">
        <v>-1.7091270827569962</v>
      </c>
      <c r="M41" s="219"/>
      <c r="N41" s="30"/>
      <c r="O41" s="30"/>
      <c r="P41" s="100"/>
      <c r="Q41" s="30"/>
      <c r="T41" s="214"/>
      <c r="W41" t="s">
        <v>47</v>
      </c>
    </row>
    <row r="42" spans="1:35" x14ac:dyDescent="0.2">
      <c r="A42" s="217"/>
      <c r="B42" s="182" t="str">
        <f>'KU Summary Rev Req Adjustments'!A40</f>
        <v xml:space="preserve">   Reflect Return on Equity of 9.70%</v>
      </c>
      <c r="C42" s="32"/>
      <c r="D42" s="32"/>
      <c r="E42" s="32"/>
      <c r="F42" s="32"/>
      <c r="G42" s="32"/>
      <c r="H42" s="32"/>
      <c r="I42" s="32"/>
      <c r="J42" s="499">
        <v>-19.907613471863566</v>
      </c>
      <c r="K42" s="86"/>
      <c r="L42" s="499">
        <v>-12.643048048726737</v>
      </c>
      <c r="M42" s="219"/>
      <c r="N42" s="30"/>
      <c r="O42" s="30"/>
      <c r="P42" s="99"/>
      <c r="Q42" s="30"/>
      <c r="T42" s="214"/>
      <c r="W42" t="s">
        <v>1199</v>
      </c>
      <c r="AI42">
        <v>-1.7091270827569962</v>
      </c>
    </row>
    <row r="43" spans="1:35" x14ac:dyDescent="0.2">
      <c r="A43" s="217"/>
      <c r="B43" s="35"/>
      <c r="C43" s="35"/>
      <c r="D43" s="35"/>
      <c r="E43" s="35"/>
      <c r="F43" s="35"/>
      <c r="G43" s="35"/>
      <c r="H43" s="35"/>
      <c r="I43" s="35"/>
      <c r="J43" s="221"/>
      <c r="K43" s="35"/>
      <c r="L43" s="221"/>
      <c r="M43" s="219"/>
      <c r="W43" t="s">
        <v>992</v>
      </c>
      <c r="AI43">
        <v>-12.643048048726737</v>
      </c>
    </row>
    <row r="44" spans="1:35" ht="13.5" thickBot="1" x14ac:dyDescent="0.25">
      <c r="A44" s="217"/>
      <c r="B44" s="222" t="s">
        <v>27</v>
      </c>
      <c r="C44" s="35"/>
      <c r="D44" s="35"/>
      <c r="E44" s="35"/>
      <c r="F44" s="35"/>
      <c r="G44" s="35"/>
      <c r="H44" s="35"/>
      <c r="I44" s="35"/>
      <c r="J44" s="113">
        <f>SUM(J18:J42)</f>
        <v>-100.30299590253178</v>
      </c>
      <c r="K44" s="35"/>
      <c r="L44" s="113">
        <f>SUM(L18:L42)</f>
        <v>-44.979437166823175</v>
      </c>
      <c r="M44" s="219"/>
    </row>
    <row r="45" spans="1:35" ht="13.5" thickTop="1" x14ac:dyDescent="0.2">
      <c r="A45" s="217"/>
      <c r="B45" s="222"/>
      <c r="C45" s="35"/>
      <c r="D45" s="35"/>
      <c r="E45" s="35"/>
      <c r="F45" s="35"/>
      <c r="G45" s="35"/>
      <c r="H45" s="35"/>
      <c r="I45" s="35"/>
      <c r="J45" s="221"/>
      <c r="K45" s="35"/>
      <c r="L45" s="221"/>
      <c r="M45" s="219"/>
      <c r="W45" t="s">
        <v>27</v>
      </c>
      <c r="AI45">
        <v>-44.979437166823175</v>
      </c>
    </row>
    <row r="46" spans="1:35" ht="13.5" thickBot="1" x14ac:dyDescent="0.25">
      <c r="A46" s="217"/>
      <c r="B46" s="82" t="s">
        <v>1243</v>
      </c>
      <c r="C46" s="35"/>
      <c r="D46" s="35"/>
      <c r="E46" s="35"/>
      <c r="F46" s="35"/>
      <c r="G46" s="35"/>
      <c r="H46" s="35"/>
      <c r="I46" s="35"/>
      <c r="J46" s="113">
        <f>J11+J44</f>
        <v>12.156863097468218</v>
      </c>
      <c r="K46" s="35"/>
      <c r="L46" s="113">
        <f>L11+L44</f>
        <v>-10.091952166823177</v>
      </c>
      <c r="M46" s="219"/>
      <c r="W46" t="s">
        <v>25</v>
      </c>
      <c r="AI46">
        <v>-10.091952166823177</v>
      </c>
    </row>
    <row r="47" spans="1:35" ht="13.5" thickTop="1" x14ac:dyDescent="0.2">
      <c r="A47" s="217"/>
      <c r="B47" s="82"/>
      <c r="C47" s="35"/>
      <c r="D47" s="35"/>
      <c r="E47" s="35"/>
      <c r="F47" s="35"/>
      <c r="G47" s="35"/>
      <c r="H47" s="35"/>
      <c r="I47" s="35"/>
      <c r="J47" s="221"/>
      <c r="K47" s="35"/>
      <c r="L47" s="221"/>
      <c r="M47" s="219"/>
    </row>
    <row r="48" spans="1:35" ht="13.5" thickBot="1" x14ac:dyDescent="0.25">
      <c r="A48" s="217"/>
      <c r="B48" s="82" t="s">
        <v>1244</v>
      </c>
      <c r="C48" s="35"/>
      <c r="D48" s="35"/>
      <c r="E48" s="35"/>
      <c r="F48" s="35"/>
      <c r="G48" s="35"/>
      <c r="H48" s="35"/>
      <c r="I48" s="35"/>
      <c r="J48" s="113">
        <f>J46+J12</f>
        <v>70.511863097468222</v>
      </c>
      <c r="K48" s="35"/>
      <c r="L48" s="113">
        <f>L46+L12</f>
        <v>29.938047833176824</v>
      </c>
      <c r="M48" s="219"/>
    </row>
    <row r="49" spans="1:35" ht="5.25" customHeight="1" thickTop="1" thickBot="1" x14ac:dyDescent="0.25">
      <c r="A49" s="223"/>
      <c r="B49" s="224"/>
      <c r="C49" s="224"/>
      <c r="D49" s="224"/>
      <c r="E49" s="224"/>
      <c r="F49" s="224"/>
      <c r="G49" s="224"/>
      <c r="H49" s="224"/>
      <c r="I49" s="224"/>
      <c r="J49" s="224"/>
      <c r="K49" s="224"/>
      <c r="L49" s="225"/>
      <c r="M49" s="226"/>
      <c r="W49" t="s">
        <v>25</v>
      </c>
      <c r="AI49">
        <v>-10.091952166823177</v>
      </c>
    </row>
    <row r="50" spans="1:35" x14ac:dyDescent="0.2"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83"/>
      <c r="M50" s="36"/>
    </row>
    <row r="51" spans="1:35" x14ac:dyDescent="0.2"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83"/>
      <c r="M51" s="36"/>
    </row>
    <row r="52" spans="1:35" x14ac:dyDescent="0.2">
      <c r="B52" s="36"/>
      <c r="C52" s="36"/>
      <c r="D52" s="36"/>
      <c r="E52" s="36"/>
      <c r="F52" s="36"/>
      <c r="G52" s="36"/>
      <c r="H52" s="36"/>
      <c r="I52" s="119" t="s">
        <v>1102</v>
      </c>
      <c r="J52" s="454">
        <f>J46-'KU Summary Rev Req Adjustments'!M44</f>
        <v>0</v>
      </c>
      <c r="K52" s="36"/>
      <c r="L52" s="83"/>
      <c r="M52" s="36"/>
    </row>
    <row r="53" spans="1:35" x14ac:dyDescent="0.2"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83"/>
      <c r="M53" s="36"/>
    </row>
    <row r="54" spans="1:35" x14ac:dyDescent="0.2">
      <c r="L54" s="33"/>
    </row>
    <row r="55" spans="1:35" x14ac:dyDescent="0.2">
      <c r="L55" s="33"/>
    </row>
    <row r="56" spans="1:35" x14ac:dyDescent="0.2">
      <c r="L56" s="33"/>
    </row>
  </sheetData>
  <mergeCells count="6">
    <mergeCell ref="B6:L6"/>
    <mergeCell ref="B1:L1"/>
    <mergeCell ref="B2:L2"/>
    <mergeCell ref="B3:L3"/>
    <mergeCell ref="B4:L4"/>
    <mergeCell ref="B5:L5"/>
  </mergeCells>
  <pageMargins left="0.75" right="0.25" top="1" bottom="1" header="0.5" footer="0.5"/>
  <pageSetup scale="93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showGridLines="0" workbookViewId="0">
      <selection sqref="A1:O20"/>
    </sheetView>
  </sheetViews>
  <sheetFormatPr defaultRowHeight="12.75" x14ac:dyDescent="0.2"/>
  <cols>
    <col min="1" max="1" width="1.28515625" customWidth="1"/>
    <col min="2" max="2" width="24" customWidth="1"/>
    <col min="3" max="3" width="1.7109375" customWidth="1"/>
    <col min="4" max="4" width="6.7109375" customWidth="1"/>
    <col min="5" max="5" width="1.7109375" customWidth="1"/>
    <col min="6" max="6" width="6.7109375" customWidth="1"/>
    <col min="7" max="7" width="1.7109375" customWidth="1"/>
    <col min="8" max="8" width="6.7109375" customWidth="1"/>
    <col min="9" max="9" width="1.7109375" customWidth="1"/>
    <col min="10" max="10" width="6.7109375" customWidth="1"/>
    <col min="11" max="11" width="1.7109375" customWidth="1"/>
    <col min="12" max="12" width="6.7109375" customWidth="1"/>
    <col min="13" max="13" width="1.7109375" customWidth="1"/>
    <col min="14" max="14" width="6.7109375" customWidth="1"/>
    <col min="15" max="15" width="1.28515625" customWidth="1"/>
  </cols>
  <sheetData>
    <row r="1" spans="1:16" ht="7.5" customHeight="1" x14ac:dyDescent="0.2">
      <c r="A1" s="339"/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1"/>
    </row>
    <row r="2" spans="1:16" x14ac:dyDescent="0.2">
      <c r="A2" s="342"/>
      <c r="B2" s="508" t="s">
        <v>1003</v>
      </c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343"/>
    </row>
    <row r="3" spans="1:16" x14ac:dyDescent="0.2">
      <c r="A3" s="342"/>
      <c r="B3" s="508" t="s">
        <v>996</v>
      </c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343"/>
    </row>
    <row r="4" spans="1:16" x14ac:dyDescent="0.2">
      <c r="A4" s="342"/>
      <c r="B4" s="508" t="s">
        <v>67</v>
      </c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343"/>
    </row>
    <row r="5" spans="1:16" x14ac:dyDescent="0.2">
      <c r="A5" s="342"/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43"/>
    </row>
    <row r="6" spans="1:16" x14ac:dyDescent="0.2">
      <c r="A6" s="342"/>
      <c r="B6" s="508" t="s">
        <v>1002</v>
      </c>
      <c r="C6" s="508"/>
      <c r="D6" s="508"/>
      <c r="E6" s="508"/>
      <c r="F6" s="508"/>
      <c r="G6" s="508"/>
      <c r="H6" s="508"/>
      <c r="I6" s="508"/>
      <c r="J6" s="508"/>
      <c r="K6" s="508"/>
      <c r="L6" s="508"/>
      <c r="M6" s="508"/>
      <c r="N6" s="508"/>
      <c r="O6" s="343"/>
    </row>
    <row r="7" spans="1:16" x14ac:dyDescent="0.2">
      <c r="A7" s="342"/>
      <c r="B7" s="334"/>
      <c r="C7" s="334"/>
      <c r="D7" s="344"/>
      <c r="E7" s="344"/>
      <c r="F7" s="28"/>
      <c r="G7" s="28"/>
      <c r="H7" s="28"/>
      <c r="I7" s="28"/>
      <c r="J7" s="28"/>
      <c r="K7" s="28"/>
      <c r="L7" s="345" t="s">
        <v>1001</v>
      </c>
      <c r="M7" s="28"/>
      <c r="N7" s="345" t="s">
        <v>997</v>
      </c>
      <c r="O7" s="343"/>
    </row>
    <row r="8" spans="1:16" x14ac:dyDescent="0.2">
      <c r="A8" s="342"/>
      <c r="B8" s="334"/>
      <c r="C8" s="334"/>
      <c r="D8" s="300">
        <v>2014</v>
      </c>
      <c r="E8" s="344"/>
      <c r="F8" s="101">
        <v>2015</v>
      </c>
      <c r="G8" s="28"/>
      <c r="H8" s="101">
        <v>2016</v>
      </c>
      <c r="I8" s="28"/>
      <c r="J8" s="101">
        <v>2017</v>
      </c>
      <c r="K8" s="28"/>
      <c r="L8" s="101" t="s">
        <v>998</v>
      </c>
      <c r="M8" s="28"/>
      <c r="N8" s="327" t="s">
        <v>998</v>
      </c>
      <c r="O8" s="343"/>
    </row>
    <row r="9" spans="1:16" x14ac:dyDescent="0.2">
      <c r="A9" s="342"/>
      <c r="B9" s="334" t="s">
        <v>993</v>
      </c>
      <c r="C9" s="334"/>
      <c r="D9" s="337">
        <v>129</v>
      </c>
      <c r="E9" s="337"/>
      <c r="F9" s="338">
        <v>82</v>
      </c>
      <c r="G9" s="338">
        <v>69</v>
      </c>
      <c r="H9" s="338">
        <v>69</v>
      </c>
      <c r="I9" s="338"/>
      <c r="J9" s="338">
        <v>93</v>
      </c>
      <c r="K9" s="338"/>
      <c r="L9" s="338">
        <v>113</v>
      </c>
      <c r="M9" s="338"/>
      <c r="N9" s="338">
        <f>(161*2/3)+65</f>
        <v>172.33333333333331</v>
      </c>
      <c r="O9" s="346"/>
      <c r="P9" s="112"/>
    </row>
    <row r="10" spans="1:16" x14ac:dyDescent="0.2">
      <c r="A10" s="342"/>
      <c r="B10" s="334" t="s">
        <v>994</v>
      </c>
      <c r="C10" s="334"/>
      <c r="D10" s="337">
        <v>40</v>
      </c>
      <c r="E10" s="337"/>
      <c r="F10" s="338">
        <v>53</v>
      </c>
      <c r="G10" s="338"/>
      <c r="H10" s="338">
        <v>69</v>
      </c>
      <c r="I10" s="338"/>
      <c r="J10" s="338">
        <v>110</v>
      </c>
      <c r="K10" s="338"/>
      <c r="L10" s="338">
        <v>113</v>
      </c>
      <c r="M10" s="338"/>
      <c r="N10" s="338">
        <v>143</v>
      </c>
      <c r="O10" s="346"/>
      <c r="P10" s="112"/>
    </row>
    <row r="11" spans="1:16" x14ac:dyDescent="0.2">
      <c r="A11" s="342"/>
      <c r="B11" s="334" t="s">
        <v>995</v>
      </c>
      <c r="C11" s="334"/>
      <c r="D11" s="337">
        <v>78</v>
      </c>
      <c r="E11" s="337"/>
      <c r="F11" s="338">
        <v>95</v>
      </c>
      <c r="G11" s="338"/>
      <c r="H11" s="338">
        <v>94</v>
      </c>
      <c r="I11" s="338"/>
      <c r="J11" s="338">
        <v>108</v>
      </c>
      <c r="K11" s="338"/>
      <c r="L11" s="338">
        <v>127</v>
      </c>
      <c r="M11" s="338"/>
      <c r="N11" s="338">
        <v>147</v>
      </c>
      <c r="O11" s="346"/>
      <c r="P11" s="112"/>
    </row>
    <row r="12" spans="1:16" x14ac:dyDescent="0.2">
      <c r="A12" s="342"/>
      <c r="B12" s="334"/>
      <c r="C12" s="334"/>
      <c r="D12" s="213"/>
      <c r="E12" s="213"/>
      <c r="F12" s="336"/>
      <c r="G12" s="336"/>
      <c r="H12" s="336"/>
      <c r="I12" s="336"/>
      <c r="J12" s="336"/>
      <c r="K12" s="336"/>
      <c r="L12" s="336"/>
      <c r="M12" s="336"/>
      <c r="N12" s="336"/>
      <c r="O12" s="346"/>
      <c r="P12" s="112"/>
    </row>
    <row r="13" spans="1:16" x14ac:dyDescent="0.2">
      <c r="A13" s="342"/>
      <c r="B13" s="334"/>
      <c r="C13" s="334"/>
      <c r="D13" s="213"/>
      <c r="E13" s="213"/>
      <c r="F13" s="336"/>
      <c r="G13" s="336"/>
      <c r="H13" s="336"/>
      <c r="I13" s="336"/>
      <c r="J13" s="336"/>
      <c r="K13" s="336"/>
      <c r="L13" s="336"/>
      <c r="M13" s="336"/>
      <c r="N13" s="336"/>
      <c r="O13" s="346"/>
      <c r="P13" s="112"/>
    </row>
    <row r="14" spans="1:16" x14ac:dyDescent="0.2">
      <c r="A14" s="342"/>
      <c r="B14" s="508" t="s">
        <v>999</v>
      </c>
      <c r="C14" s="508"/>
      <c r="D14" s="508"/>
      <c r="E14" s="508"/>
      <c r="F14" s="508"/>
      <c r="G14" s="508"/>
      <c r="H14" s="508"/>
      <c r="I14" s="508"/>
      <c r="J14" s="508"/>
      <c r="K14" s="508"/>
      <c r="L14" s="508"/>
      <c r="M14" s="508"/>
      <c r="N14" s="508"/>
      <c r="O14" s="343"/>
    </row>
    <row r="15" spans="1:16" x14ac:dyDescent="0.2">
      <c r="A15" s="342"/>
      <c r="B15" s="334"/>
      <c r="C15" s="334"/>
      <c r="D15" s="344"/>
      <c r="E15" s="344"/>
      <c r="F15" s="28"/>
      <c r="G15" s="28"/>
      <c r="H15" s="28"/>
      <c r="I15" s="28"/>
      <c r="J15" s="28"/>
      <c r="K15" s="28"/>
      <c r="L15" s="345" t="s">
        <v>1001</v>
      </c>
      <c r="M15" s="28"/>
      <c r="N15" s="345" t="s">
        <v>997</v>
      </c>
      <c r="O15" s="343"/>
    </row>
    <row r="16" spans="1:16" x14ac:dyDescent="0.2">
      <c r="A16" s="342"/>
      <c r="B16" s="334"/>
      <c r="C16" s="334"/>
      <c r="D16" s="300">
        <v>2014</v>
      </c>
      <c r="E16" s="344"/>
      <c r="F16" s="101">
        <v>2015</v>
      </c>
      <c r="G16" s="28"/>
      <c r="H16" s="101">
        <v>2016</v>
      </c>
      <c r="I16" s="28"/>
      <c r="J16" s="101">
        <v>2017</v>
      </c>
      <c r="K16" s="28"/>
      <c r="L16" s="101" t="s">
        <v>998</v>
      </c>
      <c r="M16" s="28"/>
      <c r="N16" s="327" t="s">
        <v>998</v>
      </c>
      <c r="O16" s="343"/>
    </row>
    <row r="17" spans="1:15" x14ac:dyDescent="0.2">
      <c r="A17" s="342"/>
      <c r="B17" s="334" t="s">
        <v>993</v>
      </c>
      <c r="C17" s="334"/>
      <c r="D17" s="337">
        <v>86</v>
      </c>
      <c r="E17" s="337"/>
      <c r="F17" s="338">
        <v>74</v>
      </c>
      <c r="G17" s="338">
        <v>69</v>
      </c>
      <c r="H17" s="338">
        <v>67</v>
      </c>
      <c r="I17" s="338"/>
      <c r="J17" s="338">
        <v>124</v>
      </c>
      <c r="K17" s="338"/>
      <c r="L17" s="338">
        <v>118</v>
      </c>
      <c r="M17" s="338"/>
      <c r="N17" s="338">
        <f>(107*2/3)+19</f>
        <v>90.333333333333329</v>
      </c>
      <c r="O17" s="343"/>
    </row>
    <row r="18" spans="1:15" x14ac:dyDescent="0.2">
      <c r="A18" s="342"/>
      <c r="B18" s="334" t="s">
        <v>994</v>
      </c>
      <c r="C18" s="334"/>
      <c r="D18" s="337">
        <v>44</v>
      </c>
      <c r="E18" s="337"/>
      <c r="F18" s="338">
        <v>21</v>
      </c>
      <c r="G18" s="338"/>
      <c r="H18" s="338">
        <v>17</v>
      </c>
      <c r="I18" s="338"/>
      <c r="J18" s="338">
        <v>24</v>
      </c>
      <c r="K18" s="338"/>
      <c r="L18" s="338">
        <v>33</v>
      </c>
      <c r="M18" s="338"/>
      <c r="N18" s="338">
        <v>30</v>
      </c>
      <c r="O18" s="343"/>
    </row>
    <row r="19" spans="1:15" x14ac:dyDescent="0.2">
      <c r="A19" s="342"/>
      <c r="B19" s="334" t="s">
        <v>995</v>
      </c>
      <c r="C19" s="334"/>
      <c r="D19" s="337">
        <v>68</v>
      </c>
      <c r="E19" s="337"/>
      <c r="F19" s="338">
        <v>82</v>
      </c>
      <c r="G19" s="338"/>
      <c r="H19" s="338">
        <v>80</v>
      </c>
      <c r="I19" s="338"/>
      <c r="J19" s="338">
        <v>91</v>
      </c>
      <c r="K19" s="338"/>
      <c r="L19" s="338">
        <v>114</v>
      </c>
      <c r="M19" s="338"/>
      <c r="N19" s="338">
        <v>141</v>
      </c>
      <c r="O19" s="343"/>
    </row>
    <row r="20" spans="1:15" ht="7.5" customHeight="1" x14ac:dyDescent="0.2">
      <c r="A20" s="347"/>
      <c r="B20" s="348"/>
      <c r="C20" s="208"/>
      <c r="D20" s="208"/>
      <c r="E20" s="208"/>
      <c r="F20" s="349"/>
      <c r="G20" s="349"/>
      <c r="H20" s="349"/>
      <c r="I20" s="349"/>
      <c r="J20" s="349"/>
      <c r="K20" s="349"/>
      <c r="L20" s="349"/>
      <c r="M20" s="349"/>
      <c r="N20" s="349"/>
      <c r="O20" s="350"/>
    </row>
    <row r="21" spans="1:15" x14ac:dyDescent="0.2">
      <c r="B21" s="334"/>
      <c r="C21" s="334"/>
      <c r="D21" s="202"/>
      <c r="E21" s="202"/>
      <c r="F21" s="30"/>
      <c r="G21" s="30"/>
    </row>
    <row r="22" spans="1:15" x14ac:dyDescent="0.2">
      <c r="B22" s="334"/>
      <c r="C22" s="334"/>
      <c r="D22" s="202"/>
      <c r="E22" s="202"/>
      <c r="F22" s="30"/>
      <c r="G22" s="30"/>
    </row>
    <row r="23" spans="1:15" x14ac:dyDescent="0.2">
      <c r="B23" s="334"/>
      <c r="C23" s="334"/>
      <c r="D23" s="213"/>
      <c r="E23" s="213"/>
      <c r="F23" s="30"/>
      <c r="G23" s="30"/>
    </row>
    <row r="24" spans="1:15" x14ac:dyDescent="0.2">
      <c r="B24" s="334"/>
      <c r="C24" s="334"/>
      <c r="D24" s="213"/>
      <c r="E24" s="213"/>
      <c r="F24" s="30"/>
      <c r="G24" s="30"/>
    </row>
    <row r="25" spans="1:15" x14ac:dyDescent="0.2">
      <c r="B25" s="334"/>
      <c r="C25" s="334"/>
      <c r="D25" s="202"/>
      <c r="E25" s="202"/>
      <c r="F25" s="30"/>
      <c r="G25" s="30"/>
    </row>
    <row r="26" spans="1:15" x14ac:dyDescent="0.2">
      <c r="B26" s="334"/>
      <c r="C26" s="334"/>
      <c r="D26" s="213"/>
      <c r="E26" s="213"/>
      <c r="F26" s="30"/>
      <c r="G26" s="30"/>
    </row>
    <row r="27" spans="1:15" x14ac:dyDescent="0.2">
      <c r="B27" s="334"/>
      <c r="C27" s="334"/>
      <c r="D27" s="202"/>
      <c r="E27" s="202"/>
      <c r="F27" s="30"/>
      <c r="G27" s="30"/>
    </row>
    <row r="28" spans="1:15" x14ac:dyDescent="0.2">
      <c r="B28" s="334" t="s">
        <v>1214</v>
      </c>
      <c r="C28" s="334"/>
      <c r="D28" s="213"/>
      <c r="E28" s="213"/>
      <c r="F28" s="30"/>
      <c r="G28" s="30"/>
    </row>
    <row r="29" spans="1:15" x14ac:dyDescent="0.2">
      <c r="B29" s="334" t="s">
        <v>1215</v>
      </c>
      <c r="C29" s="334"/>
      <c r="D29" s="202"/>
      <c r="E29" s="202"/>
      <c r="F29" s="30"/>
      <c r="G29" s="30"/>
    </row>
    <row r="30" spans="1:15" x14ac:dyDescent="0.2">
      <c r="B30" s="334" t="s">
        <v>1227</v>
      </c>
      <c r="C30" s="35"/>
      <c r="D30" s="35"/>
      <c r="E30" s="35"/>
      <c r="F30" s="30"/>
      <c r="G30" s="30"/>
    </row>
    <row r="31" spans="1:15" x14ac:dyDescent="0.2">
      <c r="B31" s="184"/>
      <c r="C31" s="35"/>
      <c r="D31" s="35"/>
      <c r="E31" s="35"/>
      <c r="F31" s="30"/>
      <c r="G31" s="30"/>
    </row>
    <row r="32" spans="1:15" x14ac:dyDescent="0.2">
      <c r="B32" s="335"/>
      <c r="C32" s="35"/>
      <c r="D32" s="35"/>
      <c r="E32" s="122"/>
      <c r="F32" s="30"/>
      <c r="G32" s="30"/>
    </row>
    <row r="33" spans="2:7" x14ac:dyDescent="0.2">
      <c r="B33" s="184"/>
      <c r="C33" s="35"/>
      <c r="D33" s="35"/>
      <c r="E33" s="35"/>
      <c r="F33" s="30"/>
      <c r="G33" s="30"/>
    </row>
    <row r="34" spans="2:7" x14ac:dyDescent="0.2">
      <c r="B34" s="184"/>
      <c r="C34" s="35"/>
      <c r="D34" s="35"/>
      <c r="E34" s="35"/>
      <c r="F34" s="30"/>
      <c r="G34" s="30"/>
    </row>
    <row r="35" spans="2:7" x14ac:dyDescent="0.2">
      <c r="B35" s="35"/>
      <c r="C35" s="35"/>
      <c r="D35" s="35"/>
      <c r="E35" s="35"/>
      <c r="F35" s="30"/>
      <c r="G35" s="30"/>
    </row>
    <row r="36" spans="2:7" x14ac:dyDescent="0.2">
      <c r="B36" s="30"/>
      <c r="C36" s="30"/>
      <c r="D36" s="30"/>
      <c r="E36" s="30"/>
      <c r="F36" s="30"/>
      <c r="G36" s="30"/>
    </row>
    <row r="37" spans="2:7" x14ac:dyDescent="0.2">
      <c r="B37" s="30"/>
      <c r="C37" s="30"/>
      <c r="D37" s="30"/>
    </row>
    <row r="38" spans="2:7" x14ac:dyDescent="0.2">
      <c r="B38" s="30"/>
      <c r="C38" s="30"/>
      <c r="D38" s="30"/>
    </row>
    <row r="39" spans="2:7" x14ac:dyDescent="0.2">
      <c r="B39" s="30"/>
      <c r="C39" s="30"/>
      <c r="D39" s="30"/>
    </row>
    <row r="40" spans="2:7" x14ac:dyDescent="0.2">
      <c r="B40" s="30"/>
      <c r="C40" s="30"/>
      <c r="D40" s="30"/>
    </row>
    <row r="41" spans="2:7" x14ac:dyDescent="0.2">
      <c r="B41" s="107"/>
      <c r="C41" s="30"/>
      <c r="D41" s="30"/>
    </row>
    <row r="42" spans="2:7" x14ac:dyDescent="0.2">
      <c r="B42" s="107"/>
      <c r="C42" s="30"/>
      <c r="D42" s="30"/>
    </row>
    <row r="43" spans="2:7" x14ac:dyDescent="0.2">
      <c r="B43" s="30"/>
      <c r="C43" s="30"/>
      <c r="D43" s="30"/>
    </row>
    <row r="44" spans="2:7" x14ac:dyDescent="0.2">
      <c r="B44" s="30"/>
      <c r="C44" s="30"/>
      <c r="D44" s="30"/>
    </row>
  </sheetData>
  <mergeCells count="5">
    <mergeCell ref="B6:N6"/>
    <mergeCell ref="B14:N14"/>
    <mergeCell ref="B2:N2"/>
    <mergeCell ref="B3:N3"/>
    <mergeCell ref="B4:N4"/>
  </mergeCells>
  <pageMargins left="1.32" right="0.23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8"/>
  <sheetViews>
    <sheetView workbookViewId="0">
      <selection activeCell="A32" sqref="A32"/>
    </sheetView>
  </sheetViews>
  <sheetFormatPr defaultRowHeight="12.75" x14ac:dyDescent="0.2"/>
  <cols>
    <col min="1" max="1" width="68.5703125" customWidth="1"/>
    <col min="2" max="2" width="2.42578125" customWidth="1"/>
    <col min="3" max="3" width="11.7109375" customWidth="1"/>
    <col min="4" max="4" width="2.42578125" customWidth="1"/>
    <col min="5" max="5" width="11.7109375" customWidth="1"/>
    <col min="6" max="6" width="2.42578125" customWidth="1"/>
    <col min="7" max="7" width="11.7109375" customWidth="1"/>
    <col min="8" max="8" width="2.42578125" customWidth="1"/>
    <col min="9" max="9" width="11.7109375" customWidth="1"/>
    <col min="10" max="10" width="2.42578125" customWidth="1"/>
    <col min="11" max="11" width="11.7109375" customWidth="1"/>
    <col min="12" max="12" width="2.42578125" customWidth="1"/>
    <col min="13" max="13" width="15" bestFit="1" customWidth="1"/>
  </cols>
  <sheetData>
    <row r="1" spans="1:22" x14ac:dyDescent="0.2">
      <c r="A1" s="513" t="s">
        <v>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</row>
    <row r="2" spans="1:22" x14ac:dyDescent="0.2">
      <c r="A2" s="513" t="s">
        <v>764</v>
      </c>
      <c r="B2" s="513"/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3"/>
    </row>
    <row r="3" spans="1:22" x14ac:dyDescent="0.2">
      <c r="A3" s="513" t="s">
        <v>522</v>
      </c>
      <c r="B3" s="513"/>
      <c r="C3" s="513"/>
      <c r="D3" s="513"/>
      <c r="E3" s="513"/>
      <c r="F3" s="513"/>
      <c r="G3" s="513"/>
      <c r="H3" s="513"/>
      <c r="I3" s="513"/>
      <c r="J3" s="513"/>
      <c r="K3" s="513"/>
      <c r="L3" s="513"/>
      <c r="M3" s="513"/>
    </row>
    <row r="4" spans="1:22" x14ac:dyDescent="0.2">
      <c r="A4" s="513" t="s">
        <v>523</v>
      </c>
      <c r="B4" s="513"/>
      <c r="C4" s="513"/>
      <c r="D4" s="513"/>
      <c r="E4" s="513"/>
      <c r="F4" s="513"/>
      <c r="G4" s="513"/>
      <c r="H4" s="513"/>
      <c r="I4" s="513"/>
      <c r="J4" s="513"/>
      <c r="K4" s="513"/>
      <c r="L4" s="513"/>
      <c r="M4" s="513"/>
    </row>
    <row r="5" spans="1:22" x14ac:dyDescent="0.2">
      <c r="A5" s="513" t="s">
        <v>768</v>
      </c>
      <c r="B5" s="513"/>
      <c r="C5" s="513"/>
      <c r="D5" s="513"/>
      <c r="E5" s="513"/>
      <c r="F5" s="513"/>
      <c r="G5" s="513"/>
      <c r="H5" s="513"/>
      <c r="I5" s="513"/>
      <c r="J5" s="513"/>
      <c r="K5" s="513"/>
      <c r="L5" s="513"/>
      <c r="M5" s="513"/>
    </row>
    <row r="6" spans="1:22" x14ac:dyDescent="0.2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</row>
    <row r="7" spans="1:22" x14ac:dyDescent="0.2">
      <c r="A7" s="35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6"/>
    </row>
    <row r="8" spans="1:22" x14ac:dyDescent="0.2">
      <c r="A8" s="200" t="s">
        <v>757</v>
      </c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P8" s="362" t="s">
        <v>1093</v>
      </c>
      <c r="Q8" s="352"/>
      <c r="R8" s="352"/>
      <c r="S8" s="352"/>
      <c r="T8" s="352"/>
      <c r="U8" s="352"/>
      <c r="V8" s="352"/>
    </row>
    <row r="9" spans="1:22" x14ac:dyDescent="0.2">
      <c r="A9" s="200"/>
      <c r="B9" s="200"/>
      <c r="C9" s="300">
        <v>2013</v>
      </c>
      <c r="D9" s="299"/>
      <c r="E9" s="300">
        <v>2014</v>
      </c>
      <c r="F9" s="299"/>
      <c r="G9" s="300">
        <v>2015</v>
      </c>
      <c r="H9" s="299"/>
      <c r="I9" s="300">
        <v>2016</v>
      </c>
      <c r="J9" s="299"/>
      <c r="K9" s="300">
        <v>2017</v>
      </c>
      <c r="L9" s="200"/>
      <c r="M9" s="200"/>
    </row>
    <row r="10" spans="1:22" x14ac:dyDescent="0.2">
      <c r="A10" s="200" t="s">
        <v>496</v>
      </c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2"/>
      <c r="P10" s="352" t="s">
        <v>1021</v>
      </c>
      <c r="Q10" s="352"/>
      <c r="R10" s="352"/>
      <c r="S10" s="352"/>
    </row>
    <row r="11" spans="1:22" x14ac:dyDescent="0.2">
      <c r="A11" s="200"/>
      <c r="B11" s="200"/>
      <c r="C11" s="200"/>
      <c r="D11" s="200"/>
      <c r="E11" s="200"/>
      <c r="F11" s="200"/>
      <c r="G11" s="200"/>
      <c r="H11" s="200"/>
      <c r="I11" s="200"/>
      <c r="J11" s="200"/>
      <c r="K11" s="200"/>
      <c r="L11" s="200"/>
      <c r="M11" s="202"/>
      <c r="P11" s="352"/>
      <c r="Q11" s="352"/>
      <c r="R11" s="352"/>
      <c r="S11" s="352"/>
    </row>
    <row r="12" spans="1:22" x14ac:dyDescent="0.2">
      <c r="A12" s="200" t="s">
        <v>762</v>
      </c>
      <c r="B12" s="200"/>
      <c r="C12" s="298">
        <v>8921794</v>
      </c>
      <c r="D12" s="298"/>
      <c r="E12" s="298">
        <v>22891690</v>
      </c>
      <c r="F12" s="298"/>
      <c r="G12" s="298">
        <v>24676845</v>
      </c>
      <c r="H12" s="298"/>
      <c r="I12" s="298">
        <v>16038500</v>
      </c>
      <c r="J12" s="298"/>
      <c r="K12" s="298">
        <v>14181887</v>
      </c>
      <c r="L12" s="200"/>
      <c r="M12" s="202"/>
      <c r="P12" s="352" t="s">
        <v>1007</v>
      </c>
      <c r="Q12" s="352"/>
      <c r="R12" s="353">
        <v>1.47E-2</v>
      </c>
      <c r="S12" s="352"/>
    </row>
    <row r="13" spans="1:22" x14ac:dyDescent="0.2">
      <c r="A13" s="200" t="s">
        <v>771</v>
      </c>
      <c r="B13" s="200"/>
      <c r="C13" s="298">
        <v>-133418</v>
      </c>
      <c r="D13" s="298"/>
      <c r="E13" s="298"/>
      <c r="F13" s="298"/>
      <c r="G13" s="298"/>
      <c r="H13" s="298"/>
      <c r="I13" s="298"/>
      <c r="J13" s="298"/>
      <c r="K13" s="298"/>
      <c r="L13" s="200"/>
      <c r="M13" s="202"/>
      <c r="P13" s="352" t="s">
        <v>1008</v>
      </c>
      <c r="Q13" s="352"/>
      <c r="R13" s="353">
        <v>1.6199999999999999E-2</v>
      </c>
      <c r="S13" s="352"/>
    </row>
    <row r="14" spans="1:22" x14ac:dyDescent="0.2">
      <c r="A14" s="200" t="s">
        <v>772</v>
      </c>
      <c r="B14" s="200"/>
      <c r="C14" s="298">
        <f>-13472-44178-3813-186803-12570</f>
        <v>-260836</v>
      </c>
      <c r="D14" s="298"/>
      <c r="E14" s="298">
        <f>-34979-698782-84493</f>
        <v>-818254</v>
      </c>
      <c r="F14" s="298"/>
      <c r="G14" s="298">
        <f>-2722-249813-7211</f>
        <v>-259746</v>
      </c>
      <c r="H14" s="298"/>
      <c r="I14" s="298"/>
      <c r="J14" s="298"/>
      <c r="K14" s="298"/>
      <c r="L14" s="200"/>
      <c r="M14" s="202"/>
      <c r="P14" s="352" t="s">
        <v>1009</v>
      </c>
      <c r="Q14" s="352"/>
      <c r="R14" s="353">
        <v>1.1999999999999999E-3</v>
      </c>
      <c r="S14" s="352"/>
    </row>
    <row r="15" spans="1:22" x14ac:dyDescent="0.2">
      <c r="A15" s="200" t="s">
        <v>773</v>
      </c>
      <c r="B15" s="200"/>
      <c r="C15" s="298">
        <f>-80138-24640-834933-92316-15692</f>
        <v>-1047719</v>
      </c>
      <c r="D15" s="298"/>
      <c r="E15" s="298">
        <f>-42034-652914-81101-3436</f>
        <v>-779485</v>
      </c>
      <c r="F15" s="298"/>
      <c r="G15" s="298">
        <f>-686268-36934-489</f>
        <v>-723691</v>
      </c>
      <c r="H15" s="298"/>
      <c r="I15" s="298"/>
      <c r="J15" s="298"/>
      <c r="K15" s="298"/>
      <c r="L15" s="200"/>
      <c r="M15" s="202"/>
      <c r="P15" s="352" t="s">
        <v>1010</v>
      </c>
      <c r="Q15" s="352"/>
      <c r="R15" s="353">
        <v>1.26E-2</v>
      </c>
      <c r="S15" s="352"/>
    </row>
    <row r="16" spans="1:22" x14ac:dyDescent="0.2">
      <c r="A16" s="200" t="s">
        <v>758</v>
      </c>
      <c r="B16" s="200"/>
      <c r="C16" s="298">
        <f>-54019-314065-39697</f>
        <v>-407781</v>
      </c>
      <c r="D16" s="298"/>
      <c r="E16" s="298">
        <f>-342658-27379</f>
        <v>-370037</v>
      </c>
      <c r="F16" s="298"/>
      <c r="G16" s="298">
        <f>-234710-28185-770115-2814425</f>
        <v>-3847435</v>
      </c>
      <c r="H16" s="298"/>
      <c r="I16" s="298">
        <f>-2551-424173-746401</f>
        <v>-1173125</v>
      </c>
      <c r="J16" s="298"/>
      <c r="K16" s="298">
        <f>-170514-66619</f>
        <v>-237133</v>
      </c>
      <c r="L16" s="200"/>
      <c r="M16" s="202"/>
      <c r="P16" s="352" t="s">
        <v>1011</v>
      </c>
      <c r="Q16" s="352"/>
      <c r="R16" s="353">
        <v>2.1299999999999999E-2</v>
      </c>
      <c r="S16" s="352"/>
    </row>
    <row r="17" spans="1:19" x14ac:dyDescent="0.2">
      <c r="A17" s="200" t="s">
        <v>759</v>
      </c>
      <c r="B17" s="200"/>
      <c r="C17" s="298">
        <f>-95776-688190-379582</f>
        <v>-1163548</v>
      </c>
      <c r="D17" s="298"/>
      <c r="E17" s="298">
        <f>-155756-5310-519286-440069</f>
        <v>-1120421</v>
      </c>
      <c r="F17" s="298"/>
      <c r="G17" s="298">
        <f>--170598-177554-69033</f>
        <v>-75989</v>
      </c>
      <c r="H17" s="298"/>
      <c r="I17" s="298">
        <f>--7422-524039-13200</f>
        <v>-529817</v>
      </c>
      <c r="J17" s="298"/>
      <c r="K17" s="298">
        <f>-35-319321-170328</f>
        <v>-489684</v>
      </c>
      <c r="L17" s="200"/>
      <c r="M17" s="202"/>
      <c r="P17" s="352" t="s">
        <v>1012</v>
      </c>
      <c r="Q17" s="352"/>
      <c r="R17" s="353">
        <v>2.5000000000000001E-2</v>
      </c>
      <c r="S17" s="352" t="s">
        <v>1013</v>
      </c>
    </row>
    <row r="18" spans="1:19" x14ac:dyDescent="0.2">
      <c r="A18" s="200" t="s">
        <v>760</v>
      </c>
      <c r="B18" s="200"/>
      <c r="C18" s="212">
        <f>-12840-8839-832</f>
        <v>-22511</v>
      </c>
      <c r="D18" s="298"/>
      <c r="E18" s="212">
        <f>-523</f>
        <v>-523</v>
      </c>
      <c r="F18" s="298"/>
      <c r="G18" s="212">
        <f>-2156</f>
        <v>-2156</v>
      </c>
      <c r="H18" s="298"/>
      <c r="I18" s="212">
        <f>-1128-2497</f>
        <v>-3625</v>
      </c>
      <c r="J18" s="298"/>
      <c r="K18" s="212">
        <f>-567-756</f>
        <v>-1323</v>
      </c>
      <c r="L18" s="200"/>
      <c r="M18" s="202"/>
      <c r="P18" s="352"/>
      <c r="Q18" s="352"/>
      <c r="R18" s="352"/>
      <c r="S18" s="352"/>
    </row>
    <row r="19" spans="1:19" x14ac:dyDescent="0.2">
      <c r="A19" s="200"/>
      <c r="B19" s="200"/>
      <c r="C19" s="298"/>
      <c r="D19" s="298"/>
      <c r="E19" s="298"/>
      <c r="F19" s="298"/>
      <c r="G19" s="298"/>
      <c r="H19" s="298"/>
      <c r="I19" s="298"/>
      <c r="J19" s="298"/>
      <c r="K19" s="298"/>
      <c r="L19" s="200"/>
      <c r="M19" s="202"/>
      <c r="P19" s="352" t="s">
        <v>1014</v>
      </c>
      <c r="Q19" s="352"/>
      <c r="R19" s="354">
        <f>AVERAGE(R12:R17)</f>
        <v>1.5166666666666667E-2</v>
      </c>
      <c r="S19" s="352"/>
    </row>
    <row r="20" spans="1:19" x14ac:dyDescent="0.2">
      <c r="A20" s="200" t="s">
        <v>774</v>
      </c>
      <c r="B20" s="200"/>
      <c r="C20" s="298">
        <f>SUM(C12:C18)</f>
        <v>5885981</v>
      </c>
      <c r="D20" s="298"/>
      <c r="E20" s="298">
        <f>SUM(E12:E18)</f>
        <v>19802970</v>
      </c>
      <c r="F20" s="298"/>
      <c r="G20" s="298">
        <f>SUM(G12:G18)</f>
        <v>19767828</v>
      </c>
      <c r="H20" s="298"/>
      <c r="I20" s="298">
        <f>SUM(I12:I18)</f>
        <v>14331933</v>
      </c>
      <c r="J20" s="298"/>
      <c r="K20" s="298">
        <f>SUM(K12:K18)</f>
        <v>13453747</v>
      </c>
      <c r="L20" s="200"/>
      <c r="M20" s="202"/>
      <c r="P20" s="352"/>
      <c r="Q20" s="352"/>
      <c r="R20" s="352"/>
      <c r="S20" s="352"/>
    </row>
    <row r="21" spans="1:19" x14ac:dyDescent="0.2">
      <c r="A21" s="200"/>
      <c r="B21" s="200"/>
      <c r="C21" s="298"/>
      <c r="D21" s="298"/>
      <c r="E21" s="298"/>
      <c r="F21" s="298"/>
      <c r="G21" s="298"/>
      <c r="H21" s="298"/>
      <c r="I21" s="298"/>
      <c r="J21" s="298"/>
      <c r="K21" s="298"/>
      <c r="L21" s="200"/>
      <c r="M21" s="202"/>
      <c r="P21" s="352"/>
      <c r="Q21" s="352"/>
      <c r="R21" s="352"/>
      <c r="S21" s="352"/>
    </row>
    <row r="22" spans="1:19" x14ac:dyDescent="0.2">
      <c r="A22" s="200" t="s">
        <v>770</v>
      </c>
      <c r="B22" s="200"/>
      <c r="C22" s="301">
        <v>6.33</v>
      </c>
      <c r="D22" s="297"/>
      <c r="E22" s="301">
        <v>5.33</v>
      </c>
      <c r="F22" s="297"/>
      <c r="G22" s="301">
        <v>4.33</v>
      </c>
      <c r="H22" s="297"/>
      <c r="I22" s="301">
        <v>3.33</v>
      </c>
      <c r="J22" s="297"/>
      <c r="K22" s="301">
        <v>2.33</v>
      </c>
      <c r="L22" s="200"/>
      <c r="M22" s="202"/>
      <c r="P22" s="352" t="s">
        <v>1021</v>
      </c>
      <c r="Q22" s="352"/>
      <c r="R22" s="352"/>
      <c r="S22" s="352"/>
    </row>
    <row r="23" spans="1:19" x14ac:dyDescent="0.2">
      <c r="A23" s="200"/>
      <c r="B23" s="200"/>
      <c r="C23" s="298"/>
      <c r="D23" s="298"/>
      <c r="E23" s="298"/>
      <c r="F23" s="298"/>
      <c r="G23" s="298"/>
      <c r="H23" s="298"/>
      <c r="I23" s="298"/>
      <c r="J23" s="298"/>
      <c r="K23" s="298"/>
      <c r="L23" s="200"/>
      <c r="M23" s="202"/>
      <c r="P23" s="352"/>
      <c r="Q23" s="352"/>
      <c r="R23" s="352"/>
      <c r="S23" s="352"/>
    </row>
    <row r="24" spans="1:19" ht="13.5" thickBot="1" x14ac:dyDescent="0.25">
      <c r="A24" s="200" t="s">
        <v>775</v>
      </c>
      <c r="B24" s="200"/>
      <c r="C24" s="303">
        <f>C20*((1+0.02)^C22)</f>
        <v>6672029.2737030927</v>
      </c>
      <c r="D24" s="298"/>
      <c r="E24" s="303">
        <f>E20*((1+0.02)^E22)</f>
        <v>22007425.737738423</v>
      </c>
      <c r="F24" s="298"/>
      <c r="G24" s="303">
        <f>G20*((1+0.02)^G22)</f>
        <v>21537619.362363335</v>
      </c>
      <c r="H24" s="298"/>
      <c r="I24" s="303">
        <f>I20*((1+0.02)^I22)</f>
        <v>15308877.264023516</v>
      </c>
      <c r="J24" s="298"/>
      <c r="K24" s="303">
        <f>K20*((1+0.02)^K22)</f>
        <v>14089048.256868111</v>
      </c>
      <c r="L24" s="200"/>
      <c r="M24" s="202"/>
      <c r="P24" s="352" t="s">
        <v>1019</v>
      </c>
      <c r="Q24" s="352"/>
      <c r="R24" s="353">
        <v>3.85E-2</v>
      </c>
      <c r="S24" s="352"/>
    </row>
    <row r="25" spans="1:19" ht="13.5" thickTop="1" x14ac:dyDescent="0.2">
      <c r="A25" s="200"/>
      <c r="B25" s="200"/>
      <c r="C25" s="200"/>
      <c r="D25" s="200"/>
      <c r="E25" s="200"/>
      <c r="F25" s="200"/>
      <c r="G25" s="200"/>
      <c r="H25" s="200"/>
      <c r="I25" s="200"/>
      <c r="J25" s="200"/>
      <c r="K25" s="200"/>
      <c r="L25" s="200"/>
      <c r="M25" s="202"/>
      <c r="P25" s="352" t="s">
        <v>1018</v>
      </c>
      <c r="Q25" s="352"/>
      <c r="R25" s="353">
        <v>-3.3999999999999998E-3</v>
      </c>
      <c r="S25" s="352"/>
    </row>
    <row r="26" spans="1:19" x14ac:dyDescent="0.2">
      <c r="A26" s="200" t="s">
        <v>761</v>
      </c>
      <c r="B26" s="200"/>
      <c r="C26" s="200"/>
      <c r="D26" s="200"/>
      <c r="E26" s="200"/>
      <c r="F26" s="200"/>
      <c r="G26" s="200"/>
      <c r="H26" s="200"/>
      <c r="I26" s="200"/>
      <c r="J26" s="200"/>
      <c r="K26" s="200"/>
      <c r="L26" s="200"/>
      <c r="M26" s="213">
        <f>AVERAGE(C24:K24)</f>
        <v>15922999.978939295</v>
      </c>
      <c r="P26" s="352" t="s">
        <v>1017</v>
      </c>
      <c r="Q26" s="352"/>
      <c r="R26" s="353">
        <v>1.6400000000000001E-2</v>
      </c>
      <c r="S26" s="352"/>
    </row>
    <row r="27" spans="1:19" x14ac:dyDescent="0.2">
      <c r="A27" s="200"/>
      <c r="B27" s="200"/>
      <c r="C27" s="200"/>
      <c r="D27" s="200"/>
      <c r="E27" s="200"/>
      <c r="F27" s="200"/>
      <c r="G27" s="200"/>
      <c r="H27" s="200"/>
      <c r="I27" s="200"/>
      <c r="J27" s="200"/>
      <c r="K27" s="200"/>
      <c r="L27" s="200"/>
      <c r="M27" s="202"/>
      <c r="P27" s="352" t="s">
        <v>1016</v>
      </c>
      <c r="Q27" s="352"/>
      <c r="R27" s="353">
        <v>3.1600000000000003E-2</v>
      </c>
      <c r="S27" s="352"/>
    </row>
    <row r="28" spans="1:19" x14ac:dyDescent="0.2">
      <c r="A28" s="200" t="s">
        <v>763</v>
      </c>
      <c r="B28" s="200"/>
      <c r="C28" s="200"/>
      <c r="D28" s="200"/>
      <c r="E28" s="200"/>
      <c r="F28" s="200"/>
      <c r="G28" s="200"/>
      <c r="H28" s="200"/>
      <c r="I28" s="200"/>
      <c r="J28" s="200"/>
      <c r="K28" s="200"/>
      <c r="L28" s="200"/>
      <c r="M28" s="212">
        <v>23119515</v>
      </c>
      <c r="P28" s="352" t="s">
        <v>1015</v>
      </c>
      <c r="Q28" s="352"/>
      <c r="R28" s="353">
        <v>2.07E-2</v>
      </c>
      <c r="S28" s="352"/>
    </row>
    <row r="29" spans="1:19" x14ac:dyDescent="0.2">
      <c r="A29" s="200"/>
      <c r="B29" s="200"/>
      <c r="C29" s="200"/>
      <c r="D29" s="200"/>
      <c r="E29" s="200"/>
      <c r="F29" s="200"/>
      <c r="G29" s="200"/>
      <c r="H29" s="200"/>
      <c r="I29" s="200"/>
      <c r="J29" s="200"/>
      <c r="K29" s="200"/>
      <c r="L29" s="200"/>
      <c r="M29" s="213"/>
      <c r="P29" s="352" t="s">
        <v>1007</v>
      </c>
      <c r="Q29" s="352"/>
      <c r="R29" s="353">
        <v>1.47E-2</v>
      </c>
      <c r="S29" s="352"/>
    </row>
    <row r="30" spans="1:19" x14ac:dyDescent="0.2">
      <c r="A30" s="200" t="s">
        <v>765</v>
      </c>
      <c r="B30" s="200"/>
      <c r="C30" s="200"/>
      <c r="D30" s="200"/>
      <c r="E30" s="200"/>
      <c r="F30" s="200"/>
      <c r="G30" s="200"/>
      <c r="H30" s="200"/>
      <c r="I30" s="200"/>
      <c r="J30" s="200"/>
      <c r="K30" s="200"/>
      <c r="L30" s="200"/>
      <c r="M30" s="213">
        <f>M26-M28</f>
        <v>-7196515.0210607052</v>
      </c>
      <c r="P30" s="352" t="s">
        <v>1008</v>
      </c>
      <c r="Q30" s="352"/>
      <c r="R30" s="353">
        <v>1.6199999999999999E-2</v>
      </c>
      <c r="S30" s="352"/>
    </row>
    <row r="31" spans="1:19" x14ac:dyDescent="0.2">
      <c r="A31" s="200"/>
      <c r="B31" s="200"/>
      <c r="C31" s="200"/>
      <c r="D31" s="200"/>
      <c r="E31" s="200"/>
      <c r="F31" s="200"/>
      <c r="G31" s="200"/>
      <c r="H31" s="200"/>
      <c r="I31" s="200"/>
      <c r="J31" s="200"/>
      <c r="K31" s="200"/>
      <c r="L31" s="200"/>
      <c r="M31" s="202"/>
      <c r="P31" s="352" t="s">
        <v>1009</v>
      </c>
      <c r="Q31" s="352"/>
      <c r="R31" s="353">
        <v>1.1999999999999999E-3</v>
      </c>
      <c r="S31" s="352"/>
    </row>
    <row r="32" spans="1:19" x14ac:dyDescent="0.2">
      <c r="A32" s="200" t="s">
        <v>766</v>
      </c>
      <c r="B32" s="200"/>
      <c r="C32" s="200"/>
      <c r="D32" s="200"/>
      <c r="E32" s="200"/>
      <c r="F32" s="200"/>
      <c r="G32" s="200"/>
      <c r="H32" s="200"/>
      <c r="I32" s="200"/>
      <c r="J32" s="200"/>
      <c r="K32" s="200"/>
      <c r="L32" s="200"/>
      <c r="M32" s="203">
        <v>0.93084999999999996</v>
      </c>
      <c r="P32" s="352" t="s">
        <v>1010</v>
      </c>
      <c r="Q32" s="352"/>
      <c r="R32" s="353">
        <v>1.26E-2</v>
      </c>
      <c r="S32" s="352"/>
    </row>
    <row r="33" spans="1:19" x14ac:dyDescent="0.2">
      <c r="A33" s="200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1"/>
      <c r="P33" s="352" t="s">
        <v>1011</v>
      </c>
      <c r="Q33" s="352"/>
      <c r="R33" s="353">
        <v>2.1299999999999999E-2</v>
      </c>
      <c r="S33" s="352"/>
    </row>
    <row r="34" spans="1:19" ht="13.5" thickBot="1" x14ac:dyDescent="0.25">
      <c r="A34" s="200" t="s">
        <v>497</v>
      </c>
      <c r="B34" s="200"/>
      <c r="C34" s="200"/>
      <c r="D34" s="200"/>
      <c r="E34" s="200"/>
      <c r="F34" s="200"/>
      <c r="G34" s="200"/>
      <c r="H34" s="200"/>
      <c r="I34" s="200"/>
      <c r="J34" s="200"/>
      <c r="K34" s="200"/>
      <c r="L34" s="200"/>
      <c r="M34" s="302">
        <f>M30*M32</f>
        <v>-6698876.0073543573</v>
      </c>
      <c r="P34" s="352" t="s">
        <v>1012</v>
      </c>
      <c r="Q34" s="352"/>
      <c r="R34" s="353">
        <v>2.5000000000000001E-2</v>
      </c>
      <c r="S34" s="352"/>
    </row>
    <row r="35" spans="1:19" ht="13.5" thickTop="1" x14ac:dyDescent="0.2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6"/>
      <c r="P35" s="352"/>
      <c r="Q35" s="352"/>
      <c r="R35" s="352"/>
      <c r="S35" s="352"/>
    </row>
    <row r="36" spans="1:19" x14ac:dyDescent="0.2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6"/>
      <c r="P36" s="352" t="s">
        <v>1020</v>
      </c>
      <c r="Q36" s="352"/>
      <c r="R36" s="354">
        <f>AVERAGE(R24:R34)</f>
        <v>1.770909090909091E-2</v>
      </c>
      <c r="S36" s="352"/>
    </row>
    <row r="37" spans="1:19" x14ac:dyDescent="0.2">
      <c r="A37" s="107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P37" s="352"/>
      <c r="Q37" s="352"/>
      <c r="R37" s="352"/>
      <c r="S37" s="352"/>
    </row>
    <row r="38" spans="1:19" x14ac:dyDescent="0.2">
      <c r="A38" s="107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1:19" x14ac:dyDescent="0.2">
      <c r="A39" s="107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1:19" x14ac:dyDescent="0.2">
      <c r="A40" s="107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1:19" x14ac:dyDescent="0.2">
      <c r="A41" s="107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1:19" x14ac:dyDescent="0.2">
      <c r="A42" s="107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1:19" x14ac:dyDescent="0.2">
      <c r="A43" s="107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1:19" x14ac:dyDescent="0.2">
      <c r="A44" s="107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1:19" x14ac:dyDescent="0.2">
      <c r="A45" s="107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1:19" x14ac:dyDescent="0.2">
      <c r="A46" s="107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1:19" x14ac:dyDescent="0.2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1:19" x14ac:dyDescent="0.2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1:12" x14ac:dyDescent="0.2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1:12" x14ac:dyDescent="0.2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1:12" x14ac:dyDescent="0.2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1:12" x14ac:dyDescent="0.2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1:12" x14ac:dyDescent="0.2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1:12" x14ac:dyDescent="0.2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1:12" x14ac:dyDescent="0.2">
      <c r="A55" s="107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1:12" x14ac:dyDescent="0.2">
      <c r="A56" s="107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1:12" x14ac:dyDescent="0.2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1:12" x14ac:dyDescent="0.2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</sheetData>
  <mergeCells count="5">
    <mergeCell ref="A1:M1"/>
    <mergeCell ref="A2:M2"/>
    <mergeCell ref="A4:M4"/>
    <mergeCell ref="A5:M5"/>
    <mergeCell ref="A3:M3"/>
  </mergeCells>
  <pageMargins left="0.56999999999999995" right="0.23" top="1" bottom="1" header="0.5" footer="0.5"/>
  <pageSetup scale="84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workbookViewId="0">
      <selection activeCell="D39" sqref="D39"/>
    </sheetView>
  </sheetViews>
  <sheetFormatPr defaultRowHeight="12.75" x14ac:dyDescent="0.2"/>
  <cols>
    <col min="1" max="1" width="24" customWidth="1"/>
    <col min="2" max="2" width="28.5703125" customWidth="1"/>
    <col min="3" max="3" width="22.7109375" customWidth="1"/>
    <col min="4" max="4" width="18.140625" customWidth="1"/>
  </cols>
  <sheetData>
    <row r="1" spans="1:7" x14ac:dyDescent="0.2">
      <c r="A1" s="513" t="s">
        <v>0</v>
      </c>
      <c r="B1" s="513"/>
      <c r="C1" s="513"/>
      <c r="D1" s="513"/>
    </row>
    <row r="2" spans="1:7" x14ac:dyDescent="0.2">
      <c r="A2" s="513" t="s">
        <v>1045</v>
      </c>
      <c r="B2" s="513"/>
      <c r="C2" s="513"/>
      <c r="D2" s="513"/>
    </row>
    <row r="3" spans="1:7" x14ac:dyDescent="0.2">
      <c r="A3" s="513" t="s">
        <v>522</v>
      </c>
      <c r="B3" s="513"/>
      <c r="C3" s="513"/>
      <c r="D3" s="513"/>
    </row>
    <row r="4" spans="1:7" x14ac:dyDescent="0.2">
      <c r="A4" s="513" t="s">
        <v>523</v>
      </c>
      <c r="B4" s="513"/>
      <c r="C4" s="513"/>
      <c r="D4" s="513"/>
    </row>
    <row r="5" spans="1:7" x14ac:dyDescent="0.2">
      <c r="A5" s="513" t="s">
        <v>67</v>
      </c>
      <c r="B5" s="513"/>
      <c r="C5" s="513"/>
      <c r="D5" s="513"/>
    </row>
    <row r="6" spans="1:7" x14ac:dyDescent="0.2">
      <c r="A6" s="36"/>
      <c r="B6" s="36"/>
      <c r="C6" s="36"/>
      <c r="D6" s="36"/>
    </row>
    <row r="7" spans="1:7" x14ac:dyDescent="0.2">
      <c r="A7" s="35"/>
      <c r="B7" s="35"/>
      <c r="C7" s="35"/>
      <c r="D7" s="36"/>
    </row>
    <row r="8" spans="1:7" x14ac:dyDescent="0.2">
      <c r="A8" s="200"/>
      <c r="B8" s="200"/>
      <c r="C8" s="200"/>
      <c r="D8" s="200"/>
    </row>
    <row r="9" spans="1:7" x14ac:dyDescent="0.2">
      <c r="A9" s="200" t="s">
        <v>1046</v>
      </c>
      <c r="B9" s="200"/>
      <c r="C9" s="200"/>
      <c r="D9" s="200"/>
    </row>
    <row r="10" spans="1:7" x14ac:dyDescent="0.2">
      <c r="A10" s="200"/>
      <c r="B10" s="200"/>
      <c r="C10" s="200"/>
      <c r="D10" s="200"/>
    </row>
    <row r="11" spans="1:7" x14ac:dyDescent="0.2">
      <c r="A11" s="334"/>
      <c r="B11" s="334"/>
      <c r="C11" s="202"/>
      <c r="D11" s="202"/>
      <c r="E11" s="30"/>
      <c r="F11" s="30"/>
    </row>
    <row r="12" spans="1:7" x14ac:dyDescent="0.2">
      <c r="A12" s="182" t="s">
        <v>1202</v>
      </c>
      <c r="B12" s="495"/>
      <c r="C12" s="496"/>
      <c r="D12" s="498">
        <f>'Table PR KIUC 2-5a'!L13/1000000</f>
        <v>14.477801329892001</v>
      </c>
      <c r="E12" s="495"/>
      <c r="F12" s="495"/>
      <c r="G12" s="497"/>
    </row>
    <row r="13" spans="1:7" x14ac:dyDescent="0.2">
      <c r="A13" s="334"/>
      <c r="B13" s="334"/>
      <c r="C13" s="213"/>
      <c r="D13" s="213"/>
      <c r="E13" s="30"/>
      <c r="F13" s="30"/>
    </row>
    <row r="14" spans="1:7" x14ac:dyDescent="0.2">
      <c r="A14" s="182" t="s">
        <v>1203</v>
      </c>
      <c r="B14" s="334"/>
      <c r="C14" s="213"/>
      <c r="D14" s="202">
        <f>D12*0.8</f>
        <v>11.582241063913601</v>
      </c>
      <c r="E14" s="30"/>
      <c r="F14" s="30"/>
    </row>
    <row r="15" spans="1:7" x14ac:dyDescent="0.2">
      <c r="A15" s="334"/>
      <c r="B15" s="334"/>
      <c r="C15" s="202"/>
      <c r="D15" s="202"/>
      <c r="E15" s="30"/>
      <c r="F15" s="30"/>
    </row>
    <row r="16" spans="1:7" x14ac:dyDescent="0.2">
      <c r="A16" s="182" t="s">
        <v>1206</v>
      </c>
      <c r="B16" s="334"/>
      <c r="C16" s="213"/>
      <c r="D16" s="202">
        <f>'Table PR KIUC 2-5a'!L14/1000000</f>
        <v>13.01023239483888</v>
      </c>
      <c r="E16" s="30"/>
      <c r="F16" s="30"/>
    </row>
    <row r="17" spans="1:6" x14ac:dyDescent="0.2">
      <c r="A17" s="334"/>
      <c r="B17" s="334"/>
      <c r="C17" s="202"/>
      <c r="D17" s="202"/>
      <c r="E17" s="30"/>
      <c r="F17" s="30"/>
    </row>
    <row r="18" spans="1:6" x14ac:dyDescent="0.2">
      <c r="A18" s="334" t="s">
        <v>1207</v>
      </c>
      <c r="B18" s="334"/>
      <c r="C18" s="213"/>
      <c r="D18" s="202">
        <f>D14-D16</f>
        <v>-1.4279913309252787</v>
      </c>
      <c r="E18" s="30"/>
      <c r="F18" s="30"/>
    </row>
    <row r="19" spans="1:6" x14ac:dyDescent="0.2">
      <c r="A19" s="334"/>
      <c r="B19" s="334"/>
      <c r="C19" s="202"/>
      <c r="D19" s="202"/>
      <c r="E19" s="30"/>
      <c r="F19" s="30"/>
    </row>
    <row r="20" spans="1:6" x14ac:dyDescent="0.2">
      <c r="A20" s="334"/>
      <c r="B20" s="334"/>
      <c r="C20" s="334"/>
      <c r="D20" s="202"/>
      <c r="E20" s="30"/>
      <c r="F20" s="30"/>
    </row>
    <row r="21" spans="1:6" x14ac:dyDescent="0.2">
      <c r="A21" s="35"/>
      <c r="B21" s="35"/>
      <c r="C21" s="35"/>
      <c r="D21" s="35"/>
      <c r="E21" s="30"/>
      <c r="F21" s="30"/>
    </row>
    <row r="22" spans="1:6" x14ac:dyDescent="0.2">
      <c r="A22" s="182" t="s">
        <v>1204</v>
      </c>
      <c r="B22" s="35"/>
      <c r="C22" s="35"/>
      <c r="D22" s="122">
        <f>'Table Contr. KIUC 2-5b'!L13/1000000</f>
        <v>2.1270262599999996</v>
      </c>
      <c r="E22" s="30"/>
      <c r="F22" s="30"/>
    </row>
    <row r="23" spans="1:6" x14ac:dyDescent="0.2">
      <c r="A23" s="334"/>
      <c r="B23" s="35"/>
      <c r="C23" s="35"/>
      <c r="D23" s="35"/>
      <c r="E23" s="30"/>
      <c r="F23" s="30"/>
    </row>
    <row r="24" spans="1:6" x14ac:dyDescent="0.2">
      <c r="A24" s="182" t="s">
        <v>1205</v>
      </c>
      <c r="B24" s="334"/>
      <c r="C24" s="202"/>
      <c r="D24" s="202">
        <f>D22*0.8</f>
        <v>1.7016210079999998</v>
      </c>
      <c r="E24" s="30"/>
      <c r="F24" s="30"/>
    </row>
    <row r="25" spans="1:6" x14ac:dyDescent="0.2">
      <c r="A25" s="334"/>
      <c r="B25" s="334"/>
      <c r="C25" s="202"/>
      <c r="D25" s="202"/>
      <c r="E25" s="30"/>
      <c r="F25" s="30"/>
    </row>
    <row r="26" spans="1:6" x14ac:dyDescent="0.2">
      <c r="A26" s="182" t="s">
        <v>1208</v>
      </c>
      <c r="B26" s="334"/>
      <c r="C26" s="213"/>
      <c r="D26" s="202">
        <f>'Table Contr. KIUC 2-5b'!L14/1000000</f>
        <v>2.4991310000000002</v>
      </c>
      <c r="E26" s="30"/>
      <c r="F26" s="30"/>
    </row>
    <row r="27" spans="1:6" x14ac:dyDescent="0.2">
      <c r="A27" s="334"/>
      <c r="B27" s="334"/>
      <c r="C27" s="213"/>
      <c r="D27" s="213"/>
      <c r="E27" s="30"/>
      <c r="F27" s="30"/>
    </row>
    <row r="28" spans="1:6" x14ac:dyDescent="0.2">
      <c r="A28" s="334" t="s">
        <v>1209</v>
      </c>
      <c r="B28" s="334"/>
      <c r="C28" s="202"/>
      <c r="D28" s="202">
        <f>D24-D26</f>
        <v>-0.79750999200000039</v>
      </c>
      <c r="E28" s="30"/>
      <c r="F28" s="30"/>
    </row>
    <row r="29" spans="1:6" x14ac:dyDescent="0.2">
      <c r="A29" s="334"/>
      <c r="B29" s="334"/>
      <c r="C29" s="213"/>
      <c r="D29" s="213"/>
      <c r="E29" s="30"/>
      <c r="F29" s="30"/>
    </row>
    <row r="30" spans="1:6" x14ac:dyDescent="0.2">
      <c r="A30" s="334"/>
      <c r="B30" s="334"/>
      <c r="C30" s="213"/>
      <c r="D30" s="213"/>
      <c r="E30" s="30"/>
      <c r="F30" s="30"/>
    </row>
    <row r="31" spans="1:6" x14ac:dyDescent="0.2">
      <c r="A31" s="334"/>
      <c r="B31" s="334"/>
      <c r="C31" s="202"/>
      <c r="D31" s="202"/>
      <c r="E31" s="30"/>
      <c r="F31" s="30"/>
    </row>
    <row r="32" spans="1:6" x14ac:dyDescent="0.2">
      <c r="A32" s="334" t="s">
        <v>1210</v>
      </c>
      <c r="B32" s="334"/>
      <c r="C32" s="213"/>
      <c r="D32" s="202">
        <f>D18+D28</f>
        <v>-2.2255013229252789</v>
      </c>
      <c r="E32" s="30"/>
      <c r="F32" s="30"/>
    </row>
    <row r="33" spans="1:6" x14ac:dyDescent="0.2">
      <c r="A33" s="334"/>
      <c r="B33" s="334"/>
      <c r="C33" s="202"/>
      <c r="D33" s="202"/>
      <c r="E33" s="30"/>
      <c r="F33" s="30"/>
    </row>
    <row r="34" spans="1:6" x14ac:dyDescent="0.2">
      <c r="A34" s="200" t="s">
        <v>1211</v>
      </c>
      <c r="B34" s="35"/>
      <c r="C34" s="35"/>
      <c r="D34" s="206">
        <f>422266285/450227090</f>
        <v>0.93789621810628943</v>
      </c>
      <c r="E34" s="30"/>
      <c r="F34" s="30"/>
    </row>
    <row r="35" spans="1:6" x14ac:dyDescent="0.2">
      <c r="A35" s="184"/>
      <c r="B35" s="35"/>
      <c r="C35" s="35"/>
      <c r="D35" s="35"/>
      <c r="E35" s="30"/>
      <c r="F35" s="30"/>
    </row>
    <row r="36" spans="1:6" ht="13.5" thickBot="1" x14ac:dyDescent="0.25">
      <c r="A36" s="334" t="s">
        <v>1212</v>
      </c>
      <c r="B36" s="35"/>
      <c r="C36" s="35"/>
      <c r="D36" s="121">
        <f>D32*D34</f>
        <v>-2.0872892741621629</v>
      </c>
      <c r="E36" s="30"/>
      <c r="F36" s="30"/>
    </row>
    <row r="37" spans="1:6" ht="13.5" thickTop="1" x14ac:dyDescent="0.2">
      <c r="A37" s="184"/>
      <c r="B37" s="35"/>
      <c r="C37" s="35"/>
      <c r="D37" s="35"/>
      <c r="E37" s="30"/>
      <c r="F37" s="30"/>
    </row>
    <row r="38" spans="1:6" x14ac:dyDescent="0.2">
      <c r="A38" s="184"/>
      <c r="B38" s="35"/>
      <c r="C38" s="35"/>
      <c r="D38" s="35"/>
      <c r="E38" s="30"/>
      <c r="F38" s="30"/>
    </row>
    <row r="39" spans="1:6" x14ac:dyDescent="0.2">
      <c r="A39" s="35"/>
      <c r="B39" s="35"/>
      <c r="C39" s="35"/>
      <c r="D39" s="35"/>
      <c r="E39" s="30"/>
      <c r="F39" s="30"/>
    </row>
    <row r="40" spans="1:6" x14ac:dyDescent="0.2">
      <c r="A40" s="30"/>
      <c r="B40" s="30"/>
      <c r="C40" s="30"/>
      <c r="D40" s="30"/>
      <c r="E40" s="30"/>
      <c r="F40" s="30"/>
    </row>
    <row r="41" spans="1:6" x14ac:dyDescent="0.2">
      <c r="A41" s="30"/>
      <c r="B41" s="30"/>
      <c r="C41" s="30"/>
    </row>
    <row r="42" spans="1:6" x14ac:dyDescent="0.2">
      <c r="A42" s="30"/>
      <c r="B42" s="30"/>
      <c r="C42" s="30"/>
    </row>
    <row r="43" spans="1:6" x14ac:dyDescent="0.2">
      <c r="A43" s="30"/>
      <c r="B43" s="30"/>
      <c r="C43" s="30"/>
    </row>
    <row r="44" spans="1:6" x14ac:dyDescent="0.2">
      <c r="A44" s="30"/>
      <c r="B44" s="30"/>
      <c r="C44" s="30"/>
    </row>
    <row r="45" spans="1:6" x14ac:dyDescent="0.2">
      <c r="A45" s="107"/>
      <c r="B45" s="30"/>
      <c r="C45" s="30"/>
    </row>
    <row r="46" spans="1:6" x14ac:dyDescent="0.2">
      <c r="A46" s="107"/>
      <c r="B46" s="30"/>
      <c r="C46" s="30"/>
    </row>
    <row r="47" spans="1:6" x14ac:dyDescent="0.2">
      <c r="A47" s="30"/>
      <c r="B47" s="30"/>
      <c r="C47" s="30"/>
    </row>
    <row r="48" spans="1:6" x14ac:dyDescent="0.2">
      <c r="A48" s="30"/>
      <c r="B48" s="30"/>
      <c r="C48" s="30"/>
    </row>
  </sheetData>
  <mergeCells count="5">
    <mergeCell ref="A1:D1"/>
    <mergeCell ref="A2:D2"/>
    <mergeCell ref="A3:D3"/>
    <mergeCell ref="A4:D4"/>
    <mergeCell ref="A5:D5"/>
  </mergeCells>
  <pageMargins left="0.56999999999999995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showGridLines="0" workbookViewId="0">
      <selection activeCell="P23" sqref="P23"/>
    </sheetView>
  </sheetViews>
  <sheetFormatPr defaultRowHeight="15.75" x14ac:dyDescent="0.25"/>
  <cols>
    <col min="1" max="1" width="1.42578125" style="369" customWidth="1"/>
    <col min="2" max="2" width="10.42578125" style="369" customWidth="1"/>
    <col min="3" max="3" width="1.85546875" style="369" customWidth="1"/>
    <col min="4" max="4" width="9.140625" style="369"/>
    <col min="5" max="5" width="1.85546875" style="369" customWidth="1"/>
    <col min="6" max="6" width="13.28515625" style="369" customWidth="1"/>
    <col min="7" max="7" width="1.85546875" style="369" customWidth="1"/>
    <col min="8" max="8" width="13.28515625" style="369" customWidth="1"/>
    <col min="9" max="9" width="1.85546875" style="369" customWidth="1"/>
    <col min="10" max="10" width="13.28515625" style="369" customWidth="1"/>
    <col min="11" max="11" width="1.85546875" style="369" customWidth="1"/>
    <col min="12" max="12" width="13.28515625" style="369" customWidth="1"/>
    <col min="13" max="13" width="1.42578125" style="369" customWidth="1"/>
    <col min="14" max="15" width="9.140625" style="369"/>
    <col min="16" max="16" width="24.7109375" style="369" customWidth="1"/>
    <col min="17" max="16384" width="9.140625" style="369"/>
  </cols>
  <sheetData>
    <row r="1" spans="1:16" ht="7.5" customHeight="1" x14ac:dyDescent="0.25">
      <c r="A1" s="366"/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8"/>
    </row>
    <row r="2" spans="1:16" x14ac:dyDescent="0.25">
      <c r="A2" s="370"/>
      <c r="B2" s="517" t="s">
        <v>0</v>
      </c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371"/>
    </row>
    <row r="3" spans="1:16" x14ac:dyDescent="0.25">
      <c r="A3" s="370"/>
      <c r="B3" s="517" t="s">
        <v>1047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371"/>
    </row>
    <row r="4" spans="1:16" x14ac:dyDescent="0.25">
      <c r="A4" s="370"/>
      <c r="B4" s="517" t="s">
        <v>1048</v>
      </c>
      <c r="C4" s="517"/>
      <c r="D4" s="517"/>
      <c r="E4" s="517"/>
      <c r="F4" s="517"/>
      <c r="G4" s="517"/>
      <c r="H4" s="517"/>
      <c r="I4" s="517"/>
      <c r="J4" s="517"/>
      <c r="K4" s="517"/>
      <c r="L4" s="517"/>
      <c r="M4" s="371"/>
    </row>
    <row r="5" spans="1:16" x14ac:dyDescent="0.25">
      <c r="A5" s="370"/>
      <c r="B5" s="517" t="s">
        <v>768</v>
      </c>
      <c r="C5" s="517"/>
      <c r="D5" s="517"/>
      <c r="E5" s="517"/>
      <c r="F5" s="517"/>
      <c r="G5" s="517"/>
      <c r="H5" s="517"/>
      <c r="I5" s="517"/>
      <c r="J5" s="517"/>
      <c r="K5" s="517"/>
      <c r="L5" s="517"/>
      <c r="M5" s="371"/>
    </row>
    <row r="6" spans="1:16" x14ac:dyDescent="0.25">
      <c r="A6" s="370"/>
      <c r="B6" s="372"/>
      <c r="C6" s="372"/>
      <c r="D6" s="372"/>
      <c r="E6" s="372"/>
      <c r="F6" s="372"/>
      <c r="G6" s="372"/>
      <c r="H6" s="372"/>
      <c r="I6" s="372"/>
      <c r="J6" s="372"/>
      <c r="K6" s="372"/>
      <c r="L6" s="372"/>
      <c r="M6" s="371"/>
    </row>
    <row r="7" spans="1:16" x14ac:dyDescent="0.25">
      <c r="A7" s="370"/>
      <c r="B7" s="372"/>
      <c r="C7" s="372"/>
      <c r="D7" s="372"/>
      <c r="E7" s="372"/>
      <c r="F7" s="373" t="s">
        <v>1049</v>
      </c>
      <c r="G7" s="373"/>
      <c r="H7" s="373" t="s">
        <v>1050</v>
      </c>
      <c r="I7" s="373"/>
      <c r="J7" s="373" t="s">
        <v>1051</v>
      </c>
      <c r="K7" s="373"/>
      <c r="L7" s="373" t="s">
        <v>1052</v>
      </c>
      <c r="M7" s="371"/>
      <c r="P7" s="392" t="s">
        <v>1061</v>
      </c>
    </row>
    <row r="8" spans="1:16" x14ac:dyDescent="0.25">
      <c r="A8" s="370"/>
      <c r="B8" s="372"/>
      <c r="C8" s="372"/>
      <c r="D8" s="373" t="s">
        <v>1053</v>
      </c>
      <c r="E8" s="373"/>
      <c r="F8" s="373" t="s">
        <v>1054</v>
      </c>
      <c r="G8" s="373"/>
      <c r="H8" s="373" t="s">
        <v>1054</v>
      </c>
      <c r="I8" s="373"/>
      <c r="J8" s="373" t="s">
        <v>1054</v>
      </c>
      <c r="K8" s="373"/>
      <c r="L8" s="373" t="s">
        <v>1054</v>
      </c>
      <c r="M8" s="371"/>
      <c r="P8" s="392" t="s">
        <v>1062</v>
      </c>
    </row>
    <row r="9" spans="1:16" x14ac:dyDescent="0.25">
      <c r="A9" s="370"/>
      <c r="B9" s="372"/>
      <c r="C9" s="372"/>
      <c r="D9" s="374" t="s">
        <v>1055</v>
      </c>
      <c r="E9" s="373"/>
      <c r="F9" s="374" t="s">
        <v>1056</v>
      </c>
      <c r="G9" s="373"/>
      <c r="H9" s="374" t="s">
        <v>1056</v>
      </c>
      <c r="I9" s="373"/>
      <c r="J9" s="374" t="s">
        <v>1056</v>
      </c>
      <c r="K9" s="373"/>
      <c r="L9" s="374" t="s">
        <v>1056</v>
      </c>
      <c r="M9" s="371"/>
    </row>
    <row r="10" spans="1:16" x14ac:dyDescent="0.25">
      <c r="A10" s="370"/>
      <c r="B10" s="373">
        <v>2015</v>
      </c>
      <c r="C10" s="373"/>
      <c r="D10" s="375">
        <f>'[4]Brown 1'!B80</f>
        <v>118.16666666666667</v>
      </c>
      <c r="E10" s="375"/>
      <c r="F10" s="375">
        <f>'[4]Brown 1'!C80</f>
        <v>1808473.5299999993</v>
      </c>
      <c r="G10" s="375"/>
      <c r="H10" s="375">
        <f>'[4]Brown 2'!C80</f>
        <v>2040080.2999999998</v>
      </c>
      <c r="I10" s="375"/>
      <c r="J10" s="375">
        <f>'[4]Brown 3'!C80</f>
        <v>12069912.549999999</v>
      </c>
      <c r="K10" s="375"/>
      <c r="L10" s="375">
        <f>SUM(F10:J10)</f>
        <v>15918466.379999999</v>
      </c>
      <c r="M10" s="371"/>
      <c r="P10" s="394">
        <f>(F10+H10)/L10</f>
        <v>0.24176662111340899</v>
      </c>
    </row>
    <row r="11" spans="1:16" x14ac:dyDescent="0.25">
      <c r="A11" s="370"/>
      <c r="B11" s="373">
        <v>2016</v>
      </c>
      <c r="C11" s="373"/>
      <c r="D11" s="375">
        <f>'[4]Brown 1'!B81</f>
        <v>122.91666666666667</v>
      </c>
      <c r="E11" s="375"/>
      <c r="F11" s="375">
        <f>'[4]Brown 1'!C81</f>
        <v>1666553.0799999996</v>
      </c>
      <c r="G11" s="375"/>
      <c r="H11" s="375">
        <f>'[4]Brown 2'!C81</f>
        <v>2337517.1000000006</v>
      </c>
      <c r="I11" s="375"/>
      <c r="J11" s="375">
        <f>'[4]Brown 3'!C81</f>
        <v>11847604.4</v>
      </c>
      <c r="K11" s="375"/>
      <c r="L11" s="375">
        <f>SUM(F11:J11)</f>
        <v>15851674.58</v>
      </c>
      <c r="M11" s="371"/>
      <c r="P11" s="394">
        <f t="shared" ref="P11:P14" si="0">(F11+H11)/L11</f>
        <v>0.25259603708064515</v>
      </c>
    </row>
    <row r="12" spans="1:16" x14ac:dyDescent="0.25">
      <c r="A12" s="370"/>
      <c r="B12" s="373">
        <v>2017</v>
      </c>
      <c r="C12" s="373"/>
      <c r="D12" s="375">
        <f>'[4]Brown 1'!B82</f>
        <v>117.75</v>
      </c>
      <c r="E12" s="375"/>
      <c r="F12" s="375">
        <f>'[4]Brown 1'!C82</f>
        <v>2583044.4099999992</v>
      </c>
      <c r="G12" s="375"/>
      <c r="H12" s="375">
        <f>'[4]Brown 2'!C82</f>
        <v>3684672.8599999994</v>
      </c>
      <c r="I12" s="375"/>
      <c r="J12" s="375">
        <f>'[4]Brown 3'!C82</f>
        <v>9188839.9099999983</v>
      </c>
      <c r="K12" s="375"/>
      <c r="L12" s="375">
        <f>SUM(F12:J12)</f>
        <v>15456557.179999996</v>
      </c>
      <c r="M12" s="371"/>
      <c r="P12" s="394">
        <f t="shared" si="0"/>
        <v>0.4055053914664844</v>
      </c>
    </row>
    <row r="13" spans="1:16" x14ac:dyDescent="0.25">
      <c r="A13" s="370"/>
      <c r="B13" s="373" t="s">
        <v>1057</v>
      </c>
      <c r="C13" s="373"/>
      <c r="D13" s="375">
        <f>'[4]Brown 1'!B83</f>
        <v>108.5</v>
      </c>
      <c r="E13" s="375"/>
      <c r="F13" s="375">
        <f>'[4]Brown 1'!C83</f>
        <v>2272177.4400000004</v>
      </c>
      <c r="G13" s="375"/>
      <c r="H13" s="375">
        <f>'[4]Brown 2'!C83</f>
        <v>3434620.2102047997</v>
      </c>
      <c r="I13" s="375"/>
      <c r="J13" s="375">
        <f>'[4]Brown 3'!C83</f>
        <v>8771003.679687202</v>
      </c>
      <c r="K13" s="375"/>
      <c r="L13" s="375">
        <f>SUM(F13:J13)</f>
        <v>14477801.329892002</v>
      </c>
      <c r="M13" s="371"/>
      <c r="P13" s="394">
        <f t="shared" si="0"/>
        <v>0.39417571219340458</v>
      </c>
    </row>
    <row r="14" spans="1:16" x14ac:dyDescent="0.25">
      <c r="A14" s="370"/>
      <c r="B14" s="373" t="s">
        <v>1058</v>
      </c>
      <c r="C14" s="373"/>
      <c r="D14" s="375">
        <f>'[4]Brown 1'!B84</f>
        <v>107.33333333333333</v>
      </c>
      <c r="E14" s="375"/>
      <c r="F14" s="375">
        <f>'[4]Brown 1'!C84</f>
        <v>0</v>
      </c>
      <c r="G14" s="375"/>
      <c r="H14" s="375">
        <f>'[4]Brown 2'!C84</f>
        <v>0</v>
      </c>
      <c r="I14" s="375"/>
      <c r="J14" s="375">
        <f>'[4]Brown 3'!C84</f>
        <v>13010232.394838881</v>
      </c>
      <c r="K14" s="375"/>
      <c r="L14" s="375">
        <f>SUM(F14:J14)</f>
        <v>13010232.394838881</v>
      </c>
      <c r="M14" s="371"/>
      <c r="P14" s="393">
        <f t="shared" si="0"/>
        <v>0</v>
      </c>
    </row>
    <row r="15" spans="1:16" ht="6.75" customHeight="1" x14ac:dyDescent="0.25">
      <c r="A15" s="376"/>
      <c r="B15" s="377"/>
      <c r="C15" s="377"/>
      <c r="D15" s="377"/>
      <c r="E15" s="377"/>
      <c r="F15" s="377"/>
      <c r="G15" s="377"/>
      <c r="H15" s="377"/>
      <c r="I15" s="377"/>
      <c r="J15" s="377"/>
      <c r="K15" s="377"/>
      <c r="L15" s="377"/>
      <c r="M15" s="378"/>
    </row>
  </sheetData>
  <mergeCells count="4">
    <mergeCell ref="B2:L2"/>
    <mergeCell ref="B3:L3"/>
    <mergeCell ref="B4:L4"/>
    <mergeCell ref="B5:L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showGridLines="0" workbookViewId="0">
      <selection activeCell="O24" sqref="O24"/>
    </sheetView>
  </sheetViews>
  <sheetFormatPr defaultRowHeight="12.75" x14ac:dyDescent="0.2"/>
  <cols>
    <col min="1" max="1" width="1.5703125" style="382" customWidth="1"/>
    <col min="2" max="2" width="9.140625" style="382"/>
    <col min="3" max="3" width="1.7109375" style="382" customWidth="1"/>
    <col min="4" max="4" width="9.140625" style="382"/>
    <col min="5" max="5" width="1.7109375" style="382" customWidth="1"/>
    <col min="6" max="6" width="13.7109375" style="382" customWidth="1"/>
    <col min="7" max="7" width="1.7109375" style="382" customWidth="1"/>
    <col min="8" max="8" width="13.7109375" style="382" customWidth="1"/>
    <col min="9" max="9" width="1.7109375" style="382" customWidth="1"/>
    <col min="10" max="10" width="13.7109375" style="382" customWidth="1"/>
    <col min="11" max="11" width="1.7109375" style="382" customWidth="1"/>
    <col min="12" max="12" width="13.7109375" style="382" customWidth="1"/>
    <col min="13" max="13" width="1" style="382" customWidth="1"/>
    <col min="14" max="16384" width="9.140625" style="382"/>
  </cols>
  <sheetData>
    <row r="1" spans="1:16" ht="6.75" customHeight="1" x14ac:dyDescent="0.2">
      <c r="A1" s="379"/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1"/>
    </row>
    <row r="2" spans="1:16" x14ac:dyDescent="0.2">
      <c r="A2" s="383"/>
      <c r="B2" s="518" t="s">
        <v>0</v>
      </c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384"/>
    </row>
    <row r="3" spans="1:16" x14ac:dyDescent="0.2">
      <c r="A3" s="383"/>
      <c r="B3" s="518" t="s">
        <v>1059</v>
      </c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384"/>
    </row>
    <row r="4" spans="1:16" x14ac:dyDescent="0.2">
      <c r="A4" s="383"/>
      <c r="B4" s="518" t="s">
        <v>1048</v>
      </c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384"/>
    </row>
    <row r="5" spans="1:16" x14ac:dyDescent="0.2">
      <c r="A5" s="383"/>
      <c r="B5" s="518" t="s">
        <v>768</v>
      </c>
      <c r="C5" s="518"/>
      <c r="D5" s="518"/>
      <c r="E5" s="518"/>
      <c r="F5" s="518"/>
      <c r="G5" s="518"/>
      <c r="H5" s="518"/>
      <c r="I5" s="518"/>
      <c r="J5" s="518"/>
      <c r="K5" s="518"/>
      <c r="L5" s="518"/>
      <c r="M5" s="384"/>
    </row>
    <row r="6" spans="1:16" x14ac:dyDescent="0.2">
      <c r="A6" s="383"/>
      <c r="B6" s="385"/>
      <c r="C6" s="385"/>
      <c r="D6" s="385"/>
      <c r="E6" s="385"/>
      <c r="F6" s="385"/>
      <c r="G6" s="385"/>
      <c r="H6" s="385"/>
      <c r="I6" s="385"/>
      <c r="J6" s="385"/>
      <c r="K6" s="385"/>
      <c r="L6" s="385"/>
      <c r="M6" s="384"/>
    </row>
    <row r="7" spans="1:16" x14ac:dyDescent="0.2">
      <c r="A7" s="383"/>
      <c r="B7" s="385"/>
      <c r="C7" s="385"/>
      <c r="D7" s="385"/>
      <c r="E7" s="385"/>
      <c r="F7" s="386" t="s">
        <v>1049</v>
      </c>
      <c r="G7" s="386"/>
      <c r="H7" s="386" t="s">
        <v>1050</v>
      </c>
      <c r="I7" s="386"/>
      <c r="J7" s="386" t="s">
        <v>1051</v>
      </c>
      <c r="K7" s="386"/>
      <c r="L7" s="386" t="s">
        <v>1052</v>
      </c>
      <c r="M7" s="384"/>
      <c r="P7" s="392" t="s">
        <v>1061</v>
      </c>
    </row>
    <row r="8" spans="1:16" x14ac:dyDescent="0.2">
      <c r="A8" s="383"/>
      <c r="B8" s="385"/>
      <c r="C8" s="385"/>
      <c r="D8" s="386" t="s">
        <v>1053</v>
      </c>
      <c r="E8" s="386"/>
      <c r="F8" s="386" t="s">
        <v>1060</v>
      </c>
      <c r="G8" s="386"/>
      <c r="H8" s="386" t="s">
        <v>1060</v>
      </c>
      <c r="I8" s="386"/>
      <c r="J8" s="386" t="s">
        <v>1060</v>
      </c>
      <c r="K8" s="386"/>
      <c r="L8" s="386" t="s">
        <v>1060</v>
      </c>
      <c r="M8" s="384"/>
      <c r="P8" s="392" t="s">
        <v>1062</v>
      </c>
    </row>
    <row r="9" spans="1:16" ht="15.75" x14ac:dyDescent="0.25">
      <c r="A9" s="383"/>
      <c r="B9" s="385"/>
      <c r="C9" s="385"/>
      <c r="D9" s="387" t="s">
        <v>1055</v>
      </c>
      <c r="E9" s="386"/>
      <c r="F9" s="387" t="s">
        <v>1056</v>
      </c>
      <c r="G9" s="386"/>
      <c r="H9" s="387" t="s">
        <v>1056</v>
      </c>
      <c r="I9" s="386"/>
      <c r="J9" s="387" t="s">
        <v>1056</v>
      </c>
      <c r="K9" s="386"/>
      <c r="L9" s="387" t="s">
        <v>1056</v>
      </c>
      <c r="M9" s="384"/>
      <c r="P9" s="369"/>
    </row>
    <row r="10" spans="1:16" x14ac:dyDescent="0.2">
      <c r="A10" s="383"/>
      <c r="B10" s="386">
        <v>2015</v>
      </c>
      <c r="C10" s="386"/>
      <c r="D10" s="388">
        <f>'[5]Brown 1'!B80</f>
        <v>0</v>
      </c>
      <c r="E10" s="388"/>
      <c r="F10" s="388">
        <f>'[5]Brown 1'!C80</f>
        <v>318301.71799999999</v>
      </c>
      <c r="G10" s="388"/>
      <c r="H10" s="388">
        <f>'[5]Brown 2'!C80</f>
        <v>392771.81079999998</v>
      </c>
      <c r="I10" s="388"/>
      <c r="J10" s="388">
        <f>'[5]Brown 3'!C80</f>
        <v>1290742.1512000002</v>
      </c>
      <c r="K10" s="388"/>
      <c r="L10" s="388">
        <f>SUM(F10:J10)</f>
        <v>2001815.6800000002</v>
      </c>
      <c r="M10" s="384"/>
      <c r="P10" s="395">
        <f>(F10+H10)/L10</f>
        <v>0.35521428666199673</v>
      </c>
    </row>
    <row r="11" spans="1:16" x14ac:dyDescent="0.2">
      <c r="A11" s="383"/>
      <c r="B11" s="386">
        <v>2016</v>
      </c>
      <c r="C11" s="386"/>
      <c r="D11" s="388">
        <f>'[5]Brown 1'!B81</f>
        <v>0</v>
      </c>
      <c r="E11" s="388"/>
      <c r="F11" s="388">
        <f>'[5]Brown 1'!C81</f>
        <v>375483.64400000003</v>
      </c>
      <c r="G11" s="388"/>
      <c r="H11" s="388">
        <f>'[5]Brown 2'!C81</f>
        <v>541050.40639999998</v>
      </c>
      <c r="I11" s="388"/>
      <c r="J11" s="388">
        <f>'[5]Brown 3'!C81</f>
        <v>1611640.6596000008</v>
      </c>
      <c r="K11" s="388"/>
      <c r="L11" s="388">
        <f>SUM(F11:J11)</f>
        <v>2528174.7100000009</v>
      </c>
      <c r="M11" s="384"/>
      <c r="P11" s="395">
        <f t="shared" ref="P11:P14" si="0">(F11+H11)/L11</f>
        <v>0.36252797196915232</v>
      </c>
    </row>
    <row r="12" spans="1:16" x14ac:dyDescent="0.2">
      <c r="A12" s="383"/>
      <c r="B12" s="386">
        <v>2017</v>
      </c>
      <c r="C12" s="386"/>
      <c r="D12" s="388">
        <f>'[5]Brown 1'!B82</f>
        <v>50.916666666666664</v>
      </c>
      <c r="E12" s="388"/>
      <c r="F12" s="388">
        <f>'[5]Brown 1'!C82</f>
        <v>254963.37999999995</v>
      </c>
      <c r="G12" s="388"/>
      <c r="H12" s="388">
        <f>'[5]Brown 2'!C82</f>
        <v>386227.77</v>
      </c>
      <c r="I12" s="388"/>
      <c r="J12" s="388">
        <f>'[5]Brown 3'!C82</f>
        <v>976929.2</v>
      </c>
      <c r="K12" s="388"/>
      <c r="L12" s="388">
        <f>SUM(F12:J12)</f>
        <v>1618120.3499999999</v>
      </c>
      <c r="M12" s="384"/>
      <c r="P12" s="395">
        <f t="shared" si="0"/>
        <v>0.39625677410212407</v>
      </c>
    </row>
    <row r="13" spans="1:16" x14ac:dyDescent="0.2">
      <c r="A13" s="383"/>
      <c r="B13" s="386" t="s">
        <v>1057</v>
      </c>
      <c r="C13" s="386"/>
      <c r="D13" s="388">
        <f>'[5]Brown 1'!B83</f>
        <v>52.416666666666664</v>
      </c>
      <c r="E13" s="388"/>
      <c r="F13" s="388">
        <f>'[5]Brown 1'!C83</f>
        <v>322589.78999999992</v>
      </c>
      <c r="G13" s="388"/>
      <c r="H13" s="388">
        <f>'[5]Brown 2'!C83</f>
        <v>503275.76999999996</v>
      </c>
      <c r="I13" s="388"/>
      <c r="J13" s="388">
        <f>'[5]Brown 3'!C83</f>
        <v>1301160.7000000002</v>
      </c>
      <c r="K13" s="388"/>
      <c r="L13" s="388">
        <f>SUM(F13:J13)</f>
        <v>2127026.2599999998</v>
      </c>
      <c r="M13" s="384"/>
      <c r="P13" s="395">
        <f t="shared" si="0"/>
        <v>0.38827238550406984</v>
      </c>
    </row>
    <row r="14" spans="1:16" x14ac:dyDescent="0.2">
      <c r="A14" s="383"/>
      <c r="B14" s="386" t="s">
        <v>1058</v>
      </c>
      <c r="C14" s="386"/>
      <c r="D14" s="388">
        <f>'[5]Brown 1'!B84</f>
        <v>40.833333333333336</v>
      </c>
      <c r="E14" s="388"/>
      <c r="F14" s="388">
        <f>'[5]Brown 1'!C84</f>
        <v>0</v>
      </c>
      <c r="G14" s="388"/>
      <c r="H14" s="388">
        <f>'[5]Brown 2'!C84</f>
        <v>0</v>
      </c>
      <c r="I14" s="388"/>
      <c r="J14" s="388">
        <f>'[5]Brown 3'!C84</f>
        <v>2499131</v>
      </c>
      <c r="K14" s="388"/>
      <c r="L14" s="388">
        <f>SUM(F14:J14)</f>
        <v>2499131</v>
      </c>
      <c r="M14" s="384"/>
      <c r="P14" s="396">
        <f t="shared" si="0"/>
        <v>0</v>
      </c>
    </row>
    <row r="15" spans="1:16" ht="6" customHeight="1" x14ac:dyDescent="0.2">
      <c r="A15" s="389"/>
      <c r="B15" s="390"/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1"/>
    </row>
  </sheetData>
  <mergeCells count="4">
    <mergeCell ref="B2:L2"/>
    <mergeCell ref="B3:L3"/>
    <mergeCell ref="B4:L4"/>
    <mergeCell ref="B5:L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0"/>
  <sheetViews>
    <sheetView workbookViewId="0">
      <pane ySplit="2" topLeftCell="A69" activePane="bottomLeft" state="frozen"/>
      <selection pane="bottomLeft" activeCell="G102" sqref="G102:L107"/>
    </sheetView>
  </sheetViews>
  <sheetFormatPr defaultColWidth="8.85546875" defaultRowHeight="11.25" x14ac:dyDescent="0.2"/>
  <cols>
    <col min="1" max="1" width="54.85546875" style="309" bestFit="1" customWidth="1"/>
    <col min="2" max="5" width="10.7109375" style="308" customWidth="1"/>
    <col min="6" max="16384" width="8.85546875" style="308"/>
  </cols>
  <sheetData>
    <row r="1" spans="1:5" s="305" customFormat="1" x14ac:dyDescent="0.2">
      <c r="A1" s="304"/>
    </row>
    <row r="2" spans="1:5" s="305" customFormat="1" x14ac:dyDescent="0.2">
      <c r="A2" s="304"/>
      <c r="B2" s="305" t="s">
        <v>519</v>
      </c>
      <c r="C2" s="305" t="s">
        <v>520</v>
      </c>
      <c r="D2" s="305" t="s">
        <v>777</v>
      </c>
      <c r="E2" s="305" t="s">
        <v>778</v>
      </c>
    </row>
    <row r="3" spans="1:5" s="305" customFormat="1" x14ac:dyDescent="0.2">
      <c r="A3" s="304"/>
      <c r="B3" s="306"/>
      <c r="C3" s="306"/>
      <c r="D3" s="306"/>
      <c r="E3" s="306"/>
    </row>
    <row r="4" spans="1:5" x14ac:dyDescent="0.2">
      <c r="A4" s="307" t="s">
        <v>779</v>
      </c>
    </row>
    <row r="5" spans="1:5" x14ac:dyDescent="0.2">
      <c r="A5" s="309" t="s">
        <v>780</v>
      </c>
    </row>
    <row r="6" spans="1:5" x14ac:dyDescent="0.2">
      <c r="A6" s="307" t="s">
        <v>781</v>
      </c>
    </row>
    <row r="7" spans="1:5" x14ac:dyDescent="0.2">
      <c r="A7" s="309" t="s">
        <v>782</v>
      </c>
      <c r="B7" s="308">
        <v>6011756.4670099895</v>
      </c>
      <c r="C7" s="308">
        <v>6313888.8481282303</v>
      </c>
      <c r="D7" s="308">
        <v>6726945.6328751603</v>
      </c>
      <c r="E7" s="308">
        <v>6821012.7141197501</v>
      </c>
    </row>
    <row r="8" spans="1:5" x14ac:dyDescent="0.2">
      <c r="A8" s="309" t="s">
        <v>783</v>
      </c>
      <c r="B8" s="308">
        <v>321167.93991999899</v>
      </c>
      <c r="C8" s="308">
        <v>321301.91996124299</v>
      </c>
      <c r="D8" s="308">
        <v>127230.626135171</v>
      </c>
      <c r="E8" s="308">
        <v>103021.25020826999</v>
      </c>
    </row>
    <row r="9" spans="1:5" ht="12" thickBot="1" x14ac:dyDescent="0.25">
      <c r="A9" s="309" t="s">
        <v>784</v>
      </c>
      <c r="B9" s="310">
        <v>27464.358389999899</v>
      </c>
      <c r="C9" s="310">
        <v>11715.591490000001</v>
      </c>
      <c r="D9" s="310">
        <v>1721.31842999999</v>
      </c>
      <c r="E9" s="310">
        <v>856.95109999999102</v>
      </c>
    </row>
    <row r="10" spans="1:5" x14ac:dyDescent="0.2">
      <c r="A10" s="309" t="s">
        <v>785</v>
      </c>
      <c r="B10" s="308">
        <v>6360388.76531999</v>
      </c>
      <c r="C10" s="308">
        <v>6646906.35957947</v>
      </c>
      <c r="D10" s="308">
        <v>6855897.5774403298</v>
      </c>
      <c r="E10" s="308">
        <v>6924890.9154280303</v>
      </c>
    </row>
    <row r="11" spans="1:5" x14ac:dyDescent="0.2">
      <c r="A11" s="309" t="s">
        <v>786</v>
      </c>
    </row>
    <row r="12" spans="1:5" x14ac:dyDescent="0.2">
      <c r="A12" s="309" t="s">
        <v>787</v>
      </c>
      <c r="B12" s="308">
        <v>-89822.0795699999</v>
      </c>
      <c r="C12" s="308">
        <v>-95118.471550771006</v>
      </c>
      <c r="D12" s="308">
        <v>-100213.184971797</v>
      </c>
      <c r="E12" s="308">
        <v>-110588.89990083101</v>
      </c>
    </row>
    <row r="13" spans="1:5" x14ac:dyDescent="0.2">
      <c r="A13" s="309" t="s">
        <v>788</v>
      </c>
      <c r="B13" s="308">
        <v>-90.905849999999901</v>
      </c>
      <c r="C13" s="308">
        <v>-578.74358717190398</v>
      </c>
      <c r="D13" s="308">
        <v>-568.64604151571098</v>
      </c>
      <c r="E13" s="308">
        <v>-558.54849585951899</v>
      </c>
    </row>
    <row r="14" spans="1:5" x14ac:dyDescent="0.2">
      <c r="A14" s="314" t="s">
        <v>789</v>
      </c>
      <c r="B14" s="308">
        <v>-895.49324000008301</v>
      </c>
      <c r="C14" s="308">
        <v>-895.49324000008301</v>
      </c>
      <c r="D14" s="308">
        <v>-895.49324000008301</v>
      </c>
      <c r="E14" s="308">
        <v>-895.49324000008301</v>
      </c>
    </row>
    <row r="15" spans="1:5" x14ac:dyDescent="0.2">
      <c r="A15" s="309" t="s">
        <v>790</v>
      </c>
      <c r="B15" s="308">
        <v>-1467.45912</v>
      </c>
      <c r="C15" s="308">
        <v>-2943.7416899999998</v>
      </c>
      <c r="D15" s="308">
        <v>-3553.7051999999999</v>
      </c>
      <c r="E15" s="308">
        <v>-5387.8627999999899</v>
      </c>
    </row>
    <row r="16" spans="1:5" x14ac:dyDescent="0.2">
      <c r="A16" s="309" t="s">
        <v>791</v>
      </c>
      <c r="B16" s="308">
        <v>-1035.71102</v>
      </c>
      <c r="C16" s="308">
        <v>-12.0004499999998</v>
      </c>
      <c r="D16" s="308">
        <v>-38.026549999999901</v>
      </c>
      <c r="E16" s="308">
        <v>-322.37000999999901</v>
      </c>
    </row>
    <row r="17" spans="1:5" x14ac:dyDescent="0.2">
      <c r="A17" s="309" t="s">
        <v>792</v>
      </c>
      <c r="B17" s="308">
        <v>0</v>
      </c>
      <c r="C17" s="308">
        <v>0</v>
      </c>
      <c r="D17" s="308">
        <v>0</v>
      </c>
      <c r="E17" s="308">
        <v>0</v>
      </c>
    </row>
    <row r="18" spans="1:5" x14ac:dyDescent="0.2">
      <c r="A18" s="309" t="s">
        <v>793</v>
      </c>
      <c r="B18" s="308">
        <v>0</v>
      </c>
      <c r="C18" s="308">
        <v>0</v>
      </c>
      <c r="D18" s="308">
        <v>0</v>
      </c>
      <c r="E18" s="308">
        <v>0</v>
      </c>
    </row>
    <row r="19" spans="1:5" x14ac:dyDescent="0.2">
      <c r="A19" s="309" t="s">
        <v>794</v>
      </c>
      <c r="B19" s="308">
        <v>55.736190000000299</v>
      </c>
      <c r="C19" s="308">
        <v>508.30819000000002</v>
      </c>
      <c r="D19" s="308">
        <v>1144.2978000000001</v>
      </c>
      <c r="E19" s="308">
        <v>3262.7988599999899</v>
      </c>
    </row>
    <row r="20" spans="1:5" x14ac:dyDescent="0.2">
      <c r="A20" s="309" t="s">
        <v>795</v>
      </c>
      <c r="B20" s="308">
        <v>0</v>
      </c>
      <c r="C20" s="308">
        <v>0</v>
      </c>
      <c r="D20" s="308">
        <v>0</v>
      </c>
      <c r="E20" s="308">
        <v>0</v>
      </c>
    </row>
    <row r="21" spans="1:5" x14ac:dyDescent="0.2">
      <c r="A21" s="314" t="s">
        <v>796</v>
      </c>
      <c r="B21" s="308">
        <v>0</v>
      </c>
      <c r="C21" s="308">
        <v>0</v>
      </c>
      <c r="D21" s="308">
        <v>0</v>
      </c>
      <c r="E21" s="308">
        <v>0</v>
      </c>
    </row>
    <row r="22" spans="1:5" x14ac:dyDescent="0.2">
      <c r="A22" s="314" t="s">
        <v>797</v>
      </c>
      <c r="B22" s="308">
        <v>0</v>
      </c>
      <c r="C22" s="308">
        <v>0</v>
      </c>
      <c r="D22" s="308">
        <v>0</v>
      </c>
      <c r="E22" s="308">
        <v>0</v>
      </c>
    </row>
    <row r="23" spans="1:5" x14ac:dyDescent="0.2">
      <c r="A23" s="314" t="s">
        <v>798</v>
      </c>
      <c r="B23" s="308">
        <v>0</v>
      </c>
      <c r="C23" s="308">
        <v>0</v>
      </c>
      <c r="D23" s="308">
        <v>0</v>
      </c>
      <c r="E23" s="308">
        <v>0</v>
      </c>
    </row>
    <row r="24" spans="1:5" x14ac:dyDescent="0.2">
      <c r="A24" s="309" t="s">
        <v>799</v>
      </c>
      <c r="B24" s="308">
        <v>-93080.675740000006</v>
      </c>
      <c r="C24" s="308">
        <v>-68456.416143547103</v>
      </c>
      <c r="D24" s="308">
        <v>-50319.278080455399</v>
      </c>
      <c r="E24" s="308">
        <v>-37870.105532699599</v>
      </c>
    </row>
    <row r="25" spans="1:5" x14ac:dyDescent="0.2">
      <c r="A25" s="314" t="s">
        <v>800</v>
      </c>
      <c r="B25" s="308">
        <v>0</v>
      </c>
      <c r="C25" s="308">
        <v>0</v>
      </c>
      <c r="D25" s="308">
        <v>0</v>
      </c>
      <c r="E25" s="308">
        <v>0</v>
      </c>
    </row>
    <row r="26" spans="1:5" x14ac:dyDescent="0.2">
      <c r="A26" s="314" t="s">
        <v>801</v>
      </c>
      <c r="B26" s="308">
        <v>0</v>
      </c>
      <c r="C26" s="308">
        <v>0</v>
      </c>
      <c r="D26" s="308">
        <v>0</v>
      </c>
      <c r="E26" s="308">
        <v>0</v>
      </c>
    </row>
    <row r="27" spans="1:5" x14ac:dyDescent="0.2">
      <c r="A27" s="314" t="s">
        <v>802</v>
      </c>
      <c r="B27" s="308">
        <v>0</v>
      </c>
      <c r="C27" s="308">
        <v>0</v>
      </c>
      <c r="D27" s="308">
        <v>0</v>
      </c>
      <c r="E27" s="308">
        <v>0</v>
      </c>
    </row>
    <row r="28" spans="1:5" x14ac:dyDescent="0.2">
      <c r="A28" s="314" t="s">
        <v>803</v>
      </c>
      <c r="B28" s="308">
        <v>0</v>
      </c>
      <c r="C28" s="308">
        <v>0</v>
      </c>
      <c r="D28" s="308">
        <v>0</v>
      </c>
      <c r="E28" s="308">
        <v>0</v>
      </c>
    </row>
    <row r="29" spans="1:5" x14ac:dyDescent="0.2">
      <c r="A29" s="314" t="s">
        <v>804</v>
      </c>
      <c r="B29" s="308">
        <v>0</v>
      </c>
      <c r="C29" s="308">
        <v>0</v>
      </c>
      <c r="D29" s="308">
        <v>0</v>
      </c>
      <c r="E29" s="308">
        <v>0</v>
      </c>
    </row>
    <row r="30" spans="1:5" x14ac:dyDescent="0.2">
      <c r="A30" s="314" t="s">
        <v>805</v>
      </c>
    </row>
    <row r="31" spans="1:5" x14ac:dyDescent="0.2">
      <c r="A31" s="314" t="s">
        <v>806</v>
      </c>
      <c r="B31" s="308">
        <v>0</v>
      </c>
      <c r="C31" s="308">
        <v>0</v>
      </c>
      <c r="D31" s="308">
        <v>0</v>
      </c>
      <c r="E31" s="308">
        <v>0</v>
      </c>
    </row>
    <row r="32" spans="1:5" x14ac:dyDescent="0.2">
      <c r="A32" s="314" t="s">
        <v>807</v>
      </c>
      <c r="B32" s="308">
        <v>0</v>
      </c>
      <c r="C32" s="308">
        <v>0</v>
      </c>
      <c r="D32" s="308">
        <v>0</v>
      </c>
      <c r="E32" s="308">
        <v>0</v>
      </c>
    </row>
    <row r="33" spans="1:5" x14ac:dyDescent="0.2">
      <c r="A33" s="314" t="s">
        <v>808</v>
      </c>
      <c r="B33" s="308">
        <v>62248.03643</v>
      </c>
      <c r="C33" s="308">
        <v>62949.360903042703</v>
      </c>
      <c r="D33" s="308">
        <v>68026.175784909807</v>
      </c>
      <c r="E33" s="308">
        <v>69175.004043231806</v>
      </c>
    </row>
    <row r="34" spans="1:5" x14ac:dyDescent="0.2">
      <c r="A34" s="314" t="s">
        <v>809</v>
      </c>
      <c r="B34" s="308">
        <v>540.42439000000002</v>
      </c>
      <c r="C34" s="308">
        <v>540.42439000000002</v>
      </c>
      <c r="D34" s="308">
        <v>540.42439000000002</v>
      </c>
      <c r="E34" s="308">
        <v>540.42439000000002</v>
      </c>
    </row>
    <row r="35" spans="1:5" x14ac:dyDescent="0.2">
      <c r="A35" s="314" t="s">
        <v>810</v>
      </c>
      <c r="B35" s="308">
        <v>-540.42439000000002</v>
      </c>
      <c r="C35" s="308">
        <v>-540.42439000000002</v>
      </c>
      <c r="D35" s="308">
        <v>-540.42439000000002</v>
      </c>
      <c r="E35" s="308">
        <v>-540.42439000000002</v>
      </c>
    </row>
    <row r="36" spans="1:5" x14ac:dyDescent="0.2">
      <c r="A36" s="314" t="s">
        <v>811</v>
      </c>
      <c r="B36" s="308">
        <v>49287.221380000003</v>
      </c>
      <c r="C36" s="308">
        <v>50451.640829999997</v>
      </c>
      <c r="D36" s="308">
        <v>48136.869870000002</v>
      </c>
      <c r="E36" s="308">
        <v>47831.803870000003</v>
      </c>
    </row>
    <row r="37" spans="1:5" x14ac:dyDescent="0.2">
      <c r="A37" s="314" t="s">
        <v>812</v>
      </c>
      <c r="B37" s="308">
        <v>-393.84458999999998</v>
      </c>
      <c r="C37" s="308">
        <v>-393.84458999999998</v>
      </c>
      <c r="D37" s="308">
        <v>-393.84458999999998</v>
      </c>
      <c r="E37" s="308">
        <v>-393.84458999999998</v>
      </c>
    </row>
    <row r="38" spans="1:5" x14ac:dyDescent="0.2">
      <c r="A38" s="314" t="s">
        <v>813</v>
      </c>
      <c r="B38" s="308">
        <v>11598.192929999999</v>
      </c>
      <c r="C38" s="308">
        <v>12000.185019999901</v>
      </c>
      <c r="D38" s="308">
        <v>12000.185019999901</v>
      </c>
      <c r="E38" s="308">
        <v>12000.185019999901</v>
      </c>
    </row>
    <row r="39" spans="1:5" x14ac:dyDescent="0.2">
      <c r="A39" s="314" t="s">
        <v>814</v>
      </c>
      <c r="B39" s="308">
        <v>0</v>
      </c>
      <c r="C39" s="308">
        <v>0</v>
      </c>
      <c r="D39" s="308">
        <v>0</v>
      </c>
      <c r="E39" s="308">
        <v>0</v>
      </c>
    </row>
    <row r="40" spans="1:5" x14ac:dyDescent="0.2">
      <c r="A40" s="314" t="s">
        <v>815</v>
      </c>
      <c r="B40" s="308">
        <v>0</v>
      </c>
      <c r="C40" s="308">
        <v>0</v>
      </c>
      <c r="D40" s="308">
        <v>0</v>
      </c>
      <c r="E40" s="308">
        <v>0</v>
      </c>
    </row>
    <row r="41" spans="1:5" x14ac:dyDescent="0.2">
      <c r="A41" s="315" t="s">
        <v>816</v>
      </c>
      <c r="B41" s="308">
        <v>6296791.7831199896</v>
      </c>
      <c r="C41" s="308">
        <v>6604417.1432710299</v>
      </c>
      <c r="D41" s="308">
        <v>6829222.9272414697</v>
      </c>
      <c r="E41" s="308">
        <v>6901143.5826518703</v>
      </c>
    </row>
    <row r="42" spans="1:5" x14ac:dyDescent="0.2">
      <c r="A42" s="314" t="s">
        <v>817</v>
      </c>
    </row>
    <row r="43" spans="1:5" x14ac:dyDescent="0.2">
      <c r="A43" s="314" t="s">
        <v>818</v>
      </c>
      <c r="B43" s="308">
        <v>-2447.4339500000001</v>
      </c>
      <c r="C43" s="308">
        <v>-2447.4339500000001</v>
      </c>
      <c r="D43" s="308">
        <v>-2447.4339500000001</v>
      </c>
      <c r="E43" s="308">
        <v>-2447.4339500000001</v>
      </c>
    </row>
    <row r="44" spans="1:5" x14ac:dyDescent="0.2">
      <c r="A44" s="314" t="s">
        <v>819</v>
      </c>
      <c r="B44" s="308">
        <v>0</v>
      </c>
      <c r="C44" s="308">
        <v>0</v>
      </c>
      <c r="D44" s="308">
        <v>0</v>
      </c>
      <c r="E44" s="308">
        <v>0</v>
      </c>
    </row>
    <row r="45" spans="1:5" x14ac:dyDescent="0.2">
      <c r="A45" s="314" t="s">
        <v>820</v>
      </c>
      <c r="B45" s="308">
        <v>0</v>
      </c>
      <c r="C45" s="308">
        <v>0</v>
      </c>
      <c r="D45" s="308">
        <v>0</v>
      </c>
      <c r="E45" s="308">
        <v>0</v>
      </c>
    </row>
    <row r="46" spans="1:5" x14ac:dyDescent="0.2">
      <c r="A46" s="314" t="s">
        <v>821</v>
      </c>
      <c r="B46" s="308">
        <v>0</v>
      </c>
      <c r="C46" s="308">
        <v>0</v>
      </c>
      <c r="D46" s="308">
        <v>0</v>
      </c>
      <c r="E46" s="308">
        <v>0</v>
      </c>
    </row>
    <row r="47" spans="1:5" ht="12" thickBot="1" x14ac:dyDescent="0.25">
      <c r="A47" s="314" t="s">
        <v>822</v>
      </c>
      <c r="B47" s="310">
        <v>0</v>
      </c>
      <c r="C47" s="310">
        <v>0</v>
      </c>
      <c r="D47" s="310">
        <v>0</v>
      </c>
      <c r="E47" s="310">
        <v>0</v>
      </c>
    </row>
    <row r="48" spans="1:5" x14ac:dyDescent="0.2">
      <c r="A48" s="314" t="s">
        <v>823</v>
      </c>
      <c r="B48" s="308">
        <v>0</v>
      </c>
      <c r="C48" s="308">
        <v>0</v>
      </c>
      <c r="D48" s="308">
        <v>0</v>
      </c>
      <c r="E48" s="308">
        <v>0</v>
      </c>
    </row>
    <row r="49" spans="1:5" x14ac:dyDescent="0.2">
      <c r="A49" s="314" t="s">
        <v>824</v>
      </c>
    </row>
    <row r="50" spans="1:5" x14ac:dyDescent="0.2">
      <c r="A50" s="314" t="s">
        <v>825</v>
      </c>
      <c r="B50" s="308">
        <v>0</v>
      </c>
      <c r="C50" s="308">
        <v>0</v>
      </c>
      <c r="D50" s="308">
        <v>0</v>
      </c>
      <c r="E50" s="308">
        <v>0</v>
      </c>
    </row>
    <row r="51" spans="1:5" x14ac:dyDescent="0.2">
      <c r="A51" s="314" t="s">
        <v>826</v>
      </c>
      <c r="B51" s="308">
        <v>0</v>
      </c>
      <c r="C51" s="308">
        <v>0</v>
      </c>
      <c r="D51" s="308">
        <v>0</v>
      </c>
      <c r="E51" s="308">
        <v>0</v>
      </c>
    </row>
    <row r="52" spans="1:5" x14ac:dyDescent="0.2">
      <c r="A52" s="314" t="s">
        <v>827</v>
      </c>
      <c r="B52" s="308">
        <v>0</v>
      </c>
      <c r="C52" s="308">
        <v>0</v>
      </c>
      <c r="D52" s="308">
        <v>0</v>
      </c>
      <c r="E52" s="308">
        <v>0</v>
      </c>
    </row>
    <row r="53" spans="1:5" x14ac:dyDescent="0.2">
      <c r="A53" s="314" t="s">
        <v>828</v>
      </c>
    </row>
    <row r="54" spans="1:5" x14ac:dyDescent="0.2">
      <c r="A54" s="314" t="s">
        <v>829</v>
      </c>
      <c r="B54" s="308">
        <v>112853.38157</v>
      </c>
      <c r="C54" s="308">
        <v>112853.38157</v>
      </c>
      <c r="D54" s="308">
        <v>112853.38157</v>
      </c>
      <c r="E54" s="308">
        <v>112853.38157</v>
      </c>
    </row>
    <row r="55" spans="1:5" x14ac:dyDescent="0.2">
      <c r="A55" s="314" t="s">
        <v>830</v>
      </c>
      <c r="B55" s="308">
        <v>57855.995000000003</v>
      </c>
      <c r="C55" s="308">
        <v>57855.995000000003</v>
      </c>
      <c r="D55" s="308">
        <v>57855.995000000003</v>
      </c>
      <c r="E55" s="308">
        <v>57855.995000000003</v>
      </c>
    </row>
    <row r="56" spans="1:5" x14ac:dyDescent="0.2">
      <c r="A56" s="314" t="s">
        <v>831</v>
      </c>
      <c r="B56" s="308">
        <v>170709.37656999999</v>
      </c>
      <c r="C56" s="308">
        <v>170709.37656999999</v>
      </c>
      <c r="D56" s="308">
        <v>170709.37656999999</v>
      </c>
      <c r="E56" s="308">
        <v>170709.37656999999</v>
      </c>
    </row>
    <row r="57" spans="1:5" x14ac:dyDescent="0.2">
      <c r="A57" s="314" t="s">
        <v>832</v>
      </c>
    </row>
    <row r="58" spans="1:5" x14ac:dyDescent="0.2">
      <c r="A58" s="314" t="s">
        <v>833</v>
      </c>
      <c r="B58" s="308">
        <v>0</v>
      </c>
      <c r="C58" s="308">
        <v>0</v>
      </c>
      <c r="D58" s="308">
        <v>0</v>
      </c>
      <c r="E58" s="308">
        <v>0</v>
      </c>
    </row>
    <row r="59" spans="1:5" ht="12" thickBot="1" x14ac:dyDescent="0.25">
      <c r="A59" s="314" t="s">
        <v>834</v>
      </c>
      <c r="B59" s="310">
        <v>0</v>
      </c>
      <c r="C59" s="310">
        <v>0</v>
      </c>
      <c r="D59" s="310">
        <v>0</v>
      </c>
      <c r="E59" s="310">
        <v>0</v>
      </c>
    </row>
    <row r="60" spans="1:5" x14ac:dyDescent="0.2">
      <c r="A60" s="314" t="s">
        <v>835</v>
      </c>
      <c r="B60" s="308">
        <v>0</v>
      </c>
      <c r="C60" s="308">
        <v>0</v>
      </c>
      <c r="D60" s="308">
        <v>0</v>
      </c>
      <c r="E60" s="308">
        <v>0</v>
      </c>
    </row>
    <row r="61" spans="1:5" x14ac:dyDescent="0.2">
      <c r="A61" s="314" t="s">
        <v>836</v>
      </c>
    </row>
    <row r="62" spans="1:5" x14ac:dyDescent="0.2">
      <c r="A62" s="314" t="s">
        <v>837</v>
      </c>
      <c r="B62" s="308">
        <v>5390.2110000000002</v>
      </c>
      <c r="C62" s="308">
        <v>5390.2110000000002</v>
      </c>
      <c r="D62" s="308">
        <v>5390.2110000000002</v>
      </c>
      <c r="E62" s="308">
        <v>5390.2110000000002</v>
      </c>
    </row>
    <row r="63" spans="1:5" ht="12" thickBot="1" x14ac:dyDescent="0.25">
      <c r="A63" s="314" t="s">
        <v>838</v>
      </c>
      <c r="B63" s="310">
        <v>56627.014009999999</v>
      </c>
      <c r="C63" s="310">
        <v>56627.014009999999</v>
      </c>
      <c r="D63" s="310">
        <v>56627.014009999999</v>
      </c>
      <c r="E63" s="310">
        <v>56627.014009999999</v>
      </c>
    </row>
    <row r="64" spans="1:5" x14ac:dyDescent="0.2">
      <c r="A64" s="314" t="s">
        <v>839</v>
      </c>
      <c r="B64" s="308">
        <v>62017.225010000002</v>
      </c>
      <c r="C64" s="308">
        <v>62017.225010000002</v>
      </c>
      <c r="D64" s="308">
        <v>62017.225010000002</v>
      </c>
      <c r="E64" s="308">
        <v>62017.225010000002</v>
      </c>
    </row>
    <row r="65" spans="1:5" x14ac:dyDescent="0.2">
      <c r="A65" s="314" t="s">
        <v>840</v>
      </c>
    </row>
    <row r="66" spans="1:5" x14ac:dyDescent="0.2">
      <c r="A66" s="314" t="s">
        <v>841</v>
      </c>
      <c r="B66" s="308">
        <v>10275.305</v>
      </c>
      <c r="C66" s="308">
        <v>10275.305</v>
      </c>
      <c r="D66" s="308">
        <v>10275.305</v>
      </c>
      <c r="E66" s="308">
        <v>10275.305</v>
      </c>
    </row>
    <row r="67" spans="1:5" x14ac:dyDescent="0.2">
      <c r="A67" s="314" t="s">
        <v>842</v>
      </c>
      <c r="B67" s="308">
        <v>256012.68299999999</v>
      </c>
      <c r="C67" s="308">
        <v>256012.68299999999</v>
      </c>
      <c r="D67" s="308">
        <v>256012.68299999999</v>
      </c>
      <c r="E67" s="308">
        <v>256012.68299999999</v>
      </c>
    </row>
    <row r="68" spans="1:5" ht="12" thickBot="1" x14ac:dyDescent="0.25">
      <c r="A68" s="314" t="s">
        <v>843</v>
      </c>
      <c r="B68" s="310">
        <v>79566.323999999993</v>
      </c>
      <c r="C68" s="310">
        <v>79566.323999999993</v>
      </c>
      <c r="D68" s="310">
        <v>79566.323999999993</v>
      </c>
      <c r="E68" s="310">
        <v>79566.323999999993</v>
      </c>
    </row>
    <row r="69" spans="1:5" x14ac:dyDescent="0.2">
      <c r="A69" s="314" t="s">
        <v>844</v>
      </c>
      <c r="B69" s="308">
        <v>345854.31199999998</v>
      </c>
      <c r="C69" s="308">
        <v>345854.31199999998</v>
      </c>
      <c r="D69" s="308">
        <v>345854.31199999998</v>
      </c>
      <c r="E69" s="308">
        <v>345854.31199999998</v>
      </c>
    </row>
    <row r="70" spans="1:5" x14ac:dyDescent="0.2">
      <c r="A70" s="314" t="s">
        <v>845</v>
      </c>
    </row>
    <row r="71" spans="1:5" ht="12" thickBot="1" x14ac:dyDescent="0.25">
      <c r="A71" s="314" t="s">
        <v>846</v>
      </c>
      <c r="B71" s="310">
        <v>170709.37592999899</v>
      </c>
      <c r="C71" s="310">
        <v>165280.54141860499</v>
      </c>
      <c r="D71" s="310">
        <v>162069.64308146801</v>
      </c>
      <c r="E71" s="310">
        <v>154275.68286147399</v>
      </c>
    </row>
    <row r="72" spans="1:5" x14ac:dyDescent="0.2">
      <c r="A72" s="314" t="s">
        <v>847</v>
      </c>
      <c r="B72" s="308">
        <v>112853.381146905</v>
      </c>
      <c r="C72" s="308">
        <v>109264.46093112799</v>
      </c>
      <c r="D72" s="308">
        <v>107141.784704994</v>
      </c>
      <c r="E72" s="308">
        <v>101989.315729233</v>
      </c>
    </row>
    <row r="73" spans="1:5" x14ac:dyDescent="0.2">
      <c r="A73" s="314" t="s">
        <v>848</v>
      </c>
      <c r="B73" s="308">
        <v>57855.994783094298</v>
      </c>
      <c r="C73" s="308">
        <v>56016.080487476698</v>
      </c>
      <c r="D73" s="308">
        <v>54927.8583764746</v>
      </c>
      <c r="E73" s="308">
        <v>52286.367132241197</v>
      </c>
    </row>
    <row r="74" spans="1:5" x14ac:dyDescent="0.2">
      <c r="A74" s="314" t="s">
        <v>849</v>
      </c>
    </row>
    <row r="75" spans="1:5" ht="12" thickBot="1" x14ac:dyDescent="0.25">
      <c r="A75" s="314" t="s">
        <v>850</v>
      </c>
      <c r="B75" s="310">
        <v>0</v>
      </c>
      <c r="C75" s="310">
        <v>0</v>
      </c>
      <c r="D75" s="310">
        <v>0</v>
      </c>
      <c r="E75" s="310">
        <v>0</v>
      </c>
    </row>
    <row r="76" spans="1:5" x14ac:dyDescent="0.2">
      <c r="A76" s="314" t="s">
        <v>851</v>
      </c>
      <c r="B76" s="308">
        <v>0</v>
      </c>
      <c r="C76" s="308">
        <v>0</v>
      </c>
      <c r="D76" s="308">
        <v>0</v>
      </c>
      <c r="E76" s="308">
        <v>0</v>
      </c>
    </row>
    <row r="77" spans="1:5" x14ac:dyDescent="0.2">
      <c r="A77" s="314" t="s">
        <v>852</v>
      </c>
      <c r="B77" s="308">
        <v>0</v>
      </c>
      <c r="C77" s="308">
        <v>0</v>
      </c>
      <c r="D77" s="308">
        <v>0</v>
      </c>
      <c r="E77" s="308">
        <v>0</v>
      </c>
    </row>
    <row r="78" spans="1:5" x14ac:dyDescent="0.2">
      <c r="A78" s="314" t="s">
        <v>853</v>
      </c>
    </row>
    <row r="79" spans="1:5" ht="12" thickBot="1" x14ac:dyDescent="0.25">
      <c r="A79" s="314" t="s">
        <v>854</v>
      </c>
      <c r="B79" s="310">
        <v>62017.22453</v>
      </c>
      <c r="C79" s="310">
        <v>60541.7992497788</v>
      </c>
      <c r="D79" s="310">
        <v>57593.083956748502</v>
      </c>
      <c r="E79" s="310">
        <v>54644.368663718102</v>
      </c>
    </row>
    <row r="80" spans="1:5" x14ac:dyDescent="0.2">
      <c r="A80" s="314" t="s">
        <v>855</v>
      </c>
      <c r="B80" s="308">
        <v>5390.2109582809198</v>
      </c>
      <c r="C80" s="308">
        <v>5261.9747533581203</v>
      </c>
      <c r="D80" s="308">
        <v>5005.6879297248797</v>
      </c>
      <c r="E80" s="308">
        <v>4749.40110609164</v>
      </c>
    </row>
    <row r="81" spans="1:5" x14ac:dyDescent="0.2">
      <c r="A81" s="314" t="s">
        <v>856</v>
      </c>
      <c r="B81" s="308">
        <v>56627.013571718999</v>
      </c>
      <c r="C81" s="308">
        <v>55279.824496420697</v>
      </c>
      <c r="D81" s="308">
        <v>52587.396027023598</v>
      </c>
      <c r="E81" s="308">
        <v>49894.967557626398</v>
      </c>
    </row>
    <row r="82" spans="1:5" x14ac:dyDescent="0.2">
      <c r="A82" s="314" t="s">
        <v>857</v>
      </c>
    </row>
    <row r="83" spans="1:5" x14ac:dyDescent="0.2">
      <c r="A83" s="314" t="s">
        <v>858</v>
      </c>
      <c r="B83" s="308">
        <v>346184.86435999902</v>
      </c>
      <c r="C83" s="308">
        <v>330570.07750124298</v>
      </c>
      <c r="D83" s="308">
        <v>126504.51061517101</v>
      </c>
      <c r="E83" s="308">
        <v>101430.76735826999</v>
      </c>
    </row>
    <row r="84" spans="1:5" x14ac:dyDescent="0.2">
      <c r="A84" s="314" t="s">
        <v>859</v>
      </c>
      <c r="B84" s="308">
        <v>10285.1256851833</v>
      </c>
      <c r="C84" s="308">
        <v>9821.2115689883703</v>
      </c>
      <c r="D84" s="308">
        <v>3758.4392773065301</v>
      </c>
      <c r="E84" s="308">
        <v>3013.50029428077</v>
      </c>
    </row>
    <row r="85" spans="1:5" x14ac:dyDescent="0.2">
      <c r="A85" s="314" t="s">
        <v>860</v>
      </c>
      <c r="B85" s="308">
        <v>256257.36867723201</v>
      </c>
      <c r="C85" s="308">
        <v>244698.79230712299</v>
      </c>
      <c r="D85" s="308">
        <v>93642.779778880096</v>
      </c>
      <c r="E85" s="308">
        <v>75082.374251675195</v>
      </c>
    </row>
    <row r="86" spans="1:5" x14ac:dyDescent="0.2">
      <c r="A86" s="314" t="s">
        <v>861</v>
      </c>
      <c r="B86" s="308">
        <v>79642.369997583795</v>
      </c>
      <c r="C86" s="308">
        <v>76050.073625131001</v>
      </c>
      <c r="D86" s="308">
        <v>29103.2915589851</v>
      </c>
      <c r="E86" s="308">
        <v>23334.8928123144</v>
      </c>
    </row>
    <row r="87" spans="1:5" x14ac:dyDescent="0.2">
      <c r="A87" s="314" t="s">
        <v>862</v>
      </c>
    </row>
    <row r="88" spans="1:5" x14ac:dyDescent="0.2">
      <c r="A88" s="314" t="s">
        <v>863</v>
      </c>
      <c r="B88" s="308">
        <v>8213.7690000000002</v>
      </c>
      <c r="C88" s="308">
        <v>8213.7690000000002</v>
      </c>
      <c r="D88" s="308">
        <v>8213.7690000000002</v>
      </c>
      <c r="E88" s="308">
        <v>8213.7690000000002</v>
      </c>
    </row>
    <row r="89" spans="1:5" x14ac:dyDescent="0.2">
      <c r="A89" s="314" t="s">
        <v>864</v>
      </c>
      <c r="B89" s="308">
        <v>0</v>
      </c>
      <c r="C89" s="308">
        <v>0</v>
      </c>
      <c r="D89" s="308">
        <v>0</v>
      </c>
      <c r="E89" s="308">
        <v>0</v>
      </c>
    </row>
    <row r="90" spans="1:5" x14ac:dyDescent="0.2">
      <c r="A90" s="314" t="s">
        <v>865</v>
      </c>
    </row>
    <row r="91" spans="1:5" x14ac:dyDescent="0.2">
      <c r="A91" s="314" t="s">
        <v>866</v>
      </c>
      <c r="B91" s="308">
        <v>148538.21329000001</v>
      </c>
      <c r="C91" s="308">
        <v>163281.39115416101</v>
      </c>
      <c r="D91" s="308">
        <v>185132.68312507099</v>
      </c>
      <c r="E91" s="308">
        <v>199623.62591347101</v>
      </c>
    </row>
    <row r="92" spans="1:5" x14ac:dyDescent="0.2">
      <c r="A92" s="314" t="s">
        <v>867</v>
      </c>
      <c r="B92" s="308">
        <v>4250323.3470999897</v>
      </c>
      <c r="C92" s="308">
        <v>4401200.54416</v>
      </c>
      <c r="D92" s="308">
        <v>4704903.2123757396</v>
      </c>
      <c r="E92" s="308">
        <v>4666407.3208048297</v>
      </c>
    </row>
    <row r="93" spans="1:5" x14ac:dyDescent="0.2">
      <c r="A93" s="314" t="s">
        <v>868</v>
      </c>
      <c r="B93" s="308">
        <v>1197174.645</v>
      </c>
      <c r="C93" s="308">
        <v>1359430.94086419</v>
      </c>
      <c r="D93" s="308">
        <v>1466145.90124236</v>
      </c>
      <c r="E93" s="308">
        <v>1597044.1619468599</v>
      </c>
    </row>
    <row r="94" spans="1:5" x14ac:dyDescent="0.2">
      <c r="A94" s="314" t="s">
        <v>869</v>
      </c>
    </row>
    <row r="95" spans="1:5" x14ac:dyDescent="0.2">
      <c r="A95" s="314" t="s">
        <v>870</v>
      </c>
      <c r="B95" s="308">
        <v>276171.43784037</v>
      </c>
      <c r="C95" s="308">
        <v>286733.54516763502</v>
      </c>
      <c r="D95" s="308">
        <v>300143.10179709701</v>
      </c>
      <c r="E95" s="308">
        <v>308480.349803077</v>
      </c>
    </row>
    <row r="96" spans="1:5" x14ac:dyDescent="0.2">
      <c r="A96" s="314" t="s">
        <v>871</v>
      </c>
      <c r="B96" s="308">
        <v>4612849.95513203</v>
      </c>
      <c r="C96" s="308">
        <v>4748981.47245102</v>
      </c>
      <c r="D96" s="308">
        <v>4897847.4775581099</v>
      </c>
      <c r="E96" s="308">
        <v>4835457.2607463803</v>
      </c>
    </row>
    <row r="97" spans="1:12" x14ac:dyDescent="0.2">
      <c r="A97" s="314" t="s">
        <v>872</v>
      </c>
      <c r="B97" s="308">
        <v>1336768.1603275801</v>
      </c>
      <c r="C97" s="308">
        <v>1496998.5713593201</v>
      </c>
      <c r="D97" s="308">
        <v>1554451.9787113499</v>
      </c>
      <c r="E97" s="308">
        <v>1679276.7746691699</v>
      </c>
    </row>
    <row r="98" spans="1:12" x14ac:dyDescent="0.2">
      <c r="A98" s="314" t="s">
        <v>873</v>
      </c>
      <c r="B98" s="308">
        <v>8213.7690000000002</v>
      </c>
      <c r="C98" s="308">
        <v>8213.7690000000002</v>
      </c>
      <c r="D98" s="308">
        <v>8213.7690000000002</v>
      </c>
      <c r="E98" s="308">
        <v>8213.7690000000002</v>
      </c>
    </row>
    <row r="99" spans="1:12" x14ac:dyDescent="0.2">
      <c r="A99" s="314" t="s">
        <v>874</v>
      </c>
      <c r="B99" s="308">
        <v>0</v>
      </c>
      <c r="C99" s="308">
        <v>0</v>
      </c>
      <c r="D99" s="308">
        <v>0</v>
      </c>
      <c r="E99" s="308">
        <v>0</v>
      </c>
    </row>
    <row r="100" spans="1:12" ht="12" thickBot="1" x14ac:dyDescent="0.25">
      <c r="A100" s="314" t="s">
        <v>875</v>
      </c>
      <c r="B100" s="310">
        <v>62788.46082</v>
      </c>
      <c r="C100" s="310">
        <v>63489.785293042703</v>
      </c>
      <c r="D100" s="310">
        <v>68566.600174909807</v>
      </c>
      <c r="E100" s="310">
        <v>69715.428433231806</v>
      </c>
    </row>
    <row r="101" spans="1:12" x14ac:dyDescent="0.2">
      <c r="A101" s="314" t="s">
        <v>876</v>
      </c>
      <c r="B101" s="308">
        <v>6296791.7831199896</v>
      </c>
      <c r="C101" s="308">
        <v>6604417.1432710299</v>
      </c>
      <c r="D101" s="308">
        <v>6829222.9272414697</v>
      </c>
      <c r="E101" s="308">
        <v>6901143.5826518601</v>
      </c>
    </row>
    <row r="102" spans="1:12" x14ac:dyDescent="0.2">
      <c r="A102" s="314" t="s">
        <v>877</v>
      </c>
      <c r="G102" s="519" t="s">
        <v>957</v>
      </c>
      <c r="H102" s="519"/>
      <c r="I102" s="519"/>
      <c r="K102" s="519" t="s">
        <v>958</v>
      </c>
      <c r="L102" s="519"/>
    </row>
    <row r="103" spans="1:12" s="311" customFormat="1" x14ac:dyDescent="0.2">
      <c r="A103" s="316" t="s">
        <v>878</v>
      </c>
      <c r="B103" s="311">
        <v>1.1383460000000001</v>
      </c>
      <c r="C103" s="311">
        <v>1.1586729200000001</v>
      </c>
      <c r="D103" s="311">
        <v>1.1794063784</v>
      </c>
      <c r="E103" s="311">
        <v>1.2005545059680001</v>
      </c>
      <c r="G103" s="311">
        <f>C103/B103</f>
        <v>1.0178565392244538</v>
      </c>
      <c r="H103" s="311">
        <f>D103/C103</f>
        <v>1.0178941425505998</v>
      </c>
      <c r="I103" s="311">
        <f>E103/D103</f>
        <v>1.0179311626215639</v>
      </c>
    </row>
    <row r="104" spans="1:12" s="311" customFormat="1" x14ac:dyDescent="0.2">
      <c r="A104" s="316" t="s">
        <v>879</v>
      </c>
      <c r="B104" s="311">
        <v>0.15</v>
      </c>
      <c r="C104" s="311">
        <v>0.15</v>
      </c>
      <c r="D104" s="311">
        <v>0.15</v>
      </c>
      <c r="E104" s="311">
        <v>0.15</v>
      </c>
    </row>
    <row r="105" spans="1:12" s="311" customFormat="1" x14ac:dyDescent="0.2">
      <c r="A105" s="316" t="s">
        <v>880</v>
      </c>
      <c r="B105" s="311">
        <v>1.5107569999999999</v>
      </c>
      <c r="C105" s="311">
        <v>1.5319721399999999</v>
      </c>
      <c r="D105" s="311">
        <v>1.5536115827999999</v>
      </c>
      <c r="E105" s="311">
        <v>1.5756838144559999</v>
      </c>
      <c r="G105" s="311">
        <f>C105/B105</f>
        <v>1.0140427216289583</v>
      </c>
      <c r="H105" s="311">
        <f>D105/C105</f>
        <v>1.0141252195356503</v>
      </c>
      <c r="I105" s="311">
        <f>E105/D105</f>
        <v>1.0142070462787232</v>
      </c>
      <c r="K105" s="311">
        <f>D105*8</f>
        <v>12.428892662399999</v>
      </c>
    </row>
    <row r="106" spans="1:12" s="311" customFormat="1" x14ac:dyDescent="0.2">
      <c r="A106" s="316" t="s">
        <v>881</v>
      </c>
      <c r="B106" s="311">
        <v>1E-3</v>
      </c>
      <c r="C106" s="311">
        <v>1E-3</v>
      </c>
      <c r="D106" s="311">
        <v>1E-3</v>
      </c>
      <c r="E106" s="311">
        <v>1E-3</v>
      </c>
      <c r="K106" s="311">
        <f>E105*4</f>
        <v>6.3027352578239997</v>
      </c>
    </row>
    <row r="107" spans="1:12" s="311" customFormat="1" x14ac:dyDescent="0.2">
      <c r="A107" s="316" t="s">
        <v>882</v>
      </c>
      <c r="B107" s="311">
        <v>0</v>
      </c>
      <c r="C107" s="311">
        <v>0</v>
      </c>
      <c r="D107" s="311">
        <v>0</v>
      </c>
      <c r="E107" s="311">
        <v>0</v>
      </c>
      <c r="K107" s="311">
        <f>SUM(K105:K106)</f>
        <v>18.731627920224</v>
      </c>
      <c r="L107" s="311">
        <f>K107/12</f>
        <v>1.5609689933519999</v>
      </c>
    </row>
    <row r="108" spans="1:12" s="311" customFormat="1" x14ac:dyDescent="0.2">
      <c r="A108" s="316" t="s">
        <v>883</v>
      </c>
      <c r="B108" s="311">
        <v>0.05</v>
      </c>
      <c r="C108" s="311">
        <v>0.05</v>
      </c>
      <c r="D108" s="311">
        <v>0.05</v>
      </c>
      <c r="E108" s="311">
        <v>0.05</v>
      </c>
    </row>
    <row r="109" spans="1:12" s="311" customFormat="1" x14ac:dyDescent="0.2">
      <c r="A109" s="316" t="s">
        <v>884</v>
      </c>
      <c r="B109" s="311">
        <v>0</v>
      </c>
      <c r="C109" s="311">
        <v>0</v>
      </c>
      <c r="D109" s="311">
        <v>0</v>
      </c>
      <c r="E109" s="311">
        <v>0</v>
      </c>
    </row>
    <row r="110" spans="1:12" x14ac:dyDescent="0.2">
      <c r="A110" s="314" t="s">
        <v>885</v>
      </c>
    </row>
    <row r="111" spans="1:12" x14ac:dyDescent="0.2">
      <c r="A111" s="314" t="s">
        <v>886</v>
      </c>
      <c r="B111" s="308">
        <v>3143.7865157983301</v>
      </c>
      <c r="C111" s="308">
        <v>3322.3039404133601</v>
      </c>
      <c r="D111" s="308">
        <v>3539.9068869225698</v>
      </c>
      <c r="E111" s="308">
        <v>3703.4747395866898</v>
      </c>
    </row>
    <row r="112" spans="1:12" x14ac:dyDescent="0.2">
      <c r="A112" s="314" t="s">
        <v>887</v>
      </c>
      <c r="B112" s="308">
        <v>6919.2749326980502</v>
      </c>
      <c r="C112" s="308">
        <v>7123.4722086765296</v>
      </c>
      <c r="D112" s="308">
        <v>7346.7712163371698</v>
      </c>
      <c r="E112" s="308">
        <v>7253.1858911195704</v>
      </c>
    </row>
    <row r="113" spans="1:5" x14ac:dyDescent="0.2">
      <c r="A113" s="314" t="s">
        <v>888</v>
      </c>
      <c r="B113" s="308">
        <v>20195.318555920101</v>
      </c>
      <c r="C113" s="308">
        <v>22933.601049422901</v>
      </c>
      <c r="D113" s="308">
        <v>24150.145990323301</v>
      </c>
      <c r="E113" s="308">
        <v>26460.092338381</v>
      </c>
    </row>
    <row r="114" spans="1:5" x14ac:dyDescent="0.2">
      <c r="A114" s="314" t="s">
        <v>889</v>
      </c>
      <c r="B114" s="308">
        <v>8.2137689999999999E-2</v>
      </c>
      <c r="C114" s="308">
        <v>8.2137689999999999E-2</v>
      </c>
      <c r="D114" s="308">
        <v>8.2137689999999999E-2</v>
      </c>
      <c r="E114" s="308">
        <v>8.2137689999999999E-2</v>
      </c>
    </row>
    <row r="115" spans="1:5" x14ac:dyDescent="0.2">
      <c r="A115" s="314" t="s">
        <v>890</v>
      </c>
      <c r="B115" s="308">
        <v>0</v>
      </c>
      <c r="C115" s="308">
        <v>0</v>
      </c>
      <c r="D115" s="308">
        <v>0</v>
      </c>
      <c r="E115" s="308">
        <v>0</v>
      </c>
    </row>
    <row r="116" spans="1:5" x14ac:dyDescent="0.2">
      <c r="A116" s="314" t="s">
        <v>891</v>
      </c>
      <c r="B116" s="308">
        <v>31.394230409999999</v>
      </c>
      <c r="C116" s="308">
        <v>31.744892646521301</v>
      </c>
      <c r="D116" s="308">
        <v>34.283300087454897</v>
      </c>
      <c r="E116" s="308">
        <v>34.857714216615904</v>
      </c>
    </row>
    <row r="117" spans="1:5" x14ac:dyDescent="0.2">
      <c r="A117" s="314" t="s">
        <v>892</v>
      </c>
      <c r="B117" s="308">
        <v>30289.8563725165</v>
      </c>
      <c r="C117" s="308">
        <v>33411.204228849303</v>
      </c>
      <c r="D117" s="308">
        <v>35071.189531360498</v>
      </c>
      <c r="E117" s="308">
        <v>37451.692820993798</v>
      </c>
    </row>
    <row r="118" spans="1:5" x14ac:dyDescent="0.2">
      <c r="A118" s="314" t="s">
        <v>893</v>
      </c>
      <c r="B118" s="308">
        <v>0</v>
      </c>
      <c r="C118" s="308">
        <v>0</v>
      </c>
      <c r="D118" s="308">
        <v>0</v>
      </c>
      <c r="E118" s="308">
        <v>0</v>
      </c>
    </row>
    <row r="119" spans="1:5" x14ac:dyDescent="0.2">
      <c r="A119" s="314" t="s">
        <v>894</v>
      </c>
      <c r="B119" s="308">
        <v>717.82799999999997</v>
      </c>
      <c r="C119" s="308">
        <v>717.82799999999997</v>
      </c>
      <c r="D119" s="308">
        <v>717.82799999999997</v>
      </c>
      <c r="E119" s="308">
        <v>717.82799999999997</v>
      </c>
    </row>
    <row r="120" spans="1:5" ht="12" thickBot="1" x14ac:dyDescent="0.25">
      <c r="A120" s="314" t="s">
        <v>895</v>
      </c>
      <c r="B120" s="310">
        <v>232.64400000000001</v>
      </c>
      <c r="C120" s="310">
        <v>232.64400000000001</v>
      </c>
      <c r="D120" s="310">
        <v>232.64400000000001</v>
      </c>
      <c r="E120" s="310">
        <v>232.64400000000001</v>
      </c>
    </row>
    <row r="121" spans="1:5" x14ac:dyDescent="0.2">
      <c r="A121" s="314" t="s">
        <v>896</v>
      </c>
      <c r="B121" s="308">
        <v>31240.328372516498</v>
      </c>
      <c r="C121" s="308">
        <v>34361.676228849297</v>
      </c>
      <c r="D121" s="308">
        <v>36021.6615313605</v>
      </c>
      <c r="E121" s="308">
        <v>38402.164820993799</v>
      </c>
    </row>
    <row r="122" spans="1:5" x14ac:dyDescent="0.2">
      <c r="A122" s="314" t="s">
        <v>897</v>
      </c>
    </row>
    <row r="123" spans="1:5" x14ac:dyDescent="0.2">
      <c r="A123" s="314" t="s">
        <v>898</v>
      </c>
      <c r="B123" s="308">
        <v>0</v>
      </c>
      <c r="C123" s="308">
        <v>0</v>
      </c>
      <c r="D123" s="308">
        <v>0</v>
      </c>
      <c r="E123" s="308">
        <v>0</v>
      </c>
    </row>
    <row r="124" spans="1:5" x14ac:dyDescent="0.2">
      <c r="A124" s="314" t="s">
        <v>899</v>
      </c>
      <c r="B124" s="308">
        <v>0</v>
      </c>
      <c r="C124" s="308">
        <v>0</v>
      </c>
      <c r="D124" s="308">
        <v>0</v>
      </c>
      <c r="E124" s="308">
        <v>0</v>
      </c>
    </row>
    <row r="125" spans="1:5" x14ac:dyDescent="0.2">
      <c r="A125" s="314" t="s">
        <v>900</v>
      </c>
      <c r="B125" s="308">
        <v>0</v>
      </c>
      <c r="C125" s="308">
        <v>0</v>
      </c>
      <c r="D125" s="308">
        <v>0</v>
      </c>
      <c r="E125" s="308">
        <v>0</v>
      </c>
    </row>
    <row r="126" spans="1:5" x14ac:dyDescent="0.2">
      <c r="A126" s="314" t="s">
        <v>901</v>
      </c>
      <c r="B126" s="308">
        <v>0</v>
      </c>
      <c r="C126" s="308">
        <v>0</v>
      </c>
      <c r="D126" s="308">
        <v>0</v>
      </c>
      <c r="E126" s="308">
        <v>0</v>
      </c>
    </row>
    <row r="127" spans="1:5" x14ac:dyDescent="0.2">
      <c r="A127" s="314" t="s">
        <v>902</v>
      </c>
      <c r="B127" s="308">
        <v>0</v>
      </c>
      <c r="C127" s="308">
        <v>0</v>
      </c>
      <c r="D127" s="308">
        <v>0</v>
      </c>
      <c r="E127" s="308">
        <v>0</v>
      </c>
    </row>
    <row r="128" spans="1:5" x14ac:dyDescent="0.2">
      <c r="A128" s="314" t="s">
        <v>903</v>
      </c>
    </row>
    <row r="129" spans="1:5" x14ac:dyDescent="0.2">
      <c r="A129" s="314" t="s">
        <v>904</v>
      </c>
      <c r="B129" s="308">
        <v>28922.599156066</v>
      </c>
      <c r="C129" s="308">
        <v>31240.328372516498</v>
      </c>
      <c r="D129" s="308">
        <v>34361.676228849297</v>
      </c>
      <c r="E129" s="308">
        <v>36021.6615313605</v>
      </c>
    </row>
    <row r="130" spans="1:5" x14ac:dyDescent="0.2">
      <c r="A130" s="314" t="s">
        <v>905</v>
      </c>
      <c r="B130" s="308">
        <v>-349.50725</v>
      </c>
      <c r="C130" s="308">
        <v>-311.80984923075999</v>
      </c>
      <c r="D130" s="308">
        <v>-242.28072259706701</v>
      </c>
      <c r="E130" s="308">
        <v>-527.17015132142501</v>
      </c>
    </row>
    <row r="131" spans="1:5" x14ac:dyDescent="0.2">
      <c r="A131" s="314" t="s">
        <v>906</v>
      </c>
      <c r="B131" s="308">
        <v>-69.32159</v>
      </c>
      <c r="C131" s="308">
        <v>-206.82789098999999</v>
      </c>
      <c r="D131" s="308">
        <v>-375.37302391499998</v>
      </c>
      <c r="E131" s="308">
        <v>-47.800828109999998</v>
      </c>
    </row>
    <row r="132" spans="1:5" ht="12" thickBot="1" x14ac:dyDescent="0.25">
      <c r="A132" s="314" t="s">
        <v>907</v>
      </c>
      <c r="B132" s="310">
        <v>0</v>
      </c>
      <c r="C132" s="310">
        <v>0</v>
      </c>
      <c r="D132" s="310">
        <v>0</v>
      </c>
      <c r="E132" s="310">
        <v>0</v>
      </c>
    </row>
    <row r="133" spans="1:5" x14ac:dyDescent="0.2">
      <c r="A133" s="314" t="s">
        <v>908</v>
      </c>
      <c r="B133" s="308">
        <v>28503.770316065998</v>
      </c>
      <c r="C133" s="308">
        <v>30721.690632295798</v>
      </c>
      <c r="D133" s="308">
        <v>33744.022482337197</v>
      </c>
      <c r="E133" s="308">
        <v>35446.690551929103</v>
      </c>
    </row>
    <row r="134" spans="1:5" x14ac:dyDescent="0.2">
      <c r="A134" s="314" t="s">
        <v>909</v>
      </c>
    </row>
    <row r="135" spans="1:5" x14ac:dyDescent="0.2">
      <c r="A135" s="314" t="s">
        <v>910</v>
      </c>
      <c r="B135" s="308">
        <v>1260706.0901200001</v>
      </c>
      <c r="C135" s="308">
        <v>1318240.38870097</v>
      </c>
      <c r="D135" s="308">
        <v>1556677.5459674399</v>
      </c>
      <c r="E135" s="308">
        <v>1531547.7078547899</v>
      </c>
    </row>
    <row r="136" spans="1:5" x14ac:dyDescent="0.2">
      <c r="A136" s="314" t="s">
        <v>911</v>
      </c>
      <c r="B136" s="308">
        <v>146975.39467000001</v>
      </c>
      <c r="C136" s="308">
        <v>250332.18344501901</v>
      </c>
      <c r="D136" s="308">
        <v>32820.886000279199</v>
      </c>
      <c r="E136" s="308">
        <v>7135.1480733780299</v>
      </c>
    </row>
    <row r="137" spans="1:5" x14ac:dyDescent="0.2">
      <c r="A137" s="314" t="s">
        <v>912</v>
      </c>
      <c r="B137" s="308">
        <v>12060.4479199999</v>
      </c>
      <c r="C137" s="308">
        <v>-9.9999981770793005E-6</v>
      </c>
      <c r="D137" s="308">
        <v>1.83320025826105E-12</v>
      </c>
      <c r="E137" s="308">
        <v>1.83320025826105E-12</v>
      </c>
    </row>
    <row r="138" spans="1:5" ht="12" thickBot="1" x14ac:dyDescent="0.25">
      <c r="A138" s="314" t="s">
        <v>913</v>
      </c>
      <c r="B138" s="310">
        <v>0</v>
      </c>
      <c r="C138" s="310">
        <v>0</v>
      </c>
      <c r="D138" s="310">
        <v>0</v>
      </c>
      <c r="E138" s="310">
        <v>0</v>
      </c>
    </row>
    <row r="139" spans="1:5" x14ac:dyDescent="0.2">
      <c r="A139" s="314" t="s">
        <v>914</v>
      </c>
      <c r="B139" s="308">
        <v>1419741.9327100001</v>
      </c>
      <c r="C139" s="308">
        <v>1568572.57213599</v>
      </c>
      <c r="D139" s="308">
        <v>1589498.4319677099</v>
      </c>
      <c r="E139" s="308">
        <v>1538682.85592816</v>
      </c>
    </row>
    <row r="140" spans="1:5" x14ac:dyDescent="0.2">
      <c r="A140" s="314" t="s">
        <v>915</v>
      </c>
      <c r="B140" s="308">
        <v>2129.612899065</v>
      </c>
      <c r="C140" s="308">
        <v>2352.8588582039902</v>
      </c>
      <c r="D140" s="308">
        <v>2384.2476479515699</v>
      </c>
      <c r="E140" s="308">
        <v>2308.02428389225</v>
      </c>
    </row>
    <row r="141" spans="1:5" x14ac:dyDescent="0.2">
      <c r="A141" s="314" t="s">
        <v>916</v>
      </c>
      <c r="B141" s="308">
        <v>2003.596171125</v>
      </c>
      <c r="C141" s="308">
        <v>2129.612899065</v>
      </c>
      <c r="D141" s="308">
        <v>2352.8588582039902</v>
      </c>
      <c r="E141" s="308">
        <v>2384.2476479515699</v>
      </c>
    </row>
    <row r="142" spans="1:5" x14ac:dyDescent="0.2">
      <c r="A142" s="314" t="s">
        <v>917</v>
      </c>
      <c r="B142" s="308">
        <v>-69.32159</v>
      </c>
      <c r="C142" s="308">
        <v>-206.82789098999999</v>
      </c>
      <c r="D142" s="308">
        <v>-375.37302391499998</v>
      </c>
      <c r="E142" s="308">
        <v>-47.800828109999998</v>
      </c>
    </row>
    <row r="143" spans="1:5" x14ac:dyDescent="0.2">
      <c r="A143" s="314" t="s">
        <v>918</v>
      </c>
      <c r="B143" s="308">
        <v>1934.2745811249999</v>
      </c>
      <c r="C143" s="308">
        <v>1922.785008075</v>
      </c>
      <c r="D143" s="308">
        <v>1977.48583428899</v>
      </c>
      <c r="E143" s="308">
        <v>2336.4468198415698</v>
      </c>
    </row>
    <row r="144" spans="1:5" x14ac:dyDescent="0.2">
      <c r="A144" s="314" t="s">
        <v>919</v>
      </c>
      <c r="B144" s="308">
        <v>161.189548427083</v>
      </c>
      <c r="C144" s="308">
        <v>160.23208400625001</v>
      </c>
      <c r="D144" s="308">
        <v>164.79048619074899</v>
      </c>
      <c r="E144" s="308">
        <v>194.70390165346399</v>
      </c>
    </row>
    <row r="145" spans="1:5" x14ac:dyDescent="0.2">
      <c r="A145" s="314" t="s">
        <v>920</v>
      </c>
      <c r="B145" s="308">
        <v>0</v>
      </c>
      <c r="C145" s="308">
        <v>0</v>
      </c>
      <c r="D145" s="308">
        <v>0</v>
      </c>
      <c r="E145" s="308">
        <v>0</v>
      </c>
    </row>
    <row r="146" spans="1:5" x14ac:dyDescent="0.2">
      <c r="A146" s="314" t="s">
        <v>921</v>
      </c>
      <c r="B146" s="308">
        <v>161.189548427083</v>
      </c>
      <c r="C146" s="308">
        <v>160.23208400625001</v>
      </c>
      <c r="D146" s="308">
        <v>164.79048619074899</v>
      </c>
      <c r="E146" s="308">
        <v>194.70390165346399</v>
      </c>
    </row>
    <row r="147" spans="1:5" x14ac:dyDescent="0.2">
      <c r="A147" s="314" t="s">
        <v>922</v>
      </c>
    </row>
    <row r="148" spans="1:5" x14ac:dyDescent="0.2">
      <c r="A148" s="314" t="s">
        <v>923</v>
      </c>
      <c r="B148" s="308">
        <v>0</v>
      </c>
      <c r="C148" s="308">
        <v>0</v>
      </c>
      <c r="D148" s="308">
        <v>0</v>
      </c>
      <c r="E148" s="308">
        <v>0</v>
      </c>
    </row>
    <row r="149" spans="1:5" x14ac:dyDescent="0.2">
      <c r="A149" s="314" t="s">
        <v>924</v>
      </c>
      <c r="B149" s="308">
        <v>0</v>
      </c>
      <c r="C149" s="308">
        <v>0</v>
      </c>
      <c r="D149" s="308">
        <v>0</v>
      </c>
      <c r="E149" s="308">
        <v>0</v>
      </c>
    </row>
    <row r="150" spans="1:5" x14ac:dyDescent="0.2">
      <c r="A150" s="314" t="s">
        <v>925</v>
      </c>
      <c r="B150" s="308">
        <v>0</v>
      </c>
      <c r="C150" s="308">
        <v>0</v>
      </c>
      <c r="D150" s="308">
        <v>0</v>
      </c>
      <c r="E150" s="308">
        <v>0</v>
      </c>
    </row>
    <row r="151" spans="1:5" ht="12" thickBot="1" x14ac:dyDescent="0.25">
      <c r="A151" s="314" t="s">
        <v>926</v>
      </c>
      <c r="B151" s="310">
        <v>0</v>
      </c>
      <c r="C151" s="310">
        <v>0</v>
      </c>
      <c r="D151" s="310">
        <v>0</v>
      </c>
      <c r="E151" s="310">
        <v>0</v>
      </c>
    </row>
    <row r="152" spans="1:5" x14ac:dyDescent="0.2">
      <c r="A152" s="314" t="s">
        <v>927</v>
      </c>
      <c r="B152" s="308">
        <v>0</v>
      </c>
      <c r="C152" s="308">
        <v>0</v>
      </c>
      <c r="D152" s="308">
        <v>0</v>
      </c>
      <c r="E152" s="308">
        <v>0</v>
      </c>
    </row>
    <row r="153" spans="1:5" x14ac:dyDescent="0.2">
      <c r="A153" s="314" t="s">
        <v>928</v>
      </c>
      <c r="B153" s="308">
        <v>0</v>
      </c>
      <c r="C153" s="308">
        <v>0</v>
      </c>
      <c r="D153" s="308">
        <v>0</v>
      </c>
      <c r="E153" s="308">
        <v>0</v>
      </c>
    </row>
    <row r="154" spans="1:5" x14ac:dyDescent="0.2">
      <c r="A154" s="314" t="s">
        <v>929</v>
      </c>
      <c r="B154" s="308">
        <v>0</v>
      </c>
      <c r="C154" s="308">
        <v>0</v>
      </c>
      <c r="D154" s="308">
        <v>0</v>
      </c>
      <c r="E154" s="308">
        <v>0</v>
      </c>
    </row>
    <row r="155" spans="1:5" x14ac:dyDescent="0.2">
      <c r="A155" s="314" t="s">
        <v>930</v>
      </c>
      <c r="B155" s="308">
        <v>0</v>
      </c>
      <c r="C155" s="308">
        <v>0</v>
      </c>
      <c r="D155" s="308">
        <v>0</v>
      </c>
      <c r="E155" s="308">
        <v>0</v>
      </c>
    </row>
    <row r="156" spans="1:5" x14ac:dyDescent="0.2">
      <c r="A156" s="314" t="s">
        <v>931</v>
      </c>
      <c r="B156" s="308">
        <v>0</v>
      </c>
      <c r="C156" s="308">
        <v>0</v>
      </c>
      <c r="D156" s="308">
        <v>0</v>
      </c>
      <c r="E156" s="308">
        <v>0</v>
      </c>
    </row>
    <row r="157" spans="1:5" ht="12" thickBot="1" x14ac:dyDescent="0.25">
      <c r="A157" s="314" t="s">
        <v>932</v>
      </c>
      <c r="B157" s="310">
        <v>0</v>
      </c>
      <c r="C157" s="310">
        <v>0</v>
      </c>
      <c r="D157" s="310">
        <v>0</v>
      </c>
      <c r="E157" s="310">
        <v>0</v>
      </c>
    </row>
    <row r="158" spans="1:5" x14ac:dyDescent="0.2">
      <c r="A158" s="314" t="s">
        <v>933</v>
      </c>
      <c r="B158" s="308">
        <v>0</v>
      </c>
      <c r="C158" s="308">
        <v>0</v>
      </c>
      <c r="D158" s="308">
        <v>0</v>
      </c>
      <c r="E158" s="308">
        <v>0</v>
      </c>
    </row>
    <row r="159" spans="1:5" x14ac:dyDescent="0.2">
      <c r="A159" s="314" t="s">
        <v>934</v>
      </c>
    </row>
    <row r="160" spans="1:5" x14ac:dyDescent="0.2">
      <c r="A160" s="314" t="s">
        <v>935</v>
      </c>
      <c r="B160" s="308">
        <v>2214.12464457842</v>
      </c>
      <c r="C160" s="308">
        <v>2399.9088020183999</v>
      </c>
      <c r="D160" s="308">
        <v>2647.2113873373501</v>
      </c>
      <c r="E160" s="308">
        <v>2759.18697767396</v>
      </c>
    </row>
    <row r="161" spans="1:5" x14ac:dyDescent="0.2">
      <c r="A161" s="314" t="s">
        <v>936</v>
      </c>
      <c r="B161" s="308">
        <v>0</v>
      </c>
      <c r="C161" s="308">
        <v>0</v>
      </c>
      <c r="D161" s="308">
        <v>0</v>
      </c>
      <c r="E161" s="308">
        <v>0</v>
      </c>
    </row>
    <row r="162" spans="1:5" x14ac:dyDescent="0.2">
      <c r="A162" s="314" t="s">
        <v>937</v>
      </c>
      <c r="B162" s="308">
        <v>2214.12464457842</v>
      </c>
      <c r="C162" s="308">
        <v>2399.9088020183999</v>
      </c>
      <c r="D162" s="308">
        <v>2647.2113873373501</v>
      </c>
      <c r="E162" s="308">
        <v>2759.18697767396</v>
      </c>
    </row>
    <row r="163" spans="1:5" s="312" customFormat="1" x14ac:dyDescent="0.2">
      <c r="A163" s="317" t="s">
        <v>938</v>
      </c>
      <c r="B163" s="312">
        <v>1</v>
      </c>
      <c r="C163" s="312">
        <v>1</v>
      </c>
      <c r="D163" s="312">
        <v>1</v>
      </c>
      <c r="E163" s="312">
        <v>1</v>
      </c>
    </row>
    <row r="164" spans="1:5" x14ac:dyDescent="0.2">
      <c r="A164" s="314" t="s">
        <v>939</v>
      </c>
      <c r="B164" s="308">
        <v>26569.495734941</v>
      </c>
      <c r="C164" s="308">
        <v>28798.905624220799</v>
      </c>
      <c r="D164" s="308">
        <v>31766.536648048201</v>
      </c>
      <c r="E164" s="308">
        <v>33110.243732087503</v>
      </c>
    </row>
    <row r="165" spans="1:5" x14ac:dyDescent="0.2">
      <c r="A165" s="314" t="s">
        <v>940</v>
      </c>
      <c r="B165" s="308">
        <v>0</v>
      </c>
      <c r="C165" s="308">
        <v>0</v>
      </c>
      <c r="D165" s="308">
        <v>0</v>
      </c>
      <c r="E165" s="308">
        <v>0</v>
      </c>
    </row>
    <row r="166" spans="1:5" x14ac:dyDescent="0.2">
      <c r="A166" s="314" t="s">
        <v>941</v>
      </c>
      <c r="B166" s="308">
        <v>26599.491829999999</v>
      </c>
      <c r="C166" s="308">
        <v>28715.012112110398</v>
      </c>
      <c r="D166" s="308">
        <v>31766.536648048201</v>
      </c>
      <c r="E166" s="308">
        <v>33110.243732087503</v>
      </c>
    </row>
    <row r="167" spans="1:5" x14ac:dyDescent="0.2">
      <c r="A167" s="314" t="s">
        <v>942</v>
      </c>
      <c r="B167" s="308">
        <v>1897.8145999999999</v>
      </c>
      <c r="C167" s="308">
        <v>1883.4326740375</v>
      </c>
      <c r="D167" s="308">
        <v>1977.48583428899</v>
      </c>
      <c r="E167" s="308">
        <v>2336.4468198415698</v>
      </c>
    </row>
    <row r="168" spans="1:5" ht="12" thickBot="1" x14ac:dyDescent="0.25">
      <c r="A168" s="314" t="s">
        <v>943</v>
      </c>
      <c r="B168" s="310">
        <v>0</v>
      </c>
      <c r="C168" s="310">
        <v>0</v>
      </c>
      <c r="D168" s="310">
        <v>0</v>
      </c>
      <c r="E168" s="310">
        <v>0</v>
      </c>
    </row>
    <row r="169" spans="1:5" x14ac:dyDescent="0.2">
      <c r="A169" s="315" t="s">
        <v>944</v>
      </c>
      <c r="B169" s="313">
        <v>28497.306430000001</v>
      </c>
      <c r="C169" s="313">
        <v>30598.444786147898</v>
      </c>
      <c r="D169" s="313">
        <v>33744.022482337197</v>
      </c>
      <c r="E169" s="313">
        <v>35446.690551929103</v>
      </c>
    </row>
    <row r="170" spans="1:5" x14ac:dyDescent="0.2">
      <c r="A170" s="315" t="s">
        <v>945</v>
      </c>
      <c r="B170" s="313">
        <v>418.82883999999899</v>
      </c>
      <c r="C170" s="313">
        <v>518.63774022075995</v>
      </c>
      <c r="D170" s="313">
        <v>617.65374651206696</v>
      </c>
      <c r="E170" s="313">
        <v>574.97097943142501</v>
      </c>
    </row>
    <row r="171" spans="1:5" x14ac:dyDescent="0.2">
      <c r="A171" s="314" t="s">
        <v>946</v>
      </c>
    </row>
    <row r="172" spans="1:5" s="312" customFormat="1" x14ac:dyDescent="0.2">
      <c r="A172" s="317" t="s">
        <v>947</v>
      </c>
      <c r="B172" s="312">
        <v>1</v>
      </c>
      <c r="C172" s="312">
        <v>1</v>
      </c>
      <c r="D172" s="312">
        <v>1</v>
      </c>
      <c r="E172" s="312">
        <v>1</v>
      </c>
    </row>
    <row r="173" spans="1:5" x14ac:dyDescent="0.2">
      <c r="A173" s="314" t="s">
        <v>948</v>
      </c>
      <c r="B173" s="308">
        <v>28497.306430000001</v>
      </c>
      <c r="C173" s="308">
        <v>30598.444786147898</v>
      </c>
      <c r="D173" s="308">
        <v>33744.022482337197</v>
      </c>
      <c r="E173" s="308">
        <v>35446.690551929103</v>
      </c>
    </row>
    <row r="174" spans="1:5" x14ac:dyDescent="0.2">
      <c r="A174" s="314" t="s">
        <v>949</v>
      </c>
      <c r="B174" s="308">
        <v>418.82883999999899</v>
      </c>
      <c r="C174" s="308">
        <v>518.63774022075995</v>
      </c>
      <c r="D174" s="308">
        <v>617.65374651206696</v>
      </c>
      <c r="E174" s="308">
        <v>574.97097943142501</v>
      </c>
    </row>
    <row r="175" spans="1:5" x14ac:dyDescent="0.2">
      <c r="A175" s="314" t="s">
        <v>950</v>
      </c>
      <c r="B175" s="308">
        <v>0</v>
      </c>
      <c r="C175" s="308">
        <v>0</v>
      </c>
      <c r="D175" s="308">
        <v>0</v>
      </c>
      <c r="E175" s="308">
        <v>0</v>
      </c>
    </row>
    <row r="176" spans="1:5" x14ac:dyDescent="0.2">
      <c r="A176" s="314" t="s">
        <v>951</v>
      </c>
      <c r="B176" s="308">
        <v>0</v>
      </c>
      <c r="C176" s="308">
        <v>0</v>
      </c>
      <c r="D176" s="308">
        <v>0</v>
      </c>
      <c r="E176" s="308">
        <v>0</v>
      </c>
    </row>
    <row r="177" spans="1:5" x14ac:dyDescent="0.2">
      <c r="A177" s="314" t="s">
        <v>952</v>
      </c>
      <c r="B177" s="308">
        <v>201.037843199999</v>
      </c>
      <c r="C177" s="308">
        <v>466.737112105964</v>
      </c>
      <c r="D177" s="308">
        <v>566.16542324058696</v>
      </c>
      <c r="E177" s="308">
        <v>597.16601831335902</v>
      </c>
    </row>
    <row r="178" spans="1:5" ht="12" thickBot="1" x14ac:dyDescent="0.25">
      <c r="A178" s="314" t="s">
        <v>953</v>
      </c>
      <c r="B178" s="310">
        <v>27712.681414800001</v>
      </c>
      <c r="C178" s="310">
        <v>29505.852840950902</v>
      </c>
      <c r="D178" s="310">
        <v>32108.322080318801</v>
      </c>
      <c r="E178" s="310">
        <v>34561.303155741298</v>
      </c>
    </row>
    <row r="179" spans="1:5" x14ac:dyDescent="0.2">
      <c r="A179" s="315" t="s">
        <v>954</v>
      </c>
      <c r="B179" s="313">
        <v>27913.719258000001</v>
      </c>
      <c r="C179" s="313">
        <v>29972.5899530569</v>
      </c>
      <c r="D179" s="313">
        <v>32674.487503559401</v>
      </c>
      <c r="E179" s="313">
        <v>35158.469174054699</v>
      </c>
    </row>
    <row r="180" spans="1:5" x14ac:dyDescent="0.2">
      <c r="A180" s="314" t="s">
        <v>955</v>
      </c>
    </row>
    <row r="181" spans="1:5" x14ac:dyDescent="0.2">
      <c r="A181" s="314" t="s">
        <v>956</v>
      </c>
    </row>
    <row r="182" spans="1:5" x14ac:dyDescent="0.2">
      <c r="A182" s="314"/>
    </row>
    <row r="183" spans="1:5" x14ac:dyDescent="0.2">
      <c r="A183" s="314"/>
    </row>
    <row r="184" spans="1:5" x14ac:dyDescent="0.2">
      <c r="A184" s="314"/>
    </row>
    <row r="185" spans="1:5" x14ac:dyDescent="0.2">
      <c r="A185" s="314"/>
    </row>
    <row r="186" spans="1:5" x14ac:dyDescent="0.2">
      <c r="A186" s="314"/>
    </row>
    <row r="187" spans="1:5" x14ac:dyDescent="0.2">
      <c r="A187" s="314"/>
    </row>
    <row r="188" spans="1:5" x14ac:dyDescent="0.2">
      <c r="A188" s="314"/>
    </row>
    <row r="189" spans="1:5" x14ac:dyDescent="0.2">
      <c r="A189" s="314"/>
    </row>
    <row r="190" spans="1:5" x14ac:dyDescent="0.2">
      <c r="A190" s="314"/>
    </row>
  </sheetData>
  <mergeCells count="2">
    <mergeCell ref="G102:I102"/>
    <mergeCell ref="K102:L102"/>
  </mergeCells>
  <pageMargins left="0.75" right="0.75" top="1.5" bottom="1" header="0.5" footer="0.5"/>
  <pageSetup orientation="portrait" r:id="rId1"/>
  <headerFooter>
    <oddHeader>&amp;R&amp;"Times New Roman,Bold"&amp;12Case No. 2018-00294
Attachment to Response to KIUC-1 Question No. 54
Page 2 of 2
Garrett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"/>
  <sheetViews>
    <sheetView workbookViewId="0">
      <selection activeCell="A34" sqref="A34:A35"/>
    </sheetView>
  </sheetViews>
  <sheetFormatPr defaultRowHeight="12.75" x14ac:dyDescent="0.2"/>
  <cols>
    <col min="1" max="1" width="64.140625" customWidth="1"/>
    <col min="2" max="2" width="8.140625" customWidth="1"/>
    <col min="3" max="3" width="13" customWidth="1"/>
    <col min="4" max="4" width="10.28515625" bestFit="1" customWidth="1"/>
  </cols>
  <sheetData>
    <row r="1" spans="1:5" x14ac:dyDescent="0.2">
      <c r="A1" s="513" t="s">
        <v>0</v>
      </c>
      <c r="B1" s="513"/>
      <c r="C1" s="513"/>
    </row>
    <row r="2" spans="1:5" x14ac:dyDescent="0.2">
      <c r="A2" s="513" t="s">
        <v>82</v>
      </c>
      <c r="B2" s="513"/>
      <c r="C2" s="513"/>
    </row>
    <row r="3" spans="1:5" x14ac:dyDescent="0.2">
      <c r="A3" s="513" t="s">
        <v>495</v>
      </c>
      <c r="B3" s="513"/>
      <c r="C3" s="513"/>
    </row>
    <row r="4" spans="1:5" x14ac:dyDescent="0.2">
      <c r="A4" s="513" t="s">
        <v>522</v>
      </c>
      <c r="B4" s="513"/>
      <c r="C4" s="513"/>
    </row>
    <row r="5" spans="1:5" x14ac:dyDescent="0.2">
      <c r="A5" s="513" t="s">
        <v>523</v>
      </c>
      <c r="B5" s="513"/>
      <c r="C5" s="513"/>
    </row>
    <row r="6" spans="1:5" x14ac:dyDescent="0.2">
      <c r="A6" s="513" t="s">
        <v>67</v>
      </c>
      <c r="B6" s="513"/>
      <c r="C6" s="513"/>
    </row>
    <row r="7" spans="1:5" x14ac:dyDescent="0.2">
      <c r="A7" s="36"/>
      <c r="B7" s="36"/>
      <c r="C7" s="36"/>
    </row>
    <row r="8" spans="1:5" x14ac:dyDescent="0.2">
      <c r="A8" s="82" t="s">
        <v>491</v>
      </c>
      <c r="B8" s="35"/>
      <c r="C8" s="35"/>
      <c r="D8" s="30"/>
      <c r="E8" s="30"/>
    </row>
    <row r="9" spans="1:5" x14ac:dyDescent="0.2">
      <c r="A9" s="182" t="s">
        <v>962</v>
      </c>
      <c r="B9" s="35"/>
      <c r="C9" s="122">
        <f>'KU Depr Exp-KIUC Adj 1'!BL518/1000000</f>
        <v>-2.9538950399999617</v>
      </c>
      <c r="D9" s="30"/>
      <c r="E9" s="30"/>
    </row>
    <row r="10" spans="1:5" x14ac:dyDescent="0.2">
      <c r="A10" s="183" t="s">
        <v>732</v>
      </c>
      <c r="B10" s="35"/>
      <c r="C10" s="122"/>
      <c r="D10" s="30"/>
      <c r="E10" s="30"/>
    </row>
    <row r="11" spans="1:5" x14ac:dyDescent="0.2">
      <c r="A11" s="183"/>
      <c r="B11" s="35"/>
      <c r="C11" s="122"/>
      <c r="D11" s="30"/>
      <c r="E11" s="30"/>
    </row>
    <row r="12" spans="1:5" x14ac:dyDescent="0.2">
      <c r="A12" s="183" t="s">
        <v>81</v>
      </c>
      <c r="B12" s="35"/>
      <c r="C12" s="185">
        <v>0.93593000000000004</v>
      </c>
      <c r="D12" s="182"/>
      <c r="E12" s="30"/>
    </row>
    <row r="13" spans="1:5" x14ac:dyDescent="0.2">
      <c r="A13" s="184"/>
      <c r="B13" s="35"/>
      <c r="C13" s="35"/>
      <c r="D13" s="30"/>
      <c r="E13" s="30"/>
    </row>
    <row r="14" spans="1:5" ht="13.5" thickBot="1" x14ac:dyDescent="0.25">
      <c r="A14" s="183" t="s">
        <v>482</v>
      </c>
      <c r="B14" s="35"/>
      <c r="C14" s="121">
        <f>C9*C12</f>
        <v>-2.7646389847871644</v>
      </c>
      <c r="D14" s="30"/>
      <c r="E14" s="30"/>
    </row>
    <row r="15" spans="1:5" ht="13.5" thickTop="1" x14ac:dyDescent="0.2">
      <c r="A15" s="183" t="s">
        <v>735</v>
      </c>
      <c r="B15" s="35"/>
      <c r="C15" s="122"/>
      <c r="D15" s="30"/>
      <c r="E15" s="30"/>
    </row>
    <row r="16" spans="1:5" x14ac:dyDescent="0.2">
      <c r="A16" s="184"/>
      <c r="B16" s="35"/>
      <c r="C16" s="35"/>
      <c r="D16" s="30"/>
      <c r="E16" s="30"/>
    </row>
    <row r="17" spans="1:5" x14ac:dyDescent="0.2">
      <c r="A17" s="35"/>
      <c r="B17" s="35"/>
      <c r="C17" s="35"/>
      <c r="D17" s="30"/>
      <c r="E17" s="30"/>
    </row>
    <row r="18" spans="1:5" x14ac:dyDescent="0.2">
      <c r="A18" s="82" t="s">
        <v>492</v>
      </c>
      <c r="B18" s="35"/>
      <c r="C18" s="35"/>
      <c r="D18" s="108"/>
      <c r="E18" s="30"/>
    </row>
    <row r="19" spans="1:5" x14ac:dyDescent="0.2">
      <c r="A19" s="182" t="s">
        <v>964</v>
      </c>
      <c r="B19" s="35"/>
      <c r="C19" s="122">
        <f>'KU Depr Exp-KIUC Adj 2'!BL518/1000000</f>
        <v>-28.627869309999944</v>
      </c>
      <c r="D19" s="30"/>
      <c r="E19" s="30"/>
    </row>
    <row r="20" spans="1:5" x14ac:dyDescent="0.2">
      <c r="A20" s="183" t="s">
        <v>493</v>
      </c>
      <c r="B20" s="35"/>
      <c r="C20" s="122"/>
      <c r="D20" s="30"/>
      <c r="E20" s="30"/>
    </row>
    <row r="21" spans="1:5" x14ac:dyDescent="0.2">
      <c r="A21" s="183"/>
      <c r="B21" s="35"/>
      <c r="C21" s="122"/>
      <c r="D21" s="30"/>
      <c r="E21" s="30"/>
    </row>
    <row r="22" spans="1:5" x14ac:dyDescent="0.2">
      <c r="A22" s="183" t="s">
        <v>81</v>
      </c>
      <c r="B22" s="35"/>
      <c r="C22" s="185">
        <v>0.93593000000000004</v>
      </c>
      <c r="D22" s="30"/>
      <c r="E22" s="30"/>
    </row>
    <row r="23" spans="1:5" x14ac:dyDescent="0.2">
      <c r="A23" s="184"/>
      <c r="B23" s="35"/>
      <c r="C23" s="35"/>
      <c r="D23" s="30"/>
      <c r="E23" s="30"/>
    </row>
    <row r="24" spans="1:5" ht="13.5" thickBot="1" x14ac:dyDescent="0.25">
      <c r="A24" s="183" t="s">
        <v>482</v>
      </c>
      <c r="B24" s="35"/>
      <c r="C24" s="121">
        <f>C19*C22</f>
        <v>-26.79368172330825</v>
      </c>
      <c r="D24" s="30"/>
      <c r="E24" s="30"/>
    </row>
    <row r="25" spans="1:5" ht="13.5" thickTop="1" x14ac:dyDescent="0.2">
      <c r="A25" s="183" t="s">
        <v>966</v>
      </c>
      <c r="B25" s="35"/>
      <c r="C25" s="122"/>
      <c r="D25" s="30"/>
      <c r="E25" s="30"/>
    </row>
    <row r="26" spans="1:5" x14ac:dyDescent="0.2">
      <c r="A26" s="184"/>
      <c r="B26" s="35"/>
      <c r="C26" s="35"/>
      <c r="D26" s="30"/>
      <c r="E26" s="30"/>
    </row>
    <row r="27" spans="1:5" x14ac:dyDescent="0.2">
      <c r="A27" s="184"/>
      <c r="B27" s="35"/>
      <c r="C27" s="35"/>
      <c r="D27" s="30"/>
      <c r="E27" s="30"/>
    </row>
    <row r="28" spans="1:5" x14ac:dyDescent="0.2">
      <c r="A28" s="82" t="s">
        <v>494</v>
      </c>
      <c r="B28" s="35"/>
      <c r="C28" s="35"/>
      <c r="D28" s="30"/>
      <c r="E28" s="30"/>
    </row>
    <row r="29" spans="1:5" x14ac:dyDescent="0.2">
      <c r="A29" s="182" t="s">
        <v>1098</v>
      </c>
      <c r="B29" s="35"/>
      <c r="C29" s="122">
        <f>'KU Depr Exp-KIUC Adj 3'!BL518/1000000</f>
        <v>-8.2746453599999175</v>
      </c>
      <c r="D29" s="30"/>
      <c r="E29" s="30"/>
    </row>
    <row r="30" spans="1:5" x14ac:dyDescent="0.2">
      <c r="A30" s="183" t="s">
        <v>1100</v>
      </c>
      <c r="B30" s="35"/>
      <c r="C30" s="122"/>
      <c r="D30" s="30"/>
      <c r="E30" s="30"/>
    </row>
    <row r="31" spans="1:5" x14ac:dyDescent="0.2">
      <c r="A31" s="183"/>
      <c r="B31" s="35"/>
      <c r="C31" s="122"/>
      <c r="D31" s="30"/>
      <c r="E31" s="30"/>
    </row>
    <row r="32" spans="1:5" x14ac:dyDescent="0.2">
      <c r="A32" s="183" t="s">
        <v>81</v>
      </c>
      <c r="B32" s="35"/>
      <c r="C32" s="185">
        <v>0.93593000000000004</v>
      </c>
      <c r="D32" s="30"/>
      <c r="E32" s="30"/>
    </row>
    <row r="33" spans="1:5" x14ac:dyDescent="0.2">
      <c r="A33" s="184"/>
      <c r="B33" s="35"/>
      <c r="C33" s="35"/>
      <c r="D33" s="108"/>
      <c r="E33" s="30"/>
    </row>
    <row r="34" spans="1:5" ht="13.5" thickBot="1" x14ac:dyDescent="0.25">
      <c r="A34" s="182" t="s">
        <v>1101</v>
      </c>
      <c r="B34" s="35"/>
      <c r="C34" s="121">
        <f>C29*C32</f>
        <v>-7.7444888317847234</v>
      </c>
      <c r="D34" s="99"/>
      <c r="E34" s="30"/>
    </row>
    <row r="35" spans="1:5" ht="13.5" thickTop="1" x14ac:dyDescent="0.2">
      <c r="A35" s="183" t="s">
        <v>1100</v>
      </c>
      <c r="B35" s="35"/>
      <c r="C35" s="122"/>
      <c r="D35" s="99"/>
      <c r="E35" s="30"/>
    </row>
    <row r="36" spans="1:5" x14ac:dyDescent="0.2">
      <c r="A36" s="30"/>
      <c r="B36" s="30"/>
      <c r="C36" s="99"/>
      <c r="D36" s="99"/>
      <c r="E36" s="30"/>
    </row>
    <row r="37" spans="1:5" x14ac:dyDescent="0.2">
      <c r="A37" s="30"/>
      <c r="B37" s="30"/>
      <c r="C37" s="99"/>
      <c r="D37" s="99"/>
      <c r="E37" s="30"/>
    </row>
    <row r="38" spans="1:5" x14ac:dyDescent="0.2">
      <c r="A38" s="30"/>
      <c r="B38" s="30"/>
      <c r="C38" s="99"/>
      <c r="D38" s="109"/>
      <c r="E38" s="30"/>
    </row>
    <row r="39" spans="1:5" x14ac:dyDescent="0.2">
      <c r="A39" s="30"/>
      <c r="B39" s="30"/>
      <c r="C39" s="99"/>
      <c r="D39" s="99"/>
      <c r="E39" s="30"/>
    </row>
    <row r="40" spans="1:5" x14ac:dyDescent="0.2">
      <c r="A40" s="107"/>
      <c r="B40" s="30"/>
      <c r="C40" s="99"/>
      <c r="D40" s="99"/>
      <c r="E40" s="30"/>
    </row>
    <row r="41" spans="1:5" x14ac:dyDescent="0.2">
      <c r="A41" s="107"/>
      <c r="B41" s="30"/>
      <c r="C41" s="99"/>
      <c r="D41" s="99"/>
      <c r="E41" s="30"/>
    </row>
    <row r="42" spans="1:5" x14ac:dyDescent="0.2">
      <c r="A42" s="30"/>
      <c r="B42" s="30"/>
      <c r="C42" s="99"/>
      <c r="D42" s="99"/>
      <c r="E42" s="30"/>
    </row>
    <row r="43" spans="1:5" x14ac:dyDescent="0.2">
      <c r="A43" s="30"/>
      <c r="B43" s="30"/>
      <c r="C43" s="99"/>
      <c r="D43" s="99"/>
      <c r="E43" s="30"/>
    </row>
  </sheetData>
  <mergeCells count="6">
    <mergeCell ref="A1:C1"/>
    <mergeCell ref="A2:C2"/>
    <mergeCell ref="A3:C3"/>
    <mergeCell ref="A5:C5"/>
    <mergeCell ref="A6:C6"/>
    <mergeCell ref="A4:C4"/>
  </mergeCells>
  <pageMargins left="1.07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 fitToPage="1"/>
  </sheetPr>
  <dimension ref="A1:V124"/>
  <sheetViews>
    <sheetView topLeftCell="A34" zoomScale="70" zoomScaleNormal="70" workbookViewId="0">
      <selection activeCell="M75" sqref="M75"/>
    </sheetView>
  </sheetViews>
  <sheetFormatPr defaultColWidth="12.5703125" defaultRowHeight="15" x14ac:dyDescent="0.2"/>
  <cols>
    <col min="1" max="1" width="12.5703125" style="231" customWidth="1"/>
    <col min="2" max="2" width="3" style="254" bestFit="1" customWidth="1"/>
    <col min="3" max="3" width="97.28515625" style="231" customWidth="1"/>
    <col min="4" max="4" width="7.28515625" style="231" bestFit="1" customWidth="1"/>
    <col min="5" max="5" width="20.85546875" style="256" customWidth="1"/>
    <col min="6" max="6" width="4.85546875" style="256" customWidth="1"/>
    <col min="7" max="7" width="12.5703125" style="238" customWidth="1"/>
    <col min="8" max="8" width="4.85546875" style="231" customWidth="1"/>
    <col min="9" max="9" width="26.85546875" style="231" bestFit="1" customWidth="1"/>
    <col min="10" max="10" width="4.85546875" style="231" customWidth="1"/>
    <col min="11" max="11" width="22.28515625" style="240" bestFit="1" customWidth="1"/>
    <col min="12" max="12" width="4.85546875" style="240" customWidth="1"/>
    <col min="13" max="13" width="22.7109375" style="240" bestFit="1" customWidth="1"/>
    <col min="14" max="14" width="4.85546875" style="240" customWidth="1"/>
    <col min="15" max="15" width="20.140625" style="240" bestFit="1" customWidth="1"/>
    <col min="16" max="16" width="4.85546875" style="231" customWidth="1"/>
    <col min="17" max="17" width="15.140625" style="231" customWidth="1"/>
    <col min="18" max="18" width="4.85546875" style="231" customWidth="1"/>
    <col min="19" max="19" width="16.42578125" style="231" customWidth="1"/>
    <col min="20" max="20" width="17.28515625" style="231" customWidth="1"/>
    <col min="21" max="16384" width="12.5703125" style="231"/>
  </cols>
  <sheetData>
    <row r="1" spans="1:20" ht="15.75" x14ac:dyDescent="0.25">
      <c r="A1" s="520" t="s">
        <v>83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230"/>
    </row>
    <row r="2" spans="1:20" ht="15.75" x14ac:dyDescent="0.25">
      <c r="A2" s="232"/>
      <c r="B2" s="233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0"/>
    </row>
    <row r="3" spans="1:20" ht="15.75" x14ac:dyDescent="0.25">
      <c r="A3" s="232"/>
      <c r="B3" s="233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0"/>
    </row>
    <row r="4" spans="1:20" ht="15.75" x14ac:dyDescent="0.25">
      <c r="A4" s="521" t="s">
        <v>84</v>
      </c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230"/>
    </row>
    <row r="5" spans="1:20" ht="15.75" x14ac:dyDescent="0.25">
      <c r="A5" s="521" t="s">
        <v>531</v>
      </c>
      <c r="B5" s="521"/>
      <c r="C5" s="521"/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521"/>
      <c r="O5" s="521"/>
      <c r="P5" s="521"/>
      <c r="Q5" s="521"/>
      <c r="R5" s="521"/>
      <c r="S5" s="521"/>
      <c r="T5" s="230"/>
    </row>
    <row r="6" spans="1:20" ht="15.75" x14ac:dyDescent="0.25">
      <c r="A6" s="234"/>
      <c r="B6" s="235"/>
      <c r="C6" s="236"/>
      <c r="D6" s="236"/>
      <c r="E6" s="237"/>
      <c r="F6" s="237"/>
      <c r="H6" s="236"/>
      <c r="I6" s="236"/>
      <c r="J6" s="236"/>
      <c r="K6" s="239"/>
      <c r="L6" s="239"/>
      <c r="M6" s="239"/>
      <c r="N6" s="239"/>
      <c r="T6" s="230"/>
    </row>
    <row r="7" spans="1:20" ht="15.75" x14ac:dyDescent="0.25">
      <c r="A7" s="230"/>
      <c r="B7" s="233"/>
      <c r="C7" s="241"/>
      <c r="D7" s="242"/>
      <c r="E7" s="242"/>
      <c r="F7" s="242"/>
      <c r="G7" s="243" t="s">
        <v>69</v>
      </c>
      <c r="H7" s="242"/>
      <c r="I7" s="242"/>
      <c r="J7" s="242"/>
      <c r="K7" s="244" t="s">
        <v>73</v>
      </c>
      <c r="L7" s="244"/>
      <c r="M7" s="244"/>
      <c r="N7" s="244"/>
      <c r="O7" s="245" t="s">
        <v>85</v>
      </c>
      <c r="P7" s="246"/>
      <c r="Q7" s="246"/>
      <c r="R7" s="247"/>
      <c r="S7" s="242" t="s">
        <v>68</v>
      </c>
      <c r="T7" s="230"/>
    </row>
    <row r="8" spans="1:20" ht="15.75" x14ac:dyDescent="0.25">
      <c r="A8" s="230"/>
      <c r="B8" s="233"/>
      <c r="C8" s="242"/>
      <c r="D8" s="242"/>
      <c r="E8" s="242" t="s">
        <v>86</v>
      </c>
      <c r="F8" s="242"/>
      <c r="G8" s="243" t="s">
        <v>71</v>
      </c>
      <c r="H8" s="242"/>
      <c r="I8" s="242" t="s">
        <v>70</v>
      </c>
      <c r="J8" s="242"/>
      <c r="K8" s="244" t="s">
        <v>87</v>
      </c>
      <c r="L8" s="244"/>
      <c r="M8" s="244" t="s">
        <v>74</v>
      </c>
      <c r="N8" s="244"/>
      <c r="O8" s="248" t="s">
        <v>88</v>
      </c>
      <c r="P8" s="249"/>
      <c r="Q8" s="250" t="s">
        <v>89</v>
      </c>
      <c r="R8" s="247"/>
      <c r="S8" s="242" t="s">
        <v>90</v>
      </c>
      <c r="T8" s="230"/>
    </row>
    <row r="9" spans="1:20" ht="15.75" x14ac:dyDescent="0.25">
      <c r="A9" s="230"/>
      <c r="B9" s="233"/>
      <c r="C9" s="242" t="s">
        <v>91</v>
      </c>
      <c r="D9" s="242"/>
      <c r="E9" s="242" t="s">
        <v>92</v>
      </c>
      <c r="F9" s="242"/>
      <c r="G9" s="243" t="s">
        <v>76</v>
      </c>
      <c r="H9" s="242"/>
      <c r="I9" s="242" t="s">
        <v>72</v>
      </c>
      <c r="J9" s="242"/>
      <c r="K9" s="244" t="s">
        <v>78</v>
      </c>
      <c r="L9" s="244"/>
      <c r="M9" s="244" t="s">
        <v>79</v>
      </c>
      <c r="N9" s="244"/>
      <c r="O9" s="244" t="s">
        <v>75</v>
      </c>
      <c r="P9" s="242"/>
      <c r="Q9" s="241" t="s">
        <v>93</v>
      </c>
      <c r="R9" s="247"/>
      <c r="S9" s="242" t="s">
        <v>77</v>
      </c>
      <c r="T9" s="230"/>
    </row>
    <row r="10" spans="1:20" ht="15.75" x14ac:dyDescent="0.25">
      <c r="A10" s="230"/>
      <c r="B10" s="233"/>
      <c r="C10" s="248">
        <v>-1</v>
      </c>
      <c r="D10" s="251"/>
      <c r="E10" s="248">
        <v>-2</v>
      </c>
      <c r="F10" s="251"/>
      <c r="G10" s="252">
        <v>-3</v>
      </c>
      <c r="H10" s="251"/>
      <c r="I10" s="248">
        <v>-4</v>
      </c>
      <c r="J10" s="251"/>
      <c r="K10" s="248">
        <v>-5</v>
      </c>
      <c r="L10" s="244"/>
      <c r="M10" s="248">
        <v>-6</v>
      </c>
      <c r="N10" s="244"/>
      <c r="O10" s="248">
        <v>-7</v>
      </c>
      <c r="P10" s="251"/>
      <c r="Q10" s="253" t="s">
        <v>94</v>
      </c>
      <c r="S10" s="253" t="s">
        <v>95</v>
      </c>
      <c r="T10" s="230"/>
    </row>
    <row r="11" spans="1:20" ht="15.75" x14ac:dyDescent="0.25">
      <c r="A11" s="230"/>
      <c r="B11" s="233"/>
      <c r="C11" s="251"/>
      <c r="D11" s="251"/>
      <c r="E11" s="251"/>
      <c r="F11" s="251"/>
      <c r="G11" s="243"/>
      <c r="H11" s="251"/>
      <c r="I11" s="251"/>
      <c r="J11" s="251"/>
      <c r="K11" s="244"/>
      <c r="L11" s="244"/>
      <c r="M11" s="244"/>
      <c r="N11" s="244"/>
      <c r="O11" s="244"/>
      <c r="P11" s="251"/>
      <c r="Q11" s="251"/>
      <c r="S11" s="251"/>
      <c r="T11" s="230"/>
    </row>
    <row r="12" spans="1:20" ht="15.75" x14ac:dyDescent="0.25">
      <c r="A12" s="230"/>
      <c r="C12" s="255" t="s">
        <v>96</v>
      </c>
      <c r="K12" s="257"/>
      <c r="L12" s="257"/>
      <c r="M12" s="257"/>
      <c r="N12" s="257"/>
      <c r="O12" s="257"/>
      <c r="T12" s="230"/>
    </row>
    <row r="13" spans="1:20" x14ac:dyDescent="0.2">
      <c r="A13" s="230"/>
      <c r="K13" s="257"/>
      <c r="L13" s="257"/>
      <c r="M13" s="257"/>
      <c r="N13" s="257"/>
      <c r="O13" s="257"/>
      <c r="T13" s="230"/>
    </row>
    <row r="14" spans="1:20" ht="15.75" x14ac:dyDescent="0.25">
      <c r="A14" s="163"/>
      <c r="B14" s="129"/>
      <c r="C14" s="127" t="s">
        <v>98</v>
      </c>
      <c r="D14" s="110"/>
      <c r="E14" s="229"/>
      <c r="F14" s="229"/>
      <c r="G14" s="125"/>
      <c r="H14" s="110"/>
      <c r="I14" s="131"/>
      <c r="J14" s="110"/>
      <c r="K14" s="130"/>
      <c r="L14" s="130"/>
      <c r="M14" s="130"/>
      <c r="N14" s="130"/>
      <c r="O14" s="130"/>
      <c r="P14" s="110"/>
      <c r="Q14" s="138"/>
      <c r="R14" s="110"/>
      <c r="S14" s="139"/>
      <c r="T14" s="163"/>
    </row>
    <row r="15" spans="1:20" s="110" customFormat="1" ht="15.75" x14ac:dyDescent="0.25">
      <c r="A15" s="163"/>
      <c r="B15" s="129"/>
      <c r="C15" s="128"/>
      <c r="E15" s="229"/>
      <c r="F15" s="229"/>
      <c r="G15" s="125"/>
      <c r="I15" s="131"/>
      <c r="K15" s="130"/>
      <c r="L15" s="130"/>
      <c r="M15" s="130"/>
      <c r="N15" s="130"/>
      <c r="O15" s="130"/>
      <c r="Q15" s="138"/>
      <c r="S15" s="139"/>
      <c r="T15" s="163"/>
    </row>
    <row r="16" spans="1:20" s="110" customFormat="1" x14ac:dyDescent="0.2">
      <c r="A16" s="169">
        <v>311</v>
      </c>
      <c r="B16" s="129"/>
      <c r="C16" s="110" t="s">
        <v>99</v>
      </c>
      <c r="E16" s="133"/>
      <c r="F16" s="133"/>
      <c r="G16" s="134"/>
      <c r="I16" s="135"/>
      <c r="J16" s="146"/>
      <c r="K16" s="137"/>
      <c r="L16" s="137"/>
      <c r="M16" s="137"/>
      <c r="N16" s="137"/>
      <c r="O16" s="137"/>
      <c r="Q16" s="138"/>
      <c r="S16" s="139"/>
      <c r="T16" s="163"/>
    </row>
    <row r="17" spans="1:22" s="110" customFormat="1" x14ac:dyDescent="0.2">
      <c r="A17" s="169"/>
      <c r="B17" s="129"/>
      <c r="C17" s="132" t="s">
        <v>100</v>
      </c>
      <c r="E17" s="133" t="s">
        <v>532</v>
      </c>
      <c r="F17" s="133" t="s">
        <v>97</v>
      </c>
      <c r="G17" s="134">
        <v>-13</v>
      </c>
      <c r="I17" s="135">
        <v>96307268.159999996</v>
      </c>
      <c r="J17" s="146"/>
      <c r="K17" s="137">
        <v>27875957</v>
      </c>
      <c r="L17" s="137"/>
      <c r="M17" s="137">
        <v>80951256</v>
      </c>
      <c r="N17" s="137"/>
      <c r="O17" s="137">
        <v>1740732</v>
      </c>
      <c r="Q17" s="138">
        <v>1.81</v>
      </c>
      <c r="S17" s="139">
        <v>46.5</v>
      </c>
      <c r="T17" s="163"/>
      <c r="V17" s="110">
        <f>M17/O17</f>
        <v>46.504146531459178</v>
      </c>
    </row>
    <row r="18" spans="1:22" s="110" customFormat="1" x14ac:dyDescent="0.2">
      <c r="A18" s="169"/>
      <c r="B18" s="129"/>
      <c r="C18" s="132" t="s">
        <v>101</v>
      </c>
      <c r="E18" s="133" t="s">
        <v>532</v>
      </c>
      <c r="F18" s="133" t="s">
        <v>97</v>
      </c>
      <c r="G18" s="134">
        <v>-13</v>
      </c>
      <c r="I18" s="135">
        <v>5556451.46</v>
      </c>
      <c r="J18" s="146"/>
      <c r="K18" s="137">
        <v>3229484</v>
      </c>
      <c r="L18" s="137"/>
      <c r="M18" s="137">
        <v>3049306</v>
      </c>
      <c r="N18" s="137"/>
      <c r="O18" s="137">
        <v>67265</v>
      </c>
      <c r="Q18" s="138">
        <v>1.21</v>
      </c>
      <c r="S18" s="139">
        <v>45.3</v>
      </c>
      <c r="T18" s="163"/>
      <c r="V18" s="110">
        <f t="shared" ref="V18:V30" si="0">M18/O18</f>
        <v>45.332728759384523</v>
      </c>
    </row>
    <row r="19" spans="1:22" s="110" customFormat="1" x14ac:dyDescent="0.2">
      <c r="A19" s="169"/>
      <c r="B19" s="129"/>
      <c r="C19" s="132" t="s">
        <v>102</v>
      </c>
      <c r="E19" s="133" t="s">
        <v>532</v>
      </c>
      <c r="F19" s="133" t="s">
        <v>97</v>
      </c>
      <c r="G19" s="134">
        <v>0</v>
      </c>
      <c r="I19" s="135">
        <v>1117119.1299999999</v>
      </c>
      <c r="J19" s="146"/>
      <c r="K19" s="137">
        <v>736160</v>
      </c>
      <c r="L19" s="137"/>
      <c r="M19" s="137">
        <v>380959</v>
      </c>
      <c r="N19" s="137"/>
      <c r="O19" s="137">
        <v>17187</v>
      </c>
      <c r="Q19" s="138">
        <v>1.54</v>
      </c>
      <c r="S19" s="139">
        <v>22.2</v>
      </c>
      <c r="T19" s="163"/>
      <c r="V19" s="110">
        <f t="shared" si="0"/>
        <v>22.165532088206202</v>
      </c>
    </row>
    <row r="20" spans="1:22" s="110" customFormat="1" x14ac:dyDescent="0.2">
      <c r="A20" s="169"/>
      <c r="B20" s="129"/>
      <c r="C20" s="147" t="s">
        <v>103</v>
      </c>
      <c r="E20" s="133" t="s">
        <v>532</v>
      </c>
      <c r="F20" s="133" t="s">
        <v>97</v>
      </c>
      <c r="G20" s="134">
        <v>-6</v>
      </c>
      <c r="I20" s="135">
        <v>4677142.79</v>
      </c>
      <c r="J20" s="146"/>
      <c r="K20" s="137">
        <v>4955316</v>
      </c>
      <c r="L20" s="137"/>
      <c r="M20" s="137">
        <v>2455</v>
      </c>
      <c r="N20" s="137"/>
      <c r="O20" s="137">
        <v>2099</v>
      </c>
      <c r="Q20" s="138">
        <v>0.04</v>
      </c>
      <c r="S20" s="139">
        <v>1.2</v>
      </c>
      <c r="T20" s="163"/>
      <c r="V20" s="110">
        <f t="shared" si="0"/>
        <v>1.1696045736064793</v>
      </c>
    </row>
    <row r="21" spans="1:22" s="110" customFormat="1" x14ac:dyDescent="0.2">
      <c r="A21" s="169"/>
      <c r="B21" s="129"/>
      <c r="C21" s="147" t="s">
        <v>104</v>
      </c>
      <c r="E21" s="133" t="s">
        <v>532</v>
      </c>
      <c r="F21" s="133" t="s">
        <v>97</v>
      </c>
      <c r="G21" s="134">
        <v>-6</v>
      </c>
      <c r="I21" s="135">
        <v>2309727.39</v>
      </c>
      <c r="J21" s="146"/>
      <c r="K21" s="137">
        <v>2431335</v>
      </c>
      <c r="L21" s="137"/>
      <c r="M21" s="137">
        <v>16976</v>
      </c>
      <c r="N21" s="137"/>
      <c r="O21" s="137">
        <v>14510</v>
      </c>
      <c r="Q21" s="138">
        <v>0.63</v>
      </c>
      <c r="S21" s="139">
        <v>1.2</v>
      </c>
      <c r="T21" s="163"/>
      <c r="V21" s="110">
        <f t="shared" si="0"/>
        <v>1.1699517574086837</v>
      </c>
    </row>
    <row r="22" spans="1:22" s="110" customFormat="1" x14ac:dyDescent="0.2">
      <c r="A22" s="169"/>
      <c r="B22" s="129"/>
      <c r="C22" s="147" t="s">
        <v>105</v>
      </c>
      <c r="E22" s="133" t="s">
        <v>532</v>
      </c>
      <c r="F22" s="133" t="s">
        <v>97</v>
      </c>
      <c r="G22" s="134">
        <v>-6</v>
      </c>
      <c r="I22" s="135">
        <v>28754404.329999998</v>
      </c>
      <c r="J22" s="146"/>
      <c r="K22" s="137">
        <v>14706856</v>
      </c>
      <c r="L22" s="137"/>
      <c r="M22" s="137">
        <v>15772813</v>
      </c>
      <c r="N22" s="137"/>
      <c r="O22" s="137">
        <v>910368</v>
      </c>
      <c r="Q22" s="138">
        <v>3.17</v>
      </c>
      <c r="S22" s="139">
        <v>17.3</v>
      </c>
      <c r="T22" s="163"/>
      <c r="V22" s="110">
        <f t="shared" si="0"/>
        <v>17.325755079264649</v>
      </c>
    </row>
    <row r="23" spans="1:22" s="110" customFormat="1" x14ac:dyDescent="0.2">
      <c r="A23" s="169"/>
      <c r="B23" s="129"/>
      <c r="C23" s="147" t="s">
        <v>106</v>
      </c>
      <c r="E23" s="133" t="s">
        <v>532</v>
      </c>
      <c r="F23" s="133" t="s">
        <v>97</v>
      </c>
      <c r="G23" s="134">
        <v>-6</v>
      </c>
      <c r="I23" s="135">
        <v>45382543.880000003</v>
      </c>
      <c r="J23" s="146"/>
      <c r="K23" s="137">
        <v>12264813</v>
      </c>
      <c r="L23" s="137"/>
      <c r="M23" s="137">
        <v>35840684</v>
      </c>
      <c r="N23" s="137"/>
      <c r="O23" s="137">
        <v>2062175</v>
      </c>
      <c r="Q23" s="138">
        <v>4.54</v>
      </c>
      <c r="S23" s="139">
        <v>17.399999999999999</v>
      </c>
      <c r="T23" s="163"/>
      <c r="V23" s="110">
        <f t="shared" si="0"/>
        <v>17.380040006304025</v>
      </c>
    </row>
    <row r="24" spans="1:22" s="110" customFormat="1" x14ac:dyDescent="0.2">
      <c r="A24" s="169"/>
      <c r="B24" s="129"/>
      <c r="C24" s="147" t="s">
        <v>107</v>
      </c>
      <c r="E24" s="133" t="s">
        <v>532</v>
      </c>
      <c r="F24" s="133" t="s">
        <v>97</v>
      </c>
      <c r="G24" s="134">
        <v>-8</v>
      </c>
      <c r="I24" s="135">
        <v>8397192.1199999992</v>
      </c>
      <c r="J24" s="146"/>
      <c r="K24" s="137">
        <v>7509513</v>
      </c>
      <c r="L24" s="137"/>
      <c r="M24" s="137">
        <v>1559454</v>
      </c>
      <c r="N24" s="137"/>
      <c r="O24" s="137">
        <v>95610</v>
      </c>
      <c r="Q24" s="138">
        <v>1.1399999999999999</v>
      </c>
      <c r="S24" s="139">
        <v>16.3</v>
      </c>
      <c r="T24" s="163"/>
      <c r="V24" s="110">
        <f t="shared" si="0"/>
        <v>16.310574207718858</v>
      </c>
    </row>
    <row r="25" spans="1:22" s="110" customFormat="1" x14ac:dyDescent="0.2">
      <c r="A25" s="169"/>
      <c r="B25" s="129"/>
      <c r="C25" s="147" t="s">
        <v>108</v>
      </c>
      <c r="E25" s="133" t="s">
        <v>532</v>
      </c>
      <c r="F25" s="133" t="s">
        <v>97</v>
      </c>
      <c r="G25" s="134">
        <v>-8</v>
      </c>
      <c r="I25" s="135">
        <v>21345248.670000002</v>
      </c>
      <c r="J25" s="146"/>
      <c r="K25" s="137">
        <v>17200351</v>
      </c>
      <c r="L25" s="137"/>
      <c r="M25" s="137">
        <v>5852518</v>
      </c>
      <c r="N25" s="137"/>
      <c r="O25" s="137">
        <v>358281</v>
      </c>
      <c r="Q25" s="138">
        <v>1.68</v>
      </c>
      <c r="S25" s="139">
        <v>16.3</v>
      </c>
      <c r="T25" s="163"/>
      <c r="V25" s="110">
        <f t="shared" si="0"/>
        <v>16.334994040990171</v>
      </c>
    </row>
    <row r="26" spans="1:22" s="110" customFormat="1" x14ac:dyDescent="0.2">
      <c r="A26" s="169"/>
      <c r="B26" s="129"/>
      <c r="C26" s="147" t="s">
        <v>109</v>
      </c>
      <c r="E26" s="133" t="s">
        <v>532</v>
      </c>
      <c r="F26" s="133" t="s">
        <v>97</v>
      </c>
      <c r="G26" s="134">
        <v>-8</v>
      </c>
      <c r="I26" s="135">
        <v>16653049.6</v>
      </c>
      <c r="J26" s="146"/>
      <c r="K26" s="137">
        <v>14451749</v>
      </c>
      <c r="L26" s="137"/>
      <c r="M26" s="137">
        <v>3533545</v>
      </c>
      <c r="N26" s="137"/>
      <c r="O26" s="137">
        <v>218196</v>
      </c>
      <c r="Q26" s="138">
        <v>1.31</v>
      </c>
      <c r="S26" s="139">
        <v>16.2</v>
      </c>
      <c r="T26" s="163"/>
      <c r="V26" s="110">
        <f t="shared" si="0"/>
        <v>16.194361949806595</v>
      </c>
    </row>
    <row r="27" spans="1:22" s="110" customFormat="1" x14ac:dyDescent="0.2">
      <c r="A27" s="169"/>
      <c r="B27" s="129"/>
      <c r="C27" s="147" t="s">
        <v>110</v>
      </c>
      <c r="E27" s="133" t="s">
        <v>532</v>
      </c>
      <c r="F27" s="133" t="s">
        <v>97</v>
      </c>
      <c r="G27" s="134">
        <v>-8</v>
      </c>
      <c r="I27" s="135">
        <v>51457056.740000002</v>
      </c>
      <c r="J27" s="146"/>
      <c r="K27" s="137">
        <v>34353891</v>
      </c>
      <c r="L27" s="137"/>
      <c r="M27" s="137">
        <v>21219730</v>
      </c>
      <c r="N27" s="137"/>
      <c r="O27" s="137">
        <v>1106327</v>
      </c>
      <c r="Q27" s="138">
        <v>2.15</v>
      </c>
      <c r="S27" s="139">
        <v>19.2</v>
      </c>
      <c r="T27" s="163"/>
      <c r="V27" s="110">
        <f t="shared" si="0"/>
        <v>19.180341797678263</v>
      </c>
    </row>
    <row r="28" spans="1:22" s="110" customFormat="1" x14ac:dyDescent="0.2">
      <c r="A28" s="169"/>
      <c r="B28" s="129"/>
      <c r="C28" s="147" t="s">
        <v>111</v>
      </c>
      <c r="E28" s="133" t="s">
        <v>532</v>
      </c>
      <c r="F28" s="133" t="s">
        <v>97</v>
      </c>
      <c r="G28" s="134">
        <v>-8</v>
      </c>
      <c r="I28" s="135">
        <v>43271160.710000001</v>
      </c>
      <c r="J28" s="146"/>
      <c r="K28" s="137">
        <v>16660841</v>
      </c>
      <c r="L28" s="137"/>
      <c r="M28" s="137">
        <v>30072013</v>
      </c>
      <c r="N28" s="137"/>
      <c r="O28" s="137">
        <v>1486395</v>
      </c>
      <c r="Q28" s="138">
        <v>3.44</v>
      </c>
      <c r="S28" s="139">
        <v>20.2</v>
      </c>
      <c r="T28" s="163"/>
      <c r="V28" s="110">
        <f t="shared" si="0"/>
        <v>20.231508448292683</v>
      </c>
    </row>
    <row r="29" spans="1:22" s="110" customFormat="1" x14ac:dyDescent="0.2">
      <c r="A29" s="169"/>
      <c r="B29" s="129"/>
      <c r="C29" s="147" t="s">
        <v>112</v>
      </c>
      <c r="E29" s="133" t="s">
        <v>532</v>
      </c>
      <c r="F29" s="133" t="s">
        <v>97</v>
      </c>
      <c r="G29" s="134">
        <v>-8</v>
      </c>
      <c r="I29" s="150">
        <v>15816339.699999999</v>
      </c>
      <c r="J29" s="146"/>
      <c r="K29" s="137">
        <v>14084948</v>
      </c>
      <c r="L29" s="137"/>
      <c r="M29" s="137">
        <v>2996699</v>
      </c>
      <c r="N29" s="137"/>
      <c r="O29" s="137">
        <v>183959</v>
      </c>
      <c r="Q29" s="138">
        <v>1.1599999999999999</v>
      </c>
      <c r="S29" s="139">
        <v>16.3</v>
      </c>
      <c r="T29" s="163"/>
      <c r="V29" s="110">
        <f t="shared" si="0"/>
        <v>16.2900374539979</v>
      </c>
    </row>
    <row r="30" spans="1:22" s="110" customFormat="1" x14ac:dyDescent="0.2">
      <c r="A30" s="169"/>
      <c r="B30" s="129"/>
      <c r="C30" s="147" t="s">
        <v>128</v>
      </c>
      <c r="E30" s="133" t="s">
        <v>532</v>
      </c>
      <c r="F30" s="133" t="s">
        <v>97</v>
      </c>
      <c r="G30" s="134">
        <v>-8</v>
      </c>
      <c r="I30" s="140">
        <v>36901.040000000001</v>
      </c>
      <c r="J30" s="146"/>
      <c r="K30" s="137">
        <v>0</v>
      </c>
      <c r="L30" s="137"/>
      <c r="M30" s="137">
        <v>39853</v>
      </c>
      <c r="N30" s="137"/>
      <c r="O30" s="137">
        <v>1958</v>
      </c>
      <c r="Q30" s="189">
        <v>5.31</v>
      </c>
      <c r="S30" s="190">
        <v>20.399999999999999</v>
      </c>
      <c r="T30" s="163"/>
      <c r="V30" s="110">
        <f t="shared" si="0"/>
        <v>20.353932584269664</v>
      </c>
    </row>
    <row r="31" spans="1:22" s="110" customFormat="1" x14ac:dyDescent="0.2">
      <c r="A31" s="169"/>
      <c r="B31" s="129"/>
      <c r="E31" s="133"/>
      <c r="F31" s="133"/>
      <c r="G31" s="134"/>
      <c r="I31" s="135"/>
      <c r="K31" s="148"/>
      <c r="L31" s="130"/>
      <c r="M31" s="148"/>
      <c r="N31" s="130"/>
      <c r="O31" s="148"/>
      <c r="Q31" s="138"/>
      <c r="S31" s="139"/>
      <c r="T31" s="163"/>
    </row>
    <row r="32" spans="1:22" s="110" customFormat="1" x14ac:dyDescent="0.2">
      <c r="A32" s="169"/>
      <c r="B32" s="129"/>
      <c r="C32" s="149" t="s">
        <v>113</v>
      </c>
      <c r="E32" s="133"/>
      <c r="F32" s="133"/>
      <c r="G32" s="134"/>
      <c r="I32" s="135">
        <f>+SUBTOTAL(9,I17:I31)</f>
        <v>341081605.71999997</v>
      </c>
      <c r="K32" s="130">
        <f>+SUBTOTAL(9,K17:K31)</f>
        <v>170461214</v>
      </c>
      <c r="L32" s="130"/>
      <c r="M32" s="130">
        <f>+SUBTOTAL(9,M17:M31)</f>
        <v>201288261</v>
      </c>
      <c r="N32" s="130"/>
      <c r="O32" s="130">
        <f>+SUBTOTAL(9,O17:O31)</f>
        <v>8265062</v>
      </c>
      <c r="Q32" s="138">
        <f>O32/I32*100</f>
        <v>2.423191946265475</v>
      </c>
      <c r="S32" s="139">
        <f>ROUND(M32/O32,1)</f>
        <v>24.4</v>
      </c>
      <c r="T32" s="163"/>
    </row>
    <row r="33" spans="1:22" s="110" customFormat="1" x14ac:dyDescent="0.2">
      <c r="A33" s="169"/>
      <c r="B33" s="129"/>
      <c r="C33" s="149"/>
      <c r="E33" s="133"/>
      <c r="F33" s="133"/>
      <c r="G33" s="134"/>
      <c r="I33" s="135"/>
      <c r="K33" s="130"/>
      <c r="L33" s="130"/>
      <c r="M33" s="130"/>
      <c r="N33" s="130"/>
      <c r="O33" s="130"/>
      <c r="Q33" s="138"/>
      <c r="S33" s="139"/>
      <c r="T33" s="163"/>
    </row>
    <row r="34" spans="1:22" s="110" customFormat="1" x14ac:dyDescent="0.2">
      <c r="A34" s="169">
        <v>311.2</v>
      </c>
      <c r="B34" s="129"/>
      <c r="C34" s="132" t="s">
        <v>118</v>
      </c>
      <c r="E34" s="133"/>
      <c r="F34" s="133"/>
      <c r="G34" s="134"/>
      <c r="I34" s="135"/>
      <c r="K34" s="130"/>
      <c r="L34" s="130"/>
      <c r="M34" s="130"/>
      <c r="N34" s="130"/>
      <c r="O34" s="130"/>
      <c r="Q34" s="138"/>
      <c r="S34" s="139"/>
      <c r="T34" s="163"/>
    </row>
    <row r="35" spans="1:22" s="110" customFormat="1" x14ac:dyDescent="0.2">
      <c r="A35" s="169"/>
      <c r="B35" s="129"/>
      <c r="C35" s="132" t="s">
        <v>119</v>
      </c>
      <c r="E35" s="133" t="s">
        <v>532</v>
      </c>
      <c r="F35" s="133" t="s">
        <v>97</v>
      </c>
      <c r="G35" s="134">
        <v>-10</v>
      </c>
      <c r="I35" s="135">
        <v>1821179.5</v>
      </c>
      <c r="J35" s="146"/>
      <c r="K35" s="137">
        <v>2003297</v>
      </c>
      <c r="L35" s="137"/>
      <c r="M35" s="137">
        <v>0</v>
      </c>
      <c r="N35" s="137"/>
      <c r="O35" s="137">
        <v>0</v>
      </c>
      <c r="Q35" s="138">
        <v>0</v>
      </c>
      <c r="S35" s="139">
        <v>0</v>
      </c>
      <c r="T35" s="163"/>
    </row>
    <row r="36" spans="1:22" s="110" customFormat="1" x14ac:dyDescent="0.2">
      <c r="A36" s="169"/>
      <c r="B36" s="129"/>
      <c r="C36" s="132" t="s">
        <v>120</v>
      </c>
      <c r="E36" s="133" t="s">
        <v>532</v>
      </c>
      <c r="F36" s="133" t="s">
        <v>97</v>
      </c>
      <c r="G36" s="134">
        <v>-10</v>
      </c>
      <c r="I36" s="135">
        <v>630860.03</v>
      </c>
      <c r="J36" s="146"/>
      <c r="K36" s="137">
        <v>693946</v>
      </c>
      <c r="L36" s="137"/>
      <c r="M36" s="137">
        <v>0</v>
      </c>
      <c r="N36" s="137"/>
      <c r="O36" s="137">
        <v>0</v>
      </c>
      <c r="Q36" s="138">
        <v>0</v>
      </c>
      <c r="R36" s="142"/>
      <c r="S36" s="139">
        <v>0</v>
      </c>
      <c r="T36" s="163"/>
    </row>
    <row r="37" spans="1:22" s="110" customFormat="1" x14ac:dyDescent="0.2">
      <c r="A37" s="169"/>
      <c r="B37" s="129"/>
      <c r="C37" s="147" t="s">
        <v>121</v>
      </c>
      <c r="E37" s="133" t="s">
        <v>532</v>
      </c>
      <c r="F37" s="133" t="s">
        <v>97</v>
      </c>
      <c r="G37" s="134">
        <v>-10</v>
      </c>
      <c r="I37" s="135">
        <v>2756302.5</v>
      </c>
      <c r="J37" s="146"/>
      <c r="K37" s="137">
        <v>3031933</v>
      </c>
      <c r="L37" s="137"/>
      <c r="M37" s="137">
        <v>0</v>
      </c>
      <c r="N37" s="137"/>
      <c r="O37" s="137">
        <v>0</v>
      </c>
      <c r="Q37" s="138">
        <v>0</v>
      </c>
      <c r="S37" s="139">
        <v>0</v>
      </c>
      <c r="T37" s="163"/>
    </row>
    <row r="38" spans="1:22" s="110" customFormat="1" x14ac:dyDescent="0.2">
      <c r="A38" s="169"/>
      <c r="B38" s="129"/>
      <c r="C38" s="147" t="s">
        <v>122</v>
      </c>
      <c r="E38" s="133" t="s">
        <v>532</v>
      </c>
      <c r="F38" s="133" t="s">
        <v>97</v>
      </c>
      <c r="G38" s="134">
        <v>-10</v>
      </c>
      <c r="I38" s="135">
        <v>5631448.4000000004</v>
      </c>
      <c r="J38" s="146"/>
      <c r="K38" s="137">
        <v>6194593</v>
      </c>
      <c r="L38" s="137"/>
      <c r="M38" s="137">
        <v>0</v>
      </c>
      <c r="N38" s="137"/>
      <c r="O38" s="137">
        <v>0</v>
      </c>
      <c r="Q38" s="138">
        <v>0</v>
      </c>
      <c r="S38" s="139">
        <v>0</v>
      </c>
      <c r="T38" s="163"/>
    </row>
    <row r="39" spans="1:22" s="110" customFormat="1" x14ac:dyDescent="0.2">
      <c r="A39" s="169"/>
      <c r="B39" s="129"/>
      <c r="C39" s="147" t="s">
        <v>123</v>
      </c>
      <c r="E39" s="133" t="s">
        <v>532</v>
      </c>
      <c r="F39" s="133" t="s">
        <v>97</v>
      </c>
      <c r="G39" s="134">
        <v>-10</v>
      </c>
      <c r="I39" s="135">
        <v>1756471.53</v>
      </c>
      <c r="J39" s="146"/>
      <c r="K39" s="137">
        <v>1932119</v>
      </c>
      <c r="L39" s="137"/>
      <c r="M39" s="137">
        <v>0</v>
      </c>
      <c r="N39" s="137"/>
      <c r="O39" s="137">
        <v>0</v>
      </c>
      <c r="Q39" s="138">
        <v>0</v>
      </c>
      <c r="R39" s="142"/>
      <c r="S39" s="139">
        <v>0</v>
      </c>
      <c r="T39" s="163"/>
    </row>
    <row r="40" spans="1:22" s="154" customFormat="1" x14ac:dyDescent="0.2">
      <c r="A40" s="258"/>
      <c r="B40" s="152"/>
      <c r="C40" s="153" t="s">
        <v>124</v>
      </c>
      <c r="E40" s="156" t="s">
        <v>532</v>
      </c>
      <c r="F40" s="156" t="s">
        <v>97</v>
      </c>
      <c r="G40" s="157">
        <v>-10</v>
      </c>
      <c r="I40" s="140">
        <v>182442.49</v>
      </c>
      <c r="J40" s="259"/>
      <c r="K40" s="141">
        <v>200687</v>
      </c>
      <c r="L40" s="159"/>
      <c r="M40" s="141">
        <v>0</v>
      </c>
      <c r="N40" s="159"/>
      <c r="O40" s="141">
        <v>0</v>
      </c>
      <c r="Q40" s="189">
        <v>0</v>
      </c>
      <c r="R40" s="161"/>
      <c r="S40" s="190">
        <v>0</v>
      </c>
      <c r="T40" s="260"/>
    </row>
    <row r="41" spans="1:22" s="110" customFormat="1" x14ac:dyDescent="0.2">
      <c r="A41" s="169"/>
      <c r="B41" s="129"/>
      <c r="C41" s="149"/>
      <c r="E41" s="133"/>
      <c r="F41" s="133"/>
      <c r="G41" s="134"/>
      <c r="I41" s="135"/>
      <c r="K41" s="130"/>
      <c r="L41" s="130"/>
      <c r="M41" s="130"/>
      <c r="N41" s="130"/>
      <c r="O41" s="130"/>
      <c r="Q41" s="138"/>
      <c r="S41" s="139"/>
      <c r="T41" s="163"/>
    </row>
    <row r="42" spans="1:22" s="110" customFormat="1" x14ac:dyDescent="0.2">
      <c r="A42" s="169"/>
      <c r="B42" s="129"/>
      <c r="C42" s="149" t="s">
        <v>125</v>
      </c>
      <c r="E42" s="133"/>
      <c r="F42" s="133"/>
      <c r="G42" s="134"/>
      <c r="I42" s="135">
        <f>+SUBTOTAL(9,I35:I41)</f>
        <v>12778704.449999999</v>
      </c>
      <c r="K42" s="130">
        <f>+SUBTOTAL(9,K35:K41)</f>
        <v>14056575</v>
      </c>
      <c r="L42" s="130"/>
      <c r="M42" s="130">
        <f>+SUBTOTAL(9,M35:M41)</f>
        <v>0</v>
      </c>
      <c r="N42" s="130"/>
      <c r="O42" s="130">
        <f>+SUBTOTAL(9,O35:O41)</f>
        <v>0</v>
      </c>
      <c r="Q42" s="138">
        <f>O42/I42*100</f>
        <v>0</v>
      </c>
      <c r="S42" s="139">
        <v>0</v>
      </c>
      <c r="T42" s="163"/>
    </row>
    <row r="43" spans="1:22" s="110" customFormat="1" x14ac:dyDescent="0.2">
      <c r="A43" s="169"/>
      <c r="B43" s="129"/>
      <c r="C43" s="149"/>
      <c r="E43" s="133"/>
      <c r="F43" s="133"/>
      <c r="G43" s="134"/>
      <c r="I43" s="135"/>
      <c r="K43" s="130"/>
      <c r="L43" s="130"/>
      <c r="M43" s="130"/>
      <c r="N43" s="130"/>
      <c r="O43" s="130"/>
      <c r="Q43" s="138"/>
      <c r="S43" s="139"/>
      <c r="T43" s="163"/>
    </row>
    <row r="44" spans="1:22" s="110" customFormat="1" x14ac:dyDescent="0.2">
      <c r="A44" s="169">
        <v>312</v>
      </c>
      <c r="B44" s="129"/>
      <c r="C44" s="110" t="s">
        <v>126</v>
      </c>
      <c r="E44" s="229"/>
      <c r="F44" s="229"/>
      <c r="G44" s="125"/>
      <c r="I44" s="135"/>
      <c r="K44" s="130"/>
      <c r="L44" s="130"/>
      <c r="M44" s="130"/>
      <c r="N44" s="130"/>
      <c r="O44" s="130"/>
      <c r="Q44" s="138"/>
      <c r="S44" s="139"/>
      <c r="T44" s="163"/>
    </row>
    <row r="45" spans="1:22" s="110" customFormat="1" x14ac:dyDescent="0.2">
      <c r="A45" s="169"/>
      <c r="B45" s="129"/>
      <c r="C45" s="132" t="s">
        <v>100</v>
      </c>
      <c r="E45" s="229" t="s">
        <v>533</v>
      </c>
      <c r="F45" s="229" t="s">
        <v>97</v>
      </c>
      <c r="G45" s="125">
        <v>-13</v>
      </c>
      <c r="I45" s="135">
        <v>554266452.51999998</v>
      </c>
      <c r="K45" s="130">
        <v>110556316</v>
      </c>
      <c r="L45" s="130"/>
      <c r="M45" s="130">
        <v>515764775</v>
      </c>
      <c r="N45" s="130"/>
      <c r="O45" s="130">
        <v>12038282</v>
      </c>
      <c r="Q45" s="138">
        <v>2.17</v>
      </c>
      <c r="S45" s="139">
        <v>42.8</v>
      </c>
      <c r="T45" s="163"/>
      <c r="V45" s="110">
        <f t="shared" ref="V45:V108" si="1">M45/O45</f>
        <v>42.84371931144328</v>
      </c>
    </row>
    <row r="46" spans="1:22" s="110" customFormat="1" x14ac:dyDescent="0.2">
      <c r="A46" s="169"/>
      <c r="B46" s="129"/>
      <c r="C46" s="132" t="s">
        <v>101</v>
      </c>
      <c r="E46" s="229" t="s">
        <v>533</v>
      </c>
      <c r="F46" s="229" t="s">
        <v>97</v>
      </c>
      <c r="G46" s="125">
        <v>-13</v>
      </c>
      <c r="I46" s="135">
        <v>72953390.629999995</v>
      </c>
      <c r="K46" s="130">
        <v>21555951</v>
      </c>
      <c r="L46" s="130"/>
      <c r="M46" s="130">
        <v>60881380</v>
      </c>
      <c r="N46" s="130"/>
      <c r="O46" s="130">
        <v>1429927</v>
      </c>
      <c r="Q46" s="138">
        <v>1.96</v>
      </c>
      <c r="S46" s="139">
        <v>42.6</v>
      </c>
      <c r="T46" s="163"/>
      <c r="V46" s="110">
        <f t="shared" si="1"/>
        <v>42.576565097379095</v>
      </c>
    </row>
    <row r="47" spans="1:22" s="110" customFormat="1" x14ac:dyDescent="0.2">
      <c r="A47" s="169"/>
      <c r="B47" s="129"/>
      <c r="C47" s="147" t="s">
        <v>103</v>
      </c>
      <c r="E47" s="133" t="s">
        <v>533</v>
      </c>
      <c r="F47" s="133" t="s">
        <v>97</v>
      </c>
      <c r="G47" s="134">
        <v>-6</v>
      </c>
      <c r="I47" s="135">
        <v>38556575.43</v>
      </c>
      <c r="J47" s="146"/>
      <c r="K47" s="137">
        <v>39433716</v>
      </c>
      <c r="L47" s="137"/>
      <c r="M47" s="137">
        <v>1436254</v>
      </c>
      <c r="N47" s="137"/>
      <c r="O47" s="137">
        <v>1238148</v>
      </c>
      <c r="Q47" s="138">
        <v>3.21</v>
      </c>
      <c r="S47" s="139">
        <v>1.2</v>
      </c>
      <c r="T47" s="163"/>
      <c r="V47" s="110">
        <f t="shared" si="1"/>
        <v>1.1600018737663025</v>
      </c>
    </row>
    <row r="48" spans="1:22" s="110" customFormat="1" x14ac:dyDescent="0.2">
      <c r="A48" s="169"/>
      <c r="B48" s="129"/>
      <c r="C48" s="147" t="s">
        <v>104</v>
      </c>
      <c r="E48" s="133" t="s">
        <v>533</v>
      </c>
      <c r="F48" s="133" t="s">
        <v>97</v>
      </c>
      <c r="G48" s="134">
        <v>-6</v>
      </c>
      <c r="I48" s="135">
        <v>42204805.560000002</v>
      </c>
      <c r="J48" s="146"/>
      <c r="K48" s="137">
        <v>43229373</v>
      </c>
      <c r="L48" s="137"/>
      <c r="M48" s="137">
        <v>1507721</v>
      </c>
      <c r="N48" s="137"/>
      <c r="O48" s="137">
        <v>1299759</v>
      </c>
      <c r="Q48" s="138">
        <v>3.08</v>
      </c>
      <c r="S48" s="139">
        <v>1.2</v>
      </c>
      <c r="T48" s="163"/>
      <c r="V48" s="110">
        <f t="shared" si="1"/>
        <v>1.1600004308491036</v>
      </c>
    </row>
    <row r="49" spans="1:22" s="110" customFormat="1" x14ac:dyDescent="0.2">
      <c r="A49" s="169"/>
      <c r="B49" s="129"/>
      <c r="C49" s="147" t="s">
        <v>105</v>
      </c>
      <c r="E49" s="133" t="s">
        <v>533</v>
      </c>
      <c r="F49" s="133" t="s">
        <v>97</v>
      </c>
      <c r="G49" s="134">
        <v>-6</v>
      </c>
      <c r="I49" s="135">
        <v>442651264.75999999</v>
      </c>
      <c r="J49" s="146"/>
      <c r="K49" s="137">
        <v>80166586</v>
      </c>
      <c r="L49" s="137"/>
      <c r="M49" s="137">
        <v>389043755</v>
      </c>
      <c r="N49" s="137"/>
      <c r="O49" s="137">
        <v>22988128</v>
      </c>
      <c r="Q49" s="138">
        <v>5.19</v>
      </c>
      <c r="S49" s="139">
        <v>16.899999999999999</v>
      </c>
      <c r="T49" s="163"/>
      <c r="V49" s="110">
        <f t="shared" si="1"/>
        <v>16.923681432433298</v>
      </c>
    </row>
    <row r="50" spans="1:22" s="110" customFormat="1" x14ac:dyDescent="0.2">
      <c r="A50" s="169"/>
      <c r="B50" s="129"/>
      <c r="C50" s="147" t="s">
        <v>106</v>
      </c>
      <c r="E50" s="133" t="s">
        <v>533</v>
      </c>
      <c r="F50" s="133" t="s">
        <v>97</v>
      </c>
      <c r="G50" s="134">
        <v>-6</v>
      </c>
      <c r="I50" s="135">
        <v>335178567.22000003</v>
      </c>
      <c r="J50" s="146"/>
      <c r="K50" s="137">
        <v>75103808</v>
      </c>
      <c r="L50" s="137"/>
      <c r="M50" s="137">
        <v>280185473</v>
      </c>
      <c r="N50" s="137"/>
      <c r="O50" s="137">
        <v>16498201</v>
      </c>
      <c r="Q50" s="138">
        <v>4.92</v>
      </c>
      <c r="S50" s="139">
        <v>17</v>
      </c>
      <c r="T50" s="163"/>
      <c r="V50" s="110">
        <f t="shared" si="1"/>
        <v>16.982789396249931</v>
      </c>
    </row>
    <row r="51" spans="1:22" s="110" customFormat="1" x14ac:dyDescent="0.2">
      <c r="A51" s="169"/>
      <c r="B51" s="129"/>
      <c r="C51" s="147" t="s">
        <v>107</v>
      </c>
      <c r="E51" s="133" t="s">
        <v>533</v>
      </c>
      <c r="F51" s="133" t="s">
        <v>97</v>
      </c>
      <c r="G51" s="134">
        <v>-8</v>
      </c>
      <c r="I51" s="135">
        <v>139576135.58000001</v>
      </c>
      <c r="J51" s="146"/>
      <c r="K51" s="137">
        <v>57639685</v>
      </c>
      <c r="L51" s="137"/>
      <c r="M51" s="137">
        <v>93102541</v>
      </c>
      <c r="N51" s="137"/>
      <c r="O51" s="137">
        <v>5810674</v>
      </c>
      <c r="Q51" s="138">
        <v>4.16</v>
      </c>
      <c r="S51" s="139">
        <v>16</v>
      </c>
      <c r="T51" s="163"/>
      <c r="V51" s="110">
        <f t="shared" si="1"/>
        <v>16.022674994329403</v>
      </c>
    </row>
    <row r="52" spans="1:22" s="110" customFormat="1" x14ac:dyDescent="0.2">
      <c r="A52" s="169"/>
      <c r="B52" s="129"/>
      <c r="C52" s="147" t="s">
        <v>108</v>
      </c>
      <c r="E52" s="133" t="s">
        <v>533</v>
      </c>
      <c r="F52" s="133" t="s">
        <v>97</v>
      </c>
      <c r="G52" s="134">
        <v>-8</v>
      </c>
      <c r="I52" s="135">
        <v>355931120.22000003</v>
      </c>
      <c r="J52" s="146"/>
      <c r="K52" s="137">
        <v>110114714</v>
      </c>
      <c r="L52" s="137"/>
      <c r="M52" s="137">
        <v>274290896</v>
      </c>
      <c r="N52" s="137"/>
      <c r="O52" s="137">
        <v>17179573</v>
      </c>
      <c r="Q52" s="138">
        <v>4.83</v>
      </c>
      <c r="S52" s="139">
        <v>16</v>
      </c>
      <c r="T52" s="163"/>
      <c r="V52" s="110">
        <f t="shared" si="1"/>
        <v>15.966106724538497</v>
      </c>
    </row>
    <row r="53" spans="1:22" s="110" customFormat="1" x14ac:dyDescent="0.2">
      <c r="A53" s="169"/>
      <c r="B53" s="129"/>
      <c r="C53" s="147" t="s">
        <v>109</v>
      </c>
      <c r="E53" s="133" t="s">
        <v>533</v>
      </c>
      <c r="F53" s="133" t="s">
        <v>97</v>
      </c>
      <c r="G53" s="134">
        <v>-8</v>
      </c>
      <c r="I53" s="135">
        <v>277188781.50999999</v>
      </c>
      <c r="J53" s="146"/>
      <c r="K53" s="137">
        <v>74139461</v>
      </c>
      <c r="L53" s="137"/>
      <c r="M53" s="137">
        <v>225224423</v>
      </c>
      <c r="N53" s="137"/>
      <c r="O53" s="137">
        <v>14124142</v>
      </c>
      <c r="Q53" s="138">
        <v>5.0999999999999996</v>
      </c>
      <c r="S53" s="139">
        <v>15.9</v>
      </c>
      <c r="T53" s="163"/>
      <c r="V53" s="110">
        <f t="shared" si="1"/>
        <v>15.946060511144678</v>
      </c>
    </row>
    <row r="54" spans="1:22" s="110" customFormat="1" x14ac:dyDescent="0.2">
      <c r="A54" s="169"/>
      <c r="B54" s="129"/>
      <c r="C54" s="147" t="s">
        <v>110</v>
      </c>
      <c r="E54" s="133" t="s">
        <v>533</v>
      </c>
      <c r="F54" s="133" t="s">
        <v>97</v>
      </c>
      <c r="G54" s="134">
        <v>-8</v>
      </c>
      <c r="I54" s="135">
        <v>433488085.01999998</v>
      </c>
      <c r="J54" s="146"/>
      <c r="K54" s="137">
        <v>181912764</v>
      </c>
      <c r="L54" s="137"/>
      <c r="M54" s="137">
        <v>286254368</v>
      </c>
      <c r="N54" s="137"/>
      <c r="O54" s="137">
        <v>15353337</v>
      </c>
      <c r="Q54" s="138">
        <v>3.54</v>
      </c>
      <c r="S54" s="139">
        <v>18.600000000000001</v>
      </c>
      <c r="T54" s="163"/>
      <c r="V54" s="110">
        <f t="shared" si="1"/>
        <v>18.644439837411241</v>
      </c>
    </row>
    <row r="55" spans="1:22" s="110" customFormat="1" x14ac:dyDescent="0.2">
      <c r="A55" s="169"/>
      <c r="B55" s="129"/>
      <c r="C55" s="147" t="s">
        <v>111</v>
      </c>
      <c r="E55" s="133" t="s">
        <v>533</v>
      </c>
      <c r="F55" s="133" t="s">
        <v>97</v>
      </c>
      <c r="G55" s="134">
        <v>-8</v>
      </c>
      <c r="I55" s="135">
        <v>751196369.79999995</v>
      </c>
      <c r="J55" s="146"/>
      <c r="K55" s="137">
        <v>168106676</v>
      </c>
      <c r="L55" s="137"/>
      <c r="M55" s="137">
        <v>643185403</v>
      </c>
      <c r="N55" s="137"/>
      <c r="O55" s="137">
        <v>32693892</v>
      </c>
      <c r="Q55" s="138">
        <v>4.3499999999999996</v>
      </c>
      <c r="S55" s="139">
        <v>19.7</v>
      </c>
      <c r="T55" s="163"/>
      <c r="V55" s="110">
        <f t="shared" si="1"/>
        <v>19.672953070255446</v>
      </c>
    </row>
    <row r="56" spans="1:22" s="110" customFormat="1" x14ac:dyDescent="0.2">
      <c r="A56" s="261"/>
      <c r="B56" s="129"/>
      <c r="C56" s="147" t="s">
        <v>112</v>
      </c>
      <c r="E56" s="133" t="s">
        <v>533</v>
      </c>
      <c r="F56" s="133" t="s">
        <v>97</v>
      </c>
      <c r="G56" s="134">
        <v>-8</v>
      </c>
      <c r="I56" s="135">
        <v>70125568.120000005</v>
      </c>
      <c r="J56" s="146"/>
      <c r="K56" s="137">
        <v>62367365</v>
      </c>
      <c r="L56" s="137"/>
      <c r="M56" s="137">
        <v>13368249</v>
      </c>
      <c r="N56" s="137"/>
      <c r="O56" s="137">
        <v>836182</v>
      </c>
      <c r="Q56" s="138">
        <v>1.19</v>
      </c>
      <c r="S56" s="139">
        <v>16</v>
      </c>
      <c r="T56" s="163"/>
      <c r="V56" s="110">
        <f t="shared" si="1"/>
        <v>15.987247991465972</v>
      </c>
    </row>
    <row r="57" spans="1:22" s="110" customFormat="1" x14ac:dyDescent="0.2">
      <c r="A57" s="169"/>
      <c r="B57" s="129"/>
      <c r="C57" s="147" t="s">
        <v>127</v>
      </c>
      <c r="E57" s="133" t="s">
        <v>533</v>
      </c>
      <c r="F57" s="133" t="s">
        <v>97</v>
      </c>
      <c r="G57" s="134">
        <v>-8</v>
      </c>
      <c r="I57" s="150">
        <v>119327931.23999999</v>
      </c>
      <c r="J57" s="146"/>
      <c r="K57" s="137">
        <v>39524131</v>
      </c>
      <c r="L57" s="137"/>
      <c r="M57" s="137">
        <v>89350035</v>
      </c>
      <c r="N57" s="137"/>
      <c r="O57" s="137">
        <v>4765380</v>
      </c>
      <c r="Q57" s="138">
        <v>3.99</v>
      </c>
      <c r="S57" s="139">
        <v>18.7</v>
      </c>
      <c r="T57" s="163"/>
      <c r="V57" s="110">
        <f t="shared" si="1"/>
        <v>18.749823728642838</v>
      </c>
    </row>
    <row r="58" spans="1:22" s="110" customFormat="1" x14ac:dyDescent="0.2">
      <c r="A58" s="169"/>
      <c r="B58" s="129"/>
      <c r="C58" s="147" t="s">
        <v>128</v>
      </c>
      <c r="E58" s="133" t="s">
        <v>533</v>
      </c>
      <c r="F58" s="133" t="s">
        <v>97</v>
      </c>
      <c r="G58" s="134">
        <v>-8</v>
      </c>
      <c r="I58" s="140">
        <v>254161647.88999999</v>
      </c>
      <c r="J58" s="146"/>
      <c r="K58" s="137">
        <v>95407708</v>
      </c>
      <c r="L58" s="137"/>
      <c r="M58" s="137">
        <v>179086872</v>
      </c>
      <c r="N58" s="137"/>
      <c r="O58" s="137">
        <v>9062789</v>
      </c>
      <c r="Q58" s="189">
        <v>3.57</v>
      </c>
      <c r="S58" s="190">
        <v>19.8</v>
      </c>
      <c r="T58" s="163"/>
      <c r="V58" s="110">
        <f t="shared" si="1"/>
        <v>19.760679852526636</v>
      </c>
    </row>
    <row r="59" spans="1:22" s="110" customFormat="1" x14ac:dyDescent="0.2">
      <c r="A59" s="169"/>
      <c r="B59" s="129"/>
      <c r="E59" s="133"/>
      <c r="F59" s="133"/>
      <c r="G59" s="134"/>
      <c r="I59" s="135"/>
      <c r="K59" s="148"/>
      <c r="L59" s="130"/>
      <c r="M59" s="148"/>
      <c r="N59" s="130"/>
      <c r="O59" s="148"/>
      <c r="Q59" s="138"/>
      <c r="S59" s="139"/>
      <c r="T59" s="163"/>
    </row>
    <row r="60" spans="1:22" s="110" customFormat="1" x14ac:dyDescent="0.2">
      <c r="A60" s="169"/>
      <c r="B60" s="129"/>
      <c r="C60" s="149" t="s">
        <v>129</v>
      </c>
      <c r="E60" s="133"/>
      <c r="F60" s="133"/>
      <c r="G60" s="134"/>
      <c r="I60" s="135">
        <f>+SUBTOTAL(9,I45:I59)</f>
        <v>3886806695.4999995</v>
      </c>
      <c r="K60" s="130">
        <f>+SUBTOTAL(9,K45:K59)</f>
        <v>1159258254</v>
      </c>
      <c r="L60" s="130"/>
      <c r="M60" s="130">
        <f>+SUBTOTAL(9,M45:M59)</f>
        <v>3052682145</v>
      </c>
      <c r="N60" s="130"/>
      <c r="O60" s="130">
        <f>+SUBTOTAL(9,O45:O59)</f>
        <v>155318414</v>
      </c>
      <c r="Q60" s="138">
        <f>O60/I60*100</f>
        <v>3.9960416395243401</v>
      </c>
      <c r="S60" s="139">
        <f>ROUND(M60/O60,1)</f>
        <v>19.7</v>
      </c>
      <c r="T60" s="163"/>
      <c r="V60" s="110">
        <f t="shared" si="1"/>
        <v>19.654347906230875</v>
      </c>
    </row>
    <row r="61" spans="1:22" s="110" customFormat="1" ht="15.75" x14ac:dyDescent="0.25">
      <c r="B61" s="129"/>
      <c r="C61" s="151"/>
      <c r="E61" s="229"/>
      <c r="F61" s="229"/>
      <c r="G61" s="125"/>
      <c r="K61" s="126"/>
      <c r="L61" s="126"/>
      <c r="M61" s="126"/>
      <c r="N61" s="126"/>
      <c r="O61" s="126"/>
    </row>
    <row r="62" spans="1:22" s="110" customFormat="1" x14ac:dyDescent="0.2">
      <c r="A62" s="169">
        <v>312.10000000000002</v>
      </c>
      <c r="B62" s="129"/>
      <c r="C62" s="132" t="s">
        <v>130</v>
      </c>
      <c r="E62" s="133"/>
      <c r="F62" s="133"/>
      <c r="G62" s="134"/>
      <c r="I62" s="135"/>
      <c r="K62" s="130"/>
      <c r="L62" s="130"/>
      <c r="M62" s="130"/>
      <c r="N62" s="130"/>
      <c r="O62" s="130"/>
      <c r="Q62" s="138"/>
      <c r="S62" s="139"/>
      <c r="T62" s="163"/>
    </row>
    <row r="63" spans="1:22" s="110" customFormat="1" x14ac:dyDescent="0.2">
      <c r="A63" s="169"/>
      <c r="B63" s="129"/>
      <c r="C63" s="132" t="s">
        <v>114</v>
      </c>
      <c r="E63" s="133" t="s">
        <v>115</v>
      </c>
      <c r="F63" s="133" t="s">
        <v>97</v>
      </c>
      <c r="G63" s="134">
        <v>0</v>
      </c>
      <c r="I63" s="150">
        <v>9104044.8699999992</v>
      </c>
      <c r="J63" s="146"/>
      <c r="K63" s="137">
        <v>5018153</v>
      </c>
      <c r="L63" s="137"/>
      <c r="M63" s="137">
        <v>4085892</v>
      </c>
      <c r="N63" s="137"/>
      <c r="O63" s="137">
        <v>680982</v>
      </c>
      <c r="Q63" s="138">
        <v>7.48</v>
      </c>
      <c r="S63" s="139">
        <v>6</v>
      </c>
      <c r="T63" s="163"/>
      <c r="V63" s="110">
        <f t="shared" si="1"/>
        <v>6</v>
      </c>
    </row>
    <row r="64" spans="1:22" s="110" customFormat="1" x14ac:dyDescent="0.2">
      <c r="A64" s="169"/>
      <c r="B64" s="129"/>
      <c r="C64" s="147" t="s">
        <v>131</v>
      </c>
      <c r="E64" s="133" t="s">
        <v>115</v>
      </c>
      <c r="F64" s="133" t="s">
        <v>97</v>
      </c>
      <c r="G64" s="134">
        <v>0</v>
      </c>
      <c r="I64" s="135">
        <v>9299115</v>
      </c>
      <c r="J64" s="146"/>
      <c r="K64" s="137">
        <v>9298845</v>
      </c>
      <c r="L64" s="137"/>
      <c r="M64" s="137">
        <v>270</v>
      </c>
      <c r="N64" s="137"/>
      <c r="O64" s="137">
        <v>90</v>
      </c>
      <c r="Q64" s="262">
        <v>0</v>
      </c>
      <c r="S64" s="139">
        <v>3</v>
      </c>
      <c r="T64" s="163"/>
      <c r="V64" s="110">
        <f t="shared" si="1"/>
        <v>3</v>
      </c>
    </row>
    <row r="65" spans="1:22" s="110" customFormat="1" x14ac:dyDescent="0.2">
      <c r="A65" s="169"/>
      <c r="B65" s="129"/>
      <c r="C65" s="147" t="s">
        <v>132</v>
      </c>
      <c r="E65" s="133" t="s">
        <v>115</v>
      </c>
      <c r="F65" s="133" t="s">
        <v>97</v>
      </c>
      <c r="G65" s="134">
        <v>0</v>
      </c>
      <c r="I65" s="135">
        <v>3909061.67</v>
      </c>
      <c r="J65" s="146"/>
      <c r="K65" s="137">
        <v>2991413</v>
      </c>
      <c r="L65" s="137"/>
      <c r="M65" s="137">
        <v>917649</v>
      </c>
      <c r="N65" s="137"/>
      <c r="O65" s="137">
        <v>305883</v>
      </c>
      <c r="Q65" s="138">
        <v>7.82</v>
      </c>
      <c r="S65" s="139">
        <v>3</v>
      </c>
      <c r="T65" s="163"/>
      <c r="V65" s="110">
        <f t="shared" si="1"/>
        <v>3</v>
      </c>
    </row>
    <row r="66" spans="1:22" s="110" customFormat="1" x14ac:dyDescent="0.2">
      <c r="A66" s="169"/>
      <c r="B66" s="129"/>
      <c r="C66" s="147" t="s">
        <v>133</v>
      </c>
      <c r="E66" s="133" t="s">
        <v>115</v>
      </c>
      <c r="F66" s="133" t="s">
        <v>97</v>
      </c>
      <c r="G66" s="134">
        <v>0</v>
      </c>
      <c r="I66" s="135">
        <v>19802080.260000002</v>
      </c>
      <c r="J66" s="146"/>
      <c r="K66" s="137">
        <v>5142558</v>
      </c>
      <c r="L66" s="137"/>
      <c r="M66" s="137">
        <v>14659522</v>
      </c>
      <c r="N66" s="137"/>
      <c r="O66" s="137">
        <v>4886507</v>
      </c>
      <c r="Q66" s="138">
        <v>24.68</v>
      </c>
      <c r="S66" s="139">
        <v>3</v>
      </c>
      <c r="T66" s="163"/>
      <c r="V66" s="110">
        <f t="shared" si="1"/>
        <v>3.0000002046451586</v>
      </c>
    </row>
    <row r="67" spans="1:22" s="154" customFormat="1" x14ac:dyDescent="0.2">
      <c r="A67" s="258"/>
      <c r="B67" s="152"/>
      <c r="C67" s="153" t="s">
        <v>116</v>
      </c>
      <c r="E67" s="155" t="s">
        <v>115</v>
      </c>
      <c r="F67" s="156" t="s">
        <v>97</v>
      </c>
      <c r="G67" s="157">
        <v>0</v>
      </c>
      <c r="I67" s="150">
        <v>39480.550000000003</v>
      </c>
      <c r="J67" s="158"/>
      <c r="K67" s="159">
        <v>39209</v>
      </c>
      <c r="L67" s="159"/>
      <c r="M67" s="159">
        <v>272</v>
      </c>
      <c r="N67" s="159"/>
      <c r="O67" s="159">
        <v>91</v>
      </c>
      <c r="Q67" s="160">
        <v>0.23</v>
      </c>
      <c r="R67" s="161"/>
      <c r="S67" s="162">
        <v>3</v>
      </c>
      <c r="T67" s="260"/>
      <c r="V67" s="110">
        <f t="shared" si="1"/>
        <v>2.9890109890109891</v>
      </c>
    </row>
    <row r="68" spans="1:22" s="110" customFormat="1" x14ac:dyDescent="0.2">
      <c r="A68" s="169"/>
      <c r="B68" s="129"/>
      <c r="C68" s="147" t="s">
        <v>117</v>
      </c>
      <c r="E68" s="133" t="s">
        <v>115</v>
      </c>
      <c r="F68" s="133" t="s">
        <v>97</v>
      </c>
      <c r="G68" s="134">
        <v>0</v>
      </c>
      <c r="I68" s="135">
        <v>2100620.94</v>
      </c>
      <c r="J68" s="146"/>
      <c r="K68" s="137">
        <v>2073761</v>
      </c>
      <c r="L68" s="137"/>
      <c r="M68" s="137">
        <v>26860</v>
      </c>
      <c r="N68" s="137"/>
      <c r="O68" s="137">
        <v>5372</v>
      </c>
      <c r="Q68" s="138">
        <v>0.26</v>
      </c>
      <c r="S68" s="139">
        <v>5</v>
      </c>
      <c r="T68" s="163"/>
      <c r="V68" s="110">
        <f t="shared" si="1"/>
        <v>5</v>
      </c>
    </row>
    <row r="69" spans="1:22" s="110" customFormat="1" x14ac:dyDescent="0.2">
      <c r="A69" s="169"/>
      <c r="B69" s="129"/>
      <c r="C69" s="147" t="s">
        <v>134</v>
      </c>
      <c r="E69" s="133" t="s">
        <v>115</v>
      </c>
      <c r="F69" s="133" t="s">
        <v>97</v>
      </c>
      <c r="G69" s="134">
        <v>0</v>
      </c>
      <c r="I69" s="135">
        <v>32692663.870000001</v>
      </c>
      <c r="J69" s="146"/>
      <c r="K69" s="137">
        <v>14310027</v>
      </c>
      <c r="L69" s="137"/>
      <c r="M69" s="137">
        <v>18382637</v>
      </c>
      <c r="N69" s="137"/>
      <c r="O69" s="137">
        <v>4595659</v>
      </c>
      <c r="Q69" s="138">
        <v>14.06</v>
      </c>
      <c r="S69" s="139">
        <v>4</v>
      </c>
      <c r="T69" s="163"/>
      <c r="V69" s="110">
        <f t="shared" si="1"/>
        <v>4.0000002175966491</v>
      </c>
    </row>
    <row r="70" spans="1:22" s="154" customFormat="1" x14ac:dyDescent="0.2">
      <c r="A70" s="263"/>
      <c r="B70" s="152"/>
      <c r="C70" s="153" t="s">
        <v>135</v>
      </c>
      <c r="E70" s="156" t="s">
        <v>115</v>
      </c>
      <c r="F70" s="156" t="s">
        <v>97</v>
      </c>
      <c r="G70" s="157">
        <v>0</v>
      </c>
      <c r="I70" s="150">
        <v>1901133.18</v>
      </c>
      <c r="J70" s="158"/>
      <c r="K70" s="159">
        <v>1901133</v>
      </c>
      <c r="L70" s="159"/>
      <c r="M70" s="159">
        <v>0</v>
      </c>
      <c r="N70" s="159"/>
      <c r="O70" s="159">
        <v>0</v>
      </c>
      <c r="Q70" s="160">
        <v>0</v>
      </c>
      <c r="S70" s="162">
        <v>0</v>
      </c>
      <c r="T70" s="260"/>
      <c r="V70" s="110"/>
    </row>
    <row r="71" spans="1:22" s="110" customFormat="1" x14ac:dyDescent="0.2">
      <c r="A71" s="169"/>
      <c r="B71" s="129"/>
      <c r="C71" s="132" t="s">
        <v>534</v>
      </c>
      <c r="E71" s="229" t="s">
        <v>115</v>
      </c>
      <c r="F71" s="229" t="s">
        <v>97</v>
      </c>
      <c r="G71" s="134">
        <v>0</v>
      </c>
      <c r="I71" s="135">
        <v>575455.72</v>
      </c>
      <c r="K71" s="130">
        <v>575456</v>
      </c>
      <c r="L71" s="130"/>
      <c r="M71" s="130">
        <v>0</v>
      </c>
      <c r="N71" s="130"/>
      <c r="O71" s="130">
        <v>0</v>
      </c>
      <c r="Q71" s="138">
        <v>0</v>
      </c>
      <c r="S71" s="139">
        <v>0</v>
      </c>
      <c r="T71" s="163"/>
    </row>
    <row r="72" spans="1:22" s="110" customFormat="1" x14ac:dyDescent="0.2">
      <c r="B72" s="129"/>
      <c r="C72" s="147" t="s">
        <v>535</v>
      </c>
      <c r="E72" s="229" t="s">
        <v>115</v>
      </c>
      <c r="F72" s="229" t="s">
        <v>97</v>
      </c>
      <c r="G72" s="134">
        <v>0</v>
      </c>
      <c r="I72" s="135">
        <v>1831840.98</v>
      </c>
      <c r="K72" s="130">
        <v>1831841</v>
      </c>
      <c r="L72" s="130"/>
      <c r="M72" s="130">
        <v>0</v>
      </c>
      <c r="N72" s="130"/>
      <c r="O72" s="130">
        <v>0</v>
      </c>
      <c r="Q72" s="138">
        <v>0</v>
      </c>
      <c r="S72" s="139">
        <v>0</v>
      </c>
      <c r="T72" s="163"/>
    </row>
    <row r="73" spans="1:22" s="154" customFormat="1" x14ac:dyDescent="0.2">
      <c r="A73" s="258"/>
      <c r="B73" s="152"/>
      <c r="C73" s="153" t="s">
        <v>536</v>
      </c>
      <c r="E73" s="155" t="s">
        <v>115</v>
      </c>
      <c r="F73" s="156" t="s">
        <v>97</v>
      </c>
      <c r="G73" s="157">
        <v>0</v>
      </c>
      <c r="I73" s="140">
        <v>91265.89</v>
      </c>
      <c r="J73" s="158"/>
      <c r="K73" s="141">
        <v>91266</v>
      </c>
      <c r="L73" s="159"/>
      <c r="M73" s="141">
        <v>0</v>
      </c>
      <c r="N73" s="159"/>
      <c r="O73" s="141">
        <v>0</v>
      </c>
      <c r="Q73" s="189">
        <v>0</v>
      </c>
      <c r="R73" s="161"/>
      <c r="S73" s="190">
        <v>0</v>
      </c>
      <c r="T73" s="260"/>
      <c r="V73" s="110"/>
    </row>
    <row r="74" spans="1:22" s="110" customFormat="1" x14ac:dyDescent="0.2">
      <c r="A74" s="169"/>
      <c r="B74" s="129"/>
      <c r="C74" s="149"/>
      <c r="E74" s="133"/>
      <c r="F74" s="133"/>
      <c r="G74" s="134"/>
      <c r="I74" s="135"/>
      <c r="K74" s="130"/>
      <c r="L74" s="130"/>
      <c r="M74" s="130"/>
      <c r="N74" s="130"/>
      <c r="O74" s="130"/>
      <c r="Q74" s="138"/>
      <c r="S74" s="139"/>
      <c r="T74" s="163"/>
    </row>
    <row r="75" spans="1:22" s="110" customFormat="1" x14ac:dyDescent="0.2">
      <c r="A75" s="169"/>
      <c r="B75" s="129"/>
      <c r="C75" s="149" t="s">
        <v>136</v>
      </c>
      <c r="E75" s="133"/>
      <c r="F75" s="133"/>
      <c r="G75" s="134"/>
      <c r="I75" s="135">
        <f>+SUBTOTAL(9,I63:I74)</f>
        <v>81346762.930000007</v>
      </c>
      <c r="K75" s="130">
        <f>+SUBTOTAL(9,K63:K74)</f>
        <v>43273662</v>
      </c>
      <c r="L75" s="130"/>
      <c r="M75" s="130">
        <f>+SUBTOTAL(9,M63:M74)</f>
        <v>38073102</v>
      </c>
      <c r="N75" s="130"/>
      <c r="O75" s="130">
        <f>+SUBTOTAL(9,O63:O74)</f>
        <v>10474584</v>
      </c>
      <c r="Q75" s="138">
        <f>O75/I75*100</f>
        <v>12.876460749905341</v>
      </c>
      <c r="S75" s="139">
        <f>ROUND(M75/O75,1)</f>
        <v>3.6</v>
      </c>
      <c r="T75" s="163"/>
      <c r="V75" s="110">
        <f t="shared" si="1"/>
        <v>3.6348080267435918</v>
      </c>
    </row>
    <row r="76" spans="1:22" s="110" customFormat="1" x14ac:dyDescent="0.2">
      <c r="A76" s="169"/>
      <c r="B76" s="129"/>
      <c r="C76" s="149"/>
      <c r="E76" s="133"/>
      <c r="F76" s="133"/>
      <c r="G76" s="134"/>
      <c r="I76" s="135"/>
      <c r="K76" s="130"/>
      <c r="L76" s="130"/>
      <c r="M76" s="130"/>
      <c r="N76" s="130"/>
      <c r="O76" s="130"/>
      <c r="Q76" s="138"/>
      <c r="S76" s="139"/>
      <c r="T76" s="138"/>
    </row>
    <row r="77" spans="1:22" s="110" customFormat="1" x14ac:dyDescent="0.2">
      <c r="A77" s="169">
        <v>314</v>
      </c>
      <c r="B77" s="129"/>
      <c r="C77" s="110" t="s">
        <v>137</v>
      </c>
      <c r="E77" s="229"/>
      <c r="F77" s="229"/>
      <c r="G77" s="125"/>
      <c r="I77" s="135"/>
      <c r="K77" s="130"/>
      <c r="L77" s="130"/>
      <c r="M77" s="130"/>
      <c r="N77" s="130"/>
      <c r="O77" s="130"/>
      <c r="Q77" s="138"/>
      <c r="S77" s="139"/>
      <c r="T77" s="163"/>
    </row>
    <row r="78" spans="1:22" s="110" customFormat="1" x14ac:dyDescent="0.2">
      <c r="A78" s="169"/>
      <c r="B78" s="129"/>
      <c r="C78" s="147" t="s">
        <v>100</v>
      </c>
      <c r="E78" s="133" t="s">
        <v>138</v>
      </c>
      <c r="F78" s="133" t="s">
        <v>97</v>
      </c>
      <c r="G78" s="134">
        <v>-13</v>
      </c>
      <c r="I78" s="135">
        <v>89986324.040000007</v>
      </c>
      <c r="J78" s="146"/>
      <c r="K78" s="137">
        <v>21764667</v>
      </c>
      <c r="L78" s="137"/>
      <c r="M78" s="137">
        <v>79919879</v>
      </c>
      <c r="N78" s="137"/>
      <c r="O78" s="137">
        <v>1925583</v>
      </c>
      <c r="Q78" s="138">
        <v>2.14</v>
      </c>
      <c r="S78" s="139">
        <v>41.5</v>
      </c>
      <c r="T78" s="163"/>
      <c r="V78" s="110">
        <f t="shared" si="1"/>
        <v>41.504250401047372</v>
      </c>
    </row>
    <row r="79" spans="1:22" s="110" customFormat="1" x14ac:dyDescent="0.2">
      <c r="A79" s="169"/>
      <c r="B79" s="129"/>
      <c r="C79" s="147" t="s">
        <v>103</v>
      </c>
      <c r="E79" s="133" t="s">
        <v>138</v>
      </c>
      <c r="F79" s="133" t="s">
        <v>97</v>
      </c>
      <c r="G79" s="134">
        <v>-6</v>
      </c>
      <c r="I79" s="135">
        <v>11380919.199999999</v>
      </c>
      <c r="J79" s="146"/>
      <c r="K79" s="137">
        <v>11727960</v>
      </c>
      <c r="L79" s="137"/>
      <c r="M79" s="137">
        <v>335814</v>
      </c>
      <c r="N79" s="137"/>
      <c r="O79" s="137">
        <v>287021</v>
      </c>
      <c r="Q79" s="138">
        <v>2.52</v>
      </c>
      <c r="S79" s="139">
        <v>1.2</v>
      </c>
      <c r="T79" s="163"/>
      <c r="V79" s="110">
        <f t="shared" si="1"/>
        <v>1.1699980140825932</v>
      </c>
    </row>
    <row r="80" spans="1:22" s="110" customFormat="1" x14ac:dyDescent="0.2">
      <c r="A80" s="169"/>
      <c r="B80" s="129"/>
      <c r="C80" s="147" t="s">
        <v>104</v>
      </c>
      <c r="E80" s="133" t="s">
        <v>138</v>
      </c>
      <c r="F80" s="133" t="s">
        <v>97</v>
      </c>
      <c r="G80" s="134">
        <v>-6</v>
      </c>
      <c r="I80" s="135">
        <v>13703060.560000001</v>
      </c>
      <c r="J80" s="146"/>
      <c r="K80" s="137">
        <v>14265275</v>
      </c>
      <c r="L80" s="137"/>
      <c r="M80" s="137">
        <v>259969</v>
      </c>
      <c r="N80" s="137"/>
      <c r="O80" s="137">
        <v>222196</v>
      </c>
      <c r="Q80" s="138">
        <v>1.62</v>
      </c>
      <c r="S80" s="139">
        <v>1.2</v>
      </c>
      <c r="T80" s="163"/>
      <c r="V80" s="110">
        <f t="shared" si="1"/>
        <v>1.16999855983006</v>
      </c>
    </row>
    <row r="81" spans="1:22" s="110" customFormat="1" x14ac:dyDescent="0.2">
      <c r="A81" s="169"/>
      <c r="B81" s="129"/>
      <c r="C81" s="147" t="s">
        <v>105</v>
      </c>
      <c r="E81" s="133" t="s">
        <v>138</v>
      </c>
      <c r="F81" s="133" t="s">
        <v>97</v>
      </c>
      <c r="G81" s="134">
        <v>-6</v>
      </c>
      <c r="I81" s="135">
        <v>45797249.490000002</v>
      </c>
      <c r="J81" s="146"/>
      <c r="K81" s="137">
        <v>8377637</v>
      </c>
      <c r="L81" s="137"/>
      <c r="M81" s="137">
        <v>40167447</v>
      </c>
      <c r="N81" s="137"/>
      <c r="O81" s="137">
        <v>2422680</v>
      </c>
      <c r="Q81" s="138">
        <v>5.29</v>
      </c>
      <c r="S81" s="139">
        <v>16.600000000000001</v>
      </c>
      <c r="T81" s="163"/>
      <c r="V81" s="110">
        <f t="shared" si="1"/>
        <v>16.579757541235328</v>
      </c>
    </row>
    <row r="82" spans="1:22" s="110" customFormat="1" x14ac:dyDescent="0.2">
      <c r="A82" s="169"/>
      <c r="B82" s="129"/>
      <c r="C82" s="147" t="s">
        <v>108</v>
      </c>
      <c r="E82" s="133" t="s">
        <v>138</v>
      </c>
      <c r="F82" s="133" t="s">
        <v>97</v>
      </c>
      <c r="G82" s="134">
        <v>-8</v>
      </c>
      <c r="I82" s="135">
        <v>40327741.420000002</v>
      </c>
      <c r="J82" s="146"/>
      <c r="K82" s="137">
        <v>22388069</v>
      </c>
      <c r="L82" s="137"/>
      <c r="M82" s="137">
        <v>21165892</v>
      </c>
      <c r="N82" s="137"/>
      <c r="O82" s="137">
        <v>1346312</v>
      </c>
      <c r="Q82" s="138">
        <v>3.34</v>
      </c>
      <c r="S82" s="139">
        <v>15.7</v>
      </c>
      <c r="T82" s="163"/>
      <c r="V82" s="110">
        <f t="shared" si="1"/>
        <v>15.721387018759396</v>
      </c>
    </row>
    <row r="83" spans="1:22" s="110" customFormat="1" x14ac:dyDescent="0.2">
      <c r="A83" s="169"/>
      <c r="B83" s="124"/>
      <c r="C83" s="147" t="s">
        <v>109</v>
      </c>
      <c r="D83" s="163"/>
      <c r="E83" s="133" t="s">
        <v>138</v>
      </c>
      <c r="F83" s="133" t="s">
        <v>97</v>
      </c>
      <c r="G83" s="134">
        <v>-8</v>
      </c>
      <c r="H83" s="163"/>
      <c r="I83" s="135">
        <v>33056975.75</v>
      </c>
      <c r="J83" s="146"/>
      <c r="K83" s="137">
        <v>22423578</v>
      </c>
      <c r="L83" s="137"/>
      <c r="M83" s="137">
        <v>13277956</v>
      </c>
      <c r="N83" s="137"/>
      <c r="O83" s="137">
        <v>866909</v>
      </c>
      <c r="P83" s="163"/>
      <c r="Q83" s="138">
        <v>2.62</v>
      </c>
      <c r="S83" s="139">
        <v>15.3</v>
      </c>
      <c r="T83" s="163"/>
      <c r="V83" s="110">
        <f t="shared" si="1"/>
        <v>15.316435750465159</v>
      </c>
    </row>
    <row r="84" spans="1:22" s="110" customFormat="1" x14ac:dyDescent="0.2">
      <c r="A84" s="169"/>
      <c r="B84" s="129"/>
      <c r="C84" s="147" t="s">
        <v>110</v>
      </c>
      <c r="E84" s="133" t="s">
        <v>138</v>
      </c>
      <c r="F84" s="133" t="s">
        <v>97</v>
      </c>
      <c r="G84" s="134">
        <v>-8</v>
      </c>
      <c r="I84" s="135">
        <v>43859372.170000002</v>
      </c>
      <c r="J84" s="146"/>
      <c r="K84" s="137">
        <v>30697120</v>
      </c>
      <c r="L84" s="137"/>
      <c r="M84" s="137">
        <v>16671002</v>
      </c>
      <c r="N84" s="137"/>
      <c r="O84" s="137">
        <v>931474</v>
      </c>
      <c r="Q84" s="138">
        <v>2.12</v>
      </c>
      <c r="S84" s="139">
        <v>17.899999999999999</v>
      </c>
      <c r="T84" s="163"/>
      <c r="V84" s="110">
        <f t="shared" si="1"/>
        <v>17.897442118620596</v>
      </c>
    </row>
    <row r="85" spans="1:22" s="110" customFormat="1" x14ac:dyDescent="0.2">
      <c r="A85" s="169"/>
      <c r="B85" s="129"/>
      <c r="C85" s="147" t="s">
        <v>111</v>
      </c>
      <c r="E85" s="133" t="s">
        <v>138</v>
      </c>
      <c r="F85" s="133" t="s">
        <v>97</v>
      </c>
      <c r="G85" s="134">
        <v>-8</v>
      </c>
      <c r="I85" s="140">
        <v>59231536.719999999</v>
      </c>
      <c r="J85" s="146"/>
      <c r="K85" s="137">
        <v>34540570</v>
      </c>
      <c r="L85" s="137"/>
      <c r="M85" s="137">
        <v>29429490</v>
      </c>
      <c r="N85" s="137"/>
      <c r="O85" s="137">
        <v>1561503</v>
      </c>
      <c r="Q85" s="189">
        <v>2.64</v>
      </c>
      <c r="S85" s="190">
        <v>18.8</v>
      </c>
      <c r="T85" s="163"/>
      <c r="V85" s="110">
        <f t="shared" si="1"/>
        <v>18.846899429588031</v>
      </c>
    </row>
    <row r="86" spans="1:22" s="110" customFormat="1" x14ac:dyDescent="0.2">
      <c r="A86" s="169"/>
      <c r="B86" s="129"/>
      <c r="E86" s="133"/>
      <c r="F86" s="133"/>
      <c r="G86" s="134"/>
      <c r="I86" s="135"/>
      <c r="K86" s="148"/>
      <c r="L86" s="130"/>
      <c r="M86" s="148"/>
      <c r="N86" s="130"/>
      <c r="O86" s="148"/>
      <c r="Q86" s="138"/>
      <c r="S86" s="139"/>
      <c r="T86" s="163"/>
    </row>
    <row r="87" spans="1:22" s="110" customFormat="1" x14ac:dyDescent="0.2">
      <c r="A87" s="169"/>
      <c r="B87" s="129"/>
      <c r="C87" s="149" t="s">
        <v>139</v>
      </c>
      <c r="E87" s="133"/>
      <c r="F87" s="133"/>
      <c r="G87" s="134"/>
      <c r="I87" s="135">
        <f>+SUBTOTAL(9,I78:I86)</f>
        <v>337343179.35000002</v>
      </c>
      <c r="K87" s="130">
        <f>+SUBTOTAL(9,K78:K86)</f>
        <v>166184876</v>
      </c>
      <c r="L87" s="130"/>
      <c r="M87" s="130">
        <f>+SUBTOTAL(9,M78:M86)</f>
        <v>201227449</v>
      </c>
      <c r="N87" s="130"/>
      <c r="O87" s="130">
        <f>+SUBTOTAL(9,O78:O86)</f>
        <v>9563678</v>
      </c>
      <c r="Q87" s="138">
        <f>O87/I87*100</f>
        <v>2.8349996636740951</v>
      </c>
      <c r="S87" s="139">
        <f>ROUND(M87/O87,1)</f>
        <v>21</v>
      </c>
      <c r="T87" s="163"/>
      <c r="V87" s="110">
        <f t="shared" si="1"/>
        <v>21.040801352784985</v>
      </c>
    </row>
    <row r="88" spans="1:22" s="110" customFormat="1" x14ac:dyDescent="0.2">
      <c r="A88" s="169"/>
      <c r="B88" s="129"/>
      <c r="C88" s="149"/>
      <c r="E88" s="133"/>
      <c r="F88" s="133"/>
      <c r="G88" s="134"/>
      <c r="I88" s="135"/>
      <c r="K88" s="130"/>
      <c r="L88" s="130"/>
      <c r="M88" s="130"/>
      <c r="N88" s="130"/>
      <c r="O88" s="130"/>
      <c r="Q88" s="138"/>
      <c r="S88" s="139"/>
      <c r="T88" s="163"/>
    </row>
    <row r="89" spans="1:22" s="110" customFormat="1" x14ac:dyDescent="0.2">
      <c r="A89" s="169">
        <v>315</v>
      </c>
      <c r="B89" s="129"/>
      <c r="C89" s="110" t="s">
        <v>140</v>
      </c>
      <c r="E89" s="229"/>
      <c r="F89" s="229"/>
      <c r="G89" s="125"/>
      <c r="I89" s="135"/>
      <c r="K89" s="130"/>
      <c r="L89" s="130"/>
      <c r="M89" s="130"/>
      <c r="N89" s="130"/>
      <c r="O89" s="130"/>
      <c r="Q89" s="138"/>
      <c r="S89" s="139"/>
      <c r="T89" s="163"/>
    </row>
    <row r="90" spans="1:22" s="110" customFormat="1" x14ac:dyDescent="0.2">
      <c r="A90" s="169"/>
      <c r="B90" s="129"/>
      <c r="C90" s="132" t="s">
        <v>100</v>
      </c>
      <c r="E90" s="229" t="s">
        <v>144</v>
      </c>
      <c r="F90" s="229" t="s">
        <v>97</v>
      </c>
      <c r="G90" s="125">
        <v>-13</v>
      </c>
      <c r="I90" s="135">
        <v>45619554.810000002</v>
      </c>
      <c r="K90" s="130">
        <v>9925988</v>
      </c>
      <c r="L90" s="130"/>
      <c r="M90" s="130">
        <v>41624109</v>
      </c>
      <c r="N90" s="130"/>
      <c r="O90" s="130">
        <v>907424</v>
      </c>
      <c r="Q90" s="138">
        <v>1.99</v>
      </c>
      <c r="S90" s="139">
        <v>45.9</v>
      </c>
      <c r="T90" s="163"/>
      <c r="V90" s="110">
        <f t="shared" si="1"/>
        <v>45.870628284021585</v>
      </c>
    </row>
    <row r="91" spans="1:22" s="110" customFormat="1" x14ac:dyDescent="0.2">
      <c r="A91" s="169"/>
      <c r="B91" s="129"/>
      <c r="C91" s="132" t="s">
        <v>101</v>
      </c>
      <c r="E91" s="229" t="s">
        <v>144</v>
      </c>
      <c r="F91" s="229" t="s">
        <v>97</v>
      </c>
      <c r="G91" s="125">
        <v>-13</v>
      </c>
      <c r="I91" s="135">
        <v>1415469.1</v>
      </c>
      <c r="K91" s="130">
        <v>793978</v>
      </c>
      <c r="L91" s="130"/>
      <c r="M91" s="130">
        <v>805502</v>
      </c>
      <c r="N91" s="130"/>
      <c r="O91" s="130">
        <v>20168</v>
      </c>
      <c r="Q91" s="138">
        <v>1.42</v>
      </c>
      <c r="S91" s="139">
        <v>39.9</v>
      </c>
      <c r="T91" s="163"/>
      <c r="V91" s="110">
        <f t="shared" si="1"/>
        <v>39.939607298690994</v>
      </c>
    </row>
    <row r="92" spans="1:22" s="110" customFormat="1" x14ac:dyDescent="0.2">
      <c r="A92" s="169"/>
      <c r="B92" s="129"/>
      <c r="C92" s="147" t="s">
        <v>103</v>
      </c>
      <c r="E92" s="133" t="s">
        <v>144</v>
      </c>
      <c r="F92" s="133" t="s">
        <v>97</v>
      </c>
      <c r="G92" s="134">
        <v>-6</v>
      </c>
      <c r="I92" s="135">
        <v>4321324.05</v>
      </c>
      <c r="J92" s="146"/>
      <c r="K92" s="137">
        <v>4517823</v>
      </c>
      <c r="L92" s="137"/>
      <c r="M92" s="137">
        <v>62780</v>
      </c>
      <c r="N92" s="137"/>
      <c r="O92" s="137">
        <v>53659</v>
      </c>
      <c r="Q92" s="138">
        <v>1.24</v>
      </c>
      <c r="S92" s="139">
        <v>1.2</v>
      </c>
      <c r="T92" s="163"/>
      <c r="V92" s="110">
        <f t="shared" si="1"/>
        <v>1.1699808047112321</v>
      </c>
    </row>
    <row r="93" spans="1:22" s="110" customFormat="1" x14ac:dyDescent="0.2">
      <c r="A93" s="169"/>
      <c r="B93" s="129"/>
      <c r="C93" s="147" t="s">
        <v>104</v>
      </c>
      <c r="E93" s="133" t="s">
        <v>144</v>
      </c>
      <c r="F93" s="133" t="s">
        <v>97</v>
      </c>
      <c r="G93" s="134">
        <v>-6</v>
      </c>
      <c r="I93" s="135">
        <v>2416429.81</v>
      </c>
      <c r="J93" s="146"/>
      <c r="K93" s="137">
        <v>2504751</v>
      </c>
      <c r="L93" s="137"/>
      <c r="M93" s="137">
        <v>56665</v>
      </c>
      <c r="N93" s="137"/>
      <c r="O93" s="137">
        <v>48431</v>
      </c>
      <c r="Q93" s="138">
        <v>2</v>
      </c>
      <c r="S93" s="139">
        <v>1.2</v>
      </c>
      <c r="T93" s="163"/>
      <c r="V93" s="110">
        <f t="shared" si="1"/>
        <v>1.1700150729904399</v>
      </c>
    </row>
    <row r="94" spans="1:22" s="110" customFormat="1" x14ac:dyDescent="0.2">
      <c r="A94" s="169"/>
      <c r="B94" s="129"/>
      <c r="C94" s="147" t="s">
        <v>105</v>
      </c>
      <c r="E94" s="133" t="s">
        <v>144</v>
      </c>
      <c r="F94" s="133" t="s">
        <v>97</v>
      </c>
      <c r="G94" s="134">
        <v>-6</v>
      </c>
      <c r="I94" s="135">
        <v>15435528.73</v>
      </c>
      <c r="J94" s="146"/>
      <c r="K94" s="137">
        <v>6347369</v>
      </c>
      <c r="L94" s="137"/>
      <c r="M94" s="137">
        <v>10014291</v>
      </c>
      <c r="N94" s="137"/>
      <c r="O94" s="137">
        <v>577283</v>
      </c>
      <c r="Q94" s="138">
        <v>3.74</v>
      </c>
      <c r="S94" s="139">
        <v>17.3</v>
      </c>
      <c r="T94" s="163"/>
      <c r="V94" s="110">
        <f t="shared" si="1"/>
        <v>17.347282008997322</v>
      </c>
    </row>
    <row r="95" spans="1:22" s="110" customFormat="1" x14ac:dyDescent="0.2">
      <c r="A95" s="169"/>
      <c r="B95" s="129"/>
      <c r="C95" s="147" t="s">
        <v>106</v>
      </c>
      <c r="E95" s="133" t="s">
        <v>144</v>
      </c>
      <c r="F95" s="133" t="s">
        <v>97</v>
      </c>
      <c r="G95" s="134">
        <v>-6</v>
      </c>
      <c r="I95" s="135">
        <v>29324457.100000001</v>
      </c>
      <c r="J95" s="146"/>
      <c r="K95" s="137">
        <v>6736824</v>
      </c>
      <c r="L95" s="137"/>
      <c r="M95" s="137">
        <v>24347101</v>
      </c>
      <c r="N95" s="137"/>
      <c r="O95" s="137">
        <v>1392854</v>
      </c>
      <c r="Q95" s="138">
        <v>4.75</v>
      </c>
      <c r="S95" s="139">
        <v>17.5</v>
      </c>
      <c r="T95" s="163"/>
      <c r="V95" s="110">
        <f t="shared" si="1"/>
        <v>17.480009390790421</v>
      </c>
    </row>
    <row r="96" spans="1:22" s="110" customFormat="1" x14ac:dyDescent="0.2">
      <c r="A96" s="169"/>
      <c r="B96" s="129"/>
      <c r="C96" s="147" t="s">
        <v>107</v>
      </c>
      <c r="E96" s="133" t="s">
        <v>144</v>
      </c>
      <c r="F96" s="133" t="s">
        <v>97</v>
      </c>
      <c r="G96" s="134">
        <v>-8</v>
      </c>
      <c r="I96" s="135">
        <v>12223379.51</v>
      </c>
      <c r="J96" s="146"/>
      <c r="K96" s="137">
        <v>5766682</v>
      </c>
      <c r="L96" s="137"/>
      <c r="M96" s="137">
        <v>7434568</v>
      </c>
      <c r="N96" s="137"/>
      <c r="O96" s="137">
        <v>451449</v>
      </c>
      <c r="Q96" s="138">
        <v>3.69</v>
      </c>
      <c r="S96" s="139">
        <v>16.5</v>
      </c>
      <c r="T96" s="163"/>
      <c r="V96" s="110">
        <f t="shared" si="1"/>
        <v>16.468234507109329</v>
      </c>
    </row>
    <row r="97" spans="1:22" s="110" customFormat="1" x14ac:dyDescent="0.2">
      <c r="A97" s="169"/>
      <c r="B97" s="129"/>
      <c r="C97" s="147" t="s">
        <v>108</v>
      </c>
      <c r="E97" s="133" t="s">
        <v>144</v>
      </c>
      <c r="F97" s="133" t="s">
        <v>97</v>
      </c>
      <c r="G97" s="134">
        <v>-8</v>
      </c>
      <c r="I97" s="135">
        <v>12336881.42</v>
      </c>
      <c r="J97" s="146"/>
      <c r="K97" s="137">
        <v>8571504</v>
      </c>
      <c r="L97" s="137"/>
      <c r="M97" s="137">
        <v>4752328</v>
      </c>
      <c r="N97" s="137"/>
      <c r="O97" s="137">
        <v>292365</v>
      </c>
      <c r="Q97" s="138">
        <v>2.37</v>
      </c>
      <c r="S97" s="139">
        <v>16.3</v>
      </c>
      <c r="T97" s="163"/>
      <c r="V97" s="110">
        <f t="shared" si="1"/>
        <v>16.254777418637662</v>
      </c>
    </row>
    <row r="98" spans="1:22" s="110" customFormat="1" x14ac:dyDescent="0.2">
      <c r="A98" s="169"/>
      <c r="B98" s="129"/>
      <c r="C98" s="147" t="s">
        <v>109</v>
      </c>
      <c r="E98" s="133" t="s">
        <v>144</v>
      </c>
      <c r="F98" s="133" t="s">
        <v>97</v>
      </c>
      <c r="G98" s="134">
        <v>-8</v>
      </c>
      <c r="I98" s="135">
        <v>14213740.74</v>
      </c>
      <c r="J98" s="146"/>
      <c r="K98" s="137">
        <v>11578763</v>
      </c>
      <c r="L98" s="137"/>
      <c r="M98" s="137">
        <v>3772077</v>
      </c>
      <c r="N98" s="137"/>
      <c r="O98" s="137">
        <v>236021</v>
      </c>
      <c r="Q98" s="138">
        <v>1.66</v>
      </c>
      <c r="S98" s="139">
        <v>16</v>
      </c>
      <c r="T98" s="163"/>
      <c r="V98" s="110">
        <f t="shared" si="1"/>
        <v>15.981954995530058</v>
      </c>
    </row>
    <row r="99" spans="1:22" s="110" customFormat="1" x14ac:dyDescent="0.2">
      <c r="A99" s="169"/>
      <c r="B99" s="129"/>
      <c r="C99" s="147" t="s">
        <v>110</v>
      </c>
      <c r="E99" s="133" t="s">
        <v>144</v>
      </c>
      <c r="F99" s="133" t="s">
        <v>97</v>
      </c>
      <c r="G99" s="134">
        <v>-8</v>
      </c>
      <c r="I99" s="135">
        <v>33564209.82</v>
      </c>
      <c r="J99" s="146"/>
      <c r="K99" s="137">
        <v>25293521</v>
      </c>
      <c r="L99" s="137"/>
      <c r="M99" s="137">
        <v>10955826</v>
      </c>
      <c r="N99" s="137"/>
      <c r="O99" s="137">
        <v>582236</v>
      </c>
      <c r="Q99" s="138">
        <v>1.73</v>
      </c>
      <c r="S99" s="139">
        <v>18.8</v>
      </c>
      <c r="T99" s="163"/>
      <c r="V99" s="110">
        <f t="shared" si="1"/>
        <v>18.816813113582807</v>
      </c>
    </row>
    <row r="100" spans="1:22" s="110" customFormat="1" x14ac:dyDescent="0.2">
      <c r="A100" s="169"/>
      <c r="B100" s="129"/>
      <c r="C100" s="147" t="s">
        <v>111</v>
      </c>
      <c r="E100" s="133" t="s">
        <v>144</v>
      </c>
      <c r="F100" s="133" t="s">
        <v>97</v>
      </c>
      <c r="G100" s="134">
        <v>-8</v>
      </c>
      <c r="I100" s="135">
        <v>52184797.210000001</v>
      </c>
      <c r="J100" s="146"/>
      <c r="K100" s="137">
        <v>18816313</v>
      </c>
      <c r="L100" s="137"/>
      <c r="M100" s="137">
        <v>37543268</v>
      </c>
      <c r="N100" s="137"/>
      <c r="O100" s="137">
        <v>1855228</v>
      </c>
      <c r="Q100" s="138">
        <v>3.56</v>
      </c>
      <c r="S100" s="139">
        <v>20.2</v>
      </c>
      <c r="T100" s="163"/>
      <c r="V100" s="110">
        <f t="shared" si="1"/>
        <v>20.236471204617438</v>
      </c>
    </row>
    <row r="101" spans="1:22" s="110" customFormat="1" x14ac:dyDescent="0.2">
      <c r="A101" s="169"/>
      <c r="B101" s="129"/>
      <c r="C101" s="147" t="s">
        <v>112</v>
      </c>
      <c r="E101" s="133" t="s">
        <v>144</v>
      </c>
      <c r="F101" s="133" t="s">
        <v>97</v>
      </c>
      <c r="G101" s="134">
        <v>-8</v>
      </c>
      <c r="I101" s="135">
        <v>951198.87</v>
      </c>
      <c r="J101" s="146"/>
      <c r="K101" s="137">
        <v>266709</v>
      </c>
      <c r="L101" s="137"/>
      <c r="M101" s="137">
        <v>760586</v>
      </c>
      <c r="N101" s="137"/>
      <c r="O101" s="137">
        <v>46150</v>
      </c>
      <c r="Q101" s="138">
        <v>4.8499999999999996</v>
      </c>
      <c r="S101" s="139">
        <v>16.5</v>
      </c>
      <c r="T101" s="163"/>
      <c r="V101" s="110">
        <f t="shared" si="1"/>
        <v>16.480736728060673</v>
      </c>
    </row>
    <row r="102" spans="1:22" s="110" customFormat="1" x14ac:dyDescent="0.2">
      <c r="A102" s="169"/>
      <c r="B102" s="129"/>
      <c r="C102" s="147" t="s">
        <v>127</v>
      </c>
      <c r="E102" s="133" t="s">
        <v>144</v>
      </c>
      <c r="F102" s="133" t="s">
        <v>97</v>
      </c>
      <c r="G102" s="134">
        <v>-8</v>
      </c>
      <c r="I102" s="135">
        <v>12041998.279999999</v>
      </c>
      <c r="J102" s="146"/>
      <c r="K102" s="137">
        <v>4433095</v>
      </c>
      <c r="L102" s="137"/>
      <c r="M102" s="137">
        <v>8572263</v>
      </c>
      <c r="N102" s="137"/>
      <c r="O102" s="137">
        <v>440911</v>
      </c>
      <c r="Q102" s="138">
        <v>3.66</v>
      </c>
      <c r="S102" s="139">
        <v>19.399999999999999</v>
      </c>
      <c r="T102" s="163"/>
      <c r="V102" s="110">
        <f t="shared" si="1"/>
        <v>19.442161796825211</v>
      </c>
    </row>
    <row r="103" spans="1:22" s="110" customFormat="1" x14ac:dyDescent="0.2">
      <c r="A103" s="169"/>
      <c r="B103" s="129"/>
      <c r="C103" s="147" t="s">
        <v>128</v>
      </c>
      <c r="E103" s="133" t="s">
        <v>144</v>
      </c>
      <c r="F103" s="133" t="s">
        <v>97</v>
      </c>
      <c r="G103" s="134">
        <v>-8</v>
      </c>
      <c r="I103" s="140">
        <v>15148041.550000001</v>
      </c>
      <c r="J103" s="146"/>
      <c r="K103" s="137">
        <v>3480348</v>
      </c>
      <c r="L103" s="137"/>
      <c r="M103" s="137">
        <v>12879537</v>
      </c>
      <c r="N103" s="137"/>
      <c r="O103" s="137">
        <v>629191</v>
      </c>
      <c r="Q103" s="189">
        <v>4.1500000000000004</v>
      </c>
      <c r="S103" s="190">
        <v>20.5</v>
      </c>
      <c r="T103" s="163"/>
      <c r="V103" s="110">
        <f t="shared" si="1"/>
        <v>20.469995597521262</v>
      </c>
    </row>
    <row r="104" spans="1:22" s="110" customFormat="1" x14ac:dyDescent="0.2">
      <c r="A104" s="169"/>
      <c r="B104" s="129"/>
      <c r="E104" s="133"/>
      <c r="F104" s="133"/>
      <c r="G104" s="134"/>
      <c r="I104" s="135"/>
      <c r="K104" s="148"/>
      <c r="L104" s="130"/>
      <c r="M104" s="148"/>
      <c r="N104" s="130"/>
      <c r="O104" s="148"/>
      <c r="Q104" s="138"/>
      <c r="S104" s="139"/>
      <c r="T104" s="163"/>
    </row>
    <row r="105" spans="1:22" s="110" customFormat="1" x14ac:dyDescent="0.2">
      <c r="A105" s="169"/>
      <c r="B105" s="129"/>
      <c r="C105" s="149" t="s">
        <v>141</v>
      </c>
      <c r="E105" s="133"/>
      <c r="F105" s="133"/>
      <c r="G105" s="134"/>
      <c r="I105" s="135">
        <f>+SUBTOTAL(9,I90:I104)</f>
        <v>251197011.00000003</v>
      </c>
      <c r="K105" s="130">
        <f>+SUBTOTAL(9,K90:K104)</f>
        <v>109033668</v>
      </c>
      <c r="L105" s="130"/>
      <c r="M105" s="130">
        <f>+SUBTOTAL(9,M90:M104)</f>
        <v>163580901</v>
      </c>
      <c r="N105" s="130"/>
      <c r="O105" s="130">
        <f>+SUBTOTAL(9,O90:O104)</f>
        <v>7533370</v>
      </c>
      <c r="Q105" s="138">
        <f>O105/I105*100</f>
        <v>2.998988710100535</v>
      </c>
      <c r="S105" s="139">
        <f>ROUND(M105/O105,1)</f>
        <v>21.7</v>
      </c>
      <c r="T105" s="163"/>
      <c r="V105" s="110">
        <f t="shared" si="1"/>
        <v>21.714173205351656</v>
      </c>
    </row>
    <row r="106" spans="1:22" s="110" customFormat="1" x14ac:dyDescent="0.2">
      <c r="A106" s="169"/>
      <c r="B106" s="129"/>
      <c r="C106" s="149"/>
      <c r="E106" s="133"/>
      <c r="F106" s="133"/>
      <c r="G106" s="134"/>
      <c r="I106" s="135"/>
      <c r="K106" s="130"/>
      <c r="L106" s="130"/>
      <c r="M106" s="130"/>
      <c r="N106" s="130"/>
      <c r="O106" s="130"/>
      <c r="Q106" s="138"/>
      <c r="S106" s="139"/>
      <c r="T106" s="163"/>
    </row>
    <row r="107" spans="1:22" s="110" customFormat="1" x14ac:dyDescent="0.2">
      <c r="A107" s="169">
        <v>316</v>
      </c>
      <c r="B107" s="129" t="s">
        <v>80</v>
      </c>
      <c r="C107" s="110" t="s">
        <v>537</v>
      </c>
      <c r="E107" s="229"/>
      <c r="F107" s="229"/>
      <c r="G107" s="125"/>
      <c r="I107" s="135"/>
      <c r="K107" s="130"/>
      <c r="L107" s="130"/>
      <c r="M107" s="130"/>
      <c r="N107" s="130"/>
      <c r="O107" s="130"/>
      <c r="Q107" s="138"/>
      <c r="S107" s="139"/>
      <c r="T107" s="163"/>
    </row>
    <row r="108" spans="1:22" s="110" customFormat="1" x14ac:dyDescent="0.2">
      <c r="A108" s="169"/>
      <c r="B108" s="129"/>
      <c r="C108" s="147" t="s">
        <v>100</v>
      </c>
      <c r="E108" s="133" t="s">
        <v>142</v>
      </c>
      <c r="F108" s="133" t="s">
        <v>97</v>
      </c>
      <c r="G108" s="134">
        <v>-13</v>
      </c>
      <c r="I108" s="135">
        <v>7002702.79</v>
      </c>
      <c r="J108" s="146"/>
      <c r="K108" s="137">
        <v>1014150</v>
      </c>
      <c r="L108" s="137"/>
      <c r="M108" s="137">
        <v>6898904</v>
      </c>
      <c r="N108" s="137"/>
      <c r="O108" s="137">
        <v>158008</v>
      </c>
      <c r="Q108" s="138">
        <v>2.2599999999999998</v>
      </c>
      <c r="S108" s="139">
        <v>43.7</v>
      </c>
      <c r="T108" s="163"/>
      <c r="V108" s="110">
        <f t="shared" si="1"/>
        <v>43.661738646144499</v>
      </c>
    </row>
    <row r="109" spans="1:22" s="110" customFormat="1" x14ac:dyDescent="0.2">
      <c r="A109" s="169"/>
      <c r="B109" s="129"/>
      <c r="C109" s="132" t="s">
        <v>102</v>
      </c>
      <c r="E109" s="133" t="s">
        <v>142</v>
      </c>
      <c r="F109" s="133" t="s">
        <v>97</v>
      </c>
      <c r="G109" s="134">
        <v>0</v>
      </c>
      <c r="I109" s="135">
        <v>3688912.98</v>
      </c>
      <c r="J109" s="146"/>
      <c r="K109" s="137">
        <v>933650</v>
      </c>
      <c r="L109" s="137"/>
      <c r="M109" s="137">
        <v>2755263</v>
      </c>
      <c r="N109" s="137"/>
      <c r="O109" s="137">
        <v>127717</v>
      </c>
      <c r="Q109" s="138">
        <v>3.46</v>
      </c>
      <c r="S109" s="139">
        <v>21.6</v>
      </c>
      <c r="T109" s="163"/>
      <c r="V109" s="110">
        <f t="shared" ref="V109:V119" si="2">M109/O109</f>
        <v>21.573189160409342</v>
      </c>
    </row>
    <row r="110" spans="1:22" s="110" customFormat="1" x14ac:dyDescent="0.2">
      <c r="A110" s="169"/>
      <c r="B110" s="129"/>
      <c r="C110" s="147" t="s">
        <v>103</v>
      </c>
      <c r="E110" s="133" t="s">
        <v>142</v>
      </c>
      <c r="F110" s="133" t="s">
        <v>97</v>
      </c>
      <c r="G110" s="134">
        <v>-6</v>
      </c>
      <c r="I110" s="135">
        <v>389684.21</v>
      </c>
      <c r="J110" s="146"/>
      <c r="K110" s="137">
        <v>406185</v>
      </c>
      <c r="L110" s="137"/>
      <c r="M110" s="137">
        <v>6880</v>
      </c>
      <c r="N110" s="137"/>
      <c r="O110" s="137">
        <v>5931</v>
      </c>
      <c r="Q110" s="138">
        <v>1.52</v>
      </c>
      <c r="S110" s="139">
        <v>1.2</v>
      </c>
      <c r="T110" s="163"/>
      <c r="V110" s="110">
        <f t="shared" si="2"/>
        <v>1.1600067442252571</v>
      </c>
    </row>
    <row r="111" spans="1:22" s="110" customFormat="1" x14ac:dyDescent="0.2">
      <c r="A111" s="169"/>
      <c r="B111" s="129"/>
      <c r="C111" s="147" t="s">
        <v>104</v>
      </c>
      <c r="E111" s="133" t="s">
        <v>142</v>
      </c>
      <c r="F111" s="133" t="s">
        <v>97</v>
      </c>
      <c r="G111" s="134">
        <v>-6</v>
      </c>
      <c r="I111" s="135">
        <v>123107.1</v>
      </c>
      <c r="J111" s="146"/>
      <c r="K111" s="137">
        <v>130414</v>
      </c>
      <c r="L111" s="137"/>
      <c r="M111" s="137">
        <v>80</v>
      </c>
      <c r="N111" s="137"/>
      <c r="O111" s="137">
        <v>69</v>
      </c>
      <c r="Q111" s="138">
        <v>0.06</v>
      </c>
      <c r="S111" s="139">
        <v>1.2</v>
      </c>
      <c r="T111" s="163"/>
      <c r="V111" s="110">
        <f t="shared" si="2"/>
        <v>1.1594202898550725</v>
      </c>
    </row>
    <row r="112" spans="1:22" s="110" customFormat="1" x14ac:dyDescent="0.2">
      <c r="A112" s="169"/>
      <c r="B112" s="129"/>
      <c r="C112" s="147" t="s">
        <v>105</v>
      </c>
      <c r="E112" s="133" t="s">
        <v>142</v>
      </c>
      <c r="F112" s="133" t="s">
        <v>97</v>
      </c>
      <c r="G112" s="134">
        <v>-6</v>
      </c>
      <c r="I112" s="135">
        <v>6483855.3300000001</v>
      </c>
      <c r="J112" s="146"/>
      <c r="K112" s="137">
        <v>3197454</v>
      </c>
      <c r="L112" s="137"/>
      <c r="M112" s="137">
        <v>3675433</v>
      </c>
      <c r="N112" s="137"/>
      <c r="O112" s="137">
        <v>217739</v>
      </c>
      <c r="Q112" s="138">
        <v>3.36</v>
      </c>
      <c r="S112" s="139">
        <v>16.899999999999999</v>
      </c>
      <c r="T112" s="163"/>
      <c r="V112" s="110">
        <f t="shared" si="2"/>
        <v>16.879993937696049</v>
      </c>
    </row>
    <row r="113" spans="1:22" s="110" customFormat="1" x14ac:dyDescent="0.2">
      <c r="A113" s="261"/>
      <c r="B113" s="129"/>
      <c r="C113" s="147" t="s">
        <v>107</v>
      </c>
      <c r="E113" s="133" t="s">
        <v>142</v>
      </c>
      <c r="F113" s="133" t="s">
        <v>97</v>
      </c>
      <c r="G113" s="134">
        <v>-8</v>
      </c>
      <c r="I113" s="135">
        <v>962012.25</v>
      </c>
      <c r="J113" s="146"/>
      <c r="K113" s="137">
        <v>900830</v>
      </c>
      <c r="L113" s="137"/>
      <c r="M113" s="137">
        <v>138143</v>
      </c>
      <c r="N113" s="137"/>
      <c r="O113" s="137">
        <v>8684</v>
      </c>
      <c r="Q113" s="138">
        <v>0.9</v>
      </c>
      <c r="S113" s="139">
        <v>15.9</v>
      </c>
      <c r="T113" s="163"/>
      <c r="V113" s="110">
        <f t="shared" si="2"/>
        <v>15.907761400276371</v>
      </c>
    </row>
    <row r="114" spans="1:22" s="110" customFormat="1" x14ac:dyDescent="0.2">
      <c r="A114" s="169"/>
      <c r="B114" s="129"/>
      <c r="C114" s="147" t="s">
        <v>108</v>
      </c>
      <c r="E114" s="133" t="s">
        <v>142</v>
      </c>
      <c r="F114" s="133" t="s">
        <v>97</v>
      </c>
      <c r="G114" s="134">
        <v>-8</v>
      </c>
      <c r="I114" s="135">
        <v>1845970.85</v>
      </c>
      <c r="J114" s="146"/>
      <c r="K114" s="137">
        <v>1684463</v>
      </c>
      <c r="L114" s="137"/>
      <c r="M114" s="137">
        <v>309186</v>
      </c>
      <c r="N114" s="137"/>
      <c r="O114" s="137">
        <v>19534</v>
      </c>
      <c r="Q114" s="138">
        <v>1.06</v>
      </c>
      <c r="S114" s="139">
        <v>15.8</v>
      </c>
      <c r="T114" s="163"/>
      <c r="V114" s="110">
        <f t="shared" si="2"/>
        <v>15.828094604279718</v>
      </c>
    </row>
    <row r="115" spans="1:22" s="110" customFormat="1" x14ac:dyDescent="0.2">
      <c r="B115" s="129"/>
      <c r="C115" s="147" t="s">
        <v>109</v>
      </c>
      <c r="E115" s="133" t="s">
        <v>142</v>
      </c>
      <c r="F115" s="133" t="s">
        <v>97</v>
      </c>
      <c r="G115" s="134">
        <v>-8</v>
      </c>
      <c r="I115" s="135">
        <v>1553509.99</v>
      </c>
      <c r="J115" s="146"/>
      <c r="K115" s="137">
        <v>1460824</v>
      </c>
      <c r="L115" s="137"/>
      <c r="M115" s="137">
        <v>216967</v>
      </c>
      <c r="N115" s="137"/>
      <c r="O115" s="137">
        <v>13868</v>
      </c>
      <c r="Q115" s="138">
        <v>0.89</v>
      </c>
      <c r="S115" s="139">
        <v>15.6</v>
      </c>
      <c r="T115" s="163"/>
      <c r="V115" s="110">
        <f t="shared" si="2"/>
        <v>15.645154312085376</v>
      </c>
    </row>
    <row r="116" spans="1:22" s="110" customFormat="1" x14ac:dyDescent="0.2">
      <c r="A116" s="169"/>
      <c r="B116" s="129"/>
      <c r="C116" s="147" t="s">
        <v>110</v>
      </c>
      <c r="E116" s="133" t="s">
        <v>142</v>
      </c>
      <c r="F116" s="133" t="s">
        <v>97</v>
      </c>
      <c r="G116" s="134">
        <v>-8</v>
      </c>
      <c r="I116" s="135">
        <v>4027500.01</v>
      </c>
      <c r="J116" s="146"/>
      <c r="K116" s="137">
        <v>2729825</v>
      </c>
      <c r="L116" s="137"/>
      <c r="M116" s="137">
        <v>1619875</v>
      </c>
      <c r="N116" s="137"/>
      <c r="O116" s="137">
        <v>87351</v>
      </c>
      <c r="Q116" s="138">
        <v>2.17</v>
      </c>
      <c r="S116" s="139">
        <v>18.5</v>
      </c>
      <c r="T116" s="163"/>
      <c r="V116" s="110">
        <f t="shared" si="2"/>
        <v>18.544435667593959</v>
      </c>
    </row>
    <row r="117" spans="1:22" s="110" customFormat="1" x14ac:dyDescent="0.2">
      <c r="A117" s="169"/>
      <c r="B117" s="129"/>
      <c r="C117" s="147" t="s">
        <v>111</v>
      </c>
      <c r="E117" s="133" t="s">
        <v>142</v>
      </c>
      <c r="F117" s="133" t="s">
        <v>97</v>
      </c>
      <c r="G117" s="134">
        <v>-8</v>
      </c>
      <c r="I117" s="140">
        <v>9999060.7300000004</v>
      </c>
      <c r="J117" s="146"/>
      <c r="K117" s="137">
        <v>3857934</v>
      </c>
      <c r="L117" s="137"/>
      <c r="M117" s="137">
        <v>6941052</v>
      </c>
      <c r="N117" s="137"/>
      <c r="O117" s="137">
        <v>353380</v>
      </c>
      <c r="Q117" s="189">
        <v>3.53</v>
      </c>
      <c r="S117" s="190">
        <v>19.600000000000001</v>
      </c>
      <c r="T117" s="163"/>
      <c r="V117" s="110">
        <f t="shared" si="2"/>
        <v>19.641892580225253</v>
      </c>
    </row>
    <row r="118" spans="1:22" s="110" customFormat="1" x14ac:dyDescent="0.2">
      <c r="A118" s="169"/>
      <c r="B118" s="129"/>
      <c r="C118" s="147"/>
      <c r="E118" s="133"/>
      <c r="F118" s="133"/>
      <c r="G118" s="134"/>
      <c r="I118" s="135"/>
      <c r="K118" s="148"/>
      <c r="L118" s="130"/>
      <c r="M118" s="148"/>
      <c r="N118" s="130"/>
      <c r="O118" s="148"/>
      <c r="Q118" s="138"/>
      <c r="S118" s="139"/>
      <c r="T118" s="163"/>
    </row>
    <row r="119" spans="1:22" s="110" customFormat="1" x14ac:dyDescent="0.2">
      <c r="A119" s="169"/>
      <c r="B119" s="129"/>
      <c r="C119" s="149" t="s">
        <v>538</v>
      </c>
      <c r="E119" s="133"/>
      <c r="F119" s="133"/>
      <c r="G119" s="134"/>
      <c r="I119" s="140">
        <f>+SUBTOTAL(9,I108:I118)</f>
        <v>36076316.239999995</v>
      </c>
      <c r="J119" s="154"/>
      <c r="K119" s="165">
        <f>+SUBTOTAL(9,K108:K118)</f>
        <v>16315729</v>
      </c>
      <c r="L119" s="164"/>
      <c r="M119" s="165">
        <f>+SUBTOTAL(9,M108:M118)</f>
        <v>22561783</v>
      </c>
      <c r="N119" s="164"/>
      <c r="O119" s="165">
        <f>+SUBTOTAL(9,O108:O118)</f>
        <v>992281</v>
      </c>
      <c r="Q119" s="189">
        <f>O119/I119*100</f>
        <v>2.750505327092676</v>
      </c>
      <c r="S119" s="190">
        <f>ROUND(M119/O119,1)</f>
        <v>22.7</v>
      </c>
      <c r="T119" s="163"/>
      <c r="V119" s="110">
        <f t="shared" si="2"/>
        <v>22.737292158168906</v>
      </c>
    </row>
    <row r="120" spans="1:22" s="110" customFormat="1" x14ac:dyDescent="0.2">
      <c r="A120" s="169"/>
      <c r="B120" s="129"/>
      <c r="C120" s="149"/>
      <c r="E120" s="133"/>
      <c r="F120" s="133"/>
      <c r="G120" s="134"/>
      <c r="I120" s="150"/>
      <c r="J120" s="154"/>
      <c r="K120" s="164"/>
      <c r="L120" s="164"/>
      <c r="M120" s="164"/>
      <c r="N120" s="164"/>
      <c r="O120" s="164"/>
      <c r="Q120" s="138"/>
      <c r="S120" s="139"/>
      <c r="T120" s="163"/>
    </row>
    <row r="121" spans="1:22" s="110" customFormat="1" ht="15.75" x14ac:dyDescent="0.25">
      <c r="A121" s="169"/>
      <c r="B121" s="129"/>
      <c r="C121" s="123" t="s">
        <v>143</v>
      </c>
      <c r="E121" s="133"/>
      <c r="F121" s="133"/>
      <c r="G121" s="134"/>
      <c r="I121" s="143">
        <f>+SUBTOTAL(9,I16:I120)</f>
        <v>4946630275.1900005</v>
      </c>
      <c r="J121" s="144"/>
      <c r="K121" s="145">
        <f>+SUBTOTAL(9,K16:K120)</f>
        <v>1678583978</v>
      </c>
      <c r="L121" s="145"/>
      <c r="M121" s="145">
        <f>+SUBTOTAL(9,M16:M120)</f>
        <v>3679413641</v>
      </c>
      <c r="N121" s="145"/>
      <c r="O121" s="145">
        <f>+SUBTOTAL(9,O16:O120)</f>
        <v>192147389</v>
      </c>
      <c r="Q121" s="138"/>
      <c r="S121" s="139"/>
      <c r="T121" s="163"/>
    </row>
    <row r="122" spans="1:22" ht="15.75" x14ac:dyDescent="0.25">
      <c r="A122" s="169"/>
      <c r="B122" s="129"/>
      <c r="C122" s="123"/>
      <c r="D122" s="110"/>
      <c r="E122" s="133"/>
      <c r="F122" s="133"/>
      <c r="G122" s="134"/>
      <c r="H122" s="110"/>
      <c r="I122" s="135"/>
      <c r="J122" s="144"/>
      <c r="K122" s="145"/>
      <c r="L122" s="145"/>
      <c r="M122" s="145"/>
      <c r="N122" s="145"/>
      <c r="O122" s="145"/>
      <c r="P122" s="110"/>
      <c r="Q122" s="138"/>
      <c r="R122" s="110"/>
      <c r="S122" s="139"/>
      <c r="T122" s="163"/>
    </row>
    <row r="123" spans="1:22" ht="15.75" x14ac:dyDescent="0.25">
      <c r="B123" s="124" t="s">
        <v>97</v>
      </c>
      <c r="C123" s="166" t="s">
        <v>145</v>
      </c>
      <c r="D123" s="110"/>
      <c r="E123" s="229"/>
      <c r="F123" s="229"/>
      <c r="G123" s="134"/>
      <c r="H123" s="110"/>
      <c r="I123" s="168"/>
      <c r="J123" s="167"/>
      <c r="K123" s="168"/>
      <c r="L123" s="145"/>
      <c r="M123" s="145"/>
      <c r="N123" s="145"/>
      <c r="O123" s="145"/>
      <c r="P123" s="167"/>
      <c r="Q123" s="136"/>
      <c r="R123" s="110"/>
      <c r="S123" s="110"/>
      <c r="T123" s="163"/>
    </row>
    <row r="124" spans="1:22" x14ac:dyDescent="0.2">
      <c r="B124" s="129"/>
      <c r="C124" s="264"/>
      <c r="D124" s="110"/>
      <c r="E124" s="229"/>
      <c r="F124" s="229"/>
      <c r="G124" s="134"/>
      <c r="H124" s="110"/>
      <c r="I124" s="169"/>
      <c r="J124" s="136"/>
      <c r="K124" s="130"/>
      <c r="L124" s="130"/>
      <c r="M124" s="130"/>
      <c r="N124" s="130"/>
      <c r="O124" s="130"/>
      <c r="P124" s="136"/>
      <c r="Q124" s="136"/>
      <c r="R124" s="110"/>
      <c r="S124" s="110"/>
      <c r="T124" s="163"/>
    </row>
  </sheetData>
  <mergeCells count="3">
    <mergeCell ref="A1:S1"/>
    <mergeCell ref="A4:S4"/>
    <mergeCell ref="A5:S5"/>
  </mergeCells>
  <printOptions horizontalCentered="1"/>
  <pageMargins left="0.75" right="0.75" top="0.75" bottom="0.5" header="0.5" footer="0.5"/>
  <pageSetup scale="39" firstPageNumber="47" fitToHeight="0" orientation="landscape" useFirstPageNumber="1" r:id="rId1"/>
  <headerFooter scaleWithDoc="0" alignWithMargins="0">
    <oddHeader xml:space="preserve">&amp;R
</oddHeader>
    <oddFooter>&amp;R&amp;"Times New Roman,Bold"Exhibit JJS-KU-1
Page &amp;P of 138</oddFooter>
  </headerFooter>
  <rowBreaks count="1" manualBreakCount="1">
    <brk id="75" max="18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 fitToPage="1"/>
  </sheetPr>
  <dimension ref="A1:V124"/>
  <sheetViews>
    <sheetView topLeftCell="A19" zoomScale="70" zoomScaleNormal="70" workbookViewId="0">
      <selection activeCell="C67" sqref="C67"/>
    </sheetView>
  </sheetViews>
  <sheetFormatPr defaultColWidth="12.5703125" defaultRowHeight="15" x14ac:dyDescent="0.2"/>
  <cols>
    <col min="1" max="1" width="12.5703125" style="231" customWidth="1"/>
    <col min="2" max="2" width="3" style="254" bestFit="1" customWidth="1"/>
    <col min="3" max="3" width="97.28515625" style="231" customWidth="1"/>
    <col min="4" max="4" width="7.28515625" style="231" bestFit="1" customWidth="1"/>
    <col min="5" max="5" width="20.85546875" style="256" customWidth="1"/>
    <col min="6" max="6" width="4.85546875" style="256" customWidth="1"/>
    <col min="7" max="7" width="12.5703125" style="238" customWidth="1"/>
    <col min="8" max="8" width="4.85546875" style="231" customWidth="1"/>
    <col min="9" max="9" width="26.85546875" style="231" bestFit="1" customWidth="1"/>
    <col min="10" max="10" width="4.85546875" style="231" customWidth="1"/>
    <col min="11" max="11" width="22.28515625" style="240" bestFit="1" customWidth="1"/>
    <col min="12" max="12" width="4.85546875" style="240" customWidth="1"/>
    <col min="13" max="13" width="22.7109375" style="240" bestFit="1" customWidth="1"/>
    <col min="14" max="14" width="4.85546875" style="240" customWidth="1"/>
    <col min="15" max="15" width="20.140625" style="240" bestFit="1" customWidth="1"/>
    <col min="16" max="16" width="4.85546875" style="231" customWidth="1"/>
    <col min="17" max="17" width="15.140625" style="231" customWidth="1"/>
    <col min="18" max="18" width="4.85546875" style="231" customWidth="1"/>
    <col min="19" max="19" width="16.42578125" style="231" customWidth="1"/>
    <col min="20" max="20" width="12.5703125" style="231" customWidth="1"/>
    <col min="21" max="21" width="22" style="231" customWidth="1"/>
    <col min="22" max="16384" width="12.5703125" style="231"/>
  </cols>
  <sheetData>
    <row r="1" spans="1:20" ht="15.75" x14ac:dyDescent="0.25">
      <c r="A1" s="520" t="s">
        <v>83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230"/>
    </row>
    <row r="2" spans="1:20" ht="15.75" x14ac:dyDescent="0.25">
      <c r="A2" s="232"/>
      <c r="B2" s="233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0"/>
    </row>
    <row r="3" spans="1:20" ht="15.75" x14ac:dyDescent="0.25">
      <c r="A3" s="232"/>
      <c r="B3" s="233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0"/>
    </row>
    <row r="4" spans="1:20" ht="15.75" x14ac:dyDescent="0.25">
      <c r="A4" s="521" t="s">
        <v>84</v>
      </c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230"/>
    </row>
    <row r="5" spans="1:20" ht="15.75" x14ac:dyDescent="0.25">
      <c r="A5" s="521" t="s">
        <v>531</v>
      </c>
      <c r="B5" s="521"/>
      <c r="C5" s="521"/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521"/>
      <c r="O5" s="521"/>
      <c r="P5" s="521"/>
      <c r="Q5" s="521"/>
      <c r="R5" s="521"/>
      <c r="S5" s="521"/>
      <c r="T5" s="230"/>
    </row>
    <row r="6" spans="1:20" ht="15.75" x14ac:dyDescent="0.25">
      <c r="A6" s="234"/>
      <c r="B6" s="235"/>
      <c r="C6" s="236"/>
      <c r="D6" s="236"/>
      <c r="E6" s="237"/>
      <c r="F6" s="237"/>
      <c r="H6" s="236"/>
      <c r="I6" s="236"/>
      <c r="J6" s="236"/>
      <c r="K6" s="239"/>
      <c r="L6" s="239"/>
      <c r="M6" s="239"/>
      <c r="N6" s="239"/>
      <c r="T6" s="230"/>
    </row>
    <row r="7" spans="1:20" ht="15.75" x14ac:dyDescent="0.25">
      <c r="A7" s="230"/>
      <c r="B7" s="233"/>
      <c r="C7" s="241"/>
      <c r="D7" s="242"/>
      <c r="E7" s="242"/>
      <c r="F7" s="242"/>
      <c r="G7" s="243" t="s">
        <v>69</v>
      </c>
      <c r="H7" s="242"/>
      <c r="I7" s="242"/>
      <c r="J7" s="242"/>
      <c r="K7" s="244" t="s">
        <v>73</v>
      </c>
      <c r="L7" s="244"/>
      <c r="M7" s="244"/>
      <c r="N7" s="244"/>
      <c r="O7" s="245" t="s">
        <v>85</v>
      </c>
      <c r="P7" s="246"/>
      <c r="Q7" s="246"/>
      <c r="R7" s="247"/>
      <c r="S7" s="242" t="s">
        <v>68</v>
      </c>
      <c r="T7" s="230"/>
    </row>
    <row r="8" spans="1:20" ht="15.75" x14ac:dyDescent="0.25">
      <c r="A8" s="230"/>
      <c r="B8" s="233"/>
      <c r="C8" s="242"/>
      <c r="D8" s="242"/>
      <c r="E8" s="242" t="s">
        <v>86</v>
      </c>
      <c r="F8" s="242"/>
      <c r="G8" s="243" t="s">
        <v>71</v>
      </c>
      <c r="H8" s="242"/>
      <c r="I8" s="242" t="s">
        <v>70</v>
      </c>
      <c r="J8" s="242"/>
      <c r="K8" s="244" t="s">
        <v>87</v>
      </c>
      <c r="L8" s="244"/>
      <c r="M8" s="244" t="s">
        <v>74</v>
      </c>
      <c r="N8" s="244"/>
      <c r="O8" s="248" t="s">
        <v>88</v>
      </c>
      <c r="P8" s="249"/>
      <c r="Q8" s="250" t="s">
        <v>89</v>
      </c>
      <c r="R8" s="247"/>
      <c r="S8" s="242" t="s">
        <v>90</v>
      </c>
      <c r="T8" s="230"/>
    </row>
    <row r="9" spans="1:20" ht="15.75" x14ac:dyDescent="0.25">
      <c r="A9" s="230"/>
      <c r="B9" s="233"/>
      <c r="C9" s="242" t="s">
        <v>91</v>
      </c>
      <c r="D9" s="242"/>
      <c r="E9" s="242" t="s">
        <v>92</v>
      </c>
      <c r="F9" s="242"/>
      <c r="G9" s="243" t="s">
        <v>76</v>
      </c>
      <c r="H9" s="242"/>
      <c r="I9" s="242" t="s">
        <v>72</v>
      </c>
      <c r="J9" s="242"/>
      <c r="K9" s="244" t="s">
        <v>78</v>
      </c>
      <c r="L9" s="244"/>
      <c r="M9" s="244" t="s">
        <v>79</v>
      </c>
      <c r="N9" s="244"/>
      <c r="O9" s="244" t="s">
        <v>75</v>
      </c>
      <c r="P9" s="242"/>
      <c r="Q9" s="241" t="s">
        <v>93</v>
      </c>
      <c r="R9" s="247"/>
      <c r="S9" s="242" t="s">
        <v>77</v>
      </c>
      <c r="T9" s="230"/>
    </row>
    <row r="10" spans="1:20" ht="15.75" x14ac:dyDescent="0.25">
      <c r="A10" s="230"/>
      <c r="B10" s="233"/>
      <c r="C10" s="248">
        <v>-1</v>
      </c>
      <c r="D10" s="251"/>
      <c r="E10" s="248">
        <v>-2</v>
      </c>
      <c r="F10" s="251"/>
      <c r="G10" s="252">
        <v>-3</v>
      </c>
      <c r="H10" s="251"/>
      <c r="I10" s="248">
        <v>-4</v>
      </c>
      <c r="J10" s="251"/>
      <c r="K10" s="248">
        <v>-5</v>
      </c>
      <c r="L10" s="244"/>
      <c r="M10" s="248">
        <v>-6</v>
      </c>
      <c r="N10" s="244"/>
      <c r="O10" s="248">
        <v>-7</v>
      </c>
      <c r="P10" s="251"/>
      <c r="Q10" s="253" t="s">
        <v>94</v>
      </c>
      <c r="S10" s="253" t="s">
        <v>95</v>
      </c>
      <c r="T10" s="230"/>
    </row>
    <row r="11" spans="1:20" ht="15.75" x14ac:dyDescent="0.25">
      <c r="A11" s="230"/>
      <c r="B11" s="233"/>
      <c r="C11" s="251"/>
      <c r="D11" s="251"/>
      <c r="E11" s="251"/>
      <c r="F11" s="251"/>
      <c r="G11" s="243"/>
      <c r="H11" s="251"/>
      <c r="I11" s="251"/>
      <c r="J11" s="251"/>
      <c r="K11" s="244"/>
      <c r="L11" s="244"/>
      <c r="M11" s="244"/>
      <c r="N11" s="244"/>
      <c r="O11" s="244"/>
      <c r="P11" s="251"/>
      <c r="Q11" s="251"/>
      <c r="S11" s="251"/>
      <c r="T11" s="230"/>
    </row>
    <row r="12" spans="1:20" ht="15.75" x14ac:dyDescent="0.25">
      <c r="A12" s="230"/>
      <c r="C12" s="255" t="s">
        <v>96</v>
      </c>
      <c r="K12" s="257"/>
      <c r="L12" s="257"/>
      <c r="M12" s="257"/>
      <c r="N12" s="257"/>
      <c r="O12" s="257"/>
      <c r="T12" s="230"/>
    </row>
    <row r="13" spans="1:20" x14ac:dyDescent="0.2">
      <c r="A13" s="230"/>
      <c r="K13" s="257"/>
      <c r="L13" s="257"/>
      <c r="M13" s="257"/>
      <c r="N13" s="257"/>
      <c r="O13" s="257"/>
      <c r="T13" s="230"/>
    </row>
    <row r="14" spans="1:20" ht="15.75" x14ac:dyDescent="0.25">
      <c r="A14" s="163"/>
      <c r="B14" s="129"/>
      <c r="C14" s="127" t="s">
        <v>98</v>
      </c>
      <c r="D14" s="110"/>
      <c r="E14" s="229"/>
      <c r="F14" s="229"/>
      <c r="G14" s="125"/>
      <c r="H14" s="110"/>
      <c r="I14" s="131"/>
      <c r="J14" s="110"/>
      <c r="K14" s="130"/>
      <c r="L14" s="130"/>
      <c r="M14" s="130"/>
      <c r="N14" s="130"/>
      <c r="O14" s="130"/>
      <c r="P14" s="110"/>
      <c r="Q14" s="138"/>
      <c r="R14" s="110"/>
      <c r="S14" s="139"/>
      <c r="T14" s="163"/>
    </row>
    <row r="15" spans="1:20" s="110" customFormat="1" ht="15.75" x14ac:dyDescent="0.25">
      <c r="A15" s="163"/>
      <c r="B15" s="129"/>
      <c r="C15" s="128"/>
      <c r="E15" s="229"/>
      <c r="F15" s="229"/>
      <c r="G15" s="125"/>
      <c r="I15" s="131"/>
      <c r="K15" s="130"/>
      <c r="L15" s="130"/>
      <c r="M15" s="130"/>
      <c r="N15" s="130"/>
      <c r="O15" s="130"/>
      <c r="Q15" s="138"/>
      <c r="S15" s="139"/>
      <c r="T15" s="163"/>
    </row>
    <row r="16" spans="1:20" s="110" customFormat="1" x14ac:dyDescent="0.2">
      <c r="A16" s="169">
        <v>311</v>
      </c>
      <c r="B16" s="129"/>
      <c r="C16" s="110" t="s">
        <v>99</v>
      </c>
      <c r="E16" s="133"/>
      <c r="F16" s="133"/>
      <c r="G16" s="134"/>
      <c r="I16" s="135"/>
      <c r="J16" s="146"/>
      <c r="K16" s="137"/>
      <c r="L16" s="137"/>
      <c r="M16" s="137"/>
      <c r="N16" s="137"/>
      <c r="O16" s="137"/>
      <c r="Q16" s="138"/>
      <c r="S16" s="139"/>
      <c r="T16" s="163"/>
    </row>
    <row r="17" spans="1:22" s="110" customFormat="1" x14ac:dyDescent="0.2">
      <c r="A17" s="169"/>
      <c r="B17" s="129"/>
      <c r="C17" s="132" t="s">
        <v>100</v>
      </c>
      <c r="E17" s="133" t="s">
        <v>532</v>
      </c>
      <c r="F17" s="133" t="s">
        <v>97</v>
      </c>
      <c r="G17" s="134">
        <v>-13</v>
      </c>
      <c r="I17" s="135">
        <v>96307268.159999996</v>
      </c>
      <c r="J17" s="146"/>
      <c r="K17" s="137">
        <v>27875957</v>
      </c>
      <c r="L17" s="137"/>
      <c r="M17" s="187">
        <f t="shared" ref="M17:M30" si="0">ROUND(I17*(1-(G17/100))-K17,0)</f>
        <v>80951256</v>
      </c>
      <c r="N17" s="137"/>
      <c r="O17" s="137">
        <f t="shared" ref="O17:O30" si="1">ROUND(M17/S17,0)</f>
        <v>1740732</v>
      </c>
      <c r="Q17" s="191">
        <f t="shared" ref="Q17:Q30" si="2">ROUND(O17/I17*100,2)</f>
        <v>1.81</v>
      </c>
      <c r="S17" s="139">
        <v>46.504146531459178</v>
      </c>
      <c r="T17" s="163"/>
      <c r="V17" s="110">
        <v>46.504146531459178</v>
      </c>
    </row>
    <row r="18" spans="1:22" s="110" customFormat="1" x14ac:dyDescent="0.2">
      <c r="A18" s="169"/>
      <c r="B18" s="129"/>
      <c r="C18" s="132" t="s">
        <v>101</v>
      </c>
      <c r="E18" s="133" t="s">
        <v>532</v>
      </c>
      <c r="F18" s="133" t="s">
        <v>97</v>
      </c>
      <c r="G18" s="134">
        <v>-13</v>
      </c>
      <c r="I18" s="135">
        <v>5556451.46</v>
      </c>
      <c r="J18" s="146"/>
      <c r="K18" s="137">
        <v>3229484</v>
      </c>
      <c r="L18" s="137"/>
      <c r="M18" s="187">
        <f t="shared" si="0"/>
        <v>3049306</v>
      </c>
      <c r="N18" s="137"/>
      <c r="O18" s="137">
        <f t="shared" si="1"/>
        <v>67265</v>
      </c>
      <c r="Q18" s="191">
        <f t="shared" si="2"/>
        <v>1.21</v>
      </c>
      <c r="S18" s="139">
        <v>45.332728759384523</v>
      </c>
      <c r="T18" s="163"/>
      <c r="U18" s="265"/>
      <c r="V18" s="110">
        <v>45.332728759384523</v>
      </c>
    </row>
    <row r="19" spans="1:22" s="110" customFormat="1" x14ac:dyDescent="0.2">
      <c r="A19" s="169"/>
      <c r="B19" s="129"/>
      <c r="C19" s="132" t="s">
        <v>102</v>
      </c>
      <c r="E19" s="133" t="s">
        <v>532</v>
      </c>
      <c r="F19" s="133" t="s">
        <v>97</v>
      </c>
      <c r="G19" s="134">
        <v>0</v>
      </c>
      <c r="I19" s="135">
        <v>1117119.1299999999</v>
      </c>
      <c r="J19" s="146"/>
      <c r="K19" s="137">
        <v>736160</v>
      </c>
      <c r="L19" s="137"/>
      <c r="M19" s="187">
        <f t="shared" si="0"/>
        <v>380959</v>
      </c>
      <c r="N19" s="137"/>
      <c r="O19" s="137">
        <f t="shared" si="1"/>
        <v>17187</v>
      </c>
      <c r="Q19" s="191">
        <f t="shared" si="2"/>
        <v>1.54</v>
      </c>
      <c r="S19" s="139">
        <v>22.165532088206202</v>
      </c>
      <c r="T19" s="163"/>
      <c r="V19" s="110">
        <v>22.165532088206202</v>
      </c>
    </row>
    <row r="20" spans="1:22" s="110" customFormat="1" x14ac:dyDescent="0.2">
      <c r="A20" s="169"/>
      <c r="B20" s="129"/>
      <c r="C20" s="147" t="s">
        <v>103</v>
      </c>
      <c r="E20" s="133" t="s">
        <v>532</v>
      </c>
      <c r="F20" s="133" t="s">
        <v>97</v>
      </c>
      <c r="G20" s="134">
        <v>-6</v>
      </c>
      <c r="I20" s="135">
        <v>4677142.79</v>
      </c>
      <c r="J20" s="146"/>
      <c r="K20" s="137">
        <v>4955316</v>
      </c>
      <c r="L20" s="137"/>
      <c r="M20" s="187">
        <f t="shared" si="0"/>
        <v>2455</v>
      </c>
      <c r="N20" s="137"/>
      <c r="O20" s="137">
        <f t="shared" si="1"/>
        <v>2099</v>
      </c>
      <c r="Q20" s="191">
        <f t="shared" si="2"/>
        <v>0.04</v>
      </c>
      <c r="S20" s="139">
        <v>1.1696045736064793</v>
      </c>
      <c r="T20" s="163"/>
      <c r="V20" s="110">
        <v>1.1696045736064793</v>
      </c>
    </row>
    <row r="21" spans="1:22" s="110" customFormat="1" x14ac:dyDescent="0.2">
      <c r="A21" s="169"/>
      <c r="B21" s="129"/>
      <c r="C21" s="147" t="s">
        <v>104</v>
      </c>
      <c r="E21" s="133" t="s">
        <v>532</v>
      </c>
      <c r="F21" s="133" t="s">
        <v>97</v>
      </c>
      <c r="G21" s="134">
        <v>-6</v>
      </c>
      <c r="I21" s="135">
        <v>2309727.39</v>
      </c>
      <c r="J21" s="146"/>
      <c r="K21" s="137">
        <v>2431335</v>
      </c>
      <c r="L21" s="137"/>
      <c r="M21" s="187">
        <f t="shared" si="0"/>
        <v>16976</v>
      </c>
      <c r="N21" s="137"/>
      <c r="O21" s="137">
        <f t="shared" si="1"/>
        <v>14510</v>
      </c>
      <c r="Q21" s="191">
        <f t="shared" si="2"/>
        <v>0.63</v>
      </c>
      <c r="S21" s="139">
        <v>1.1699517574086837</v>
      </c>
      <c r="T21" s="163"/>
      <c r="V21" s="110">
        <v>1.1699517574086837</v>
      </c>
    </row>
    <row r="22" spans="1:22" s="110" customFormat="1" x14ac:dyDescent="0.2">
      <c r="A22" s="169"/>
      <c r="B22" s="129"/>
      <c r="C22" s="147" t="s">
        <v>105</v>
      </c>
      <c r="E22" s="133" t="s">
        <v>532</v>
      </c>
      <c r="F22" s="133" t="s">
        <v>97</v>
      </c>
      <c r="G22" s="134">
        <v>-6</v>
      </c>
      <c r="I22" s="135">
        <v>28754404.329999998</v>
      </c>
      <c r="J22" s="146"/>
      <c r="K22" s="137">
        <v>14706856</v>
      </c>
      <c r="L22" s="137"/>
      <c r="M22" s="187">
        <f t="shared" si="0"/>
        <v>15772813</v>
      </c>
      <c r="N22" s="137"/>
      <c r="O22" s="137">
        <f t="shared" si="1"/>
        <v>910368</v>
      </c>
      <c r="Q22" s="191">
        <f t="shared" si="2"/>
        <v>3.17</v>
      </c>
      <c r="S22" s="139">
        <v>17.325755079264649</v>
      </c>
      <c r="T22" s="163"/>
      <c r="V22" s="110">
        <v>17.325755079264649</v>
      </c>
    </row>
    <row r="23" spans="1:22" s="110" customFormat="1" x14ac:dyDescent="0.2">
      <c r="A23" s="169"/>
      <c r="B23" s="129"/>
      <c r="C23" s="147" t="s">
        <v>106</v>
      </c>
      <c r="E23" s="133" t="s">
        <v>532</v>
      </c>
      <c r="F23" s="133" t="s">
        <v>97</v>
      </c>
      <c r="G23" s="134">
        <v>-6</v>
      </c>
      <c r="I23" s="135">
        <v>45382543.880000003</v>
      </c>
      <c r="J23" s="146"/>
      <c r="K23" s="137">
        <v>12264813</v>
      </c>
      <c r="L23" s="137"/>
      <c r="M23" s="187">
        <f t="shared" si="0"/>
        <v>35840684</v>
      </c>
      <c r="N23" s="137"/>
      <c r="O23" s="137">
        <f t="shared" si="1"/>
        <v>2062175</v>
      </c>
      <c r="Q23" s="191">
        <f t="shared" si="2"/>
        <v>4.54</v>
      </c>
      <c r="S23" s="139">
        <v>17.380040006304025</v>
      </c>
      <c r="T23" s="163"/>
      <c r="V23" s="110">
        <v>17.380040006304025</v>
      </c>
    </row>
    <row r="24" spans="1:22" s="110" customFormat="1" x14ac:dyDescent="0.2">
      <c r="A24" s="169"/>
      <c r="B24" s="129"/>
      <c r="C24" s="147" t="s">
        <v>107</v>
      </c>
      <c r="E24" s="133" t="s">
        <v>532</v>
      </c>
      <c r="F24" s="133" t="s">
        <v>97</v>
      </c>
      <c r="G24" s="134">
        <v>-8</v>
      </c>
      <c r="I24" s="135">
        <v>8397192.1199999992</v>
      </c>
      <c r="J24" s="146"/>
      <c r="K24" s="137">
        <v>7509513</v>
      </c>
      <c r="L24" s="137"/>
      <c r="M24" s="187">
        <f t="shared" si="0"/>
        <v>1559454</v>
      </c>
      <c r="N24" s="137"/>
      <c r="O24" s="137">
        <f t="shared" si="1"/>
        <v>95610</v>
      </c>
      <c r="Q24" s="191">
        <f t="shared" si="2"/>
        <v>1.1399999999999999</v>
      </c>
      <c r="S24" s="139">
        <v>16.310574207718858</v>
      </c>
      <c r="T24" s="163"/>
      <c r="V24" s="110">
        <v>16.310574207718858</v>
      </c>
    </row>
    <row r="25" spans="1:22" s="110" customFormat="1" x14ac:dyDescent="0.2">
      <c r="A25" s="169"/>
      <c r="B25" s="129"/>
      <c r="C25" s="147" t="s">
        <v>108</v>
      </c>
      <c r="E25" s="133" t="s">
        <v>532</v>
      </c>
      <c r="F25" s="133" t="s">
        <v>97</v>
      </c>
      <c r="G25" s="134">
        <v>-8</v>
      </c>
      <c r="I25" s="135">
        <v>21345248.670000002</v>
      </c>
      <c r="J25" s="146"/>
      <c r="K25" s="137">
        <v>17200351</v>
      </c>
      <c r="L25" s="137"/>
      <c r="M25" s="187">
        <f t="shared" si="0"/>
        <v>5852518</v>
      </c>
      <c r="N25" s="137"/>
      <c r="O25" s="137">
        <f t="shared" si="1"/>
        <v>358281</v>
      </c>
      <c r="Q25" s="191">
        <f t="shared" si="2"/>
        <v>1.68</v>
      </c>
      <c r="S25" s="139">
        <v>16.334994040990171</v>
      </c>
      <c r="T25" s="163"/>
      <c r="V25" s="110">
        <v>16.334994040990171</v>
      </c>
    </row>
    <row r="26" spans="1:22" s="110" customFormat="1" x14ac:dyDescent="0.2">
      <c r="A26" s="169"/>
      <c r="B26" s="129"/>
      <c r="C26" s="147" t="s">
        <v>109</v>
      </c>
      <c r="E26" s="133" t="s">
        <v>532</v>
      </c>
      <c r="F26" s="133" t="s">
        <v>97</v>
      </c>
      <c r="G26" s="134">
        <v>-8</v>
      </c>
      <c r="I26" s="135">
        <v>16653049.6</v>
      </c>
      <c r="J26" s="146"/>
      <c r="K26" s="137">
        <v>14451749</v>
      </c>
      <c r="L26" s="137"/>
      <c r="M26" s="187">
        <f t="shared" si="0"/>
        <v>3533545</v>
      </c>
      <c r="N26" s="137"/>
      <c r="O26" s="137">
        <f t="shared" si="1"/>
        <v>218196</v>
      </c>
      <c r="Q26" s="191">
        <f t="shared" si="2"/>
        <v>1.31</v>
      </c>
      <c r="S26" s="139">
        <v>16.194361949806595</v>
      </c>
      <c r="T26" s="163"/>
      <c r="V26" s="110">
        <v>16.194361949806595</v>
      </c>
    </row>
    <row r="27" spans="1:22" s="110" customFormat="1" x14ac:dyDescent="0.2">
      <c r="A27" s="169"/>
      <c r="B27" s="129"/>
      <c r="C27" s="147" t="s">
        <v>110</v>
      </c>
      <c r="E27" s="133" t="s">
        <v>532</v>
      </c>
      <c r="F27" s="133" t="s">
        <v>97</v>
      </c>
      <c r="G27" s="134">
        <v>-8</v>
      </c>
      <c r="I27" s="135">
        <v>51457056.740000002</v>
      </c>
      <c r="J27" s="146"/>
      <c r="K27" s="137">
        <v>34353891</v>
      </c>
      <c r="L27" s="137"/>
      <c r="M27" s="187">
        <f t="shared" si="0"/>
        <v>21219730</v>
      </c>
      <c r="N27" s="137"/>
      <c r="O27" s="137">
        <f t="shared" si="1"/>
        <v>1106327</v>
      </c>
      <c r="Q27" s="191">
        <f t="shared" si="2"/>
        <v>2.15</v>
      </c>
      <c r="S27" s="139">
        <v>19.180341797678263</v>
      </c>
      <c r="T27" s="163"/>
      <c r="V27" s="110">
        <v>19.180341797678263</v>
      </c>
    </row>
    <row r="28" spans="1:22" s="110" customFormat="1" x14ac:dyDescent="0.2">
      <c r="A28" s="169"/>
      <c r="B28" s="129"/>
      <c r="C28" s="147" t="s">
        <v>111</v>
      </c>
      <c r="E28" s="133" t="s">
        <v>532</v>
      </c>
      <c r="F28" s="133" t="s">
        <v>97</v>
      </c>
      <c r="G28" s="134">
        <v>-8</v>
      </c>
      <c r="I28" s="135">
        <v>43271160.710000001</v>
      </c>
      <c r="J28" s="146"/>
      <c r="K28" s="137">
        <v>16660841</v>
      </c>
      <c r="L28" s="137"/>
      <c r="M28" s="187">
        <f t="shared" si="0"/>
        <v>30072013</v>
      </c>
      <c r="N28" s="137"/>
      <c r="O28" s="137">
        <f t="shared" si="1"/>
        <v>1486395</v>
      </c>
      <c r="Q28" s="191">
        <f t="shared" si="2"/>
        <v>3.44</v>
      </c>
      <c r="S28" s="139">
        <v>20.231508448292683</v>
      </c>
      <c r="T28" s="163"/>
      <c r="V28" s="110">
        <v>20.231508448292683</v>
      </c>
    </row>
    <row r="29" spans="1:22" s="110" customFormat="1" x14ac:dyDescent="0.2">
      <c r="A29" s="169"/>
      <c r="B29" s="129"/>
      <c r="C29" s="147" t="s">
        <v>112</v>
      </c>
      <c r="E29" s="133" t="s">
        <v>532</v>
      </c>
      <c r="F29" s="133" t="s">
        <v>97</v>
      </c>
      <c r="G29" s="134">
        <v>-8</v>
      </c>
      <c r="I29" s="150">
        <v>15816339.699999999</v>
      </c>
      <c r="J29" s="146"/>
      <c r="K29" s="137">
        <v>14084948</v>
      </c>
      <c r="L29" s="137"/>
      <c r="M29" s="187">
        <f t="shared" si="0"/>
        <v>2996699</v>
      </c>
      <c r="N29" s="137"/>
      <c r="O29" s="137">
        <f t="shared" si="1"/>
        <v>183959</v>
      </c>
      <c r="Q29" s="191">
        <f t="shared" si="2"/>
        <v>1.1599999999999999</v>
      </c>
      <c r="S29" s="139">
        <v>16.2900374539979</v>
      </c>
      <c r="T29" s="163"/>
      <c r="V29" s="110">
        <v>16.2900374539979</v>
      </c>
    </row>
    <row r="30" spans="1:22" s="110" customFormat="1" x14ac:dyDescent="0.2">
      <c r="A30" s="169"/>
      <c r="B30" s="129"/>
      <c r="C30" s="147" t="s">
        <v>128</v>
      </c>
      <c r="E30" s="133" t="s">
        <v>532</v>
      </c>
      <c r="F30" s="133" t="s">
        <v>97</v>
      </c>
      <c r="G30" s="134">
        <v>-8</v>
      </c>
      <c r="I30" s="140">
        <v>36901.040000000001</v>
      </c>
      <c r="J30" s="146"/>
      <c r="K30" s="137">
        <v>0</v>
      </c>
      <c r="L30" s="137"/>
      <c r="M30" s="187">
        <f t="shared" si="0"/>
        <v>39853</v>
      </c>
      <c r="N30" s="137"/>
      <c r="O30" s="137">
        <f t="shared" si="1"/>
        <v>1958</v>
      </c>
      <c r="Q30" s="192">
        <f t="shared" si="2"/>
        <v>5.31</v>
      </c>
      <c r="S30" s="190">
        <v>20.353932584269664</v>
      </c>
      <c r="T30" s="163"/>
      <c r="V30" s="110">
        <v>20.353932584269664</v>
      </c>
    </row>
    <row r="31" spans="1:22" s="110" customFormat="1" x14ac:dyDescent="0.2">
      <c r="A31" s="169"/>
      <c r="B31" s="129"/>
      <c r="E31" s="133"/>
      <c r="F31" s="133"/>
      <c r="G31" s="134"/>
      <c r="I31" s="135"/>
      <c r="K31" s="148"/>
      <c r="L31" s="130"/>
      <c r="M31" s="148"/>
      <c r="N31" s="130"/>
      <c r="O31" s="148"/>
      <c r="Q31" s="138"/>
      <c r="S31" s="139"/>
      <c r="T31" s="163"/>
    </row>
    <row r="32" spans="1:22" s="110" customFormat="1" x14ac:dyDescent="0.2">
      <c r="A32" s="169"/>
      <c r="B32" s="129"/>
      <c r="C32" s="149" t="s">
        <v>113</v>
      </c>
      <c r="E32" s="133"/>
      <c r="F32" s="133"/>
      <c r="G32" s="134"/>
      <c r="I32" s="135">
        <f>+SUBTOTAL(9,I17:I31)</f>
        <v>341081605.71999997</v>
      </c>
      <c r="K32" s="130">
        <f>+SUBTOTAL(9,K17:K31)</f>
        <v>170461214</v>
      </c>
      <c r="L32" s="130"/>
      <c r="M32" s="130">
        <f>+SUBTOTAL(9,M17:M31)</f>
        <v>201288261</v>
      </c>
      <c r="N32" s="130"/>
      <c r="O32" s="130">
        <f>+SUBTOTAL(9,O17:O31)</f>
        <v>8265062</v>
      </c>
      <c r="Q32" s="138">
        <f>O32/I32*100</f>
        <v>2.423191946265475</v>
      </c>
      <c r="S32" s="139">
        <f>ROUND(M32/O32,1)</f>
        <v>24.4</v>
      </c>
      <c r="T32" s="163"/>
    </row>
    <row r="33" spans="1:22" s="110" customFormat="1" x14ac:dyDescent="0.2">
      <c r="A33" s="169"/>
      <c r="B33" s="129"/>
      <c r="C33" s="149"/>
      <c r="E33" s="133"/>
      <c r="F33" s="133"/>
      <c r="G33" s="134"/>
      <c r="I33" s="135"/>
      <c r="K33" s="130"/>
      <c r="L33" s="130"/>
      <c r="M33" s="130"/>
      <c r="N33" s="130"/>
      <c r="O33" s="130"/>
      <c r="Q33" s="138"/>
      <c r="S33" s="139"/>
      <c r="T33" s="163"/>
    </row>
    <row r="34" spans="1:22" s="110" customFormat="1" x14ac:dyDescent="0.2">
      <c r="A34" s="169">
        <v>311.2</v>
      </c>
      <c r="B34" s="129"/>
      <c r="C34" s="132" t="s">
        <v>118</v>
      </c>
      <c r="E34" s="133"/>
      <c r="F34" s="133"/>
      <c r="G34" s="134"/>
      <c r="I34" s="135"/>
      <c r="K34" s="130"/>
      <c r="L34" s="130"/>
      <c r="M34" s="130"/>
      <c r="N34" s="130"/>
      <c r="O34" s="130"/>
      <c r="Q34" s="138"/>
      <c r="S34" s="139"/>
      <c r="T34" s="163"/>
    </row>
    <row r="35" spans="1:22" s="110" customFormat="1" x14ac:dyDescent="0.2">
      <c r="A35" s="169"/>
      <c r="B35" s="129"/>
      <c r="C35" s="132" t="s">
        <v>119</v>
      </c>
      <c r="E35" s="133" t="s">
        <v>532</v>
      </c>
      <c r="F35" s="133" t="s">
        <v>97</v>
      </c>
      <c r="G35" s="134">
        <v>-10</v>
      </c>
      <c r="I35" s="135">
        <v>1821179.5</v>
      </c>
      <c r="J35" s="146"/>
      <c r="K35" s="137">
        <v>2003297</v>
      </c>
      <c r="L35" s="137"/>
      <c r="M35" s="187">
        <f t="shared" ref="M35:M40" si="3">ROUND(I35*(1-(G35/100))-K35,0)</f>
        <v>0</v>
      </c>
      <c r="N35" s="137"/>
      <c r="O35" s="137">
        <v>0</v>
      </c>
      <c r="Q35" s="138">
        <v>0</v>
      </c>
      <c r="S35" s="139">
        <v>0</v>
      </c>
      <c r="T35" s="163"/>
    </row>
    <row r="36" spans="1:22" s="110" customFormat="1" x14ac:dyDescent="0.2">
      <c r="A36" s="169"/>
      <c r="B36" s="129"/>
      <c r="C36" s="132" t="s">
        <v>120</v>
      </c>
      <c r="E36" s="133" t="s">
        <v>532</v>
      </c>
      <c r="F36" s="133" t="s">
        <v>97</v>
      </c>
      <c r="G36" s="134">
        <v>-10</v>
      </c>
      <c r="I36" s="135">
        <v>630860.03</v>
      </c>
      <c r="J36" s="146"/>
      <c r="K36" s="137">
        <v>693946</v>
      </c>
      <c r="L36" s="137"/>
      <c r="M36" s="187">
        <f t="shared" si="3"/>
        <v>0</v>
      </c>
      <c r="N36" s="137"/>
      <c r="O36" s="137">
        <v>0</v>
      </c>
      <c r="Q36" s="138">
        <v>0</v>
      </c>
      <c r="R36" s="142"/>
      <c r="S36" s="139">
        <v>0</v>
      </c>
      <c r="T36" s="163"/>
    </row>
    <row r="37" spans="1:22" s="110" customFormat="1" x14ac:dyDescent="0.2">
      <c r="A37" s="169"/>
      <c r="B37" s="129"/>
      <c r="C37" s="147" t="s">
        <v>121</v>
      </c>
      <c r="E37" s="133" t="s">
        <v>532</v>
      </c>
      <c r="F37" s="133" t="s">
        <v>97</v>
      </c>
      <c r="G37" s="134">
        <v>-10</v>
      </c>
      <c r="I37" s="135">
        <v>2756302.5</v>
      </c>
      <c r="J37" s="146"/>
      <c r="K37" s="137">
        <v>3031933</v>
      </c>
      <c r="L37" s="137"/>
      <c r="M37" s="187">
        <f t="shared" si="3"/>
        <v>0</v>
      </c>
      <c r="N37" s="137"/>
      <c r="O37" s="137">
        <v>0</v>
      </c>
      <c r="Q37" s="138">
        <v>0</v>
      </c>
      <c r="S37" s="139">
        <v>0</v>
      </c>
      <c r="T37" s="163"/>
    </row>
    <row r="38" spans="1:22" s="110" customFormat="1" x14ac:dyDescent="0.2">
      <c r="A38" s="169"/>
      <c r="B38" s="129"/>
      <c r="C38" s="147" t="s">
        <v>122</v>
      </c>
      <c r="E38" s="133" t="s">
        <v>532</v>
      </c>
      <c r="F38" s="133" t="s">
        <v>97</v>
      </c>
      <c r="G38" s="134">
        <v>-10</v>
      </c>
      <c r="I38" s="135">
        <v>5631448.4000000004</v>
      </c>
      <c r="J38" s="146"/>
      <c r="K38" s="137">
        <v>6194593</v>
      </c>
      <c r="L38" s="137"/>
      <c r="M38" s="187">
        <f t="shared" si="3"/>
        <v>0</v>
      </c>
      <c r="N38" s="137"/>
      <c r="O38" s="137">
        <v>0</v>
      </c>
      <c r="Q38" s="138">
        <v>0</v>
      </c>
      <c r="S38" s="139">
        <v>0</v>
      </c>
      <c r="T38" s="163"/>
    </row>
    <row r="39" spans="1:22" s="110" customFormat="1" x14ac:dyDescent="0.2">
      <c r="A39" s="169"/>
      <c r="B39" s="129"/>
      <c r="C39" s="147" t="s">
        <v>123</v>
      </c>
      <c r="E39" s="133" t="s">
        <v>532</v>
      </c>
      <c r="F39" s="133" t="s">
        <v>97</v>
      </c>
      <c r="G39" s="134">
        <v>-10</v>
      </c>
      <c r="I39" s="135">
        <v>1756471.53</v>
      </c>
      <c r="J39" s="146"/>
      <c r="K39" s="137">
        <v>1932119</v>
      </c>
      <c r="L39" s="137"/>
      <c r="M39" s="187">
        <f t="shared" si="3"/>
        <v>0</v>
      </c>
      <c r="N39" s="137"/>
      <c r="O39" s="137">
        <v>0</v>
      </c>
      <c r="Q39" s="138">
        <v>0</v>
      </c>
      <c r="R39" s="142"/>
      <c r="S39" s="139">
        <v>0</v>
      </c>
      <c r="T39" s="163"/>
    </row>
    <row r="40" spans="1:22" s="154" customFormat="1" x14ac:dyDescent="0.2">
      <c r="A40" s="258"/>
      <c r="B40" s="152"/>
      <c r="C40" s="153" t="s">
        <v>124</v>
      </c>
      <c r="E40" s="156" t="s">
        <v>532</v>
      </c>
      <c r="F40" s="156" t="s">
        <v>97</v>
      </c>
      <c r="G40" s="157">
        <v>-10</v>
      </c>
      <c r="I40" s="140">
        <v>182442.49</v>
      </c>
      <c r="J40" s="259"/>
      <c r="K40" s="141">
        <v>200687</v>
      </c>
      <c r="L40" s="159"/>
      <c r="M40" s="188">
        <f t="shared" si="3"/>
        <v>0</v>
      </c>
      <c r="N40" s="137"/>
      <c r="O40" s="141">
        <v>0</v>
      </c>
      <c r="Q40" s="189">
        <v>0</v>
      </c>
      <c r="R40" s="161"/>
      <c r="S40" s="190">
        <v>0</v>
      </c>
      <c r="T40" s="260"/>
    </row>
    <row r="41" spans="1:22" s="110" customFormat="1" x14ac:dyDescent="0.2">
      <c r="A41" s="169"/>
      <c r="B41" s="129"/>
      <c r="C41" s="149"/>
      <c r="E41" s="133"/>
      <c r="F41" s="133"/>
      <c r="G41" s="134"/>
      <c r="I41" s="135"/>
      <c r="K41" s="130"/>
      <c r="L41" s="130"/>
      <c r="M41" s="130"/>
      <c r="N41" s="130"/>
      <c r="O41" s="130"/>
      <c r="Q41" s="138"/>
      <c r="S41" s="139"/>
      <c r="T41" s="163"/>
    </row>
    <row r="42" spans="1:22" s="110" customFormat="1" x14ac:dyDescent="0.2">
      <c r="A42" s="169"/>
      <c r="B42" s="129"/>
      <c r="C42" s="149" t="s">
        <v>125</v>
      </c>
      <c r="E42" s="133"/>
      <c r="F42" s="133"/>
      <c r="G42" s="134"/>
      <c r="I42" s="135">
        <f>+SUBTOTAL(9,I35:I41)</f>
        <v>12778704.449999999</v>
      </c>
      <c r="K42" s="130">
        <f>+SUBTOTAL(9,K35:K41)</f>
        <v>14056575</v>
      </c>
      <c r="L42" s="130"/>
      <c r="M42" s="130">
        <f>+SUBTOTAL(9,M35:M41)</f>
        <v>0</v>
      </c>
      <c r="N42" s="130"/>
      <c r="O42" s="130">
        <f>+SUBTOTAL(9,O35:O41)</f>
        <v>0</v>
      </c>
      <c r="Q42" s="138">
        <f>O42/I42*100</f>
        <v>0</v>
      </c>
      <c r="S42" s="139">
        <v>0</v>
      </c>
      <c r="T42" s="163"/>
    </row>
    <row r="43" spans="1:22" s="110" customFormat="1" x14ac:dyDescent="0.2">
      <c r="A43" s="169"/>
      <c r="B43" s="129"/>
      <c r="C43" s="149"/>
      <c r="E43" s="133"/>
      <c r="F43" s="133"/>
      <c r="G43" s="134"/>
      <c r="I43" s="135"/>
      <c r="K43" s="130"/>
      <c r="L43" s="130"/>
      <c r="M43" s="130"/>
      <c r="N43" s="130"/>
      <c r="O43" s="130"/>
      <c r="Q43" s="138"/>
      <c r="S43" s="139"/>
      <c r="T43" s="163"/>
    </row>
    <row r="44" spans="1:22" s="110" customFormat="1" x14ac:dyDescent="0.2">
      <c r="A44" s="169">
        <v>312</v>
      </c>
      <c r="B44" s="129"/>
      <c r="C44" s="110" t="s">
        <v>126</v>
      </c>
      <c r="E44" s="229"/>
      <c r="F44" s="229"/>
      <c r="G44" s="125"/>
      <c r="I44" s="135"/>
      <c r="K44" s="130"/>
      <c r="L44" s="130"/>
      <c r="M44" s="130"/>
      <c r="N44" s="130"/>
      <c r="O44" s="130"/>
      <c r="Q44" s="138"/>
      <c r="S44" s="139"/>
      <c r="T44" s="163"/>
    </row>
    <row r="45" spans="1:22" s="110" customFormat="1" x14ac:dyDescent="0.2">
      <c r="A45" s="169"/>
      <c r="B45" s="129"/>
      <c r="C45" s="132" t="s">
        <v>100</v>
      </c>
      <c r="E45" s="229" t="s">
        <v>533</v>
      </c>
      <c r="F45" s="229" t="s">
        <v>97</v>
      </c>
      <c r="G45" s="125">
        <v>-13</v>
      </c>
      <c r="I45" s="135">
        <v>554266452.51999998</v>
      </c>
      <c r="K45" s="130">
        <v>110556316</v>
      </c>
      <c r="L45" s="130"/>
      <c r="M45" s="187">
        <f t="shared" ref="M45:M58" si="4">ROUND(I45*(1-(G45/100))-K45,0)</f>
        <v>515764775</v>
      </c>
      <c r="N45" s="137"/>
      <c r="O45" s="137">
        <f t="shared" ref="O45:O58" si="5">ROUND(M45/S45,0)</f>
        <v>12038282</v>
      </c>
      <c r="Q45" s="191">
        <f t="shared" ref="Q45:Q58" si="6">ROUND(O45/I45*100,2)</f>
        <v>2.17</v>
      </c>
      <c r="S45" s="139">
        <v>42.84371931144328</v>
      </c>
      <c r="T45" s="163"/>
      <c r="V45" s="110">
        <v>42.84371931144328</v>
      </c>
    </row>
    <row r="46" spans="1:22" s="110" customFormat="1" x14ac:dyDescent="0.2">
      <c r="A46" s="169"/>
      <c r="B46" s="129"/>
      <c r="C46" s="132" t="s">
        <v>101</v>
      </c>
      <c r="E46" s="229" t="s">
        <v>533</v>
      </c>
      <c r="F46" s="229" t="s">
        <v>97</v>
      </c>
      <c r="G46" s="125">
        <v>-13</v>
      </c>
      <c r="I46" s="135">
        <v>72953390.629999995</v>
      </c>
      <c r="K46" s="130">
        <v>21555951</v>
      </c>
      <c r="L46" s="130"/>
      <c r="M46" s="187">
        <f t="shared" si="4"/>
        <v>60881380</v>
      </c>
      <c r="N46" s="137"/>
      <c r="O46" s="137">
        <f t="shared" si="5"/>
        <v>1429927</v>
      </c>
      <c r="Q46" s="191">
        <f t="shared" si="6"/>
        <v>1.96</v>
      </c>
      <c r="S46" s="139">
        <v>42.576565097379095</v>
      </c>
      <c r="T46" s="163"/>
      <c r="V46" s="110">
        <v>42.576565097379095</v>
      </c>
    </row>
    <row r="47" spans="1:22" s="110" customFormat="1" x14ac:dyDescent="0.2">
      <c r="A47" s="169"/>
      <c r="B47" s="129"/>
      <c r="C47" s="147" t="s">
        <v>103</v>
      </c>
      <c r="E47" s="133" t="s">
        <v>533</v>
      </c>
      <c r="F47" s="133" t="s">
        <v>97</v>
      </c>
      <c r="G47" s="134">
        <v>-6</v>
      </c>
      <c r="I47" s="135">
        <v>38556575.43</v>
      </c>
      <c r="J47" s="146"/>
      <c r="K47" s="137">
        <v>39433716</v>
      </c>
      <c r="L47" s="137"/>
      <c r="M47" s="187">
        <f t="shared" si="4"/>
        <v>1436254</v>
      </c>
      <c r="N47" s="137"/>
      <c r="O47" s="137">
        <f t="shared" si="5"/>
        <v>1238148</v>
      </c>
      <c r="Q47" s="191">
        <f t="shared" si="6"/>
        <v>3.21</v>
      </c>
      <c r="S47" s="139">
        <v>1.1600018737663025</v>
      </c>
      <c r="T47" s="163"/>
      <c r="V47" s="110">
        <v>1.1600018737663025</v>
      </c>
    </row>
    <row r="48" spans="1:22" s="110" customFormat="1" x14ac:dyDescent="0.2">
      <c r="A48" s="169"/>
      <c r="B48" s="129"/>
      <c r="C48" s="147" t="s">
        <v>104</v>
      </c>
      <c r="E48" s="133" t="s">
        <v>533</v>
      </c>
      <c r="F48" s="133" t="s">
        <v>97</v>
      </c>
      <c r="G48" s="134">
        <v>-6</v>
      </c>
      <c r="I48" s="135">
        <v>42204805.560000002</v>
      </c>
      <c r="J48" s="146"/>
      <c r="K48" s="137">
        <v>43229373</v>
      </c>
      <c r="L48" s="137"/>
      <c r="M48" s="187">
        <f t="shared" si="4"/>
        <v>1507721</v>
      </c>
      <c r="N48" s="137"/>
      <c r="O48" s="137">
        <f t="shared" si="5"/>
        <v>1299759</v>
      </c>
      <c r="Q48" s="191">
        <f t="shared" si="6"/>
        <v>3.08</v>
      </c>
      <c r="S48" s="139">
        <v>1.1600004308491036</v>
      </c>
      <c r="T48" s="163"/>
      <c r="V48" s="110">
        <v>1.1600004308491036</v>
      </c>
    </row>
    <row r="49" spans="1:22" s="110" customFormat="1" x14ac:dyDescent="0.2">
      <c r="A49" s="169"/>
      <c r="B49" s="129"/>
      <c r="C49" s="147" t="s">
        <v>105</v>
      </c>
      <c r="E49" s="133" t="s">
        <v>533</v>
      </c>
      <c r="F49" s="133" t="s">
        <v>97</v>
      </c>
      <c r="G49" s="134">
        <v>-6</v>
      </c>
      <c r="I49" s="135">
        <v>442651264.75999999</v>
      </c>
      <c r="J49" s="146"/>
      <c r="K49" s="137">
        <v>80166586</v>
      </c>
      <c r="L49" s="137"/>
      <c r="M49" s="187">
        <f t="shared" si="4"/>
        <v>389043755</v>
      </c>
      <c r="N49" s="137"/>
      <c r="O49" s="137">
        <f t="shared" si="5"/>
        <v>22988128</v>
      </c>
      <c r="Q49" s="191">
        <f t="shared" si="6"/>
        <v>5.19</v>
      </c>
      <c r="S49" s="139">
        <v>16.923681432433298</v>
      </c>
      <c r="T49" s="163"/>
      <c r="V49" s="110">
        <v>16.923681432433298</v>
      </c>
    </row>
    <row r="50" spans="1:22" s="110" customFormat="1" x14ac:dyDescent="0.2">
      <c r="A50" s="169"/>
      <c r="B50" s="129"/>
      <c r="C50" s="147" t="s">
        <v>106</v>
      </c>
      <c r="E50" s="133" t="s">
        <v>533</v>
      </c>
      <c r="F50" s="133" t="s">
        <v>97</v>
      </c>
      <c r="G50" s="134">
        <v>-6</v>
      </c>
      <c r="I50" s="135">
        <v>335178567.22000003</v>
      </c>
      <c r="J50" s="146"/>
      <c r="K50" s="137">
        <v>75103808</v>
      </c>
      <c r="L50" s="137"/>
      <c r="M50" s="187">
        <f t="shared" si="4"/>
        <v>280185473</v>
      </c>
      <c r="N50" s="137"/>
      <c r="O50" s="137">
        <f t="shared" si="5"/>
        <v>16498201</v>
      </c>
      <c r="Q50" s="191">
        <f t="shared" si="6"/>
        <v>4.92</v>
      </c>
      <c r="S50" s="139">
        <v>16.982789396249931</v>
      </c>
      <c r="T50" s="163"/>
      <c r="V50" s="110">
        <v>16.982789396249931</v>
      </c>
    </row>
    <row r="51" spans="1:22" s="110" customFormat="1" x14ac:dyDescent="0.2">
      <c r="A51" s="169"/>
      <c r="B51" s="129"/>
      <c r="C51" s="147" t="s">
        <v>107</v>
      </c>
      <c r="E51" s="133" t="s">
        <v>533</v>
      </c>
      <c r="F51" s="133" t="s">
        <v>97</v>
      </c>
      <c r="G51" s="134">
        <v>-8</v>
      </c>
      <c r="I51" s="135">
        <v>139576135.58000001</v>
      </c>
      <c r="J51" s="146"/>
      <c r="K51" s="137">
        <v>57639685</v>
      </c>
      <c r="L51" s="137"/>
      <c r="M51" s="187">
        <f t="shared" si="4"/>
        <v>93102541</v>
      </c>
      <c r="N51" s="137"/>
      <c r="O51" s="137">
        <f t="shared" si="5"/>
        <v>5810674</v>
      </c>
      <c r="Q51" s="191">
        <f t="shared" si="6"/>
        <v>4.16</v>
      </c>
      <c r="S51" s="139">
        <v>16.022674994329403</v>
      </c>
      <c r="T51" s="163"/>
      <c r="V51" s="110">
        <v>16.022674994329403</v>
      </c>
    </row>
    <row r="52" spans="1:22" s="110" customFormat="1" x14ac:dyDescent="0.2">
      <c r="A52" s="169"/>
      <c r="B52" s="129"/>
      <c r="C52" s="147" t="s">
        <v>108</v>
      </c>
      <c r="E52" s="133" t="s">
        <v>533</v>
      </c>
      <c r="F52" s="133" t="s">
        <v>97</v>
      </c>
      <c r="G52" s="134">
        <v>-8</v>
      </c>
      <c r="I52" s="135">
        <v>355931120.22000003</v>
      </c>
      <c r="J52" s="146"/>
      <c r="K52" s="137">
        <v>110114714</v>
      </c>
      <c r="L52" s="137"/>
      <c r="M52" s="187">
        <f t="shared" si="4"/>
        <v>274290896</v>
      </c>
      <c r="N52" s="137"/>
      <c r="O52" s="137">
        <f t="shared" si="5"/>
        <v>17179573</v>
      </c>
      <c r="Q52" s="191">
        <f t="shared" si="6"/>
        <v>4.83</v>
      </c>
      <c r="S52" s="139">
        <v>15.966106724538497</v>
      </c>
      <c r="T52" s="163"/>
      <c r="V52" s="110">
        <v>15.966106724538497</v>
      </c>
    </row>
    <row r="53" spans="1:22" s="110" customFormat="1" x14ac:dyDescent="0.2">
      <c r="A53" s="169"/>
      <c r="B53" s="129"/>
      <c r="C53" s="147" t="s">
        <v>109</v>
      </c>
      <c r="E53" s="133" t="s">
        <v>533</v>
      </c>
      <c r="F53" s="133" t="s">
        <v>97</v>
      </c>
      <c r="G53" s="134">
        <v>-8</v>
      </c>
      <c r="I53" s="135">
        <v>277188781.50999999</v>
      </c>
      <c r="J53" s="146"/>
      <c r="K53" s="137">
        <v>74139461</v>
      </c>
      <c r="L53" s="137"/>
      <c r="M53" s="187">
        <f t="shared" si="4"/>
        <v>225224423</v>
      </c>
      <c r="N53" s="137"/>
      <c r="O53" s="137">
        <f t="shared" si="5"/>
        <v>14124142</v>
      </c>
      <c r="Q53" s="191">
        <f t="shared" si="6"/>
        <v>5.0999999999999996</v>
      </c>
      <c r="S53" s="139">
        <v>15.946060511144678</v>
      </c>
      <c r="T53" s="163"/>
      <c r="V53" s="110">
        <v>15.946060511144678</v>
      </c>
    </row>
    <row r="54" spans="1:22" s="110" customFormat="1" x14ac:dyDescent="0.2">
      <c r="A54" s="169"/>
      <c r="B54" s="129"/>
      <c r="C54" s="147" t="s">
        <v>110</v>
      </c>
      <c r="E54" s="133" t="s">
        <v>533</v>
      </c>
      <c r="F54" s="133" t="s">
        <v>97</v>
      </c>
      <c r="G54" s="134">
        <v>-8</v>
      </c>
      <c r="I54" s="135">
        <v>433488085.01999998</v>
      </c>
      <c r="J54" s="146"/>
      <c r="K54" s="137">
        <v>181912764</v>
      </c>
      <c r="L54" s="137"/>
      <c r="M54" s="187">
        <f t="shared" si="4"/>
        <v>286254368</v>
      </c>
      <c r="N54" s="137"/>
      <c r="O54" s="137">
        <f t="shared" si="5"/>
        <v>15353337</v>
      </c>
      <c r="Q54" s="191">
        <f t="shared" si="6"/>
        <v>3.54</v>
      </c>
      <c r="S54" s="139">
        <v>18.644439837411241</v>
      </c>
      <c r="T54" s="163"/>
      <c r="V54" s="110">
        <v>18.644439837411241</v>
      </c>
    </row>
    <row r="55" spans="1:22" s="110" customFormat="1" x14ac:dyDescent="0.2">
      <c r="A55" s="169"/>
      <c r="B55" s="129"/>
      <c r="C55" s="147" t="s">
        <v>111</v>
      </c>
      <c r="E55" s="133" t="s">
        <v>533</v>
      </c>
      <c r="F55" s="133" t="s">
        <v>97</v>
      </c>
      <c r="G55" s="134">
        <v>-8</v>
      </c>
      <c r="I55" s="135">
        <v>751196369.79999995</v>
      </c>
      <c r="J55" s="146"/>
      <c r="K55" s="137">
        <v>168106676</v>
      </c>
      <c r="L55" s="137"/>
      <c r="M55" s="187">
        <f t="shared" si="4"/>
        <v>643185403</v>
      </c>
      <c r="N55" s="137"/>
      <c r="O55" s="137">
        <f t="shared" si="5"/>
        <v>32693892</v>
      </c>
      <c r="Q55" s="191">
        <f t="shared" si="6"/>
        <v>4.3499999999999996</v>
      </c>
      <c r="S55" s="139">
        <v>19.672953070255446</v>
      </c>
      <c r="T55" s="163"/>
      <c r="V55" s="110">
        <v>19.672953070255446</v>
      </c>
    </row>
    <row r="56" spans="1:22" s="110" customFormat="1" x14ac:dyDescent="0.2">
      <c r="A56" s="261"/>
      <c r="B56" s="129"/>
      <c r="C56" s="147" t="s">
        <v>112</v>
      </c>
      <c r="E56" s="133" t="s">
        <v>533</v>
      </c>
      <c r="F56" s="133" t="s">
        <v>97</v>
      </c>
      <c r="G56" s="134">
        <v>-8</v>
      </c>
      <c r="I56" s="135">
        <v>70125568.120000005</v>
      </c>
      <c r="J56" s="146"/>
      <c r="K56" s="137">
        <v>62367365</v>
      </c>
      <c r="L56" s="137"/>
      <c r="M56" s="187">
        <f t="shared" si="4"/>
        <v>13368249</v>
      </c>
      <c r="N56" s="137"/>
      <c r="O56" s="137">
        <f t="shared" si="5"/>
        <v>836182</v>
      </c>
      <c r="Q56" s="191">
        <f t="shared" si="6"/>
        <v>1.19</v>
      </c>
      <c r="S56" s="139">
        <v>15.987247991465972</v>
      </c>
      <c r="T56" s="163"/>
      <c r="V56" s="110">
        <v>15.987247991465972</v>
      </c>
    </row>
    <row r="57" spans="1:22" s="110" customFormat="1" x14ac:dyDescent="0.2">
      <c r="A57" s="169"/>
      <c r="B57" s="129"/>
      <c r="C57" s="147" t="s">
        <v>127</v>
      </c>
      <c r="E57" s="133" t="s">
        <v>533</v>
      </c>
      <c r="F57" s="133" t="s">
        <v>97</v>
      </c>
      <c r="G57" s="134">
        <v>-8</v>
      </c>
      <c r="I57" s="150">
        <v>119327931.23999999</v>
      </c>
      <c r="J57" s="146"/>
      <c r="K57" s="137">
        <v>39524131</v>
      </c>
      <c r="L57" s="137"/>
      <c r="M57" s="187">
        <f t="shared" si="4"/>
        <v>89350035</v>
      </c>
      <c r="N57" s="137"/>
      <c r="O57" s="137">
        <f t="shared" si="5"/>
        <v>4765380</v>
      </c>
      <c r="Q57" s="191">
        <f t="shared" si="6"/>
        <v>3.99</v>
      </c>
      <c r="S57" s="139">
        <v>18.749823728642838</v>
      </c>
      <c r="T57" s="163"/>
      <c r="V57" s="110">
        <v>18.749823728642838</v>
      </c>
    </row>
    <row r="58" spans="1:22" s="110" customFormat="1" x14ac:dyDescent="0.2">
      <c r="A58" s="169"/>
      <c r="B58" s="129"/>
      <c r="C58" s="147" t="s">
        <v>128</v>
      </c>
      <c r="E58" s="133" t="s">
        <v>533</v>
      </c>
      <c r="F58" s="133" t="s">
        <v>97</v>
      </c>
      <c r="G58" s="134">
        <v>-8</v>
      </c>
      <c r="I58" s="140">
        <v>254161647.88999999</v>
      </c>
      <c r="J58" s="146"/>
      <c r="K58" s="137">
        <v>95407708</v>
      </c>
      <c r="L58" s="137"/>
      <c r="M58" s="187">
        <f t="shared" si="4"/>
        <v>179086872</v>
      </c>
      <c r="N58" s="137"/>
      <c r="O58" s="137">
        <f t="shared" si="5"/>
        <v>9062789</v>
      </c>
      <c r="Q58" s="192">
        <f t="shared" si="6"/>
        <v>3.57</v>
      </c>
      <c r="S58" s="190">
        <v>19.760679852526636</v>
      </c>
      <c r="T58" s="163"/>
      <c r="V58" s="110">
        <v>19.760679852526636</v>
      </c>
    </row>
    <row r="59" spans="1:22" s="110" customFormat="1" x14ac:dyDescent="0.2">
      <c r="A59" s="169"/>
      <c r="B59" s="129"/>
      <c r="E59" s="133"/>
      <c r="F59" s="133"/>
      <c r="G59" s="134"/>
      <c r="I59" s="135"/>
      <c r="K59" s="148"/>
      <c r="L59" s="130"/>
      <c r="M59" s="148"/>
      <c r="N59" s="130"/>
      <c r="O59" s="148"/>
      <c r="Q59" s="138"/>
      <c r="S59" s="139"/>
      <c r="T59" s="163"/>
    </row>
    <row r="60" spans="1:22" s="110" customFormat="1" x14ac:dyDescent="0.2">
      <c r="A60" s="169"/>
      <c r="B60" s="129"/>
      <c r="C60" s="149" t="s">
        <v>129</v>
      </c>
      <c r="E60" s="133"/>
      <c r="F60" s="133"/>
      <c r="G60" s="134"/>
      <c r="I60" s="135">
        <f>+SUBTOTAL(9,I45:I59)</f>
        <v>3886806695.4999995</v>
      </c>
      <c r="K60" s="130">
        <f>+SUBTOTAL(9,K45:K59)</f>
        <v>1159258254</v>
      </c>
      <c r="L60" s="130"/>
      <c r="M60" s="130">
        <f>+SUBTOTAL(9,M45:M59)</f>
        <v>3052682145</v>
      </c>
      <c r="N60" s="130"/>
      <c r="O60" s="130">
        <f>+SUBTOTAL(9,O45:O59)</f>
        <v>155318414</v>
      </c>
      <c r="Q60" s="138">
        <f>O60/I60*100</f>
        <v>3.9960416395243401</v>
      </c>
      <c r="S60" s="139">
        <f>ROUND(M60/O60,1)</f>
        <v>19.7</v>
      </c>
      <c r="T60" s="163"/>
      <c r="V60" s="110">
        <v>19.654347906230875</v>
      </c>
    </row>
    <row r="61" spans="1:22" s="110" customFormat="1" ht="15.75" x14ac:dyDescent="0.25">
      <c r="B61" s="129"/>
      <c r="C61" s="151"/>
      <c r="E61" s="229"/>
      <c r="F61" s="229"/>
      <c r="G61" s="125"/>
      <c r="K61" s="126"/>
      <c r="L61" s="126"/>
      <c r="M61" s="126"/>
      <c r="N61" s="126"/>
      <c r="O61" s="126"/>
    </row>
    <row r="62" spans="1:22" s="110" customFormat="1" x14ac:dyDescent="0.2">
      <c r="A62" s="169">
        <v>312.10000000000002</v>
      </c>
      <c r="B62" s="129"/>
      <c r="C62" s="132" t="s">
        <v>130</v>
      </c>
      <c r="E62" s="133"/>
      <c r="F62" s="133"/>
      <c r="G62" s="134"/>
      <c r="I62" s="135"/>
      <c r="K62" s="130"/>
      <c r="L62" s="130"/>
      <c r="M62" s="130"/>
      <c r="N62" s="130"/>
      <c r="O62" s="130"/>
      <c r="Q62" s="138"/>
      <c r="S62" s="139"/>
      <c r="T62" s="163"/>
    </row>
    <row r="63" spans="1:22" s="110" customFormat="1" x14ac:dyDescent="0.2">
      <c r="A63" s="169"/>
      <c r="B63" s="129"/>
      <c r="C63" s="132" t="s">
        <v>114</v>
      </c>
      <c r="E63" s="133" t="s">
        <v>115</v>
      </c>
      <c r="F63" s="133" t="s">
        <v>97</v>
      </c>
      <c r="G63" s="134">
        <v>0</v>
      </c>
      <c r="I63" s="150">
        <v>9104044.8699999992</v>
      </c>
      <c r="J63" s="146"/>
      <c r="K63" s="137">
        <v>5018153</v>
      </c>
      <c r="L63" s="137"/>
      <c r="M63" s="187">
        <f t="shared" ref="M63:M73" si="7">ROUND(I63*(1-(G63/100))-K63,0)</f>
        <v>4085892</v>
      </c>
      <c r="N63" s="137"/>
      <c r="O63" s="137">
        <f t="shared" ref="O63:O69" si="8">ROUND(M63/S63,0)</f>
        <v>680982</v>
      </c>
      <c r="Q63" s="191">
        <f t="shared" ref="Q63:Q69" si="9">ROUND(O63/I63*100,2)</f>
        <v>7.48</v>
      </c>
      <c r="S63" s="139">
        <v>6</v>
      </c>
      <c r="T63" s="163"/>
      <c r="V63" s="110">
        <v>6</v>
      </c>
    </row>
    <row r="64" spans="1:22" s="110" customFormat="1" x14ac:dyDescent="0.2">
      <c r="A64" s="169"/>
      <c r="B64" s="129"/>
      <c r="C64" s="147" t="s">
        <v>131</v>
      </c>
      <c r="E64" s="133" t="s">
        <v>115</v>
      </c>
      <c r="F64" s="133" t="s">
        <v>97</v>
      </c>
      <c r="G64" s="134">
        <v>0</v>
      </c>
      <c r="I64" s="135">
        <v>9299115</v>
      </c>
      <c r="J64" s="146"/>
      <c r="K64" s="137">
        <v>9298845</v>
      </c>
      <c r="L64" s="137"/>
      <c r="M64" s="187">
        <f t="shared" si="7"/>
        <v>270</v>
      </c>
      <c r="N64" s="137"/>
      <c r="O64" s="137">
        <f t="shared" si="8"/>
        <v>90</v>
      </c>
      <c r="Q64" s="191">
        <f t="shared" si="9"/>
        <v>0</v>
      </c>
      <c r="S64" s="139">
        <v>3</v>
      </c>
      <c r="T64" s="163"/>
      <c r="V64" s="110">
        <v>3</v>
      </c>
    </row>
    <row r="65" spans="1:22" s="110" customFormat="1" x14ac:dyDescent="0.2">
      <c r="A65" s="169"/>
      <c r="B65" s="129"/>
      <c r="C65" s="147" t="s">
        <v>132</v>
      </c>
      <c r="E65" s="133" t="s">
        <v>115</v>
      </c>
      <c r="F65" s="133" t="s">
        <v>97</v>
      </c>
      <c r="G65" s="134">
        <v>0</v>
      </c>
      <c r="I65" s="135">
        <v>3909061.67</v>
      </c>
      <c r="J65" s="146"/>
      <c r="K65" s="137">
        <v>2991413</v>
      </c>
      <c r="L65" s="137"/>
      <c r="M65" s="187">
        <f t="shared" si="7"/>
        <v>917649</v>
      </c>
      <c r="N65" s="137"/>
      <c r="O65" s="137">
        <f t="shared" si="8"/>
        <v>305883</v>
      </c>
      <c r="Q65" s="191">
        <f t="shared" si="9"/>
        <v>7.82</v>
      </c>
      <c r="S65" s="139">
        <v>3</v>
      </c>
      <c r="T65" s="163"/>
      <c r="V65" s="110">
        <v>3</v>
      </c>
    </row>
    <row r="66" spans="1:22" s="110" customFormat="1" x14ac:dyDescent="0.2">
      <c r="A66" s="169"/>
      <c r="B66" s="129"/>
      <c r="C66" s="147" t="s">
        <v>133</v>
      </c>
      <c r="E66" s="133" t="s">
        <v>115</v>
      </c>
      <c r="F66" s="133" t="s">
        <v>97</v>
      </c>
      <c r="G66" s="134">
        <v>0</v>
      </c>
      <c r="I66" s="135">
        <v>19802080.260000002</v>
      </c>
      <c r="J66" s="146"/>
      <c r="K66" s="137">
        <v>5142558</v>
      </c>
      <c r="L66" s="137"/>
      <c r="M66" s="187">
        <f t="shared" si="7"/>
        <v>14659522</v>
      </c>
      <c r="N66" s="137"/>
      <c r="O66" s="137">
        <f t="shared" si="8"/>
        <v>4886507</v>
      </c>
      <c r="Q66" s="191">
        <f t="shared" si="9"/>
        <v>24.68</v>
      </c>
      <c r="S66" s="139">
        <v>3.0000002046451586</v>
      </c>
      <c r="T66" s="163"/>
      <c r="V66" s="110">
        <v>3.0000002046451586</v>
      </c>
    </row>
    <row r="67" spans="1:22" s="154" customFormat="1" x14ac:dyDescent="0.2">
      <c r="A67" s="258"/>
      <c r="B67" s="152"/>
      <c r="C67" s="153" t="s">
        <v>116</v>
      </c>
      <c r="E67" s="155" t="s">
        <v>115</v>
      </c>
      <c r="F67" s="156" t="s">
        <v>97</v>
      </c>
      <c r="G67" s="157">
        <v>0</v>
      </c>
      <c r="I67" s="150">
        <v>39480.550000000003</v>
      </c>
      <c r="J67" s="158"/>
      <c r="K67" s="159">
        <v>39209</v>
      </c>
      <c r="L67" s="159"/>
      <c r="M67" s="187">
        <f t="shared" si="7"/>
        <v>272</v>
      </c>
      <c r="N67" s="137"/>
      <c r="O67" s="137">
        <f t="shared" si="8"/>
        <v>91</v>
      </c>
      <c r="Q67" s="191">
        <f t="shared" si="9"/>
        <v>0.23</v>
      </c>
      <c r="R67" s="161"/>
      <c r="S67" s="162">
        <v>2.9890109890109891</v>
      </c>
      <c r="T67" s="260"/>
      <c r="V67" s="110">
        <v>2.9890109890109891</v>
      </c>
    </row>
    <row r="68" spans="1:22" s="110" customFormat="1" x14ac:dyDescent="0.2">
      <c r="A68" s="169"/>
      <c r="B68" s="129"/>
      <c r="C68" s="147" t="s">
        <v>117</v>
      </c>
      <c r="E68" s="133" t="s">
        <v>115</v>
      </c>
      <c r="F68" s="133" t="s">
        <v>97</v>
      </c>
      <c r="G68" s="134">
        <v>0</v>
      </c>
      <c r="I68" s="135">
        <v>2100620.94</v>
      </c>
      <c r="J68" s="146"/>
      <c r="K68" s="137">
        <v>2073761</v>
      </c>
      <c r="L68" s="137"/>
      <c r="M68" s="187">
        <f t="shared" si="7"/>
        <v>26860</v>
      </c>
      <c r="N68" s="137"/>
      <c r="O68" s="137">
        <f t="shared" si="8"/>
        <v>5372</v>
      </c>
      <c r="Q68" s="191">
        <f t="shared" si="9"/>
        <v>0.26</v>
      </c>
      <c r="S68" s="139">
        <v>5</v>
      </c>
      <c r="T68" s="163"/>
      <c r="V68" s="110">
        <v>5</v>
      </c>
    </row>
    <row r="69" spans="1:22" s="110" customFormat="1" x14ac:dyDescent="0.2">
      <c r="A69" s="169"/>
      <c r="B69" s="129"/>
      <c r="C69" s="147" t="s">
        <v>134</v>
      </c>
      <c r="E69" s="133" t="s">
        <v>115</v>
      </c>
      <c r="F69" s="133" t="s">
        <v>97</v>
      </c>
      <c r="G69" s="134">
        <v>0</v>
      </c>
      <c r="I69" s="135">
        <v>32692663.870000001</v>
      </c>
      <c r="J69" s="146"/>
      <c r="K69" s="137">
        <v>14310027</v>
      </c>
      <c r="L69" s="137"/>
      <c r="M69" s="187">
        <f t="shared" si="7"/>
        <v>18382637</v>
      </c>
      <c r="N69" s="137"/>
      <c r="O69" s="137">
        <f t="shared" si="8"/>
        <v>4595659</v>
      </c>
      <c r="Q69" s="191">
        <f t="shared" si="9"/>
        <v>14.06</v>
      </c>
      <c r="S69" s="139">
        <v>4.0000002175966491</v>
      </c>
      <c r="T69" s="163"/>
      <c r="V69" s="110">
        <v>4.0000002175966491</v>
      </c>
    </row>
    <row r="70" spans="1:22" s="154" customFormat="1" x14ac:dyDescent="0.2">
      <c r="A70" s="263"/>
      <c r="B70" s="152"/>
      <c r="C70" s="153" t="s">
        <v>135</v>
      </c>
      <c r="E70" s="156" t="s">
        <v>115</v>
      </c>
      <c r="F70" s="156" t="s">
        <v>97</v>
      </c>
      <c r="G70" s="157">
        <v>0</v>
      </c>
      <c r="I70" s="150">
        <v>1901133.18</v>
      </c>
      <c r="J70" s="158"/>
      <c r="K70" s="159">
        <v>1901133</v>
      </c>
      <c r="L70" s="159"/>
      <c r="M70" s="187">
        <f t="shared" si="7"/>
        <v>0</v>
      </c>
      <c r="N70" s="137"/>
      <c r="O70" s="137">
        <v>0</v>
      </c>
      <c r="Q70" s="160">
        <v>0</v>
      </c>
      <c r="S70" s="162">
        <v>0</v>
      </c>
      <c r="T70" s="260"/>
      <c r="V70" s="110"/>
    </row>
    <row r="71" spans="1:22" s="110" customFormat="1" x14ac:dyDescent="0.2">
      <c r="A71" s="169"/>
      <c r="B71" s="129"/>
      <c r="C71" s="132" t="s">
        <v>534</v>
      </c>
      <c r="E71" s="229" t="s">
        <v>115</v>
      </c>
      <c r="F71" s="229" t="s">
        <v>97</v>
      </c>
      <c r="G71" s="134">
        <v>0</v>
      </c>
      <c r="I71" s="135">
        <v>575455.72</v>
      </c>
      <c r="K71" s="130">
        <v>575456</v>
      </c>
      <c r="L71" s="130"/>
      <c r="M71" s="187">
        <f t="shared" si="7"/>
        <v>0</v>
      </c>
      <c r="N71" s="137"/>
      <c r="O71" s="137">
        <v>0</v>
      </c>
      <c r="Q71" s="138">
        <v>0</v>
      </c>
      <c r="S71" s="139">
        <v>0</v>
      </c>
      <c r="T71" s="163"/>
    </row>
    <row r="72" spans="1:22" s="110" customFormat="1" x14ac:dyDescent="0.2">
      <c r="B72" s="129"/>
      <c r="C72" s="147" t="s">
        <v>535</v>
      </c>
      <c r="E72" s="229" t="s">
        <v>115</v>
      </c>
      <c r="F72" s="229" t="s">
        <v>97</v>
      </c>
      <c r="G72" s="134">
        <v>0</v>
      </c>
      <c r="I72" s="135">
        <v>1831840.98</v>
      </c>
      <c r="K72" s="130">
        <v>1831841</v>
      </c>
      <c r="L72" s="130"/>
      <c r="M72" s="187">
        <f t="shared" si="7"/>
        <v>0</v>
      </c>
      <c r="N72" s="137"/>
      <c r="O72" s="137">
        <v>0</v>
      </c>
      <c r="Q72" s="138">
        <v>0</v>
      </c>
      <c r="S72" s="139">
        <v>0</v>
      </c>
      <c r="T72" s="163"/>
    </row>
    <row r="73" spans="1:22" s="154" customFormat="1" x14ac:dyDescent="0.2">
      <c r="A73" s="258"/>
      <c r="B73" s="152"/>
      <c r="C73" s="153" t="s">
        <v>536</v>
      </c>
      <c r="E73" s="155" t="s">
        <v>115</v>
      </c>
      <c r="F73" s="156" t="s">
        <v>97</v>
      </c>
      <c r="G73" s="157">
        <v>0</v>
      </c>
      <c r="I73" s="140">
        <v>91265.89</v>
      </c>
      <c r="J73" s="158"/>
      <c r="K73" s="141">
        <v>91266</v>
      </c>
      <c r="L73" s="159"/>
      <c r="M73" s="188">
        <f t="shared" si="7"/>
        <v>0</v>
      </c>
      <c r="N73" s="137"/>
      <c r="O73" s="141">
        <v>0</v>
      </c>
      <c r="Q73" s="189">
        <v>0</v>
      </c>
      <c r="R73" s="161"/>
      <c r="S73" s="190">
        <v>0</v>
      </c>
      <c r="T73" s="260"/>
      <c r="V73" s="110"/>
    </row>
    <row r="74" spans="1:22" s="110" customFormat="1" x14ac:dyDescent="0.2">
      <c r="A74" s="169"/>
      <c r="B74" s="129"/>
      <c r="C74" s="149"/>
      <c r="E74" s="133"/>
      <c r="F74" s="133"/>
      <c r="G74" s="134"/>
      <c r="I74" s="135"/>
      <c r="K74" s="130"/>
      <c r="L74" s="130"/>
      <c r="M74" s="130"/>
      <c r="N74" s="130"/>
      <c r="O74" s="130"/>
      <c r="Q74" s="138"/>
      <c r="S74" s="139"/>
      <c r="T74" s="163"/>
    </row>
    <row r="75" spans="1:22" s="110" customFormat="1" x14ac:dyDescent="0.2">
      <c r="A75" s="169"/>
      <c r="B75" s="129"/>
      <c r="C75" s="149" t="s">
        <v>136</v>
      </c>
      <c r="E75" s="133"/>
      <c r="F75" s="133"/>
      <c r="G75" s="134"/>
      <c r="I75" s="135">
        <f>+SUBTOTAL(9,I63:I74)</f>
        <v>81346762.930000007</v>
      </c>
      <c r="K75" s="130">
        <f>+SUBTOTAL(9,K63:K74)</f>
        <v>43273662</v>
      </c>
      <c r="L75" s="130"/>
      <c r="M75" s="130">
        <f>+SUBTOTAL(9,M63:M74)</f>
        <v>38073102</v>
      </c>
      <c r="N75" s="130"/>
      <c r="O75" s="130">
        <f>+SUBTOTAL(9,O63:O74)</f>
        <v>10474584</v>
      </c>
      <c r="Q75" s="138">
        <f>O75/I75*100</f>
        <v>12.876460749905341</v>
      </c>
      <c r="S75" s="139">
        <f>ROUND(M75/O75,1)</f>
        <v>3.6</v>
      </c>
      <c r="T75" s="163"/>
      <c r="V75" s="110">
        <v>3.6348080267435918</v>
      </c>
    </row>
    <row r="76" spans="1:22" s="110" customFormat="1" x14ac:dyDescent="0.2">
      <c r="A76" s="169"/>
      <c r="B76" s="129"/>
      <c r="C76" s="149"/>
      <c r="E76" s="133"/>
      <c r="F76" s="133"/>
      <c r="G76" s="134"/>
      <c r="I76" s="135"/>
      <c r="K76" s="130"/>
      <c r="L76" s="130"/>
      <c r="M76" s="130"/>
      <c r="N76" s="130"/>
      <c r="O76" s="130"/>
      <c r="Q76" s="138"/>
      <c r="S76" s="139"/>
      <c r="T76" s="163"/>
    </row>
    <row r="77" spans="1:22" s="110" customFormat="1" x14ac:dyDescent="0.2">
      <c r="A77" s="169">
        <v>314</v>
      </c>
      <c r="B77" s="129"/>
      <c r="C77" s="110" t="s">
        <v>137</v>
      </c>
      <c r="E77" s="229"/>
      <c r="F77" s="229"/>
      <c r="G77" s="125"/>
      <c r="I77" s="135"/>
      <c r="K77" s="130"/>
      <c r="L77" s="130"/>
      <c r="M77" s="130"/>
      <c r="N77" s="130"/>
      <c r="O77" s="130"/>
      <c r="Q77" s="138"/>
      <c r="S77" s="139"/>
      <c r="T77" s="163"/>
    </row>
    <row r="78" spans="1:22" s="110" customFormat="1" x14ac:dyDescent="0.2">
      <c r="A78" s="169"/>
      <c r="B78" s="129"/>
      <c r="C78" s="147" t="s">
        <v>100</v>
      </c>
      <c r="E78" s="133" t="s">
        <v>138</v>
      </c>
      <c r="F78" s="133" t="s">
        <v>97</v>
      </c>
      <c r="G78" s="134">
        <v>-13</v>
      </c>
      <c r="I78" s="135">
        <v>89986324.040000007</v>
      </c>
      <c r="J78" s="146"/>
      <c r="K78" s="137">
        <v>21764667</v>
      </c>
      <c r="L78" s="137"/>
      <c r="M78" s="187">
        <f t="shared" ref="M78:M85" si="10">ROUND(I78*(1-(G78/100))-K78,0)</f>
        <v>79919879</v>
      </c>
      <c r="N78" s="137"/>
      <c r="O78" s="137">
        <f t="shared" ref="O78:O85" si="11">ROUND(M78/S78,0)</f>
        <v>1925583</v>
      </c>
      <c r="Q78" s="191">
        <f t="shared" ref="Q78:Q85" si="12">ROUND(O78/I78*100,2)</f>
        <v>2.14</v>
      </c>
      <c r="S78" s="139">
        <v>41.504250401047372</v>
      </c>
      <c r="T78" s="163"/>
      <c r="V78" s="110">
        <v>41.504250401047372</v>
      </c>
    </row>
    <row r="79" spans="1:22" s="110" customFormat="1" x14ac:dyDescent="0.2">
      <c r="A79" s="169"/>
      <c r="B79" s="129"/>
      <c r="C79" s="147" t="s">
        <v>103</v>
      </c>
      <c r="E79" s="133" t="s">
        <v>138</v>
      </c>
      <c r="F79" s="133" t="s">
        <v>97</v>
      </c>
      <c r="G79" s="134">
        <v>-6</v>
      </c>
      <c r="I79" s="135">
        <v>11380919.199999999</v>
      </c>
      <c r="J79" s="146"/>
      <c r="K79" s="137">
        <v>11727960</v>
      </c>
      <c r="L79" s="137"/>
      <c r="M79" s="187">
        <f t="shared" si="10"/>
        <v>335814</v>
      </c>
      <c r="N79" s="137"/>
      <c r="O79" s="137">
        <f t="shared" si="11"/>
        <v>287021</v>
      </c>
      <c r="Q79" s="191">
        <f t="shared" si="12"/>
        <v>2.52</v>
      </c>
      <c r="S79" s="139">
        <v>1.1699980140825932</v>
      </c>
      <c r="T79" s="163"/>
      <c r="V79" s="110">
        <v>1.1699980140825932</v>
      </c>
    </row>
    <row r="80" spans="1:22" s="110" customFormat="1" x14ac:dyDescent="0.2">
      <c r="A80" s="169"/>
      <c r="B80" s="129"/>
      <c r="C80" s="147" t="s">
        <v>104</v>
      </c>
      <c r="E80" s="133" t="s">
        <v>138</v>
      </c>
      <c r="F80" s="133" t="s">
        <v>97</v>
      </c>
      <c r="G80" s="134">
        <v>-6</v>
      </c>
      <c r="I80" s="135">
        <v>13703060.560000001</v>
      </c>
      <c r="J80" s="146"/>
      <c r="K80" s="137">
        <v>14265275</v>
      </c>
      <c r="L80" s="137"/>
      <c r="M80" s="187">
        <f t="shared" si="10"/>
        <v>259969</v>
      </c>
      <c r="N80" s="137"/>
      <c r="O80" s="137">
        <f t="shared" si="11"/>
        <v>222196</v>
      </c>
      <c r="Q80" s="191">
        <f t="shared" si="12"/>
        <v>1.62</v>
      </c>
      <c r="S80" s="139">
        <v>1.16999855983006</v>
      </c>
      <c r="T80" s="163"/>
      <c r="V80" s="110">
        <v>1.16999855983006</v>
      </c>
    </row>
    <row r="81" spans="1:22" s="110" customFormat="1" x14ac:dyDescent="0.2">
      <c r="A81" s="169"/>
      <c r="B81" s="129"/>
      <c r="C81" s="147" t="s">
        <v>105</v>
      </c>
      <c r="E81" s="133" t="s">
        <v>138</v>
      </c>
      <c r="F81" s="133" t="s">
        <v>97</v>
      </c>
      <c r="G81" s="134">
        <v>-6</v>
      </c>
      <c r="I81" s="135">
        <v>45797249.490000002</v>
      </c>
      <c r="J81" s="146"/>
      <c r="K81" s="137">
        <v>8377637</v>
      </c>
      <c r="L81" s="137"/>
      <c r="M81" s="187">
        <f t="shared" si="10"/>
        <v>40167447</v>
      </c>
      <c r="N81" s="137"/>
      <c r="O81" s="137">
        <f t="shared" si="11"/>
        <v>2422680</v>
      </c>
      <c r="Q81" s="191">
        <f t="shared" si="12"/>
        <v>5.29</v>
      </c>
      <c r="S81" s="139">
        <v>16.579757541235328</v>
      </c>
      <c r="T81" s="163"/>
      <c r="V81" s="110">
        <v>16.579757541235328</v>
      </c>
    </row>
    <row r="82" spans="1:22" s="110" customFormat="1" x14ac:dyDescent="0.2">
      <c r="A82" s="169"/>
      <c r="B82" s="129"/>
      <c r="C82" s="147" t="s">
        <v>108</v>
      </c>
      <c r="E82" s="133" t="s">
        <v>138</v>
      </c>
      <c r="F82" s="133" t="s">
        <v>97</v>
      </c>
      <c r="G82" s="134">
        <v>-8</v>
      </c>
      <c r="I82" s="135">
        <v>40327741.420000002</v>
      </c>
      <c r="J82" s="146"/>
      <c r="K82" s="137">
        <v>22388069</v>
      </c>
      <c r="L82" s="137"/>
      <c r="M82" s="187">
        <f t="shared" si="10"/>
        <v>21165892</v>
      </c>
      <c r="N82" s="137"/>
      <c r="O82" s="137">
        <f t="shared" si="11"/>
        <v>1346312</v>
      </c>
      <c r="Q82" s="191">
        <f t="shared" si="12"/>
        <v>3.34</v>
      </c>
      <c r="S82" s="139">
        <v>15.721387018759396</v>
      </c>
      <c r="T82" s="163"/>
      <c r="V82" s="110">
        <v>15.721387018759396</v>
      </c>
    </row>
    <row r="83" spans="1:22" s="110" customFormat="1" x14ac:dyDescent="0.2">
      <c r="A83" s="169"/>
      <c r="B83" s="124"/>
      <c r="C83" s="147" t="s">
        <v>109</v>
      </c>
      <c r="D83" s="163"/>
      <c r="E83" s="133" t="s">
        <v>138</v>
      </c>
      <c r="F83" s="133" t="s">
        <v>97</v>
      </c>
      <c r="G83" s="134">
        <v>-8</v>
      </c>
      <c r="H83" s="163"/>
      <c r="I83" s="135">
        <v>33056975.75</v>
      </c>
      <c r="J83" s="146"/>
      <c r="K83" s="137">
        <v>22423578</v>
      </c>
      <c r="L83" s="137"/>
      <c r="M83" s="187">
        <f t="shared" si="10"/>
        <v>13277956</v>
      </c>
      <c r="N83" s="137"/>
      <c r="O83" s="137">
        <f t="shared" si="11"/>
        <v>866909</v>
      </c>
      <c r="P83" s="163"/>
      <c r="Q83" s="191">
        <f t="shared" si="12"/>
        <v>2.62</v>
      </c>
      <c r="S83" s="139">
        <v>15.316435750465159</v>
      </c>
      <c r="T83" s="163"/>
      <c r="V83" s="110">
        <v>15.316435750465159</v>
      </c>
    </row>
    <row r="84" spans="1:22" s="110" customFormat="1" x14ac:dyDescent="0.2">
      <c r="A84" s="169"/>
      <c r="B84" s="129"/>
      <c r="C84" s="147" t="s">
        <v>110</v>
      </c>
      <c r="E84" s="133" t="s">
        <v>138</v>
      </c>
      <c r="F84" s="133" t="s">
        <v>97</v>
      </c>
      <c r="G84" s="134">
        <v>-8</v>
      </c>
      <c r="I84" s="135">
        <v>43859372.170000002</v>
      </c>
      <c r="J84" s="146"/>
      <c r="K84" s="137">
        <v>30697120</v>
      </c>
      <c r="L84" s="137"/>
      <c r="M84" s="187">
        <f t="shared" si="10"/>
        <v>16671002</v>
      </c>
      <c r="N84" s="137"/>
      <c r="O84" s="137">
        <f t="shared" si="11"/>
        <v>931474</v>
      </c>
      <c r="Q84" s="191">
        <f t="shared" si="12"/>
        <v>2.12</v>
      </c>
      <c r="S84" s="139">
        <v>17.897442118620596</v>
      </c>
      <c r="T84" s="163"/>
      <c r="V84" s="110">
        <v>17.897442118620596</v>
      </c>
    </row>
    <row r="85" spans="1:22" s="110" customFormat="1" x14ac:dyDescent="0.2">
      <c r="A85" s="169"/>
      <c r="B85" s="129"/>
      <c r="C85" s="147" t="s">
        <v>111</v>
      </c>
      <c r="E85" s="133" t="s">
        <v>138</v>
      </c>
      <c r="F85" s="133" t="s">
        <v>97</v>
      </c>
      <c r="G85" s="134">
        <v>-8</v>
      </c>
      <c r="I85" s="140">
        <v>59231536.719999999</v>
      </c>
      <c r="J85" s="146"/>
      <c r="K85" s="137">
        <v>34540570</v>
      </c>
      <c r="L85" s="137"/>
      <c r="M85" s="187">
        <f t="shared" si="10"/>
        <v>29429490</v>
      </c>
      <c r="N85" s="137"/>
      <c r="O85" s="137">
        <f t="shared" si="11"/>
        <v>1561503</v>
      </c>
      <c r="Q85" s="192">
        <f t="shared" si="12"/>
        <v>2.64</v>
      </c>
      <c r="S85" s="190">
        <v>18.846899429588031</v>
      </c>
      <c r="T85" s="163"/>
      <c r="V85" s="110">
        <v>18.846899429588031</v>
      </c>
    </row>
    <row r="86" spans="1:22" s="110" customFormat="1" x14ac:dyDescent="0.2">
      <c r="A86" s="169"/>
      <c r="B86" s="129"/>
      <c r="E86" s="133"/>
      <c r="F86" s="133"/>
      <c r="G86" s="134"/>
      <c r="I86" s="135"/>
      <c r="K86" s="148"/>
      <c r="L86" s="130"/>
      <c r="M86" s="148"/>
      <c r="N86" s="130"/>
      <c r="O86" s="148"/>
      <c r="Q86" s="138"/>
      <c r="S86" s="139"/>
      <c r="T86" s="163"/>
    </row>
    <row r="87" spans="1:22" s="110" customFormat="1" x14ac:dyDescent="0.2">
      <c r="A87" s="169"/>
      <c r="B87" s="129"/>
      <c r="C87" s="149" t="s">
        <v>139</v>
      </c>
      <c r="E87" s="133"/>
      <c r="F87" s="133"/>
      <c r="G87" s="134"/>
      <c r="I87" s="135">
        <f>+SUBTOTAL(9,I78:I86)</f>
        <v>337343179.35000002</v>
      </c>
      <c r="K87" s="130">
        <f>+SUBTOTAL(9,K78:K86)</f>
        <v>166184876</v>
      </c>
      <c r="L87" s="130"/>
      <c r="M87" s="130">
        <f>+SUBTOTAL(9,M78:M86)</f>
        <v>201227449</v>
      </c>
      <c r="N87" s="130"/>
      <c r="O87" s="130">
        <f>+SUBTOTAL(9,O78:O86)</f>
        <v>9563678</v>
      </c>
      <c r="Q87" s="138">
        <f>O87/I87*100</f>
        <v>2.8349996636740951</v>
      </c>
      <c r="S87" s="139">
        <f>ROUND(M87/O87,1)</f>
        <v>21</v>
      </c>
      <c r="T87" s="163"/>
      <c r="V87" s="110">
        <v>21.040801352784985</v>
      </c>
    </row>
    <row r="88" spans="1:22" s="110" customFormat="1" x14ac:dyDescent="0.2">
      <c r="A88" s="169"/>
      <c r="B88" s="129"/>
      <c r="C88" s="149"/>
      <c r="E88" s="133"/>
      <c r="F88" s="133"/>
      <c r="G88" s="134"/>
      <c r="I88" s="135"/>
      <c r="K88" s="130"/>
      <c r="L88" s="130"/>
      <c r="M88" s="130"/>
      <c r="N88" s="130"/>
      <c r="O88" s="130"/>
      <c r="Q88" s="138"/>
      <c r="S88" s="139"/>
      <c r="T88" s="163"/>
    </row>
    <row r="89" spans="1:22" s="110" customFormat="1" x14ac:dyDescent="0.2">
      <c r="A89" s="169">
        <v>315</v>
      </c>
      <c r="B89" s="129"/>
      <c r="C89" s="110" t="s">
        <v>140</v>
      </c>
      <c r="E89" s="229"/>
      <c r="F89" s="229"/>
      <c r="G89" s="125"/>
      <c r="I89" s="135"/>
      <c r="K89" s="130"/>
      <c r="L89" s="130"/>
      <c r="M89" s="130"/>
      <c r="N89" s="130"/>
      <c r="O89" s="130"/>
      <c r="Q89" s="138"/>
      <c r="S89" s="139"/>
      <c r="T89" s="163"/>
    </row>
    <row r="90" spans="1:22" s="110" customFormat="1" x14ac:dyDescent="0.2">
      <c r="A90" s="169"/>
      <c r="B90" s="129"/>
      <c r="C90" s="132" t="s">
        <v>100</v>
      </c>
      <c r="E90" s="229" t="s">
        <v>144</v>
      </c>
      <c r="F90" s="229" t="s">
        <v>97</v>
      </c>
      <c r="G90" s="125">
        <v>-13</v>
      </c>
      <c r="I90" s="135">
        <v>45619554.810000002</v>
      </c>
      <c r="K90" s="130">
        <v>9925988</v>
      </c>
      <c r="L90" s="130"/>
      <c r="M90" s="187">
        <f t="shared" ref="M90:M103" si="13">ROUND(I90*(1-(G90/100))-K90,0)</f>
        <v>41624109</v>
      </c>
      <c r="N90" s="137"/>
      <c r="O90" s="137">
        <f t="shared" ref="O90:O103" si="14">ROUND(M90/S90,0)</f>
        <v>907424</v>
      </c>
      <c r="Q90" s="191">
        <f t="shared" ref="Q90:Q103" si="15">ROUND(O90/I90*100,2)</f>
        <v>1.99</v>
      </c>
      <c r="S90" s="139">
        <v>45.870628284021585</v>
      </c>
      <c r="T90" s="163"/>
      <c r="V90" s="110">
        <v>45.870628284021585</v>
      </c>
    </row>
    <row r="91" spans="1:22" s="110" customFormat="1" x14ac:dyDescent="0.2">
      <c r="A91" s="169"/>
      <c r="B91" s="129"/>
      <c r="C91" s="132" t="s">
        <v>101</v>
      </c>
      <c r="E91" s="229" t="s">
        <v>144</v>
      </c>
      <c r="F91" s="229" t="s">
        <v>97</v>
      </c>
      <c r="G91" s="125">
        <v>-13</v>
      </c>
      <c r="I91" s="135">
        <v>1415469.1</v>
      </c>
      <c r="K91" s="130">
        <v>793978</v>
      </c>
      <c r="L91" s="130"/>
      <c r="M91" s="187">
        <f t="shared" si="13"/>
        <v>805502</v>
      </c>
      <c r="N91" s="137"/>
      <c r="O91" s="137">
        <f t="shared" si="14"/>
        <v>20168</v>
      </c>
      <c r="Q91" s="191">
        <f t="shared" si="15"/>
        <v>1.42</v>
      </c>
      <c r="S91" s="139">
        <v>39.939607298690994</v>
      </c>
      <c r="T91" s="163"/>
      <c r="V91" s="110">
        <v>39.939607298690994</v>
      </c>
    </row>
    <row r="92" spans="1:22" s="110" customFormat="1" x14ac:dyDescent="0.2">
      <c r="A92" s="169"/>
      <c r="B92" s="129"/>
      <c r="C92" s="147" t="s">
        <v>103</v>
      </c>
      <c r="E92" s="133" t="s">
        <v>144</v>
      </c>
      <c r="F92" s="133" t="s">
        <v>97</v>
      </c>
      <c r="G92" s="134">
        <v>-6</v>
      </c>
      <c r="I92" s="135">
        <v>4321324.05</v>
      </c>
      <c r="J92" s="146"/>
      <c r="K92" s="137">
        <v>4517823</v>
      </c>
      <c r="L92" s="137"/>
      <c r="M92" s="187">
        <f t="shared" si="13"/>
        <v>62780</v>
      </c>
      <c r="N92" s="137"/>
      <c r="O92" s="137">
        <f t="shared" si="14"/>
        <v>53659</v>
      </c>
      <c r="Q92" s="191">
        <f t="shared" si="15"/>
        <v>1.24</v>
      </c>
      <c r="S92" s="139">
        <v>1.1699808047112321</v>
      </c>
      <c r="T92" s="163"/>
      <c r="V92" s="110">
        <v>1.1699808047112321</v>
      </c>
    </row>
    <row r="93" spans="1:22" s="110" customFormat="1" x14ac:dyDescent="0.2">
      <c r="A93" s="169"/>
      <c r="B93" s="129"/>
      <c r="C93" s="147" t="s">
        <v>104</v>
      </c>
      <c r="E93" s="133" t="s">
        <v>144</v>
      </c>
      <c r="F93" s="133" t="s">
        <v>97</v>
      </c>
      <c r="G93" s="134">
        <v>-6</v>
      </c>
      <c r="I93" s="135">
        <v>2416429.81</v>
      </c>
      <c r="J93" s="146"/>
      <c r="K93" s="137">
        <v>2504751</v>
      </c>
      <c r="L93" s="137"/>
      <c r="M93" s="187">
        <f t="shared" si="13"/>
        <v>56665</v>
      </c>
      <c r="N93" s="137"/>
      <c r="O93" s="137">
        <f t="shared" si="14"/>
        <v>48431</v>
      </c>
      <c r="Q93" s="191">
        <f t="shared" si="15"/>
        <v>2</v>
      </c>
      <c r="S93" s="139">
        <v>1.1700150729904399</v>
      </c>
      <c r="T93" s="163"/>
      <c r="V93" s="110">
        <v>1.1700150729904399</v>
      </c>
    </row>
    <row r="94" spans="1:22" s="110" customFormat="1" x14ac:dyDescent="0.2">
      <c r="A94" s="169"/>
      <c r="B94" s="129"/>
      <c r="C94" s="147" t="s">
        <v>105</v>
      </c>
      <c r="E94" s="133" t="s">
        <v>144</v>
      </c>
      <c r="F94" s="133" t="s">
        <v>97</v>
      </c>
      <c r="G94" s="134">
        <v>-6</v>
      </c>
      <c r="I94" s="135">
        <v>15435528.73</v>
      </c>
      <c r="J94" s="146"/>
      <c r="K94" s="137">
        <v>6347369</v>
      </c>
      <c r="L94" s="137"/>
      <c r="M94" s="187">
        <f t="shared" si="13"/>
        <v>10014291</v>
      </c>
      <c r="N94" s="137"/>
      <c r="O94" s="137">
        <f t="shared" si="14"/>
        <v>577283</v>
      </c>
      <c r="Q94" s="191">
        <f t="shared" si="15"/>
        <v>3.74</v>
      </c>
      <c r="S94" s="139">
        <v>17.347282008997322</v>
      </c>
      <c r="T94" s="163"/>
      <c r="V94" s="110">
        <v>17.347282008997322</v>
      </c>
    </row>
    <row r="95" spans="1:22" s="110" customFormat="1" x14ac:dyDescent="0.2">
      <c r="A95" s="169"/>
      <c r="B95" s="129"/>
      <c r="C95" s="147" t="s">
        <v>106</v>
      </c>
      <c r="E95" s="133" t="s">
        <v>144</v>
      </c>
      <c r="F95" s="133" t="s">
        <v>97</v>
      </c>
      <c r="G95" s="134">
        <v>-6</v>
      </c>
      <c r="I95" s="135">
        <v>29324457.100000001</v>
      </c>
      <c r="J95" s="146"/>
      <c r="K95" s="137">
        <v>6736824</v>
      </c>
      <c r="L95" s="137"/>
      <c r="M95" s="187">
        <f t="shared" si="13"/>
        <v>24347101</v>
      </c>
      <c r="N95" s="137"/>
      <c r="O95" s="137">
        <f t="shared" si="14"/>
        <v>1392854</v>
      </c>
      <c r="Q95" s="191">
        <f t="shared" si="15"/>
        <v>4.75</v>
      </c>
      <c r="S95" s="139">
        <v>17.480009390790421</v>
      </c>
      <c r="T95" s="163"/>
      <c r="V95" s="110">
        <v>17.480009390790421</v>
      </c>
    </row>
    <row r="96" spans="1:22" s="110" customFormat="1" x14ac:dyDescent="0.2">
      <c r="A96" s="169"/>
      <c r="B96" s="129"/>
      <c r="C96" s="147" t="s">
        <v>107</v>
      </c>
      <c r="E96" s="133" t="s">
        <v>144</v>
      </c>
      <c r="F96" s="133" t="s">
        <v>97</v>
      </c>
      <c r="G96" s="134">
        <v>-8</v>
      </c>
      <c r="I96" s="135">
        <v>12223379.51</v>
      </c>
      <c r="J96" s="146"/>
      <c r="K96" s="137">
        <v>5766682</v>
      </c>
      <c r="L96" s="137"/>
      <c r="M96" s="187">
        <f t="shared" si="13"/>
        <v>7434568</v>
      </c>
      <c r="N96" s="137"/>
      <c r="O96" s="137">
        <f t="shared" si="14"/>
        <v>451449</v>
      </c>
      <c r="Q96" s="191">
        <f t="shared" si="15"/>
        <v>3.69</v>
      </c>
      <c r="S96" s="139">
        <v>16.468234507109329</v>
      </c>
      <c r="T96" s="163"/>
      <c r="V96" s="110">
        <v>16.468234507109329</v>
      </c>
    </row>
    <row r="97" spans="1:22" s="110" customFormat="1" x14ac:dyDescent="0.2">
      <c r="A97" s="169"/>
      <c r="B97" s="129"/>
      <c r="C97" s="147" t="s">
        <v>108</v>
      </c>
      <c r="E97" s="133" t="s">
        <v>144</v>
      </c>
      <c r="F97" s="133" t="s">
        <v>97</v>
      </c>
      <c r="G97" s="134">
        <v>-8</v>
      </c>
      <c r="I97" s="135">
        <v>12336881.42</v>
      </c>
      <c r="J97" s="146"/>
      <c r="K97" s="137">
        <v>8571504</v>
      </c>
      <c r="L97" s="137"/>
      <c r="M97" s="187">
        <f t="shared" si="13"/>
        <v>4752328</v>
      </c>
      <c r="N97" s="137"/>
      <c r="O97" s="137">
        <f t="shared" si="14"/>
        <v>292365</v>
      </c>
      <c r="Q97" s="191">
        <f t="shared" si="15"/>
        <v>2.37</v>
      </c>
      <c r="S97" s="139">
        <v>16.254777418637662</v>
      </c>
      <c r="T97" s="163"/>
      <c r="V97" s="110">
        <v>16.254777418637662</v>
      </c>
    </row>
    <row r="98" spans="1:22" s="110" customFormat="1" x14ac:dyDescent="0.2">
      <c r="A98" s="169"/>
      <c r="B98" s="129"/>
      <c r="C98" s="147" t="s">
        <v>109</v>
      </c>
      <c r="E98" s="133" t="s">
        <v>144</v>
      </c>
      <c r="F98" s="133" t="s">
        <v>97</v>
      </c>
      <c r="G98" s="134">
        <v>-8</v>
      </c>
      <c r="I98" s="135">
        <v>14213740.74</v>
      </c>
      <c r="J98" s="146"/>
      <c r="K98" s="137">
        <v>11578763</v>
      </c>
      <c r="L98" s="137"/>
      <c r="M98" s="187">
        <f t="shared" si="13"/>
        <v>3772077</v>
      </c>
      <c r="N98" s="137"/>
      <c r="O98" s="137">
        <f t="shared" si="14"/>
        <v>236021</v>
      </c>
      <c r="Q98" s="191">
        <f t="shared" si="15"/>
        <v>1.66</v>
      </c>
      <c r="S98" s="139">
        <v>15.981954995530058</v>
      </c>
      <c r="T98" s="163"/>
      <c r="V98" s="110">
        <v>15.981954995530058</v>
      </c>
    </row>
    <row r="99" spans="1:22" s="110" customFormat="1" x14ac:dyDescent="0.2">
      <c r="A99" s="169"/>
      <c r="B99" s="129"/>
      <c r="C99" s="147" t="s">
        <v>110</v>
      </c>
      <c r="E99" s="133" t="s">
        <v>144</v>
      </c>
      <c r="F99" s="133" t="s">
        <v>97</v>
      </c>
      <c r="G99" s="134">
        <v>-8</v>
      </c>
      <c r="I99" s="135">
        <v>33564209.82</v>
      </c>
      <c r="J99" s="146"/>
      <c r="K99" s="137">
        <v>25293521</v>
      </c>
      <c r="L99" s="137"/>
      <c r="M99" s="187">
        <f t="shared" si="13"/>
        <v>10955826</v>
      </c>
      <c r="N99" s="137"/>
      <c r="O99" s="137">
        <f t="shared" si="14"/>
        <v>582236</v>
      </c>
      <c r="Q99" s="191">
        <f t="shared" si="15"/>
        <v>1.73</v>
      </c>
      <c r="S99" s="139">
        <v>18.816813113582807</v>
      </c>
      <c r="T99" s="163"/>
      <c r="V99" s="110">
        <v>18.816813113582807</v>
      </c>
    </row>
    <row r="100" spans="1:22" s="110" customFormat="1" x14ac:dyDescent="0.2">
      <c r="A100" s="169"/>
      <c r="B100" s="129"/>
      <c r="C100" s="147" t="s">
        <v>111</v>
      </c>
      <c r="E100" s="133" t="s">
        <v>144</v>
      </c>
      <c r="F100" s="133" t="s">
        <v>97</v>
      </c>
      <c r="G100" s="134">
        <v>-8</v>
      </c>
      <c r="I100" s="135">
        <v>52184797.210000001</v>
      </c>
      <c r="J100" s="146"/>
      <c r="K100" s="137">
        <v>18816313</v>
      </c>
      <c r="L100" s="137"/>
      <c r="M100" s="187">
        <f t="shared" si="13"/>
        <v>37543268</v>
      </c>
      <c r="N100" s="137"/>
      <c r="O100" s="137">
        <f t="shared" si="14"/>
        <v>1855228</v>
      </c>
      <c r="Q100" s="191">
        <f t="shared" si="15"/>
        <v>3.56</v>
      </c>
      <c r="S100" s="139">
        <v>20.236471204617438</v>
      </c>
      <c r="T100" s="163"/>
      <c r="V100" s="110">
        <v>20.236471204617438</v>
      </c>
    </row>
    <row r="101" spans="1:22" s="110" customFormat="1" x14ac:dyDescent="0.2">
      <c r="A101" s="169"/>
      <c r="B101" s="129"/>
      <c r="C101" s="147" t="s">
        <v>112</v>
      </c>
      <c r="E101" s="133" t="s">
        <v>144</v>
      </c>
      <c r="F101" s="133" t="s">
        <v>97</v>
      </c>
      <c r="G101" s="134">
        <v>-8</v>
      </c>
      <c r="I101" s="135">
        <v>951198.87</v>
      </c>
      <c r="J101" s="146"/>
      <c r="K101" s="137">
        <v>266709</v>
      </c>
      <c r="L101" s="137"/>
      <c r="M101" s="187">
        <f t="shared" si="13"/>
        <v>760586</v>
      </c>
      <c r="N101" s="137"/>
      <c r="O101" s="137">
        <f t="shared" si="14"/>
        <v>46150</v>
      </c>
      <c r="Q101" s="191">
        <f t="shared" si="15"/>
        <v>4.8499999999999996</v>
      </c>
      <c r="S101" s="139">
        <v>16.480736728060673</v>
      </c>
      <c r="T101" s="163"/>
      <c r="V101" s="110">
        <v>16.480736728060673</v>
      </c>
    </row>
    <row r="102" spans="1:22" s="110" customFormat="1" x14ac:dyDescent="0.2">
      <c r="A102" s="169"/>
      <c r="B102" s="129"/>
      <c r="C102" s="147" t="s">
        <v>127</v>
      </c>
      <c r="E102" s="133" t="s">
        <v>144</v>
      </c>
      <c r="F102" s="133" t="s">
        <v>97</v>
      </c>
      <c r="G102" s="134">
        <v>-8</v>
      </c>
      <c r="I102" s="135">
        <v>12041998.279999999</v>
      </c>
      <c r="J102" s="146"/>
      <c r="K102" s="137">
        <v>4433095</v>
      </c>
      <c r="L102" s="137"/>
      <c r="M102" s="187">
        <f t="shared" si="13"/>
        <v>8572263</v>
      </c>
      <c r="N102" s="137"/>
      <c r="O102" s="137">
        <f t="shared" si="14"/>
        <v>440911</v>
      </c>
      <c r="Q102" s="191">
        <f t="shared" si="15"/>
        <v>3.66</v>
      </c>
      <c r="S102" s="139">
        <v>19.442161796825211</v>
      </c>
      <c r="T102" s="163"/>
      <c r="V102" s="110">
        <v>19.442161796825211</v>
      </c>
    </row>
    <row r="103" spans="1:22" s="110" customFormat="1" x14ac:dyDescent="0.2">
      <c r="A103" s="169"/>
      <c r="B103" s="129"/>
      <c r="C103" s="147" t="s">
        <v>128</v>
      </c>
      <c r="E103" s="133" t="s">
        <v>144</v>
      </c>
      <c r="F103" s="133" t="s">
        <v>97</v>
      </c>
      <c r="G103" s="134">
        <v>-8</v>
      </c>
      <c r="I103" s="140">
        <v>15148041.550000001</v>
      </c>
      <c r="J103" s="146"/>
      <c r="K103" s="137">
        <v>3480348</v>
      </c>
      <c r="L103" s="137"/>
      <c r="M103" s="187">
        <f t="shared" si="13"/>
        <v>12879537</v>
      </c>
      <c r="N103" s="137"/>
      <c r="O103" s="137">
        <f t="shared" si="14"/>
        <v>629191</v>
      </c>
      <c r="Q103" s="192">
        <f t="shared" si="15"/>
        <v>4.1500000000000004</v>
      </c>
      <c r="S103" s="190">
        <v>20.469995597521262</v>
      </c>
      <c r="T103" s="163"/>
      <c r="V103" s="110">
        <v>20.469995597521262</v>
      </c>
    </row>
    <row r="104" spans="1:22" s="110" customFormat="1" x14ac:dyDescent="0.2">
      <c r="A104" s="169"/>
      <c r="B104" s="129"/>
      <c r="E104" s="133"/>
      <c r="F104" s="133"/>
      <c r="G104" s="134"/>
      <c r="I104" s="135"/>
      <c r="K104" s="148"/>
      <c r="L104" s="130"/>
      <c r="M104" s="148"/>
      <c r="N104" s="130"/>
      <c r="O104" s="148"/>
      <c r="Q104" s="138"/>
      <c r="S104" s="139"/>
      <c r="T104" s="163"/>
    </row>
    <row r="105" spans="1:22" s="110" customFormat="1" x14ac:dyDescent="0.2">
      <c r="A105" s="169"/>
      <c r="B105" s="129"/>
      <c r="C105" s="149" t="s">
        <v>141</v>
      </c>
      <c r="E105" s="133"/>
      <c r="F105" s="133"/>
      <c r="G105" s="134"/>
      <c r="I105" s="135">
        <f>+SUBTOTAL(9,I90:I104)</f>
        <v>251197011.00000003</v>
      </c>
      <c r="K105" s="130">
        <f>+SUBTOTAL(9,K90:K104)</f>
        <v>109033668</v>
      </c>
      <c r="L105" s="130"/>
      <c r="M105" s="130">
        <f>+SUBTOTAL(9,M90:M104)</f>
        <v>163580901</v>
      </c>
      <c r="N105" s="130"/>
      <c r="O105" s="130">
        <f>+SUBTOTAL(9,O90:O104)</f>
        <v>7533370</v>
      </c>
      <c r="Q105" s="138">
        <f>O105/I105*100</f>
        <v>2.998988710100535</v>
      </c>
      <c r="S105" s="139">
        <f>ROUND(M105/O105,1)</f>
        <v>21.7</v>
      </c>
      <c r="T105" s="163"/>
      <c r="V105" s="110">
        <v>21.714173205351656</v>
      </c>
    </row>
    <row r="106" spans="1:22" s="110" customFormat="1" x14ac:dyDescent="0.2">
      <c r="A106" s="169"/>
      <c r="B106" s="129"/>
      <c r="C106" s="149"/>
      <c r="E106" s="133"/>
      <c r="F106" s="133"/>
      <c r="G106" s="134"/>
      <c r="I106" s="135"/>
      <c r="K106" s="130"/>
      <c r="L106" s="130"/>
      <c r="M106" s="130"/>
      <c r="N106" s="130"/>
      <c r="O106" s="130"/>
      <c r="Q106" s="138"/>
      <c r="S106" s="139"/>
      <c r="T106" s="163"/>
    </row>
    <row r="107" spans="1:22" s="110" customFormat="1" x14ac:dyDescent="0.2">
      <c r="A107" s="169">
        <v>316</v>
      </c>
      <c r="B107" s="129" t="s">
        <v>80</v>
      </c>
      <c r="C107" s="110" t="s">
        <v>537</v>
      </c>
      <c r="E107" s="229"/>
      <c r="F107" s="229"/>
      <c r="G107" s="125"/>
      <c r="I107" s="135"/>
      <c r="K107" s="130"/>
      <c r="L107" s="130"/>
      <c r="M107" s="130"/>
      <c r="N107" s="130"/>
      <c r="O107" s="130"/>
      <c r="Q107" s="138"/>
      <c r="S107" s="139"/>
      <c r="T107" s="163"/>
    </row>
    <row r="108" spans="1:22" s="110" customFormat="1" x14ac:dyDescent="0.2">
      <c r="A108" s="169"/>
      <c r="B108" s="129"/>
      <c r="C108" s="147" t="s">
        <v>100</v>
      </c>
      <c r="E108" s="133" t="s">
        <v>142</v>
      </c>
      <c r="F108" s="133" t="s">
        <v>97</v>
      </c>
      <c r="G108" s="134">
        <v>-13</v>
      </c>
      <c r="I108" s="135">
        <v>7002702.79</v>
      </c>
      <c r="J108" s="146"/>
      <c r="K108" s="137">
        <v>1014150</v>
      </c>
      <c r="L108" s="137"/>
      <c r="M108" s="187">
        <f t="shared" ref="M108:M117" si="16">ROUND(I108*(1-(G108/100))-K108,0)</f>
        <v>6898904</v>
      </c>
      <c r="N108" s="137"/>
      <c r="O108" s="137">
        <f t="shared" ref="O108:O117" si="17">ROUND(M108/S108,0)</f>
        <v>158008</v>
      </c>
      <c r="Q108" s="191">
        <f t="shared" ref="Q108:Q117" si="18">ROUND(O108/I108*100,2)</f>
        <v>2.2599999999999998</v>
      </c>
      <c r="S108" s="139">
        <v>43.661738646144499</v>
      </c>
      <c r="T108" s="163"/>
      <c r="V108" s="110">
        <v>43.661738646144499</v>
      </c>
    </row>
    <row r="109" spans="1:22" s="110" customFormat="1" x14ac:dyDescent="0.2">
      <c r="A109" s="169"/>
      <c r="B109" s="129"/>
      <c r="C109" s="132" t="s">
        <v>102</v>
      </c>
      <c r="E109" s="133" t="s">
        <v>142</v>
      </c>
      <c r="F109" s="133" t="s">
        <v>97</v>
      </c>
      <c r="G109" s="134">
        <v>0</v>
      </c>
      <c r="I109" s="135">
        <v>3688912.98</v>
      </c>
      <c r="J109" s="146"/>
      <c r="K109" s="137">
        <v>933650</v>
      </c>
      <c r="L109" s="137"/>
      <c r="M109" s="187">
        <f t="shared" si="16"/>
        <v>2755263</v>
      </c>
      <c r="N109" s="137"/>
      <c r="O109" s="137">
        <f t="shared" si="17"/>
        <v>127717</v>
      </c>
      <c r="Q109" s="191">
        <f t="shared" si="18"/>
        <v>3.46</v>
      </c>
      <c r="S109" s="139">
        <v>21.573189160409342</v>
      </c>
      <c r="T109" s="163"/>
      <c r="V109" s="110">
        <v>21.573189160409342</v>
      </c>
    </row>
    <row r="110" spans="1:22" s="110" customFormat="1" x14ac:dyDescent="0.2">
      <c r="A110" s="169"/>
      <c r="B110" s="129"/>
      <c r="C110" s="147" t="s">
        <v>103</v>
      </c>
      <c r="E110" s="133" t="s">
        <v>142</v>
      </c>
      <c r="F110" s="133" t="s">
        <v>97</v>
      </c>
      <c r="G110" s="134">
        <v>-6</v>
      </c>
      <c r="I110" s="135">
        <v>389684.21</v>
      </c>
      <c r="J110" s="146"/>
      <c r="K110" s="137">
        <v>406185</v>
      </c>
      <c r="L110" s="137"/>
      <c r="M110" s="187">
        <f t="shared" si="16"/>
        <v>6880</v>
      </c>
      <c r="N110" s="137"/>
      <c r="O110" s="137">
        <f t="shared" si="17"/>
        <v>5931</v>
      </c>
      <c r="Q110" s="191">
        <f t="shared" si="18"/>
        <v>1.52</v>
      </c>
      <c r="S110" s="139">
        <v>1.1600067442252571</v>
      </c>
      <c r="T110" s="163"/>
      <c r="V110" s="110">
        <v>1.1600067442252571</v>
      </c>
    </row>
    <row r="111" spans="1:22" s="110" customFormat="1" x14ac:dyDescent="0.2">
      <c r="A111" s="169"/>
      <c r="B111" s="129"/>
      <c r="C111" s="147" t="s">
        <v>104</v>
      </c>
      <c r="E111" s="133" t="s">
        <v>142</v>
      </c>
      <c r="F111" s="133" t="s">
        <v>97</v>
      </c>
      <c r="G111" s="134">
        <v>-6</v>
      </c>
      <c r="I111" s="135">
        <v>123107.1</v>
      </c>
      <c r="J111" s="146"/>
      <c r="K111" s="137">
        <v>130414</v>
      </c>
      <c r="L111" s="137"/>
      <c r="M111" s="187">
        <f t="shared" si="16"/>
        <v>80</v>
      </c>
      <c r="N111" s="137"/>
      <c r="O111" s="137">
        <f t="shared" si="17"/>
        <v>69</v>
      </c>
      <c r="Q111" s="191">
        <f t="shared" si="18"/>
        <v>0.06</v>
      </c>
      <c r="S111" s="139">
        <v>1.1594202898550725</v>
      </c>
      <c r="T111" s="163"/>
      <c r="V111" s="110">
        <v>1.1594202898550725</v>
      </c>
    </row>
    <row r="112" spans="1:22" s="110" customFormat="1" x14ac:dyDescent="0.2">
      <c r="A112" s="169"/>
      <c r="B112" s="129"/>
      <c r="C112" s="147" t="s">
        <v>105</v>
      </c>
      <c r="E112" s="133" t="s">
        <v>142</v>
      </c>
      <c r="F112" s="133" t="s">
        <v>97</v>
      </c>
      <c r="G112" s="134">
        <v>-6</v>
      </c>
      <c r="I112" s="135">
        <v>6483855.3300000001</v>
      </c>
      <c r="J112" s="146"/>
      <c r="K112" s="137">
        <v>3197454</v>
      </c>
      <c r="L112" s="137"/>
      <c r="M112" s="187">
        <f t="shared" si="16"/>
        <v>3675433</v>
      </c>
      <c r="N112" s="137"/>
      <c r="O112" s="137">
        <f t="shared" si="17"/>
        <v>217739</v>
      </c>
      <c r="Q112" s="191">
        <f t="shared" si="18"/>
        <v>3.36</v>
      </c>
      <c r="S112" s="139">
        <v>16.879993937696049</v>
      </c>
      <c r="T112" s="163"/>
      <c r="V112" s="110">
        <v>16.879993937696049</v>
      </c>
    </row>
    <row r="113" spans="1:22" s="110" customFormat="1" x14ac:dyDescent="0.2">
      <c r="A113" s="261"/>
      <c r="B113" s="129"/>
      <c r="C113" s="147" t="s">
        <v>107</v>
      </c>
      <c r="E113" s="133" t="s">
        <v>142</v>
      </c>
      <c r="F113" s="133" t="s">
        <v>97</v>
      </c>
      <c r="G113" s="134">
        <v>-8</v>
      </c>
      <c r="I113" s="135">
        <v>962012.25</v>
      </c>
      <c r="J113" s="146"/>
      <c r="K113" s="137">
        <v>900830</v>
      </c>
      <c r="L113" s="137"/>
      <c r="M113" s="187">
        <f t="shared" si="16"/>
        <v>138143</v>
      </c>
      <c r="N113" s="137"/>
      <c r="O113" s="137">
        <f t="shared" si="17"/>
        <v>8684</v>
      </c>
      <c r="Q113" s="191">
        <f t="shared" si="18"/>
        <v>0.9</v>
      </c>
      <c r="S113" s="139">
        <v>15.907761400276371</v>
      </c>
      <c r="T113" s="163"/>
      <c r="V113" s="110">
        <v>15.907761400276371</v>
      </c>
    </row>
    <row r="114" spans="1:22" s="110" customFormat="1" x14ac:dyDescent="0.2">
      <c r="A114" s="169"/>
      <c r="B114" s="129"/>
      <c r="C114" s="147" t="s">
        <v>108</v>
      </c>
      <c r="E114" s="133" t="s">
        <v>142</v>
      </c>
      <c r="F114" s="133" t="s">
        <v>97</v>
      </c>
      <c r="G114" s="134">
        <v>-8</v>
      </c>
      <c r="I114" s="135">
        <v>1845970.85</v>
      </c>
      <c r="J114" s="146"/>
      <c r="K114" s="137">
        <v>1684463</v>
      </c>
      <c r="L114" s="137"/>
      <c r="M114" s="187">
        <f t="shared" si="16"/>
        <v>309186</v>
      </c>
      <c r="N114" s="137"/>
      <c r="O114" s="137">
        <f t="shared" si="17"/>
        <v>19534</v>
      </c>
      <c r="Q114" s="191">
        <f t="shared" si="18"/>
        <v>1.06</v>
      </c>
      <c r="S114" s="139">
        <v>15.828094604279718</v>
      </c>
      <c r="T114" s="163"/>
      <c r="V114" s="110">
        <v>15.828094604279718</v>
      </c>
    </row>
    <row r="115" spans="1:22" s="110" customFormat="1" x14ac:dyDescent="0.2">
      <c r="B115" s="129"/>
      <c r="C115" s="147" t="s">
        <v>109</v>
      </c>
      <c r="E115" s="133" t="s">
        <v>142</v>
      </c>
      <c r="F115" s="133" t="s">
        <v>97</v>
      </c>
      <c r="G115" s="134">
        <v>-8</v>
      </c>
      <c r="I115" s="135">
        <v>1553509.99</v>
      </c>
      <c r="J115" s="146"/>
      <c r="K115" s="137">
        <v>1460824</v>
      </c>
      <c r="L115" s="137"/>
      <c r="M115" s="187">
        <f t="shared" si="16"/>
        <v>216967</v>
      </c>
      <c r="N115" s="137"/>
      <c r="O115" s="137">
        <f t="shared" si="17"/>
        <v>13868</v>
      </c>
      <c r="Q115" s="191">
        <f t="shared" si="18"/>
        <v>0.89</v>
      </c>
      <c r="S115" s="139">
        <v>15.645154312085376</v>
      </c>
      <c r="T115" s="163"/>
      <c r="V115" s="110">
        <v>15.645154312085376</v>
      </c>
    </row>
    <row r="116" spans="1:22" s="110" customFormat="1" x14ac:dyDescent="0.2">
      <c r="A116" s="169"/>
      <c r="B116" s="129"/>
      <c r="C116" s="147" t="s">
        <v>110</v>
      </c>
      <c r="E116" s="133" t="s">
        <v>142</v>
      </c>
      <c r="F116" s="133" t="s">
        <v>97</v>
      </c>
      <c r="G116" s="134">
        <v>-8</v>
      </c>
      <c r="I116" s="135">
        <v>4027500.01</v>
      </c>
      <c r="J116" s="146"/>
      <c r="K116" s="137">
        <v>2729825</v>
      </c>
      <c r="L116" s="137"/>
      <c r="M116" s="187">
        <f t="shared" si="16"/>
        <v>1619875</v>
      </c>
      <c r="N116" s="137"/>
      <c r="O116" s="137">
        <f t="shared" si="17"/>
        <v>87351</v>
      </c>
      <c r="Q116" s="191">
        <f t="shared" si="18"/>
        <v>2.17</v>
      </c>
      <c r="S116" s="139">
        <v>18.544435667593959</v>
      </c>
      <c r="T116" s="163"/>
      <c r="V116" s="110">
        <v>18.544435667593959</v>
      </c>
    </row>
    <row r="117" spans="1:22" s="110" customFormat="1" x14ac:dyDescent="0.2">
      <c r="A117" s="169"/>
      <c r="B117" s="129"/>
      <c r="C117" s="147" t="s">
        <v>111</v>
      </c>
      <c r="E117" s="133" t="s">
        <v>142</v>
      </c>
      <c r="F117" s="133" t="s">
        <v>97</v>
      </c>
      <c r="G117" s="134">
        <v>-8</v>
      </c>
      <c r="I117" s="140">
        <v>9999060.7300000004</v>
      </c>
      <c r="J117" s="146"/>
      <c r="K117" s="137">
        <v>3857934</v>
      </c>
      <c r="L117" s="137"/>
      <c r="M117" s="187">
        <f t="shared" si="16"/>
        <v>6941052</v>
      </c>
      <c r="N117" s="137"/>
      <c r="O117" s="137">
        <f t="shared" si="17"/>
        <v>353380</v>
      </c>
      <c r="Q117" s="192">
        <f t="shared" si="18"/>
        <v>3.53</v>
      </c>
      <c r="S117" s="190">
        <v>19.641892580225253</v>
      </c>
      <c r="T117" s="163"/>
      <c r="V117" s="110">
        <v>19.641892580225253</v>
      </c>
    </row>
    <row r="118" spans="1:22" s="110" customFormat="1" x14ac:dyDescent="0.2">
      <c r="A118" s="169"/>
      <c r="B118" s="129"/>
      <c r="C118" s="147"/>
      <c r="E118" s="133"/>
      <c r="F118" s="133"/>
      <c r="G118" s="134"/>
      <c r="I118" s="135"/>
      <c r="K118" s="148"/>
      <c r="L118" s="130"/>
      <c r="M118" s="148"/>
      <c r="N118" s="130"/>
      <c r="O118" s="148"/>
      <c r="Q118" s="138"/>
      <c r="S118" s="139"/>
      <c r="T118" s="163"/>
    </row>
    <row r="119" spans="1:22" s="110" customFormat="1" x14ac:dyDescent="0.2">
      <c r="A119" s="169"/>
      <c r="B119" s="129"/>
      <c r="C119" s="149" t="s">
        <v>538</v>
      </c>
      <c r="E119" s="133"/>
      <c r="F119" s="133"/>
      <c r="G119" s="134"/>
      <c r="I119" s="140">
        <f>+SUBTOTAL(9,I108:I118)</f>
        <v>36076316.239999995</v>
      </c>
      <c r="J119" s="154"/>
      <c r="K119" s="165">
        <f>+SUBTOTAL(9,K108:K118)</f>
        <v>16315729</v>
      </c>
      <c r="L119" s="164"/>
      <c r="M119" s="165">
        <f>+SUBTOTAL(9,M108:M118)</f>
        <v>22561783</v>
      </c>
      <c r="N119" s="164"/>
      <c r="O119" s="165">
        <f>+SUBTOTAL(9,O108:O118)</f>
        <v>992281</v>
      </c>
      <c r="Q119" s="189">
        <f>O119/I119*100</f>
        <v>2.750505327092676</v>
      </c>
      <c r="S119" s="190">
        <f>ROUND(M119/O119,1)</f>
        <v>22.7</v>
      </c>
      <c r="T119" s="163"/>
      <c r="V119" s="110">
        <v>22.737292158168906</v>
      </c>
    </row>
    <row r="120" spans="1:22" s="110" customFormat="1" x14ac:dyDescent="0.2">
      <c r="A120" s="169"/>
      <c r="B120" s="129"/>
      <c r="C120" s="149"/>
      <c r="E120" s="133"/>
      <c r="F120" s="133"/>
      <c r="G120" s="134"/>
      <c r="I120" s="150"/>
      <c r="J120" s="154"/>
      <c r="K120" s="164"/>
      <c r="L120" s="164"/>
      <c r="M120" s="164"/>
      <c r="N120" s="164"/>
      <c r="O120" s="164"/>
      <c r="Q120" s="138"/>
      <c r="S120" s="139"/>
      <c r="T120" s="163"/>
    </row>
    <row r="121" spans="1:22" s="110" customFormat="1" ht="15.75" x14ac:dyDescent="0.25">
      <c r="A121" s="169"/>
      <c r="B121" s="129"/>
      <c r="C121" s="123" t="s">
        <v>143</v>
      </c>
      <c r="E121" s="133"/>
      <c r="F121" s="133"/>
      <c r="G121" s="134"/>
      <c r="I121" s="143">
        <f>+SUBTOTAL(9,I16:I120)</f>
        <v>4946630275.1900005</v>
      </c>
      <c r="J121" s="144"/>
      <c r="K121" s="145">
        <f>+SUBTOTAL(9,K16:K120)</f>
        <v>1678583978</v>
      </c>
      <c r="L121" s="145"/>
      <c r="M121" s="145">
        <f>+SUBTOTAL(9,M16:M120)</f>
        <v>3679413641</v>
      </c>
      <c r="N121" s="145"/>
      <c r="O121" s="145">
        <f>+SUBTOTAL(9,O16:O120)</f>
        <v>192147389</v>
      </c>
      <c r="Q121" s="138"/>
      <c r="S121" s="139"/>
      <c r="T121" s="163"/>
    </row>
    <row r="122" spans="1:22" ht="15.75" x14ac:dyDescent="0.25">
      <c r="A122" s="169"/>
      <c r="B122" s="129"/>
      <c r="C122" s="123"/>
      <c r="D122" s="110"/>
      <c r="E122" s="133"/>
      <c r="F122" s="133"/>
      <c r="G122" s="134"/>
      <c r="H122" s="110"/>
      <c r="I122" s="135"/>
      <c r="J122" s="144"/>
      <c r="K122" s="145"/>
      <c r="L122" s="145"/>
      <c r="M122" s="145"/>
      <c r="N122" s="145"/>
      <c r="O122" s="145"/>
      <c r="P122" s="110"/>
      <c r="Q122" s="138"/>
      <c r="R122" s="110"/>
      <c r="S122" s="139"/>
      <c r="T122" s="163"/>
    </row>
    <row r="123" spans="1:22" ht="15.75" x14ac:dyDescent="0.25">
      <c r="B123" s="124" t="s">
        <v>97</v>
      </c>
      <c r="C123" s="166" t="s">
        <v>145</v>
      </c>
      <c r="D123" s="110"/>
      <c r="E123" s="229"/>
      <c r="F123" s="229"/>
      <c r="G123" s="134"/>
      <c r="H123" s="110"/>
      <c r="I123" s="168"/>
      <c r="J123" s="167"/>
      <c r="K123" s="168"/>
      <c r="L123" s="145"/>
      <c r="M123" s="145"/>
      <c r="N123" s="145"/>
      <c r="O123" s="145"/>
      <c r="P123" s="167"/>
      <c r="Q123" s="136"/>
      <c r="R123" s="110"/>
      <c r="S123" s="110"/>
      <c r="T123" s="163"/>
    </row>
    <row r="124" spans="1:22" x14ac:dyDescent="0.2">
      <c r="B124" s="129"/>
      <c r="C124" s="264"/>
      <c r="D124" s="110"/>
      <c r="E124" s="229"/>
      <c r="F124" s="229"/>
      <c r="G124" s="134"/>
      <c r="H124" s="110"/>
      <c r="I124" s="169"/>
      <c r="J124" s="136"/>
      <c r="K124" s="130"/>
      <c r="L124" s="130"/>
      <c r="M124" s="130"/>
      <c r="N124" s="130"/>
      <c r="O124" s="130"/>
      <c r="P124" s="136"/>
      <c r="Q124" s="136"/>
      <c r="R124" s="110"/>
      <c r="S124" s="110"/>
      <c r="T124" s="163"/>
    </row>
  </sheetData>
  <mergeCells count="3">
    <mergeCell ref="A1:S1"/>
    <mergeCell ref="A4:S4"/>
    <mergeCell ref="A5:S5"/>
  </mergeCells>
  <printOptions horizontalCentered="1"/>
  <pageMargins left="0.75" right="0.75" top="0.75" bottom="0.5" header="0.5" footer="0.5"/>
  <pageSetup scale="41" firstPageNumber="47" fitToHeight="0" orientation="landscape" useFirstPageNumber="1" r:id="rId1"/>
  <headerFooter scaleWithDoc="0" alignWithMargins="0">
    <oddHeader xml:space="preserve">&amp;R
</oddHeader>
    <oddFooter>&amp;R&amp;"Times New Roman,Bold"Exhibit JJS-KU-1
Page &amp;P of 138</oddFooter>
  </headerFooter>
  <rowBreaks count="1" manualBreakCount="1">
    <brk id="75" max="18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 fitToPage="1"/>
  </sheetPr>
  <dimension ref="A1:AA124"/>
  <sheetViews>
    <sheetView zoomScale="70" zoomScaleNormal="70" workbookViewId="0">
      <pane xSplit="3" ySplit="15" topLeftCell="L34" activePane="bottomRight" state="frozen"/>
      <selection pane="topRight" activeCell="D1" sqref="D1"/>
      <selection pane="bottomLeft" activeCell="A16" sqref="A16"/>
      <selection pane="bottomRight" activeCell="U10" sqref="U10:AA30"/>
    </sheetView>
  </sheetViews>
  <sheetFormatPr defaultColWidth="12.5703125" defaultRowHeight="15" x14ac:dyDescent="0.2"/>
  <cols>
    <col min="1" max="1" width="12.5703125" style="231" customWidth="1"/>
    <col min="2" max="2" width="3" style="254" bestFit="1" customWidth="1"/>
    <col min="3" max="3" width="97.28515625" style="231" customWidth="1"/>
    <col min="4" max="4" width="7.28515625" style="231" bestFit="1" customWidth="1"/>
    <col min="5" max="5" width="20.85546875" style="256" customWidth="1"/>
    <col min="6" max="6" width="4.85546875" style="256" customWidth="1"/>
    <col min="7" max="7" width="12.5703125" style="238" customWidth="1"/>
    <col min="8" max="8" width="4.85546875" style="231" customWidth="1"/>
    <col min="9" max="9" width="26.85546875" style="231" bestFit="1" customWidth="1"/>
    <col min="10" max="10" width="4.85546875" style="231" customWidth="1"/>
    <col min="11" max="11" width="22.28515625" style="240" bestFit="1" customWidth="1"/>
    <col min="12" max="12" width="4.85546875" style="240" customWidth="1"/>
    <col min="13" max="13" width="22.7109375" style="240" bestFit="1" customWidth="1"/>
    <col min="14" max="14" width="4.85546875" style="240" customWidth="1"/>
    <col min="15" max="15" width="20.140625" style="240" bestFit="1" customWidth="1"/>
    <col min="16" max="16" width="4.85546875" style="231" customWidth="1"/>
    <col min="17" max="17" width="15.140625" style="231" customWidth="1"/>
    <col min="18" max="18" width="4.85546875" style="231" customWidth="1"/>
    <col min="19" max="19" width="16.42578125" style="231" customWidth="1"/>
    <col min="20" max="20" width="12.5703125" style="231" customWidth="1"/>
    <col min="21" max="21" width="17.140625" style="231" customWidth="1"/>
    <col min="22" max="28" width="12.5703125" style="231"/>
    <col min="29" max="29" width="12.5703125" style="231" customWidth="1"/>
    <col min="30" max="16384" width="12.5703125" style="231"/>
  </cols>
  <sheetData>
    <row r="1" spans="1:27" ht="15.75" x14ac:dyDescent="0.25">
      <c r="A1" s="520" t="s">
        <v>83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230"/>
    </row>
    <row r="2" spans="1:27" ht="15.75" x14ac:dyDescent="0.25">
      <c r="A2" s="232"/>
      <c r="B2" s="233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0"/>
    </row>
    <row r="3" spans="1:27" ht="15.75" x14ac:dyDescent="0.25">
      <c r="A3" s="232"/>
      <c r="B3" s="233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0"/>
    </row>
    <row r="4" spans="1:27" ht="15.75" x14ac:dyDescent="0.25">
      <c r="A4" s="521" t="s">
        <v>84</v>
      </c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230"/>
    </row>
    <row r="5" spans="1:27" ht="15.75" x14ac:dyDescent="0.25">
      <c r="A5" s="521" t="s">
        <v>531</v>
      </c>
      <c r="B5" s="521"/>
      <c r="C5" s="521"/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521"/>
      <c r="O5" s="521"/>
      <c r="P5" s="521"/>
      <c r="Q5" s="521"/>
      <c r="R5" s="521"/>
      <c r="S5" s="521"/>
      <c r="T5" s="230"/>
    </row>
    <row r="6" spans="1:27" ht="15.75" x14ac:dyDescent="0.25">
      <c r="A6" s="234"/>
      <c r="B6" s="235"/>
      <c r="C6" s="236"/>
      <c r="D6" s="236"/>
      <c r="E6" s="237"/>
      <c r="F6" s="237"/>
      <c r="H6" s="236"/>
      <c r="I6" s="236"/>
      <c r="J6" s="236"/>
      <c r="K6" s="239"/>
      <c r="L6" s="239"/>
      <c r="M6" s="239"/>
      <c r="N6" s="239"/>
      <c r="T6" s="230"/>
    </row>
    <row r="7" spans="1:27" ht="15.75" x14ac:dyDescent="0.25">
      <c r="A7" s="230"/>
      <c r="B7" s="233"/>
      <c r="C7" s="241"/>
      <c r="D7" s="242"/>
      <c r="E7" s="242"/>
      <c r="F7" s="242"/>
      <c r="G7" s="243" t="s">
        <v>69</v>
      </c>
      <c r="H7" s="242"/>
      <c r="I7" s="242"/>
      <c r="J7" s="242"/>
      <c r="K7" s="244" t="s">
        <v>73</v>
      </c>
      <c r="L7" s="244"/>
      <c r="M7" s="244"/>
      <c r="N7" s="244"/>
      <c r="O7" s="245" t="s">
        <v>85</v>
      </c>
      <c r="P7" s="246"/>
      <c r="Q7" s="246"/>
      <c r="R7" s="247"/>
      <c r="S7" s="242" t="s">
        <v>68</v>
      </c>
      <c r="T7" s="230"/>
    </row>
    <row r="8" spans="1:27" ht="15.75" x14ac:dyDescent="0.25">
      <c r="A8" s="230"/>
      <c r="B8" s="233"/>
      <c r="C8" s="242"/>
      <c r="D8" s="242"/>
      <c r="E8" s="242" t="s">
        <v>86</v>
      </c>
      <c r="F8" s="242"/>
      <c r="G8" s="243" t="s">
        <v>71</v>
      </c>
      <c r="H8" s="242"/>
      <c r="I8" s="242" t="s">
        <v>70</v>
      </c>
      <c r="J8" s="242"/>
      <c r="K8" s="244" t="s">
        <v>87</v>
      </c>
      <c r="L8" s="244"/>
      <c r="M8" s="244" t="s">
        <v>74</v>
      </c>
      <c r="N8" s="244"/>
      <c r="O8" s="248" t="s">
        <v>88</v>
      </c>
      <c r="P8" s="249"/>
      <c r="Q8" s="250" t="s">
        <v>89</v>
      </c>
      <c r="R8" s="247"/>
      <c r="S8" s="242" t="s">
        <v>90</v>
      </c>
      <c r="T8" s="230"/>
    </row>
    <row r="9" spans="1:27" ht="15.75" x14ac:dyDescent="0.25">
      <c r="A9" s="230"/>
      <c r="B9" s="233"/>
      <c r="C9" s="242" t="s">
        <v>91</v>
      </c>
      <c r="D9" s="242"/>
      <c r="E9" s="242" t="s">
        <v>92</v>
      </c>
      <c r="F9" s="242"/>
      <c r="G9" s="243" t="s">
        <v>76</v>
      </c>
      <c r="H9" s="242"/>
      <c r="I9" s="242" t="s">
        <v>72</v>
      </c>
      <c r="J9" s="242"/>
      <c r="K9" s="244" t="s">
        <v>78</v>
      </c>
      <c r="L9" s="244"/>
      <c r="M9" s="244" t="s">
        <v>79</v>
      </c>
      <c r="N9" s="244"/>
      <c r="O9" s="244" t="s">
        <v>75</v>
      </c>
      <c r="P9" s="242"/>
      <c r="Q9" s="241" t="s">
        <v>93</v>
      </c>
      <c r="R9" s="247"/>
      <c r="S9" s="242" t="s">
        <v>77</v>
      </c>
      <c r="T9" s="230"/>
    </row>
    <row r="10" spans="1:27" ht="15.75" x14ac:dyDescent="0.25">
      <c r="A10" s="230"/>
      <c r="B10" s="233"/>
      <c r="C10" s="248">
        <v>-1</v>
      </c>
      <c r="D10" s="251"/>
      <c r="E10" s="248">
        <v>-2</v>
      </c>
      <c r="F10" s="251"/>
      <c r="G10" s="252">
        <v>-3</v>
      </c>
      <c r="H10" s="251"/>
      <c r="I10" s="248">
        <v>-4</v>
      </c>
      <c r="J10" s="251"/>
      <c r="K10" s="248">
        <v>-5</v>
      </c>
      <c r="L10" s="244"/>
      <c r="M10" s="248">
        <v>-6</v>
      </c>
      <c r="N10" s="244"/>
      <c r="O10" s="248">
        <v>-7</v>
      </c>
      <c r="P10" s="251"/>
      <c r="Q10" s="253" t="s">
        <v>94</v>
      </c>
      <c r="S10" s="253" t="s">
        <v>95</v>
      </c>
      <c r="T10" s="230"/>
      <c r="U10" s="320" t="s">
        <v>483</v>
      </c>
      <c r="V10" s="194"/>
      <c r="W10" s="193" t="s">
        <v>485</v>
      </c>
      <c r="X10" s="193"/>
      <c r="Y10" s="193" t="s">
        <v>487</v>
      </c>
      <c r="Z10" s="194"/>
      <c r="AA10" s="193" t="s">
        <v>488</v>
      </c>
    </row>
    <row r="11" spans="1:27" ht="15.75" x14ac:dyDescent="0.25">
      <c r="A11" s="230"/>
      <c r="B11" s="233"/>
      <c r="C11" s="251"/>
      <c r="D11" s="251"/>
      <c r="E11" s="251"/>
      <c r="F11" s="251"/>
      <c r="G11" s="243"/>
      <c r="H11" s="251"/>
      <c r="I11" s="251"/>
      <c r="J11" s="251"/>
      <c r="K11" s="244"/>
      <c r="L11" s="244"/>
      <c r="M11" s="244"/>
      <c r="N11" s="244"/>
      <c r="O11" s="244"/>
      <c r="P11" s="251"/>
      <c r="Q11" s="251"/>
      <c r="S11" s="251"/>
      <c r="T11" s="230"/>
      <c r="U11" s="321" t="s">
        <v>484</v>
      </c>
      <c r="V11" s="196"/>
      <c r="W11" s="195" t="s">
        <v>486</v>
      </c>
      <c r="X11" s="197"/>
      <c r="Y11" s="195" t="s">
        <v>486</v>
      </c>
      <c r="Z11" s="196"/>
      <c r="AA11" s="195" t="s">
        <v>486</v>
      </c>
    </row>
    <row r="12" spans="1:27" ht="15.75" x14ac:dyDescent="0.25">
      <c r="A12" s="230"/>
      <c r="C12" s="255" t="s">
        <v>96</v>
      </c>
      <c r="K12" s="257"/>
      <c r="L12" s="257"/>
      <c r="M12" s="257"/>
      <c r="N12" s="257"/>
      <c r="O12" s="257"/>
      <c r="T12" s="230"/>
      <c r="U12" s="196"/>
      <c r="V12" s="196"/>
      <c r="W12" s="196"/>
      <c r="X12" s="196"/>
      <c r="Y12" s="196"/>
      <c r="Z12" s="196"/>
      <c r="AA12" s="196"/>
    </row>
    <row r="13" spans="1:27" x14ac:dyDescent="0.2">
      <c r="A13" s="230"/>
      <c r="K13" s="257"/>
      <c r="L13" s="257"/>
      <c r="M13" s="257"/>
      <c r="N13" s="257"/>
      <c r="O13" s="257"/>
      <c r="T13" s="230"/>
      <c r="U13" s="196"/>
      <c r="V13" s="196"/>
      <c r="W13" s="196"/>
      <c r="X13" s="196"/>
      <c r="Y13" s="196"/>
      <c r="Z13" s="196"/>
      <c r="AA13" s="196"/>
    </row>
    <row r="14" spans="1:27" ht="15.75" x14ac:dyDescent="0.25">
      <c r="A14" s="163"/>
      <c r="B14" s="129"/>
      <c r="C14" s="127" t="s">
        <v>98</v>
      </c>
      <c r="D14" s="110"/>
      <c r="E14" s="229"/>
      <c r="F14" s="229"/>
      <c r="G14" s="125"/>
      <c r="H14" s="110"/>
      <c r="I14" s="131"/>
      <c r="J14" s="110"/>
      <c r="K14" s="130"/>
      <c r="L14" s="130"/>
      <c r="M14" s="130"/>
      <c r="N14" s="130"/>
      <c r="O14" s="130"/>
      <c r="P14" s="110"/>
      <c r="Q14" s="138"/>
      <c r="R14" s="110"/>
      <c r="S14" s="139"/>
      <c r="T14" s="163"/>
      <c r="U14" s="196"/>
      <c r="V14" s="196"/>
      <c r="W14" s="196"/>
      <c r="X14" s="196"/>
      <c r="Y14" s="196"/>
      <c r="Z14" s="196"/>
      <c r="AA14" s="196"/>
    </row>
    <row r="15" spans="1:27" s="110" customFormat="1" ht="15.75" x14ac:dyDescent="0.25">
      <c r="A15" s="163"/>
      <c r="B15" s="129"/>
      <c r="C15" s="128"/>
      <c r="E15" s="229"/>
      <c r="F15" s="229"/>
      <c r="G15" s="125"/>
      <c r="I15" s="131"/>
      <c r="K15" s="130"/>
      <c r="L15" s="130"/>
      <c r="M15" s="130"/>
      <c r="N15" s="130"/>
      <c r="O15" s="130"/>
      <c r="Q15" s="138"/>
      <c r="S15" s="139"/>
      <c r="T15" s="163"/>
      <c r="U15" s="196"/>
      <c r="V15" s="196"/>
      <c r="W15" s="196"/>
      <c r="X15" s="196"/>
      <c r="Y15" s="196"/>
      <c r="Z15" s="196"/>
      <c r="AA15" s="196"/>
    </row>
    <row r="16" spans="1:27" s="110" customFormat="1" x14ac:dyDescent="0.2">
      <c r="A16" s="169">
        <v>311</v>
      </c>
      <c r="B16" s="129"/>
      <c r="C16" s="110" t="s">
        <v>99</v>
      </c>
      <c r="E16" s="133"/>
      <c r="F16" s="133"/>
      <c r="G16" s="134"/>
      <c r="I16" s="135"/>
      <c r="J16" s="146"/>
      <c r="K16" s="137"/>
      <c r="L16" s="137"/>
      <c r="M16" s="137"/>
      <c r="N16" s="137"/>
      <c r="O16" s="137"/>
      <c r="Q16" s="138"/>
      <c r="S16" s="139"/>
      <c r="T16" s="163"/>
      <c r="U16" s="194"/>
      <c r="V16" s="194"/>
      <c r="W16" s="194"/>
      <c r="X16" s="194"/>
      <c r="Y16" s="194"/>
      <c r="Z16" s="194"/>
      <c r="AA16" s="194"/>
    </row>
    <row r="17" spans="1:27" s="110" customFormat="1" x14ac:dyDescent="0.2">
      <c r="A17" s="169"/>
      <c r="B17" s="129"/>
      <c r="C17" s="132" t="s">
        <v>100</v>
      </c>
      <c r="E17" s="133" t="s">
        <v>532</v>
      </c>
      <c r="F17" s="133" t="s">
        <v>97</v>
      </c>
      <c r="G17" s="134">
        <v>-13</v>
      </c>
      <c r="I17" s="135">
        <v>96307268.159999996</v>
      </c>
      <c r="J17" s="146"/>
      <c r="K17" s="137">
        <v>27875957</v>
      </c>
      <c r="L17" s="137"/>
      <c r="M17" s="187">
        <f t="shared" ref="M17:M30" si="0">ROUND(I17*(1-(G17/100))-K17,0)</f>
        <v>80951256</v>
      </c>
      <c r="N17" s="137"/>
      <c r="O17" s="137">
        <f t="shared" ref="O17:O30" si="1">ROUND(M17/S17,0)</f>
        <v>1432660</v>
      </c>
      <c r="Q17" s="191">
        <f t="shared" ref="Q17:Q30" si="2">ROUND(O17/I17*100,2)</f>
        <v>1.49</v>
      </c>
      <c r="S17" s="139">
        <f>U17+AA17</f>
        <v>56.504146531459178</v>
      </c>
      <c r="T17" s="163"/>
      <c r="U17" s="198">
        <v>46.504146531459178</v>
      </c>
      <c r="V17" s="194"/>
      <c r="W17" s="194">
        <v>55</v>
      </c>
      <c r="X17" s="194"/>
      <c r="Y17" s="194">
        <v>65</v>
      </c>
      <c r="Z17" s="194"/>
      <c r="AA17" s="194">
        <f>Y17-W17</f>
        <v>10</v>
      </c>
    </row>
    <row r="18" spans="1:27" s="110" customFormat="1" x14ac:dyDescent="0.2">
      <c r="A18" s="169"/>
      <c r="B18" s="129"/>
      <c r="C18" s="132" t="s">
        <v>101</v>
      </c>
      <c r="E18" s="133" t="s">
        <v>532</v>
      </c>
      <c r="F18" s="133" t="s">
        <v>97</v>
      </c>
      <c r="G18" s="134">
        <v>-13</v>
      </c>
      <c r="I18" s="135">
        <v>5556451.46</v>
      </c>
      <c r="J18" s="146"/>
      <c r="K18" s="137">
        <v>3229484</v>
      </c>
      <c r="L18" s="137"/>
      <c r="M18" s="187">
        <f t="shared" si="0"/>
        <v>3049306</v>
      </c>
      <c r="N18" s="137"/>
      <c r="O18" s="137">
        <f t="shared" si="1"/>
        <v>55109</v>
      </c>
      <c r="Q18" s="191">
        <f t="shared" si="2"/>
        <v>0.99</v>
      </c>
      <c r="S18" s="139">
        <f>U18+AA18</f>
        <v>55.332728759384523</v>
      </c>
      <c r="T18" s="163"/>
      <c r="U18" s="198">
        <v>45.332728759384523</v>
      </c>
      <c r="V18" s="194"/>
      <c r="W18" s="194">
        <v>55</v>
      </c>
      <c r="X18" s="194"/>
      <c r="Y18" s="194">
        <v>65</v>
      </c>
      <c r="Z18" s="194"/>
      <c r="AA18" s="194">
        <f t="shared" ref="AA18:AA30" si="3">Y18-W18</f>
        <v>10</v>
      </c>
    </row>
    <row r="19" spans="1:27" s="110" customFormat="1" x14ac:dyDescent="0.2">
      <c r="A19" s="169"/>
      <c r="B19" s="129"/>
      <c r="C19" s="132" t="s">
        <v>102</v>
      </c>
      <c r="E19" s="133" t="s">
        <v>532</v>
      </c>
      <c r="F19" s="133" t="s">
        <v>97</v>
      </c>
      <c r="G19" s="134">
        <v>0</v>
      </c>
      <c r="I19" s="135">
        <v>1117119.1299999999</v>
      </c>
      <c r="J19" s="146"/>
      <c r="K19" s="137">
        <v>736160</v>
      </c>
      <c r="L19" s="137"/>
      <c r="M19" s="187">
        <f t="shared" si="0"/>
        <v>380959</v>
      </c>
      <c r="N19" s="137"/>
      <c r="O19" s="137">
        <f t="shared" si="1"/>
        <v>17187</v>
      </c>
      <c r="Q19" s="191">
        <f t="shared" si="2"/>
        <v>1.54</v>
      </c>
      <c r="S19" s="139">
        <v>22.165532088206202</v>
      </c>
      <c r="T19" s="163"/>
      <c r="U19" s="198"/>
      <c r="V19" s="194"/>
      <c r="W19" s="194"/>
      <c r="X19" s="194"/>
      <c r="Y19" s="194"/>
      <c r="Z19" s="194"/>
      <c r="AA19" s="194"/>
    </row>
    <row r="20" spans="1:27" s="110" customFormat="1" x14ac:dyDescent="0.2">
      <c r="A20" s="169"/>
      <c r="B20" s="129"/>
      <c r="C20" s="147" t="s">
        <v>103</v>
      </c>
      <c r="E20" s="133" t="s">
        <v>532</v>
      </c>
      <c r="F20" s="133" t="s">
        <v>97</v>
      </c>
      <c r="G20" s="134">
        <v>-6</v>
      </c>
      <c r="I20" s="135">
        <v>4677142.79</v>
      </c>
      <c r="J20" s="146"/>
      <c r="K20" s="137">
        <v>4955316</v>
      </c>
      <c r="L20" s="137"/>
      <c r="M20" s="187">
        <f t="shared" si="0"/>
        <v>2455</v>
      </c>
      <c r="N20" s="137"/>
      <c r="O20" s="137">
        <f t="shared" si="1"/>
        <v>2099</v>
      </c>
      <c r="Q20" s="191">
        <f t="shared" si="2"/>
        <v>0.04</v>
      </c>
      <c r="S20" s="139">
        <v>1.1696045736064793</v>
      </c>
      <c r="T20" s="163"/>
      <c r="U20" s="198"/>
      <c r="V20" s="194"/>
      <c r="W20" s="194"/>
      <c r="X20" s="194"/>
      <c r="Y20" s="194"/>
      <c r="Z20" s="194"/>
      <c r="AA20" s="194"/>
    </row>
    <row r="21" spans="1:27" s="110" customFormat="1" x14ac:dyDescent="0.2">
      <c r="A21" s="169"/>
      <c r="B21" s="129"/>
      <c r="C21" s="147" t="s">
        <v>104</v>
      </c>
      <c r="E21" s="133" t="s">
        <v>532</v>
      </c>
      <c r="F21" s="133" t="s">
        <v>97</v>
      </c>
      <c r="G21" s="134">
        <v>-6</v>
      </c>
      <c r="I21" s="135">
        <v>2309727.39</v>
      </c>
      <c r="J21" s="146"/>
      <c r="K21" s="137">
        <v>2431335</v>
      </c>
      <c r="L21" s="137"/>
      <c r="M21" s="187">
        <f t="shared" si="0"/>
        <v>16976</v>
      </c>
      <c r="N21" s="137"/>
      <c r="O21" s="137">
        <f t="shared" si="1"/>
        <v>14510</v>
      </c>
      <c r="Q21" s="191">
        <f t="shared" si="2"/>
        <v>0.63</v>
      </c>
      <c r="S21" s="139">
        <v>1.1699517574086837</v>
      </c>
      <c r="T21" s="163"/>
      <c r="U21" s="198"/>
      <c r="V21" s="194"/>
      <c r="W21" s="194"/>
      <c r="X21" s="194"/>
      <c r="Y21" s="194"/>
      <c r="Z21" s="194"/>
      <c r="AA21" s="194"/>
    </row>
    <row r="22" spans="1:27" s="110" customFormat="1" x14ac:dyDescent="0.2">
      <c r="A22" s="169"/>
      <c r="B22" s="129"/>
      <c r="C22" s="147" t="s">
        <v>105</v>
      </c>
      <c r="E22" s="133" t="s">
        <v>532</v>
      </c>
      <c r="F22" s="133" t="s">
        <v>97</v>
      </c>
      <c r="G22" s="134">
        <v>-6</v>
      </c>
      <c r="I22" s="135">
        <v>28754404.329999998</v>
      </c>
      <c r="J22" s="146"/>
      <c r="K22" s="137">
        <v>14706856</v>
      </c>
      <c r="L22" s="137"/>
      <c r="M22" s="187">
        <f t="shared" si="0"/>
        <v>15772813</v>
      </c>
      <c r="N22" s="137"/>
      <c r="O22" s="137">
        <f t="shared" si="1"/>
        <v>860691</v>
      </c>
      <c r="Q22" s="191">
        <f t="shared" si="2"/>
        <v>2.99</v>
      </c>
      <c r="S22" s="139">
        <f t="shared" ref="S22:S30" si="4">U22+AA22</f>
        <v>18.325755079264649</v>
      </c>
      <c r="T22" s="163"/>
      <c r="U22" s="198">
        <v>17.325755079264649</v>
      </c>
      <c r="V22" s="194"/>
      <c r="W22" s="194">
        <v>64</v>
      </c>
      <c r="X22" s="194"/>
      <c r="Y22" s="194">
        <v>65</v>
      </c>
      <c r="Z22" s="194"/>
      <c r="AA22" s="194">
        <f t="shared" si="3"/>
        <v>1</v>
      </c>
    </row>
    <row r="23" spans="1:27" s="110" customFormat="1" x14ac:dyDescent="0.2">
      <c r="A23" s="169"/>
      <c r="B23" s="129"/>
      <c r="C23" s="147" t="s">
        <v>106</v>
      </c>
      <c r="E23" s="133" t="s">
        <v>532</v>
      </c>
      <c r="F23" s="133" t="s">
        <v>97</v>
      </c>
      <c r="G23" s="134">
        <v>-6</v>
      </c>
      <c r="I23" s="135">
        <v>45382543.880000003</v>
      </c>
      <c r="J23" s="146"/>
      <c r="K23" s="137">
        <v>12264813</v>
      </c>
      <c r="L23" s="137"/>
      <c r="M23" s="187">
        <f t="shared" si="0"/>
        <v>35840684</v>
      </c>
      <c r="N23" s="137"/>
      <c r="O23" s="137">
        <f t="shared" si="1"/>
        <v>1949979</v>
      </c>
      <c r="Q23" s="191">
        <f t="shared" si="2"/>
        <v>4.3</v>
      </c>
      <c r="S23" s="139">
        <f t="shared" si="4"/>
        <v>18.380040006304025</v>
      </c>
      <c r="T23" s="163"/>
      <c r="U23" s="198">
        <v>17.380040006304025</v>
      </c>
      <c r="V23" s="194"/>
      <c r="W23" s="194">
        <v>64</v>
      </c>
      <c r="X23" s="194"/>
      <c r="Y23" s="194">
        <v>65</v>
      </c>
      <c r="Z23" s="194"/>
      <c r="AA23" s="194">
        <f t="shared" si="3"/>
        <v>1</v>
      </c>
    </row>
    <row r="24" spans="1:27" s="110" customFormat="1" x14ac:dyDescent="0.2">
      <c r="A24" s="169"/>
      <c r="B24" s="129"/>
      <c r="C24" s="147" t="s">
        <v>107</v>
      </c>
      <c r="E24" s="133" t="s">
        <v>532</v>
      </c>
      <c r="F24" s="133" t="s">
        <v>97</v>
      </c>
      <c r="G24" s="134">
        <v>-8</v>
      </c>
      <c r="I24" s="135">
        <v>8397192.1199999992</v>
      </c>
      <c r="J24" s="146"/>
      <c r="K24" s="137">
        <v>7509513</v>
      </c>
      <c r="L24" s="137"/>
      <c r="M24" s="187">
        <f t="shared" si="0"/>
        <v>1559454</v>
      </c>
      <c r="N24" s="137"/>
      <c r="O24" s="137">
        <f t="shared" si="1"/>
        <v>73177</v>
      </c>
      <c r="Q24" s="191">
        <f t="shared" si="2"/>
        <v>0.87</v>
      </c>
      <c r="S24" s="139">
        <f t="shared" si="4"/>
        <v>21.310574207718858</v>
      </c>
      <c r="T24" s="163"/>
      <c r="U24" s="198">
        <v>16.310574207718858</v>
      </c>
      <c r="V24" s="194"/>
      <c r="W24" s="194">
        <v>60</v>
      </c>
      <c r="X24" s="194"/>
      <c r="Y24" s="194">
        <v>65</v>
      </c>
      <c r="Z24" s="194"/>
      <c r="AA24" s="194">
        <f t="shared" si="3"/>
        <v>5</v>
      </c>
    </row>
    <row r="25" spans="1:27" s="110" customFormat="1" x14ac:dyDescent="0.2">
      <c r="A25" s="169"/>
      <c r="B25" s="129"/>
      <c r="C25" s="147" t="s">
        <v>108</v>
      </c>
      <c r="E25" s="133" t="s">
        <v>532</v>
      </c>
      <c r="F25" s="133" t="s">
        <v>97</v>
      </c>
      <c r="G25" s="134">
        <v>-8</v>
      </c>
      <c r="I25" s="135">
        <v>21345248.670000002</v>
      </c>
      <c r="J25" s="146"/>
      <c r="K25" s="137">
        <v>17200351</v>
      </c>
      <c r="L25" s="137"/>
      <c r="M25" s="187">
        <f t="shared" si="0"/>
        <v>5852518</v>
      </c>
      <c r="N25" s="137"/>
      <c r="O25" s="137">
        <f t="shared" si="1"/>
        <v>274315</v>
      </c>
      <c r="Q25" s="191">
        <f t="shared" si="2"/>
        <v>1.29</v>
      </c>
      <c r="S25" s="139">
        <f t="shared" si="4"/>
        <v>21.334994040990171</v>
      </c>
      <c r="T25" s="163"/>
      <c r="U25" s="198">
        <v>16.334994040990171</v>
      </c>
      <c r="V25" s="194"/>
      <c r="W25" s="194">
        <v>60</v>
      </c>
      <c r="X25" s="194"/>
      <c r="Y25" s="194">
        <v>65</v>
      </c>
      <c r="Z25" s="194"/>
      <c r="AA25" s="194">
        <f t="shared" si="3"/>
        <v>5</v>
      </c>
    </row>
    <row r="26" spans="1:27" s="110" customFormat="1" x14ac:dyDescent="0.2">
      <c r="A26" s="169"/>
      <c r="B26" s="129"/>
      <c r="C26" s="147" t="s">
        <v>109</v>
      </c>
      <c r="E26" s="133" t="s">
        <v>532</v>
      </c>
      <c r="F26" s="133" t="s">
        <v>97</v>
      </c>
      <c r="G26" s="134">
        <v>-8</v>
      </c>
      <c r="I26" s="135">
        <v>16653049.6</v>
      </c>
      <c r="J26" s="146"/>
      <c r="K26" s="137">
        <v>14451749</v>
      </c>
      <c r="L26" s="137"/>
      <c r="M26" s="187">
        <f t="shared" si="0"/>
        <v>3533545</v>
      </c>
      <c r="N26" s="137"/>
      <c r="O26" s="137">
        <f t="shared" si="1"/>
        <v>146048</v>
      </c>
      <c r="Q26" s="191">
        <f t="shared" si="2"/>
        <v>0.88</v>
      </c>
      <c r="S26" s="139">
        <f t="shared" si="4"/>
        <v>24.194361949806595</v>
      </c>
      <c r="T26" s="163"/>
      <c r="U26" s="198">
        <v>16.194361949806595</v>
      </c>
      <c r="V26" s="194"/>
      <c r="W26" s="194">
        <v>57</v>
      </c>
      <c r="X26" s="194"/>
      <c r="Y26" s="194">
        <v>65</v>
      </c>
      <c r="Z26" s="194"/>
      <c r="AA26" s="194">
        <f t="shared" si="3"/>
        <v>8</v>
      </c>
    </row>
    <row r="27" spans="1:27" s="110" customFormat="1" x14ac:dyDescent="0.2">
      <c r="A27" s="169"/>
      <c r="B27" s="129"/>
      <c r="C27" s="147" t="s">
        <v>110</v>
      </c>
      <c r="E27" s="133" t="s">
        <v>532</v>
      </c>
      <c r="F27" s="133" t="s">
        <v>97</v>
      </c>
      <c r="G27" s="134">
        <v>-8</v>
      </c>
      <c r="I27" s="135">
        <v>51457056.740000002</v>
      </c>
      <c r="J27" s="146"/>
      <c r="K27" s="137">
        <v>34353891</v>
      </c>
      <c r="L27" s="137"/>
      <c r="M27" s="187">
        <f t="shared" si="0"/>
        <v>21219730</v>
      </c>
      <c r="N27" s="137"/>
      <c r="O27" s="137">
        <f t="shared" si="1"/>
        <v>752998</v>
      </c>
      <c r="Q27" s="191">
        <f t="shared" si="2"/>
        <v>1.46</v>
      </c>
      <c r="S27" s="139">
        <f t="shared" si="4"/>
        <v>28.180341797678263</v>
      </c>
      <c r="T27" s="163"/>
      <c r="U27" s="198">
        <v>19.180341797678263</v>
      </c>
      <c r="V27" s="194"/>
      <c r="W27" s="194">
        <v>56</v>
      </c>
      <c r="X27" s="194"/>
      <c r="Y27" s="194">
        <v>65</v>
      </c>
      <c r="Z27" s="194"/>
      <c r="AA27" s="194">
        <f t="shared" si="3"/>
        <v>9</v>
      </c>
    </row>
    <row r="28" spans="1:27" s="110" customFormat="1" x14ac:dyDescent="0.2">
      <c r="A28" s="169"/>
      <c r="B28" s="129"/>
      <c r="C28" s="147" t="s">
        <v>111</v>
      </c>
      <c r="E28" s="133" t="s">
        <v>532</v>
      </c>
      <c r="F28" s="133" t="s">
        <v>97</v>
      </c>
      <c r="G28" s="134">
        <v>-8</v>
      </c>
      <c r="I28" s="135">
        <v>43271160.710000001</v>
      </c>
      <c r="J28" s="146"/>
      <c r="K28" s="137">
        <v>16660841</v>
      </c>
      <c r="L28" s="137"/>
      <c r="M28" s="187">
        <f t="shared" si="0"/>
        <v>30072013</v>
      </c>
      <c r="N28" s="137"/>
      <c r="O28" s="137">
        <f t="shared" si="1"/>
        <v>962874</v>
      </c>
      <c r="Q28" s="191">
        <f t="shared" si="2"/>
        <v>2.23</v>
      </c>
      <c r="S28" s="139">
        <f t="shared" si="4"/>
        <v>31.231508448292683</v>
      </c>
      <c r="T28" s="163"/>
      <c r="U28" s="198">
        <v>20.231508448292683</v>
      </c>
      <c r="V28" s="194"/>
      <c r="W28" s="194">
        <v>54</v>
      </c>
      <c r="X28" s="194"/>
      <c r="Y28" s="194">
        <v>65</v>
      </c>
      <c r="Z28" s="194"/>
      <c r="AA28" s="194">
        <f t="shared" si="3"/>
        <v>11</v>
      </c>
    </row>
    <row r="29" spans="1:27" s="110" customFormat="1" x14ac:dyDescent="0.2">
      <c r="A29" s="169"/>
      <c r="B29" s="129"/>
      <c r="C29" s="147" t="s">
        <v>112</v>
      </c>
      <c r="E29" s="133" t="s">
        <v>532</v>
      </c>
      <c r="F29" s="133" t="s">
        <v>97</v>
      </c>
      <c r="G29" s="134">
        <v>-8</v>
      </c>
      <c r="I29" s="150">
        <v>15816339.699999999</v>
      </c>
      <c r="J29" s="146"/>
      <c r="K29" s="137">
        <v>14084948</v>
      </c>
      <c r="L29" s="137"/>
      <c r="M29" s="187">
        <f t="shared" si="0"/>
        <v>2996699</v>
      </c>
      <c r="N29" s="137"/>
      <c r="O29" s="137">
        <f t="shared" si="1"/>
        <v>123372</v>
      </c>
      <c r="Q29" s="191">
        <f t="shared" si="2"/>
        <v>0.78</v>
      </c>
      <c r="S29" s="139">
        <f t="shared" si="4"/>
        <v>24.2900374539979</v>
      </c>
      <c r="T29" s="163"/>
      <c r="U29" s="198">
        <v>16.2900374539979</v>
      </c>
      <c r="V29" s="194"/>
      <c r="W29" s="194">
        <v>57</v>
      </c>
      <c r="X29" s="194"/>
      <c r="Y29" s="194">
        <v>65</v>
      </c>
      <c r="Z29" s="194"/>
      <c r="AA29" s="194">
        <f t="shared" si="3"/>
        <v>8</v>
      </c>
    </row>
    <row r="30" spans="1:27" s="110" customFormat="1" x14ac:dyDescent="0.2">
      <c r="A30" s="169"/>
      <c r="B30" s="129"/>
      <c r="C30" s="147" t="s">
        <v>128</v>
      </c>
      <c r="E30" s="133" t="s">
        <v>532</v>
      </c>
      <c r="F30" s="133" t="s">
        <v>97</v>
      </c>
      <c r="G30" s="134">
        <v>-8</v>
      </c>
      <c r="I30" s="140">
        <v>36901.040000000001</v>
      </c>
      <c r="J30" s="146"/>
      <c r="K30" s="137">
        <v>0</v>
      </c>
      <c r="L30" s="137"/>
      <c r="M30" s="187">
        <f t="shared" si="0"/>
        <v>39853</v>
      </c>
      <c r="N30" s="137"/>
      <c r="O30" s="137">
        <f t="shared" si="1"/>
        <v>1271</v>
      </c>
      <c r="Q30" s="192">
        <f t="shared" si="2"/>
        <v>3.44</v>
      </c>
      <c r="S30" s="190">
        <f t="shared" si="4"/>
        <v>31.353932584269664</v>
      </c>
      <c r="T30" s="163"/>
      <c r="U30" s="199">
        <v>20.353932584269664</v>
      </c>
      <c r="V30" s="194"/>
      <c r="W30" s="194">
        <v>54</v>
      </c>
      <c r="X30" s="194"/>
      <c r="Y30" s="194">
        <v>65</v>
      </c>
      <c r="Z30" s="194"/>
      <c r="AA30" s="194">
        <f t="shared" si="3"/>
        <v>11</v>
      </c>
    </row>
    <row r="31" spans="1:27" s="110" customFormat="1" x14ac:dyDescent="0.2">
      <c r="A31" s="169"/>
      <c r="B31" s="129"/>
      <c r="E31" s="133"/>
      <c r="F31" s="133"/>
      <c r="G31" s="134"/>
      <c r="I31" s="135"/>
      <c r="K31" s="148"/>
      <c r="L31" s="130"/>
      <c r="M31" s="148"/>
      <c r="N31" s="130"/>
      <c r="O31" s="148"/>
      <c r="Q31" s="138"/>
      <c r="S31" s="139"/>
      <c r="T31" s="163"/>
      <c r="U31" s="139"/>
    </row>
    <row r="32" spans="1:27" s="110" customFormat="1" x14ac:dyDescent="0.2">
      <c r="A32" s="169"/>
      <c r="B32" s="129"/>
      <c r="C32" s="149" t="s">
        <v>113</v>
      </c>
      <c r="E32" s="133"/>
      <c r="F32" s="133"/>
      <c r="G32" s="134"/>
      <c r="I32" s="135">
        <f>+SUBTOTAL(9,I17:I31)</f>
        <v>341081605.71999997</v>
      </c>
      <c r="K32" s="130">
        <f>+SUBTOTAL(9,K17:K31)</f>
        <v>170461214</v>
      </c>
      <c r="L32" s="130"/>
      <c r="M32" s="130">
        <f>+SUBTOTAL(9,M17:M31)</f>
        <v>201288261</v>
      </c>
      <c r="N32" s="130"/>
      <c r="O32" s="130">
        <f>+SUBTOTAL(9,O17:O31)</f>
        <v>6666290</v>
      </c>
      <c r="Q32" s="138">
        <f>O32/I32*100</f>
        <v>1.9544560270050089</v>
      </c>
      <c r="S32" s="139">
        <f>ROUND(M32/O32,1)</f>
        <v>30.2</v>
      </c>
      <c r="T32" s="163"/>
      <c r="U32" s="162"/>
    </row>
    <row r="33" spans="1:27" s="110" customFormat="1" x14ac:dyDescent="0.2">
      <c r="A33" s="169"/>
      <c r="B33" s="129"/>
      <c r="C33" s="149"/>
      <c r="E33" s="133"/>
      <c r="F33" s="133"/>
      <c r="G33" s="134"/>
      <c r="I33" s="135"/>
      <c r="K33" s="130"/>
      <c r="L33" s="130"/>
      <c r="M33" s="130"/>
      <c r="N33" s="130"/>
      <c r="O33" s="130"/>
      <c r="Q33" s="138"/>
      <c r="S33" s="139"/>
      <c r="T33" s="163"/>
    </row>
    <row r="34" spans="1:27" s="110" customFormat="1" x14ac:dyDescent="0.2">
      <c r="A34" s="169">
        <v>311.2</v>
      </c>
      <c r="B34" s="129"/>
      <c r="C34" s="132" t="s">
        <v>118</v>
      </c>
      <c r="E34" s="133"/>
      <c r="F34" s="133"/>
      <c r="G34" s="134"/>
      <c r="I34" s="135"/>
      <c r="K34" s="130"/>
      <c r="L34" s="130"/>
      <c r="M34" s="130"/>
      <c r="N34" s="130"/>
      <c r="O34" s="130"/>
      <c r="Q34" s="138"/>
      <c r="S34" s="139"/>
      <c r="T34" s="163"/>
    </row>
    <row r="35" spans="1:27" s="110" customFormat="1" x14ac:dyDescent="0.2">
      <c r="A35" s="169"/>
      <c r="B35" s="129"/>
      <c r="C35" s="132" t="s">
        <v>119</v>
      </c>
      <c r="E35" s="133" t="s">
        <v>532</v>
      </c>
      <c r="F35" s="133" t="s">
        <v>97</v>
      </c>
      <c r="G35" s="134">
        <v>-10</v>
      </c>
      <c r="I35" s="135">
        <v>1821179.5</v>
      </c>
      <c r="J35" s="146"/>
      <c r="K35" s="137">
        <v>2003297</v>
      </c>
      <c r="L35" s="137"/>
      <c r="M35" s="187">
        <f t="shared" ref="M35:M40" si="5">ROUND(I35*(1-(G35/100))-K35,0)</f>
        <v>0</v>
      </c>
      <c r="N35" s="137"/>
      <c r="O35" s="137">
        <v>0</v>
      </c>
      <c r="Q35" s="138">
        <v>0</v>
      </c>
      <c r="S35" s="139">
        <v>0</v>
      </c>
      <c r="T35" s="163"/>
    </row>
    <row r="36" spans="1:27" s="110" customFormat="1" x14ac:dyDescent="0.2">
      <c r="A36" s="169"/>
      <c r="B36" s="129"/>
      <c r="C36" s="132" t="s">
        <v>120</v>
      </c>
      <c r="E36" s="133" t="s">
        <v>532</v>
      </c>
      <c r="F36" s="133" t="s">
        <v>97</v>
      </c>
      <c r="G36" s="134">
        <v>-10</v>
      </c>
      <c r="I36" s="135">
        <v>630860.03</v>
      </c>
      <c r="J36" s="146"/>
      <c r="K36" s="137">
        <v>693946</v>
      </c>
      <c r="L36" s="137"/>
      <c r="M36" s="187">
        <f t="shared" si="5"/>
        <v>0</v>
      </c>
      <c r="N36" s="137"/>
      <c r="O36" s="137">
        <v>0</v>
      </c>
      <c r="Q36" s="138">
        <v>0</v>
      </c>
      <c r="R36" s="142"/>
      <c r="S36" s="139">
        <v>0</v>
      </c>
      <c r="T36" s="163"/>
    </row>
    <row r="37" spans="1:27" s="110" customFormat="1" x14ac:dyDescent="0.2">
      <c r="A37" s="169"/>
      <c r="B37" s="129"/>
      <c r="C37" s="147" t="s">
        <v>121</v>
      </c>
      <c r="E37" s="133" t="s">
        <v>532</v>
      </c>
      <c r="F37" s="133" t="s">
        <v>97</v>
      </c>
      <c r="G37" s="134">
        <v>-10</v>
      </c>
      <c r="I37" s="135">
        <v>2756302.5</v>
      </c>
      <c r="J37" s="146"/>
      <c r="K37" s="137">
        <v>3031933</v>
      </c>
      <c r="L37" s="137"/>
      <c r="M37" s="187">
        <f t="shared" si="5"/>
        <v>0</v>
      </c>
      <c r="N37" s="137"/>
      <c r="O37" s="137">
        <v>0</v>
      </c>
      <c r="Q37" s="138">
        <v>0</v>
      </c>
      <c r="S37" s="139">
        <v>0</v>
      </c>
      <c r="T37" s="163"/>
    </row>
    <row r="38" spans="1:27" s="110" customFormat="1" x14ac:dyDescent="0.2">
      <c r="A38" s="169"/>
      <c r="B38" s="129"/>
      <c r="C38" s="147" t="s">
        <v>122</v>
      </c>
      <c r="E38" s="133" t="s">
        <v>532</v>
      </c>
      <c r="F38" s="133" t="s">
        <v>97</v>
      </c>
      <c r="G38" s="134">
        <v>-10</v>
      </c>
      <c r="I38" s="135">
        <v>5631448.4000000004</v>
      </c>
      <c r="J38" s="146"/>
      <c r="K38" s="137">
        <v>6194593</v>
      </c>
      <c r="L38" s="137"/>
      <c r="M38" s="187">
        <f t="shared" si="5"/>
        <v>0</v>
      </c>
      <c r="N38" s="137"/>
      <c r="O38" s="137">
        <v>0</v>
      </c>
      <c r="Q38" s="138">
        <v>0</v>
      </c>
      <c r="S38" s="139">
        <v>0</v>
      </c>
      <c r="T38" s="163"/>
    </row>
    <row r="39" spans="1:27" s="110" customFormat="1" x14ac:dyDescent="0.2">
      <c r="A39" s="169"/>
      <c r="B39" s="129"/>
      <c r="C39" s="147" t="s">
        <v>123</v>
      </c>
      <c r="E39" s="133" t="s">
        <v>532</v>
      </c>
      <c r="F39" s="133" t="s">
        <v>97</v>
      </c>
      <c r="G39" s="134">
        <v>-10</v>
      </c>
      <c r="I39" s="135">
        <v>1756471.53</v>
      </c>
      <c r="J39" s="146"/>
      <c r="K39" s="137">
        <v>1932119</v>
      </c>
      <c r="L39" s="137"/>
      <c r="M39" s="187">
        <f t="shared" si="5"/>
        <v>0</v>
      </c>
      <c r="N39" s="137"/>
      <c r="O39" s="137">
        <v>0</v>
      </c>
      <c r="Q39" s="138">
        <v>0</v>
      </c>
      <c r="R39" s="142"/>
      <c r="S39" s="139">
        <v>0</v>
      </c>
      <c r="T39" s="163"/>
    </row>
    <row r="40" spans="1:27" s="154" customFormat="1" x14ac:dyDescent="0.2">
      <c r="A40" s="258"/>
      <c r="B40" s="152"/>
      <c r="C40" s="153" t="s">
        <v>124</v>
      </c>
      <c r="E40" s="156" t="s">
        <v>532</v>
      </c>
      <c r="F40" s="156" t="s">
        <v>97</v>
      </c>
      <c r="G40" s="157">
        <v>-10</v>
      </c>
      <c r="I40" s="140">
        <v>182442.49</v>
      </c>
      <c r="J40" s="259"/>
      <c r="K40" s="141">
        <v>200687</v>
      </c>
      <c r="L40" s="159"/>
      <c r="M40" s="188">
        <f t="shared" si="5"/>
        <v>0</v>
      </c>
      <c r="N40" s="137"/>
      <c r="O40" s="141">
        <v>0</v>
      </c>
      <c r="Q40" s="189">
        <v>0</v>
      </c>
      <c r="R40" s="161"/>
      <c r="S40" s="190">
        <v>0</v>
      </c>
      <c r="T40" s="260"/>
    </row>
    <row r="41" spans="1:27" s="110" customFormat="1" x14ac:dyDescent="0.2">
      <c r="A41" s="169"/>
      <c r="B41" s="129"/>
      <c r="C41" s="149"/>
      <c r="E41" s="133"/>
      <c r="F41" s="133"/>
      <c r="G41" s="134"/>
      <c r="I41" s="135"/>
      <c r="K41" s="130"/>
      <c r="L41" s="130"/>
      <c r="M41" s="130"/>
      <c r="N41" s="130"/>
      <c r="O41" s="130"/>
      <c r="Q41" s="138"/>
      <c r="S41" s="139"/>
      <c r="T41" s="163"/>
    </row>
    <row r="42" spans="1:27" s="110" customFormat="1" x14ac:dyDescent="0.2">
      <c r="A42" s="169"/>
      <c r="B42" s="129"/>
      <c r="C42" s="149" t="s">
        <v>125</v>
      </c>
      <c r="E42" s="133"/>
      <c r="F42" s="133"/>
      <c r="G42" s="134"/>
      <c r="I42" s="135">
        <f>+SUBTOTAL(9,I35:I41)</f>
        <v>12778704.449999999</v>
      </c>
      <c r="K42" s="130">
        <f>+SUBTOTAL(9,K35:K41)</f>
        <v>14056575</v>
      </c>
      <c r="L42" s="130"/>
      <c r="M42" s="130">
        <f>+SUBTOTAL(9,M35:M41)</f>
        <v>0</v>
      </c>
      <c r="N42" s="130"/>
      <c r="O42" s="130">
        <f>+SUBTOTAL(9,O35:O41)</f>
        <v>0</v>
      </c>
      <c r="Q42" s="138">
        <f>O42/I42*100</f>
        <v>0</v>
      </c>
      <c r="S42" s="139">
        <v>0</v>
      </c>
      <c r="T42" s="163"/>
    </row>
    <row r="43" spans="1:27" s="110" customFormat="1" x14ac:dyDescent="0.2">
      <c r="A43" s="169"/>
      <c r="B43" s="129"/>
      <c r="C43" s="149"/>
      <c r="E43" s="133"/>
      <c r="F43" s="133"/>
      <c r="G43" s="134"/>
      <c r="I43" s="135"/>
      <c r="K43" s="130"/>
      <c r="L43" s="130"/>
      <c r="M43" s="130"/>
      <c r="N43" s="130"/>
      <c r="O43" s="130"/>
      <c r="Q43" s="138"/>
      <c r="S43" s="139"/>
      <c r="T43" s="163"/>
    </row>
    <row r="44" spans="1:27" s="110" customFormat="1" x14ac:dyDescent="0.2">
      <c r="A44" s="169">
        <v>312</v>
      </c>
      <c r="B44" s="129"/>
      <c r="C44" s="110" t="s">
        <v>126</v>
      </c>
      <c r="E44" s="229"/>
      <c r="F44" s="229"/>
      <c r="G44" s="125"/>
      <c r="I44" s="135"/>
      <c r="K44" s="130"/>
      <c r="L44" s="130"/>
      <c r="M44" s="130"/>
      <c r="N44" s="130"/>
      <c r="O44" s="130"/>
      <c r="Q44" s="138"/>
      <c r="S44" s="139"/>
      <c r="T44" s="163"/>
    </row>
    <row r="45" spans="1:27" s="110" customFormat="1" x14ac:dyDescent="0.2">
      <c r="A45" s="169"/>
      <c r="B45" s="129"/>
      <c r="C45" s="132" t="s">
        <v>100</v>
      </c>
      <c r="E45" s="229" t="s">
        <v>533</v>
      </c>
      <c r="F45" s="229" t="s">
        <v>97</v>
      </c>
      <c r="G45" s="125">
        <v>-13</v>
      </c>
      <c r="I45" s="135">
        <v>554266452.51999998</v>
      </c>
      <c r="K45" s="130">
        <v>110556316</v>
      </c>
      <c r="L45" s="130"/>
      <c r="M45" s="187">
        <f t="shared" ref="M45:M58" si="6">ROUND(I45*(1-(G45/100))-K45,0)</f>
        <v>515764775</v>
      </c>
      <c r="N45" s="137"/>
      <c r="O45" s="137">
        <f t="shared" ref="O45:O58" si="7">ROUND(M45/S45,0)</f>
        <v>9760191</v>
      </c>
      <c r="Q45" s="191">
        <f t="shared" ref="Q45:Q58" si="8">ROUND(O45/I45*100,2)</f>
        <v>1.76</v>
      </c>
      <c r="S45" s="139">
        <f>U45+AA45</f>
        <v>52.84371931144328</v>
      </c>
      <c r="T45" s="163"/>
      <c r="U45" s="198">
        <v>42.84371931144328</v>
      </c>
      <c r="V45" s="194"/>
      <c r="W45" s="194">
        <v>55</v>
      </c>
      <c r="X45" s="194"/>
      <c r="Y45" s="194">
        <v>65</v>
      </c>
      <c r="Z45" s="194"/>
      <c r="AA45" s="194">
        <f t="shared" ref="AA45:AA58" si="9">Y45-W45</f>
        <v>10</v>
      </c>
    </row>
    <row r="46" spans="1:27" s="110" customFormat="1" x14ac:dyDescent="0.2">
      <c r="A46" s="169"/>
      <c r="B46" s="129"/>
      <c r="C46" s="132" t="s">
        <v>101</v>
      </c>
      <c r="E46" s="229" t="s">
        <v>533</v>
      </c>
      <c r="F46" s="229" t="s">
        <v>97</v>
      </c>
      <c r="G46" s="125">
        <v>-13</v>
      </c>
      <c r="I46" s="135">
        <v>72953390.629999995</v>
      </c>
      <c r="K46" s="130">
        <v>21555951</v>
      </c>
      <c r="L46" s="130"/>
      <c r="M46" s="187">
        <f t="shared" si="6"/>
        <v>60881380</v>
      </c>
      <c r="N46" s="137"/>
      <c r="O46" s="137">
        <f t="shared" si="7"/>
        <v>1157957</v>
      </c>
      <c r="Q46" s="191">
        <f t="shared" si="8"/>
        <v>1.59</v>
      </c>
      <c r="S46" s="139">
        <f>U46+AA46</f>
        <v>52.576565097379095</v>
      </c>
      <c r="T46" s="163"/>
      <c r="U46" s="198">
        <v>42.576565097379095</v>
      </c>
      <c r="V46" s="194"/>
      <c r="W46" s="194">
        <v>55</v>
      </c>
      <c r="X46" s="194"/>
      <c r="Y46" s="194">
        <v>65</v>
      </c>
      <c r="Z46" s="194"/>
      <c r="AA46" s="194">
        <f t="shared" si="9"/>
        <v>10</v>
      </c>
    </row>
    <row r="47" spans="1:27" s="110" customFormat="1" x14ac:dyDescent="0.2">
      <c r="A47" s="169"/>
      <c r="B47" s="129"/>
      <c r="C47" s="147" t="s">
        <v>103</v>
      </c>
      <c r="E47" s="133" t="s">
        <v>533</v>
      </c>
      <c r="F47" s="133" t="s">
        <v>97</v>
      </c>
      <c r="G47" s="134">
        <v>-6</v>
      </c>
      <c r="I47" s="135">
        <v>38556575.43</v>
      </c>
      <c r="J47" s="146"/>
      <c r="K47" s="137">
        <v>39433716</v>
      </c>
      <c r="L47" s="137"/>
      <c r="M47" s="187">
        <f t="shared" si="6"/>
        <v>1436254</v>
      </c>
      <c r="N47" s="137"/>
      <c r="O47" s="137">
        <f t="shared" si="7"/>
        <v>1238148</v>
      </c>
      <c r="Q47" s="191">
        <f t="shared" si="8"/>
        <v>3.21</v>
      </c>
      <c r="S47" s="139">
        <v>1.1600018737663025</v>
      </c>
      <c r="T47" s="163"/>
      <c r="U47" s="198"/>
      <c r="V47" s="194"/>
      <c r="W47" s="194"/>
      <c r="X47" s="194"/>
      <c r="Y47" s="194"/>
      <c r="Z47" s="194"/>
      <c r="AA47" s="194"/>
    </row>
    <row r="48" spans="1:27" s="110" customFormat="1" x14ac:dyDescent="0.2">
      <c r="A48" s="169"/>
      <c r="B48" s="129"/>
      <c r="C48" s="147" t="s">
        <v>104</v>
      </c>
      <c r="E48" s="133" t="s">
        <v>533</v>
      </c>
      <c r="F48" s="133" t="s">
        <v>97</v>
      </c>
      <c r="G48" s="134">
        <v>-6</v>
      </c>
      <c r="I48" s="135">
        <v>42204805.560000002</v>
      </c>
      <c r="J48" s="146"/>
      <c r="K48" s="137">
        <v>43229373</v>
      </c>
      <c r="L48" s="137"/>
      <c r="M48" s="187">
        <f t="shared" si="6"/>
        <v>1507721</v>
      </c>
      <c r="N48" s="137"/>
      <c r="O48" s="137">
        <f t="shared" si="7"/>
        <v>1299759</v>
      </c>
      <c r="Q48" s="191">
        <f t="shared" si="8"/>
        <v>3.08</v>
      </c>
      <c r="S48" s="139">
        <v>1.1600004308491036</v>
      </c>
      <c r="T48" s="163"/>
      <c r="U48" s="198"/>
      <c r="V48" s="194"/>
      <c r="W48" s="194"/>
      <c r="X48" s="194"/>
      <c r="Y48" s="194"/>
      <c r="Z48" s="194"/>
      <c r="AA48" s="194"/>
    </row>
    <row r="49" spans="1:27" s="110" customFormat="1" x14ac:dyDescent="0.2">
      <c r="A49" s="169"/>
      <c r="B49" s="129"/>
      <c r="C49" s="147" t="s">
        <v>105</v>
      </c>
      <c r="E49" s="133" t="s">
        <v>533</v>
      </c>
      <c r="F49" s="133" t="s">
        <v>97</v>
      </c>
      <c r="G49" s="134">
        <v>-6</v>
      </c>
      <c r="I49" s="135">
        <v>442651264.75999999</v>
      </c>
      <c r="J49" s="146"/>
      <c r="K49" s="137">
        <v>80166586</v>
      </c>
      <c r="L49" s="137"/>
      <c r="M49" s="187">
        <f t="shared" si="6"/>
        <v>389043755</v>
      </c>
      <c r="N49" s="137"/>
      <c r="O49" s="137">
        <f t="shared" si="7"/>
        <v>21705572</v>
      </c>
      <c r="Q49" s="191">
        <f t="shared" si="8"/>
        <v>4.9000000000000004</v>
      </c>
      <c r="S49" s="139">
        <f t="shared" ref="S49:S58" si="10">U49+AA49</f>
        <v>17.923681432433298</v>
      </c>
      <c r="T49" s="163"/>
      <c r="U49" s="198">
        <v>16.923681432433298</v>
      </c>
      <c r="V49" s="194"/>
      <c r="W49" s="194">
        <v>64</v>
      </c>
      <c r="X49" s="194"/>
      <c r="Y49" s="194">
        <v>65</v>
      </c>
      <c r="Z49" s="194"/>
      <c r="AA49" s="194">
        <f t="shared" si="9"/>
        <v>1</v>
      </c>
    </row>
    <row r="50" spans="1:27" s="110" customFormat="1" x14ac:dyDescent="0.2">
      <c r="A50" s="169"/>
      <c r="B50" s="129"/>
      <c r="C50" s="147" t="s">
        <v>106</v>
      </c>
      <c r="E50" s="133" t="s">
        <v>533</v>
      </c>
      <c r="F50" s="133" t="s">
        <v>97</v>
      </c>
      <c r="G50" s="134">
        <v>-6</v>
      </c>
      <c r="I50" s="135">
        <v>335178567.22000003</v>
      </c>
      <c r="J50" s="146"/>
      <c r="K50" s="137">
        <v>75103808</v>
      </c>
      <c r="L50" s="137"/>
      <c r="M50" s="187">
        <f t="shared" si="6"/>
        <v>280185473</v>
      </c>
      <c r="N50" s="137"/>
      <c r="O50" s="137">
        <f t="shared" si="7"/>
        <v>15580757</v>
      </c>
      <c r="Q50" s="191">
        <f t="shared" si="8"/>
        <v>4.6500000000000004</v>
      </c>
      <c r="S50" s="139">
        <f t="shared" si="10"/>
        <v>17.982789396249931</v>
      </c>
      <c r="T50" s="163"/>
      <c r="U50" s="198">
        <v>16.982789396249931</v>
      </c>
      <c r="V50" s="194"/>
      <c r="W50" s="194">
        <v>64</v>
      </c>
      <c r="X50" s="194"/>
      <c r="Y50" s="194">
        <v>65</v>
      </c>
      <c r="Z50" s="194"/>
      <c r="AA50" s="194">
        <f t="shared" si="9"/>
        <v>1</v>
      </c>
    </row>
    <row r="51" spans="1:27" s="110" customFormat="1" x14ac:dyDescent="0.2">
      <c r="A51" s="169"/>
      <c r="B51" s="129"/>
      <c r="C51" s="147" t="s">
        <v>107</v>
      </c>
      <c r="E51" s="133" t="s">
        <v>533</v>
      </c>
      <c r="F51" s="133" t="s">
        <v>97</v>
      </c>
      <c r="G51" s="134">
        <v>-8</v>
      </c>
      <c r="I51" s="135">
        <v>139576135.58000001</v>
      </c>
      <c r="J51" s="146"/>
      <c r="K51" s="137">
        <v>57639685</v>
      </c>
      <c r="L51" s="137"/>
      <c r="M51" s="187">
        <f t="shared" si="6"/>
        <v>93102541</v>
      </c>
      <c r="N51" s="137"/>
      <c r="O51" s="137">
        <f t="shared" si="7"/>
        <v>4428672</v>
      </c>
      <c r="Q51" s="191">
        <f t="shared" si="8"/>
        <v>3.17</v>
      </c>
      <c r="S51" s="139">
        <f t="shared" si="10"/>
        <v>21.022674994329403</v>
      </c>
      <c r="T51" s="163"/>
      <c r="U51" s="198">
        <v>16.022674994329403</v>
      </c>
      <c r="V51" s="194"/>
      <c r="W51" s="194">
        <v>60</v>
      </c>
      <c r="X51" s="194"/>
      <c r="Y51" s="194">
        <v>65</v>
      </c>
      <c r="Z51" s="194"/>
      <c r="AA51" s="194">
        <f t="shared" si="9"/>
        <v>5</v>
      </c>
    </row>
    <row r="52" spans="1:27" s="110" customFormat="1" x14ac:dyDescent="0.2">
      <c r="A52" s="169"/>
      <c r="B52" s="129"/>
      <c r="C52" s="147" t="s">
        <v>108</v>
      </c>
      <c r="E52" s="133" t="s">
        <v>533</v>
      </c>
      <c r="F52" s="133" t="s">
        <v>97</v>
      </c>
      <c r="G52" s="134">
        <v>-8</v>
      </c>
      <c r="I52" s="135">
        <v>355931120.22000003</v>
      </c>
      <c r="J52" s="146"/>
      <c r="K52" s="137">
        <v>110114714</v>
      </c>
      <c r="L52" s="137"/>
      <c r="M52" s="187">
        <f t="shared" si="6"/>
        <v>274290896</v>
      </c>
      <c r="N52" s="137"/>
      <c r="O52" s="137">
        <f t="shared" si="7"/>
        <v>13082586</v>
      </c>
      <c r="Q52" s="191">
        <f t="shared" si="8"/>
        <v>3.68</v>
      </c>
      <c r="S52" s="139">
        <f t="shared" si="10"/>
        <v>20.966106724538498</v>
      </c>
      <c r="T52" s="163"/>
      <c r="U52" s="198">
        <v>15.966106724538497</v>
      </c>
      <c r="V52" s="194"/>
      <c r="W52" s="194">
        <v>60</v>
      </c>
      <c r="X52" s="194"/>
      <c r="Y52" s="194">
        <v>65</v>
      </c>
      <c r="Z52" s="194"/>
      <c r="AA52" s="194">
        <f t="shared" si="9"/>
        <v>5</v>
      </c>
    </row>
    <row r="53" spans="1:27" s="110" customFormat="1" x14ac:dyDescent="0.2">
      <c r="A53" s="169"/>
      <c r="B53" s="129"/>
      <c r="C53" s="147" t="s">
        <v>109</v>
      </c>
      <c r="E53" s="133" t="s">
        <v>533</v>
      </c>
      <c r="F53" s="133" t="s">
        <v>97</v>
      </c>
      <c r="G53" s="134">
        <v>-8</v>
      </c>
      <c r="I53" s="135">
        <v>277188781.50999999</v>
      </c>
      <c r="J53" s="146"/>
      <c r="K53" s="137">
        <v>74139461</v>
      </c>
      <c r="L53" s="137"/>
      <c r="M53" s="187">
        <f t="shared" si="6"/>
        <v>225224423</v>
      </c>
      <c r="N53" s="137"/>
      <c r="O53" s="137">
        <f t="shared" si="7"/>
        <v>9405490</v>
      </c>
      <c r="Q53" s="191">
        <f t="shared" si="8"/>
        <v>3.39</v>
      </c>
      <c r="S53" s="139">
        <f t="shared" si="10"/>
        <v>23.94606051114468</v>
      </c>
      <c r="T53" s="163"/>
      <c r="U53" s="198">
        <v>15.946060511144678</v>
      </c>
      <c r="V53" s="194"/>
      <c r="W53" s="194">
        <v>57</v>
      </c>
      <c r="X53" s="194"/>
      <c r="Y53" s="194">
        <v>65</v>
      </c>
      <c r="Z53" s="194"/>
      <c r="AA53" s="194">
        <f t="shared" si="9"/>
        <v>8</v>
      </c>
    </row>
    <row r="54" spans="1:27" s="110" customFormat="1" x14ac:dyDescent="0.2">
      <c r="A54" s="169"/>
      <c r="B54" s="129"/>
      <c r="C54" s="147" t="s">
        <v>110</v>
      </c>
      <c r="E54" s="133" t="s">
        <v>533</v>
      </c>
      <c r="F54" s="133" t="s">
        <v>97</v>
      </c>
      <c r="G54" s="134">
        <v>-8</v>
      </c>
      <c r="I54" s="135">
        <v>433488085.01999998</v>
      </c>
      <c r="J54" s="146"/>
      <c r="K54" s="137">
        <v>181912764</v>
      </c>
      <c r="L54" s="137"/>
      <c r="M54" s="187">
        <f t="shared" si="6"/>
        <v>286254368</v>
      </c>
      <c r="N54" s="137"/>
      <c r="O54" s="137">
        <f t="shared" si="7"/>
        <v>10354862</v>
      </c>
      <c r="Q54" s="191">
        <f t="shared" si="8"/>
        <v>2.39</v>
      </c>
      <c r="S54" s="139">
        <f t="shared" si="10"/>
        <v>27.644439837411241</v>
      </c>
      <c r="T54" s="163"/>
      <c r="U54" s="198">
        <v>18.644439837411241</v>
      </c>
      <c r="V54" s="194"/>
      <c r="W54" s="194">
        <v>56</v>
      </c>
      <c r="X54" s="194"/>
      <c r="Y54" s="194">
        <v>65</v>
      </c>
      <c r="Z54" s="194"/>
      <c r="AA54" s="194">
        <f t="shared" si="9"/>
        <v>9</v>
      </c>
    </row>
    <row r="55" spans="1:27" s="110" customFormat="1" x14ac:dyDescent="0.2">
      <c r="A55" s="169"/>
      <c r="B55" s="129"/>
      <c r="C55" s="147" t="s">
        <v>111</v>
      </c>
      <c r="E55" s="133" t="s">
        <v>533</v>
      </c>
      <c r="F55" s="133" t="s">
        <v>97</v>
      </c>
      <c r="G55" s="134">
        <v>-8</v>
      </c>
      <c r="I55" s="135">
        <v>751196369.79999995</v>
      </c>
      <c r="J55" s="146"/>
      <c r="K55" s="137">
        <v>168106676</v>
      </c>
      <c r="L55" s="137"/>
      <c r="M55" s="187">
        <f t="shared" si="6"/>
        <v>643185403</v>
      </c>
      <c r="N55" s="137"/>
      <c r="O55" s="137">
        <f t="shared" si="7"/>
        <v>20969139</v>
      </c>
      <c r="Q55" s="191">
        <f t="shared" si="8"/>
        <v>2.79</v>
      </c>
      <c r="S55" s="139">
        <f t="shared" si="10"/>
        <v>30.672953070255446</v>
      </c>
      <c r="T55" s="163"/>
      <c r="U55" s="198">
        <v>19.672953070255446</v>
      </c>
      <c r="V55" s="194"/>
      <c r="W55" s="194">
        <v>54</v>
      </c>
      <c r="X55" s="194"/>
      <c r="Y55" s="194">
        <v>65</v>
      </c>
      <c r="Z55" s="194"/>
      <c r="AA55" s="194">
        <f t="shared" si="9"/>
        <v>11</v>
      </c>
    </row>
    <row r="56" spans="1:27" s="110" customFormat="1" x14ac:dyDescent="0.2">
      <c r="A56" s="261"/>
      <c r="B56" s="129"/>
      <c r="C56" s="147" t="s">
        <v>112</v>
      </c>
      <c r="E56" s="133" t="s">
        <v>533</v>
      </c>
      <c r="F56" s="133" t="s">
        <v>97</v>
      </c>
      <c r="G56" s="134">
        <v>-8</v>
      </c>
      <c r="I56" s="135">
        <v>70125568.120000005</v>
      </c>
      <c r="J56" s="146"/>
      <c r="K56" s="137">
        <v>62367365</v>
      </c>
      <c r="L56" s="137"/>
      <c r="M56" s="187">
        <f t="shared" si="6"/>
        <v>13368249</v>
      </c>
      <c r="N56" s="137"/>
      <c r="O56" s="137">
        <f t="shared" si="7"/>
        <v>557306</v>
      </c>
      <c r="Q56" s="191">
        <f t="shared" si="8"/>
        <v>0.79</v>
      </c>
      <c r="S56" s="139">
        <f t="shared" si="10"/>
        <v>23.987247991465971</v>
      </c>
      <c r="T56" s="163"/>
      <c r="U56" s="198">
        <v>15.987247991465972</v>
      </c>
      <c r="V56" s="194"/>
      <c r="W56" s="194">
        <v>57</v>
      </c>
      <c r="X56" s="194"/>
      <c r="Y56" s="194">
        <v>65</v>
      </c>
      <c r="Z56" s="194"/>
      <c r="AA56" s="194">
        <f t="shared" si="9"/>
        <v>8</v>
      </c>
    </row>
    <row r="57" spans="1:27" s="110" customFormat="1" x14ac:dyDescent="0.2">
      <c r="A57" s="169"/>
      <c r="B57" s="129"/>
      <c r="C57" s="147" t="s">
        <v>127</v>
      </c>
      <c r="E57" s="133" t="s">
        <v>533</v>
      </c>
      <c r="F57" s="133" t="s">
        <v>97</v>
      </c>
      <c r="G57" s="134">
        <v>-8</v>
      </c>
      <c r="I57" s="150">
        <v>119327931.23999999</v>
      </c>
      <c r="J57" s="146"/>
      <c r="K57" s="137">
        <v>39524131</v>
      </c>
      <c r="L57" s="137"/>
      <c r="M57" s="187">
        <f t="shared" si="6"/>
        <v>89350035</v>
      </c>
      <c r="N57" s="137"/>
      <c r="O57" s="137">
        <f t="shared" si="7"/>
        <v>3219842</v>
      </c>
      <c r="Q57" s="191">
        <f t="shared" si="8"/>
        <v>2.7</v>
      </c>
      <c r="S57" s="139">
        <f t="shared" si="10"/>
        <v>27.749823728642838</v>
      </c>
      <c r="T57" s="163"/>
      <c r="U57" s="198">
        <v>18.749823728642838</v>
      </c>
      <c r="V57" s="194"/>
      <c r="W57" s="194">
        <v>56</v>
      </c>
      <c r="X57" s="194"/>
      <c r="Y57" s="194">
        <v>65</v>
      </c>
      <c r="Z57" s="194"/>
      <c r="AA57" s="194">
        <f t="shared" si="9"/>
        <v>9</v>
      </c>
    </row>
    <row r="58" spans="1:27" s="110" customFormat="1" x14ac:dyDescent="0.2">
      <c r="A58" s="169"/>
      <c r="B58" s="129"/>
      <c r="C58" s="147" t="s">
        <v>128</v>
      </c>
      <c r="E58" s="133" t="s">
        <v>533</v>
      </c>
      <c r="F58" s="133" t="s">
        <v>97</v>
      </c>
      <c r="G58" s="134">
        <v>-8</v>
      </c>
      <c r="I58" s="140">
        <v>254161647.88999999</v>
      </c>
      <c r="J58" s="146"/>
      <c r="K58" s="137">
        <v>95407708</v>
      </c>
      <c r="L58" s="137"/>
      <c r="M58" s="187">
        <f t="shared" si="6"/>
        <v>179086872</v>
      </c>
      <c r="N58" s="137"/>
      <c r="O58" s="137">
        <f t="shared" si="7"/>
        <v>5821941</v>
      </c>
      <c r="Q58" s="192">
        <f t="shared" si="8"/>
        <v>2.29</v>
      </c>
      <c r="S58" s="190">
        <f t="shared" si="10"/>
        <v>30.760679852526636</v>
      </c>
      <c r="T58" s="163"/>
      <c r="U58" s="322">
        <v>19.760679852526636</v>
      </c>
      <c r="V58" s="194"/>
      <c r="W58" s="194">
        <v>54</v>
      </c>
      <c r="X58" s="194"/>
      <c r="Y58" s="194">
        <v>65</v>
      </c>
      <c r="Z58" s="194"/>
      <c r="AA58" s="194">
        <f t="shared" si="9"/>
        <v>11</v>
      </c>
    </row>
    <row r="59" spans="1:27" s="110" customFormat="1" x14ac:dyDescent="0.2">
      <c r="A59" s="169"/>
      <c r="B59" s="129"/>
      <c r="E59" s="133"/>
      <c r="F59" s="133"/>
      <c r="G59" s="134"/>
      <c r="I59" s="135"/>
      <c r="K59" s="148"/>
      <c r="L59" s="130"/>
      <c r="M59" s="148"/>
      <c r="N59" s="130"/>
      <c r="O59" s="148"/>
      <c r="Q59" s="138"/>
      <c r="S59" s="139"/>
      <c r="T59" s="163"/>
    </row>
    <row r="60" spans="1:27" s="110" customFormat="1" x14ac:dyDescent="0.2">
      <c r="A60" s="169"/>
      <c r="B60" s="129"/>
      <c r="C60" s="149" t="s">
        <v>129</v>
      </c>
      <c r="E60" s="133"/>
      <c r="F60" s="133"/>
      <c r="G60" s="134"/>
      <c r="I60" s="135">
        <f>+SUBTOTAL(9,I45:I59)</f>
        <v>3886806695.4999995</v>
      </c>
      <c r="K60" s="130">
        <f>+SUBTOTAL(9,K45:K59)</f>
        <v>1159258254</v>
      </c>
      <c r="L60" s="130"/>
      <c r="M60" s="130">
        <f>+SUBTOTAL(9,M45:M59)</f>
        <v>3052682145</v>
      </c>
      <c r="N60" s="130"/>
      <c r="O60" s="130">
        <f>+SUBTOTAL(9,O45:O59)</f>
        <v>118582222</v>
      </c>
      <c r="Q60" s="138">
        <f>O60/I60*100</f>
        <v>3.0508906485442173</v>
      </c>
      <c r="S60" s="139">
        <f>ROUND(M60/O60,1)</f>
        <v>25.7</v>
      </c>
      <c r="T60" s="163"/>
    </row>
    <row r="61" spans="1:27" s="110" customFormat="1" ht="15.75" x14ac:dyDescent="0.25">
      <c r="B61" s="129"/>
      <c r="C61" s="151"/>
      <c r="E61" s="229"/>
      <c r="F61" s="229"/>
      <c r="G61" s="125"/>
      <c r="K61" s="126"/>
      <c r="L61" s="126"/>
      <c r="M61" s="126"/>
      <c r="N61" s="126"/>
      <c r="O61" s="126"/>
    </row>
    <row r="62" spans="1:27" s="110" customFormat="1" x14ac:dyDescent="0.2">
      <c r="A62" s="169">
        <v>312.10000000000002</v>
      </c>
      <c r="B62" s="129"/>
      <c r="C62" s="132" t="s">
        <v>130</v>
      </c>
      <c r="E62" s="133"/>
      <c r="F62" s="133"/>
      <c r="G62" s="134"/>
      <c r="I62" s="135"/>
      <c r="K62" s="130"/>
      <c r="L62" s="130"/>
      <c r="M62" s="130"/>
      <c r="N62" s="130"/>
      <c r="O62" s="130"/>
      <c r="Q62" s="138"/>
      <c r="S62" s="139"/>
      <c r="T62" s="163"/>
    </row>
    <row r="63" spans="1:27" s="110" customFormat="1" x14ac:dyDescent="0.2">
      <c r="A63" s="169"/>
      <c r="B63" s="129"/>
      <c r="C63" s="132" t="s">
        <v>114</v>
      </c>
      <c r="E63" s="133" t="s">
        <v>115</v>
      </c>
      <c r="F63" s="133" t="s">
        <v>97</v>
      </c>
      <c r="G63" s="134">
        <v>0</v>
      </c>
      <c r="I63" s="150">
        <v>9104044.8699999992</v>
      </c>
      <c r="J63" s="146"/>
      <c r="K63" s="137">
        <v>5018153</v>
      </c>
      <c r="L63" s="137"/>
      <c r="M63" s="187">
        <f t="shared" ref="M63:M73" si="11">ROUND(I63*(1-(G63/100))-K63,0)</f>
        <v>4085892</v>
      </c>
      <c r="N63" s="137"/>
      <c r="O63" s="137">
        <f t="shared" ref="O63:O69" si="12">ROUND(M63/S63,0)</f>
        <v>680982</v>
      </c>
      <c r="Q63" s="191">
        <f t="shared" ref="Q63:Q69" si="13">ROUND(O63/I63*100,2)</f>
        <v>7.48</v>
      </c>
      <c r="S63" s="139">
        <v>6</v>
      </c>
      <c r="T63" s="163"/>
    </row>
    <row r="64" spans="1:27" s="110" customFormat="1" x14ac:dyDescent="0.2">
      <c r="A64" s="169"/>
      <c r="B64" s="129"/>
      <c r="C64" s="147" t="s">
        <v>131</v>
      </c>
      <c r="E64" s="133" t="s">
        <v>115</v>
      </c>
      <c r="F64" s="133" t="s">
        <v>97</v>
      </c>
      <c r="G64" s="134">
        <v>0</v>
      </c>
      <c r="I64" s="135">
        <v>9299115</v>
      </c>
      <c r="J64" s="146"/>
      <c r="K64" s="137">
        <v>9298845</v>
      </c>
      <c r="L64" s="137"/>
      <c r="M64" s="187">
        <f t="shared" si="11"/>
        <v>270</v>
      </c>
      <c r="N64" s="137"/>
      <c r="O64" s="137">
        <f t="shared" si="12"/>
        <v>90</v>
      </c>
      <c r="Q64" s="191">
        <f t="shared" si="13"/>
        <v>0</v>
      </c>
      <c r="S64" s="139">
        <v>3</v>
      </c>
      <c r="T64" s="163"/>
    </row>
    <row r="65" spans="1:27" s="110" customFormat="1" x14ac:dyDescent="0.2">
      <c r="A65" s="169"/>
      <c r="B65" s="129"/>
      <c r="C65" s="147" t="s">
        <v>132</v>
      </c>
      <c r="E65" s="133" t="s">
        <v>115</v>
      </c>
      <c r="F65" s="133" t="s">
        <v>97</v>
      </c>
      <c r="G65" s="134">
        <v>0</v>
      </c>
      <c r="I65" s="135">
        <v>3909061.67</v>
      </c>
      <c r="J65" s="146"/>
      <c r="K65" s="137">
        <v>2991413</v>
      </c>
      <c r="L65" s="137"/>
      <c r="M65" s="187">
        <f t="shared" si="11"/>
        <v>917649</v>
      </c>
      <c r="N65" s="137"/>
      <c r="O65" s="137">
        <f t="shared" si="12"/>
        <v>305883</v>
      </c>
      <c r="Q65" s="191">
        <f t="shared" si="13"/>
        <v>7.82</v>
      </c>
      <c r="S65" s="139">
        <v>3</v>
      </c>
      <c r="T65" s="163"/>
    </row>
    <row r="66" spans="1:27" s="110" customFormat="1" x14ac:dyDescent="0.2">
      <c r="A66" s="169"/>
      <c r="B66" s="129"/>
      <c r="C66" s="147" t="s">
        <v>133</v>
      </c>
      <c r="E66" s="133" t="s">
        <v>115</v>
      </c>
      <c r="F66" s="133" t="s">
        <v>97</v>
      </c>
      <c r="G66" s="134">
        <v>0</v>
      </c>
      <c r="I66" s="135">
        <v>19802080.260000002</v>
      </c>
      <c r="J66" s="146"/>
      <c r="K66" s="137">
        <v>5142558</v>
      </c>
      <c r="L66" s="137"/>
      <c r="M66" s="187">
        <f t="shared" si="11"/>
        <v>14659522</v>
      </c>
      <c r="N66" s="137"/>
      <c r="O66" s="137">
        <f t="shared" si="12"/>
        <v>4886507</v>
      </c>
      <c r="Q66" s="191">
        <f t="shared" si="13"/>
        <v>24.68</v>
      </c>
      <c r="S66" s="139">
        <v>3.0000002046451586</v>
      </c>
      <c r="T66" s="163"/>
    </row>
    <row r="67" spans="1:27" s="154" customFormat="1" x14ac:dyDescent="0.2">
      <c r="A67" s="258"/>
      <c r="B67" s="152"/>
      <c r="C67" s="153" t="s">
        <v>116</v>
      </c>
      <c r="E67" s="155" t="s">
        <v>115</v>
      </c>
      <c r="F67" s="156" t="s">
        <v>97</v>
      </c>
      <c r="G67" s="157">
        <v>0</v>
      </c>
      <c r="I67" s="150">
        <v>39480.550000000003</v>
      </c>
      <c r="J67" s="158"/>
      <c r="K67" s="159">
        <v>39209</v>
      </c>
      <c r="L67" s="159"/>
      <c r="M67" s="187">
        <f t="shared" si="11"/>
        <v>272</v>
      </c>
      <c r="N67" s="137"/>
      <c r="O67" s="137">
        <f t="shared" si="12"/>
        <v>91</v>
      </c>
      <c r="Q67" s="191">
        <f t="shared" si="13"/>
        <v>0.23</v>
      </c>
      <c r="R67" s="161"/>
      <c r="S67" s="162">
        <v>2.9890109890109891</v>
      </c>
      <c r="T67" s="260"/>
    </row>
    <row r="68" spans="1:27" s="110" customFormat="1" x14ac:dyDescent="0.2">
      <c r="A68" s="169"/>
      <c r="B68" s="129"/>
      <c r="C68" s="147" t="s">
        <v>117</v>
      </c>
      <c r="E68" s="133" t="s">
        <v>115</v>
      </c>
      <c r="F68" s="133" t="s">
        <v>97</v>
      </c>
      <c r="G68" s="134">
        <v>0</v>
      </c>
      <c r="I68" s="135">
        <v>2100620.94</v>
      </c>
      <c r="J68" s="146"/>
      <c r="K68" s="137">
        <v>2073761</v>
      </c>
      <c r="L68" s="137"/>
      <c r="M68" s="187">
        <f t="shared" si="11"/>
        <v>26860</v>
      </c>
      <c r="N68" s="137"/>
      <c r="O68" s="137">
        <f t="shared" si="12"/>
        <v>5372</v>
      </c>
      <c r="Q68" s="191">
        <f t="shared" si="13"/>
        <v>0.26</v>
      </c>
      <c r="S68" s="139">
        <v>5</v>
      </c>
      <c r="T68" s="163"/>
    </row>
    <row r="69" spans="1:27" s="110" customFormat="1" x14ac:dyDescent="0.2">
      <c r="A69" s="169"/>
      <c r="B69" s="129"/>
      <c r="C69" s="147" t="s">
        <v>134</v>
      </c>
      <c r="E69" s="133" t="s">
        <v>115</v>
      </c>
      <c r="F69" s="133" t="s">
        <v>97</v>
      </c>
      <c r="G69" s="134">
        <v>0</v>
      </c>
      <c r="I69" s="135">
        <v>32692663.870000001</v>
      </c>
      <c r="J69" s="146"/>
      <c r="K69" s="137">
        <v>14310027</v>
      </c>
      <c r="L69" s="137"/>
      <c r="M69" s="187">
        <f t="shared" si="11"/>
        <v>18382637</v>
      </c>
      <c r="N69" s="137"/>
      <c r="O69" s="137">
        <f t="shared" si="12"/>
        <v>4595659</v>
      </c>
      <c r="Q69" s="191">
        <f t="shared" si="13"/>
        <v>14.06</v>
      </c>
      <c r="S69" s="139">
        <v>4.0000002175966491</v>
      </c>
      <c r="T69" s="163"/>
    </row>
    <row r="70" spans="1:27" s="154" customFormat="1" x14ac:dyDescent="0.2">
      <c r="A70" s="263"/>
      <c r="B70" s="152"/>
      <c r="C70" s="153" t="s">
        <v>135</v>
      </c>
      <c r="E70" s="156" t="s">
        <v>115</v>
      </c>
      <c r="F70" s="156" t="s">
        <v>97</v>
      </c>
      <c r="G70" s="157">
        <v>0</v>
      </c>
      <c r="I70" s="150">
        <v>1901133.18</v>
      </c>
      <c r="J70" s="158"/>
      <c r="K70" s="159">
        <v>1901133</v>
      </c>
      <c r="L70" s="159"/>
      <c r="M70" s="187">
        <f t="shared" si="11"/>
        <v>0</v>
      </c>
      <c r="N70" s="137"/>
      <c r="O70" s="137">
        <v>0</v>
      </c>
      <c r="Q70" s="160">
        <v>0</v>
      </c>
      <c r="S70" s="162">
        <v>0</v>
      </c>
      <c r="T70" s="260"/>
    </row>
    <row r="71" spans="1:27" s="110" customFormat="1" x14ac:dyDescent="0.2">
      <c r="A71" s="169"/>
      <c r="B71" s="129"/>
      <c r="C71" s="132" t="s">
        <v>534</v>
      </c>
      <c r="E71" s="229" t="s">
        <v>115</v>
      </c>
      <c r="F71" s="229" t="s">
        <v>97</v>
      </c>
      <c r="G71" s="134">
        <v>0</v>
      </c>
      <c r="I71" s="135">
        <v>575455.72</v>
      </c>
      <c r="K71" s="130">
        <v>575456</v>
      </c>
      <c r="L71" s="130"/>
      <c r="M71" s="187">
        <f t="shared" si="11"/>
        <v>0</v>
      </c>
      <c r="N71" s="137"/>
      <c r="O71" s="137">
        <v>0</v>
      </c>
      <c r="Q71" s="138">
        <v>0</v>
      </c>
      <c r="S71" s="139">
        <v>0</v>
      </c>
      <c r="T71" s="163"/>
    </row>
    <row r="72" spans="1:27" s="110" customFormat="1" x14ac:dyDescent="0.2">
      <c r="B72" s="129"/>
      <c r="C72" s="147" t="s">
        <v>535</v>
      </c>
      <c r="E72" s="229" t="s">
        <v>115</v>
      </c>
      <c r="F72" s="229" t="s">
        <v>97</v>
      </c>
      <c r="G72" s="134">
        <v>0</v>
      </c>
      <c r="I72" s="135">
        <v>1831840.98</v>
      </c>
      <c r="K72" s="130">
        <v>1831841</v>
      </c>
      <c r="L72" s="130"/>
      <c r="M72" s="187">
        <f t="shared" si="11"/>
        <v>0</v>
      </c>
      <c r="N72" s="137"/>
      <c r="O72" s="137">
        <v>0</v>
      </c>
      <c r="Q72" s="138">
        <v>0</v>
      </c>
      <c r="S72" s="139">
        <v>0</v>
      </c>
      <c r="T72" s="163"/>
    </row>
    <row r="73" spans="1:27" s="154" customFormat="1" x14ac:dyDescent="0.2">
      <c r="A73" s="258"/>
      <c r="B73" s="152"/>
      <c r="C73" s="153" t="s">
        <v>536</v>
      </c>
      <c r="E73" s="155" t="s">
        <v>115</v>
      </c>
      <c r="F73" s="156" t="s">
        <v>97</v>
      </c>
      <c r="G73" s="157">
        <v>0</v>
      </c>
      <c r="I73" s="140">
        <v>91265.89</v>
      </c>
      <c r="J73" s="158"/>
      <c r="K73" s="141">
        <v>91266</v>
      </c>
      <c r="L73" s="159"/>
      <c r="M73" s="188">
        <f t="shared" si="11"/>
        <v>0</v>
      </c>
      <c r="N73" s="137"/>
      <c r="O73" s="141">
        <v>0</v>
      </c>
      <c r="Q73" s="189">
        <v>0</v>
      </c>
      <c r="R73" s="161"/>
      <c r="S73" s="190">
        <v>0</v>
      </c>
      <c r="T73" s="260"/>
    </row>
    <row r="74" spans="1:27" s="110" customFormat="1" x14ac:dyDescent="0.2">
      <c r="A74" s="169"/>
      <c r="B74" s="129"/>
      <c r="C74" s="149"/>
      <c r="E74" s="133"/>
      <c r="F74" s="133"/>
      <c r="G74" s="134"/>
      <c r="I74" s="135"/>
      <c r="K74" s="130"/>
      <c r="L74" s="130"/>
      <c r="M74" s="130"/>
      <c r="N74" s="130"/>
      <c r="O74" s="130"/>
      <c r="Q74" s="138"/>
      <c r="S74" s="139"/>
      <c r="T74" s="163"/>
    </row>
    <row r="75" spans="1:27" s="110" customFormat="1" x14ac:dyDescent="0.2">
      <c r="A75" s="169"/>
      <c r="B75" s="129"/>
      <c r="C75" s="149" t="s">
        <v>136</v>
      </c>
      <c r="E75" s="133"/>
      <c r="F75" s="133"/>
      <c r="G75" s="134"/>
      <c r="I75" s="135">
        <f>+SUBTOTAL(9,I63:I74)</f>
        <v>81346762.930000007</v>
      </c>
      <c r="K75" s="130">
        <f>+SUBTOTAL(9,K63:K74)</f>
        <v>43273662</v>
      </c>
      <c r="L75" s="130"/>
      <c r="M75" s="130">
        <f>+SUBTOTAL(9,M63:M74)</f>
        <v>38073102</v>
      </c>
      <c r="N75" s="130"/>
      <c r="O75" s="130">
        <f>+SUBTOTAL(9,O63:O74)</f>
        <v>10474584</v>
      </c>
      <c r="Q75" s="138">
        <f>O75/I75*100</f>
        <v>12.876460749905341</v>
      </c>
      <c r="S75" s="139">
        <f>ROUND(M75/O75,1)</f>
        <v>3.6</v>
      </c>
      <c r="T75" s="163"/>
    </row>
    <row r="76" spans="1:27" s="110" customFormat="1" x14ac:dyDescent="0.2">
      <c r="A76" s="169"/>
      <c r="B76" s="129"/>
      <c r="C76" s="149"/>
      <c r="E76" s="133"/>
      <c r="F76" s="133"/>
      <c r="G76" s="134"/>
      <c r="I76" s="135"/>
      <c r="K76" s="130"/>
      <c r="L76" s="130"/>
      <c r="M76" s="130"/>
      <c r="N76" s="130"/>
      <c r="O76" s="130"/>
      <c r="Q76" s="138"/>
      <c r="S76" s="139"/>
      <c r="T76" s="163"/>
    </row>
    <row r="77" spans="1:27" s="110" customFormat="1" x14ac:dyDescent="0.2">
      <c r="A77" s="169">
        <v>314</v>
      </c>
      <c r="B77" s="129"/>
      <c r="C77" s="110" t="s">
        <v>137</v>
      </c>
      <c r="E77" s="229"/>
      <c r="F77" s="229"/>
      <c r="G77" s="125"/>
      <c r="I77" s="135"/>
      <c r="K77" s="130"/>
      <c r="L77" s="130"/>
      <c r="M77" s="130"/>
      <c r="N77" s="130"/>
      <c r="O77" s="130"/>
      <c r="Q77" s="138"/>
      <c r="S77" s="139"/>
      <c r="T77" s="163"/>
    </row>
    <row r="78" spans="1:27" s="110" customFormat="1" x14ac:dyDescent="0.2">
      <c r="A78" s="169"/>
      <c r="B78" s="129"/>
      <c r="C78" s="147" t="s">
        <v>100</v>
      </c>
      <c r="E78" s="133" t="s">
        <v>138</v>
      </c>
      <c r="F78" s="133" t="s">
        <v>97</v>
      </c>
      <c r="G78" s="134">
        <v>-13</v>
      </c>
      <c r="I78" s="135">
        <v>89986324.040000007</v>
      </c>
      <c r="J78" s="146"/>
      <c r="K78" s="137">
        <v>21764667</v>
      </c>
      <c r="L78" s="137"/>
      <c r="M78" s="187">
        <f t="shared" ref="M78:M85" si="14">ROUND(I78*(1-(G78/100))-K78,0)</f>
        <v>79919879</v>
      </c>
      <c r="N78" s="137"/>
      <c r="O78" s="137">
        <f t="shared" ref="O78:O85" si="15">ROUND(M78/S78,0)</f>
        <v>1551714</v>
      </c>
      <c r="Q78" s="191">
        <f t="shared" ref="Q78:Q85" si="16">ROUND(O78/I78*100,2)</f>
        <v>1.72</v>
      </c>
      <c r="S78" s="139">
        <f>U78+AA78</f>
        <v>51.504250401047372</v>
      </c>
      <c r="T78" s="163"/>
      <c r="U78" s="198">
        <v>41.504250401047372</v>
      </c>
      <c r="V78" s="194"/>
      <c r="W78" s="194">
        <v>55</v>
      </c>
      <c r="X78" s="194"/>
      <c r="Y78" s="194">
        <v>65</v>
      </c>
      <c r="Z78" s="194"/>
      <c r="AA78" s="194">
        <f t="shared" ref="AA78:AA85" si="17">Y78-W78</f>
        <v>10</v>
      </c>
    </row>
    <row r="79" spans="1:27" s="110" customFormat="1" x14ac:dyDescent="0.2">
      <c r="A79" s="169"/>
      <c r="B79" s="129"/>
      <c r="C79" s="147" t="s">
        <v>103</v>
      </c>
      <c r="E79" s="133" t="s">
        <v>138</v>
      </c>
      <c r="F79" s="133" t="s">
        <v>97</v>
      </c>
      <c r="G79" s="134">
        <v>-6</v>
      </c>
      <c r="I79" s="135">
        <v>11380919.199999999</v>
      </c>
      <c r="J79" s="146"/>
      <c r="K79" s="137">
        <v>11727960</v>
      </c>
      <c r="L79" s="137"/>
      <c r="M79" s="187">
        <f t="shared" si="14"/>
        <v>335814</v>
      </c>
      <c r="N79" s="137"/>
      <c r="O79" s="137">
        <f t="shared" si="15"/>
        <v>287021</v>
      </c>
      <c r="Q79" s="191">
        <f t="shared" si="16"/>
        <v>2.52</v>
      </c>
      <c r="S79" s="139">
        <v>1.1699980140825932</v>
      </c>
      <c r="T79" s="163"/>
      <c r="U79" s="198"/>
      <c r="V79" s="194"/>
      <c r="W79" s="194"/>
      <c r="X79" s="194"/>
      <c r="Y79" s="194"/>
      <c r="Z79" s="194"/>
      <c r="AA79" s="194"/>
    </row>
    <row r="80" spans="1:27" s="110" customFormat="1" x14ac:dyDescent="0.2">
      <c r="A80" s="169"/>
      <c r="B80" s="129"/>
      <c r="C80" s="147" t="s">
        <v>104</v>
      </c>
      <c r="E80" s="133" t="s">
        <v>138</v>
      </c>
      <c r="F80" s="133" t="s">
        <v>97</v>
      </c>
      <c r="G80" s="134">
        <v>-6</v>
      </c>
      <c r="I80" s="135">
        <v>13703060.560000001</v>
      </c>
      <c r="J80" s="146"/>
      <c r="K80" s="137">
        <v>14265275</v>
      </c>
      <c r="L80" s="137"/>
      <c r="M80" s="187">
        <f t="shared" si="14"/>
        <v>259969</v>
      </c>
      <c r="N80" s="137"/>
      <c r="O80" s="137">
        <f t="shared" si="15"/>
        <v>222196</v>
      </c>
      <c r="Q80" s="191">
        <f t="shared" si="16"/>
        <v>1.62</v>
      </c>
      <c r="S80" s="139">
        <v>1.16999855983006</v>
      </c>
      <c r="T80" s="163"/>
      <c r="U80" s="198"/>
      <c r="V80" s="194"/>
      <c r="W80" s="194"/>
      <c r="X80" s="194"/>
      <c r="Y80" s="194"/>
      <c r="Z80" s="194"/>
      <c r="AA80" s="194"/>
    </row>
    <row r="81" spans="1:27" s="110" customFormat="1" x14ac:dyDescent="0.2">
      <c r="A81" s="169"/>
      <c r="B81" s="129"/>
      <c r="C81" s="147" t="s">
        <v>105</v>
      </c>
      <c r="E81" s="133" t="s">
        <v>138</v>
      </c>
      <c r="F81" s="133" t="s">
        <v>97</v>
      </c>
      <c r="G81" s="134">
        <v>-6</v>
      </c>
      <c r="I81" s="135">
        <v>45797249.490000002</v>
      </c>
      <c r="J81" s="146"/>
      <c r="K81" s="137">
        <v>8377637</v>
      </c>
      <c r="L81" s="137"/>
      <c r="M81" s="187">
        <f t="shared" si="14"/>
        <v>40167447</v>
      </c>
      <c r="N81" s="137"/>
      <c r="O81" s="137">
        <f t="shared" si="15"/>
        <v>2284869</v>
      </c>
      <c r="Q81" s="191">
        <f t="shared" si="16"/>
        <v>4.99</v>
      </c>
      <c r="S81" s="139">
        <f>U81+AA81</f>
        <v>17.579757541235328</v>
      </c>
      <c r="T81" s="163"/>
      <c r="U81" s="198">
        <v>16.579757541235328</v>
      </c>
      <c r="V81" s="194"/>
      <c r="W81" s="194">
        <v>64</v>
      </c>
      <c r="X81" s="194"/>
      <c r="Y81" s="194">
        <v>65</v>
      </c>
      <c r="Z81" s="194"/>
      <c r="AA81" s="194">
        <f t="shared" si="17"/>
        <v>1</v>
      </c>
    </row>
    <row r="82" spans="1:27" s="110" customFormat="1" x14ac:dyDescent="0.2">
      <c r="A82" s="169"/>
      <c r="B82" s="129"/>
      <c r="C82" s="147" t="s">
        <v>108</v>
      </c>
      <c r="E82" s="133" t="s">
        <v>138</v>
      </c>
      <c r="F82" s="133" t="s">
        <v>97</v>
      </c>
      <c r="G82" s="134">
        <v>-8</v>
      </c>
      <c r="I82" s="135">
        <v>40327741.420000002</v>
      </c>
      <c r="J82" s="146"/>
      <c r="K82" s="137">
        <v>22388069</v>
      </c>
      <c r="L82" s="137"/>
      <c r="M82" s="187">
        <f t="shared" si="14"/>
        <v>21165892</v>
      </c>
      <c r="N82" s="137"/>
      <c r="O82" s="137">
        <f t="shared" si="15"/>
        <v>1021452</v>
      </c>
      <c r="Q82" s="191">
        <f t="shared" si="16"/>
        <v>2.5299999999999998</v>
      </c>
      <c r="S82" s="139">
        <f>U82+AA82</f>
        <v>20.721387018759394</v>
      </c>
      <c r="T82" s="163"/>
      <c r="U82" s="198">
        <v>15.721387018759396</v>
      </c>
      <c r="V82" s="194"/>
      <c r="W82" s="194">
        <v>60</v>
      </c>
      <c r="X82" s="194"/>
      <c r="Y82" s="194">
        <v>65</v>
      </c>
      <c r="Z82" s="194"/>
      <c r="AA82" s="194">
        <f t="shared" si="17"/>
        <v>5</v>
      </c>
    </row>
    <row r="83" spans="1:27" s="110" customFormat="1" x14ac:dyDescent="0.2">
      <c r="A83" s="169"/>
      <c r="B83" s="124"/>
      <c r="C83" s="147" t="s">
        <v>109</v>
      </c>
      <c r="D83" s="163"/>
      <c r="E83" s="133" t="s">
        <v>138</v>
      </c>
      <c r="F83" s="133" t="s">
        <v>97</v>
      </c>
      <c r="G83" s="134">
        <v>-8</v>
      </c>
      <c r="H83" s="163"/>
      <c r="I83" s="135">
        <v>33056975.75</v>
      </c>
      <c r="J83" s="146"/>
      <c r="K83" s="137">
        <v>22423578</v>
      </c>
      <c r="L83" s="137"/>
      <c r="M83" s="187">
        <f t="shared" si="14"/>
        <v>13277956</v>
      </c>
      <c r="N83" s="137"/>
      <c r="O83" s="137">
        <f t="shared" si="15"/>
        <v>569468</v>
      </c>
      <c r="P83" s="163"/>
      <c r="Q83" s="191">
        <f t="shared" si="16"/>
        <v>1.72</v>
      </c>
      <c r="S83" s="139">
        <f>U83+AA83</f>
        <v>23.31643575046516</v>
      </c>
      <c r="T83" s="163"/>
      <c r="U83" s="198">
        <v>15.316435750465159</v>
      </c>
      <c r="V83" s="194"/>
      <c r="W83" s="194">
        <v>57</v>
      </c>
      <c r="X83" s="194"/>
      <c r="Y83" s="194">
        <v>65</v>
      </c>
      <c r="Z83" s="194"/>
      <c r="AA83" s="194">
        <f t="shared" si="17"/>
        <v>8</v>
      </c>
    </row>
    <row r="84" spans="1:27" s="110" customFormat="1" x14ac:dyDescent="0.2">
      <c r="A84" s="169"/>
      <c r="B84" s="129"/>
      <c r="C84" s="147" t="s">
        <v>110</v>
      </c>
      <c r="E84" s="133" t="s">
        <v>138</v>
      </c>
      <c r="F84" s="133" t="s">
        <v>97</v>
      </c>
      <c r="G84" s="134">
        <v>-8</v>
      </c>
      <c r="I84" s="135">
        <v>43859372.170000002</v>
      </c>
      <c r="J84" s="146"/>
      <c r="K84" s="137">
        <v>30697120</v>
      </c>
      <c r="L84" s="137"/>
      <c r="M84" s="187">
        <f t="shared" si="14"/>
        <v>16671002</v>
      </c>
      <c r="N84" s="137"/>
      <c r="O84" s="137">
        <f t="shared" si="15"/>
        <v>619799</v>
      </c>
      <c r="Q84" s="191">
        <f t="shared" si="16"/>
        <v>1.41</v>
      </c>
      <c r="S84" s="139">
        <f>U84+AA84</f>
        <v>26.897442118620596</v>
      </c>
      <c r="T84" s="163"/>
      <c r="U84" s="198">
        <v>17.897442118620596</v>
      </c>
      <c r="V84" s="194"/>
      <c r="W84" s="194">
        <v>56</v>
      </c>
      <c r="X84" s="194"/>
      <c r="Y84" s="194">
        <v>65</v>
      </c>
      <c r="Z84" s="194"/>
      <c r="AA84" s="194">
        <f t="shared" si="17"/>
        <v>9</v>
      </c>
    </row>
    <row r="85" spans="1:27" s="110" customFormat="1" x14ac:dyDescent="0.2">
      <c r="A85" s="169"/>
      <c r="B85" s="129"/>
      <c r="C85" s="147" t="s">
        <v>111</v>
      </c>
      <c r="E85" s="133" t="s">
        <v>138</v>
      </c>
      <c r="F85" s="133" t="s">
        <v>97</v>
      </c>
      <c r="G85" s="134">
        <v>-8</v>
      </c>
      <c r="I85" s="140">
        <v>59231536.719999999</v>
      </c>
      <c r="J85" s="146"/>
      <c r="K85" s="137">
        <v>34540570</v>
      </c>
      <c r="L85" s="137"/>
      <c r="M85" s="187">
        <f t="shared" si="14"/>
        <v>29429490</v>
      </c>
      <c r="N85" s="137"/>
      <c r="O85" s="137">
        <f t="shared" si="15"/>
        <v>986015</v>
      </c>
      <c r="Q85" s="192">
        <f t="shared" si="16"/>
        <v>1.66</v>
      </c>
      <c r="S85" s="190">
        <f>U85+AA85</f>
        <v>29.846899429588031</v>
      </c>
      <c r="T85" s="163"/>
      <c r="U85" s="322">
        <v>18.846899429588031</v>
      </c>
      <c r="V85" s="194"/>
      <c r="W85" s="194">
        <v>54</v>
      </c>
      <c r="X85" s="194"/>
      <c r="Y85" s="194">
        <v>65</v>
      </c>
      <c r="Z85" s="194"/>
      <c r="AA85" s="194">
        <f t="shared" si="17"/>
        <v>11</v>
      </c>
    </row>
    <row r="86" spans="1:27" s="110" customFormat="1" x14ac:dyDescent="0.2">
      <c r="A86" s="169"/>
      <c r="B86" s="129"/>
      <c r="E86" s="133"/>
      <c r="F86" s="133"/>
      <c r="G86" s="134"/>
      <c r="I86" s="135"/>
      <c r="K86" s="148"/>
      <c r="L86" s="130"/>
      <c r="M86" s="148"/>
      <c r="N86" s="130"/>
      <c r="O86" s="148"/>
      <c r="Q86" s="138"/>
      <c r="S86" s="139"/>
      <c r="T86" s="163"/>
    </row>
    <row r="87" spans="1:27" s="110" customFormat="1" x14ac:dyDescent="0.2">
      <c r="A87" s="169"/>
      <c r="B87" s="129"/>
      <c r="C87" s="149" t="s">
        <v>139</v>
      </c>
      <c r="E87" s="133"/>
      <c r="F87" s="133"/>
      <c r="G87" s="134"/>
      <c r="I87" s="135">
        <f>+SUBTOTAL(9,I78:I86)</f>
        <v>337343179.35000002</v>
      </c>
      <c r="K87" s="130">
        <f>+SUBTOTAL(9,K78:K86)</f>
        <v>166184876</v>
      </c>
      <c r="L87" s="130"/>
      <c r="M87" s="130">
        <f>+SUBTOTAL(9,M78:M86)</f>
        <v>201227449</v>
      </c>
      <c r="N87" s="130"/>
      <c r="O87" s="130">
        <f>+SUBTOTAL(9,O78:O86)</f>
        <v>7542534</v>
      </c>
      <c r="Q87" s="138">
        <f>O87/I87*100</f>
        <v>2.2358637914461807</v>
      </c>
      <c r="S87" s="139">
        <f>ROUND(M87/O87,1)</f>
        <v>26.7</v>
      </c>
      <c r="T87" s="163"/>
    </row>
    <row r="88" spans="1:27" s="110" customFormat="1" x14ac:dyDescent="0.2">
      <c r="A88" s="169"/>
      <c r="B88" s="129"/>
      <c r="C88" s="149"/>
      <c r="E88" s="133"/>
      <c r="F88" s="133"/>
      <c r="G88" s="134"/>
      <c r="I88" s="135"/>
      <c r="K88" s="130"/>
      <c r="L88" s="130"/>
      <c r="M88" s="130"/>
      <c r="N88" s="130"/>
      <c r="O88" s="130"/>
      <c r="Q88" s="138"/>
      <c r="S88" s="139"/>
      <c r="T88" s="163"/>
    </row>
    <row r="89" spans="1:27" s="110" customFormat="1" x14ac:dyDescent="0.2">
      <c r="A89" s="169">
        <v>315</v>
      </c>
      <c r="B89" s="129"/>
      <c r="C89" s="110" t="s">
        <v>140</v>
      </c>
      <c r="E89" s="229"/>
      <c r="F89" s="229"/>
      <c r="G89" s="125"/>
      <c r="I89" s="135"/>
      <c r="K89" s="130"/>
      <c r="L89" s="130"/>
      <c r="M89" s="130"/>
      <c r="N89" s="130"/>
      <c r="O89" s="130"/>
      <c r="Q89" s="138"/>
      <c r="S89" s="139"/>
      <c r="T89" s="163"/>
    </row>
    <row r="90" spans="1:27" s="110" customFormat="1" x14ac:dyDescent="0.2">
      <c r="A90" s="169"/>
      <c r="B90" s="129"/>
      <c r="C90" s="132" t="s">
        <v>100</v>
      </c>
      <c r="E90" s="229" t="s">
        <v>144</v>
      </c>
      <c r="F90" s="229" t="s">
        <v>97</v>
      </c>
      <c r="G90" s="125">
        <v>-13</v>
      </c>
      <c r="I90" s="135">
        <v>45619554.810000002</v>
      </c>
      <c r="K90" s="130">
        <v>9925988</v>
      </c>
      <c r="L90" s="130"/>
      <c r="M90" s="187">
        <f t="shared" ref="M90:M103" si="18">ROUND(I90*(1-(G90/100))-K90,0)</f>
        <v>41624109</v>
      </c>
      <c r="N90" s="137"/>
      <c r="O90" s="137">
        <f t="shared" ref="O90:O103" si="19">ROUND(M90/S90,0)</f>
        <v>745009</v>
      </c>
      <c r="Q90" s="191">
        <f t="shared" ref="Q90:Q103" si="20">ROUND(O90/I90*100,2)</f>
        <v>1.63</v>
      </c>
      <c r="S90" s="139">
        <f>U90+AA90</f>
        <v>55.870628284021585</v>
      </c>
      <c r="T90" s="163"/>
      <c r="U90" s="198">
        <v>45.870628284021585</v>
      </c>
      <c r="V90" s="194"/>
      <c r="W90" s="194">
        <v>55</v>
      </c>
      <c r="X90" s="194"/>
      <c r="Y90" s="194">
        <v>65</v>
      </c>
      <c r="Z90" s="194"/>
      <c r="AA90" s="194">
        <f t="shared" ref="AA90:AA103" si="21">Y90-W90</f>
        <v>10</v>
      </c>
    </row>
    <row r="91" spans="1:27" s="110" customFormat="1" x14ac:dyDescent="0.2">
      <c r="A91" s="169"/>
      <c r="B91" s="129"/>
      <c r="C91" s="132" t="s">
        <v>101</v>
      </c>
      <c r="E91" s="229" t="s">
        <v>144</v>
      </c>
      <c r="F91" s="229" t="s">
        <v>97</v>
      </c>
      <c r="G91" s="125">
        <v>-13</v>
      </c>
      <c r="I91" s="135">
        <v>1415469.1</v>
      </c>
      <c r="K91" s="130">
        <v>793978</v>
      </c>
      <c r="L91" s="130"/>
      <c r="M91" s="187">
        <f t="shared" si="18"/>
        <v>805502</v>
      </c>
      <c r="N91" s="137"/>
      <c r="O91" s="137">
        <f t="shared" si="19"/>
        <v>16130</v>
      </c>
      <c r="Q91" s="191">
        <f t="shared" si="20"/>
        <v>1.1399999999999999</v>
      </c>
      <c r="S91" s="139">
        <f>U91+AA91</f>
        <v>49.939607298690994</v>
      </c>
      <c r="T91" s="163"/>
      <c r="U91" s="198">
        <v>39.939607298690994</v>
      </c>
      <c r="V91" s="194"/>
      <c r="W91" s="194">
        <v>55</v>
      </c>
      <c r="X91" s="194"/>
      <c r="Y91" s="194">
        <v>65</v>
      </c>
      <c r="Z91" s="194"/>
      <c r="AA91" s="194">
        <f t="shared" si="21"/>
        <v>10</v>
      </c>
    </row>
    <row r="92" spans="1:27" s="110" customFormat="1" x14ac:dyDescent="0.2">
      <c r="A92" s="169"/>
      <c r="B92" s="129"/>
      <c r="C92" s="147" t="s">
        <v>103</v>
      </c>
      <c r="E92" s="133" t="s">
        <v>144</v>
      </c>
      <c r="F92" s="133" t="s">
        <v>97</v>
      </c>
      <c r="G92" s="134">
        <v>-6</v>
      </c>
      <c r="I92" s="135">
        <v>4321324.05</v>
      </c>
      <c r="J92" s="146"/>
      <c r="K92" s="137">
        <v>4517823</v>
      </c>
      <c r="L92" s="137"/>
      <c r="M92" s="187">
        <f t="shared" si="18"/>
        <v>62780</v>
      </c>
      <c r="N92" s="137"/>
      <c r="O92" s="137">
        <f t="shared" si="19"/>
        <v>53659</v>
      </c>
      <c r="Q92" s="191">
        <f t="shared" si="20"/>
        <v>1.24</v>
      </c>
      <c r="S92" s="139">
        <v>1.1699808047112321</v>
      </c>
      <c r="T92" s="163"/>
      <c r="U92" s="198"/>
      <c r="V92" s="194"/>
      <c r="W92" s="194"/>
      <c r="X92" s="194"/>
      <c r="Y92" s="194"/>
      <c r="Z92" s="194"/>
      <c r="AA92" s="194"/>
    </row>
    <row r="93" spans="1:27" s="110" customFormat="1" x14ac:dyDescent="0.2">
      <c r="A93" s="169"/>
      <c r="B93" s="129"/>
      <c r="C93" s="147" t="s">
        <v>104</v>
      </c>
      <c r="E93" s="133" t="s">
        <v>144</v>
      </c>
      <c r="F93" s="133" t="s">
        <v>97</v>
      </c>
      <c r="G93" s="134">
        <v>-6</v>
      </c>
      <c r="I93" s="135">
        <v>2416429.81</v>
      </c>
      <c r="J93" s="146"/>
      <c r="K93" s="137">
        <v>2504751</v>
      </c>
      <c r="L93" s="137"/>
      <c r="M93" s="187">
        <f t="shared" si="18"/>
        <v>56665</v>
      </c>
      <c r="N93" s="137"/>
      <c r="O93" s="137">
        <f t="shared" si="19"/>
        <v>48431</v>
      </c>
      <c r="Q93" s="191">
        <f t="shared" si="20"/>
        <v>2</v>
      </c>
      <c r="S93" s="139">
        <v>1.1700150729904399</v>
      </c>
      <c r="T93" s="163"/>
      <c r="U93" s="198"/>
      <c r="V93" s="194"/>
      <c r="W93" s="194"/>
      <c r="X93" s="194"/>
      <c r="Y93" s="194"/>
      <c r="Z93" s="194"/>
      <c r="AA93" s="194"/>
    </row>
    <row r="94" spans="1:27" s="110" customFormat="1" x14ac:dyDescent="0.2">
      <c r="A94" s="169"/>
      <c r="B94" s="129"/>
      <c r="C94" s="147" t="s">
        <v>105</v>
      </c>
      <c r="E94" s="133" t="s">
        <v>144</v>
      </c>
      <c r="F94" s="133" t="s">
        <v>97</v>
      </c>
      <c r="G94" s="134">
        <v>-6</v>
      </c>
      <c r="I94" s="135">
        <v>15435528.73</v>
      </c>
      <c r="J94" s="146"/>
      <c r="K94" s="137">
        <v>6347369</v>
      </c>
      <c r="L94" s="137"/>
      <c r="M94" s="187">
        <f t="shared" si="18"/>
        <v>10014291</v>
      </c>
      <c r="N94" s="137"/>
      <c r="O94" s="137">
        <f t="shared" si="19"/>
        <v>545819</v>
      </c>
      <c r="Q94" s="191">
        <f t="shared" si="20"/>
        <v>3.54</v>
      </c>
      <c r="S94" s="139">
        <f t="shared" ref="S94:S103" si="22">U94+AA94</f>
        <v>18.347282008997322</v>
      </c>
      <c r="T94" s="163"/>
      <c r="U94" s="198">
        <v>17.347282008997322</v>
      </c>
      <c r="V94" s="194"/>
      <c r="W94" s="194">
        <v>64</v>
      </c>
      <c r="X94" s="194"/>
      <c r="Y94" s="194">
        <v>65</v>
      </c>
      <c r="Z94" s="194"/>
      <c r="AA94" s="194">
        <f t="shared" si="21"/>
        <v>1</v>
      </c>
    </row>
    <row r="95" spans="1:27" s="110" customFormat="1" x14ac:dyDescent="0.2">
      <c r="A95" s="169"/>
      <c r="B95" s="129"/>
      <c r="C95" s="147" t="s">
        <v>106</v>
      </c>
      <c r="E95" s="133" t="s">
        <v>144</v>
      </c>
      <c r="F95" s="133" t="s">
        <v>97</v>
      </c>
      <c r="G95" s="134">
        <v>-6</v>
      </c>
      <c r="I95" s="135">
        <v>29324457.100000001</v>
      </c>
      <c r="J95" s="146"/>
      <c r="K95" s="137">
        <v>6736824</v>
      </c>
      <c r="L95" s="137"/>
      <c r="M95" s="187">
        <f t="shared" si="18"/>
        <v>24347101</v>
      </c>
      <c r="N95" s="137"/>
      <c r="O95" s="137">
        <f t="shared" si="19"/>
        <v>1317483</v>
      </c>
      <c r="Q95" s="191">
        <f t="shared" si="20"/>
        <v>4.49</v>
      </c>
      <c r="S95" s="139">
        <f t="shared" si="22"/>
        <v>18.480009390790421</v>
      </c>
      <c r="T95" s="163"/>
      <c r="U95" s="198">
        <v>17.480009390790421</v>
      </c>
      <c r="V95" s="194"/>
      <c r="W95" s="194">
        <v>64</v>
      </c>
      <c r="X95" s="194"/>
      <c r="Y95" s="194">
        <v>65</v>
      </c>
      <c r="Z95" s="194"/>
      <c r="AA95" s="194">
        <f t="shared" si="21"/>
        <v>1</v>
      </c>
    </row>
    <row r="96" spans="1:27" s="110" customFormat="1" x14ac:dyDescent="0.2">
      <c r="A96" s="169"/>
      <c r="B96" s="129"/>
      <c r="C96" s="147" t="s">
        <v>107</v>
      </c>
      <c r="E96" s="133" t="s">
        <v>144</v>
      </c>
      <c r="F96" s="133" t="s">
        <v>97</v>
      </c>
      <c r="G96" s="134">
        <v>-8</v>
      </c>
      <c r="I96" s="135">
        <v>12223379.51</v>
      </c>
      <c r="J96" s="146"/>
      <c r="K96" s="137">
        <v>5766682</v>
      </c>
      <c r="L96" s="137"/>
      <c r="M96" s="187">
        <f t="shared" si="18"/>
        <v>7434568</v>
      </c>
      <c r="N96" s="137"/>
      <c r="O96" s="137">
        <f t="shared" si="19"/>
        <v>346306</v>
      </c>
      <c r="Q96" s="191">
        <f t="shared" si="20"/>
        <v>2.83</v>
      </c>
      <c r="S96" s="139">
        <f t="shared" si="22"/>
        <v>21.468234507109329</v>
      </c>
      <c r="T96" s="163"/>
      <c r="U96" s="198">
        <v>16.468234507109329</v>
      </c>
      <c r="V96" s="194"/>
      <c r="W96" s="194">
        <v>60</v>
      </c>
      <c r="X96" s="194"/>
      <c r="Y96" s="194">
        <v>65</v>
      </c>
      <c r="Z96" s="194"/>
      <c r="AA96" s="194">
        <f t="shared" si="21"/>
        <v>5</v>
      </c>
    </row>
    <row r="97" spans="1:27" s="110" customFormat="1" x14ac:dyDescent="0.2">
      <c r="A97" s="169"/>
      <c r="B97" s="129"/>
      <c r="C97" s="147" t="s">
        <v>108</v>
      </c>
      <c r="E97" s="133" t="s">
        <v>144</v>
      </c>
      <c r="F97" s="133" t="s">
        <v>97</v>
      </c>
      <c r="G97" s="134">
        <v>-8</v>
      </c>
      <c r="I97" s="135">
        <v>12336881.42</v>
      </c>
      <c r="J97" s="146"/>
      <c r="K97" s="137">
        <v>8571504</v>
      </c>
      <c r="L97" s="137"/>
      <c r="M97" s="187">
        <f t="shared" si="18"/>
        <v>4752328</v>
      </c>
      <c r="N97" s="137"/>
      <c r="O97" s="137">
        <f t="shared" si="19"/>
        <v>223589</v>
      </c>
      <c r="Q97" s="191">
        <f t="shared" si="20"/>
        <v>1.81</v>
      </c>
      <c r="S97" s="139">
        <f t="shared" si="22"/>
        <v>21.254777418637662</v>
      </c>
      <c r="T97" s="163"/>
      <c r="U97" s="198">
        <v>16.254777418637662</v>
      </c>
      <c r="V97" s="194"/>
      <c r="W97" s="194">
        <v>60</v>
      </c>
      <c r="X97" s="194"/>
      <c r="Y97" s="194">
        <v>65</v>
      </c>
      <c r="Z97" s="194"/>
      <c r="AA97" s="194">
        <f t="shared" si="21"/>
        <v>5</v>
      </c>
    </row>
    <row r="98" spans="1:27" s="110" customFormat="1" x14ac:dyDescent="0.2">
      <c r="A98" s="169"/>
      <c r="B98" s="129"/>
      <c r="C98" s="147" t="s">
        <v>109</v>
      </c>
      <c r="E98" s="133" t="s">
        <v>144</v>
      </c>
      <c r="F98" s="133" t="s">
        <v>97</v>
      </c>
      <c r="G98" s="134">
        <v>-8</v>
      </c>
      <c r="I98" s="135">
        <v>14213740.74</v>
      </c>
      <c r="J98" s="146"/>
      <c r="K98" s="137">
        <v>11578763</v>
      </c>
      <c r="L98" s="137"/>
      <c r="M98" s="187">
        <f t="shared" si="18"/>
        <v>3772077</v>
      </c>
      <c r="N98" s="137"/>
      <c r="O98" s="137">
        <f t="shared" si="19"/>
        <v>157288</v>
      </c>
      <c r="Q98" s="191">
        <f t="shared" si="20"/>
        <v>1.1100000000000001</v>
      </c>
      <c r="S98" s="139">
        <f t="shared" si="22"/>
        <v>23.98195499553006</v>
      </c>
      <c r="T98" s="163"/>
      <c r="U98" s="198">
        <v>15.981954995530058</v>
      </c>
      <c r="V98" s="194"/>
      <c r="W98" s="194">
        <v>57</v>
      </c>
      <c r="X98" s="194"/>
      <c r="Y98" s="194">
        <v>65</v>
      </c>
      <c r="Z98" s="194"/>
      <c r="AA98" s="194">
        <f t="shared" si="21"/>
        <v>8</v>
      </c>
    </row>
    <row r="99" spans="1:27" s="110" customFormat="1" x14ac:dyDescent="0.2">
      <c r="A99" s="169"/>
      <c r="B99" s="129"/>
      <c r="C99" s="147" t="s">
        <v>110</v>
      </c>
      <c r="E99" s="133" t="s">
        <v>144</v>
      </c>
      <c r="F99" s="133" t="s">
        <v>97</v>
      </c>
      <c r="G99" s="134">
        <v>-8</v>
      </c>
      <c r="I99" s="135">
        <v>33564209.82</v>
      </c>
      <c r="J99" s="146"/>
      <c r="K99" s="137">
        <v>25293521</v>
      </c>
      <c r="L99" s="137"/>
      <c r="M99" s="187">
        <f t="shared" si="18"/>
        <v>10955826</v>
      </c>
      <c r="N99" s="137"/>
      <c r="O99" s="137">
        <f t="shared" si="19"/>
        <v>393856</v>
      </c>
      <c r="Q99" s="191">
        <f t="shared" si="20"/>
        <v>1.17</v>
      </c>
      <c r="S99" s="139">
        <f t="shared" si="22"/>
        <v>27.816813113582807</v>
      </c>
      <c r="T99" s="163"/>
      <c r="U99" s="198">
        <v>18.816813113582807</v>
      </c>
      <c r="V99" s="194"/>
      <c r="W99" s="194">
        <v>56</v>
      </c>
      <c r="X99" s="194"/>
      <c r="Y99" s="194">
        <v>65</v>
      </c>
      <c r="Z99" s="194"/>
      <c r="AA99" s="194">
        <f t="shared" si="21"/>
        <v>9</v>
      </c>
    </row>
    <row r="100" spans="1:27" s="110" customFormat="1" x14ac:dyDescent="0.2">
      <c r="A100" s="169"/>
      <c r="B100" s="129"/>
      <c r="C100" s="147" t="s">
        <v>111</v>
      </c>
      <c r="E100" s="133" t="s">
        <v>144</v>
      </c>
      <c r="F100" s="133" t="s">
        <v>97</v>
      </c>
      <c r="G100" s="134">
        <v>-8</v>
      </c>
      <c r="I100" s="135">
        <v>52184797.210000001</v>
      </c>
      <c r="J100" s="146"/>
      <c r="K100" s="137">
        <v>18816313</v>
      </c>
      <c r="L100" s="137"/>
      <c r="M100" s="187">
        <f t="shared" si="18"/>
        <v>37543268</v>
      </c>
      <c r="N100" s="137"/>
      <c r="O100" s="137">
        <f t="shared" si="19"/>
        <v>1201905</v>
      </c>
      <c r="Q100" s="191">
        <f t="shared" si="20"/>
        <v>2.2999999999999998</v>
      </c>
      <c r="S100" s="139">
        <f t="shared" si="22"/>
        <v>31.236471204617438</v>
      </c>
      <c r="T100" s="163"/>
      <c r="U100" s="198">
        <v>20.236471204617438</v>
      </c>
      <c r="V100" s="194"/>
      <c r="W100" s="194">
        <v>54</v>
      </c>
      <c r="X100" s="194"/>
      <c r="Y100" s="194">
        <v>65</v>
      </c>
      <c r="Z100" s="194"/>
      <c r="AA100" s="194">
        <f t="shared" si="21"/>
        <v>11</v>
      </c>
    </row>
    <row r="101" spans="1:27" s="110" customFormat="1" x14ac:dyDescent="0.2">
      <c r="A101" s="169"/>
      <c r="B101" s="129"/>
      <c r="C101" s="147" t="s">
        <v>112</v>
      </c>
      <c r="E101" s="133" t="s">
        <v>144</v>
      </c>
      <c r="F101" s="133" t="s">
        <v>97</v>
      </c>
      <c r="G101" s="134">
        <v>-8</v>
      </c>
      <c r="I101" s="135">
        <v>951198.87</v>
      </c>
      <c r="J101" s="146"/>
      <c r="K101" s="137">
        <v>266709</v>
      </c>
      <c r="L101" s="137"/>
      <c r="M101" s="187">
        <f t="shared" si="18"/>
        <v>760586</v>
      </c>
      <c r="N101" s="137"/>
      <c r="O101" s="137">
        <f t="shared" si="19"/>
        <v>31069</v>
      </c>
      <c r="Q101" s="191">
        <f t="shared" si="20"/>
        <v>3.27</v>
      </c>
      <c r="S101" s="139">
        <f t="shared" si="22"/>
        <v>24.480736728060673</v>
      </c>
      <c r="T101" s="163"/>
      <c r="U101" s="198">
        <v>16.480736728060673</v>
      </c>
      <c r="V101" s="194"/>
      <c r="W101" s="194">
        <v>57</v>
      </c>
      <c r="X101" s="194"/>
      <c r="Y101" s="194">
        <v>65</v>
      </c>
      <c r="Z101" s="194"/>
      <c r="AA101" s="194">
        <f t="shared" si="21"/>
        <v>8</v>
      </c>
    </row>
    <row r="102" spans="1:27" s="110" customFormat="1" x14ac:dyDescent="0.2">
      <c r="A102" s="169"/>
      <c r="B102" s="129"/>
      <c r="C102" s="147" t="s">
        <v>127</v>
      </c>
      <c r="E102" s="133" t="s">
        <v>144</v>
      </c>
      <c r="F102" s="133" t="s">
        <v>97</v>
      </c>
      <c r="G102" s="134">
        <v>-8</v>
      </c>
      <c r="I102" s="135">
        <v>12041998.279999999</v>
      </c>
      <c r="J102" s="146"/>
      <c r="K102" s="137">
        <v>4433095</v>
      </c>
      <c r="L102" s="137"/>
      <c r="M102" s="187">
        <f t="shared" si="18"/>
        <v>8572263</v>
      </c>
      <c r="N102" s="137"/>
      <c r="O102" s="137">
        <f t="shared" si="19"/>
        <v>301393</v>
      </c>
      <c r="Q102" s="191">
        <f t="shared" si="20"/>
        <v>2.5</v>
      </c>
      <c r="S102" s="139">
        <f t="shared" si="22"/>
        <v>28.442161796825211</v>
      </c>
      <c r="T102" s="163"/>
      <c r="U102" s="198">
        <v>19.442161796825211</v>
      </c>
      <c r="V102" s="194"/>
      <c r="W102" s="194">
        <v>56</v>
      </c>
      <c r="X102" s="194"/>
      <c r="Y102" s="194">
        <v>65</v>
      </c>
      <c r="Z102" s="194"/>
      <c r="AA102" s="194">
        <f t="shared" si="21"/>
        <v>9</v>
      </c>
    </row>
    <row r="103" spans="1:27" s="110" customFormat="1" x14ac:dyDescent="0.2">
      <c r="A103" s="169"/>
      <c r="B103" s="129"/>
      <c r="C103" s="147" t="s">
        <v>128</v>
      </c>
      <c r="E103" s="133" t="s">
        <v>144</v>
      </c>
      <c r="F103" s="133" t="s">
        <v>97</v>
      </c>
      <c r="G103" s="134">
        <v>-8</v>
      </c>
      <c r="I103" s="140">
        <v>15148041.550000001</v>
      </c>
      <c r="J103" s="146"/>
      <c r="K103" s="137">
        <v>3480348</v>
      </c>
      <c r="L103" s="137"/>
      <c r="M103" s="187">
        <f t="shared" si="18"/>
        <v>12879537</v>
      </c>
      <c r="N103" s="137"/>
      <c r="O103" s="137">
        <f t="shared" si="19"/>
        <v>409264</v>
      </c>
      <c r="Q103" s="192">
        <f t="shared" si="20"/>
        <v>2.7</v>
      </c>
      <c r="S103" s="190">
        <f t="shared" si="22"/>
        <v>31.469995597521262</v>
      </c>
      <c r="T103" s="163"/>
      <c r="U103" s="322">
        <v>20.469995597521262</v>
      </c>
      <c r="V103" s="194"/>
      <c r="W103" s="194">
        <v>54</v>
      </c>
      <c r="X103" s="194"/>
      <c r="Y103" s="194">
        <v>65</v>
      </c>
      <c r="Z103" s="194"/>
      <c r="AA103" s="194">
        <f t="shared" si="21"/>
        <v>11</v>
      </c>
    </row>
    <row r="104" spans="1:27" s="110" customFormat="1" x14ac:dyDescent="0.2">
      <c r="A104" s="169"/>
      <c r="B104" s="129"/>
      <c r="E104" s="133"/>
      <c r="F104" s="133"/>
      <c r="G104" s="134"/>
      <c r="I104" s="135"/>
      <c r="K104" s="148"/>
      <c r="L104" s="130"/>
      <c r="M104" s="148"/>
      <c r="N104" s="130"/>
      <c r="O104" s="148"/>
      <c r="Q104" s="138"/>
      <c r="S104" s="139"/>
      <c r="T104" s="163"/>
    </row>
    <row r="105" spans="1:27" s="110" customFormat="1" x14ac:dyDescent="0.2">
      <c r="A105" s="169"/>
      <c r="B105" s="129"/>
      <c r="C105" s="149" t="s">
        <v>141</v>
      </c>
      <c r="E105" s="133"/>
      <c r="F105" s="133"/>
      <c r="G105" s="134"/>
      <c r="I105" s="135">
        <f>+SUBTOTAL(9,I90:I104)</f>
        <v>251197011.00000003</v>
      </c>
      <c r="K105" s="130">
        <f>+SUBTOTAL(9,K90:K104)</f>
        <v>109033668</v>
      </c>
      <c r="L105" s="130"/>
      <c r="M105" s="130">
        <f>+SUBTOTAL(9,M90:M104)</f>
        <v>163580901</v>
      </c>
      <c r="N105" s="130"/>
      <c r="O105" s="130">
        <f>+SUBTOTAL(9,O90:O104)</f>
        <v>5791201</v>
      </c>
      <c r="Q105" s="138">
        <f>O105/I105*100</f>
        <v>2.3054418430161974</v>
      </c>
      <c r="S105" s="139">
        <f>ROUND(M105/O105,1)</f>
        <v>28.2</v>
      </c>
      <c r="T105" s="163"/>
    </row>
    <row r="106" spans="1:27" s="110" customFormat="1" x14ac:dyDescent="0.2">
      <c r="A106" s="169"/>
      <c r="B106" s="129"/>
      <c r="C106" s="149"/>
      <c r="E106" s="133"/>
      <c r="F106" s="133"/>
      <c r="G106" s="134"/>
      <c r="I106" s="135"/>
      <c r="K106" s="130"/>
      <c r="L106" s="130"/>
      <c r="M106" s="130"/>
      <c r="N106" s="130"/>
      <c r="O106" s="130"/>
      <c r="Q106" s="138"/>
      <c r="S106" s="139"/>
      <c r="T106" s="163"/>
    </row>
    <row r="107" spans="1:27" s="110" customFormat="1" x14ac:dyDescent="0.2">
      <c r="A107" s="169">
        <v>316</v>
      </c>
      <c r="B107" s="129" t="s">
        <v>80</v>
      </c>
      <c r="C107" s="110" t="s">
        <v>537</v>
      </c>
      <c r="E107" s="229"/>
      <c r="F107" s="229"/>
      <c r="G107" s="125"/>
      <c r="I107" s="135"/>
      <c r="K107" s="130"/>
      <c r="L107" s="130"/>
      <c r="M107" s="130"/>
      <c r="N107" s="130"/>
      <c r="O107" s="130"/>
      <c r="Q107" s="138"/>
      <c r="S107" s="139"/>
      <c r="T107" s="163"/>
    </row>
    <row r="108" spans="1:27" s="110" customFormat="1" x14ac:dyDescent="0.2">
      <c r="A108" s="169"/>
      <c r="B108" s="129"/>
      <c r="C108" s="147" t="s">
        <v>100</v>
      </c>
      <c r="E108" s="133" t="s">
        <v>142</v>
      </c>
      <c r="F108" s="133" t="s">
        <v>97</v>
      </c>
      <c r="G108" s="134">
        <v>-13</v>
      </c>
      <c r="I108" s="135">
        <v>7002702.79</v>
      </c>
      <c r="J108" s="146"/>
      <c r="K108" s="137">
        <v>1014150</v>
      </c>
      <c r="L108" s="137"/>
      <c r="M108" s="187">
        <f t="shared" ref="M108:M117" si="23">ROUND(I108*(1-(G108/100))-K108,0)</f>
        <v>6898904</v>
      </c>
      <c r="N108" s="137"/>
      <c r="O108" s="137">
        <f t="shared" ref="O108:O117" si="24">ROUND(M108/S108,0)</f>
        <v>128563</v>
      </c>
      <c r="Q108" s="191">
        <f t="shared" ref="Q108:Q117" si="25">ROUND(O108/I108*100,2)</f>
        <v>1.84</v>
      </c>
      <c r="S108" s="139">
        <f>U108+AA108</f>
        <v>53.661738646144499</v>
      </c>
      <c r="T108" s="163"/>
      <c r="U108" s="198">
        <v>43.661738646144499</v>
      </c>
      <c r="V108" s="194"/>
      <c r="W108" s="194">
        <v>55</v>
      </c>
      <c r="X108" s="194"/>
      <c r="Y108" s="194">
        <v>65</v>
      </c>
      <c r="Z108" s="194"/>
      <c r="AA108" s="194">
        <f t="shared" ref="AA108:AA117" si="26">Y108-W108</f>
        <v>10</v>
      </c>
    </row>
    <row r="109" spans="1:27" s="110" customFormat="1" x14ac:dyDescent="0.2">
      <c r="A109" s="169"/>
      <c r="B109" s="129"/>
      <c r="C109" s="132" t="s">
        <v>102</v>
      </c>
      <c r="E109" s="133" t="s">
        <v>142</v>
      </c>
      <c r="F109" s="133" t="s">
        <v>97</v>
      </c>
      <c r="G109" s="134">
        <v>0</v>
      </c>
      <c r="I109" s="135">
        <v>3688912.98</v>
      </c>
      <c r="J109" s="146"/>
      <c r="K109" s="137">
        <v>933650</v>
      </c>
      <c r="L109" s="137"/>
      <c r="M109" s="187">
        <f t="shared" si="23"/>
        <v>2755263</v>
      </c>
      <c r="N109" s="137"/>
      <c r="O109" s="137">
        <f t="shared" si="24"/>
        <v>127717</v>
      </c>
      <c r="Q109" s="191">
        <f t="shared" si="25"/>
        <v>3.46</v>
      </c>
      <c r="S109" s="139">
        <v>21.573189160409342</v>
      </c>
      <c r="T109" s="163"/>
      <c r="U109" s="198"/>
      <c r="V109" s="194"/>
      <c r="W109" s="194"/>
      <c r="X109" s="194"/>
      <c r="Y109" s="194"/>
      <c r="Z109" s="194"/>
      <c r="AA109" s="194"/>
    </row>
    <row r="110" spans="1:27" s="110" customFormat="1" x14ac:dyDescent="0.2">
      <c r="A110" s="169"/>
      <c r="B110" s="129"/>
      <c r="C110" s="147" t="s">
        <v>103</v>
      </c>
      <c r="E110" s="133" t="s">
        <v>142</v>
      </c>
      <c r="F110" s="133" t="s">
        <v>97</v>
      </c>
      <c r="G110" s="134">
        <v>-6</v>
      </c>
      <c r="I110" s="135">
        <v>389684.21</v>
      </c>
      <c r="J110" s="146"/>
      <c r="K110" s="137">
        <v>406185</v>
      </c>
      <c r="L110" s="137"/>
      <c r="M110" s="187">
        <f t="shared" si="23"/>
        <v>6880</v>
      </c>
      <c r="N110" s="137"/>
      <c r="O110" s="137">
        <f t="shared" si="24"/>
        <v>5931</v>
      </c>
      <c r="Q110" s="191">
        <f t="shared" si="25"/>
        <v>1.52</v>
      </c>
      <c r="S110" s="139">
        <v>1.1600067442252571</v>
      </c>
      <c r="T110" s="163"/>
      <c r="U110" s="198"/>
      <c r="V110" s="194"/>
      <c r="W110" s="194"/>
      <c r="X110" s="194"/>
      <c r="Y110" s="194"/>
      <c r="Z110" s="194"/>
      <c r="AA110" s="194"/>
    </row>
    <row r="111" spans="1:27" s="110" customFormat="1" x14ac:dyDescent="0.2">
      <c r="A111" s="169"/>
      <c r="B111" s="129"/>
      <c r="C111" s="147" t="s">
        <v>104</v>
      </c>
      <c r="E111" s="133" t="s">
        <v>142</v>
      </c>
      <c r="F111" s="133" t="s">
        <v>97</v>
      </c>
      <c r="G111" s="134">
        <v>-6</v>
      </c>
      <c r="I111" s="135">
        <v>123107.1</v>
      </c>
      <c r="J111" s="146"/>
      <c r="K111" s="137">
        <v>130414</v>
      </c>
      <c r="L111" s="137"/>
      <c r="M111" s="187">
        <f t="shared" si="23"/>
        <v>80</v>
      </c>
      <c r="N111" s="137"/>
      <c r="O111" s="137">
        <f t="shared" si="24"/>
        <v>69</v>
      </c>
      <c r="Q111" s="191">
        <f t="shared" si="25"/>
        <v>0.06</v>
      </c>
      <c r="S111" s="139">
        <v>1.1594202898550725</v>
      </c>
      <c r="T111" s="163"/>
      <c r="U111" s="198"/>
      <c r="V111" s="194"/>
      <c r="W111" s="194"/>
      <c r="X111" s="194"/>
      <c r="Y111" s="194"/>
      <c r="Z111" s="194"/>
      <c r="AA111" s="194"/>
    </row>
    <row r="112" spans="1:27" s="110" customFormat="1" x14ac:dyDescent="0.2">
      <c r="A112" s="169"/>
      <c r="B112" s="129"/>
      <c r="C112" s="147" t="s">
        <v>105</v>
      </c>
      <c r="E112" s="133" t="s">
        <v>142</v>
      </c>
      <c r="F112" s="133" t="s">
        <v>97</v>
      </c>
      <c r="G112" s="134">
        <v>-6</v>
      </c>
      <c r="I112" s="135">
        <v>6483855.3300000001</v>
      </c>
      <c r="J112" s="146"/>
      <c r="K112" s="137">
        <v>3197454</v>
      </c>
      <c r="L112" s="137"/>
      <c r="M112" s="187">
        <f t="shared" si="23"/>
        <v>3675433</v>
      </c>
      <c r="N112" s="137"/>
      <c r="O112" s="137">
        <f t="shared" si="24"/>
        <v>205561</v>
      </c>
      <c r="Q112" s="191">
        <f t="shared" si="25"/>
        <v>3.17</v>
      </c>
      <c r="S112" s="162">
        <f t="shared" ref="S112:S117" si="27">U112+AA112</f>
        <v>17.879993937696049</v>
      </c>
      <c r="T112" s="163"/>
      <c r="U112" s="198">
        <v>16.879993937696049</v>
      </c>
      <c r="V112" s="194"/>
      <c r="W112" s="194">
        <v>64</v>
      </c>
      <c r="X112" s="194"/>
      <c r="Y112" s="194">
        <v>65</v>
      </c>
      <c r="Z112" s="194"/>
      <c r="AA112" s="194">
        <f t="shared" si="26"/>
        <v>1</v>
      </c>
    </row>
    <row r="113" spans="1:27" s="110" customFormat="1" x14ac:dyDescent="0.2">
      <c r="A113" s="261"/>
      <c r="B113" s="129"/>
      <c r="C113" s="147" t="s">
        <v>107</v>
      </c>
      <c r="E113" s="133" t="s">
        <v>142</v>
      </c>
      <c r="F113" s="133" t="s">
        <v>97</v>
      </c>
      <c r="G113" s="134">
        <v>-8</v>
      </c>
      <c r="I113" s="135">
        <v>962012.25</v>
      </c>
      <c r="J113" s="146"/>
      <c r="K113" s="137">
        <v>900830</v>
      </c>
      <c r="L113" s="137"/>
      <c r="M113" s="187">
        <f t="shared" si="23"/>
        <v>138143</v>
      </c>
      <c r="N113" s="137"/>
      <c r="O113" s="137">
        <f t="shared" si="24"/>
        <v>6607</v>
      </c>
      <c r="Q113" s="191">
        <f t="shared" si="25"/>
        <v>0.69</v>
      </c>
      <c r="S113" s="162">
        <f t="shared" si="27"/>
        <v>20.907761400276371</v>
      </c>
      <c r="T113" s="163"/>
      <c r="U113" s="198">
        <v>15.907761400276371</v>
      </c>
      <c r="V113" s="194"/>
      <c r="W113" s="194">
        <v>60</v>
      </c>
      <c r="X113" s="194"/>
      <c r="Y113" s="194">
        <v>65</v>
      </c>
      <c r="Z113" s="194"/>
      <c r="AA113" s="194">
        <f t="shared" si="26"/>
        <v>5</v>
      </c>
    </row>
    <row r="114" spans="1:27" s="110" customFormat="1" x14ac:dyDescent="0.2">
      <c r="A114" s="169"/>
      <c r="B114" s="129"/>
      <c r="C114" s="147" t="s">
        <v>108</v>
      </c>
      <c r="E114" s="133" t="s">
        <v>142</v>
      </c>
      <c r="F114" s="133" t="s">
        <v>97</v>
      </c>
      <c r="G114" s="134">
        <v>-8</v>
      </c>
      <c r="I114" s="135">
        <v>1845970.85</v>
      </c>
      <c r="J114" s="146"/>
      <c r="K114" s="137">
        <v>1684463</v>
      </c>
      <c r="L114" s="137"/>
      <c r="M114" s="187">
        <f t="shared" si="23"/>
        <v>309186</v>
      </c>
      <c r="N114" s="137"/>
      <c r="O114" s="137">
        <f t="shared" si="24"/>
        <v>14845</v>
      </c>
      <c r="Q114" s="191">
        <f t="shared" si="25"/>
        <v>0.8</v>
      </c>
      <c r="S114" s="162">
        <f t="shared" si="27"/>
        <v>20.82809460427972</v>
      </c>
      <c r="T114" s="163"/>
      <c r="U114" s="198">
        <v>15.828094604279718</v>
      </c>
      <c r="V114" s="194"/>
      <c r="W114" s="194">
        <v>60</v>
      </c>
      <c r="X114" s="194"/>
      <c r="Y114" s="194">
        <v>65</v>
      </c>
      <c r="Z114" s="194"/>
      <c r="AA114" s="194">
        <f t="shared" si="26"/>
        <v>5</v>
      </c>
    </row>
    <row r="115" spans="1:27" s="110" customFormat="1" x14ac:dyDescent="0.2">
      <c r="B115" s="129"/>
      <c r="C115" s="147" t="s">
        <v>109</v>
      </c>
      <c r="E115" s="133" t="s">
        <v>142</v>
      </c>
      <c r="F115" s="133" t="s">
        <v>97</v>
      </c>
      <c r="G115" s="134">
        <v>-8</v>
      </c>
      <c r="I115" s="135">
        <v>1553509.99</v>
      </c>
      <c r="J115" s="146"/>
      <c r="K115" s="137">
        <v>1460824</v>
      </c>
      <c r="L115" s="137"/>
      <c r="M115" s="187">
        <f t="shared" si="23"/>
        <v>216967</v>
      </c>
      <c r="N115" s="137"/>
      <c r="O115" s="137">
        <f t="shared" si="24"/>
        <v>9176</v>
      </c>
      <c r="Q115" s="191">
        <f t="shared" si="25"/>
        <v>0.59</v>
      </c>
      <c r="S115" s="162">
        <f t="shared" si="27"/>
        <v>23.645154312085374</v>
      </c>
      <c r="T115" s="163"/>
      <c r="U115" s="198">
        <v>15.645154312085376</v>
      </c>
      <c r="V115" s="194"/>
      <c r="W115" s="194">
        <v>57</v>
      </c>
      <c r="X115" s="194"/>
      <c r="Y115" s="194">
        <v>65</v>
      </c>
      <c r="Z115" s="194"/>
      <c r="AA115" s="194">
        <f t="shared" si="26"/>
        <v>8</v>
      </c>
    </row>
    <row r="116" spans="1:27" s="110" customFormat="1" x14ac:dyDescent="0.2">
      <c r="A116" s="169"/>
      <c r="B116" s="129"/>
      <c r="C116" s="147" t="s">
        <v>110</v>
      </c>
      <c r="E116" s="133" t="s">
        <v>142</v>
      </c>
      <c r="F116" s="133" t="s">
        <v>97</v>
      </c>
      <c r="G116" s="134">
        <v>-8</v>
      </c>
      <c r="I116" s="135">
        <v>4027500.01</v>
      </c>
      <c r="J116" s="146"/>
      <c r="K116" s="137">
        <v>2729825</v>
      </c>
      <c r="L116" s="137"/>
      <c r="M116" s="187">
        <f t="shared" si="23"/>
        <v>1619875</v>
      </c>
      <c r="N116" s="137"/>
      <c r="O116" s="137">
        <f t="shared" si="24"/>
        <v>58810</v>
      </c>
      <c r="Q116" s="191">
        <f t="shared" si="25"/>
        <v>1.46</v>
      </c>
      <c r="S116" s="162">
        <f t="shared" si="27"/>
        <v>27.544435667593959</v>
      </c>
      <c r="T116" s="163"/>
      <c r="U116" s="198">
        <v>18.544435667593959</v>
      </c>
      <c r="V116" s="194"/>
      <c r="W116" s="194">
        <v>56</v>
      </c>
      <c r="X116" s="194"/>
      <c r="Y116" s="194">
        <v>65</v>
      </c>
      <c r="Z116" s="194"/>
      <c r="AA116" s="194">
        <f t="shared" si="26"/>
        <v>9</v>
      </c>
    </row>
    <row r="117" spans="1:27" s="110" customFormat="1" x14ac:dyDescent="0.2">
      <c r="A117" s="169"/>
      <c r="B117" s="129"/>
      <c r="C117" s="147" t="s">
        <v>111</v>
      </c>
      <c r="E117" s="133" t="s">
        <v>142</v>
      </c>
      <c r="F117" s="133" t="s">
        <v>97</v>
      </c>
      <c r="G117" s="134">
        <v>-8</v>
      </c>
      <c r="I117" s="140">
        <v>9999060.7300000004</v>
      </c>
      <c r="J117" s="146"/>
      <c r="K117" s="137">
        <v>3857934</v>
      </c>
      <c r="L117" s="137"/>
      <c r="M117" s="187">
        <f t="shared" si="23"/>
        <v>6941052</v>
      </c>
      <c r="N117" s="137"/>
      <c r="O117" s="137">
        <f t="shared" si="24"/>
        <v>226522</v>
      </c>
      <c r="Q117" s="192">
        <f t="shared" si="25"/>
        <v>2.27</v>
      </c>
      <c r="S117" s="190">
        <f t="shared" si="27"/>
        <v>30.641892580225253</v>
      </c>
      <c r="T117" s="163"/>
      <c r="U117" s="322">
        <v>19.641892580225253</v>
      </c>
      <c r="V117" s="194"/>
      <c r="W117" s="194">
        <v>54</v>
      </c>
      <c r="X117" s="194"/>
      <c r="Y117" s="194">
        <v>65</v>
      </c>
      <c r="Z117" s="194"/>
      <c r="AA117" s="194">
        <f t="shared" si="26"/>
        <v>11</v>
      </c>
    </row>
    <row r="118" spans="1:27" s="110" customFormat="1" x14ac:dyDescent="0.2">
      <c r="A118" s="169"/>
      <c r="B118" s="129"/>
      <c r="C118" s="147"/>
      <c r="E118" s="133"/>
      <c r="F118" s="133"/>
      <c r="G118" s="134"/>
      <c r="I118" s="135"/>
      <c r="K118" s="148"/>
      <c r="L118" s="130"/>
      <c r="M118" s="148"/>
      <c r="N118" s="130"/>
      <c r="O118" s="148"/>
      <c r="Q118" s="138"/>
      <c r="S118" s="139"/>
      <c r="T118" s="163"/>
    </row>
    <row r="119" spans="1:27" s="110" customFormat="1" x14ac:dyDescent="0.2">
      <c r="A119" s="169"/>
      <c r="B119" s="129"/>
      <c r="C119" s="149" t="s">
        <v>538</v>
      </c>
      <c r="E119" s="133"/>
      <c r="F119" s="133"/>
      <c r="G119" s="134"/>
      <c r="I119" s="140">
        <f>+SUBTOTAL(9,I108:I118)</f>
        <v>36076316.239999995</v>
      </c>
      <c r="J119" s="154"/>
      <c r="K119" s="165">
        <f>+SUBTOTAL(9,K108:K118)</f>
        <v>16315729</v>
      </c>
      <c r="L119" s="164"/>
      <c r="M119" s="165">
        <f>+SUBTOTAL(9,M108:M118)</f>
        <v>22561783</v>
      </c>
      <c r="N119" s="164"/>
      <c r="O119" s="165">
        <f>+SUBTOTAL(9,O108:O118)</f>
        <v>783801</v>
      </c>
      <c r="Q119" s="189">
        <f>O119/I119*100</f>
        <v>2.1726192740570123</v>
      </c>
      <c r="S119" s="190">
        <f>ROUND(M119/O119,1)</f>
        <v>28.8</v>
      </c>
      <c r="T119" s="163"/>
    </row>
    <row r="120" spans="1:27" s="110" customFormat="1" x14ac:dyDescent="0.2">
      <c r="A120" s="169"/>
      <c r="B120" s="129"/>
      <c r="C120" s="149"/>
      <c r="E120" s="133"/>
      <c r="F120" s="133"/>
      <c r="G120" s="134"/>
      <c r="I120" s="150"/>
      <c r="J120" s="154"/>
      <c r="K120" s="164"/>
      <c r="L120" s="164"/>
      <c r="M120" s="164"/>
      <c r="N120" s="164"/>
      <c r="O120" s="164"/>
      <c r="Q120" s="138"/>
      <c r="S120" s="139"/>
      <c r="T120" s="163"/>
    </row>
    <row r="121" spans="1:27" s="110" customFormat="1" ht="15.75" x14ac:dyDescent="0.25">
      <c r="A121" s="169"/>
      <c r="B121" s="129"/>
      <c r="C121" s="123" t="s">
        <v>143</v>
      </c>
      <c r="E121" s="133"/>
      <c r="F121" s="133"/>
      <c r="G121" s="134"/>
      <c r="I121" s="143">
        <f>+SUBTOTAL(9,I16:I120)</f>
        <v>4946630275.1900005</v>
      </c>
      <c r="J121" s="144"/>
      <c r="K121" s="145">
        <f>+SUBTOTAL(9,K16:K120)</f>
        <v>1678583978</v>
      </c>
      <c r="L121" s="145"/>
      <c r="M121" s="145">
        <f>+SUBTOTAL(9,M16:M120)</f>
        <v>3679413641</v>
      </c>
      <c r="N121" s="145"/>
      <c r="O121" s="145">
        <f>+SUBTOTAL(9,O16:O120)</f>
        <v>149840632</v>
      </c>
      <c r="Q121" s="138"/>
      <c r="S121" s="139"/>
      <c r="T121" s="163"/>
    </row>
    <row r="122" spans="1:27" ht="15.75" x14ac:dyDescent="0.25">
      <c r="A122" s="169"/>
      <c r="B122" s="129"/>
      <c r="C122" s="123"/>
      <c r="D122" s="110"/>
      <c r="E122" s="133"/>
      <c r="F122" s="133"/>
      <c r="G122" s="134"/>
      <c r="H122" s="110"/>
      <c r="I122" s="135"/>
      <c r="J122" s="144"/>
      <c r="K122" s="145"/>
      <c r="L122" s="145"/>
      <c r="M122" s="145"/>
      <c r="N122" s="145"/>
      <c r="O122" s="145"/>
      <c r="P122" s="110"/>
      <c r="Q122" s="138"/>
      <c r="R122" s="110"/>
      <c r="S122" s="139"/>
      <c r="T122" s="163"/>
    </row>
    <row r="123" spans="1:27" ht="15.75" x14ac:dyDescent="0.25">
      <c r="B123" s="124" t="s">
        <v>97</v>
      </c>
      <c r="C123" s="166" t="s">
        <v>145</v>
      </c>
      <c r="D123" s="110"/>
      <c r="E123" s="229"/>
      <c r="F123" s="229"/>
      <c r="G123" s="134"/>
      <c r="H123" s="110"/>
      <c r="I123" s="168"/>
      <c r="J123" s="167"/>
      <c r="K123" s="168"/>
      <c r="L123" s="145"/>
      <c r="M123" s="145"/>
      <c r="N123" s="145"/>
      <c r="O123" s="145"/>
      <c r="P123" s="167"/>
      <c r="Q123" s="136"/>
      <c r="R123" s="110"/>
      <c r="S123" s="110"/>
      <c r="T123" s="163"/>
    </row>
    <row r="124" spans="1:27" x14ac:dyDescent="0.2">
      <c r="B124" s="129"/>
      <c r="C124" s="264"/>
      <c r="D124" s="110"/>
      <c r="E124" s="229"/>
      <c r="F124" s="229"/>
      <c r="G124" s="134"/>
      <c r="H124" s="110"/>
      <c r="I124" s="169"/>
      <c r="J124" s="136"/>
      <c r="K124" s="130"/>
      <c r="L124" s="130"/>
      <c r="M124" s="130"/>
      <c r="N124" s="130"/>
      <c r="O124" s="130"/>
      <c r="P124" s="136"/>
      <c r="Q124" s="136"/>
      <c r="R124" s="110"/>
      <c r="S124" s="110"/>
      <c r="T124" s="163"/>
    </row>
  </sheetData>
  <mergeCells count="3">
    <mergeCell ref="A1:S1"/>
    <mergeCell ref="A4:S4"/>
    <mergeCell ref="A5:S5"/>
  </mergeCells>
  <printOptions horizontalCentered="1"/>
  <pageMargins left="0" right="0" top="0.25" bottom="0.25" header="0.5" footer="0.5"/>
  <pageSetup scale="43" firstPageNumber="47" fitToHeight="0" orientation="landscape" useFirstPageNumber="1" r:id="rId1"/>
  <headerFooter scaleWithDoc="0" alignWithMargins="0">
    <oddHeader xml:space="preserve">&amp;R
</oddHeader>
    <oddFooter>&amp;R&amp;"Times New Roman,Bold"Exhibit JJS-KU-1
Page &amp;P of 138</oddFooter>
  </headerFooter>
  <rowBreaks count="1" manualBreakCount="1">
    <brk id="75" max="1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workbookViewId="0">
      <selection activeCell="H8" sqref="H8"/>
    </sheetView>
  </sheetViews>
  <sheetFormatPr defaultRowHeight="12.75" x14ac:dyDescent="0.2"/>
  <cols>
    <col min="1" max="7" width="9.7109375" customWidth="1"/>
    <col min="8" max="8" width="11.28515625" customWidth="1"/>
    <col min="9" max="9" width="12.7109375" customWidth="1"/>
    <col min="10" max="10" width="2.7109375" customWidth="1"/>
    <col min="11" max="11" width="10.7109375" customWidth="1"/>
    <col min="12" max="12" width="2.7109375" customWidth="1"/>
    <col min="13" max="13" width="12.5703125" customWidth="1"/>
  </cols>
  <sheetData>
    <row r="1" spans="1:13" x14ac:dyDescent="0.2">
      <c r="A1" s="510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</row>
    <row r="2" spans="1:13" x14ac:dyDescent="0.2">
      <c r="A2" s="510" t="s">
        <v>29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</row>
    <row r="3" spans="1:13" x14ac:dyDescent="0.2">
      <c r="A3" s="510" t="s">
        <v>1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</row>
    <row r="4" spans="1:13" x14ac:dyDescent="0.2">
      <c r="A4" s="510" t="s">
        <v>522</v>
      </c>
      <c r="B4" s="510"/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</row>
    <row r="5" spans="1:13" x14ac:dyDescent="0.2">
      <c r="A5" s="510" t="s">
        <v>523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</row>
    <row r="6" spans="1:13" x14ac:dyDescent="0.2">
      <c r="A6" s="509" t="s">
        <v>48</v>
      </c>
      <c r="B6" s="509"/>
      <c r="C6" s="509"/>
      <c r="D6" s="509"/>
      <c r="E6" s="509"/>
      <c r="F6" s="509"/>
      <c r="G6" s="509"/>
      <c r="H6" s="509"/>
      <c r="I6" s="509"/>
      <c r="J6" s="509"/>
      <c r="K6" s="509"/>
      <c r="L6" s="509"/>
      <c r="M6" s="509"/>
    </row>
    <row r="7" spans="1:13" x14ac:dyDescent="0.2">
      <c r="A7" s="1"/>
      <c r="B7" s="1"/>
      <c r="C7" s="1"/>
      <c r="D7" s="1"/>
      <c r="E7" s="1"/>
      <c r="F7" s="1"/>
      <c r="G7" s="1"/>
      <c r="H7" s="1"/>
      <c r="I7" s="326" t="s">
        <v>971</v>
      </c>
      <c r="K7" s="28" t="s">
        <v>59</v>
      </c>
      <c r="M7" s="326" t="s">
        <v>971</v>
      </c>
    </row>
    <row r="8" spans="1:13" x14ac:dyDescent="0.2">
      <c r="A8" s="1"/>
      <c r="B8" s="1"/>
      <c r="C8" s="1"/>
      <c r="D8" s="1"/>
      <c r="E8" s="1"/>
      <c r="F8" s="1"/>
      <c r="G8" s="1"/>
      <c r="H8" s="1"/>
      <c r="I8" s="326" t="s">
        <v>973</v>
      </c>
      <c r="K8" s="326" t="s">
        <v>972</v>
      </c>
      <c r="M8" s="326" t="s">
        <v>975</v>
      </c>
    </row>
    <row r="9" spans="1:13" x14ac:dyDescent="0.2">
      <c r="A9" s="1"/>
      <c r="B9" s="1"/>
      <c r="C9" s="1"/>
      <c r="D9" s="1"/>
      <c r="E9" s="1"/>
      <c r="F9" s="1"/>
      <c r="G9" s="1"/>
      <c r="H9" s="1"/>
      <c r="I9" s="327" t="s">
        <v>974</v>
      </c>
      <c r="K9" s="101" t="s">
        <v>60</v>
      </c>
      <c r="M9" s="327" t="s">
        <v>974</v>
      </c>
    </row>
    <row r="10" spans="1:13" x14ac:dyDescent="0.2">
      <c r="A10" s="4"/>
      <c r="B10" s="4"/>
      <c r="C10" s="4"/>
      <c r="D10" s="4"/>
      <c r="E10" s="4"/>
      <c r="F10" s="4"/>
      <c r="G10" s="4"/>
      <c r="H10" s="4"/>
      <c r="I10" s="4"/>
    </row>
    <row r="11" spans="1:13" x14ac:dyDescent="0.2">
      <c r="A11" s="324" t="s">
        <v>26</v>
      </c>
      <c r="B11" s="4"/>
      <c r="C11" s="4"/>
      <c r="D11" s="4"/>
      <c r="E11" s="4"/>
      <c r="F11" s="4"/>
      <c r="G11" s="4"/>
      <c r="H11" s="4"/>
      <c r="I11" s="85">
        <v>112.45985899999999</v>
      </c>
      <c r="J11" s="36"/>
      <c r="M11" s="106">
        <f>I11</f>
        <v>112.45985899999999</v>
      </c>
    </row>
    <row r="12" spans="1:13" x14ac:dyDescent="0.2">
      <c r="A12" s="80"/>
      <c r="B12" s="4"/>
      <c r="C12" s="4"/>
      <c r="D12" s="4"/>
      <c r="E12" s="4"/>
      <c r="F12" s="4"/>
      <c r="G12" s="4"/>
      <c r="H12" s="4"/>
      <c r="I12" s="84"/>
      <c r="J12" s="36"/>
    </row>
    <row r="13" spans="1:13" x14ac:dyDescent="0.2">
      <c r="A13" s="81" t="s">
        <v>30</v>
      </c>
      <c r="B13" s="4"/>
      <c r="C13" s="4"/>
      <c r="D13" s="4"/>
      <c r="E13" s="4"/>
      <c r="F13" s="4"/>
      <c r="G13" s="4"/>
      <c r="H13" s="4"/>
      <c r="I13" s="84"/>
      <c r="J13" s="36"/>
    </row>
    <row r="14" spans="1:13" x14ac:dyDescent="0.2">
      <c r="A14" s="37"/>
      <c r="B14" s="32"/>
      <c r="C14" s="32"/>
      <c r="D14" s="32"/>
      <c r="E14" s="32"/>
      <c r="F14" s="32"/>
      <c r="G14" s="32"/>
      <c r="H14" s="32"/>
      <c r="I14" s="85"/>
      <c r="J14" s="36"/>
    </row>
    <row r="15" spans="1:13" x14ac:dyDescent="0.2">
      <c r="A15" s="41" t="s">
        <v>970</v>
      </c>
      <c r="B15" s="36"/>
      <c r="C15" s="36"/>
      <c r="D15" s="36"/>
      <c r="E15" s="36"/>
      <c r="F15" s="36"/>
      <c r="G15" s="36"/>
      <c r="H15" s="36"/>
      <c r="I15" s="83"/>
    </row>
    <row r="16" spans="1:13" x14ac:dyDescent="0.2">
      <c r="A16" s="119" t="s">
        <v>1216</v>
      </c>
      <c r="B16" s="119"/>
      <c r="C16" s="119"/>
      <c r="D16" s="119"/>
      <c r="E16" s="119"/>
      <c r="F16" s="119"/>
      <c r="G16" s="36"/>
      <c r="H16" s="36"/>
      <c r="I16" s="83"/>
      <c r="M16" s="95">
        <f>'Capitalization - COC'!AD32/1000000</f>
        <v>-12.692571315259272</v>
      </c>
    </row>
    <row r="17" spans="1:16" x14ac:dyDescent="0.2">
      <c r="A17" s="119" t="s">
        <v>1217</v>
      </c>
      <c r="B17" s="36"/>
      <c r="C17" s="36"/>
      <c r="D17" s="36"/>
      <c r="E17" s="36"/>
      <c r="F17" s="36"/>
      <c r="G17" s="36"/>
      <c r="H17" s="36"/>
      <c r="I17" s="83"/>
      <c r="M17" s="106">
        <f>'Capitalization - COC'!AD46/1000000</f>
        <v>-2.9213449879088502</v>
      </c>
    </row>
    <row r="18" spans="1:16" x14ac:dyDescent="0.2">
      <c r="A18" s="119" t="s">
        <v>1218</v>
      </c>
      <c r="B18" s="36"/>
      <c r="C18" s="36"/>
      <c r="D18" s="36"/>
      <c r="E18" s="36"/>
      <c r="F18" s="36"/>
      <c r="G18" s="36"/>
      <c r="H18" s="36"/>
      <c r="I18" s="83"/>
      <c r="M18" s="106">
        <f>'Capitalization - COC'!AD60/1000000</f>
        <v>-2.0240280077212001</v>
      </c>
    </row>
    <row r="19" spans="1:16" x14ac:dyDescent="0.2">
      <c r="A19" s="119" t="s">
        <v>963</v>
      </c>
      <c r="B19" s="36"/>
      <c r="C19" s="36"/>
      <c r="D19" s="36"/>
      <c r="E19" s="36"/>
      <c r="F19" s="36"/>
      <c r="G19" s="36"/>
      <c r="H19" s="36"/>
      <c r="I19" s="83"/>
      <c r="M19" s="106">
        <f>'Capitalization - COC'!AD75/1000000</f>
        <v>-0.39411297967931513</v>
      </c>
    </row>
    <row r="20" spans="1:16" x14ac:dyDescent="0.2">
      <c r="A20" s="120" t="s">
        <v>1063</v>
      </c>
      <c r="B20" s="36"/>
      <c r="C20" s="36"/>
      <c r="D20" s="36"/>
      <c r="E20" s="36"/>
      <c r="F20" s="36"/>
      <c r="G20" s="36"/>
      <c r="H20" s="36"/>
      <c r="I20" s="83"/>
      <c r="J20" s="36"/>
      <c r="K20" s="36"/>
      <c r="L20" s="36"/>
      <c r="M20" s="116">
        <f>'Capitalization - COC'!AD89/1000000</f>
        <v>-0.9440795884889811</v>
      </c>
    </row>
    <row r="21" spans="1:16" x14ac:dyDescent="0.2">
      <c r="A21" s="119"/>
      <c r="B21" s="36"/>
      <c r="C21" s="36"/>
      <c r="D21" s="36"/>
      <c r="E21" s="36"/>
      <c r="F21" s="36"/>
      <c r="G21" s="36"/>
      <c r="H21" s="36"/>
      <c r="I21" s="83"/>
      <c r="M21" s="106"/>
    </row>
    <row r="22" spans="1:16" x14ac:dyDescent="0.2">
      <c r="A22" s="82" t="s">
        <v>24</v>
      </c>
      <c r="B22" s="32"/>
      <c r="C22" s="32"/>
      <c r="D22" s="32"/>
      <c r="E22" s="32"/>
      <c r="F22" s="32"/>
      <c r="G22" s="32"/>
      <c r="H22" s="32"/>
      <c r="I22" s="84"/>
      <c r="J22" s="36"/>
    </row>
    <row r="23" spans="1:16" x14ac:dyDescent="0.2">
      <c r="A23" s="183" t="s">
        <v>1201</v>
      </c>
      <c r="B23" s="32"/>
      <c r="C23" s="32"/>
      <c r="D23" s="32"/>
      <c r="E23" s="32"/>
      <c r="F23" s="32"/>
      <c r="G23" s="32"/>
      <c r="H23" s="32"/>
      <c r="I23" s="84">
        <f>-1.475122</f>
        <v>-1.475122</v>
      </c>
      <c r="J23" s="36"/>
      <c r="K23" s="325">
        <f>'Revenue Gross-Up Factor'!$C$38</f>
        <v>1.0051867637006957</v>
      </c>
      <c r="M23" s="102">
        <f t="shared" ref="M23" si="0">I23*K23</f>
        <v>-1.4827731092436978</v>
      </c>
    </row>
    <row r="24" spans="1:16" x14ac:dyDescent="0.2">
      <c r="A24" s="183" t="s">
        <v>1219</v>
      </c>
      <c r="B24" s="32"/>
      <c r="C24" s="32"/>
      <c r="D24" s="32"/>
      <c r="E24" s="32"/>
      <c r="F24" s="32"/>
      <c r="G24" s="32"/>
      <c r="H24" s="32"/>
      <c r="I24" s="84">
        <v>-7.6198759999999996</v>
      </c>
      <c r="J24" s="36"/>
      <c r="K24" s="325">
        <f>'Revenue Gross-Up Factor'!$C$38</f>
        <v>1.0051867637006957</v>
      </c>
      <c r="M24" s="102">
        <f t="shared" ref="M24" si="1">I24*K24</f>
        <v>-7.6593984962406019</v>
      </c>
    </row>
    <row r="25" spans="1:16" x14ac:dyDescent="0.2">
      <c r="A25" s="183" t="s">
        <v>1220</v>
      </c>
      <c r="B25" s="32"/>
      <c r="C25" s="32"/>
      <c r="D25" s="32"/>
      <c r="E25" s="32"/>
      <c r="F25" s="32"/>
      <c r="G25" s="32"/>
      <c r="H25" s="32"/>
      <c r="I25" s="84">
        <v>-0.29699999999999999</v>
      </c>
      <c r="J25" s="36"/>
      <c r="K25" s="325">
        <f>'Revenue Gross-Up Factor'!$C$38</f>
        <v>1.0051867637006957</v>
      </c>
      <c r="M25" s="102">
        <f>I25*K25</f>
        <v>-0.29854046881910662</v>
      </c>
      <c r="O25" t="s">
        <v>767</v>
      </c>
      <c r="P25" s="186"/>
    </row>
    <row r="26" spans="1:16" x14ac:dyDescent="0.2">
      <c r="A26" s="183" t="s">
        <v>1000</v>
      </c>
      <c r="B26" s="32"/>
      <c r="C26" s="32"/>
      <c r="D26" s="32"/>
      <c r="E26" s="32"/>
      <c r="F26" s="32"/>
      <c r="G26" s="32"/>
      <c r="H26" s="32"/>
      <c r="I26" s="84">
        <f>'Brown Payroll and Contr. O&amp;MExp'!D36</f>
        <v>-2.0872892741621629</v>
      </c>
      <c r="J26" s="36"/>
      <c r="K26" s="325">
        <f>'Revenue Gross-Up Factor'!$C$38</f>
        <v>1.0051867637006957</v>
      </c>
      <c r="M26" s="102">
        <f>I26*K26</f>
        <v>-2.0981155504022388</v>
      </c>
      <c r="P26" s="186"/>
    </row>
    <row r="27" spans="1:16" x14ac:dyDescent="0.2">
      <c r="A27" s="360" t="s">
        <v>1225</v>
      </c>
      <c r="B27" s="32"/>
      <c r="C27" s="32"/>
      <c r="D27" s="32"/>
      <c r="E27" s="32"/>
      <c r="F27" s="32"/>
      <c r="G27" s="32"/>
      <c r="H27" s="32"/>
      <c r="I27" s="84">
        <f>'Generation Outage Exp Normal'!M34/1000000</f>
        <v>-6.6988760073543574</v>
      </c>
      <c r="J27" s="36"/>
      <c r="K27" s="325">
        <f>'Revenue Gross-Up Factor'!$C$38</f>
        <v>1.0051867637006957</v>
      </c>
      <c r="M27" s="102">
        <f t="shared" ref="M27:M35" si="2">I27*K27</f>
        <v>-6.7336214942647645</v>
      </c>
    </row>
    <row r="28" spans="1:16" x14ac:dyDescent="0.2">
      <c r="A28" s="183" t="s">
        <v>968</v>
      </c>
      <c r="B28" s="32"/>
      <c r="C28" s="32"/>
      <c r="D28" s="32"/>
      <c r="E28" s="32"/>
      <c r="F28" s="32"/>
      <c r="G28" s="32"/>
      <c r="H28" s="32"/>
      <c r="I28" s="84">
        <v>-0.21076400000000001</v>
      </c>
      <c r="J28" s="36"/>
      <c r="K28" s="325">
        <f>'Revenue Gross-Up Factor'!$C$38</f>
        <v>1.0051867637006957</v>
      </c>
      <c r="M28" s="102">
        <f t="shared" si="2"/>
        <v>-0.21185718306461343</v>
      </c>
      <c r="O28" s="186" t="s">
        <v>969</v>
      </c>
    </row>
    <row r="29" spans="1:16" x14ac:dyDescent="0.2">
      <c r="A29" s="182" t="s">
        <v>776</v>
      </c>
      <c r="B29" s="32"/>
      <c r="C29" s="32"/>
      <c r="D29" s="32"/>
      <c r="E29" s="32"/>
      <c r="F29" s="32"/>
      <c r="G29" s="32"/>
      <c r="H29" s="32"/>
      <c r="I29" s="84">
        <v>-2.0188380000000001</v>
      </c>
      <c r="J29" s="36"/>
      <c r="K29" s="325">
        <f>'Revenue Gross-Up Factor'!$C$38</f>
        <v>1.0051867637006957</v>
      </c>
      <c r="M29" s="102">
        <f t="shared" ref="M29" si="3">I29*K29</f>
        <v>-2.0293092356559854</v>
      </c>
      <c r="O29" s="186"/>
    </row>
    <row r="30" spans="1:16" x14ac:dyDescent="0.2">
      <c r="A30" s="183" t="s">
        <v>518</v>
      </c>
      <c r="B30" s="32"/>
      <c r="C30" s="32"/>
      <c r="D30" s="32"/>
      <c r="E30" s="32"/>
      <c r="F30" s="32"/>
      <c r="G30" s="32"/>
      <c r="H30" s="32"/>
      <c r="I30" s="84">
        <f>'Capitalization-Trans Investment'!I40</f>
        <v>-0.71245015627500008</v>
      </c>
      <c r="J30" s="36"/>
      <c r="K30" s="325">
        <f>'Revenue Gross-Up Factor'!$C$38</f>
        <v>1.0051867637006957</v>
      </c>
      <c r="M30" s="102">
        <f>I30*K30</f>
        <v>-0.71614546688412228</v>
      </c>
      <c r="O30" s="186"/>
    </row>
    <row r="31" spans="1:16" x14ac:dyDescent="0.2">
      <c r="A31" s="183" t="s">
        <v>1221</v>
      </c>
      <c r="B31" s="32"/>
      <c r="C31" s="32"/>
      <c r="D31" s="32"/>
      <c r="E31" s="32"/>
      <c r="F31" s="32"/>
      <c r="G31" s="32"/>
      <c r="H31" s="32"/>
      <c r="I31" s="84">
        <f>'Capitalization-Trans Investment'!I45</f>
        <v>-0.4831511420803758</v>
      </c>
      <c r="J31" s="36"/>
      <c r="K31" s="325">
        <f>'Revenue Gross-Up Factor'!$C$38</f>
        <v>1.0051867637006957</v>
      </c>
      <c r="M31" s="102">
        <f>I31*K31</f>
        <v>-0.48565713288606799</v>
      </c>
      <c r="O31" s="186"/>
    </row>
    <row r="32" spans="1:16" x14ac:dyDescent="0.2">
      <c r="A32" s="183" t="s">
        <v>960</v>
      </c>
      <c r="B32" s="32"/>
      <c r="C32" s="32"/>
      <c r="D32" s="32"/>
      <c r="E32" s="32"/>
      <c r="F32" s="32"/>
      <c r="G32" s="32"/>
      <c r="H32" s="32"/>
      <c r="I32" s="84">
        <f>'Capitalization-Distr Invest'!I40</f>
        <v>-0.53408745079199993</v>
      </c>
      <c r="J32" s="36"/>
      <c r="K32" s="325">
        <f>'Revenue Gross-Up Factor'!$C$38</f>
        <v>1.0051867637006957</v>
      </c>
      <c r="M32" s="102">
        <f t="shared" ref="M32:M33" si="4">I32*K32</f>
        <v>-0.53685763619476501</v>
      </c>
      <c r="O32" s="186"/>
    </row>
    <row r="33" spans="1:15" x14ac:dyDescent="0.2">
      <c r="A33" s="183" t="s">
        <v>1222</v>
      </c>
      <c r="B33" s="32"/>
      <c r="C33" s="32"/>
      <c r="D33" s="32"/>
      <c r="E33" s="32"/>
      <c r="F33" s="32"/>
      <c r="G33" s="32"/>
      <c r="H33" s="32"/>
      <c r="I33" s="84">
        <f>'Capitalization-Distr Invest'!I45</f>
        <v>-0.33474699071168851</v>
      </c>
      <c r="J33" s="36"/>
      <c r="K33" s="325">
        <f>'Revenue Gross-Up Factor'!$C$38</f>
        <v>1.0051867637006957</v>
      </c>
      <c r="M33" s="102">
        <f t="shared" si="4"/>
        <v>-0.33648324425202902</v>
      </c>
      <c r="O33" s="186"/>
    </row>
    <row r="34" spans="1:15" x14ac:dyDescent="0.2">
      <c r="A34" s="182" t="s">
        <v>1223</v>
      </c>
      <c r="B34" s="32"/>
      <c r="C34" s="32"/>
      <c r="D34" s="32"/>
      <c r="E34" s="32"/>
      <c r="F34" s="32"/>
      <c r="G34" s="32"/>
      <c r="H34" s="32"/>
      <c r="I34" s="84">
        <f>'Depr -SUMMARY'!C14</f>
        <v>-2.7646389847871644</v>
      </c>
      <c r="K34" s="325">
        <f>'Revenue Gross-Up Factor'!$C$38</f>
        <v>1.0051867637006957</v>
      </c>
      <c r="M34" s="102">
        <f t="shared" si="2"/>
        <v>-2.7789785139189869</v>
      </c>
    </row>
    <row r="35" spans="1:15" x14ac:dyDescent="0.2">
      <c r="A35" s="182" t="s">
        <v>1224</v>
      </c>
      <c r="B35" s="32"/>
      <c r="C35" s="32"/>
      <c r="D35" s="32"/>
      <c r="E35" s="32"/>
      <c r="F35" s="32"/>
      <c r="G35" s="32"/>
      <c r="H35" s="32"/>
      <c r="I35" s="84">
        <f>'Depr -SUMMARY'!C24</f>
        <v>-26.79368172330825</v>
      </c>
      <c r="K35" s="325">
        <f>'Revenue Gross-Up Factor'!$C$38</f>
        <v>1.0051867637006957</v>
      </c>
      <c r="M35" s="102">
        <f t="shared" si="2"/>
        <v>-26.932654219078699</v>
      </c>
    </row>
    <row r="36" spans="1:15" x14ac:dyDescent="0.2">
      <c r="A36" s="182" t="s">
        <v>1226</v>
      </c>
      <c r="B36" s="32"/>
      <c r="C36" s="32"/>
      <c r="D36" s="32"/>
      <c r="E36" s="32"/>
      <c r="F36" s="32"/>
      <c r="G36" s="32"/>
      <c r="H36" s="32"/>
      <c r="I36" s="84">
        <f>'Depr -SUMMARY'!C34</f>
        <v>-7.7444888317847234</v>
      </c>
      <c r="K36" s="325">
        <f>'Revenue Gross-Up Factor'!$C$38</f>
        <v>1.0051867637006957</v>
      </c>
      <c r="M36" s="102">
        <f t="shared" ref="M36" si="5">I36*K36</f>
        <v>-7.7846576653378676</v>
      </c>
    </row>
    <row r="37" spans="1:15" x14ac:dyDescent="0.2">
      <c r="A37" s="119"/>
      <c r="B37" s="36"/>
      <c r="C37" s="36"/>
      <c r="D37" s="36"/>
      <c r="E37" s="36"/>
      <c r="F37" s="36"/>
      <c r="G37" s="36"/>
      <c r="H37" s="36"/>
      <c r="I37" s="83"/>
      <c r="M37" s="106"/>
    </row>
    <row r="38" spans="1:15" x14ac:dyDescent="0.2">
      <c r="A38" s="41" t="s">
        <v>47</v>
      </c>
      <c r="B38" s="36"/>
      <c r="C38" s="36"/>
      <c r="D38" s="36"/>
      <c r="E38" s="36"/>
      <c r="F38" s="36"/>
      <c r="G38" s="36"/>
      <c r="H38" s="36"/>
      <c r="I38" s="83"/>
      <c r="M38" s="106"/>
    </row>
    <row r="39" spans="1:15" x14ac:dyDescent="0.2">
      <c r="A39" s="119" t="s">
        <v>1199</v>
      </c>
      <c r="B39" s="36"/>
      <c r="C39" s="36"/>
      <c r="D39" s="36"/>
      <c r="E39" s="36"/>
      <c r="F39" s="36"/>
      <c r="G39" s="36"/>
      <c r="H39" s="36"/>
      <c r="I39" s="83"/>
      <c r="M39" s="106">
        <f>'Capitalization - COC'!AD103/1000000</f>
        <v>-1.3341961353670209</v>
      </c>
    </row>
    <row r="40" spans="1:15" x14ac:dyDescent="0.2">
      <c r="A40" s="119" t="s">
        <v>992</v>
      </c>
      <c r="B40" s="36"/>
      <c r="C40" s="36"/>
      <c r="D40" s="36"/>
      <c r="E40" s="36"/>
      <c r="F40" s="36"/>
      <c r="G40" s="36"/>
      <c r="H40" s="36"/>
      <c r="I40" s="114"/>
      <c r="M40" s="115">
        <f>'Capitalization - COC'!AD117/1000000</f>
        <v>-19.907613471863566</v>
      </c>
    </row>
    <row r="41" spans="1:15" x14ac:dyDescent="0.2">
      <c r="A41" s="36"/>
      <c r="B41" s="36"/>
      <c r="C41" s="36"/>
      <c r="D41" s="36"/>
      <c r="E41" s="36"/>
      <c r="F41" s="36"/>
      <c r="G41" s="36"/>
      <c r="H41" s="36"/>
      <c r="I41" s="114"/>
      <c r="M41" s="83"/>
    </row>
    <row r="42" spans="1:15" ht="13.5" thickBot="1" x14ac:dyDescent="0.25">
      <c r="A42" s="67" t="s">
        <v>27</v>
      </c>
      <c r="B42" s="36"/>
      <c r="C42" s="36"/>
      <c r="D42" s="36"/>
      <c r="E42" s="36"/>
      <c r="F42" s="36"/>
      <c r="G42" s="36"/>
      <c r="H42" s="36"/>
      <c r="I42" s="114"/>
      <c r="M42" s="87">
        <f>SUM(M16:M40)</f>
        <v>-100.30299590253178</v>
      </c>
    </row>
    <row r="43" spans="1:15" ht="13.5" thickTop="1" x14ac:dyDescent="0.2">
      <c r="A43" s="67"/>
      <c r="B43" s="36"/>
      <c r="C43" s="36"/>
      <c r="D43" s="36"/>
      <c r="E43" s="36"/>
      <c r="F43" s="36"/>
      <c r="G43" s="36"/>
      <c r="H43" s="36"/>
      <c r="I43" s="114"/>
      <c r="M43" s="83"/>
    </row>
    <row r="44" spans="1:15" ht="13.5" thickBot="1" x14ac:dyDescent="0.25">
      <c r="A44" s="41" t="s">
        <v>25</v>
      </c>
      <c r="B44" s="36"/>
      <c r="C44" s="36"/>
      <c r="D44" s="36"/>
      <c r="E44" s="36"/>
      <c r="F44" s="36"/>
      <c r="G44" s="36"/>
      <c r="H44" s="36"/>
      <c r="I44" s="114"/>
      <c r="M44" s="87">
        <f>M11+M42</f>
        <v>12.156863097468218</v>
      </c>
    </row>
    <row r="45" spans="1:15" ht="13.5" thickTop="1" x14ac:dyDescent="0.2">
      <c r="A45" s="36"/>
      <c r="B45" s="36"/>
      <c r="C45" s="36"/>
      <c r="D45" s="36"/>
      <c r="E45" s="36"/>
      <c r="F45" s="36"/>
      <c r="G45" s="36"/>
      <c r="H45" s="36"/>
      <c r="I45" s="114"/>
      <c r="M45" s="83"/>
    </row>
    <row r="46" spans="1:15" x14ac:dyDescent="0.2">
      <c r="A46" s="36"/>
      <c r="B46" s="36"/>
      <c r="C46" s="36"/>
      <c r="D46" s="36"/>
      <c r="E46" s="36"/>
      <c r="F46" s="36"/>
      <c r="G46" s="36"/>
      <c r="H46" s="36"/>
      <c r="I46" s="83"/>
    </row>
    <row r="47" spans="1:15" x14ac:dyDescent="0.2">
      <c r="I47" s="33"/>
    </row>
    <row r="48" spans="1:15" x14ac:dyDescent="0.2">
      <c r="I48" s="33"/>
    </row>
    <row r="49" spans="1:9" x14ac:dyDescent="0.2">
      <c r="I49" s="33"/>
    </row>
    <row r="50" spans="1:9" ht="15.75" x14ac:dyDescent="0.25">
      <c r="A50" s="111"/>
      <c r="I50" s="33"/>
    </row>
    <row r="51" spans="1:9" x14ac:dyDescent="0.2">
      <c r="I51" s="33"/>
    </row>
    <row r="52" spans="1:9" x14ac:dyDescent="0.2">
      <c r="I52" s="33"/>
    </row>
  </sheetData>
  <mergeCells count="6">
    <mergeCell ref="A6:M6"/>
    <mergeCell ref="A1:M1"/>
    <mergeCell ref="A2:M2"/>
    <mergeCell ref="A3:M3"/>
    <mergeCell ref="A4:M4"/>
    <mergeCell ref="A5:M5"/>
  </mergeCells>
  <phoneticPr fontId="7" type="noConversion"/>
  <pageMargins left="0.75" right="0.25" top="1" bottom="1" header="0.5" footer="0.5"/>
  <pageSetup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 fitToPage="1"/>
  </sheetPr>
  <dimension ref="A1:X124"/>
  <sheetViews>
    <sheetView topLeftCell="A25" zoomScale="70" zoomScaleNormal="70" workbookViewId="0">
      <pane xSplit="3" ySplit="38" topLeftCell="J63" activePane="bottomRight" state="frozen"/>
      <selection activeCell="A25" sqref="A25"/>
      <selection pane="topRight" activeCell="D25" sqref="D25"/>
      <selection pane="bottomLeft" activeCell="A63" sqref="A63"/>
      <selection pane="bottomRight" activeCell="U55" sqref="U55:X68"/>
    </sheetView>
  </sheetViews>
  <sheetFormatPr defaultColWidth="12.5703125" defaultRowHeight="15" x14ac:dyDescent="0.2"/>
  <cols>
    <col min="1" max="1" width="12.5703125" style="231" customWidth="1"/>
    <col min="2" max="2" width="3" style="254" bestFit="1" customWidth="1"/>
    <col min="3" max="3" width="97.28515625" style="231" customWidth="1"/>
    <col min="4" max="4" width="7.28515625" style="231" bestFit="1" customWidth="1"/>
    <col min="5" max="5" width="20.85546875" style="256" customWidth="1"/>
    <col min="6" max="6" width="4.85546875" style="256" customWidth="1"/>
    <col min="7" max="7" width="12.5703125" style="238" customWidth="1"/>
    <col min="8" max="8" width="4.85546875" style="231" customWidth="1"/>
    <col min="9" max="9" width="26.85546875" style="231" bestFit="1" customWidth="1"/>
    <col min="10" max="10" width="4.85546875" style="231" customWidth="1"/>
    <col min="11" max="11" width="22.28515625" style="240" bestFit="1" customWidth="1"/>
    <col min="12" max="12" width="4.85546875" style="240" customWidth="1"/>
    <col min="13" max="13" width="22.7109375" style="240" bestFit="1" customWidth="1"/>
    <col min="14" max="14" width="4.85546875" style="240" customWidth="1"/>
    <col min="15" max="15" width="20.140625" style="240" bestFit="1" customWidth="1"/>
    <col min="16" max="16" width="4.85546875" style="231" customWidth="1"/>
    <col min="17" max="17" width="15.140625" style="231" customWidth="1"/>
    <col min="18" max="18" width="4.85546875" style="231" customWidth="1"/>
    <col min="19" max="19" width="16.42578125" style="231" customWidth="1"/>
    <col min="20" max="21" width="12.5703125" style="231" customWidth="1"/>
    <col min="22" max="22" width="22" style="231" customWidth="1"/>
    <col min="23" max="23" width="12.5703125" style="231"/>
    <col min="24" max="24" width="18.140625" style="231" customWidth="1"/>
    <col min="25" max="16384" width="12.5703125" style="231"/>
  </cols>
  <sheetData>
    <row r="1" spans="1:21" ht="15.75" x14ac:dyDescent="0.25">
      <c r="A1" s="520" t="s">
        <v>83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230"/>
      <c r="U1" s="230"/>
    </row>
    <row r="2" spans="1:21" ht="15.75" x14ac:dyDescent="0.25">
      <c r="A2" s="232"/>
      <c r="B2" s="233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0"/>
      <c r="U2" s="230"/>
    </row>
    <row r="3" spans="1:21" ht="15.75" x14ac:dyDescent="0.25">
      <c r="A3" s="232"/>
      <c r="B3" s="233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0"/>
      <c r="U3" s="230"/>
    </row>
    <row r="4" spans="1:21" ht="15.75" x14ac:dyDescent="0.25">
      <c r="A4" s="521" t="s">
        <v>84</v>
      </c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230"/>
      <c r="U4" s="230"/>
    </row>
    <row r="5" spans="1:21" ht="15.75" x14ac:dyDescent="0.25">
      <c r="A5" s="521" t="s">
        <v>531</v>
      </c>
      <c r="B5" s="521"/>
      <c r="C5" s="521"/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521"/>
      <c r="O5" s="521"/>
      <c r="P5" s="521"/>
      <c r="Q5" s="521"/>
      <c r="R5" s="521"/>
      <c r="S5" s="521"/>
      <c r="T5" s="230"/>
      <c r="U5" s="230"/>
    </row>
    <row r="6" spans="1:21" ht="15.75" x14ac:dyDescent="0.25">
      <c r="A6" s="234"/>
      <c r="B6" s="235"/>
      <c r="C6" s="236"/>
      <c r="D6" s="236"/>
      <c r="E6" s="237"/>
      <c r="F6" s="237"/>
      <c r="H6" s="236"/>
      <c r="I6" s="236"/>
      <c r="J6" s="236"/>
      <c r="K6" s="239"/>
      <c r="L6" s="239"/>
      <c r="M6" s="239"/>
      <c r="N6" s="239"/>
      <c r="T6" s="230"/>
      <c r="U6" s="230"/>
    </row>
    <row r="7" spans="1:21" ht="15.75" x14ac:dyDescent="0.25">
      <c r="A7" s="230"/>
      <c r="B7" s="233"/>
      <c r="C7" s="241"/>
      <c r="D7" s="242"/>
      <c r="E7" s="242"/>
      <c r="F7" s="242"/>
      <c r="G7" s="243" t="s">
        <v>69</v>
      </c>
      <c r="H7" s="242"/>
      <c r="I7" s="242"/>
      <c r="J7" s="242"/>
      <c r="K7" s="244" t="s">
        <v>73</v>
      </c>
      <c r="L7" s="244"/>
      <c r="M7" s="244"/>
      <c r="N7" s="244"/>
      <c r="O7" s="245" t="s">
        <v>85</v>
      </c>
      <c r="P7" s="246"/>
      <c r="Q7" s="246"/>
      <c r="R7" s="247"/>
      <c r="S7" s="242" t="s">
        <v>68</v>
      </c>
      <c r="T7" s="230"/>
      <c r="U7" s="230"/>
    </row>
    <row r="8" spans="1:21" ht="15.75" x14ac:dyDescent="0.25">
      <c r="A8" s="230"/>
      <c r="B8" s="233"/>
      <c r="C8" s="242"/>
      <c r="D8" s="242"/>
      <c r="E8" s="242" t="s">
        <v>86</v>
      </c>
      <c r="F8" s="242"/>
      <c r="G8" s="243" t="s">
        <v>71</v>
      </c>
      <c r="H8" s="242"/>
      <c r="I8" s="242" t="s">
        <v>70</v>
      </c>
      <c r="J8" s="242"/>
      <c r="K8" s="244" t="s">
        <v>87</v>
      </c>
      <c r="L8" s="244"/>
      <c r="M8" s="244" t="s">
        <v>74</v>
      </c>
      <c r="N8" s="244"/>
      <c r="O8" s="248" t="s">
        <v>88</v>
      </c>
      <c r="P8" s="249"/>
      <c r="Q8" s="250" t="s">
        <v>89</v>
      </c>
      <c r="R8" s="247"/>
      <c r="S8" s="242" t="s">
        <v>90</v>
      </c>
      <c r="T8" s="230"/>
      <c r="U8" s="230"/>
    </row>
    <row r="9" spans="1:21" ht="15.75" x14ac:dyDescent="0.25">
      <c r="A9" s="230"/>
      <c r="B9" s="233"/>
      <c r="C9" s="242" t="s">
        <v>91</v>
      </c>
      <c r="D9" s="242"/>
      <c r="E9" s="242" t="s">
        <v>92</v>
      </c>
      <c r="F9" s="242"/>
      <c r="G9" s="243" t="s">
        <v>76</v>
      </c>
      <c r="H9" s="242"/>
      <c r="I9" s="242" t="s">
        <v>72</v>
      </c>
      <c r="J9" s="242"/>
      <c r="K9" s="244" t="s">
        <v>78</v>
      </c>
      <c r="L9" s="244"/>
      <c r="M9" s="244" t="s">
        <v>79</v>
      </c>
      <c r="N9" s="244"/>
      <c r="O9" s="244" t="s">
        <v>75</v>
      </c>
      <c r="P9" s="242"/>
      <c r="Q9" s="241" t="s">
        <v>93</v>
      </c>
      <c r="R9" s="247"/>
      <c r="S9" s="242" t="s">
        <v>77</v>
      </c>
      <c r="T9" s="230"/>
      <c r="U9" s="230"/>
    </row>
    <row r="10" spans="1:21" ht="15.75" x14ac:dyDescent="0.25">
      <c r="A10" s="230"/>
      <c r="B10" s="233"/>
      <c r="C10" s="248">
        <v>-1</v>
      </c>
      <c r="D10" s="251"/>
      <c r="E10" s="248">
        <v>-2</v>
      </c>
      <c r="F10" s="251"/>
      <c r="G10" s="252">
        <v>-3</v>
      </c>
      <c r="H10" s="251"/>
      <c r="I10" s="248">
        <v>-4</v>
      </c>
      <c r="J10" s="251"/>
      <c r="K10" s="248">
        <v>-5</v>
      </c>
      <c r="L10" s="244"/>
      <c r="M10" s="248">
        <v>-6</v>
      </c>
      <c r="N10" s="244"/>
      <c r="O10" s="248">
        <v>-7</v>
      </c>
      <c r="P10" s="251"/>
      <c r="Q10" s="253" t="s">
        <v>94</v>
      </c>
      <c r="S10" s="253" t="s">
        <v>95</v>
      </c>
      <c r="T10" s="230"/>
      <c r="U10" s="230"/>
    </row>
    <row r="11" spans="1:21" ht="15.75" x14ac:dyDescent="0.25">
      <c r="A11" s="230"/>
      <c r="B11" s="233"/>
      <c r="C11" s="251"/>
      <c r="D11" s="251"/>
      <c r="E11" s="251"/>
      <c r="F11" s="251"/>
      <c r="G11" s="243"/>
      <c r="H11" s="251"/>
      <c r="I11" s="251"/>
      <c r="J11" s="251"/>
      <c r="K11" s="244"/>
      <c r="L11" s="244"/>
      <c r="M11" s="244"/>
      <c r="N11" s="244"/>
      <c r="O11" s="244"/>
      <c r="P11" s="251"/>
      <c r="Q11" s="251"/>
      <c r="S11" s="251"/>
      <c r="T11" s="230"/>
      <c r="U11" s="230"/>
    </row>
    <row r="12" spans="1:21" ht="15.75" x14ac:dyDescent="0.25">
      <c r="A12" s="230"/>
      <c r="C12" s="255" t="s">
        <v>96</v>
      </c>
      <c r="K12" s="257"/>
      <c r="L12" s="257"/>
      <c r="M12" s="257"/>
      <c r="N12" s="257"/>
      <c r="O12" s="257"/>
      <c r="T12" s="230"/>
      <c r="U12" s="230"/>
    </row>
    <row r="13" spans="1:21" x14ac:dyDescent="0.2">
      <c r="A13" s="230"/>
      <c r="K13" s="257"/>
      <c r="L13" s="257"/>
      <c r="M13" s="257"/>
      <c r="N13" s="257"/>
      <c r="O13" s="257"/>
      <c r="T13" s="230"/>
      <c r="U13" s="230"/>
    </row>
    <row r="14" spans="1:21" ht="15.75" x14ac:dyDescent="0.25">
      <c r="A14" s="163"/>
      <c r="B14" s="129"/>
      <c r="C14" s="127" t="s">
        <v>98</v>
      </c>
      <c r="D14" s="110"/>
      <c r="E14" s="229"/>
      <c r="F14" s="229"/>
      <c r="G14" s="125"/>
      <c r="H14" s="110"/>
      <c r="I14" s="131"/>
      <c r="J14" s="110"/>
      <c r="K14" s="130"/>
      <c r="L14" s="130"/>
      <c r="M14" s="130"/>
      <c r="N14" s="130"/>
      <c r="O14" s="130"/>
      <c r="P14" s="110"/>
      <c r="Q14" s="138"/>
      <c r="R14" s="110"/>
      <c r="S14" s="139"/>
      <c r="T14" s="163"/>
      <c r="U14" s="163"/>
    </row>
    <row r="15" spans="1:21" s="110" customFormat="1" ht="15.75" x14ac:dyDescent="0.25">
      <c r="A15" s="163"/>
      <c r="B15" s="129"/>
      <c r="C15" s="128"/>
      <c r="E15" s="229"/>
      <c r="F15" s="229"/>
      <c r="G15" s="125"/>
      <c r="I15" s="131"/>
      <c r="K15" s="130"/>
      <c r="L15" s="130"/>
      <c r="M15" s="130"/>
      <c r="N15" s="130"/>
      <c r="O15" s="130"/>
      <c r="Q15" s="138"/>
      <c r="S15" s="139"/>
      <c r="T15" s="163"/>
      <c r="U15" s="163"/>
    </row>
    <row r="16" spans="1:21" s="110" customFormat="1" x14ac:dyDescent="0.2">
      <c r="A16" s="169">
        <v>311</v>
      </c>
      <c r="B16" s="129"/>
      <c r="C16" s="110" t="s">
        <v>99</v>
      </c>
      <c r="E16" s="133"/>
      <c r="F16" s="133"/>
      <c r="G16" s="134"/>
      <c r="I16" s="135"/>
      <c r="J16" s="146"/>
      <c r="K16" s="137"/>
      <c r="L16" s="137"/>
      <c r="M16" s="137"/>
      <c r="N16" s="137"/>
      <c r="O16" s="137"/>
      <c r="Q16" s="138"/>
      <c r="S16" s="139"/>
      <c r="T16" s="163"/>
      <c r="U16" s="163"/>
    </row>
    <row r="17" spans="1:22" s="110" customFormat="1" x14ac:dyDescent="0.2">
      <c r="A17" s="169"/>
      <c r="B17" s="129"/>
      <c r="C17" s="132" t="s">
        <v>100</v>
      </c>
      <c r="E17" s="133" t="s">
        <v>532</v>
      </c>
      <c r="F17" s="133" t="s">
        <v>97</v>
      </c>
      <c r="G17" s="134">
        <v>-13</v>
      </c>
      <c r="I17" s="135">
        <v>96307268.159999996</v>
      </c>
      <c r="J17" s="146"/>
      <c r="K17" s="137">
        <v>27875957</v>
      </c>
      <c r="L17" s="137"/>
      <c r="M17" s="187">
        <f t="shared" ref="M17:M30" si="0">ROUND(I17*(1-(G17/100))-K17,0)</f>
        <v>80951256</v>
      </c>
      <c r="N17" s="137"/>
      <c r="O17" s="137">
        <f t="shared" ref="O17:O30" si="1">ROUND(M17/S17,0)</f>
        <v>1740732</v>
      </c>
      <c r="Q17" s="191">
        <f t="shared" ref="Q17:Q30" si="2">ROUND(O17/I17*100,2)</f>
        <v>1.81</v>
      </c>
      <c r="S17" s="139">
        <v>46.504146531459178</v>
      </c>
      <c r="T17" s="163"/>
      <c r="U17" s="163"/>
    </row>
    <row r="18" spans="1:22" s="110" customFormat="1" x14ac:dyDescent="0.2">
      <c r="A18" s="169"/>
      <c r="B18" s="129"/>
      <c r="C18" s="132" t="s">
        <v>101</v>
      </c>
      <c r="E18" s="133" t="s">
        <v>532</v>
      </c>
      <c r="F18" s="133" t="s">
        <v>97</v>
      </c>
      <c r="G18" s="134">
        <v>-13</v>
      </c>
      <c r="I18" s="135">
        <v>5556451.46</v>
      </c>
      <c r="J18" s="146"/>
      <c r="K18" s="137">
        <v>3229484</v>
      </c>
      <c r="L18" s="137"/>
      <c r="M18" s="187">
        <f t="shared" si="0"/>
        <v>3049306</v>
      </c>
      <c r="N18" s="137"/>
      <c r="O18" s="137">
        <f t="shared" si="1"/>
        <v>67265</v>
      </c>
      <c r="Q18" s="191">
        <f t="shared" si="2"/>
        <v>1.21</v>
      </c>
      <c r="S18" s="139">
        <v>45.332728759384523</v>
      </c>
      <c r="T18" s="163"/>
      <c r="U18" s="163"/>
      <c r="V18" s="265"/>
    </row>
    <row r="19" spans="1:22" s="110" customFormat="1" x14ac:dyDescent="0.2">
      <c r="A19" s="169"/>
      <c r="B19" s="129"/>
      <c r="C19" s="132" t="s">
        <v>102</v>
      </c>
      <c r="E19" s="133" t="s">
        <v>532</v>
      </c>
      <c r="F19" s="133" t="s">
        <v>97</v>
      </c>
      <c r="G19" s="134">
        <v>0</v>
      </c>
      <c r="I19" s="135">
        <v>1117119.1299999999</v>
      </c>
      <c r="J19" s="146"/>
      <c r="K19" s="137">
        <v>736160</v>
      </c>
      <c r="L19" s="137"/>
      <c r="M19" s="187">
        <f t="shared" si="0"/>
        <v>380959</v>
      </c>
      <c r="N19" s="137"/>
      <c r="O19" s="137">
        <f t="shared" si="1"/>
        <v>17187</v>
      </c>
      <c r="Q19" s="191">
        <f t="shared" si="2"/>
        <v>1.54</v>
      </c>
      <c r="S19" s="139">
        <v>22.165532088206202</v>
      </c>
      <c r="T19" s="163"/>
      <c r="U19" s="163"/>
    </row>
    <row r="20" spans="1:22" s="110" customFormat="1" x14ac:dyDescent="0.2">
      <c r="A20" s="169"/>
      <c r="B20" s="129"/>
      <c r="C20" s="147" t="s">
        <v>103</v>
      </c>
      <c r="E20" s="133" t="s">
        <v>532</v>
      </c>
      <c r="F20" s="133" t="s">
        <v>97</v>
      </c>
      <c r="G20" s="134">
        <v>-6</v>
      </c>
      <c r="I20" s="135">
        <v>4677142.79</v>
      </c>
      <c r="J20" s="146"/>
      <c r="K20" s="137">
        <v>4955316</v>
      </c>
      <c r="L20" s="137"/>
      <c r="M20" s="187">
        <f t="shared" si="0"/>
        <v>2455</v>
      </c>
      <c r="N20" s="137"/>
      <c r="O20" s="137">
        <f t="shared" si="1"/>
        <v>2099</v>
      </c>
      <c r="Q20" s="191">
        <f t="shared" si="2"/>
        <v>0.04</v>
      </c>
      <c r="S20" s="139">
        <v>1.1696045736064793</v>
      </c>
      <c r="T20" s="163"/>
      <c r="U20" s="163"/>
    </row>
    <row r="21" spans="1:22" s="110" customFormat="1" x14ac:dyDescent="0.2">
      <c r="A21" s="169"/>
      <c r="B21" s="129"/>
      <c r="C21" s="147" t="s">
        <v>104</v>
      </c>
      <c r="E21" s="133" t="s">
        <v>532</v>
      </c>
      <c r="F21" s="133" t="s">
        <v>97</v>
      </c>
      <c r="G21" s="134">
        <v>-6</v>
      </c>
      <c r="I21" s="135">
        <v>2309727.39</v>
      </c>
      <c r="J21" s="146"/>
      <c r="K21" s="137">
        <v>2431335</v>
      </c>
      <c r="L21" s="137"/>
      <c r="M21" s="187">
        <f t="shared" si="0"/>
        <v>16976</v>
      </c>
      <c r="N21" s="137"/>
      <c r="O21" s="137">
        <f t="shared" si="1"/>
        <v>14510</v>
      </c>
      <c r="Q21" s="191">
        <f t="shared" si="2"/>
        <v>0.63</v>
      </c>
      <c r="S21" s="139">
        <v>1.1699517574086837</v>
      </c>
      <c r="T21" s="163"/>
      <c r="U21" s="163"/>
    </row>
    <row r="22" spans="1:22" s="110" customFormat="1" x14ac:dyDescent="0.2">
      <c r="A22" s="169"/>
      <c r="B22" s="129"/>
      <c r="C22" s="147" t="s">
        <v>105</v>
      </c>
      <c r="E22" s="133" t="s">
        <v>532</v>
      </c>
      <c r="F22" s="133" t="s">
        <v>97</v>
      </c>
      <c r="G22" s="134">
        <v>-6</v>
      </c>
      <c r="I22" s="135">
        <v>28754404.329999998</v>
      </c>
      <c r="J22" s="146"/>
      <c r="K22" s="137">
        <v>14706856</v>
      </c>
      <c r="L22" s="137"/>
      <c r="M22" s="187">
        <f t="shared" si="0"/>
        <v>15772813</v>
      </c>
      <c r="N22" s="137"/>
      <c r="O22" s="137">
        <f t="shared" si="1"/>
        <v>910368</v>
      </c>
      <c r="Q22" s="191">
        <f t="shared" si="2"/>
        <v>3.17</v>
      </c>
      <c r="S22" s="139">
        <v>17.325755079264649</v>
      </c>
      <c r="T22" s="163"/>
      <c r="U22" s="163"/>
    </row>
    <row r="23" spans="1:22" s="110" customFormat="1" x14ac:dyDescent="0.2">
      <c r="A23" s="169"/>
      <c r="B23" s="129"/>
      <c r="C23" s="147" t="s">
        <v>106</v>
      </c>
      <c r="E23" s="133" t="s">
        <v>532</v>
      </c>
      <c r="F23" s="133" t="s">
        <v>97</v>
      </c>
      <c r="G23" s="134">
        <v>-6</v>
      </c>
      <c r="I23" s="135">
        <v>45382543.880000003</v>
      </c>
      <c r="J23" s="146"/>
      <c r="K23" s="137">
        <v>12264813</v>
      </c>
      <c r="L23" s="137"/>
      <c r="M23" s="187">
        <f t="shared" si="0"/>
        <v>35840684</v>
      </c>
      <c r="N23" s="137"/>
      <c r="O23" s="137">
        <f t="shared" si="1"/>
        <v>2062175</v>
      </c>
      <c r="Q23" s="191">
        <f t="shared" si="2"/>
        <v>4.54</v>
      </c>
      <c r="S23" s="139">
        <v>17.380040006304025</v>
      </c>
      <c r="T23" s="163"/>
      <c r="U23" s="163"/>
    </row>
    <row r="24" spans="1:22" s="110" customFormat="1" x14ac:dyDescent="0.2">
      <c r="A24" s="169"/>
      <c r="B24" s="129"/>
      <c r="C24" s="147" t="s">
        <v>107</v>
      </c>
      <c r="E24" s="133" t="s">
        <v>532</v>
      </c>
      <c r="F24" s="133" t="s">
        <v>97</v>
      </c>
      <c r="G24" s="134">
        <v>-8</v>
      </c>
      <c r="I24" s="135">
        <v>8397192.1199999992</v>
      </c>
      <c r="J24" s="146"/>
      <c r="K24" s="137">
        <v>7509513</v>
      </c>
      <c r="L24" s="137"/>
      <c r="M24" s="187">
        <f t="shared" si="0"/>
        <v>1559454</v>
      </c>
      <c r="N24" s="137"/>
      <c r="O24" s="137">
        <f t="shared" si="1"/>
        <v>95610</v>
      </c>
      <c r="Q24" s="191">
        <f t="shared" si="2"/>
        <v>1.1399999999999999</v>
      </c>
      <c r="S24" s="139">
        <v>16.310574207718858</v>
      </c>
      <c r="T24" s="163"/>
      <c r="U24" s="163"/>
    </row>
    <row r="25" spans="1:22" s="110" customFormat="1" x14ac:dyDescent="0.2">
      <c r="A25" s="169"/>
      <c r="B25" s="129"/>
      <c r="C25" s="147" t="s">
        <v>108</v>
      </c>
      <c r="E25" s="133" t="s">
        <v>532</v>
      </c>
      <c r="F25" s="133" t="s">
        <v>97</v>
      </c>
      <c r="G25" s="134">
        <v>-8</v>
      </c>
      <c r="I25" s="135">
        <v>21345248.670000002</v>
      </c>
      <c r="J25" s="146"/>
      <c r="K25" s="137">
        <v>17200351</v>
      </c>
      <c r="L25" s="137"/>
      <c r="M25" s="187">
        <f t="shared" si="0"/>
        <v>5852518</v>
      </c>
      <c r="N25" s="137"/>
      <c r="O25" s="137">
        <f t="shared" si="1"/>
        <v>358281</v>
      </c>
      <c r="Q25" s="191">
        <f t="shared" si="2"/>
        <v>1.68</v>
      </c>
      <c r="S25" s="139">
        <v>16.334994040990171</v>
      </c>
      <c r="T25" s="163"/>
      <c r="U25" s="163"/>
    </row>
    <row r="26" spans="1:22" s="110" customFormat="1" x14ac:dyDescent="0.2">
      <c r="A26" s="169"/>
      <c r="B26" s="129"/>
      <c r="C26" s="147" t="s">
        <v>109</v>
      </c>
      <c r="E26" s="133" t="s">
        <v>532</v>
      </c>
      <c r="F26" s="133" t="s">
        <v>97</v>
      </c>
      <c r="G26" s="134">
        <v>-8</v>
      </c>
      <c r="I26" s="135">
        <v>16653049.6</v>
      </c>
      <c r="J26" s="146"/>
      <c r="K26" s="137">
        <v>14451749</v>
      </c>
      <c r="L26" s="137"/>
      <c r="M26" s="187">
        <f t="shared" si="0"/>
        <v>3533545</v>
      </c>
      <c r="N26" s="137"/>
      <c r="O26" s="137">
        <f t="shared" si="1"/>
        <v>218196</v>
      </c>
      <c r="Q26" s="191">
        <f t="shared" si="2"/>
        <v>1.31</v>
      </c>
      <c r="S26" s="139">
        <v>16.194361949806595</v>
      </c>
      <c r="T26" s="163"/>
      <c r="U26" s="163"/>
    </row>
    <row r="27" spans="1:22" s="110" customFormat="1" x14ac:dyDescent="0.2">
      <c r="A27" s="169"/>
      <c r="B27" s="129"/>
      <c r="C27" s="147" t="s">
        <v>110</v>
      </c>
      <c r="E27" s="133" t="s">
        <v>532</v>
      </c>
      <c r="F27" s="133" t="s">
        <v>97</v>
      </c>
      <c r="G27" s="134">
        <v>-8</v>
      </c>
      <c r="I27" s="135">
        <v>51457056.740000002</v>
      </c>
      <c r="J27" s="146"/>
      <c r="K27" s="137">
        <v>34353891</v>
      </c>
      <c r="L27" s="137"/>
      <c r="M27" s="187">
        <f t="shared" si="0"/>
        <v>21219730</v>
      </c>
      <c r="N27" s="137"/>
      <c r="O27" s="137">
        <f t="shared" si="1"/>
        <v>1106327</v>
      </c>
      <c r="Q27" s="191">
        <f t="shared" si="2"/>
        <v>2.15</v>
      </c>
      <c r="S27" s="139">
        <v>19.180341797678263</v>
      </c>
      <c r="T27" s="163"/>
      <c r="U27" s="163"/>
    </row>
    <row r="28" spans="1:22" s="110" customFormat="1" x14ac:dyDescent="0.2">
      <c r="A28" s="169"/>
      <c r="B28" s="129"/>
      <c r="C28" s="147" t="s">
        <v>111</v>
      </c>
      <c r="E28" s="133" t="s">
        <v>532</v>
      </c>
      <c r="F28" s="133" t="s">
        <v>97</v>
      </c>
      <c r="G28" s="134">
        <v>-8</v>
      </c>
      <c r="I28" s="135">
        <v>43271160.710000001</v>
      </c>
      <c r="J28" s="146"/>
      <c r="K28" s="137">
        <v>16660841</v>
      </c>
      <c r="L28" s="137"/>
      <c r="M28" s="187">
        <f t="shared" si="0"/>
        <v>30072013</v>
      </c>
      <c r="N28" s="137"/>
      <c r="O28" s="137">
        <f t="shared" si="1"/>
        <v>1486395</v>
      </c>
      <c r="Q28" s="191">
        <f t="shared" si="2"/>
        <v>3.44</v>
      </c>
      <c r="S28" s="139">
        <v>20.231508448292683</v>
      </c>
      <c r="T28" s="163"/>
      <c r="U28" s="163"/>
    </row>
    <row r="29" spans="1:22" s="110" customFormat="1" x14ac:dyDescent="0.2">
      <c r="A29" s="169"/>
      <c r="B29" s="129"/>
      <c r="C29" s="147" t="s">
        <v>112</v>
      </c>
      <c r="E29" s="133" t="s">
        <v>532</v>
      </c>
      <c r="F29" s="133" t="s">
        <v>97</v>
      </c>
      <c r="G29" s="134">
        <v>-8</v>
      </c>
      <c r="I29" s="150">
        <v>15816339.699999999</v>
      </c>
      <c r="J29" s="146"/>
      <c r="K29" s="137">
        <v>14084948</v>
      </c>
      <c r="L29" s="137"/>
      <c r="M29" s="187">
        <f t="shared" si="0"/>
        <v>2996699</v>
      </c>
      <c r="N29" s="137"/>
      <c r="O29" s="137">
        <f t="shared" si="1"/>
        <v>183959</v>
      </c>
      <c r="Q29" s="191">
        <f t="shared" si="2"/>
        <v>1.1599999999999999</v>
      </c>
      <c r="S29" s="139">
        <v>16.2900374539979</v>
      </c>
      <c r="T29" s="163"/>
      <c r="U29" s="163"/>
    </row>
    <row r="30" spans="1:22" s="110" customFormat="1" x14ac:dyDescent="0.2">
      <c r="A30" s="169"/>
      <c r="B30" s="129"/>
      <c r="C30" s="147" t="s">
        <v>128</v>
      </c>
      <c r="E30" s="133" t="s">
        <v>532</v>
      </c>
      <c r="F30" s="133" t="s">
        <v>97</v>
      </c>
      <c r="G30" s="134">
        <v>-8</v>
      </c>
      <c r="I30" s="140">
        <v>36901.040000000001</v>
      </c>
      <c r="J30" s="146"/>
      <c r="K30" s="137">
        <v>0</v>
      </c>
      <c r="L30" s="137"/>
      <c r="M30" s="187">
        <f t="shared" si="0"/>
        <v>39853</v>
      </c>
      <c r="N30" s="137"/>
      <c r="O30" s="137">
        <f t="shared" si="1"/>
        <v>1958</v>
      </c>
      <c r="Q30" s="192">
        <f t="shared" si="2"/>
        <v>5.31</v>
      </c>
      <c r="S30" s="190">
        <v>20.353932584269664</v>
      </c>
      <c r="T30" s="163"/>
      <c r="U30" s="163"/>
    </row>
    <row r="31" spans="1:22" s="110" customFormat="1" x14ac:dyDescent="0.2">
      <c r="A31" s="169"/>
      <c r="B31" s="129"/>
      <c r="E31" s="133"/>
      <c r="F31" s="133"/>
      <c r="G31" s="134"/>
      <c r="I31" s="135"/>
      <c r="K31" s="148"/>
      <c r="L31" s="130"/>
      <c r="M31" s="148"/>
      <c r="N31" s="130"/>
      <c r="O31" s="148"/>
      <c r="Q31" s="138"/>
      <c r="S31" s="139"/>
      <c r="T31" s="163"/>
      <c r="U31" s="163"/>
    </row>
    <row r="32" spans="1:22" s="110" customFormat="1" x14ac:dyDescent="0.2">
      <c r="A32" s="169"/>
      <c r="B32" s="129"/>
      <c r="C32" s="149" t="s">
        <v>113</v>
      </c>
      <c r="E32" s="133"/>
      <c r="F32" s="133"/>
      <c r="G32" s="134"/>
      <c r="I32" s="135">
        <f>+SUBTOTAL(9,I17:I31)</f>
        <v>341081605.71999997</v>
      </c>
      <c r="K32" s="130">
        <f>+SUBTOTAL(9,K17:K31)</f>
        <v>170461214</v>
      </c>
      <c r="L32" s="130"/>
      <c r="M32" s="130">
        <f>+SUBTOTAL(9,M17:M31)</f>
        <v>201288261</v>
      </c>
      <c r="N32" s="130"/>
      <c r="O32" s="130">
        <f>+SUBTOTAL(9,O17:O31)</f>
        <v>8265062</v>
      </c>
      <c r="Q32" s="138">
        <f>O32/I32*100</f>
        <v>2.423191946265475</v>
      </c>
      <c r="S32" s="139">
        <f>ROUND(M32/O32,1)</f>
        <v>24.4</v>
      </c>
      <c r="T32" s="163"/>
      <c r="U32" s="163"/>
    </row>
    <row r="33" spans="1:21" s="110" customFormat="1" x14ac:dyDescent="0.2">
      <c r="A33" s="169"/>
      <c r="B33" s="129"/>
      <c r="C33" s="149"/>
      <c r="E33" s="133"/>
      <c r="F33" s="133"/>
      <c r="G33" s="134"/>
      <c r="I33" s="135"/>
      <c r="K33" s="130"/>
      <c r="L33" s="130"/>
      <c r="M33" s="130"/>
      <c r="N33" s="130"/>
      <c r="O33" s="130"/>
      <c r="Q33" s="138"/>
      <c r="S33" s="139"/>
      <c r="T33" s="163"/>
      <c r="U33" s="163"/>
    </row>
    <row r="34" spans="1:21" s="110" customFormat="1" x14ac:dyDescent="0.2">
      <c r="A34" s="169">
        <v>311.2</v>
      </c>
      <c r="B34" s="129"/>
      <c r="C34" s="132" t="s">
        <v>118</v>
      </c>
      <c r="E34" s="133"/>
      <c r="F34" s="133"/>
      <c r="G34" s="134"/>
      <c r="I34" s="135"/>
      <c r="K34" s="130"/>
      <c r="L34" s="130"/>
      <c r="M34" s="130"/>
      <c r="N34" s="130"/>
      <c r="O34" s="130"/>
      <c r="Q34" s="138"/>
      <c r="S34" s="139"/>
      <c r="T34" s="163"/>
      <c r="U34" s="163"/>
    </row>
    <row r="35" spans="1:21" s="110" customFormat="1" x14ac:dyDescent="0.2">
      <c r="A35" s="169"/>
      <c r="B35" s="129"/>
      <c r="C35" s="132" t="s">
        <v>119</v>
      </c>
      <c r="E35" s="133" t="s">
        <v>532</v>
      </c>
      <c r="F35" s="133" t="s">
        <v>97</v>
      </c>
      <c r="G35" s="134">
        <v>-10</v>
      </c>
      <c r="I35" s="135">
        <v>1821179.5</v>
      </c>
      <c r="J35" s="146"/>
      <c r="K35" s="137">
        <v>2003297</v>
      </c>
      <c r="L35" s="137"/>
      <c r="M35" s="187">
        <f t="shared" ref="M35:M40" si="3">ROUND(I35*(1-(G35/100))-K35,0)</f>
        <v>0</v>
      </c>
      <c r="N35" s="137"/>
      <c r="O35" s="137">
        <v>0</v>
      </c>
      <c r="Q35" s="138">
        <v>0</v>
      </c>
      <c r="S35" s="139">
        <v>0</v>
      </c>
      <c r="T35" s="163"/>
      <c r="U35" s="163"/>
    </row>
    <row r="36" spans="1:21" s="110" customFormat="1" x14ac:dyDescent="0.2">
      <c r="A36" s="169"/>
      <c r="B36" s="129"/>
      <c r="C36" s="132" t="s">
        <v>120</v>
      </c>
      <c r="E36" s="133" t="s">
        <v>532</v>
      </c>
      <c r="F36" s="133" t="s">
        <v>97</v>
      </c>
      <c r="G36" s="134">
        <v>-10</v>
      </c>
      <c r="I36" s="135">
        <v>630860.03</v>
      </c>
      <c r="J36" s="146"/>
      <c r="K36" s="137">
        <v>693946</v>
      </c>
      <c r="L36" s="137"/>
      <c r="M36" s="187">
        <f t="shared" si="3"/>
        <v>0</v>
      </c>
      <c r="N36" s="137"/>
      <c r="O36" s="137">
        <v>0</v>
      </c>
      <c r="Q36" s="138">
        <v>0</v>
      </c>
      <c r="R36" s="142"/>
      <c r="S36" s="139">
        <v>0</v>
      </c>
      <c r="T36" s="163"/>
      <c r="U36" s="163"/>
    </row>
    <row r="37" spans="1:21" s="110" customFormat="1" x14ac:dyDescent="0.2">
      <c r="A37" s="169"/>
      <c r="B37" s="129"/>
      <c r="C37" s="147" t="s">
        <v>121</v>
      </c>
      <c r="E37" s="133" t="s">
        <v>532</v>
      </c>
      <c r="F37" s="133" t="s">
        <v>97</v>
      </c>
      <c r="G37" s="134">
        <v>-10</v>
      </c>
      <c r="I37" s="135">
        <v>2756302.5</v>
      </c>
      <c r="J37" s="146"/>
      <c r="K37" s="137">
        <v>3031933</v>
      </c>
      <c r="L37" s="137"/>
      <c r="M37" s="187">
        <f t="shared" si="3"/>
        <v>0</v>
      </c>
      <c r="N37" s="137"/>
      <c r="O37" s="137">
        <v>0</v>
      </c>
      <c r="Q37" s="138">
        <v>0</v>
      </c>
      <c r="S37" s="139">
        <v>0</v>
      </c>
      <c r="T37" s="163"/>
      <c r="U37" s="163"/>
    </row>
    <row r="38" spans="1:21" s="110" customFormat="1" x14ac:dyDescent="0.2">
      <c r="A38" s="169"/>
      <c r="B38" s="129"/>
      <c r="C38" s="147" t="s">
        <v>122</v>
      </c>
      <c r="E38" s="133" t="s">
        <v>532</v>
      </c>
      <c r="F38" s="133" t="s">
        <v>97</v>
      </c>
      <c r="G38" s="134">
        <v>-10</v>
      </c>
      <c r="I38" s="135">
        <v>5631448.4000000004</v>
      </c>
      <c r="J38" s="146"/>
      <c r="K38" s="137">
        <v>6194593</v>
      </c>
      <c r="L38" s="137"/>
      <c r="M38" s="187">
        <f t="shared" si="3"/>
        <v>0</v>
      </c>
      <c r="N38" s="137"/>
      <c r="O38" s="137">
        <v>0</v>
      </c>
      <c r="Q38" s="138">
        <v>0</v>
      </c>
      <c r="S38" s="139">
        <v>0</v>
      </c>
      <c r="T38" s="163"/>
      <c r="U38" s="163"/>
    </row>
    <row r="39" spans="1:21" s="110" customFormat="1" x14ac:dyDescent="0.2">
      <c r="A39" s="169"/>
      <c r="B39" s="129"/>
      <c r="C39" s="147" t="s">
        <v>123</v>
      </c>
      <c r="E39" s="133" t="s">
        <v>532</v>
      </c>
      <c r="F39" s="133" t="s">
        <v>97</v>
      </c>
      <c r="G39" s="134">
        <v>-10</v>
      </c>
      <c r="I39" s="135">
        <v>1756471.53</v>
      </c>
      <c r="J39" s="146"/>
      <c r="K39" s="137">
        <v>1932119</v>
      </c>
      <c r="L39" s="137"/>
      <c r="M39" s="187">
        <f t="shared" si="3"/>
        <v>0</v>
      </c>
      <c r="N39" s="137"/>
      <c r="O39" s="137">
        <v>0</v>
      </c>
      <c r="Q39" s="138">
        <v>0</v>
      </c>
      <c r="R39" s="142"/>
      <c r="S39" s="139">
        <v>0</v>
      </c>
      <c r="T39" s="163"/>
      <c r="U39" s="163"/>
    </row>
    <row r="40" spans="1:21" s="154" customFormat="1" x14ac:dyDescent="0.2">
      <c r="A40" s="258"/>
      <c r="B40" s="152"/>
      <c r="C40" s="153" t="s">
        <v>124</v>
      </c>
      <c r="E40" s="156" t="s">
        <v>532</v>
      </c>
      <c r="F40" s="156" t="s">
        <v>97</v>
      </c>
      <c r="G40" s="157">
        <v>-10</v>
      </c>
      <c r="I40" s="140">
        <v>182442.49</v>
      </c>
      <c r="J40" s="259"/>
      <c r="K40" s="141">
        <v>200687</v>
      </c>
      <c r="L40" s="159"/>
      <c r="M40" s="188">
        <f t="shared" si="3"/>
        <v>0</v>
      </c>
      <c r="N40" s="137"/>
      <c r="O40" s="141">
        <v>0</v>
      </c>
      <c r="Q40" s="189">
        <v>0</v>
      </c>
      <c r="R40" s="161"/>
      <c r="S40" s="190">
        <v>0</v>
      </c>
      <c r="T40" s="260"/>
      <c r="U40" s="260"/>
    </row>
    <row r="41" spans="1:21" s="110" customFormat="1" x14ac:dyDescent="0.2">
      <c r="A41" s="169"/>
      <c r="B41" s="129"/>
      <c r="C41" s="149"/>
      <c r="E41" s="133"/>
      <c r="F41" s="133"/>
      <c r="G41" s="134"/>
      <c r="I41" s="135"/>
      <c r="K41" s="130"/>
      <c r="L41" s="130"/>
      <c r="M41" s="130"/>
      <c r="N41" s="130"/>
      <c r="O41" s="130"/>
      <c r="Q41" s="138"/>
      <c r="S41" s="139"/>
      <c r="T41" s="163"/>
      <c r="U41" s="163"/>
    </row>
    <row r="42" spans="1:21" s="110" customFormat="1" x14ac:dyDescent="0.2">
      <c r="A42" s="169"/>
      <c r="B42" s="129"/>
      <c r="C42" s="149" t="s">
        <v>125</v>
      </c>
      <c r="E42" s="133"/>
      <c r="F42" s="133"/>
      <c r="G42" s="134"/>
      <c r="I42" s="135">
        <f>+SUBTOTAL(9,I35:I41)</f>
        <v>12778704.449999999</v>
      </c>
      <c r="K42" s="130">
        <f>+SUBTOTAL(9,K35:K41)</f>
        <v>14056575</v>
      </c>
      <c r="L42" s="130"/>
      <c r="M42" s="130">
        <f>+SUBTOTAL(9,M35:M41)</f>
        <v>0</v>
      </c>
      <c r="N42" s="130"/>
      <c r="O42" s="130">
        <f>+SUBTOTAL(9,O35:O41)</f>
        <v>0</v>
      </c>
      <c r="Q42" s="138">
        <f>O42/I42*100</f>
        <v>0</v>
      </c>
      <c r="S42" s="139">
        <v>0</v>
      </c>
      <c r="T42" s="163"/>
      <c r="U42" s="163"/>
    </row>
    <row r="43" spans="1:21" s="110" customFormat="1" x14ac:dyDescent="0.2">
      <c r="A43" s="169"/>
      <c r="B43" s="129"/>
      <c r="C43" s="149"/>
      <c r="E43" s="133"/>
      <c r="F43" s="133"/>
      <c r="G43" s="134"/>
      <c r="I43" s="135"/>
      <c r="K43" s="130"/>
      <c r="L43" s="130"/>
      <c r="M43" s="130"/>
      <c r="N43" s="130"/>
      <c r="O43" s="130"/>
      <c r="Q43" s="138"/>
      <c r="S43" s="139"/>
      <c r="T43" s="163"/>
      <c r="U43" s="163"/>
    </row>
    <row r="44" spans="1:21" s="110" customFormat="1" x14ac:dyDescent="0.2">
      <c r="A44" s="169">
        <v>312</v>
      </c>
      <c r="B44" s="129"/>
      <c r="C44" s="110" t="s">
        <v>126</v>
      </c>
      <c r="E44" s="229"/>
      <c r="F44" s="229"/>
      <c r="G44" s="125"/>
      <c r="I44" s="135"/>
      <c r="K44" s="130"/>
      <c r="L44" s="130"/>
      <c r="M44" s="130"/>
      <c r="N44" s="130"/>
      <c r="O44" s="130"/>
      <c r="Q44" s="138"/>
      <c r="S44" s="139"/>
      <c r="T44" s="163"/>
      <c r="U44" s="163"/>
    </row>
    <row r="45" spans="1:21" s="110" customFormat="1" x14ac:dyDescent="0.2">
      <c r="A45" s="169"/>
      <c r="B45" s="129"/>
      <c r="C45" s="132" t="s">
        <v>100</v>
      </c>
      <c r="E45" s="229" t="s">
        <v>533</v>
      </c>
      <c r="F45" s="229" t="s">
        <v>97</v>
      </c>
      <c r="G45" s="125">
        <v>-13</v>
      </c>
      <c r="I45" s="135">
        <v>554266452.51999998</v>
      </c>
      <c r="K45" s="130">
        <v>110556316</v>
      </c>
      <c r="L45" s="130"/>
      <c r="M45" s="187">
        <f t="shared" ref="M45:M58" si="4">ROUND(I45*(1-(G45/100))-K45,0)</f>
        <v>515764775</v>
      </c>
      <c r="N45" s="137"/>
      <c r="O45" s="137">
        <f t="shared" ref="O45:O58" si="5">ROUND(M45/S45,0)</f>
        <v>12038282</v>
      </c>
      <c r="Q45" s="191">
        <f t="shared" ref="Q45:Q58" si="6">ROUND(O45/I45*100,2)</f>
        <v>2.17</v>
      </c>
      <c r="S45" s="139">
        <v>42.84371931144328</v>
      </c>
      <c r="T45" s="163"/>
      <c r="U45" s="163"/>
    </row>
    <row r="46" spans="1:21" s="110" customFormat="1" x14ac:dyDescent="0.2">
      <c r="A46" s="169"/>
      <c r="B46" s="129"/>
      <c r="C46" s="132" t="s">
        <v>101</v>
      </c>
      <c r="E46" s="229" t="s">
        <v>533</v>
      </c>
      <c r="F46" s="229" t="s">
        <v>97</v>
      </c>
      <c r="G46" s="125">
        <v>-13</v>
      </c>
      <c r="I46" s="135">
        <v>72953390.629999995</v>
      </c>
      <c r="K46" s="130">
        <v>21555951</v>
      </c>
      <c r="L46" s="130"/>
      <c r="M46" s="187">
        <f t="shared" si="4"/>
        <v>60881380</v>
      </c>
      <c r="N46" s="137"/>
      <c r="O46" s="137">
        <f t="shared" si="5"/>
        <v>1429927</v>
      </c>
      <c r="Q46" s="191">
        <f t="shared" si="6"/>
        <v>1.96</v>
      </c>
      <c r="S46" s="139">
        <v>42.576565097379095</v>
      </c>
      <c r="T46" s="163"/>
      <c r="U46" s="163"/>
    </row>
    <row r="47" spans="1:21" s="110" customFormat="1" x14ac:dyDescent="0.2">
      <c r="A47" s="169"/>
      <c r="B47" s="129"/>
      <c r="C47" s="147" t="s">
        <v>103</v>
      </c>
      <c r="E47" s="133" t="s">
        <v>533</v>
      </c>
      <c r="F47" s="133" t="s">
        <v>97</v>
      </c>
      <c r="G47" s="134">
        <v>-6</v>
      </c>
      <c r="I47" s="135">
        <v>38556575.43</v>
      </c>
      <c r="J47" s="146"/>
      <c r="K47" s="137">
        <v>39433716</v>
      </c>
      <c r="L47" s="137"/>
      <c r="M47" s="187">
        <f t="shared" si="4"/>
        <v>1436254</v>
      </c>
      <c r="N47" s="137"/>
      <c r="O47" s="137">
        <f t="shared" si="5"/>
        <v>1238148</v>
      </c>
      <c r="Q47" s="191">
        <f t="shared" si="6"/>
        <v>3.21</v>
      </c>
      <c r="S47" s="139">
        <v>1.1600018737663025</v>
      </c>
      <c r="T47" s="163"/>
      <c r="U47" s="163"/>
    </row>
    <row r="48" spans="1:21" s="110" customFormat="1" x14ac:dyDescent="0.2">
      <c r="A48" s="169"/>
      <c r="B48" s="129"/>
      <c r="C48" s="147" t="s">
        <v>104</v>
      </c>
      <c r="E48" s="133" t="s">
        <v>533</v>
      </c>
      <c r="F48" s="133" t="s">
        <v>97</v>
      </c>
      <c r="G48" s="134">
        <v>-6</v>
      </c>
      <c r="I48" s="135">
        <v>42204805.560000002</v>
      </c>
      <c r="J48" s="146"/>
      <c r="K48" s="137">
        <v>43229373</v>
      </c>
      <c r="L48" s="137"/>
      <c r="M48" s="187">
        <f t="shared" si="4"/>
        <v>1507721</v>
      </c>
      <c r="N48" s="137"/>
      <c r="O48" s="137">
        <f t="shared" si="5"/>
        <v>1299759</v>
      </c>
      <c r="Q48" s="191">
        <f t="shared" si="6"/>
        <v>3.08</v>
      </c>
      <c r="S48" s="139">
        <v>1.1600004308491036</v>
      </c>
      <c r="T48" s="163"/>
      <c r="U48" s="163"/>
    </row>
    <row r="49" spans="1:24" s="110" customFormat="1" x14ac:dyDescent="0.2">
      <c r="A49" s="169"/>
      <c r="B49" s="129"/>
      <c r="C49" s="147" t="s">
        <v>105</v>
      </c>
      <c r="E49" s="133" t="s">
        <v>533</v>
      </c>
      <c r="F49" s="133" t="s">
        <v>97</v>
      </c>
      <c r="G49" s="134">
        <v>-6</v>
      </c>
      <c r="I49" s="135">
        <v>442651264.75999999</v>
      </c>
      <c r="J49" s="146"/>
      <c r="K49" s="137">
        <v>80166586</v>
      </c>
      <c r="L49" s="137"/>
      <c r="M49" s="187">
        <f t="shared" si="4"/>
        <v>389043755</v>
      </c>
      <c r="N49" s="137"/>
      <c r="O49" s="137">
        <f t="shared" si="5"/>
        <v>22988128</v>
      </c>
      <c r="Q49" s="191">
        <f t="shared" si="6"/>
        <v>5.19</v>
      </c>
      <c r="S49" s="139">
        <v>16.923681432433298</v>
      </c>
      <c r="T49" s="163"/>
      <c r="U49" s="163"/>
    </row>
    <row r="50" spans="1:24" s="110" customFormat="1" x14ac:dyDescent="0.2">
      <c r="A50" s="169"/>
      <c r="B50" s="129"/>
      <c r="C50" s="147" t="s">
        <v>106</v>
      </c>
      <c r="E50" s="133" t="s">
        <v>533</v>
      </c>
      <c r="F50" s="133" t="s">
        <v>97</v>
      </c>
      <c r="G50" s="134">
        <v>-6</v>
      </c>
      <c r="I50" s="135">
        <v>335178567.22000003</v>
      </c>
      <c r="J50" s="146"/>
      <c r="K50" s="137">
        <v>75103808</v>
      </c>
      <c r="L50" s="137"/>
      <c r="M50" s="187">
        <f t="shared" si="4"/>
        <v>280185473</v>
      </c>
      <c r="N50" s="137"/>
      <c r="O50" s="137">
        <f t="shared" si="5"/>
        <v>16498201</v>
      </c>
      <c r="Q50" s="191">
        <f t="shared" si="6"/>
        <v>4.92</v>
      </c>
      <c r="S50" s="139">
        <v>16.982789396249931</v>
      </c>
      <c r="T50" s="163"/>
      <c r="U50" s="163"/>
    </row>
    <row r="51" spans="1:24" s="110" customFormat="1" x14ac:dyDescent="0.2">
      <c r="A51" s="169"/>
      <c r="B51" s="129"/>
      <c r="C51" s="147" t="s">
        <v>107</v>
      </c>
      <c r="E51" s="133" t="s">
        <v>533</v>
      </c>
      <c r="F51" s="133" t="s">
        <v>97</v>
      </c>
      <c r="G51" s="134">
        <v>-8</v>
      </c>
      <c r="I51" s="135">
        <v>139576135.58000001</v>
      </c>
      <c r="J51" s="146"/>
      <c r="K51" s="137">
        <v>57639685</v>
      </c>
      <c r="L51" s="137"/>
      <c r="M51" s="187">
        <f t="shared" si="4"/>
        <v>93102541</v>
      </c>
      <c r="N51" s="137"/>
      <c r="O51" s="137">
        <f t="shared" si="5"/>
        <v>5810674</v>
      </c>
      <c r="Q51" s="191">
        <f t="shared" si="6"/>
        <v>4.16</v>
      </c>
      <c r="S51" s="139">
        <v>16.022674994329403</v>
      </c>
      <c r="T51" s="163"/>
      <c r="U51" s="163"/>
    </row>
    <row r="52" spans="1:24" s="110" customFormat="1" x14ac:dyDescent="0.2">
      <c r="A52" s="169"/>
      <c r="B52" s="129"/>
      <c r="C52" s="147" t="s">
        <v>108</v>
      </c>
      <c r="E52" s="133" t="s">
        <v>533</v>
      </c>
      <c r="F52" s="133" t="s">
        <v>97</v>
      </c>
      <c r="G52" s="134">
        <v>-8</v>
      </c>
      <c r="I52" s="135">
        <v>355931120.22000003</v>
      </c>
      <c r="J52" s="146"/>
      <c r="K52" s="137">
        <v>110114714</v>
      </c>
      <c r="L52" s="137"/>
      <c r="M52" s="187">
        <f t="shared" si="4"/>
        <v>274290896</v>
      </c>
      <c r="N52" s="137"/>
      <c r="O52" s="137">
        <f t="shared" si="5"/>
        <v>17179573</v>
      </c>
      <c r="Q52" s="191">
        <f t="shared" si="6"/>
        <v>4.83</v>
      </c>
      <c r="S52" s="139">
        <v>15.966106724538497</v>
      </c>
      <c r="T52" s="163"/>
      <c r="U52" s="163"/>
    </row>
    <row r="53" spans="1:24" s="110" customFormat="1" x14ac:dyDescent="0.2">
      <c r="A53" s="169"/>
      <c r="B53" s="129"/>
      <c r="C53" s="147" t="s">
        <v>109</v>
      </c>
      <c r="E53" s="133" t="s">
        <v>533</v>
      </c>
      <c r="F53" s="133" t="s">
        <v>97</v>
      </c>
      <c r="G53" s="134">
        <v>-8</v>
      </c>
      <c r="I53" s="135">
        <v>277188781.50999999</v>
      </c>
      <c r="J53" s="146"/>
      <c r="K53" s="137">
        <v>74139461</v>
      </c>
      <c r="L53" s="137"/>
      <c r="M53" s="187">
        <f t="shared" si="4"/>
        <v>225224423</v>
      </c>
      <c r="N53" s="137"/>
      <c r="O53" s="137">
        <f t="shared" si="5"/>
        <v>14124142</v>
      </c>
      <c r="Q53" s="191">
        <f t="shared" si="6"/>
        <v>5.0999999999999996</v>
      </c>
      <c r="S53" s="139">
        <v>15.946060511144678</v>
      </c>
      <c r="T53" s="163"/>
      <c r="U53" s="163"/>
    </row>
    <row r="54" spans="1:24" s="110" customFormat="1" x14ac:dyDescent="0.2">
      <c r="A54" s="169"/>
      <c r="B54" s="129"/>
      <c r="C54" s="147" t="s">
        <v>110</v>
      </c>
      <c r="E54" s="133" t="s">
        <v>533</v>
      </c>
      <c r="F54" s="133" t="s">
        <v>97</v>
      </c>
      <c r="G54" s="134">
        <v>-8</v>
      </c>
      <c r="I54" s="135">
        <v>433488085.01999998</v>
      </c>
      <c r="J54" s="146"/>
      <c r="K54" s="137">
        <v>181912764</v>
      </c>
      <c r="L54" s="137"/>
      <c r="M54" s="187">
        <f t="shared" si="4"/>
        <v>286254368</v>
      </c>
      <c r="N54" s="137"/>
      <c r="O54" s="137">
        <f t="shared" si="5"/>
        <v>15353337</v>
      </c>
      <c r="Q54" s="191">
        <f t="shared" si="6"/>
        <v>3.54</v>
      </c>
      <c r="S54" s="139">
        <v>18.644439837411241</v>
      </c>
      <c r="T54" s="163"/>
      <c r="U54" s="163"/>
    </row>
    <row r="55" spans="1:24" s="110" customFormat="1" ht="15.75" x14ac:dyDescent="0.25">
      <c r="A55" s="169"/>
      <c r="B55" s="129"/>
      <c r="C55" s="147" t="s">
        <v>111</v>
      </c>
      <c r="E55" s="133" t="s">
        <v>533</v>
      </c>
      <c r="F55" s="133" t="s">
        <v>97</v>
      </c>
      <c r="G55" s="134">
        <v>-8</v>
      </c>
      <c r="I55" s="135">
        <v>751196369.79999995</v>
      </c>
      <c r="J55" s="146"/>
      <c r="K55" s="137">
        <v>168106676</v>
      </c>
      <c r="L55" s="137"/>
      <c r="M55" s="187">
        <f t="shared" si="4"/>
        <v>643185403</v>
      </c>
      <c r="N55" s="137"/>
      <c r="O55" s="137">
        <f t="shared" si="5"/>
        <v>32693892</v>
      </c>
      <c r="Q55" s="191">
        <f t="shared" si="6"/>
        <v>4.3499999999999996</v>
      </c>
      <c r="S55" s="139">
        <v>19.672953070255446</v>
      </c>
      <c r="T55" s="163"/>
      <c r="U55" s="453"/>
      <c r="V55" s="320" t="s">
        <v>1094</v>
      </c>
      <c r="W55" s="320" t="s">
        <v>1095</v>
      </c>
      <c r="X55" s="194"/>
    </row>
    <row r="56" spans="1:24" s="110" customFormat="1" ht="15.75" x14ac:dyDescent="0.25">
      <c r="A56" s="261"/>
      <c r="B56" s="129"/>
      <c r="C56" s="147" t="s">
        <v>112</v>
      </c>
      <c r="E56" s="133" t="s">
        <v>533</v>
      </c>
      <c r="F56" s="133" t="s">
        <v>97</v>
      </c>
      <c r="G56" s="134">
        <v>-8</v>
      </c>
      <c r="I56" s="135">
        <v>70125568.120000005</v>
      </c>
      <c r="J56" s="146"/>
      <c r="K56" s="137">
        <v>62367365</v>
      </c>
      <c r="L56" s="137"/>
      <c r="M56" s="187">
        <f t="shared" si="4"/>
        <v>13368249</v>
      </c>
      <c r="N56" s="137"/>
      <c r="O56" s="137">
        <f t="shared" si="5"/>
        <v>836182</v>
      </c>
      <c r="Q56" s="191">
        <f t="shared" si="6"/>
        <v>1.19</v>
      </c>
      <c r="S56" s="139">
        <v>15.987247991465972</v>
      </c>
      <c r="T56" s="163"/>
      <c r="U56" s="193" t="s">
        <v>485</v>
      </c>
      <c r="V56" s="320" t="s">
        <v>483</v>
      </c>
      <c r="W56" s="320">
        <v>2</v>
      </c>
      <c r="X56" s="320" t="s">
        <v>487</v>
      </c>
    </row>
    <row r="57" spans="1:24" s="110" customFormat="1" ht="15.75" x14ac:dyDescent="0.25">
      <c r="A57" s="169"/>
      <c r="B57" s="129"/>
      <c r="C57" s="147" t="s">
        <v>127</v>
      </c>
      <c r="E57" s="133" t="s">
        <v>533</v>
      </c>
      <c r="F57" s="133" t="s">
        <v>97</v>
      </c>
      <c r="G57" s="134">
        <v>-8</v>
      </c>
      <c r="I57" s="150">
        <v>119327931.23999999</v>
      </c>
      <c r="J57" s="146"/>
      <c r="K57" s="137">
        <v>39524131</v>
      </c>
      <c r="L57" s="137"/>
      <c r="M57" s="187">
        <f t="shared" si="4"/>
        <v>89350035</v>
      </c>
      <c r="N57" s="137"/>
      <c r="O57" s="137">
        <f t="shared" si="5"/>
        <v>4765380</v>
      </c>
      <c r="Q57" s="191">
        <f t="shared" si="6"/>
        <v>3.99</v>
      </c>
      <c r="S57" s="139">
        <v>18.749823728642838</v>
      </c>
      <c r="T57" s="163"/>
      <c r="U57" s="195" t="s">
        <v>486</v>
      </c>
      <c r="V57" s="321" t="s">
        <v>484</v>
      </c>
      <c r="W57" s="321" t="s">
        <v>1096</v>
      </c>
      <c r="X57" s="321" t="s">
        <v>486</v>
      </c>
    </row>
    <row r="58" spans="1:24" s="110" customFormat="1" x14ac:dyDescent="0.2">
      <c r="A58" s="169"/>
      <c r="B58" s="129"/>
      <c r="C58" s="147" t="s">
        <v>128</v>
      </c>
      <c r="E58" s="133" t="s">
        <v>533</v>
      </c>
      <c r="F58" s="133" t="s">
        <v>97</v>
      </c>
      <c r="G58" s="134">
        <v>-8</v>
      </c>
      <c r="I58" s="140">
        <v>254161647.88999999</v>
      </c>
      <c r="J58" s="146"/>
      <c r="K58" s="137">
        <v>95407708</v>
      </c>
      <c r="L58" s="137"/>
      <c r="M58" s="187">
        <f t="shared" si="4"/>
        <v>179086872</v>
      </c>
      <c r="N58" s="137"/>
      <c r="O58" s="137">
        <f t="shared" si="5"/>
        <v>9062789</v>
      </c>
      <c r="Q58" s="192">
        <f t="shared" si="6"/>
        <v>3.57</v>
      </c>
      <c r="S58" s="190">
        <v>19.760679852526636</v>
      </c>
      <c r="T58" s="163"/>
      <c r="U58" s="196"/>
      <c r="V58" s="196"/>
      <c r="W58" s="196"/>
      <c r="X58" s="196"/>
    </row>
    <row r="59" spans="1:24" s="110" customFormat="1" x14ac:dyDescent="0.2">
      <c r="A59" s="169"/>
      <c r="B59" s="129"/>
      <c r="E59" s="133"/>
      <c r="F59" s="133"/>
      <c r="G59" s="134"/>
      <c r="I59" s="135"/>
      <c r="K59" s="148"/>
      <c r="L59" s="130"/>
      <c r="M59" s="148"/>
      <c r="N59" s="130"/>
      <c r="O59" s="148"/>
      <c r="Q59" s="138"/>
      <c r="S59" s="139"/>
      <c r="T59" s="163"/>
      <c r="U59" s="196"/>
      <c r="V59" s="196"/>
      <c r="W59" s="196"/>
      <c r="X59" s="196"/>
    </row>
    <row r="60" spans="1:24" s="110" customFormat="1" x14ac:dyDescent="0.2">
      <c r="A60" s="169"/>
      <c r="B60" s="129"/>
      <c r="C60" s="149" t="s">
        <v>129</v>
      </c>
      <c r="E60" s="133"/>
      <c r="F60" s="133"/>
      <c r="G60" s="134"/>
      <c r="I60" s="135">
        <f>+SUBTOTAL(9,I45:I59)</f>
        <v>3886806695.4999995</v>
      </c>
      <c r="K60" s="130">
        <f>+SUBTOTAL(9,K45:K59)</f>
        <v>1159258254</v>
      </c>
      <c r="L60" s="130"/>
      <c r="M60" s="130">
        <f>+SUBTOTAL(9,M45:M59)</f>
        <v>3052682145</v>
      </c>
      <c r="N60" s="130"/>
      <c r="O60" s="130">
        <f>+SUBTOTAL(9,O45:O59)</f>
        <v>155318414</v>
      </c>
      <c r="Q60" s="138">
        <f>O60/I60*100</f>
        <v>3.9960416395243401</v>
      </c>
      <c r="S60" s="139">
        <f>ROUND(M60/O60,1)</f>
        <v>19.7</v>
      </c>
      <c r="T60" s="163"/>
      <c r="U60" s="196"/>
      <c r="V60" s="196"/>
      <c r="W60" s="196"/>
      <c r="X60" s="196"/>
    </row>
    <row r="61" spans="1:24" s="110" customFormat="1" ht="15.75" x14ac:dyDescent="0.25">
      <c r="B61" s="129"/>
      <c r="C61" s="151"/>
      <c r="E61" s="229"/>
      <c r="F61" s="229"/>
      <c r="G61" s="125"/>
      <c r="K61" s="126"/>
      <c r="L61" s="126"/>
      <c r="M61" s="126"/>
      <c r="N61" s="126"/>
      <c r="O61" s="126"/>
      <c r="U61" s="196"/>
      <c r="V61" s="196"/>
      <c r="W61" s="196"/>
      <c r="X61" s="196"/>
    </row>
    <row r="62" spans="1:24" s="110" customFormat="1" x14ac:dyDescent="0.2">
      <c r="A62" s="169">
        <v>312.10000000000002</v>
      </c>
      <c r="B62" s="129"/>
      <c r="C62" s="132" t="s">
        <v>130</v>
      </c>
      <c r="E62" s="133"/>
      <c r="F62" s="133"/>
      <c r="G62" s="134"/>
      <c r="I62" s="135"/>
      <c r="K62" s="130"/>
      <c r="L62" s="130"/>
      <c r="M62" s="130"/>
      <c r="N62" s="130"/>
      <c r="O62" s="130"/>
      <c r="Q62" s="138"/>
      <c r="S62" s="139"/>
      <c r="T62" s="163"/>
      <c r="U62" s="194"/>
      <c r="V62" s="194"/>
      <c r="W62" s="194"/>
      <c r="X62" s="194"/>
    </row>
    <row r="63" spans="1:24" s="110" customFormat="1" x14ac:dyDescent="0.2">
      <c r="A63" s="169"/>
      <c r="B63" s="129"/>
      <c r="C63" s="132" t="s">
        <v>114</v>
      </c>
      <c r="E63" s="133" t="s">
        <v>115</v>
      </c>
      <c r="F63" s="133" t="s">
        <v>97</v>
      </c>
      <c r="G63" s="134">
        <v>0</v>
      </c>
      <c r="I63" s="150">
        <v>9104044.8699999992</v>
      </c>
      <c r="J63" s="146"/>
      <c r="K63" s="137">
        <v>5018153</v>
      </c>
      <c r="L63" s="137"/>
      <c r="M63" s="187">
        <f t="shared" ref="M63:M73" si="7">ROUND(I63*(1-(G63/100))-K63,0)</f>
        <v>4085892</v>
      </c>
      <c r="N63" s="137"/>
      <c r="O63" s="137">
        <f t="shared" ref="O63:O69" si="8">ROUND(M63/S63,0)</f>
        <v>84245</v>
      </c>
      <c r="Q63" s="191">
        <f t="shared" ref="Q63:Q69" si="9">ROUND(O63/I63*100,2)</f>
        <v>0.93</v>
      </c>
      <c r="S63" s="139">
        <f>X63</f>
        <v>48.5</v>
      </c>
      <c r="T63" s="163"/>
      <c r="U63" s="198">
        <v>6</v>
      </c>
      <c r="V63" s="198">
        <v>50.5</v>
      </c>
      <c r="W63" s="198">
        <v>2</v>
      </c>
      <c r="X63" s="450">
        <f>V63-W63</f>
        <v>48.5</v>
      </c>
    </row>
    <row r="64" spans="1:24" s="110" customFormat="1" x14ac:dyDescent="0.2">
      <c r="A64" s="169"/>
      <c r="B64" s="129"/>
      <c r="C64" s="147" t="s">
        <v>131</v>
      </c>
      <c r="E64" s="133" t="s">
        <v>115</v>
      </c>
      <c r="F64" s="133" t="s">
        <v>97</v>
      </c>
      <c r="G64" s="134">
        <v>0</v>
      </c>
      <c r="I64" s="135">
        <v>9299115</v>
      </c>
      <c r="J64" s="146"/>
      <c r="K64" s="137">
        <v>9298845</v>
      </c>
      <c r="L64" s="137"/>
      <c r="M64" s="187">
        <f t="shared" si="7"/>
        <v>270</v>
      </c>
      <c r="N64" s="137"/>
      <c r="O64" s="137">
        <f t="shared" si="8"/>
        <v>90</v>
      </c>
      <c r="Q64" s="191">
        <f t="shared" si="9"/>
        <v>0</v>
      </c>
      <c r="S64" s="139">
        <v>3</v>
      </c>
      <c r="T64" s="163"/>
      <c r="U64" s="198">
        <v>3</v>
      </c>
      <c r="V64" s="198" t="s">
        <v>1097</v>
      </c>
      <c r="W64" s="198"/>
      <c r="X64" s="450"/>
    </row>
    <row r="65" spans="1:24" s="110" customFormat="1" x14ac:dyDescent="0.2">
      <c r="A65" s="169"/>
      <c r="B65" s="129"/>
      <c r="C65" s="147" t="s">
        <v>132</v>
      </c>
      <c r="E65" s="133" t="s">
        <v>115</v>
      </c>
      <c r="F65" s="133" t="s">
        <v>97</v>
      </c>
      <c r="G65" s="134">
        <v>0</v>
      </c>
      <c r="I65" s="135">
        <v>3909061.67</v>
      </c>
      <c r="J65" s="146"/>
      <c r="K65" s="137">
        <v>2991413</v>
      </c>
      <c r="L65" s="137"/>
      <c r="M65" s="187">
        <f t="shared" si="7"/>
        <v>917649</v>
      </c>
      <c r="N65" s="137"/>
      <c r="O65" s="137">
        <f t="shared" si="8"/>
        <v>79796</v>
      </c>
      <c r="Q65" s="191">
        <f t="shared" si="9"/>
        <v>2.04</v>
      </c>
      <c r="S65" s="139">
        <f>X65</f>
        <v>11.5</v>
      </c>
      <c r="T65" s="163"/>
      <c r="U65" s="198">
        <v>3</v>
      </c>
      <c r="V65" s="198">
        <v>13.5</v>
      </c>
      <c r="W65" s="198">
        <v>2</v>
      </c>
      <c r="X65" s="450">
        <f t="shared" ref="X65:X69" si="10">V65-W65</f>
        <v>11.5</v>
      </c>
    </row>
    <row r="66" spans="1:24" s="110" customFormat="1" x14ac:dyDescent="0.2">
      <c r="A66" s="169"/>
      <c r="B66" s="129"/>
      <c r="C66" s="147" t="s">
        <v>133</v>
      </c>
      <c r="E66" s="133" t="s">
        <v>115</v>
      </c>
      <c r="F66" s="133" t="s">
        <v>97</v>
      </c>
      <c r="G66" s="134">
        <v>0</v>
      </c>
      <c r="I66" s="135">
        <v>19802080.260000002</v>
      </c>
      <c r="J66" s="146"/>
      <c r="K66" s="137">
        <v>5142558</v>
      </c>
      <c r="L66" s="137"/>
      <c r="M66" s="187">
        <f t="shared" si="7"/>
        <v>14659522</v>
      </c>
      <c r="N66" s="137"/>
      <c r="O66" s="137">
        <f t="shared" si="8"/>
        <v>837687</v>
      </c>
      <c r="Q66" s="191">
        <f t="shared" si="9"/>
        <v>4.2300000000000004</v>
      </c>
      <c r="S66" s="139">
        <f t="shared" ref="S66:S69" si="11">X66</f>
        <v>17.5</v>
      </c>
      <c r="T66" s="163"/>
      <c r="U66" s="198">
        <v>3.0000002046451586</v>
      </c>
      <c r="V66" s="198">
        <v>19.5</v>
      </c>
      <c r="W66" s="198">
        <v>2</v>
      </c>
      <c r="X66" s="450">
        <f t="shared" si="10"/>
        <v>17.5</v>
      </c>
    </row>
    <row r="67" spans="1:24" s="154" customFormat="1" x14ac:dyDescent="0.2">
      <c r="A67" s="258"/>
      <c r="B67" s="152"/>
      <c r="C67" s="153" t="s">
        <v>116</v>
      </c>
      <c r="E67" s="155" t="s">
        <v>115</v>
      </c>
      <c r="F67" s="156" t="s">
        <v>97</v>
      </c>
      <c r="G67" s="157">
        <v>0</v>
      </c>
      <c r="I67" s="150">
        <v>39480.550000000003</v>
      </c>
      <c r="J67" s="158"/>
      <c r="K67" s="159">
        <v>39209</v>
      </c>
      <c r="L67" s="159"/>
      <c r="M67" s="187">
        <f t="shared" si="7"/>
        <v>272</v>
      </c>
      <c r="N67" s="137"/>
      <c r="O67" s="137">
        <f t="shared" si="8"/>
        <v>16</v>
      </c>
      <c r="Q67" s="191">
        <f t="shared" si="9"/>
        <v>0.04</v>
      </c>
      <c r="R67" s="161"/>
      <c r="S67" s="139">
        <f t="shared" si="11"/>
        <v>16.5</v>
      </c>
      <c r="T67" s="260"/>
      <c r="U67" s="198">
        <v>3.0000002046451586</v>
      </c>
      <c r="V67" s="198">
        <v>18.5</v>
      </c>
      <c r="W67" s="198">
        <v>2</v>
      </c>
      <c r="X67" s="450">
        <f t="shared" si="10"/>
        <v>16.5</v>
      </c>
    </row>
    <row r="68" spans="1:24" s="110" customFormat="1" x14ac:dyDescent="0.2">
      <c r="A68" s="169"/>
      <c r="B68" s="129"/>
      <c r="C68" s="147" t="s">
        <v>117</v>
      </c>
      <c r="E68" s="133" t="s">
        <v>115</v>
      </c>
      <c r="F68" s="133" t="s">
        <v>97</v>
      </c>
      <c r="G68" s="134">
        <v>0</v>
      </c>
      <c r="I68" s="135">
        <v>2100620.94</v>
      </c>
      <c r="J68" s="146"/>
      <c r="K68" s="137">
        <v>2073761</v>
      </c>
      <c r="L68" s="137"/>
      <c r="M68" s="187">
        <f t="shared" si="7"/>
        <v>26860</v>
      </c>
      <c r="N68" s="137"/>
      <c r="O68" s="137">
        <f t="shared" si="8"/>
        <v>1628</v>
      </c>
      <c r="Q68" s="191">
        <f t="shared" si="9"/>
        <v>0.08</v>
      </c>
      <c r="S68" s="139">
        <f t="shared" si="11"/>
        <v>16.5</v>
      </c>
      <c r="T68" s="163"/>
      <c r="U68" s="198">
        <v>5</v>
      </c>
      <c r="V68" s="198">
        <v>18.5</v>
      </c>
      <c r="W68" s="198">
        <v>2</v>
      </c>
      <c r="X68" s="450">
        <f t="shared" si="10"/>
        <v>16.5</v>
      </c>
    </row>
    <row r="69" spans="1:24" s="110" customFormat="1" x14ac:dyDescent="0.2">
      <c r="A69" s="169"/>
      <c r="B69" s="129"/>
      <c r="C69" s="147" t="s">
        <v>134</v>
      </c>
      <c r="E69" s="133" t="s">
        <v>115</v>
      </c>
      <c r="F69" s="133" t="s">
        <v>97</v>
      </c>
      <c r="G69" s="134">
        <v>0</v>
      </c>
      <c r="I69" s="135">
        <v>32692663.870000001</v>
      </c>
      <c r="J69" s="146"/>
      <c r="K69" s="137">
        <v>14310027</v>
      </c>
      <c r="L69" s="137"/>
      <c r="M69" s="187">
        <f t="shared" si="7"/>
        <v>18382637</v>
      </c>
      <c r="N69" s="137"/>
      <c r="O69" s="137">
        <f t="shared" si="8"/>
        <v>896714</v>
      </c>
      <c r="Q69" s="191">
        <f t="shared" si="9"/>
        <v>2.74</v>
      </c>
      <c r="S69" s="139">
        <f t="shared" si="11"/>
        <v>20.5</v>
      </c>
      <c r="T69" s="163"/>
      <c r="U69" s="198">
        <v>4.0000002175966491</v>
      </c>
      <c r="V69" s="198">
        <v>22.5</v>
      </c>
      <c r="W69" s="198">
        <v>2</v>
      </c>
      <c r="X69" s="450">
        <f t="shared" si="10"/>
        <v>20.5</v>
      </c>
    </row>
    <row r="70" spans="1:24" s="154" customFormat="1" x14ac:dyDescent="0.2">
      <c r="A70" s="263"/>
      <c r="B70" s="152"/>
      <c r="C70" s="153" t="s">
        <v>135</v>
      </c>
      <c r="E70" s="156" t="s">
        <v>115</v>
      </c>
      <c r="F70" s="156" t="s">
        <v>97</v>
      </c>
      <c r="G70" s="157">
        <v>0</v>
      </c>
      <c r="I70" s="150">
        <v>1901133.18</v>
      </c>
      <c r="J70" s="158"/>
      <c r="K70" s="159">
        <v>1901133</v>
      </c>
      <c r="L70" s="159"/>
      <c r="M70" s="187">
        <f t="shared" si="7"/>
        <v>0</v>
      </c>
      <c r="N70" s="137"/>
      <c r="O70" s="137">
        <v>0</v>
      </c>
      <c r="Q70" s="160">
        <v>0</v>
      </c>
      <c r="S70" s="162">
        <v>0</v>
      </c>
      <c r="T70" s="260"/>
      <c r="U70" s="260"/>
      <c r="V70" s="139"/>
      <c r="W70" s="110"/>
      <c r="X70" s="110"/>
    </row>
    <row r="71" spans="1:24" s="110" customFormat="1" x14ac:dyDescent="0.2">
      <c r="A71" s="169"/>
      <c r="B71" s="129"/>
      <c r="C71" s="132" t="s">
        <v>534</v>
      </c>
      <c r="E71" s="229" t="s">
        <v>115</v>
      </c>
      <c r="F71" s="229" t="s">
        <v>97</v>
      </c>
      <c r="G71" s="134">
        <v>0</v>
      </c>
      <c r="I71" s="135">
        <v>575455.72</v>
      </c>
      <c r="K71" s="130">
        <v>575456</v>
      </c>
      <c r="L71" s="130"/>
      <c r="M71" s="187">
        <f t="shared" si="7"/>
        <v>0</v>
      </c>
      <c r="N71" s="137"/>
      <c r="O71" s="137">
        <v>0</v>
      </c>
      <c r="Q71" s="138">
        <v>0</v>
      </c>
      <c r="S71" s="139">
        <v>0</v>
      </c>
      <c r="T71" s="163"/>
      <c r="U71" s="163"/>
      <c r="V71" s="139"/>
    </row>
    <row r="72" spans="1:24" s="110" customFormat="1" x14ac:dyDescent="0.2">
      <c r="B72" s="129"/>
      <c r="C72" s="147" t="s">
        <v>535</v>
      </c>
      <c r="E72" s="229" t="s">
        <v>115</v>
      </c>
      <c r="F72" s="229" t="s">
        <v>97</v>
      </c>
      <c r="G72" s="134">
        <v>0</v>
      </c>
      <c r="I72" s="135">
        <v>1831840.98</v>
      </c>
      <c r="K72" s="130">
        <v>1831841</v>
      </c>
      <c r="L72" s="130"/>
      <c r="M72" s="187">
        <f t="shared" si="7"/>
        <v>0</v>
      </c>
      <c r="N72" s="137"/>
      <c r="O72" s="137">
        <v>0</v>
      </c>
      <c r="Q72" s="138">
        <v>0</v>
      </c>
      <c r="S72" s="139">
        <v>0</v>
      </c>
      <c r="T72" s="163"/>
      <c r="U72" s="163"/>
      <c r="V72" s="139"/>
    </row>
    <row r="73" spans="1:24" s="154" customFormat="1" x14ac:dyDescent="0.2">
      <c r="A73" s="258"/>
      <c r="B73" s="152"/>
      <c r="C73" s="153" t="s">
        <v>536</v>
      </c>
      <c r="E73" s="155" t="s">
        <v>115</v>
      </c>
      <c r="F73" s="156" t="s">
        <v>97</v>
      </c>
      <c r="G73" s="157">
        <v>0</v>
      </c>
      <c r="I73" s="140">
        <v>91265.89</v>
      </c>
      <c r="J73" s="158"/>
      <c r="K73" s="141">
        <v>91266</v>
      </c>
      <c r="L73" s="159"/>
      <c r="M73" s="188">
        <f t="shared" si="7"/>
        <v>0</v>
      </c>
      <c r="N73" s="137"/>
      <c r="O73" s="141">
        <v>0</v>
      </c>
      <c r="Q73" s="189">
        <v>0</v>
      </c>
      <c r="R73" s="161"/>
      <c r="S73" s="190">
        <v>0</v>
      </c>
      <c r="T73" s="260"/>
      <c r="U73" s="260"/>
      <c r="V73" s="139"/>
      <c r="W73" s="110"/>
      <c r="X73" s="110"/>
    </row>
    <row r="74" spans="1:24" s="110" customFormat="1" x14ac:dyDescent="0.2">
      <c r="A74" s="169"/>
      <c r="B74" s="129"/>
      <c r="C74" s="149"/>
      <c r="E74" s="133"/>
      <c r="F74" s="133"/>
      <c r="G74" s="134"/>
      <c r="I74" s="135"/>
      <c r="K74" s="130"/>
      <c r="L74" s="130"/>
      <c r="M74" s="130"/>
      <c r="N74" s="130"/>
      <c r="O74" s="130"/>
      <c r="Q74" s="138"/>
      <c r="S74" s="139"/>
      <c r="T74" s="163"/>
      <c r="U74" s="163"/>
      <c r="V74" s="139"/>
    </row>
    <row r="75" spans="1:24" s="110" customFormat="1" x14ac:dyDescent="0.2">
      <c r="A75" s="169"/>
      <c r="B75" s="129"/>
      <c r="C75" s="149" t="s">
        <v>136</v>
      </c>
      <c r="E75" s="133"/>
      <c r="F75" s="133"/>
      <c r="G75" s="134"/>
      <c r="I75" s="135">
        <f>+SUBTOTAL(9,I63:I74)</f>
        <v>81346762.930000007</v>
      </c>
      <c r="K75" s="130">
        <f>+SUBTOTAL(9,K63:K74)</f>
        <v>43273662</v>
      </c>
      <c r="L75" s="130"/>
      <c r="M75" s="130">
        <f>+SUBTOTAL(9,M63:M74)</f>
        <v>38073102</v>
      </c>
      <c r="N75" s="130"/>
      <c r="O75" s="130">
        <f>+SUBTOTAL(9,O63:O74)</f>
        <v>1900176</v>
      </c>
      <c r="Q75" s="138">
        <f>O75/I75*100</f>
        <v>2.335896268712164</v>
      </c>
      <c r="S75" s="139">
        <f>ROUND(M75/O75,1)</f>
        <v>20</v>
      </c>
      <c r="T75" s="163"/>
      <c r="U75" s="163"/>
      <c r="V75" s="139"/>
    </row>
    <row r="76" spans="1:24" s="110" customFormat="1" x14ac:dyDescent="0.2">
      <c r="A76" s="169"/>
      <c r="B76" s="129"/>
      <c r="C76" s="149"/>
      <c r="E76" s="133"/>
      <c r="F76" s="133"/>
      <c r="G76" s="134"/>
      <c r="I76" s="135"/>
      <c r="K76" s="130"/>
      <c r="L76" s="130"/>
      <c r="M76" s="130"/>
      <c r="N76" s="130"/>
      <c r="O76" s="130"/>
      <c r="Q76" s="138"/>
      <c r="S76" s="139"/>
      <c r="T76" s="163"/>
      <c r="U76" s="163"/>
      <c r="V76" s="162"/>
    </row>
    <row r="77" spans="1:24" s="110" customFormat="1" x14ac:dyDescent="0.2">
      <c r="A77" s="169">
        <v>314</v>
      </c>
      <c r="B77" s="129"/>
      <c r="C77" s="110" t="s">
        <v>137</v>
      </c>
      <c r="E77" s="229"/>
      <c r="F77" s="229"/>
      <c r="G77" s="125"/>
      <c r="I77" s="135"/>
      <c r="K77" s="130"/>
      <c r="L77" s="130"/>
      <c r="M77" s="130"/>
      <c r="N77" s="130"/>
      <c r="O77" s="130"/>
      <c r="Q77" s="138"/>
      <c r="S77" s="139"/>
      <c r="T77" s="163"/>
      <c r="U77" s="163"/>
    </row>
    <row r="78" spans="1:24" s="110" customFormat="1" x14ac:dyDescent="0.2">
      <c r="A78" s="169"/>
      <c r="B78" s="129"/>
      <c r="C78" s="147" t="s">
        <v>100</v>
      </c>
      <c r="E78" s="133" t="s">
        <v>138</v>
      </c>
      <c r="F78" s="133" t="s">
        <v>97</v>
      </c>
      <c r="G78" s="134">
        <v>-13</v>
      </c>
      <c r="I78" s="135">
        <v>89986324.040000007</v>
      </c>
      <c r="J78" s="146"/>
      <c r="K78" s="137">
        <v>21764667</v>
      </c>
      <c r="L78" s="137"/>
      <c r="M78" s="187">
        <f t="shared" ref="M78:M85" si="12">ROUND(I78*(1-(G78/100))-K78,0)</f>
        <v>79919879</v>
      </c>
      <c r="N78" s="137"/>
      <c r="O78" s="137">
        <f t="shared" ref="O78:O85" si="13">ROUND(M78/S78,0)</f>
        <v>1925583</v>
      </c>
      <c r="Q78" s="191">
        <f t="shared" ref="Q78:Q85" si="14">ROUND(O78/I78*100,2)</f>
        <v>2.14</v>
      </c>
      <c r="S78" s="139">
        <v>41.504250401047372</v>
      </c>
      <c r="T78" s="163"/>
      <c r="U78" s="163"/>
    </row>
    <row r="79" spans="1:24" s="110" customFormat="1" x14ac:dyDescent="0.2">
      <c r="A79" s="169"/>
      <c r="B79" s="129"/>
      <c r="C79" s="147" t="s">
        <v>103</v>
      </c>
      <c r="E79" s="133" t="s">
        <v>138</v>
      </c>
      <c r="F79" s="133" t="s">
        <v>97</v>
      </c>
      <c r="G79" s="134">
        <v>-6</v>
      </c>
      <c r="I79" s="135">
        <v>11380919.199999999</v>
      </c>
      <c r="J79" s="146"/>
      <c r="K79" s="137">
        <v>11727960</v>
      </c>
      <c r="L79" s="137"/>
      <c r="M79" s="187">
        <f t="shared" si="12"/>
        <v>335814</v>
      </c>
      <c r="N79" s="137"/>
      <c r="O79" s="137">
        <f t="shared" si="13"/>
        <v>287021</v>
      </c>
      <c r="Q79" s="191">
        <f t="shared" si="14"/>
        <v>2.52</v>
      </c>
      <c r="S79" s="139">
        <v>1.1699980140825932</v>
      </c>
      <c r="T79" s="163"/>
      <c r="U79" s="163"/>
    </row>
    <row r="80" spans="1:24" s="110" customFormat="1" x14ac:dyDescent="0.2">
      <c r="A80" s="169"/>
      <c r="B80" s="129"/>
      <c r="C80" s="147" t="s">
        <v>104</v>
      </c>
      <c r="E80" s="133" t="s">
        <v>138</v>
      </c>
      <c r="F80" s="133" t="s">
        <v>97</v>
      </c>
      <c r="G80" s="134">
        <v>-6</v>
      </c>
      <c r="I80" s="135">
        <v>13703060.560000001</v>
      </c>
      <c r="J80" s="146"/>
      <c r="K80" s="137">
        <v>14265275</v>
      </c>
      <c r="L80" s="137"/>
      <c r="M80" s="187">
        <f t="shared" si="12"/>
        <v>259969</v>
      </c>
      <c r="N80" s="137"/>
      <c r="O80" s="137">
        <f t="shared" si="13"/>
        <v>222196</v>
      </c>
      <c r="Q80" s="191">
        <f t="shared" si="14"/>
        <v>1.62</v>
      </c>
      <c r="S80" s="139">
        <v>1.16999855983006</v>
      </c>
      <c r="T80" s="163"/>
      <c r="U80" s="163"/>
    </row>
    <row r="81" spans="1:21" s="110" customFormat="1" x14ac:dyDescent="0.2">
      <c r="A81" s="169"/>
      <c r="B81" s="129"/>
      <c r="C81" s="147" t="s">
        <v>105</v>
      </c>
      <c r="E81" s="133" t="s">
        <v>138</v>
      </c>
      <c r="F81" s="133" t="s">
        <v>97</v>
      </c>
      <c r="G81" s="134">
        <v>-6</v>
      </c>
      <c r="I81" s="135">
        <v>45797249.490000002</v>
      </c>
      <c r="J81" s="146"/>
      <c r="K81" s="137">
        <v>8377637</v>
      </c>
      <c r="L81" s="137"/>
      <c r="M81" s="187">
        <f t="shared" si="12"/>
        <v>40167447</v>
      </c>
      <c r="N81" s="137"/>
      <c r="O81" s="137">
        <f t="shared" si="13"/>
        <v>2422680</v>
      </c>
      <c r="Q81" s="191">
        <f t="shared" si="14"/>
        <v>5.29</v>
      </c>
      <c r="S81" s="139">
        <v>16.579757541235328</v>
      </c>
      <c r="T81" s="163"/>
      <c r="U81" s="163"/>
    </row>
    <row r="82" spans="1:21" s="110" customFormat="1" x14ac:dyDescent="0.2">
      <c r="A82" s="169"/>
      <c r="B82" s="129"/>
      <c r="C82" s="147" t="s">
        <v>108</v>
      </c>
      <c r="E82" s="133" t="s">
        <v>138</v>
      </c>
      <c r="F82" s="133" t="s">
        <v>97</v>
      </c>
      <c r="G82" s="134">
        <v>-8</v>
      </c>
      <c r="I82" s="135">
        <v>40327741.420000002</v>
      </c>
      <c r="J82" s="146"/>
      <c r="K82" s="137">
        <v>22388069</v>
      </c>
      <c r="L82" s="137"/>
      <c r="M82" s="187">
        <f t="shared" si="12"/>
        <v>21165892</v>
      </c>
      <c r="N82" s="137"/>
      <c r="O82" s="137">
        <f t="shared" si="13"/>
        <v>1346312</v>
      </c>
      <c r="Q82" s="191">
        <f t="shared" si="14"/>
        <v>3.34</v>
      </c>
      <c r="S82" s="139">
        <v>15.721387018759396</v>
      </c>
      <c r="T82" s="163"/>
      <c r="U82" s="163"/>
    </row>
    <row r="83" spans="1:21" s="110" customFormat="1" x14ac:dyDescent="0.2">
      <c r="A83" s="169"/>
      <c r="B83" s="124"/>
      <c r="C83" s="147" t="s">
        <v>109</v>
      </c>
      <c r="D83" s="163"/>
      <c r="E83" s="133" t="s">
        <v>138</v>
      </c>
      <c r="F83" s="133" t="s">
        <v>97</v>
      </c>
      <c r="G83" s="134">
        <v>-8</v>
      </c>
      <c r="H83" s="163"/>
      <c r="I83" s="135">
        <v>33056975.75</v>
      </c>
      <c r="J83" s="146"/>
      <c r="K83" s="137">
        <v>22423578</v>
      </c>
      <c r="L83" s="137"/>
      <c r="M83" s="187">
        <f t="shared" si="12"/>
        <v>13277956</v>
      </c>
      <c r="N83" s="137"/>
      <c r="O83" s="137">
        <f t="shared" si="13"/>
        <v>866909</v>
      </c>
      <c r="P83" s="163"/>
      <c r="Q83" s="191">
        <f t="shared" si="14"/>
        <v>2.62</v>
      </c>
      <c r="S83" s="139">
        <v>15.316435750465159</v>
      </c>
      <c r="T83" s="163"/>
      <c r="U83" s="163"/>
    </row>
    <row r="84" spans="1:21" s="110" customFormat="1" x14ac:dyDescent="0.2">
      <c r="A84" s="169"/>
      <c r="B84" s="129"/>
      <c r="C84" s="147" t="s">
        <v>110</v>
      </c>
      <c r="E84" s="133" t="s">
        <v>138</v>
      </c>
      <c r="F84" s="133" t="s">
        <v>97</v>
      </c>
      <c r="G84" s="134">
        <v>-8</v>
      </c>
      <c r="I84" s="135">
        <v>43859372.170000002</v>
      </c>
      <c r="J84" s="146"/>
      <c r="K84" s="137">
        <v>30697120</v>
      </c>
      <c r="L84" s="137"/>
      <c r="M84" s="187">
        <f t="shared" si="12"/>
        <v>16671002</v>
      </c>
      <c r="N84" s="137"/>
      <c r="O84" s="137">
        <f t="shared" si="13"/>
        <v>931474</v>
      </c>
      <c r="Q84" s="191">
        <f t="shared" si="14"/>
        <v>2.12</v>
      </c>
      <c r="S84" s="139">
        <v>17.897442118620596</v>
      </c>
      <c r="T84" s="163"/>
      <c r="U84" s="163"/>
    </row>
    <row r="85" spans="1:21" s="110" customFormat="1" x14ac:dyDescent="0.2">
      <c r="A85" s="169"/>
      <c r="B85" s="129"/>
      <c r="C85" s="147" t="s">
        <v>111</v>
      </c>
      <c r="E85" s="133" t="s">
        <v>138</v>
      </c>
      <c r="F85" s="133" t="s">
        <v>97</v>
      </c>
      <c r="G85" s="134">
        <v>-8</v>
      </c>
      <c r="I85" s="140">
        <v>59231536.719999999</v>
      </c>
      <c r="J85" s="146"/>
      <c r="K85" s="137">
        <v>34540570</v>
      </c>
      <c r="L85" s="137"/>
      <c r="M85" s="187">
        <f t="shared" si="12"/>
        <v>29429490</v>
      </c>
      <c r="N85" s="137"/>
      <c r="O85" s="137">
        <f t="shared" si="13"/>
        <v>1561503</v>
      </c>
      <c r="Q85" s="192">
        <f t="shared" si="14"/>
        <v>2.64</v>
      </c>
      <c r="S85" s="190">
        <v>18.846899429588031</v>
      </c>
      <c r="T85" s="163"/>
      <c r="U85" s="163"/>
    </row>
    <row r="86" spans="1:21" s="110" customFormat="1" x14ac:dyDescent="0.2">
      <c r="A86" s="169"/>
      <c r="B86" s="129"/>
      <c r="E86" s="133"/>
      <c r="F86" s="133"/>
      <c r="G86" s="134"/>
      <c r="I86" s="135"/>
      <c r="K86" s="148"/>
      <c r="L86" s="130"/>
      <c r="M86" s="148"/>
      <c r="N86" s="130"/>
      <c r="O86" s="148"/>
      <c r="Q86" s="138"/>
      <c r="S86" s="139"/>
      <c r="T86" s="163"/>
      <c r="U86" s="163"/>
    </row>
    <row r="87" spans="1:21" s="110" customFormat="1" x14ac:dyDescent="0.2">
      <c r="A87" s="169"/>
      <c r="B87" s="129"/>
      <c r="C87" s="149" t="s">
        <v>139</v>
      </c>
      <c r="E87" s="133"/>
      <c r="F87" s="133"/>
      <c r="G87" s="134"/>
      <c r="I87" s="135">
        <f>+SUBTOTAL(9,I78:I86)</f>
        <v>337343179.35000002</v>
      </c>
      <c r="K87" s="130">
        <f>+SUBTOTAL(9,K78:K86)</f>
        <v>166184876</v>
      </c>
      <c r="L87" s="130"/>
      <c r="M87" s="130">
        <f>+SUBTOTAL(9,M78:M86)</f>
        <v>201227449</v>
      </c>
      <c r="N87" s="130"/>
      <c r="O87" s="130">
        <f>+SUBTOTAL(9,O78:O86)</f>
        <v>9563678</v>
      </c>
      <c r="Q87" s="138">
        <f>O87/I87*100</f>
        <v>2.8349996636740951</v>
      </c>
      <c r="S87" s="139">
        <f>ROUND(M87/O87,1)</f>
        <v>21</v>
      </c>
      <c r="T87" s="163"/>
      <c r="U87" s="163"/>
    </row>
    <row r="88" spans="1:21" s="110" customFormat="1" x14ac:dyDescent="0.2">
      <c r="A88" s="169"/>
      <c r="B88" s="129"/>
      <c r="C88" s="149"/>
      <c r="E88" s="133"/>
      <c r="F88" s="133"/>
      <c r="G88" s="134"/>
      <c r="I88" s="135"/>
      <c r="K88" s="130"/>
      <c r="L88" s="130"/>
      <c r="M88" s="130"/>
      <c r="N88" s="130"/>
      <c r="O88" s="130"/>
      <c r="Q88" s="138"/>
      <c r="S88" s="139"/>
      <c r="T88" s="163"/>
      <c r="U88" s="163"/>
    </row>
    <row r="89" spans="1:21" s="110" customFormat="1" x14ac:dyDescent="0.2">
      <c r="A89" s="169">
        <v>315</v>
      </c>
      <c r="B89" s="129"/>
      <c r="C89" s="110" t="s">
        <v>140</v>
      </c>
      <c r="E89" s="229"/>
      <c r="F89" s="229"/>
      <c r="G89" s="125"/>
      <c r="I89" s="135"/>
      <c r="K89" s="130"/>
      <c r="L89" s="130"/>
      <c r="M89" s="130"/>
      <c r="N89" s="130"/>
      <c r="O89" s="130"/>
      <c r="Q89" s="138"/>
      <c r="S89" s="139"/>
      <c r="T89" s="163"/>
      <c r="U89" s="163"/>
    </row>
    <row r="90" spans="1:21" s="110" customFormat="1" x14ac:dyDescent="0.2">
      <c r="A90" s="169"/>
      <c r="B90" s="129"/>
      <c r="C90" s="132" t="s">
        <v>100</v>
      </c>
      <c r="E90" s="229" t="s">
        <v>144</v>
      </c>
      <c r="F90" s="229" t="s">
        <v>97</v>
      </c>
      <c r="G90" s="125">
        <v>-13</v>
      </c>
      <c r="I90" s="135">
        <v>45619554.810000002</v>
      </c>
      <c r="K90" s="130">
        <v>9925988</v>
      </c>
      <c r="L90" s="130"/>
      <c r="M90" s="187">
        <f t="shared" ref="M90:M103" si="15">ROUND(I90*(1-(G90/100))-K90,0)</f>
        <v>41624109</v>
      </c>
      <c r="N90" s="137"/>
      <c r="O90" s="137">
        <f t="shared" ref="O90:O103" si="16">ROUND(M90/S90,0)</f>
        <v>907424</v>
      </c>
      <c r="Q90" s="191">
        <f t="shared" ref="Q90:Q103" si="17">ROUND(O90/I90*100,2)</f>
        <v>1.99</v>
      </c>
      <c r="S90" s="139">
        <v>45.870628284021585</v>
      </c>
      <c r="T90" s="163"/>
      <c r="U90" s="163"/>
    </row>
    <row r="91" spans="1:21" s="110" customFormat="1" x14ac:dyDescent="0.2">
      <c r="A91" s="169"/>
      <c r="B91" s="129"/>
      <c r="C91" s="132" t="s">
        <v>101</v>
      </c>
      <c r="E91" s="229" t="s">
        <v>144</v>
      </c>
      <c r="F91" s="229" t="s">
        <v>97</v>
      </c>
      <c r="G91" s="125">
        <v>-13</v>
      </c>
      <c r="I91" s="135">
        <v>1415469.1</v>
      </c>
      <c r="K91" s="130">
        <v>793978</v>
      </c>
      <c r="L91" s="130"/>
      <c r="M91" s="187">
        <f t="shared" si="15"/>
        <v>805502</v>
      </c>
      <c r="N91" s="137"/>
      <c r="O91" s="137">
        <f t="shared" si="16"/>
        <v>20168</v>
      </c>
      <c r="Q91" s="191">
        <f t="shared" si="17"/>
        <v>1.42</v>
      </c>
      <c r="S91" s="139">
        <v>39.939607298690994</v>
      </c>
      <c r="T91" s="163"/>
      <c r="U91" s="163"/>
    </row>
    <row r="92" spans="1:21" s="110" customFormat="1" x14ac:dyDescent="0.2">
      <c r="A92" s="169"/>
      <c r="B92" s="129"/>
      <c r="C92" s="147" t="s">
        <v>103</v>
      </c>
      <c r="E92" s="133" t="s">
        <v>144</v>
      </c>
      <c r="F92" s="133" t="s">
        <v>97</v>
      </c>
      <c r="G92" s="134">
        <v>-6</v>
      </c>
      <c r="I92" s="135">
        <v>4321324.05</v>
      </c>
      <c r="J92" s="146"/>
      <c r="K92" s="137">
        <v>4517823</v>
      </c>
      <c r="L92" s="137"/>
      <c r="M92" s="187">
        <f t="shared" si="15"/>
        <v>62780</v>
      </c>
      <c r="N92" s="137"/>
      <c r="O92" s="137">
        <f t="shared" si="16"/>
        <v>53659</v>
      </c>
      <c r="Q92" s="191">
        <f t="shared" si="17"/>
        <v>1.24</v>
      </c>
      <c r="S92" s="139">
        <v>1.1699808047112321</v>
      </c>
      <c r="T92" s="163"/>
      <c r="U92" s="163"/>
    </row>
    <row r="93" spans="1:21" s="110" customFormat="1" x14ac:dyDescent="0.2">
      <c r="A93" s="169"/>
      <c r="B93" s="129"/>
      <c r="C93" s="147" t="s">
        <v>104</v>
      </c>
      <c r="E93" s="133" t="s">
        <v>144</v>
      </c>
      <c r="F93" s="133" t="s">
        <v>97</v>
      </c>
      <c r="G93" s="134">
        <v>-6</v>
      </c>
      <c r="I93" s="135">
        <v>2416429.81</v>
      </c>
      <c r="J93" s="146"/>
      <c r="K93" s="137">
        <v>2504751</v>
      </c>
      <c r="L93" s="137"/>
      <c r="M93" s="187">
        <f t="shared" si="15"/>
        <v>56665</v>
      </c>
      <c r="N93" s="137"/>
      <c r="O93" s="137">
        <f t="shared" si="16"/>
        <v>48431</v>
      </c>
      <c r="Q93" s="191">
        <f t="shared" si="17"/>
        <v>2</v>
      </c>
      <c r="S93" s="139">
        <v>1.1700150729904399</v>
      </c>
      <c r="T93" s="163"/>
      <c r="U93" s="163"/>
    </row>
    <row r="94" spans="1:21" s="110" customFormat="1" x14ac:dyDescent="0.2">
      <c r="A94" s="169"/>
      <c r="B94" s="129"/>
      <c r="C94" s="147" t="s">
        <v>105</v>
      </c>
      <c r="E94" s="133" t="s">
        <v>144</v>
      </c>
      <c r="F94" s="133" t="s">
        <v>97</v>
      </c>
      <c r="G94" s="134">
        <v>-6</v>
      </c>
      <c r="I94" s="135">
        <v>15435528.73</v>
      </c>
      <c r="J94" s="146"/>
      <c r="K94" s="137">
        <v>6347369</v>
      </c>
      <c r="L94" s="137"/>
      <c r="M94" s="187">
        <f t="shared" si="15"/>
        <v>10014291</v>
      </c>
      <c r="N94" s="137"/>
      <c r="O94" s="137">
        <f t="shared" si="16"/>
        <v>577283</v>
      </c>
      <c r="Q94" s="191">
        <f t="shared" si="17"/>
        <v>3.74</v>
      </c>
      <c r="S94" s="139">
        <v>17.347282008997322</v>
      </c>
      <c r="T94" s="163"/>
      <c r="U94" s="163"/>
    </row>
    <row r="95" spans="1:21" s="110" customFormat="1" x14ac:dyDescent="0.2">
      <c r="A95" s="169"/>
      <c r="B95" s="129"/>
      <c r="C95" s="147" t="s">
        <v>106</v>
      </c>
      <c r="E95" s="133" t="s">
        <v>144</v>
      </c>
      <c r="F95" s="133" t="s">
        <v>97</v>
      </c>
      <c r="G95" s="134">
        <v>-6</v>
      </c>
      <c r="I95" s="135">
        <v>29324457.100000001</v>
      </c>
      <c r="J95" s="146"/>
      <c r="K95" s="137">
        <v>6736824</v>
      </c>
      <c r="L95" s="137"/>
      <c r="M95" s="187">
        <f t="shared" si="15"/>
        <v>24347101</v>
      </c>
      <c r="N95" s="137"/>
      <c r="O95" s="137">
        <f t="shared" si="16"/>
        <v>1392854</v>
      </c>
      <c r="Q95" s="191">
        <f t="shared" si="17"/>
        <v>4.75</v>
      </c>
      <c r="S95" s="139">
        <v>17.480009390790421</v>
      </c>
      <c r="T95" s="163"/>
      <c r="U95" s="163"/>
    </row>
    <row r="96" spans="1:21" s="110" customFormat="1" x14ac:dyDescent="0.2">
      <c r="A96" s="169"/>
      <c r="B96" s="129"/>
      <c r="C96" s="147" t="s">
        <v>107</v>
      </c>
      <c r="E96" s="133" t="s">
        <v>144</v>
      </c>
      <c r="F96" s="133" t="s">
        <v>97</v>
      </c>
      <c r="G96" s="134">
        <v>-8</v>
      </c>
      <c r="I96" s="135">
        <v>12223379.51</v>
      </c>
      <c r="J96" s="146"/>
      <c r="K96" s="137">
        <v>5766682</v>
      </c>
      <c r="L96" s="137"/>
      <c r="M96" s="187">
        <f t="shared" si="15"/>
        <v>7434568</v>
      </c>
      <c r="N96" s="137"/>
      <c r="O96" s="137">
        <f t="shared" si="16"/>
        <v>451449</v>
      </c>
      <c r="Q96" s="191">
        <f t="shared" si="17"/>
        <v>3.69</v>
      </c>
      <c r="S96" s="139">
        <v>16.468234507109329</v>
      </c>
      <c r="T96" s="163"/>
      <c r="U96" s="163"/>
    </row>
    <row r="97" spans="1:21" s="110" customFormat="1" x14ac:dyDescent="0.2">
      <c r="A97" s="169"/>
      <c r="B97" s="129"/>
      <c r="C97" s="147" t="s">
        <v>108</v>
      </c>
      <c r="E97" s="133" t="s">
        <v>144</v>
      </c>
      <c r="F97" s="133" t="s">
        <v>97</v>
      </c>
      <c r="G97" s="134">
        <v>-8</v>
      </c>
      <c r="I97" s="135">
        <v>12336881.42</v>
      </c>
      <c r="J97" s="146"/>
      <c r="K97" s="137">
        <v>8571504</v>
      </c>
      <c r="L97" s="137"/>
      <c r="M97" s="187">
        <f t="shared" si="15"/>
        <v>4752328</v>
      </c>
      <c r="N97" s="137"/>
      <c r="O97" s="137">
        <f t="shared" si="16"/>
        <v>292365</v>
      </c>
      <c r="Q97" s="191">
        <f t="shared" si="17"/>
        <v>2.37</v>
      </c>
      <c r="S97" s="139">
        <v>16.254777418637662</v>
      </c>
      <c r="T97" s="163"/>
      <c r="U97" s="163"/>
    </row>
    <row r="98" spans="1:21" s="110" customFormat="1" x14ac:dyDescent="0.2">
      <c r="A98" s="169"/>
      <c r="B98" s="129"/>
      <c r="C98" s="147" t="s">
        <v>109</v>
      </c>
      <c r="E98" s="133" t="s">
        <v>144</v>
      </c>
      <c r="F98" s="133" t="s">
        <v>97</v>
      </c>
      <c r="G98" s="134">
        <v>-8</v>
      </c>
      <c r="I98" s="135">
        <v>14213740.74</v>
      </c>
      <c r="J98" s="146"/>
      <c r="K98" s="137">
        <v>11578763</v>
      </c>
      <c r="L98" s="137"/>
      <c r="M98" s="187">
        <f t="shared" si="15"/>
        <v>3772077</v>
      </c>
      <c r="N98" s="137"/>
      <c r="O98" s="137">
        <f t="shared" si="16"/>
        <v>236021</v>
      </c>
      <c r="Q98" s="191">
        <f t="shared" si="17"/>
        <v>1.66</v>
      </c>
      <c r="S98" s="139">
        <v>15.981954995530058</v>
      </c>
      <c r="T98" s="163"/>
      <c r="U98" s="163"/>
    </row>
    <row r="99" spans="1:21" s="110" customFormat="1" x14ac:dyDescent="0.2">
      <c r="A99" s="169"/>
      <c r="B99" s="129"/>
      <c r="C99" s="147" t="s">
        <v>110</v>
      </c>
      <c r="E99" s="133" t="s">
        <v>144</v>
      </c>
      <c r="F99" s="133" t="s">
        <v>97</v>
      </c>
      <c r="G99" s="134">
        <v>-8</v>
      </c>
      <c r="I99" s="135">
        <v>33564209.82</v>
      </c>
      <c r="J99" s="146"/>
      <c r="K99" s="137">
        <v>25293521</v>
      </c>
      <c r="L99" s="137"/>
      <c r="M99" s="187">
        <f t="shared" si="15"/>
        <v>10955826</v>
      </c>
      <c r="N99" s="137"/>
      <c r="O99" s="137">
        <f t="shared" si="16"/>
        <v>582236</v>
      </c>
      <c r="Q99" s="191">
        <f t="shared" si="17"/>
        <v>1.73</v>
      </c>
      <c r="S99" s="139">
        <v>18.816813113582807</v>
      </c>
      <c r="T99" s="163"/>
      <c r="U99" s="163"/>
    </row>
    <row r="100" spans="1:21" s="110" customFormat="1" x14ac:dyDescent="0.2">
      <c r="A100" s="169"/>
      <c r="B100" s="129"/>
      <c r="C100" s="147" t="s">
        <v>111</v>
      </c>
      <c r="E100" s="133" t="s">
        <v>144</v>
      </c>
      <c r="F100" s="133" t="s">
        <v>97</v>
      </c>
      <c r="G100" s="134">
        <v>-8</v>
      </c>
      <c r="I100" s="135">
        <v>52184797.210000001</v>
      </c>
      <c r="J100" s="146"/>
      <c r="K100" s="137">
        <v>18816313</v>
      </c>
      <c r="L100" s="137"/>
      <c r="M100" s="187">
        <f t="shared" si="15"/>
        <v>37543268</v>
      </c>
      <c r="N100" s="137"/>
      <c r="O100" s="137">
        <f t="shared" si="16"/>
        <v>1855228</v>
      </c>
      <c r="Q100" s="191">
        <f t="shared" si="17"/>
        <v>3.56</v>
      </c>
      <c r="S100" s="139">
        <v>20.236471204617438</v>
      </c>
      <c r="T100" s="163"/>
      <c r="U100" s="163"/>
    </row>
    <row r="101" spans="1:21" s="110" customFormat="1" x14ac:dyDescent="0.2">
      <c r="A101" s="169"/>
      <c r="B101" s="129"/>
      <c r="C101" s="147" t="s">
        <v>112</v>
      </c>
      <c r="E101" s="133" t="s">
        <v>144</v>
      </c>
      <c r="F101" s="133" t="s">
        <v>97</v>
      </c>
      <c r="G101" s="134">
        <v>-8</v>
      </c>
      <c r="I101" s="135">
        <v>951198.87</v>
      </c>
      <c r="J101" s="146"/>
      <c r="K101" s="137">
        <v>266709</v>
      </c>
      <c r="L101" s="137"/>
      <c r="M101" s="187">
        <f t="shared" si="15"/>
        <v>760586</v>
      </c>
      <c r="N101" s="137"/>
      <c r="O101" s="137">
        <f t="shared" si="16"/>
        <v>46150</v>
      </c>
      <c r="Q101" s="191">
        <f t="shared" si="17"/>
        <v>4.8499999999999996</v>
      </c>
      <c r="S101" s="139">
        <v>16.480736728060673</v>
      </c>
      <c r="T101" s="163"/>
      <c r="U101" s="163"/>
    </row>
    <row r="102" spans="1:21" s="110" customFormat="1" x14ac:dyDescent="0.2">
      <c r="A102" s="169"/>
      <c r="B102" s="129"/>
      <c r="C102" s="147" t="s">
        <v>127</v>
      </c>
      <c r="E102" s="133" t="s">
        <v>144</v>
      </c>
      <c r="F102" s="133" t="s">
        <v>97</v>
      </c>
      <c r="G102" s="134">
        <v>-8</v>
      </c>
      <c r="I102" s="135">
        <v>12041998.279999999</v>
      </c>
      <c r="J102" s="146"/>
      <c r="K102" s="137">
        <v>4433095</v>
      </c>
      <c r="L102" s="137"/>
      <c r="M102" s="187">
        <f t="shared" si="15"/>
        <v>8572263</v>
      </c>
      <c r="N102" s="137"/>
      <c r="O102" s="137">
        <f t="shared" si="16"/>
        <v>440911</v>
      </c>
      <c r="Q102" s="191">
        <f t="shared" si="17"/>
        <v>3.66</v>
      </c>
      <c r="S102" s="139">
        <v>19.442161796825211</v>
      </c>
      <c r="T102" s="163"/>
      <c r="U102" s="163"/>
    </row>
    <row r="103" spans="1:21" s="110" customFormat="1" x14ac:dyDescent="0.2">
      <c r="A103" s="169"/>
      <c r="B103" s="129"/>
      <c r="C103" s="147" t="s">
        <v>128</v>
      </c>
      <c r="E103" s="133" t="s">
        <v>144</v>
      </c>
      <c r="F103" s="133" t="s">
        <v>97</v>
      </c>
      <c r="G103" s="134">
        <v>-8</v>
      </c>
      <c r="I103" s="140">
        <v>15148041.550000001</v>
      </c>
      <c r="J103" s="146"/>
      <c r="K103" s="137">
        <v>3480348</v>
      </c>
      <c r="L103" s="137"/>
      <c r="M103" s="187">
        <f t="shared" si="15"/>
        <v>12879537</v>
      </c>
      <c r="N103" s="137"/>
      <c r="O103" s="137">
        <f t="shared" si="16"/>
        <v>629191</v>
      </c>
      <c r="Q103" s="192">
        <f t="shared" si="17"/>
        <v>4.1500000000000004</v>
      </c>
      <c r="S103" s="190">
        <v>20.469995597521262</v>
      </c>
      <c r="T103" s="163"/>
      <c r="U103" s="163"/>
    </row>
    <row r="104" spans="1:21" s="110" customFormat="1" x14ac:dyDescent="0.2">
      <c r="A104" s="169"/>
      <c r="B104" s="129"/>
      <c r="E104" s="133"/>
      <c r="F104" s="133"/>
      <c r="G104" s="134"/>
      <c r="I104" s="135"/>
      <c r="K104" s="148"/>
      <c r="L104" s="130"/>
      <c r="M104" s="148"/>
      <c r="N104" s="130"/>
      <c r="O104" s="148"/>
      <c r="Q104" s="138"/>
      <c r="S104" s="139"/>
      <c r="T104" s="163"/>
      <c r="U104" s="163"/>
    </row>
    <row r="105" spans="1:21" s="110" customFormat="1" x14ac:dyDescent="0.2">
      <c r="A105" s="169"/>
      <c r="B105" s="129"/>
      <c r="C105" s="149" t="s">
        <v>141</v>
      </c>
      <c r="E105" s="133"/>
      <c r="F105" s="133"/>
      <c r="G105" s="134"/>
      <c r="I105" s="135">
        <f>+SUBTOTAL(9,I90:I104)</f>
        <v>251197011.00000003</v>
      </c>
      <c r="K105" s="130">
        <f>+SUBTOTAL(9,K90:K104)</f>
        <v>109033668</v>
      </c>
      <c r="L105" s="130"/>
      <c r="M105" s="130">
        <f>+SUBTOTAL(9,M90:M104)</f>
        <v>163580901</v>
      </c>
      <c r="N105" s="130"/>
      <c r="O105" s="130">
        <f>+SUBTOTAL(9,O90:O104)</f>
        <v>7533370</v>
      </c>
      <c r="Q105" s="138">
        <f>O105/I105*100</f>
        <v>2.998988710100535</v>
      </c>
      <c r="S105" s="139">
        <f>ROUND(M105/O105,1)</f>
        <v>21.7</v>
      </c>
      <c r="T105" s="163"/>
      <c r="U105" s="163"/>
    </row>
    <row r="106" spans="1:21" s="110" customFormat="1" x14ac:dyDescent="0.2">
      <c r="A106" s="169"/>
      <c r="B106" s="129"/>
      <c r="C106" s="149"/>
      <c r="E106" s="133"/>
      <c r="F106" s="133"/>
      <c r="G106" s="134"/>
      <c r="I106" s="135"/>
      <c r="K106" s="130"/>
      <c r="L106" s="130"/>
      <c r="M106" s="130"/>
      <c r="N106" s="130"/>
      <c r="O106" s="130"/>
      <c r="Q106" s="138"/>
      <c r="S106" s="139"/>
      <c r="T106" s="163"/>
      <c r="U106" s="163"/>
    </row>
    <row r="107" spans="1:21" s="110" customFormat="1" x14ac:dyDescent="0.2">
      <c r="A107" s="169">
        <v>316</v>
      </c>
      <c r="B107" s="129" t="s">
        <v>80</v>
      </c>
      <c r="C107" s="110" t="s">
        <v>537</v>
      </c>
      <c r="E107" s="229"/>
      <c r="F107" s="229"/>
      <c r="G107" s="125"/>
      <c r="I107" s="135"/>
      <c r="K107" s="130"/>
      <c r="L107" s="130"/>
      <c r="M107" s="130"/>
      <c r="N107" s="130"/>
      <c r="O107" s="130"/>
      <c r="Q107" s="138"/>
      <c r="S107" s="139"/>
      <c r="T107" s="163"/>
      <c r="U107" s="163"/>
    </row>
    <row r="108" spans="1:21" s="110" customFormat="1" x14ac:dyDescent="0.2">
      <c r="A108" s="169"/>
      <c r="B108" s="129"/>
      <c r="C108" s="147" t="s">
        <v>100</v>
      </c>
      <c r="E108" s="133" t="s">
        <v>142</v>
      </c>
      <c r="F108" s="133" t="s">
        <v>97</v>
      </c>
      <c r="G108" s="134">
        <v>-13</v>
      </c>
      <c r="I108" s="135">
        <v>7002702.79</v>
      </c>
      <c r="J108" s="146"/>
      <c r="K108" s="137">
        <v>1014150</v>
      </c>
      <c r="L108" s="137"/>
      <c r="M108" s="187">
        <f t="shared" ref="M108:M117" si="18">ROUND(I108*(1-(G108/100))-K108,0)</f>
        <v>6898904</v>
      </c>
      <c r="N108" s="137"/>
      <c r="O108" s="137">
        <f t="shared" ref="O108:O117" si="19">ROUND(M108/S108,0)</f>
        <v>158008</v>
      </c>
      <c r="Q108" s="191">
        <f t="shared" ref="Q108:Q117" si="20">ROUND(O108/I108*100,2)</f>
        <v>2.2599999999999998</v>
      </c>
      <c r="S108" s="139">
        <v>43.661738646144499</v>
      </c>
      <c r="T108" s="163"/>
      <c r="U108" s="163"/>
    </row>
    <row r="109" spans="1:21" s="110" customFormat="1" x14ac:dyDescent="0.2">
      <c r="A109" s="169"/>
      <c r="B109" s="129"/>
      <c r="C109" s="132" t="s">
        <v>102</v>
      </c>
      <c r="E109" s="133" t="s">
        <v>142</v>
      </c>
      <c r="F109" s="133" t="s">
        <v>97</v>
      </c>
      <c r="G109" s="134">
        <v>0</v>
      </c>
      <c r="I109" s="135">
        <v>3688912.98</v>
      </c>
      <c r="J109" s="146"/>
      <c r="K109" s="137">
        <v>933650</v>
      </c>
      <c r="L109" s="137"/>
      <c r="M109" s="187">
        <f t="shared" si="18"/>
        <v>2755263</v>
      </c>
      <c r="N109" s="137"/>
      <c r="O109" s="137">
        <f t="shared" si="19"/>
        <v>127717</v>
      </c>
      <c r="Q109" s="191">
        <f t="shared" si="20"/>
        <v>3.46</v>
      </c>
      <c r="S109" s="139">
        <v>21.573189160409342</v>
      </c>
      <c r="T109" s="163"/>
      <c r="U109" s="163"/>
    </row>
    <row r="110" spans="1:21" s="110" customFormat="1" x14ac:dyDescent="0.2">
      <c r="A110" s="169"/>
      <c r="B110" s="129"/>
      <c r="C110" s="147" t="s">
        <v>103</v>
      </c>
      <c r="E110" s="133" t="s">
        <v>142</v>
      </c>
      <c r="F110" s="133" t="s">
        <v>97</v>
      </c>
      <c r="G110" s="134">
        <v>-6</v>
      </c>
      <c r="I110" s="135">
        <v>389684.21</v>
      </c>
      <c r="J110" s="146"/>
      <c r="K110" s="137">
        <v>406185</v>
      </c>
      <c r="L110" s="137"/>
      <c r="M110" s="187">
        <f t="shared" si="18"/>
        <v>6880</v>
      </c>
      <c r="N110" s="137"/>
      <c r="O110" s="137">
        <f t="shared" si="19"/>
        <v>5931</v>
      </c>
      <c r="Q110" s="191">
        <f t="shared" si="20"/>
        <v>1.52</v>
      </c>
      <c r="S110" s="139">
        <v>1.1600067442252571</v>
      </c>
      <c r="T110" s="163"/>
      <c r="U110" s="163"/>
    </row>
    <row r="111" spans="1:21" s="110" customFormat="1" x14ac:dyDescent="0.2">
      <c r="A111" s="169"/>
      <c r="B111" s="129"/>
      <c r="C111" s="147" t="s">
        <v>104</v>
      </c>
      <c r="E111" s="133" t="s">
        <v>142</v>
      </c>
      <c r="F111" s="133" t="s">
        <v>97</v>
      </c>
      <c r="G111" s="134">
        <v>-6</v>
      </c>
      <c r="I111" s="135">
        <v>123107.1</v>
      </c>
      <c r="J111" s="146"/>
      <c r="K111" s="137">
        <v>130414</v>
      </c>
      <c r="L111" s="137"/>
      <c r="M111" s="187">
        <f t="shared" si="18"/>
        <v>80</v>
      </c>
      <c r="N111" s="137"/>
      <c r="O111" s="137">
        <f t="shared" si="19"/>
        <v>69</v>
      </c>
      <c r="Q111" s="191">
        <f t="shared" si="20"/>
        <v>0.06</v>
      </c>
      <c r="S111" s="139">
        <v>1.1594202898550725</v>
      </c>
      <c r="T111" s="163"/>
      <c r="U111" s="163"/>
    </row>
    <row r="112" spans="1:21" s="110" customFormat="1" x14ac:dyDescent="0.2">
      <c r="A112" s="169"/>
      <c r="B112" s="129"/>
      <c r="C112" s="147" t="s">
        <v>105</v>
      </c>
      <c r="E112" s="133" t="s">
        <v>142</v>
      </c>
      <c r="F112" s="133" t="s">
        <v>97</v>
      </c>
      <c r="G112" s="134">
        <v>-6</v>
      </c>
      <c r="I112" s="135">
        <v>6483855.3300000001</v>
      </c>
      <c r="J112" s="146"/>
      <c r="K112" s="137">
        <v>3197454</v>
      </c>
      <c r="L112" s="137"/>
      <c r="M112" s="187">
        <f t="shared" si="18"/>
        <v>3675433</v>
      </c>
      <c r="N112" s="137"/>
      <c r="O112" s="137">
        <f t="shared" si="19"/>
        <v>217739</v>
      </c>
      <c r="Q112" s="191">
        <f t="shared" si="20"/>
        <v>3.36</v>
      </c>
      <c r="S112" s="139">
        <v>16.879993937696049</v>
      </c>
      <c r="T112" s="163"/>
      <c r="U112" s="163"/>
    </row>
    <row r="113" spans="1:21" s="110" customFormat="1" x14ac:dyDescent="0.2">
      <c r="A113" s="261"/>
      <c r="B113" s="129"/>
      <c r="C113" s="147" t="s">
        <v>107</v>
      </c>
      <c r="E113" s="133" t="s">
        <v>142</v>
      </c>
      <c r="F113" s="133" t="s">
        <v>97</v>
      </c>
      <c r="G113" s="134">
        <v>-8</v>
      </c>
      <c r="I113" s="135">
        <v>962012.25</v>
      </c>
      <c r="J113" s="146"/>
      <c r="K113" s="137">
        <v>900830</v>
      </c>
      <c r="L113" s="137"/>
      <c r="M113" s="187">
        <f t="shared" si="18"/>
        <v>138143</v>
      </c>
      <c r="N113" s="137"/>
      <c r="O113" s="137">
        <f t="shared" si="19"/>
        <v>8684</v>
      </c>
      <c r="Q113" s="191">
        <f t="shared" si="20"/>
        <v>0.9</v>
      </c>
      <c r="S113" s="139">
        <v>15.907761400276371</v>
      </c>
      <c r="T113" s="163"/>
      <c r="U113" s="163"/>
    </row>
    <row r="114" spans="1:21" s="110" customFormat="1" x14ac:dyDescent="0.2">
      <c r="A114" s="169"/>
      <c r="B114" s="129"/>
      <c r="C114" s="147" t="s">
        <v>108</v>
      </c>
      <c r="E114" s="133" t="s">
        <v>142</v>
      </c>
      <c r="F114" s="133" t="s">
        <v>97</v>
      </c>
      <c r="G114" s="134">
        <v>-8</v>
      </c>
      <c r="I114" s="135">
        <v>1845970.85</v>
      </c>
      <c r="J114" s="146"/>
      <c r="K114" s="137">
        <v>1684463</v>
      </c>
      <c r="L114" s="137"/>
      <c r="M114" s="187">
        <f t="shared" si="18"/>
        <v>309186</v>
      </c>
      <c r="N114" s="137"/>
      <c r="O114" s="137">
        <f t="shared" si="19"/>
        <v>19534</v>
      </c>
      <c r="Q114" s="191">
        <f t="shared" si="20"/>
        <v>1.06</v>
      </c>
      <c r="S114" s="139">
        <v>15.828094604279718</v>
      </c>
      <c r="T114" s="163"/>
      <c r="U114" s="163"/>
    </row>
    <row r="115" spans="1:21" s="110" customFormat="1" x14ac:dyDescent="0.2">
      <c r="B115" s="129"/>
      <c r="C115" s="147" t="s">
        <v>109</v>
      </c>
      <c r="E115" s="133" t="s">
        <v>142</v>
      </c>
      <c r="F115" s="133" t="s">
        <v>97</v>
      </c>
      <c r="G115" s="134">
        <v>-8</v>
      </c>
      <c r="I115" s="135">
        <v>1553509.99</v>
      </c>
      <c r="J115" s="146"/>
      <c r="K115" s="137">
        <v>1460824</v>
      </c>
      <c r="L115" s="137"/>
      <c r="M115" s="187">
        <f t="shared" si="18"/>
        <v>216967</v>
      </c>
      <c r="N115" s="137"/>
      <c r="O115" s="137">
        <f t="shared" si="19"/>
        <v>13868</v>
      </c>
      <c r="Q115" s="191">
        <f t="shared" si="20"/>
        <v>0.89</v>
      </c>
      <c r="S115" s="139">
        <v>15.645154312085376</v>
      </c>
      <c r="T115" s="163"/>
      <c r="U115" s="163"/>
    </row>
    <row r="116" spans="1:21" s="110" customFormat="1" x14ac:dyDescent="0.2">
      <c r="A116" s="169"/>
      <c r="B116" s="129"/>
      <c r="C116" s="147" t="s">
        <v>110</v>
      </c>
      <c r="E116" s="133" t="s">
        <v>142</v>
      </c>
      <c r="F116" s="133" t="s">
        <v>97</v>
      </c>
      <c r="G116" s="134">
        <v>-8</v>
      </c>
      <c r="I116" s="135">
        <v>4027500.01</v>
      </c>
      <c r="J116" s="146"/>
      <c r="K116" s="137">
        <v>2729825</v>
      </c>
      <c r="L116" s="137"/>
      <c r="M116" s="187">
        <f t="shared" si="18"/>
        <v>1619875</v>
      </c>
      <c r="N116" s="137"/>
      <c r="O116" s="137">
        <f t="shared" si="19"/>
        <v>87351</v>
      </c>
      <c r="Q116" s="191">
        <f t="shared" si="20"/>
        <v>2.17</v>
      </c>
      <c r="S116" s="139">
        <v>18.544435667593959</v>
      </c>
      <c r="T116" s="163"/>
      <c r="U116" s="163"/>
    </row>
    <row r="117" spans="1:21" s="110" customFormat="1" x14ac:dyDescent="0.2">
      <c r="A117" s="169"/>
      <c r="B117" s="129"/>
      <c r="C117" s="147" t="s">
        <v>111</v>
      </c>
      <c r="E117" s="133" t="s">
        <v>142</v>
      </c>
      <c r="F117" s="133" t="s">
        <v>97</v>
      </c>
      <c r="G117" s="134">
        <v>-8</v>
      </c>
      <c r="I117" s="140">
        <v>9999060.7300000004</v>
      </c>
      <c r="J117" s="146"/>
      <c r="K117" s="137">
        <v>3857934</v>
      </c>
      <c r="L117" s="137"/>
      <c r="M117" s="187">
        <f t="shared" si="18"/>
        <v>6941052</v>
      </c>
      <c r="N117" s="137"/>
      <c r="O117" s="137">
        <f t="shared" si="19"/>
        <v>353380</v>
      </c>
      <c r="Q117" s="192">
        <f t="shared" si="20"/>
        <v>3.53</v>
      </c>
      <c r="S117" s="190">
        <v>19.641892580225253</v>
      </c>
      <c r="T117" s="163"/>
      <c r="U117" s="163"/>
    </row>
    <row r="118" spans="1:21" s="110" customFormat="1" x14ac:dyDescent="0.2">
      <c r="A118" s="169"/>
      <c r="B118" s="129"/>
      <c r="C118" s="147"/>
      <c r="E118" s="133"/>
      <c r="F118" s="133"/>
      <c r="G118" s="134"/>
      <c r="I118" s="135"/>
      <c r="K118" s="148"/>
      <c r="L118" s="130"/>
      <c r="M118" s="148"/>
      <c r="N118" s="130"/>
      <c r="O118" s="148"/>
      <c r="Q118" s="138"/>
      <c r="S118" s="139"/>
      <c r="T118" s="163"/>
      <c r="U118" s="163"/>
    </row>
    <row r="119" spans="1:21" s="110" customFormat="1" x14ac:dyDescent="0.2">
      <c r="A119" s="169"/>
      <c r="B119" s="129"/>
      <c r="C119" s="149" t="s">
        <v>538</v>
      </c>
      <c r="E119" s="133"/>
      <c r="F119" s="133"/>
      <c r="G119" s="134"/>
      <c r="I119" s="140">
        <f>+SUBTOTAL(9,I108:I118)</f>
        <v>36076316.239999995</v>
      </c>
      <c r="J119" s="154"/>
      <c r="K119" s="165">
        <f>+SUBTOTAL(9,K108:K118)</f>
        <v>16315729</v>
      </c>
      <c r="L119" s="164"/>
      <c r="M119" s="165">
        <f>+SUBTOTAL(9,M108:M118)</f>
        <v>22561783</v>
      </c>
      <c r="N119" s="164"/>
      <c r="O119" s="165">
        <f>+SUBTOTAL(9,O108:O118)</f>
        <v>992281</v>
      </c>
      <c r="Q119" s="189">
        <f>O119/I119*100</f>
        <v>2.750505327092676</v>
      </c>
      <c r="S119" s="190">
        <f>ROUND(M119/O119,1)</f>
        <v>22.7</v>
      </c>
      <c r="T119" s="163"/>
      <c r="U119" s="163"/>
    </row>
    <row r="120" spans="1:21" s="110" customFormat="1" x14ac:dyDescent="0.2">
      <c r="A120" s="169"/>
      <c r="B120" s="129"/>
      <c r="C120" s="149"/>
      <c r="E120" s="133"/>
      <c r="F120" s="133"/>
      <c r="G120" s="134"/>
      <c r="I120" s="150"/>
      <c r="J120" s="154"/>
      <c r="K120" s="164"/>
      <c r="L120" s="164"/>
      <c r="M120" s="164"/>
      <c r="N120" s="164"/>
      <c r="O120" s="164"/>
      <c r="Q120" s="138"/>
      <c r="S120" s="139"/>
      <c r="T120" s="163"/>
      <c r="U120" s="163"/>
    </row>
    <row r="121" spans="1:21" s="110" customFormat="1" ht="15.75" x14ac:dyDescent="0.25">
      <c r="A121" s="169"/>
      <c r="B121" s="129"/>
      <c r="C121" s="123" t="s">
        <v>143</v>
      </c>
      <c r="E121" s="133"/>
      <c r="F121" s="133"/>
      <c r="G121" s="134"/>
      <c r="I121" s="143">
        <f>+SUBTOTAL(9,I16:I120)</f>
        <v>4946630275.1900005</v>
      </c>
      <c r="J121" s="144"/>
      <c r="K121" s="145">
        <f>+SUBTOTAL(9,K16:K120)</f>
        <v>1678583978</v>
      </c>
      <c r="L121" s="145"/>
      <c r="M121" s="145">
        <f>+SUBTOTAL(9,M16:M120)</f>
        <v>3679413641</v>
      </c>
      <c r="N121" s="145"/>
      <c r="O121" s="145">
        <f>+SUBTOTAL(9,O16:O120)</f>
        <v>183572981</v>
      </c>
      <c r="Q121" s="138"/>
      <c r="S121" s="139"/>
      <c r="T121" s="163"/>
      <c r="U121" s="163"/>
    </row>
    <row r="122" spans="1:21" ht="15.75" x14ac:dyDescent="0.25">
      <c r="A122" s="169"/>
      <c r="B122" s="129"/>
      <c r="C122" s="123"/>
      <c r="D122" s="110"/>
      <c r="E122" s="133"/>
      <c r="F122" s="133"/>
      <c r="G122" s="134"/>
      <c r="H122" s="110"/>
      <c r="I122" s="135"/>
      <c r="J122" s="144"/>
      <c r="K122" s="145"/>
      <c r="L122" s="145"/>
      <c r="M122" s="145"/>
      <c r="N122" s="145"/>
      <c r="O122" s="145"/>
      <c r="P122" s="110"/>
      <c r="Q122" s="138"/>
      <c r="R122" s="110"/>
      <c r="S122" s="139"/>
      <c r="T122" s="163"/>
      <c r="U122" s="163"/>
    </row>
    <row r="123" spans="1:21" ht="15.75" x14ac:dyDescent="0.25">
      <c r="B123" s="124" t="s">
        <v>97</v>
      </c>
      <c r="C123" s="166" t="s">
        <v>145</v>
      </c>
      <c r="D123" s="110"/>
      <c r="E123" s="229"/>
      <c r="F123" s="229"/>
      <c r="G123" s="134"/>
      <c r="H123" s="110"/>
      <c r="I123" s="168"/>
      <c r="J123" s="167"/>
      <c r="K123" s="168"/>
      <c r="L123" s="145"/>
      <c r="M123" s="145"/>
      <c r="N123" s="145"/>
      <c r="O123" s="145"/>
      <c r="P123" s="167"/>
      <c r="Q123" s="136"/>
      <c r="R123" s="110"/>
      <c r="S123" s="110"/>
      <c r="T123" s="163"/>
      <c r="U123" s="163"/>
    </row>
    <row r="124" spans="1:21" x14ac:dyDescent="0.2">
      <c r="B124" s="129"/>
      <c r="C124" s="264"/>
      <c r="D124" s="110"/>
      <c r="E124" s="229"/>
      <c r="F124" s="229"/>
      <c r="G124" s="134"/>
      <c r="H124" s="110"/>
      <c r="I124" s="169"/>
      <c r="J124" s="136"/>
      <c r="K124" s="130"/>
      <c r="L124" s="130"/>
      <c r="M124" s="130"/>
      <c r="N124" s="130"/>
      <c r="O124" s="130"/>
      <c r="P124" s="136"/>
      <c r="Q124" s="136"/>
      <c r="R124" s="110"/>
      <c r="S124" s="110"/>
      <c r="T124" s="163"/>
      <c r="U124" s="163"/>
    </row>
  </sheetData>
  <mergeCells count="3">
    <mergeCell ref="A1:S1"/>
    <mergeCell ref="A4:S4"/>
    <mergeCell ref="A5:S5"/>
  </mergeCells>
  <printOptions horizontalCentered="1"/>
  <pageMargins left="0.75" right="0.75" top="0.75" bottom="0.5" header="0.5" footer="0.5"/>
  <pageSetup scale="41" firstPageNumber="47" fitToHeight="0" orientation="landscape" useFirstPageNumber="1" r:id="rId1"/>
  <headerFooter scaleWithDoc="0" alignWithMargins="0">
    <oddHeader xml:space="preserve">&amp;R
</oddHeader>
    <oddFooter>&amp;R&amp;"Times New Roman,Bold"Exhibit JJS-KU-1
Page &amp;P of 138</oddFooter>
  </headerFooter>
  <rowBreaks count="1" manualBreakCount="1">
    <brk id="75" max="1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521"/>
  <sheetViews>
    <sheetView zoomScale="90" zoomScaleNormal="90" workbookViewId="0">
      <pane xSplit="3" ySplit="4" topLeftCell="BJ113" activePane="bottomRight" state="frozen"/>
      <selection activeCell="BL32" sqref="BL32"/>
      <selection pane="topRight" activeCell="BL32" sqref="BL32"/>
      <selection pane="bottomLeft" activeCell="BL32" sqref="BL32"/>
      <selection pane="bottomRight" activeCell="BN142" sqref="BN142"/>
    </sheetView>
  </sheetViews>
  <sheetFormatPr defaultRowHeight="15.75" x14ac:dyDescent="0.25"/>
  <cols>
    <col min="1" max="1" width="43" style="268" bestFit="1" customWidth="1"/>
    <col min="2" max="2" width="13" style="267" bestFit="1" customWidth="1"/>
    <col min="3" max="3" width="13.140625" style="267" customWidth="1"/>
    <col min="4" max="9" width="27" style="268" bestFit="1" customWidth="1"/>
    <col min="10" max="15" width="27.140625" style="268" bestFit="1" customWidth="1"/>
    <col min="16" max="16" width="27.140625" style="272" bestFit="1" customWidth="1"/>
    <col min="17" max="33" width="27.140625" style="268" bestFit="1" customWidth="1"/>
    <col min="34" max="34" width="2.5703125" style="268" customWidth="1"/>
    <col min="35" max="64" width="24" style="268" bestFit="1" customWidth="1"/>
    <col min="65" max="65" width="9.140625" style="268"/>
    <col min="66" max="66" width="19.28515625" style="268" customWidth="1"/>
    <col min="67" max="67" width="15.5703125" style="268" bestFit="1" customWidth="1"/>
    <col min="68" max="16384" width="9.140625" style="268"/>
  </cols>
  <sheetData>
    <row r="1" spans="1:67" x14ac:dyDescent="0.25">
      <c r="A1" s="266" t="s">
        <v>0</v>
      </c>
      <c r="J1" s="269"/>
      <c r="K1" s="269"/>
      <c r="L1" s="269"/>
      <c r="M1" s="269"/>
      <c r="N1" s="269"/>
      <c r="O1" s="269"/>
      <c r="P1" s="270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</row>
    <row r="2" spans="1:67" x14ac:dyDescent="0.25">
      <c r="A2" s="271" t="s">
        <v>146</v>
      </c>
      <c r="J2" s="170"/>
    </row>
    <row r="3" spans="1:67" x14ac:dyDescent="0.25">
      <c r="A3" s="271"/>
      <c r="B3" s="273"/>
      <c r="C3" s="273"/>
      <c r="D3" s="274">
        <v>43101</v>
      </c>
      <c r="E3" s="274">
        <v>43132</v>
      </c>
      <c r="F3" s="274">
        <v>43160</v>
      </c>
      <c r="G3" s="274">
        <v>43191</v>
      </c>
      <c r="H3" s="274">
        <v>43221</v>
      </c>
      <c r="I3" s="274">
        <v>43252</v>
      </c>
      <c r="J3" s="274">
        <v>43282</v>
      </c>
      <c r="K3" s="274">
        <v>43313</v>
      </c>
      <c r="L3" s="274">
        <v>43344</v>
      </c>
      <c r="M3" s="274">
        <v>43374</v>
      </c>
      <c r="N3" s="274">
        <v>43405</v>
      </c>
      <c r="O3" s="274">
        <v>43435</v>
      </c>
      <c r="P3" s="275" t="s">
        <v>539</v>
      </c>
      <c r="Q3" s="274">
        <v>43466</v>
      </c>
      <c r="R3" s="274">
        <v>43497</v>
      </c>
      <c r="S3" s="274">
        <v>43525</v>
      </c>
      <c r="T3" s="274">
        <v>43556</v>
      </c>
      <c r="U3" s="274">
        <v>43586</v>
      </c>
      <c r="V3" s="274">
        <v>43617</v>
      </c>
      <c r="W3" s="274">
        <v>43647</v>
      </c>
      <c r="X3" s="274">
        <v>43678</v>
      </c>
      <c r="Y3" s="274">
        <v>43709</v>
      </c>
      <c r="Z3" s="274">
        <v>43739</v>
      </c>
      <c r="AA3" s="274">
        <v>43770</v>
      </c>
      <c r="AB3" s="274">
        <v>43800</v>
      </c>
      <c r="AC3" s="274">
        <v>43831</v>
      </c>
      <c r="AD3" s="274">
        <v>43862</v>
      </c>
      <c r="AE3" s="274">
        <v>43891</v>
      </c>
      <c r="AF3" s="274">
        <v>43922</v>
      </c>
      <c r="AG3" s="276" t="s">
        <v>540</v>
      </c>
      <c r="AH3" s="274"/>
      <c r="AI3" s="274">
        <v>43101</v>
      </c>
      <c r="AJ3" s="274">
        <v>43132</v>
      </c>
      <c r="AK3" s="274">
        <v>43160</v>
      </c>
      <c r="AL3" s="274">
        <v>43191</v>
      </c>
      <c r="AM3" s="274">
        <v>43221</v>
      </c>
      <c r="AN3" s="274">
        <v>43252</v>
      </c>
      <c r="AO3" s="274">
        <v>43282</v>
      </c>
      <c r="AP3" s="274">
        <v>43313</v>
      </c>
      <c r="AQ3" s="274">
        <v>43344</v>
      </c>
      <c r="AR3" s="274">
        <v>43374</v>
      </c>
      <c r="AS3" s="274">
        <v>43405</v>
      </c>
      <c r="AT3" s="274">
        <v>43435</v>
      </c>
      <c r="AU3" s="276" t="s">
        <v>539</v>
      </c>
      <c r="AV3" s="274">
        <v>43466</v>
      </c>
      <c r="AW3" s="274">
        <v>43497</v>
      </c>
      <c r="AX3" s="274">
        <v>43525</v>
      </c>
      <c r="AY3" s="274">
        <v>43556</v>
      </c>
      <c r="AZ3" s="274">
        <v>43586</v>
      </c>
      <c r="BA3" s="274">
        <v>43617</v>
      </c>
      <c r="BB3" s="274">
        <v>43647</v>
      </c>
      <c r="BC3" s="274">
        <v>43678</v>
      </c>
      <c r="BD3" s="274">
        <v>43709</v>
      </c>
      <c r="BE3" s="274">
        <v>43739</v>
      </c>
      <c r="BF3" s="274">
        <v>43770</v>
      </c>
      <c r="BG3" s="274">
        <v>43800</v>
      </c>
      <c r="BH3" s="274">
        <v>43831</v>
      </c>
      <c r="BI3" s="274">
        <v>43862</v>
      </c>
      <c r="BJ3" s="274">
        <v>43891</v>
      </c>
      <c r="BK3" s="274">
        <v>43922</v>
      </c>
      <c r="BL3" s="276" t="s">
        <v>540</v>
      </c>
    </row>
    <row r="4" spans="1:67" s="278" customFormat="1" ht="48.75" customHeight="1" x14ac:dyDescent="0.25">
      <c r="A4" s="171" t="s">
        <v>147</v>
      </c>
      <c r="B4" s="172" t="s">
        <v>148</v>
      </c>
      <c r="C4" s="172" t="s">
        <v>541</v>
      </c>
      <c r="D4" s="173" t="s">
        <v>542</v>
      </c>
      <c r="E4" s="173" t="s">
        <v>542</v>
      </c>
      <c r="F4" s="173" t="s">
        <v>542</v>
      </c>
      <c r="G4" s="173" t="s">
        <v>542</v>
      </c>
      <c r="H4" s="173" t="s">
        <v>542</v>
      </c>
      <c r="I4" s="173" t="s">
        <v>542</v>
      </c>
      <c r="J4" s="173" t="s">
        <v>149</v>
      </c>
      <c r="K4" s="173" t="s">
        <v>149</v>
      </c>
      <c r="L4" s="173" t="s">
        <v>149</v>
      </c>
      <c r="M4" s="173" t="s">
        <v>149</v>
      </c>
      <c r="N4" s="173" t="s">
        <v>149</v>
      </c>
      <c r="O4" s="173" t="s">
        <v>149</v>
      </c>
      <c r="P4" s="277" t="s">
        <v>149</v>
      </c>
      <c r="Q4" s="173" t="s">
        <v>149</v>
      </c>
      <c r="R4" s="173" t="s">
        <v>149</v>
      </c>
      <c r="S4" s="173" t="s">
        <v>149</v>
      </c>
      <c r="T4" s="173" t="s">
        <v>149</v>
      </c>
      <c r="U4" s="173" t="s">
        <v>149</v>
      </c>
      <c r="V4" s="173" t="s">
        <v>149</v>
      </c>
      <c r="W4" s="173" t="s">
        <v>149</v>
      </c>
      <c r="X4" s="173" t="s">
        <v>149</v>
      </c>
      <c r="Y4" s="173" t="s">
        <v>149</v>
      </c>
      <c r="Z4" s="173" t="s">
        <v>149</v>
      </c>
      <c r="AA4" s="173" t="s">
        <v>149</v>
      </c>
      <c r="AB4" s="173" t="s">
        <v>149</v>
      </c>
      <c r="AC4" s="173" t="s">
        <v>149</v>
      </c>
      <c r="AD4" s="173" t="s">
        <v>149</v>
      </c>
      <c r="AE4" s="173" t="s">
        <v>149</v>
      </c>
      <c r="AF4" s="173" t="s">
        <v>149</v>
      </c>
      <c r="AG4" s="173" t="s">
        <v>149</v>
      </c>
      <c r="AH4" s="173"/>
      <c r="AI4" s="174" t="s">
        <v>150</v>
      </c>
      <c r="AJ4" s="174" t="s">
        <v>150</v>
      </c>
      <c r="AK4" s="174" t="s">
        <v>150</v>
      </c>
      <c r="AL4" s="174" t="s">
        <v>150</v>
      </c>
      <c r="AM4" s="174" t="s">
        <v>150</v>
      </c>
      <c r="AN4" s="174" t="s">
        <v>150</v>
      </c>
      <c r="AO4" s="174" t="s">
        <v>150</v>
      </c>
      <c r="AP4" s="174" t="s">
        <v>150</v>
      </c>
      <c r="AQ4" s="174" t="s">
        <v>150</v>
      </c>
      <c r="AR4" s="174" t="s">
        <v>150</v>
      </c>
      <c r="AS4" s="174" t="s">
        <v>150</v>
      </c>
      <c r="AT4" s="174" t="s">
        <v>150</v>
      </c>
      <c r="AU4" s="174" t="s">
        <v>150</v>
      </c>
      <c r="AV4" s="174" t="s">
        <v>150</v>
      </c>
      <c r="AW4" s="174" t="s">
        <v>150</v>
      </c>
      <c r="AX4" s="174" t="s">
        <v>150</v>
      </c>
      <c r="AY4" s="174" t="s">
        <v>150</v>
      </c>
      <c r="AZ4" s="174" t="s">
        <v>150</v>
      </c>
      <c r="BA4" s="174" t="s">
        <v>150</v>
      </c>
      <c r="BB4" s="174" t="s">
        <v>150</v>
      </c>
      <c r="BC4" s="174" t="s">
        <v>150</v>
      </c>
      <c r="BD4" s="174" t="s">
        <v>150</v>
      </c>
      <c r="BE4" s="174" t="s">
        <v>150</v>
      </c>
      <c r="BF4" s="174" t="s">
        <v>150</v>
      </c>
      <c r="BG4" s="174" t="s">
        <v>150</v>
      </c>
      <c r="BH4" s="174" t="s">
        <v>150</v>
      </c>
      <c r="BI4" s="174" t="s">
        <v>150</v>
      </c>
      <c r="BJ4" s="174" t="s">
        <v>150</v>
      </c>
      <c r="BK4" s="174" t="s">
        <v>150</v>
      </c>
      <c r="BL4" s="174" t="s">
        <v>150</v>
      </c>
      <c r="BN4" s="278" t="s">
        <v>721</v>
      </c>
      <c r="BO4" s="278" t="s">
        <v>722</v>
      </c>
    </row>
    <row r="5" spans="1:67" x14ac:dyDescent="0.25">
      <c r="A5" s="268" t="s">
        <v>151</v>
      </c>
      <c r="B5" s="175">
        <v>0</v>
      </c>
      <c r="C5" s="175">
        <v>0</v>
      </c>
      <c r="D5" s="272">
        <v>39116.89</v>
      </c>
      <c r="E5" s="272">
        <v>39116.89</v>
      </c>
      <c r="F5" s="272">
        <v>39116.89</v>
      </c>
      <c r="G5" s="272">
        <v>39116.89</v>
      </c>
      <c r="H5" s="272">
        <v>39116.89</v>
      </c>
      <c r="I5" s="272">
        <v>39116.89</v>
      </c>
      <c r="J5" s="272">
        <v>39116.89</v>
      </c>
      <c r="K5" s="272">
        <v>39116.89</v>
      </c>
      <c r="L5" s="272">
        <v>39116.89</v>
      </c>
      <c r="M5" s="272">
        <v>39116.89</v>
      </c>
      <c r="N5" s="272">
        <v>39116.89</v>
      </c>
      <c r="O5" s="272">
        <v>39116.89</v>
      </c>
      <c r="P5" s="272">
        <f>SUM(D5:O5)</f>
        <v>469402.68000000011</v>
      </c>
      <c r="Q5" s="272">
        <v>39116.89</v>
      </c>
      <c r="R5" s="272">
        <v>39116.89</v>
      </c>
      <c r="S5" s="272">
        <v>39116.89</v>
      </c>
      <c r="T5" s="272">
        <v>39116.89</v>
      </c>
      <c r="U5" s="272">
        <v>39116.89</v>
      </c>
      <c r="V5" s="272">
        <v>39116.89</v>
      </c>
      <c r="W5" s="272">
        <v>39116.89</v>
      </c>
      <c r="X5" s="272">
        <v>39116.89</v>
      </c>
      <c r="Y5" s="272">
        <v>39116.89</v>
      </c>
      <c r="Z5" s="272">
        <v>39116.89</v>
      </c>
      <c r="AA5" s="272">
        <v>39116.89</v>
      </c>
      <c r="AB5" s="272">
        <v>39116.89</v>
      </c>
      <c r="AC5" s="272">
        <v>39116.89</v>
      </c>
      <c r="AD5" s="272">
        <v>39116.89</v>
      </c>
      <c r="AE5" s="272">
        <v>39116.89</v>
      </c>
      <c r="AF5" s="272">
        <v>39116.89</v>
      </c>
      <c r="AG5" s="170">
        <f>SUM(U5:AF5)</f>
        <v>469402.68000000011</v>
      </c>
      <c r="AH5" s="170"/>
      <c r="AI5" s="279">
        <f>ROUND(D5*$B5/12,2)</f>
        <v>0</v>
      </c>
      <c r="AJ5" s="279">
        <f t="shared" ref="AJ5:AT20" si="0">ROUND(E5*$B5/12,2)</f>
        <v>0</v>
      </c>
      <c r="AK5" s="279">
        <f t="shared" si="0"/>
        <v>0</v>
      </c>
      <c r="AL5" s="279">
        <f t="shared" si="0"/>
        <v>0</v>
      </c>
      <c r="AM5" s="279">
        <f t="shared" si="0"/>
        <v>0</v>
      </c>
      <c r="AN5" s="279">
        <f t="shared" si="0"/>
        <v>0</v>
      </c>
      <c r="AO5" s="279">
        <f t="shared" si="0"/>
        <v>0</v>
      </c>
      <c r="AP5" s="279">
        <f t="shared" si="0"/>
        <v>0</v>
      </c>
      <c r="AQ5" s="279">
        <f t="shared" si="0"/>
        <v>0</v>
      </c>
      <c r="AR5" s="279">
        <f t="shared" si="0"/>
        <v>0</v>
      </c>
      <c r="AS5" s="279">
        <f t="shared" si="0"/>
        <v>0</v>
      </c>
      <c r="AT5" s="279">
        <f t="shared" si="0"/>
        <v>0</v>
      </c>
      <c r="AU5" s="280">
        <f>SUM(AI5:AT5)</f>
        <v>0</v>
      </c>
      <c r="AV5" s="280">
        <f>ROUND(Q5*$B5/12,2)</f>
        <v>0</v>
      </c>
      <c r="AW5" s="280">
        <f t="shared" ref="AW5:AY20" si="1">ROUND(R5*$B5/12,2)</f>
        <v>0</v>
      </c>
      <c r="AX5" s="280">
        <f t="shared" si="1"/>
        <v>0</v>
      </c>
      <c r="AY5" s="280">
        <f t="shared" si="1"/>
        <v>0</v>
      </c>
      <c r="AZ5" s="280">
        <f>ROUND(U5*$C5/12,2)</f>
        <v>0</v>
      </c>
      <c r="BA5" s="280">
        <f t="shared" ref="BA5:BK20" si="2">ROUND(V5*$C5/12,2)</f>
        <v>0</v>
      </c>
      <c r="BB5" s="280">
        <f t="shared" si="2"/>
        <v>0</v>
      </c>
      <c r="BC5" s="280">
        <f t="shared" si="2"/>
        <v>0</v>
      </c>
      <c r="BD5" s="280">
        <f t="shared" si="2"/>
        <v>0</v>
      </c>
      <c r="BE5" s="280">
        <f t="shared" si="2"/>
        <v>0</v>
      </c>
      <c r="BF5" s="280">
        <f t="shared" si="2"/>
        <v>0</v>
      </c>
      <c r="BG5" s="280">
        <f t="shared" si="2"/>
        <v>0</v>
      </c>
      <c r="BH5" s="280">
        <f t="shared" si="2"/>
        <v>0</v>
      </c>
      <c r="BI5" s="280">
        <f t="shared" si="2"/>
        <v>0</v>
      </c>
      <c r="BJ5" s="280">
        <f t="shared" si="2"/>
        <v>0</v>
      </c>
      <c r="BK5" s="280">
        <f t="shared" si="2"/>
        <v>0</v>
      </c>
      <c r="BL5" s="279">
        <f>SUM(AZ5:BK5)</f>
        <v>0</v>
      </c>
    </row>
    <row r="6" spans="1:67" x14ac:dyDescent="0.25">
      <c r="A6" s="268" t="s">
        <v>152</v>
      </c>
      <c r="B6" s="175">
        <v>0</v>
      </c>
      <c r="C6" s="175">
        <v>0</v>
      </c>
      <c r="D6" s="272">
        <v>5338.69</v>
      </c>
      <c r="E6" s="272">
        <v>5338.69</v>
      </c>
      <c r="F6" s="272">
        <v>5338.69</v>
      </c>
      <c r="G6" s="272">
        <v>5338.69</v>
      </c>
      <c r="H6" s="272">
        <v>5338.69</v>
      </c>
      <c r="I6" s="272">
        <v>5338.69</v>
      </c>
      <c r="J6" s="272">
        <v>5338.69</v>
      </c>
      <c r="K6" s="272">
        <v>5338.69</v>
      </c>
      <c r="L6" s="272">
        <v>5338.69</v>
      </c>
      <c r="M6" s="272">
        <v>5338.69</v>
      </c>
      <c r="N6" s="272">
        <v>5338.69</v>
      </c>
      <c r="O6" s="272">
        <v>5338.69</v>
      </c>
      <c r="P6" s="272">
        <f t="shared" ref="P6:P69" si="3">SUM(D6:O6)</f>
        <v>64064.280000000006</v>
      </c>
      <c r="Q6" s="272">
        <v>5338.69</v>
      </c>
      <c r="R6" s="272">
        <v>5338.69</v>
      </c>
      <c r="S6" s="272">
        <v>5338.69</v>
      </c>
      <c r="T6" s="272">
        <v>5338.69</v>
      </c>
      <c r="U6" s="272">
        <v>5338.69</v>
      </c>
      <c r="V6" s="272">
        <v>5338.69</v>
      </c>
      <c r="W6" s="272">
        <v>5338.69</v>
      </c>
      <c r="X6" s="272">
        <v>5338.69</v>
      </c>
      <c r="Y6" s="272">
        <v>5338.69</v>
      </c>
      <c r="Z6" s="272">
        <v>5338.69</v>
      </c>
      <c r="AA6" s="272">
        <v>5338.69</v>
      </c>
      <c r="AB6" s="272">
        <v>5338.69</v>
      </c>
      <c r="AC6" s="272">
        <v>5338.69</v>
      </c>
      <c r="AD6" s="272">
        <v>5338.69</v>
      </c>
      <c r="AE6" s="272">
        <v>5338.69</v>
      </c>
      <c r="AF6" s="272">
        <v>5338.69</v>
      </c>
      <c r="AG6" s="170">
        <f t="shared" ref="AG6:AG69" si="4">SUM(U6:AF6)</f>
        <v>64064.280000000006</v>
      </c>
      <c r="AH6" s="170"/>
      <c r="AI6" s="279">
        <f t="shared" ref="AI6:AT40" si="5">ROUND(D6*$B6/12,2)</f>
        <v>0</v>
      </c>
      <c r="AJ6" s="279">
        <f t="shared" si="0"/>
        <v>0</v>
      </c>
      <c r="AK6" s="279">
        <f t="shared" si="0"/>
        <v>0</v>
      </c>
      <c r="AL6" s="279">
        <f t="shared" si="0"/>
        <v>0</v>
      </c>
      <c r="AM6" s="279">
        <f t="shared" si="0"/>
        <v>0</v>
      </c>
      <c r="AN6" s="279">
        <f t="shared" si="0"/>
        <v>0</v>
      </c>
      <c r="AO6" s="279">
        <f t="shared" si="0"/>
        <v>0</v>
      </c>
      <c r="AP6" s="279">
        <f t="shared" si="0"/>
        <v>0</v>
      </c>
      <c r="AQ6" s="279">
        <f t="shared" si="0"/>
        <v>0</v>
      </c>
      <c r="AR6" s="279">
        <f t="shared" si="0"/>
        <v>0</v>
      </c>
      <c r="AS6" s="279">
        <f t="shared" si="0"/>
        <v>0</v>
      </c>
      <c r="AT6" s="279">
        <f t="shared" si="0"/>
        <v>0</v>
      </c>
      <c r="AU6" s="280">
        <f t="shared" ref="AU6:AU69" si="6">SUM(AI6:AT6)</f>
        <v>0</v>
      </c>
      <c r="AV6" s="280">
        <f t="shared" ref="AV6:AY69" si="7">ROUND(Q6*$B6/12,2)</f>
        <v>0</v>
      </c>
      <c r="AW6" s="280">
        <f t="shared" si="1"/>
        <v>0</v>
      </c>
      <c r="AX6" s="280">
        <f t="shared" si="1"/>
        <v>0</v>
      </c>
      <c r="AY6" s="280">
        <f t="shared" si="1"/>
        <v>0</v>
      </c>
      <c r="AZ6" s="280">
        <f t="shared" ref="AZ6:BK40" si="8">ROUND(U6*$C6/12,2)</f>
        <v>0</v>
      </c>
      <c r="BA6" s="280">
        <f t="shared" si="2"/>
        <v>0</v>
      </c>
      <c r="BB6" s="280">
        <f t="shared" si="2"/>
        <v>0</v>
      </c>
      <c r="BC6" s="280">
        <f t="shared" si="2"/>
        <v>0</v>
      </c>
      <c r="BD6" s="280">
        <f t="shared" si="2"/>
        <v>0</v>
      </c>
      <c r="BE6" s="280">
        <f t="shared" si="2"/>
        <v>0</v>
      </c>
      <c r="BF6" s="280">
        <f t="shared" si="2"/>
        <v>0</v>
      </c>
      <c r="BG6" s="280">
        <f t="shared" si="2"/>
        <v>0</v>
      </c>
      <c r="BH6" s="280">
        <f t="shared" si="2"/>
        <v>0</v>
      </c>
      <c r="BI6" s="280">
        <f t="shared" si="2"/>
        <v>0</v>
      </c>
      <c r="BJ6" s="280">
        <f t="shared" si="2"/>
        <v>0</v>
      </c>
      <c r="BK6" s="280">
        <f t="shared" si="2"/>
        <v>0</v>
      </c>
      <c r="BL6" s="279">
        <f t="shared" ref="BL6:BL69" si="9">SUM(AZ6:BK6)</f>
        <v>0</v>
      </c>
    </row>
    <row r="7" spans="1:67" x14ac:dyDescent="0.25">
      <c r="A7" s="268" t="s">
        <v>153</v>
      </c>
      <c r="B7" s="175">
        <v>3.6299999999999999E-2</v>
      </c>
      <c r="C7" s="175">
        <v>3.6299999999999999E-2</v>
      </c>
      <c r="D7" s="272">
        <v>55918.83</v>
      </c>
      <c r="E7" s="272">
        <v>55918.83</v>
      </c>
      <c r="F7" s="272">
        <v>55918.83</v>
      </c>
      <c r="G7" s="272">
        <v>55918.83</v>
      </c>
      <c r="H7" s="272">
        <v>55918.83</v>
      </c>
      <c r="I7" s="272">
        <v>55918.83</v>
      </c>
      <c r="J7" s="272">
        <v>55918.83</v>
      </c>
      <c r="K7" s="272">
        <v>55918.83</v>
      </c>
      <c r="L7" s="272">
        <v>55918.83</v>
      </c>
      <c r="M7" s="272">
        <v>55918.83</v>
      </c>
      <c r="N7" s="272">
        <v>55918.83</v>
      </c>
      <c r="O7" s="272">
        <v>55918.83</v>
      </c>
      <c r="P7" s="272">
        <f t="shared" si="3"/>
        <v>671025.96</v>
      </c>
      <c r="Q7" s="272">
        <v>55918.83</v>
      </c>
      <c r="R7" s="272">
        <v>55918.83</v>
      </c>
      <c r="S7" s="272">
        <v>55918.83</v>
      </c>
      <c r="T7" s="272">
        <v>55918.83</v>
      </c>
      <c r="U7" s="272">
        <v>55918.83</v>
      </c>
      <c r="V7" s="272">
        <v>55918.83</v>
      </c>
      <c r="W7" s="272">
        <v>55918.83</v>
      </c>
      <c r="X7" s="272">
        <v>55918.83</v>
      </c>
      <c r="Y7" s="272">
        <v>55918.83</v>
      </c>
      <c r="Z7" s="272">
        <v>55918.83</v>
      </c>
      <c r="AA7" s="272">
        <v>55918.83</v>
      </c>
      <c r="AB7" s="272">
        <v>55918.83</v>
      </c>
      <c r="AC7" s="272">
        <v>55918.83</v>
      </c>
      <c r="AD7" s="272">
        <v>55918.83</v>
      </c>
      <c r="AE7" s="272">
        <v>55918.83</v>
      </c>
      <c r="AF7" s="272">
        <v>55918.83</v>
      </c>
      <c r="AG7" s="170">
        <f t="shared" si="4"/>
        <v>671025.96</v>
      </c>
      <c r="AH7" s="170"/>
      <c r="AI7" s="279">
        <f t="shared" si="5"/>
        <v>169.15</v>
      </c>
      <c r="AJ7" s="279">
        <f t="shared" si="0"/>
        <v>169.15</v>
      </c>
      <c r="AK7" s="279">
        <f t="shared" si="0"/>
        <v>169.15</v>
      </c>
      <c r="AL7" s="279">
        <f t="shared" si="0"/>
        <v>169.15</v>
      </c>
      <c r="AM7" s="279">
        <f t="shared" si="0"/>
        <v>169.15</v>
      </c>
      <c r="AN7" s="279">
        <f t="shared" si="0"/>
        <v>169.15</v>
      </c>
      <c r="AO7" s="279">
        <f t="shared" si="0"/>
        <v>169.15</v>
      </c>
      <c r="AP7" s="279">
        <f t="shared" si="0"/>
        <v>169.15</v>
      </c>
      <c r="AQ7" s="279">
        <f t="shared" si="0"/>
        <v>169.15</v>
      </c>
      <c r="AR7" s="279">
        <f t="shared" si="0"/>
        <v>169.15</v>
      </c>
      <c r="AS7" s="279">
        <f t="shared" si="0"/>
        <v>169.15</v>
      </c>
      <c r="AT7" s="279">
        <f t="shared" si="0"/>
        <v>169.15</v>
      </c>
      <c r="AU7" s="280">
        <f t="shared" si="6"/>
        <v>2029.8000000000004</v>
      </c>
      <c r="AV7" s="280">
        <f t="shared" si="7"/>
        <v>169.15</v>
      </c>
      <c r="AW7" s="280">
        <f t="shared" si="1"/>
        <v>169.15</v>
      </c>
      <c r="AX7" s="280">
        <f t="shared" si="1"/>
        <v>169.15</v>
      </c>
      <c r="AY7" s="280">
        <f t="shared" si="1"/>
        <v>169.15</v>
      </c>
      <c r="AZ7" s="280">
        <f t="shared" si="8"/>
        <v>169.15</v>
      </c>
      <c r="BA7" s="280">
        <f t="shared" si="2"/>
        <v>169.15</v>
      </c>
      <c r="BB7" s="280">
        <f t="shared" si="2"/>
        <v>169.15</v>
      </c>
      <c r="BC7" s="280">
        <f t="shared" si="2"/>
        <v>169.15</v>
      </c>
      <c r="BD7" s="280">
        <f t="shared" si="2"/>
        <v>169.15</v>
      </c>
      <c r="BE7" s="280">
        <f t="shared" si="2"/>
        <v>169.15</v>
      </c>
      <c r="BF7" s="280">
        <f t="shared" si="2"/>
        <v>169.15</v>
      </c>
      <c r="BG7" s="280">
        <f t="shared" si="2"/>
        <v>169.15</v>
      </c>
      <c r="BH7" s="280">
        <f t="shared" si="2"/>
        <v>169.15</v>
      </c>
      <c r="BI7" s="280">
        <f t="shared" si="2"/>
        <v>169.15</v>
      </c>
      <c r="BJ7" s="280">
        <f t="shared" si="2"/>
        <v>169.15</v>
      </c>
      <c r="BK7" s="280">
        <f t="shared" si="2"/>
        <v>169.15</v>
      </c>
      <c r="BL7" s="279">
        <f t="shared" si="9"/>
        <v>2029.8000000000004</v>
      </c>
    </row>
    <row r="8" spans="1:67" x14ac:dyDescent="0.25">
      <c r="A8" s="268" t="s">
        <v>543</v>
      </c>
      <c r="B8" s="175">
        <v>3.6299999999999999E-2</v>
      </c>
      <c r="C8" s="175">
        <v>3.6299999999999999E-2</v>
      </c>
      <c r="D8" s="272">
        <v>0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  <c r="L8" s="272">
        <v>0</v>
      </c>
      <c r="M8" s="272">
        <v>0</v>
      </c>
      <c r="N8" s="272">
        <v>0</v>
      </c>
      <c r="O8" s="272">
        <v>0</v>
      </c>
      <c r="P8" s="272">
        <f t="shared" si="3"/>
        <v>0</v>
      </c>
      <c r="Q8" s="272">
        <v>0</v>
      </c>
      <c r="R8" s="272">
        <v>0</v>
      </c>
      <c r="S8" s="272">
        <v>0</v>
      </c>
      <c r="T8" s="272">
        <v>0</v>
      </c>
      <c r="U8" s="272">
        <v>0</v>
      </c>
      <c r="V8" s="272">
        <v>0</v>
      </c>
      <c r="W8" s="272">
        <v>0</v>
      </c>
      <c r="X8" s="272">
        <v>0</v>
      </c>
      <c r="Y8" s="272">
        <v>0</v>
      </c>
      <c r="Z8" s="272">
        <v>0</v>
      </c>
      <c r="AA8" s="272">
        <v>0</v>
      </c>
      <c r="AB8" s="272">
        <v>0</v>
      </c>
      <c r="AC8" s="272">
        <v>0</v>
      </c>
      <c r="AD8" s="272">
        <v>0</v>
      </c>
      <c r="AE8" s="272">
        <v>0</v>
      </c>
      <c r="AF8" s="272">
        <v>0</v>
      </c>
      <c r="AG8" s="170">
        <f t="shared" si="4"/>
        <v>0</v>
      </c>
      <c r="AH8" s="170"/>
      <c r="AI8" s="279">
        <f t="shared" si="5"/>
        <v>0</v>
      </c>
      <c r="AJ8" s="279">
        <f t="shared" si="0"/>
        <v>0</v>
      </c>
      <c r="AK8" s="279">
        <f t="shared" si="0"/>
        <v>0</v>
      </c>
      <c r="AL8" s="279">
        <f t="shared" si="0"/>
        <v>0</v>
      </c>
      <c r="AM8" s="279">
        <f t="shared" si="0"/>
        <v>0</v>
      </c>
      <c r="AN8" s="279">
        <f t="shared" si="0"/>
        <v>0</v>
      </c>
      <c r="AO8" s="279">
        <f t="shared" si="0"/>
        <v>0</v>
      </c>
      <c r="AP8" s="279">
        <f t="shared" si="0"/>
        <v>0</v>
      </c>
      <c r="AQ8" s="279">
        <f t="shared" si="0"/>
        <v>0</v>
      </c>
      <c r="AR8" s="279">
        <f t="shared" si="0"/>
        <v>0</v>
      </c>
      <c r="AS8" s="279">
        <f t="shared" si="0"/>
        <v>0</v>
      </c>
      <c r="AT8" s="279">
        <f t="shared" si="0"/>
        <v>0</v>
      </c>
      <c r="AU8" s="280">
        <f t="shared" si="6"/>
        <v>0</v>
      </c>
      <c r="AV8" s="280">
        <f t="shared" si="7"/>
        <v>0</v>
      </c>
      <c r="AW8" s="280">
        <f t="shared" si="1"/>
        <v>0</v>
      </c>
      <c r="AX8" s="280">
        <f t="shared" si="1"/>
        <v>0</v>
      </c>
      <c r="AY8" s="280">
        <f t="shared" si="1"/>
        <v>0</v>
      </c>
      <c r="AZ8" s="280">
        <f t="shared" si="8"/>
        <v>0</v>
      </c>
      <c r="BA8" s="280">
        <f t="shared" si="2"/>
        <v>0</v>
      </c>
      <c r="BB8" s="280">
        <f t="shared" si="2"/>
        <v>0</v>
      </c>
      <c r="BC8" s="280">
        <f t="shared" si="2"/>
        <v>0</v>
      </c>
      <c r="BD8" s="280">
        <f t="shared" si="2"/>
        <v>0</v>
      </c>
      <c r="BE8" s="280">
        <f t="shared" si="2"/>
        <v>0</v>
      </c>
      <c r="BF8" s="280">
        <f t="shared" si="2"/>
        <v>0</v>
      </c>
      <c r="BG8" s="280">
        <f t="shared" si="2"/>
        <v>0</v>
      </c>
      <c r="BH8" s="280">
        <f t="shared" si="2"/>
        <v>0</v>
      </c>
      <c r="BI8" s="280">
        <f t="shared" si="2"/>
        <v>0</v>
      </c>
      <c r="BJ8" s="280">
        <f t="shared" si="2"/>
        <v>0</v>
      </c>
      <c r="BK8" s="280">
        <f t="shared" si="2"/>
        <v>0</v>
      </c>
      <c r="BL8" s="279">
        <f t="shared" si="9"/>
        <v>0</v>
      </c>
    </row>
    <row r="9" spans="1:67" x14ac:dyDescent="0.25">
      <c r="A9" s="268" t="s">
        <v>154</v>
      </c>
      <c r="B9" s="175">
        <v>0.20960000000000001</v>
      </c>
      <c r="C9" s="175">
        <v>0.20960000000000001</v>
      </c>
      <c r="D9" s="272">
        <v>60641434.799999997</v>
      </c>
      <c r="E9" s="272">
        <v>62497949.390000001</v>
      </c>
      <c r="F9" s="272">
        <v>62086691.390000001</v>
      </c>
      <c r="G9" s="272">
        <v>61898926.240000002</v>
      </c>
      <c r="H9" s="272">
        <v>61729768.770000003</v>
      </c>
      <c r="I9" s="272">
        <v>61227913.950000003</v>
      </c>
      <c r="J9" s="272">
        <v>62510029.879999995</v>
      </c>
      <c r="K9" s="272">
        <v>64454813.240000002</v>
      </c>
      <c r="L9" s="272">
        <v>64366271.939999998</v>
      </c>
      <c r="M9" s="272">
        <v>67156972.405000001</v>
      </c>
      <c r="N9" s="272">
        <v>70936886.969999999</v>
      </c>
      <c r="O9" s="272">
        <v>73717838.399999991</v>
      </c>
      <c r="P9" s="272">
        <f t="shared" si="3"/>
        <v>773225497.37499988</v>
      </c>
      <c r="Q9" s="272">
        <v>75775188.089999989</v>
      </c>
      <c r="R9" s="272">
        <v>74526672.769999996</v>
      </c>
      <c r="S9" s="272">
        <v>73287991.949999988</v>
      </c>
      <c r="T9" s="272">
        <v>73308683.544999987</v>
      </c>
      <c r="U9" s="272">
        <v>73428814.399999991</v>
      </c>
      <c r="V9" s="272">
        <v>76738263.179999977</v>
      </c>
      <c r="W9" s="272">
        <v>80194211.539999992</v>
      </c>
      <c r="X9" s="272">
        <v>80235989.554999992</v>
      </c>
      <c r="Y9" s="272">
        <v>80103008.280000016</v>
      </c>
      <c r="Z9" s="272">
        <v>79552881.075000003</v>
      </c>
      <c r="AA9" s="272">
        <v>77757989.055000007</v>
      </c>
      <c r="AB9" s="272">
        <v>77603411.88000001</v>
      </c>
      <c r="AC9" s="272">
        <v>78151051.739999995</v>
      </c>
      <c r="AD9" s="272">
        <v>76371564.685000002</v>
      </c>
      <c r="AE9" s="272">
        <v>79178030.295000002</v>
      </c>
      <c r="AF9" s="272">
        <v>83804321.820000008</v>
      </c>
      <c r="AG9" s="170">
        <f t="shared" si="4"/>
        <v>943119537.50500011</v>
      </c>
      <c r="AH9" s="170"/>
      <c r="AI9" s="279">
        <f t="shared" si="5"/>
        <v>1059203.73</v>
      </c>
      <c r="AJ9" s="279">
        <f t="shared" si="0"/>
        <v>1091630.8500000001</v>
      </c>
      <c r="AK9" s="279">
        <f t="shared" si="0"/>
        <v>1084447.54</v>
      </c>
      <c r="AL9" s="279">
        <f t="shared" si="0"/>
        <v>1081167.9099999999</v>
      </c>
      <c r="AM9" s="279">
        <f t="shared" si="0"/>
        <v>1078213.29</v>
      </c>
      <c r="AN9" s="279">
        <f t="shared" si="0"/>
        <v>1069447.56</v>
      </c>
      <c r="AO9" s="279">
        <f t="shared" si="0"/>
        <v>1091841.8600000001</v>
      </c>
      <c r="AP9" s="279">
        <f t="shared" si="0"/>
        <v>1125810.74</v>
      </c>
      <c r="AQ9" s="279">
        <f t="shared" si="0"/>
        <v>1124264.22</v>
      </c>
      <c r="AR9" s="279">
        <f t="shared" si="0"/>
        <v>1173008.45</v>
      </c>
      <c r="AS9" s="279">
        <f t="shared" si="0"/>
        <v>1239030.96</v>
      </c>
      <c r="AT9" s="279">
        <f t="shared" si="0"/>
        <v>1287604.9099999999</v>
      </c>
      <c r="AU9" s="280">
        <f t="shared" si="6"/>
        <v>13505672.02</v>
      </c>
      <c r="AV9" s="280">
        <f t="shared" si="7"/>
        <v>1323539.95</v>
      </c>
      <c r="AW9" s="280">
        <f t="shared" si="1"/>
        <v>1301732.55</v>
      </c>
      <c r="AX9" s="280">
        <f t="shared" si="1"/>
        <v>1280096.93</v>
      </c>
      <c r="AY9" s="280">
        <f t="shared" si="1"/>
        <v>1280458.3400000001</v>
      </c>
      <c r="AZ9" s="280">
        <f t="shared" si="8"/>
        <v>1282556.6200000001</v>
      </c>
      <c r="BA9" s="280">
        <f t="shared" si="2"/>
        <v>1340361.6599999999</v>
      </c>
      <c r="BB9" s="280">
        <f t="shared" si="2"/>
        <v>1400725.56</v>
      </c>
      <c r="BC9" s="280">
        <f t="shared" si="2"/>
        <v>1401455.28</v>
      </c>
      <c r="BD9" s="280">
        <f t="shared" si="2"/>
        <v>1399132.54</v>
      </c>
      <c r="BE9" s="280">
        <f t="shared" si="2"/>
        <v>1389523.66</v>
      </c>
      <c r="BF9" s="280">
        <f t="shared" si="2"/>
        <v>1358172.88</v>
      </c>
      <c r="BG9" s="280">
        <f t="shared" si="2"/>
        <v>1355472.93</v>
      </c>
      <c r="BH9" s="280">
        <f t="shared" si="2"/>
        <v>1365038.37</v>
      </c>
      <c r="BI9" s="280">
        <f t="shared" si="2"/>
        <v>1333956.6599999999</v>
      </c>
      <c r="BJ9" s="280">
        <f t="shared" si="2"/>
        <v>1382976.26</v>
      </c>
      <c r="BK9" s="280">
        <f t="shared" si="2"/>
        <v>1463782.15</v>
      </c>
      <c r="BL9" s="279">
        <f t="shared" si="9"/>
        <v>16473154.57</v>
      </c>
    </row>
    <row r="10" spans="1:67" x14ac:dyDescent="0.25">
      <c r="A10" s="268" t="s">
        <v>155</v>
      </c>
      <c r="B10" s="175">
        <v>0.10060000000000001</v>
      </c>
      <c r="C10" s="175">
        <v>0.10060000000000001</v>
      </c>
      <c r="D10" s="272">
        <v>55494363.990000002</v>
      </c>
      <c r="E10" s="272">
        <v>55494363.990000002</v>
      </c>
      <c r="F10" s="272">
        <v>55494363.990000002</v>
      </c>
      <c r="G10" s="272">
        <v>55494363.990000002</v>
      </c>
      <c r="H10" s="272">
        <v>55494363.990000002</v>
      </c>
      <c r="I10" s="272">
        <v>55494363.990000002</v>
      </c>
      <c r="J10" s="272">
        <v>55494363.990000002</v>
      </c>
      <c r="K10" s="272">
        <v>55494363.990000002</v>
      </c>
      <c r="L10" s="272">
        <v>55654629.545000002</v>
      </c>
      <c r="M10" s="272">
        <v>55821135.660000004</v>
      </c>
      <c r="N10" s="272">
        <v>55830981.269999996</v>
      </c>
      <c r="O10" s="272">
        <v>55904141.890000001</v>
      </c>
      <c r="P10" s="272">
        <f t="shared" si="3"/>
        <v>667165800.28499997</v>
      </c>
      <c r="Q10" s="272">
        <v>55973697.460000001</v>
      </c>
      <c r="R10" s="272">
        <v>55973697.460000001</v>
      </c>
      <c r="S10" s="272">
        <v>55973697.460000001</v>
      </c>
      <c r="T10" s="272">
        <v>37568200.505000003</v>
      </c>
      <c r="U10" s="272">
        <v>19190703.550000004</v>
      </c>
      <c r="V10" s="272">
        <v>19218703.550000004</v>
      </c>
      <c r="W10" s="272">
        <v>19218703.550000004</v>
      </c>
      <c r="X10" s="272">
        <v>19218703.550000004</v>
      </c>
      <c r="Y10" s="272">
        <v>19218703.550000004</v>
      </c>
      <c r="Z10" s="272">
        <v>19218703.550000004</v>
      </c>
      <c r="AA10" s="272">
        <v>19218703.550000004</v>
      </c>
      <c r="AB10" s="272">
        <v>19274097.050000004</v>
      </c>
      <c r="AC10" s="272">
        <v>19329490.550000004</v>
      </c>
      <c r="AD10" s="272">
        <v>19379490.550000004</v>
      </c>
      <c r="AE10" s="272">
        <v>19429490.550000004</v>
      </c>
      <c r="AF10" s="272">
        <v>19513490.550000004</v>
      </c>
      <c r="AG10" s="170">
        <f t="shared" si="4"/>
        <v>231428984.10000011</v>
      </c>
      <c r="AH10" s="170"/>
      <c r="AI10" s="279">
        <f t="shared" si="5"/>
        <v>465227.75</v>
      </c>
      <c r="AJ10" s="279">
        <f t="shared" si="0"/>
        <v>465227.75</v>
      </c>
      <c r="AK10" s="279">
        <f t="shared" si="0"/>
        <v>465227.75</v>
      </c>
      <c r="AL10" s="279">
        <f t="shared" si="0"/>
        <v>465227.75</v>
      </c>
      <c r="AM10" s="279">
        <f t="shared" si="0"/>
        <v>465227.75</v>
      </c>
      <c r="AN10" s="279">
        <f t="shared" si="0"/>
        <v>465227.75</v>
      </c>
      <c r="AO10" s="279">
        <f t="shared" si="0"/>
        <v>465227.75</v>
      </c>
      <c r="AP10" s="279">
        <f t="shared" si="0"/>
        <v>465227.75</v>
      </c>
      <c r="AQ10" s="279">
        <f t="shared" si="0"/>
        <v>466571.31</v>
      </c>
      <c r="AR10" s="279">
        <f t="shared" si="0"/>
        <v>467967.19</v>
      </c>
      <c r="AS10" s="279">
        <f t="shared" si="0"/>
        <v>468049.73</v>
      </c>
      <c r="AT10" s="279">
        <f t="shared" si="0"/>
        <v>468663.06</v>
      </c>
      <c r="AU10" s="280">
        <f t="shared" si="6"/>
        <v>5593073.29</v>
      </c>
      <c r="AV10" s="280">
        <f t="shared" si="7"/>
        <v>469246.16</v>
      </c>
      <c r="AW10" s="280">
        <f t="shared" si="1"/>
        <v>469246.16</v>
      </c>
      <c r="AX10" s="280">
        <f t="shared" si="1"/>
        <v>469246.16</v>
      </c>
      <c r="AY10" s="280">
        <f t="shared" si="1"/>
        <v>314946.75</v>
      </c>
      <c r="AZ10" s="280">
        <f t="shared" si="8"/>
        <v>160882.06</v>
      </c>
      <c r="BA10" s="280">
        <f t="shared" si="2"/>
        <v>161116.79999999999</v>
      </c>
      <c r="BB10" s="280">
        <f t="shared" si="2"/>
        <v>161116.79999999999</v>
      </c>
      <c r="BC10" s="280">
        <f t="shared" si="2"/>
        <v>161116.79999999999</v>
      </c>
      <c r="BD10" s="280">
        <f t="shared" si="2"/>
        <v>161116.79999999999</v>
      </c>
      <c r="BE10" s="280">
        <f t="shared" si="2"/>
        <v>161116.79999999999</v>
      </c>
      <c r="BF10" s="280">
        <f t="shared" si="2"/>
        <v>161116.79999999999</v>
      </c>
      <c r="BG10" s="280">
        <f t="shared" si="2"/>
        <v>161581.18</v>
      </c>
      <c r="BH10" s="280">
        <f t="shared" si="2"/>
        <v>162045.56</v>
      </c>
      <c r="BI10" s="280">
        <f t="shared" si="2"/>
        <v>162464.73000000001</v>
      </c>
      <c r="BJ10" s="280">
        <f t="shared" si="2"/>
        <v>162883.9</v>
      </c>
      <c r="BK10" s="280">
        <f t="shared" si="2"/>
        <v>163588.1</v>
      </c>
      <c r="BL10" s="279">
        <f t="shared" si="9"/>
        <v>1940146.33</v>
      </c>
    </row>
    <row r="11" spans="1:67" x14ac:dyDescent="0.25">
      <c r="A11" s="268" t="s">
        <v>156</v>
      </c>
      <c r="B11" s="175">
        <v>0</v>
      </c>
      <c r="C11" s="175">
        <v>0</v>
      </c>
      <c r="D11" s="272">
        <v>823156.57</v>
      </c>
      <c r="E11" s="272">
        <v>823156.57</v>
      </c>
      <c r="F11" s="272">
        <v>823156.57</v>
      </c>
      <c r="G11" s="272">
        <v>823156.57</v>
      </c>
      <c r="H11" s="272">
        <v>823156.57</v>
      </c>
      <c r="I11" s="272">
        <v>823156.57</v>
      </c>
      <c r="J11" s="272">
        <v>823156.57</v>
      </c>
      <c r="K11" s="272">
        <v>823156.57</v>
      </c>
      <c r="L11" s="272">
        <v>823156.57</v>
      </c>
      <c r="M11" s="272">
        <v>823156.57</v>
      </c>
      <c r="N11" s="272">
        <v>823156.57</v>
      </c>
      <c r="O11" s="272">
        <v>823156.57</v>
      </c>
      <c r="P11" s="272">
        <f t="shared" si="3"/>
        <v>9877878.8400000017</v>
      </c>
      <c r="Q11" s="272">
        <v>823156.57</v>
      </c>
      <c r="R11" s="272">
        <v>823156.57</v>
      </c>
      <c r="S11" s="272">
        <v>823156.57</v>
      </c>
      <c r="T11" s="272">
        <v>823156.57</v>
      </c>
      <c r="U11" s="272">
        <v>823156.57</v>
      </c>
      <c r="V11" s="272">
        <v>823156.57</v>
      </c>
      <c r="W11" s="272">
        <v>823156.57</v>
      </c>
      <c r="X11" s="272">
        <v>823156.57</v>
      </c>
      <c r="Y11" s="272">
        <v>823156.57</v>
      </c>
      <c r="Z11" s="272">
        <v>823156.57</v>
      </c>
      <c r="AA11" s="272">
        <v>823156.57</v>
      </c>
      <c r="AB11" s="272">
        <v>823156.57</v>
      </c>
      <c r="AC11" s="272">
        <v>823156.57</v>
      </c>
      <c r="AD11" s="272">
        <v>823156.57</v>
      </c>
      <c r="AE11" s="272">
        <v>823156.57</v>
      </c>
      <c r="AF11" s="272">
        <v>823156.57</v>
      </c>
      <c r="AG11" s="170">
        <f t="shared" si="4"/>
        <v>9877878.8400000017</v>
      </c>
      <c r="AH11" s="170"/>
      <c r="AI11" s="279">
        <f t="shared" si="5"/>
        <v>0</v>
      </c>
      <c r="AJ11" s="279">
        <f t="shared" si="0"/>
        <v>0</v>
      </c>
      <c r="AK11" s="279">
        <f t="shared" si="0"/>
        <v>0</v>
      </c>
      <c r="AL11" s="279">
        <f t="shared" si="0"/>
        <v>0</v>
      </c>
      <c r="AM11" s="279">
        <f t="shared" si="0"/>
        <v>0</v>
      </c>
      <c r="AN11" s="279">
        <f t="shared" si="0"/>
        <v>0</v>
      </c>
      <c r="AO11" s="279">
        <f t="shared" si="0"/>
        <v>0</v>
      </c>
      <c r="AP11" s="279">
        <f t="shared" si="0"/>
        <v>0</v>
      </c>
      <c r="AQ11" s="279">
        <f t="shared" si="0"/>
        <v>0</v>
      </c>
      <c r="AR11" s="279">
        <f t="shared" si="0"/>
        <v>0</v>
      </c>
      <c r="AS11" s="279">
        <f t="shared" si="0"/>
        <v>0</v>
      </c>
      <c r="AT11" s="279">
        <f t="shared" si="0"/>
        <v>0</v>
      </c>
      <c r="AU11" s="280">
        <f t="shared" si="6"/>
        <v>0</v>
      </c>
      <c r="AV11" s="280">
        <f t="shared" si="7"/>
        <v>0</v>
      </c>
      <c r="AW11" s="280">
        <f t="shared" si="1"/>
        <v>0</v>
      </c>
      <c r="AX11" s="280">
        <f t="shared" si="1"/>
        <v>0</v>
      </c>
      <c r="AY11" s="280">
        <f t="shared" si="1"/>
        <v>0</v>
      </c>
      <c r="AZ11" s="280">
        <f t="shared" si="8"/>
        <v>0</v>
      </c>
      <c r="BA11" s="280">
        <f t="shared" si="2"/>
        <v>0</v>
      </c>
      <c r="BB11" s="280">
        <f t="shared" si="2"/>
        <v>0</v>
      </c>
      <c r="BC11" s="280">
        <f t="shared" si="2"/>
        <v>0</v>
      </c>
      <c r="BD11" s="280">
        <f t="shared" si="2"/>
        <v>0</v>
      </c>
      <c r="BE11" s="280">
        <f t="shared" si="2"/>
        <v>0</v>
      </c>
      <c r="BF11" s="280">
        <f t="shared" si="2"/>
        <v>0</v>
      </c>
      <c r="BG11" s="280">
        <f t="shared" si="2"/>
        <v>0</v>
      </c>
      <c r="BH11" s="280">
        <f t="shared" si="2"/>
        <v>0</v>
      </c>
      <c r="BI11" s="280">
        <f t="shared" si="2"/>
        <v>0</v>
      </c>
      <c r="BJ11" s="280">
        <f t="shared" si="2"/>
        <v>0</v>
      </c>
      <c r="BK11" s="280">
        <f t="shared" si="2"/>
        <v>0</v>
      </c>
      <c r="BL11" s="279">
        <f t="shared" si="9"/>
        <v>0</v>
      </c>
    </row>
    <row r="12" spans="1:67" x14ac:dyDescent="0.25">
      <c r="A12" s="268" t="s">
        <v>157</v>
      </c>
      <c r="B12" s="175">
        <v>0</v>
      </c>
      <c r="C12" s="175">
        <v>0</v>
      </c>
      <c r="D12" s="272">
        <v>74827.839999999997</v>
      </c>
      <c r="E12" s="272">
        <v>74827.839999999997</v>
      </c>
      <c r="F12" s="272">
        <v>74827.839999999997</v>
      </c>
      <c r="G12" s="272">
        <v>74827.839999999997</v>
      </c>
      <c r="H12" s="272">
        <v>74827.839999999997</v>
      </c>
      <c r="I12" s="272">
        <v>74827.839999999997</v>
      </c>
      <c r="J12" s="272">
        <v>74827.839999999997</v>
      </c>
      <c r="K12" s="272">
        <v>74827.839999999997</v>
      </c>
      <c r="L12" s="272">
        <v>74827.839999999997</v>
      </c>
      <c r="M12" s="272">
        <v>74827.839999999997</v>
      </c>
      <c r="N12" s="272">
        <v>74827.839999999997</v>
      </c>
      <c r="O12" s="272">
        <v>74827.839999999997</v>
      </c>
      <c r="P12" s="272">
        <f t="shared" si="3"/>
        <v>897934.07999999973</v>
      </c>
      <c r="Q12" s="272">
        <v>74827.839999999997</v>
      </c>
      <c r="R12" s="272">
        <v>74827.839999999997</v>
      </c>
      <c r="S12" s="272">
        <v>74827.839999999997</v>
      </c>
      <c r="T12" s="272">
        <v>74827.839999999997</v>
      </c>
      <c r="U12" s="272">
        <v>74827.839999999997</v>
      </c>
      <c r="V12" s="272">
        <v>74827.839999999997</v>
      </c>
      <c r="W12" s="272">
        <v>74827.839999999997</v>
      </c>
      <c r="X12" s="272">
        <v>74827.839999999997</v>
      </c>
      <c r="Y12" s="272">
        <v>74827.839999999997</v>
      </c>
      <c r="Z12" s="272">
        <v>74827.839999999997</v>
      </c>
      <c r="AA12" s="272">
        <v>74827.839999999997</v>
      </c>
      <c r="AB12" s="272">
        <v>74827.839999999997</v>
      </c>
      <c r="AC12" s="272">
        <v>74827.839999999997</v>
      </c>
      <c r="AD12" s="272">
        <v>74827.839999999997</v>
      </c>
      <c r="AE12" s="272">
        <v>74827.839999999997</v>
      </c>
      <c r="AF12" s="272">
        <v>74827.839999999997</v>
      </c>
      <c r="AG12" s="170">
        <f t="shared" si="4"/>
        <v>897934.07999999973</v>
      </c>
      <c r="AH12" s="170"/>
      <c r="AI12" s="279">
        <f t="shared" si="5"/>
        <v>0</v>
      </c>
      <c r="AJ12" s="279">
        <f t="shared" si="0"/>
        <v>0</v>
      </c>
      <c r="AK12" s="279">
        <f t="shared" si="0"/>
        <v>0</v>
      </c>
      <c r="AL12" s="279">
        <f t="shared" si="0"/>
        <v>0</v>
      </c>
      <c r="AM12" s="279">
        <f t="shared" si="0"/>
        <v>0</v>
      </c>
      <c r="AN12" s="279">
        <f t="shared" si="0"/>
        <v>0</v>
      </c>
      <c r="AO12" s="279">
        <f t="shared" si="0"/>
        <v>0</v>
      </c>
      <c r="AP12" s="279">
        <f t="shared" si="0"/>
        <v>0</v>
      </c>
      <c r="AQ12" s="279">
        <f t="shared" si="0"/>
        <v>0</v>
      </c>
      <c r="AR12" s="279">
        <f t="shared" si="0"/>
        <v>0</v>
      </c>
      <c r="AS12" s="279">
        <f t="shared" si="0"/>
        <v>0</v>
      </c>
      <c r="AT12" s="279">
        <f t="shared" si="0"/>
        <v>0</v>
      </c>
      <c r="AU12" s="280">
        <f t="shared" si="6"/>
        <v>0</v>
      </c>
      <c r="AV12" s="280">
        <f t="shared" si="7"/>
        <v>0</v>
      </c>
      <c r="AW12" s="280">
        <f t="shared" si="1"/>
        <v>0</v>
      </c>
      <c r="AX12" s="280">
        <f t="shared" si="1"/>
        <v>0</v>
      </c>
      <c r="AY12" s="280">
        <f t="shared" si="1"/>
        <v>0</v>
      </c>
      <c r="AZ12" s="280">
        <f t="shared" si="8"/>
        <v>0</v>
      </c>
      <c r="BA12" s="280">
        <f t="shared" si="2"/>
        <v>0</v>
      </c>
      <c r="BB12" s="280">
        <f t="shared" si="2"/>
        <v>0</v>
      </c>
      <c r="BC12" s="280">
        <f t="shared" si="2"/>
        <v>0</v>
      </c>
      <c r="BD12" s="280">
        <f t="shared" si="2"/>
        <v>0</v>
      </c>
      <c r="BE12" s="280">
        <f t="shared" si="2"/>
        <v>0</v>
      </c>
      <c r="BF12" s="280">
        <f t="shared" si="2"/>
        <v>0</v>
      </c>
      <c r="BG12" s="280">
        <f t="shared" si="2"/>
        <v>0</v>
      </c>
      <c r="BH12" s="280">
        <f t="shared" si="2"/>
        <v>0</v>
      </c>
      <c r="BI12" s="280">
        <f t="shared" si="2"/>
        <v>0</v>
      </c>
      <c r="BJ12" s="280">
        <f t="shared" si="2"/>
        <v>0</v>
      </c>
      <c r="BK12" s="280">
        <f t="shared" si="2"/>
        <v>0</v>
      </c>
      <c r="BL12" s="279">
        <f t="shared" si="9"/>
        <v>0</v>
      </c>
    </row>
    <row r="13" spans="1:67" x14ac:dyDescent="0.25">
      <c r="A13" s="268" t="s">
        <v>158</v>
      </c>
      <c r="B13" s="175">
        <v>0</v>
      </c>
      <c r="C13" s="175">
        <v>0</v>
      </c>
      <c r="D13" s="272">
        <v>1406997.45</v>
      </c>
      <c r="E13" s="272">
        <v>1406997.45</v>
      </c>
      <c r="F13" s="272">
        <v>1406997.45</v>
      </c>
      <c r="G13" s="272">
        <v>1406997.45</v>
      </c>
      <c r="H13" s="272">
        <v>1406997.45</v>
      </c>
      <c r="I13" s="272">
        <v>1406997.45</v>
      </c>
      <c r="J13" s="272">
        <v>1406997.45</v>
      </c>
      <c r="K13" s="272">
        <v>1406997.45</v>
      </c>
      <c r="L13" s="272">
        <v>1406997.45</v>
      </c>
      <c r="M13" s="272">
        <v>1406997.45</v>
      </c>
      <c r="N13" s="272">
        <v>1406997.45</v>
      </c>
      <c r="O13" s="272">
        <v>1406997.45</v>
      </c>
      <c r="P13" s="272">
        <f t="shared" si="3"/>
        <v>16883969.399999995</v>
      </c>
      <c r="Q13" s="272">
        <v>1406997.45</v>
      </c>
      <c r="R13" s="272">
        <v>1406997.45</v>
      </c>
      <c r="S13" s="272">
        <v>1406997.45</v>
      </c>
      <c r="T13" s="272">
        <v>1406997.45</v>
      </c>
      <c r="U13" s="272">
        <v>1406997.45</v>
      </c>
      <c r="V13" s="272">
        <v>1406997.45</v>
      </c>
      <c r="W13" s="272">
        <v>1406997.45</v>
      </c>
      <c r="X13" s="272">
        <v>1406997.45</v>
      </c>
      <c r="Y13" s="272">
        <v>1406997.45</v>
      </c>
      <c r="Z13" s="272">
        <v>1406997.45</v>
      </c>
      <c r="AA13" s="272">
        <v>1406997.45</v>
      </c>
      <c r="AB13" s="272">
        <v>1406997.45</v>
      </c>
      <c r="AC13" s="272">
        <v>1406997.45</v>
      </c>
      <c r="AD13" s="272">
        <v>1406997.45</v>
      </c>
      <c r="AE13" s="272">
        <v>1406997.45</v>
      </c>
      <c r="AF13" s="272">
        <v>1406997.45</v>
      </c>
      <c r="AG13" s="170">
        <f t="shared" si="4"/>
        <v>16883969.399999995</v>
      </c>
      <c r="AH13" s="170"/>
      <c r="AI13" s="279">
        <f t="shared" si="5"/>
        <v>0</v>
      </c>
      <c r="AJ13" s="279">
        <f t="shared" si="0"/>
        <v>0</v>
      </c>
      <c r="AK13" s="279">
        <f t="shared" si="0"/>
        <v>0</v>
      </c>
      <c r="AL13" s="279">
        <f t="shared" si="0"/>
        <v>0</v>
      </c>
      <c r="AM13" s="279">
        <f t="shared" si="0"/>
        <v>0</v>
      </c>
      <c r="AN13" s="279">
        <f t="shared" si="0"/>
        <v>0</v>
      </c>
      <c r="AO13" s="279">
        <f t="shared" si="0"/>
        <v>0</v>
      </c>
      <c r="AP13" s="279">
        <f t="shared" si="0"/>
        <v>0</v>
      </c>
      <c r="AQ13" s="279">
        <f t="shared" si="0"/>
        <v>0</v>
      </c>
      <c r="AR13" s="279">
        <f t="shared" si="0"/>
        <v>0</v>
      </c>
      <c r="AS13" s="279">
        <f t="shared" si="0"/>
        <v>0</v>
      </c>
      <c r="AT13" s="279">
        <f t="shared" si="0"/>
        <v>0</v>
      </c>
      <c r="AU13" s="280">
        <f t="shared" si="6"/>
        <v>0</v>
      </c>
      <c r="AV13" s="280">
        <f t="shared" si="7"/>
        <v>0</v>
      </c>
      <c r="AW13" s="280">
        <f t="shared" si="1"/>
        <v>0</v>
      </c>
      <c r="AX13" s="280">
        <f t="shared" si="1"/>
        <v>0</v>
      </c>
      <c r="AY13" s="280">
        <f t="shared" si="1"/>
        <v>0</v>
      </c>
      <c r="AZ13" s="280">
        <f t="shared" si="8"/>
        <v>0</v>
      </c>
      <c r="BA13" s="280">
        <f t="shared" si="2"/>
        <v>0</v>
      </c>
      <c r="BB13" s="280">
        <f t="shared" si="2"/>
        <v>0</v>
      </c>
      <c r="BC13" s="280">
        <f t="shared" si="2"/>
        <v>0</v>
      </c>
      <c r="BD13" s="280">
        <f t="shared" si="2"/>
        <v>0</v>
      </c>
      <c r="BE13" s="280">
        <f t="shared" si="2"/>
        <v>0</v>
      </c>
      <c r="BF13" s="280">
        <f t="shared" si="2"/>
        <v>0</v>
      </c>
      <c r="BG13" s="280">
        <f t="shared" si="2"/>
        <v>0</v>
      </c>
      <c r="BH13" s="280">
        <f t="shared" si="2"/>
        <v>0</v>
      </c>
      <c r="BI13" s="280">
        <f t="shared" si="2"/>
        <v>0</v>
      </c>
      <c r="BJ13" s="280">
        <f t="shared" si="2"/>
        <v>0</v>
      </c>
      <c r="BK13" s="280">
        <f t="shared" si="2"/>
        <v>0</v>
      </c>
      <c r="BL13" s="279">
        <f t="shared" si="9"/>
        <v>0</v>
      </c>
      <c r="BN13" s="279">
        <f>BL13</f>
        <v>0</v>
      </c>
    </row>
    <row r="14" spans="1:67" x14ac:dyDescent="0.25">
      <c r="A14" s="268" t="s">
        <v>159</v>
      </c>
      <c r="B14" s="175">
        <v>0</v>
      </c>
      <c r="C14" s="175">
        <v>0</v>
      </c>
      <c r="D14" s="272">
        <v>10173934.91</v>
      </c>
      <c r="E14" s="272">
        <v>10173934.91</v>
      </c>
      <c r="F14" s="272">
        <v>10173934.91</v>
      </c>
      <c r="G14" s="272">
        <v>10173934.91</v>
      </c>
      <c r="H14" s="272">
        <v>10173934.91</v>
      </c>
      <c r="I14" s="272">
        <v>10173934.91</v>
      </c>
      <c r="J14" s="272">
        <v>10224797.51</v>
      </c>
      <c r="K14" s="272">
        <v>10275660.109999999</v>
      </c>
      <c r="L14" s="272">
        <v>10322833.299999999</v>
      </c>
      <c r="M14" s="272">
        <v>10370006.49</v>
      </c>
      <c r="N14" s="272">
        <v>10370006.49</v>
      </c>
      <c r="O14" s="272">
        <v>10370006.49</v>
      </c>
      <c r="P14" s="272">
        <f t="shared" si="3"/>
        <v>122976919.84999998</v>
      </c>
      <c r="Q14" s="272">
        <v>10370006.49</v>
      </c>
      <c r="R14" s="272">
        <v>10370006.49</v>
      </c>
      <c r="S14" s="272">
        <v>10370006.49</v>
      </c>
      <c r="T14" s="272">
        <v>10370006.49</v>
      </c>
      <c r="U14" s="272">
        <v>10370006.49</v>
      </c>
      <c r="V14" s="272">
        <v>10370006.49</v>
      </c>
      <c r="W14" s="272">
        <v>10370006.49</v>
      </c>
      <c r="X14" s="272">
        <v>10370006.49</v>
      </c>
      <c r="Y14" s="272">
        <v>10370006.49</v>
      </c>
      <c r="Z14" s="272">
        <v>10370006.49</v>
      </c>
      <c r="AA14" s="272">
        <v>10370006.49</v>
      </c>
      <c r="AB14" s="272">
        <v>10370006.49</v>
      </c>
      <c r="AC14" s="272">
        <v>10370006.49</v>
      </c>
      <c r="AD14" s="272">
        <v>10370006.49</v>
      </c>
      <c r="AE14" s="272">
        <v>10370006.49</v>
      </c>
      <c r="AF14" s="272">
        <v>10370006.49</v>
      </c>
      <c r="AG14" s="170">
        <f t="shared" si="4"/>
        <v>124440077.87999998</v>
      </c>
      <c r="AH14" s="170"/>
      <c r="AI14" s="279">
        <f t="shared" si="5"/>
        <v>0</v>
      </c>
      <c r="AJ14" s="279">
        <f t="shared" si="0"/>
        <v>0</v>
      </c>
      <c r="AK14" s="279">
        <f t="shared" si="0"/>
        <v>0</v>
      </c>
      <c r="AL14" s="279">
        <f t="shared" si="0"/>
        <v>0</v>
      </c>
      <c r="AM14" s="279">
        <f t="shared" si="0"/>
        <v>0</v>
      </c>
      <c r="AN14" s="279">
        <f t="shared" si="0"/>
        <v>0</v>
      </c>
      <c r="AO14" s="279">
        <f t="shared" si="0"/>
        <v>0</v>
      </c>
      <c r="AP14" s="279">
        <f t="shared" si="0"/>
        <v>0</v>
      </c>
      <c r="AQ14" s="279">
        <f t="shared" si="0"/>
        <v>0</v>
      </c>
      <c r="AR14" s="279">
        <f t="shared" si="0"/>
        <v>0</v>
      </c>
      <c r="AS14" s="279">
        <f t="shared" si="0"/>
        <v>0</v>
      </c>
      <c r="AT14" s="279">
        <f t="shared" si="0"/>
        <v>0</v>
      </c>
      <c r="AU14" s="280">
        <f t="shared" si="6"/>
        <v>0</v>
      </c>
      <c r="AV14" s="280">
        <f t="shared" si="7"/>
        <v>0</v>
      </c>
      <c r="AW14" s="280">
        <f t="shared" si="1"/>
        <v>0</v>
      </c>
      <c r="AX14" s="280">
        <f t="shared" si="1"/>
        <v>0</v>
      </c>
      <c r="AY14" s="280">
        <f t="shared" si="1"/>
        <v>0</v>
      </c>
      <c r="AZ14" s="280">
        <f t="shared" si="8"/>
        <v>0</v>
      </c>
      <c r="BA14" s="280">
        <f t="shared" si="2"/>
        <v>0</v>
      </c>
      <c r="BB14" s="280">
        <f t="shared" si="2"/>
        <v>0</v>
      </c>
      <c r="BC14" s="280">
        <f t="shared" si="2"/>
        <v>0</v>
      </c>
      <c r="BD14" s="280">
        <f t="shared" si="2"/>
        <v>0</v>
      </c>
      <c r="BE14" s="280">
        <f t="shared" si="2"/>
        <v>0</v>
      </c>
      <c r="BF14" s="280">
        <f t="shared" si="2"/>
        <v>0</v>
      </c>
      <c r="BG14" s="280">
        <f t="shared" si="2"/>
        <v>0</v>
      </c>
      <c r="BH14" s="280">
        <f t="shared" si="2"/>
        <v>0</v>
      </c>
      <c r="BI14" s="280">
        <f t="shared" si="2"/>
        <v>0</v>
      </c>
      <c r="BJ14" s="280">
        <f t="shared" si="2"/>
        <v>0</v>
      </c>
      <c r="BK14" s="280">
        <f t="shared" si="2"/>
        <v>0</v>
      </c>
      <c r="BL14" s="279">
        <f t="shared" si="9"/>
        <v>0</v>
      </c>
    </row>
    <row r="15" spans="1:67" x14ac:dyDescent="0.25">
      <c r="A15" s="268" t="s">
        <v>160</v>
      </c>
      <c r="B15" s="175">
        <v>0</v>
      </c>
      <c r="C15" s="175">
        <v>0</v>
      </c>
      <c r="D15" s="272">
        <v>10406297.27</v>
      </c>
      <c r="E15" s="272">
        <v>10406297.27</v>
      </c>
      <c r="F15" s="272">
        <v>10406297.27</v>
      </c>
      <c r="G15" s="272">
        <v>10406297.27</v>
      </c>
      <c r="H15" s="272">
        <v>10406297.27</v>
      </c>
      <c r="I15" s="272">
        <v>10406297.27</v>
      </c>
      <c r="J15" s="272">
        <v>10406297.27</v>
      </c>
      <c r="K15" s="272">
        <v>10406297.27</v>
      </c>
      <c r="L15" s="272">
        <v>10406297.27</v>
      </c>
      <c r="M15" s="272">
        <v>10406297.27</v>
      </c>
      <c r="N15" s="272">
        <v>10406297.27</v>
      </c>
      <c r="O15" s="272">
        <v>10406297.27</v>
      </c>
      <c r="P15" s="272">
        <f t="shared" si="3"/>
        <v>124875567.23999996</v>
      </c>
      <c r="Q15" s="272">
        <v>10406297.27</v>
      </c>
      <c r="R15" s="272">
        <v>10406297.27</v>
      </c>
      <c r="S15" s="272">
        <v>10406297.27</v>
      </c>
      <c r="T15" s="272">
        <v>10406297.27</v>
      </c>
      <c r="U15" s="272">
        <v>10406297.27</v>
      </c>
      <c r="V15" s="272">
        <v>10406297.27</v>
      </c>
      <c r="W15" s="272">
        <v>10406297.27</v>
      </c>
      <c r="X15" s="272">
        <v>10406297.27</v>
      </c>
      <c r="Y15" s="272">
        <v>10406297.27</v>
      </c>
      <c r="Z15" s="272">
        <v>10406297.27</v>
      </c>
      <c r="AA15" s="272">
        <v>10406297.27</v>
      </c>
      <c r="AB15" s="272">
        <v>10406297.27</v>
      </c>
      <c r="AC15" s="272">
        <v>10406297.27</v>
      </c>
      <c r="AD15" s="272">
        <v>10406297.27</v>
      </c>
      <c r="AE15" s="272">
        <v>10406297.27</v>
      </c>
      <c r="AF15" s="272">
        <v>10406297.27</v>
      </c>
      <c r="AG15" s="170">
        <f t="shared" si="4"/>
        <v>124875567.23999996</v>
      </c>
      <c r="AH15" s="170"/>
      <c r="AI15" s="279">
        <f t="shared" si="5"/>
        <v>0</v>
      </c>
      <c r="AJ15" s="279">
        <f t="shared" si="0"/>
        <v>0</v>
      </c>
      <c r="AK15" s="279">
        <f t="shared" si="0"/>
        <v>0</v>
      </c>
      <c r="AL15" s="279">
        <f t="shared" si="0"/>
        <v>0</v>
      </c>
      <c r="AM15" s="279">
        <f t="shared" si="0"/>
        <v>0</v>
      </c>
      <c r="AN15" s="279">
        <f t="shared" si="0"/>
        <v>0</v>
      </c>
      <c r="AO15" s="279">
        <f t="shared" si="0"/>
        <v>0</v>
      </c>
      <c r="AP15" s="279">
        <f t="shared" si="0"/>
        <v>0</v>
      </c>
      <c r="AQ15" s="279">
        <f t="shared" si="0"/>
        <v>0</v>
      </c>
      <c r="AR15" s="279">
        <f t="shared" si="0"/>
        <v>0</v>
      </c>
      <c r="AS15" s="279">
        <f t="shared" si="0"/>
        <v>0</v>
      </c>
      <c r="AT15" s="279">
        <f t="shared" si="0"/>
        <v>0</v>
      </c>
      <c r="AU15" s="280">
        <f t="shared" si="6"/>
        <v>0</v>
      </c>
      <c r="AV15" s="280">
        <f t="shared" si="7"/>
        <v>0</v>
      </c>
      <c r="AW15" s="280">
        <f t="shared" si="1"/>
        <v>0</v>
      </c>
      <c r="AX15" s="280">
        <f t="shared" si="1"/>
        <v>0</v>
      </c>
      <c r="AY15" s="280">
        <f t="shared" si="1"/>
        <v>0</v>
      </c>
      <c r="AZ15" s="280">
        <f t="shared" si="8"/>
        <v>0</v>
      </c>
      <c r="BA15" s="280">
        <f t="shared" si="2"/>
        <v>0</v>
      </c>
      <c r="BB15" s="280">
        <f t="shared" si="2"/>
        <v>0</v>
      </c>
      <c r="BC15" s="280">
        <f t="shared" si="2"/>
        <v>0</v>
      </c>
      <c r="BD15" s="280">
        <f t="shared" si="2"/>
        <v>0</v>
      </c>
      <c r="BE15" s="280">
        <f t="shared" si="2"/>
        <v>0</v>
      </c>
      <c r="BF15" s="280">
        <f t="shared" si="2"/>
        <v>0</v>
      </c>
      <c r="BG15" s="280">
        <f t="shared" si="2"/>
        <v>0</v>
      </c>
      <c r="BH15" s="280">
        <f t="shared" si="2"/>
        <v>0</v>
      </c>
      <c r="BI15" s="280">
        <f t="shared" si="2"/>
        <v>0</v>
      </c>
      <c r="BJ15" s="280">
        <f t="shared" si="2"/>
        <v>0</v>
      </c>
      <c r="BK15" s="280">
        <f t="shared" si="2"/>
        <v>0</v>
      </c>
      <c r="BL15" s="279">
        <f t="shared" si="9"/>
        <v>0</v>
      </c>
      <c r="BN15" s="279">
        <f>BL15</f>
        <v>0</v>
      </c>
    </row>
    <row r="16" spans="1:67" x14ac:dyDescent="0.25">
      <c r="A16" s="268" t="s">
        <v>544</v>
      </c>
      <c r="B16" s="175">
        <v>0</v>
      </c>
      <c r="C16" s="175">
        <v>0</v>
      </c>
      <c r="D16" s="272">
        <v>0</v>
      </c>
      <c r="E16" s="272">
        <v>0</v>
      </c>
      <c r="F16" s="272">
        <v>0</v>
      </c>
      <c r="G16" s="272">
        <v>0</v>
      </c>
      <c r="H16" s="272">
        <v>0</v>
      </c>
      <c r="I16" s="272">
        <v>0</v>
      </c>
      <c r="J16" s="272">
        <v>0</v>
      </c>
      <c r="K16" s="272">
        <v>0</v>
      </c>
      <c r="L16" s="272">
        <v>0</v>
      </c>
      <c r="M16" s="272">
        <v>0</v>
      </c>
      <c r="N16" s="272">
        <v>0</v>
      </c>
      <c r="O16" s="272">
        <v>6470.0150000000003</v>
      </c>
      <c r="P16" s="272">
        <f t="shared" si="3"/>
        <v>6470.0150000000003</v>
      </c>
      <c r="Q16" s="272">
        <v>12940.03</v>
      </c>
      <c r="R16" s="272">
        <v>12940.03</v>
      </c>
      <c r="S16" s="272">
        <v>12940.03</v>
      </c>
      <c r="T16" s="272">
        <v>12940.03</v>
      </c>
      <c r="U16" s="272">
        <v>12940.03</v>
      </c>
      <c r="V16" s="272">
        <v>12940.03</v>
      </c>
      <c r="W16" s="272">
        <v>12940.03</v>
      </c>
      <c r="X16" s="272">
        <v>12940.03</v>
      </c>
      <c r="Y16" s="272">
        <v>12940.03</v>
      </c>
      <c r="Z16" s="272">
        <v>12940.03</v>
      </c>
      <c r="AA16" s="272">
        <v>12940.03</v>
      </c>
      <c r="AB16" s="272">
        <v>12940.03</v>
      </c>
      <c r="AC16" s="272">
        <v>12940.03</v>
      </c>
      <c r="AD16" s="272">
        <v>12940.03</v>
      </c>
      <c r="AE16" s="272">
        <v>12940.03</v>
      </c>
      <c r="AF16" s="272">
        <v>12940.03</v>
      </c>
      <c r="AG16" s="170">
        <f t="shared" si="4"/>
        <v>155280.36000000002</v>
      </c>
      <c r="AH16" s="170"/>
      <c r="AI16" s="279">
        <f t="shared" si="5"/>
        <v>0</v>
      </c>
      <c r="AJ16" s="279">
        <f t="shared" si="0"/>
        <v>0</v>
      </c>
      <c r="AK16" s="279">
        <f t="shared" si="0"/>
        <v>0</v>
      </c>
      <c r="AL16" s="279">
        <f t="shared" si="0"/>
        <v>0</v>
      </c>
      <c r="AM16" s="279">
        <f t="shared" si="0"/>
        <v>0</v>
      </c>
      <c r="AN16" s="279">
        <f t="shared" si="0"/>
        <v>0</v>
      </c>
      <c r="AO16" s="279">
        <f t="shared" si="0"/>
        <v>0</v>
      </c>
      <c r="AP16" s="279">
        <f t="shared" si="0"/>
        <v>0</v>
      </c>
      <c r="AQ16" s="279">
        <f t="shared" si="0"/>
        <v>0</v>
      </c>
      <c r="AR16" s="279">
        <f t="shared" si="0"/>
        <v>0</v>
      </c>
      <c r="AS16" s="279">
        <f t="shared" si="0"/>
        <v>0</v>
      </c>
      <c r="AT16" s="279">
        <f t="shared" si="0"/>
        <v>0</v>
      </c>
      <c r="AU16" s="280">
        <f t="shared" si="6"/>
        <v>0</v>
      </c>
      <c r="AV16" s="280">
        <f t="shared" si="7"/>
        <v>0</v>
      </c>
      <c r="AW16" s="280">
        <f t="shared" si="1"/>
        <v>0</v>
      </c>
      <c r="AX16" s="280">
        <f t="shared" si="1"/>
        <v>0</v>
      </c>
      <c r="AY16" s="280">
        <f t="shared" si="1"/>
        <v>0</v>
      </c>
      <c r="AZ16" s="280">
        <f t="shared" si="8"/>
        <v>0</v>
      </c>
      <c r="BA16" s="280">
        <f t="shared" si="2"/>
        <v>0</v>
      </c>
      <c r="BB16" s="280">
        <f t="shared" si="2"/>
        <v>0</v>
      </c>
      <c r="BC16" s="280">
        <f t="shared" si="2"/>
        <v>0</v>
      </c>
      <c r="BD16" s="280">
        <f t="shared" si="2"/>
        <v>0</v>
      </c>
      <c r="BE16" s="280">
        <f t="shared" si="2"/>
        <v>0</v>
      </c>
      <c r="BF16" s="280">
        <f t="shared" si="2"/>
        <v>0</v>
      </c>
      <c r="BG16" s="280">
        <f t="shared" si="2"/>
        <v>0</v>
      </c>
      <c r="BH16" s="280">
        <f t="shared" si="2"/>
        <v>0</v>
      </c>
      <c r="BI16" s="280">
        <f t="shared" si="2"/>
        <v>0</v>
      </c>
      <c r="BJ16" s="280">
        <f t="shared" si="2"/>
        <v>0</v>
      </c>
      <c r="BK16" s="280">
        <f t="shared" si="2"/>
        <v>0</v>
      </c>
      <c r="BL16" s="279">
        <f t="shared" si="9"/>
        <v>0</v>
      </c>
      <c r="BN16" s="279">
        <f>BL16</f>
        <v>0</v>
      </c>
    </row>
    <row r="17" spans="1:66" x14ac:dyDescent="0.25">
      <c r="A17" s="268" t="s">
        <v>161</v>
      </c>
      <c r="B17" s="175">
        <v>0</v>
      </c>
      <c r="C17" s="175">
        <v>0</v>
      </c>
      <c r="D17" s="272">
        <v>30764.37</v>
      </c>
      <c r="E17" s="272">
        <v>30764.37</v>
      </c>
      <c r="F17" s="272">
        <v>30764.37</v>
      </c>
      <c r="G17" s="272">
        <v>30764.37</v>
      </c>
      <c r="H17" s="272">
        <v>30764.37</v>
      </c>
      <c r="I17" s="272">
        <v>30764.37</v>
      </c>
      <c r="J17" s="272">
        <v>30764.37</v>
      </c>
      <c r="K17" s="272">
        <v>30764.37</v>
      </c>
      <c r="L17" s="272">
        <v>30764.37</v>
      </c>
      <c r="M17" s="272">
        <v>30764.37</v>
      </c>
      <c r="N17" s="272">
        <v>30764.37</v>
      </c>
      <c r="O17" s="272">
        <v>30764.37</v>
      </c>
      <c r="P17" s="272">
        <f t="shared" si="3"/>
        <v>369172.44</v>
      </c>
      <c r="Q17" s="272">
        <v>30764.37</v>
      </c>
      <c r="R17" s="272">
        <v>30764.37</v>
      </c>
      <c r="S17" s="272">
        <v>30764.37</v>
      </c>
      <c r="T17" s="272">
        <v>30764.37</v>
      </c>
      <c r="U17" s="272">
        <v>30764.37</v>
      </c>
      <c r="V17" s="272">
        <v>30764.37</v>
      </c>
      <c r="W17" s="272">
        <v>30764.37</v>
      </c>
      <c r="X17" s="272">
        <v>30764.37</v>
      </c>
      <c r="Y17" s="272">
        <v>30764.37</v>
      </c>
      <c r="Z17" s="272">
        <v>30764.37</v>
      </c>
      <c r="AA17" s="272">
        <v>30764.37</v>
      </c>
      <c r="AB17" s="272">
        <v>30764.37</v>
      </c>
      <c r="AC17" s="272">
        <v>30764.37</v>
      </c>
      <c r="AD17" s="272">
        <v>30764.37</v>
      </c>
      <c r="AE17" s="272">
        <v>30764.37</v>
      </c>
      <c r="AF17" s="272">
        <v>30764.37</v>
      </c>
      <c r="AG17" s="170">
        <f t="shared" si="4"/>
        <v>369172.44</v>
      </c>
      <c r="AH17" s="170"/>
      <c r="AI17" s="279">
        <f t="shared" si="5"/>
        <v>0</v>
      </c>
      <c r="AJ17" s="279">
        <f t="shared" si="0"/>
        <v>0</v>
      </c>
      <c r="AK17" s="279">
        <f t="shared" si="0"/>
        <v>0</v>
      </c>
      <c r="AL17" s="279">
        <f t="shared" si="0"/>
        <v>0</v>
      </c>
      <c r="AM17" s="279">
        <f t="shared" si="0"/>
        <v>0</v>
      </c>
      <c r="AN17" s="279">
        <f t="shared" si="0"/>
        <v>0</v>
      </c>
      <c r="AO17" s="279">
        <f t="shared" si="0"/>
        <v>0</v>
      </c>
      <c r="AP17" s="279">
        <f t="shared" si="0"/>
        <v>0</v>
      </c>
      <c r="AQ17" s="279">
        <f t="shared" si="0"/>
        <v>0</v>
      </c>
      <c r="AR17" s="279">
        <f t="shared" si="0"/>
        <v>0</v>
      </c>
      <c r="AS17" s="279">
        <f t="shared" si="0"/>
        <v>0</v>
      </c>
      <c r="AT17" s="279">
        <f t="shared" si="0"/>
        <v>0</v>
      </c>
      <c r="AU17" s="280">
        <f t="shared" si="6"/>
        <v>0</v>
      </c>
      <c r="AV17" s="280">
        <f t="shared" si="7"/>
        <v>0</v>
      </c>
      <c r="AW17" s="280">
        <f t="shared" si="1"/>
        <v>0</v>
      </c>
      <c r="AX17" s="280">
        <f t="shared" si="1"/>
        <v>0</v>
      </c>
      <c r="AY17" s="280">
        <f t="shared" si="1"/>
        <v>0</v>
      </c>
      <c r="AZ17" s="280">
        <f t="shared" si="8"/>
        <v>0</v>
      </c>
      <c r="BA17" s="280">
        <f t="shared" si="2"/>
        <v>0</v>
      </c>
      <c r="BB17" s="280">
        <f t="shared" si="2"/>
        <v>0</v>
      </c>
      <c r="BC17" s="280">
        <f t="shared" si="2"/>
        <v>0</v>
      </c>
      <c r="BD17" s="280">
        <f t="shared" si="2"/>
        <v>0</v>
      </c>
      <c r="BE17" s="280">
        <f t="shared" si="2"/>
        <v>0</v>
      </c>
      <c r="BF17" s="280">
        <f t="shared" si="2"/>
        <v>0</v>
      </c>
      <c r="BG17" s="280">
        <f t="shared" si="2"/>
        <v>0</v>
      </c>
      <c r="BH17" s="280">
        <f t="shared" si="2"/>
        <v>0</v>
      </c>
      <c r="BI17" s="280">
        <f t="shared" si="2"/>
        <v>0</v>
      </c>
      <c r="BJ17" s="280">
        <f t="shared" si="2"/>
        <v>0</v>
      </c>
      <c r="BK17" s="280">
        <f t="shared" si="2"/>
        <v>0</v>
      </c>
      <c r="BL17" s="279">
        <f t="shared" si="9"/>
        <v>0</v>
      </c>
    </row>
    <row r="18" spans="1:66" x14ac:dyDescent="0.25">
      <c r="A18" s="268" t="s">
        <v>162</v>
      </c>
      <c r="B18" s="175">
        <v>0</v>
      </c>
      <c r="C18" s="175">
        <v>0</v>
      </c>
      <c r="D18" s="272">
        <v>38438.050000000003</v>
      </c>
      <c r="E18" s="272">
        <v>38438.050000000003</v>
      </c>
      <c r="F18" s="272">
        <v>38438.050000000003</v>
      </c>
      <c r="G18" s="272">
        <v>38438.050000000003</v>
      </c>
      <c r="H18" s="272">
        <v>38438.050000000003</v>
      </c>
      <c r="I18" s="272">
        <v>38438.050000000003</v>
      </c>
      <c r="J18" s="272">
        <v>38438.050000000003</v>
      </c>
      <c r="K18" s="272">
        <v>38438.050000000003</v>
      </c>
      <c r="L18" s="272">
        <v>38438.050000000003</v>
      </c>
      <c r="M18" s="272">
        <v>38438.050000000003</v>
      </c>
      <c r="N18" s="272">
        <v>38438.050000000003</v>
      </c>
      <c r="O18" s="272">
        <v>38438.050000000003</v>
      </c>
      <c r="P18" s="272">
        <f t="shared" si="3"/>
        <v>461256.59999999992</v>
      </c>
      <c r="Q18" s="272">
        <v>38438.050000000003</v>
      </c>
      <c r="R18" s="272">
        <v>38438.050000000003</v>
      </c>
      <c r="S18" s="272">
        <v>38438.050000000003</v>
      </c>
      <c r="T18" s="272">
        <v>38438.050000000003</v>
      </c>
      <c r="U18" s="272">
        <v>38438.050000000003</v>
      </c>
      <c r="V18" s="272">
        <v>38438.050000000003</v>
      </c>
      <c r="W18" s="272">
        <v>38438.050000000003</v>
      </c>
      <c r="X18" s="272">
        <v>38438.050000000003</v>
      </c>
      <c r="Y18" s="272">
        <v>38438.050000000003</v>
      </c>
      <c r="Z18" s="272">
        <v>38438.050000000003</v>
      </c>
      <c r="AA18" s="272">
        <v>38438.050000000003</v>
      </c>
      <c r="AB18" s="272">
        <v>38438.050000000003</v>
      </c>
      <c r="AC18" s="272">
        <v>38438.050000000003</v>
      </c>
      <c r="AD18" s="272">
        <v>38438.050000000003</v>
      </c>
      <c r="AE18" s="272">
        <v>38438.050000000003</v>
      </c>
      <c r="AF18" s="272">
        <v>38438.050000000003</v>
      </c>
      <c r="AG18" s="170">
        <f t="shared" si="4"/>
        <v>461256.59999999992</v>
      </c>
      <c r="AH18" s="170"/>
      <c r="AI18" s="279">
        <f t="shared" si="5"/>
        <v>0</v>
      </c>
      <c r="AJ18" s="279">
        <f t="shared" si="0"/>
        <v>0</v>
      </c>
      <c r="AK18" s="279">
        <f t="shared" si="0"/>
        <v>0</v>
      </c>
      <c r="AL18" s="279">
        <f t="shared" si="0"/>
        <v>0</v>
      </c>
      <c r="AM18" s="279">
        <f t="shared" si="0"/>
        <v>0</v>
      </c>
      <c r="AN18" s="279">
        <f t="shared" si="0"/>
        <v>0</v>
      </c>
      <c r="AO18" s="279">
        <f t="shared" si="0"/>
        <v>0</v>
      </c>
      <c r="AP18" s="279">
        <f t="shared" si="0"/>
        <v>0</v>
      </c>
      <c r="AQ18" s="279">
        <f t="shared" si="0"/>
        <v>0</v>
      </c>
      <c r="AR18" s="279">
        <f t="shared" si="0"/>
        <v>0</v>
      </c>
      <c r="AS18" s="279">
        <f t="shared" si="0"/>
        <v>0</v>
      </c>
      <c r="AT18" s="279">
        <f t="shared" si="0"/>
        <v>0</v>
      </c>
      <c r="AU18" s="280">
        <f t="shared" si="6"/>
        <v>0</v>
      </c>
      <c r="AV18" s="280">
        <f t="shared" si="7"/>
        <v>0</v>
      </c>
      <c r="AW18" s="280">
        <f t="shared" si="1"/>
        <v>0</v>
      </c>
      <c r="AX18" s="280">
        <f t="shared" si="1"/>
        <v>0</v>
      </c>
      <c r="AY18" s="280">
        <f t="shared" si="1"/>
        <v>0</v>
      </c>
      <c r="AZ18" s="280">
        <f t="shared" si="8"/>
        <v>0</v>
      </c>
      <c r="BA18" s="280">
        <f t="shared" si="2"/>
        <v>0</v>
      </c>
      <c r="BB18" s="280">
        <f t="shared" si="2"/>
        <v>0</v>
      </c>
      <c r="BC18" s="280">
        <f t="shared" si="2"/>
        <v>0</v>
      </c>
      <c r="BD18" s="280">
        <f t="shared" si="2"/>
        <v>0</v>
      </c>
      <c r="BE18" s="280">
        <f t="shared" si="2"/>
        <v>0</v>
      </c>
      <c r="BF18" s="280">
        <f t="shared" si="2"/>
        <v>0</v>
      </c>
      <c r="BG18" s="280">
        <f t="shared" si="2"/>
        <v>0</v>
      </c>
      <c r="BH18" s="280">
        <f t="shared" si="2"/>
        <v>0</v>
      </c>
      <c r="BI18" s="280">
        <f t="shared" si="2"/>
        <v>0</v>
      </c>
      <c r="BJ18" s="280">
        <f t="shared" si="2"/>
        <v>0</v>
      </c>
      <c r="BK18" s="280">
        <f t="shared" si="2"/>
        <v>0</v>
      </c>
      <c r="BL18" s="279">
        <f t="shared" si="9"/>
        <v>0</v>
      </c>
    </row>
    <row r="19" spans="1:66" x14ac:dyDescent="0.25">
      <c r="A19" s="268" t="s">
        <v>163</v>
      </c>
      <c r="B19" s="175">
        <v>0</v>
      </c>
      <c r="C19" s="175">
        <v>0</v>
      </c>
      <c r="D19" s="272">
        <v>9165.64</v>
      </c>
      <c r="E19" s="272">
        <v>9165.64</v>
      </c>
      <c r="F19" s="272">
        <v>9165.64</v>
      </c>
      <c r="G19" s="272">
        <v>9165.64</v>
      </c>
      <c r="H19" s="272">
        <v>9165.64</v>
      </c>
      <c r="I19" s="272">
        <v>9165.64</v>
      </c>
      <c r="J19" s="272">
        <v>9165.64</v>
      </c>
      <c r="K19" s="272">
        <v>9165.64</v>
      </c>
      <c r="L19" s="272">
        <v>9165.64</v>
      </c>
      <c r="M19" s="272">
        <v>9165.64</v>
      </c>
      <c r="N19" s="272">
        <v>9165.64</v>
      </c>
      <c r="O19" s="272">
        <v>9165.64</v>
      </c>
      <c r="P19" s="272">
        <f t="shared" si="3"/>
        <v>109987.68</v>
      </c>
      <c r="Q19" s="272">
        <v>9165.64</v>
      </c>
      <c r="R19" s="272">
        <v>9165.64</v>
      </c>
      <c r="S19" s="272">
        <v>9165.64</v>
      </c>
      <c r="T19" s="272">
        <v>9165.64</v>
      </c>
      <c r="U19" s="272">
        <v>9165.64</v>
      </c>
      <c r="V19" s="272">
        <v>9165.64</v>
      </c>
      <c r="W19" s="272">
        <v>9165.64</v>
      </c>
      <c r="X19" s="272">
        <v>9165.64</v>
      </c>
      <c r="Y19" s="272">
        <v>9165.64</v>
      </c>
      <c r="Z19" s="272">
        <v>9165.64</v>
      </c>
      <c r="AA19" s="272">
        <v>9165.64</v>
      </c>
      <c r="AB19" s="272">
        <v>9165.64</v>
      </c>
      <c r="AC19" s="272">
        <v>9165.64</v>
      </c>
      <c r="AD19" s="272">
        <v>9165.64</v>
      </c>
      <c r="AE19" s="272">
        <v>9165.64</v>
      </c>
      <c r="AF19" s="272">
        <v>9165.64</v>
      </c>
      <c r="AG19" s="170">
        <f t="shared" si="4"/>
        <v>109987.68</v>
      </c>
      <c r="AH19" s="170"/>
      <c r="AI19" s="279">
        <f t="shared" si="5"/>
        <v>0</v>
      </c>
      <c r="AJ19" s="279">
        <f t="shared" si="0"/>
        <v>0</v>
      </c>
      <c r="AK19" s="279">
        <f t="shared" si="0"/>
        <v>0</v>
      </c>
      <c r="AL19" s="279">
        <f t="shared" si="0"/>
        <v>0</v>
      </c>
      <c r="AM19" s="279">
        <f t="shared" si="0"/>
        <v>0</v>
      </c>
      <c r="AN19" s="279">
        <f t="shared" si="0"/>
        <v>0</v>
      </c>
      <c r="AO19" s="279">
        <f t="shared" si="0"/>
        <v>0</v>
      </c>
      <c r="AP19" s="279">
        <f t="shared" si="0"/>
        <v>0</v>
      </c>
      <c r="AQ19" s="279">
        <f t="shared" si="0"/>
        <v>0</v>
      </c>
      <c r="AR19" s="279">
        <f t="shared" si="0"/>
        <v>0</v>
      </c>
      <c r="AS19" s="279">
        <f t="shared" si="0"/>
        <v>0</v>
      </c>
      <c r="AT19" s="279">
        <f t="shared" si="0"/>
        <v>0</v>
      </c>
      <c r="AU19" s="280">
        <f t="shared" si="6"/>
        <v>0</v>
      </c>
      <c r="AV19" s="280">
        <f t="shared" si="7"/>
        <v>0</v>
      </c>
      <c r="AW19" s="280">
        <f t="shared" si="1"/>
        <v>0</v>
      </c>
      <c r="AX19" s="280">
        <f t="shared" si="1"/>
        <v>0</v>
      </c>
      <c r="AY19" s="280">
        <f t="shared" si="1"/>
        <v>0</v>
      </c>
      <c r="AZ19" s="280">
        <f t="shared" si="8"/>
        <v>0</v>
      </c>
      <c r="BA19" s="280">
        <f t="shared" si="2"/>
        <v>0</v>
      </c>
      <c r="BB19" s="280">
        <f t="shared" si="2"/>
        <v>0</v>
      </c>
      <c r="BC19" s="280">
        <f t="shared" si="2"/>
        <v>0</v>
      </c>
      <c r="BD19" s="280">
        <f t="shared" si="2"/>
        <v>0</v>
      </c>
      <c r="BE19" s="280">
        <f t="shared" si="2"/>
        <v>0</v>
      </c>
      <c r="BF19" s="280">
        <f t="shared" si="2"/>
        <v>0</v>
      </c>
      <c r="BG19" s="280">
        <f t="shared" si="2"/>
        <v>0</v>
      </c>
      <c r="BH19" s="280">
        <f t="shared" si="2"/>
        <v>0</v>
      </c>
      <c r="BI19" s="280">
        <f t="shared" si="2"/>
        <v>0</v>
      </c>
      <c r="BJ19" s="280">
        <f t="shared" si="2"/>
        <v>0</v>
      </c>
      <c r="BK19" s="280">
        <f t="shared" si="2"/>
        <v>0</v>
      </c>
      <c r="BL19" s="279">
        <f t="shared" si="9"/>
        <v>0</v>
      </c>
    </row>
    <row r="20" spans="1:66" x14ac:dyDescent="0.25">
      <c r="A20" s="268" t="s">
        <v>164</v>
      </c>
      <c r="B20" s="175">
        <v>0</v>
      </c>
      <c r="C20" s="175">
        <v>0</v>
      </c>
      <c r="D20" s="272">
        <v>6841.16</v>
      </c>
      <c r="E20" s="272">
        <v>6841.16</v>
      </c>
      <c r="F20" s="272">
        <v>6841.16</v>
      </c>
      <c r="G20" s="272">
        <v>6841.16</v>
      </c>
      <c r="H20" s="272">
        <v>6841.16</v>
      </c>
      <c r="I20" s="272">
        <v>6841.16</v>
      </c>
      <c r="J20" s="272">
        <v>6841.16</v>
      </c>
      <c r="K20" s="272">
        <v>6841.16</v>
      </c>
      <c r="L20" s="272">
        <v>6841.16</v>
      </c>
      <c r="M20" s="272">
        <v>6841.16</v>
      </c>
      <c r="N20" s="272">
        <v>6841.16</v>
      </c>
      <c r="O20" s="272">
        <v>6841.16</v>
      </c>
      <c r="P20" s="272">
        <f t="shared" si="3"/>
        <v>82093.920000000027</v>
      </c>
      <c r="Q20" s="272">
        <v>6841.16</v>
      </c>
      <c r="R20" s="272">
        <v>6841.16</v>
      </c>
      <c r="S20" s="272">
        <v>6841.16</v>
      </c>
      <c r="T20" s="272">
        <v>6841.16</v>
      </c>
      <c r="U20" s="272">
        <v>6841.16</v>
      </c>
      <c r="V20" s="272">
        <v>6841.16</v>
      </c>
      <c r="W20" s="272">
        <v>6841.16</v>
      </c>
      <c r="X20" s="272">
        <v>6841.16</v>
      </c>
      <c r="Y20" s="272">
        <v>6841.16</v>
      </c>
      <c r="Z20" s="272">
        <v>6841.16</v>
      </c>
      <c r="AA20" s="272">
        <v>6841.16</v>
      </c>
      <c r="AB20" s="272">
        <v>6841.16</v>
      </c>
      <c r="AC20" s="272">
        <v>6841.16</v>
      </c>
      <c r="AD20" s="272">
        <v>6841.16</v>
      </c>
      <c r="AE20" s="272">
        <v>6841.16</v>
      </c>
      <c r="AF20" s="272">
        <v>6841.16</v>
      </c>
      <c r="AG20" s="170">
        <f t="shared" si="4"/>
        <v>82093.920000000027</v>
      </c>
      <c r="AH20" s="170"/>
      <c r="AI20" s="279">
        <f t="shared" si="5"/>
        <v>0</v>
      </c>
      <c r="AJ20" s="279">
        <f t="shared" si="0"/>
        <v>0</v>
      </c>
      <c r="AK20" s="279">
        <f t="shared" si="0"/>
        <v>0</v>
      </c>
      <c r="AL20" s="279">
        <f t="shared" si="0"/>
        <v>0</v>
      </c>
      <c r="AM20" s="279">
        <f t="shared" si="0"/>
        <v>0</v>
      </c>
      <c r="AN20" s="279">
        <f t="shared" si="0"/>
        <v>0</v>
      </c>
      <c r="AO20" s="279">
        <f t="shared" si="0"/>
        <v>0</v>
      </c>
      <c r="AP20" s="279">
        <f t="shared" si="0"/>
        <v>0</v>
      </c>
      <c r="AQ20" s="279">
        <f t="shared" si="0"/>
        <v>0</v>
      </c>
      <c r="AR20" s="279">
        <f t="shared" si="0"/>
        <v>0</v>
      </c>
      <c r="AS20" s="279">
        <f t="shared" si="0"/>
        <v>0</v>
      </c>
      <c r="AT20" s="279">
        <f t="shared" si="0"/>
        <v>0</v>
      </c>
      <c r="AU20" s="280">
        <f t="shared" si="6"/>
        <v>0</v>
      </c>
      <c r="AV20" s="280">
        <f t="shared" si="7"/>
        <v>0</v>
      </c>
      <c r="AW20" s="280">
        <f t="shared" si="1"/>
        <v>0</v>
      </c>
      <c r="AX20" s="280">
        <f t="shared" si="1"/>
        <v>0</v>
      </c>
      <c r="AY20" s="280">
        <f t="shared" si="1"/>
        <v>0</v>
      </c>
      <c r="AZ20" s="280">
        <f t="shared" si="8"/>
        <v>0</v>
      </c>
      <c r="BA20" s="280">
        <f t="shared" si="2"/>
        <v>0</v>
      </c>
      <c r="BB20" s="280">
        <f t="shared" si="2"/>
        <v>0</v>
      </c>
      <c r="BC20" s="280">
        <f t="shared" si="2"/>
        <v>0</v>
      </c>
      <c r="BD20" s="280">
        <f t="shared" si="2"/>
        <v>0</v>
      </c>
      <c r="BE20" s="280">
        <f t="shared" si="2"/>
        <v>0</v>
      </c>
      <c r="BF20" s="280">
        <f t="shared" si="2"/>
        <v>0</v>
      </c>
      <c r="BG20" s="280">
        <f t="shared" si="2"/>
        <v>0</v>
      </c>
      <c r="BH20" s="280">
        <f t="shared" si="2"/>
        <v>0</v>
      </c>
      <c r="BI20" s="280">
        <f t="shared" si="2"/>
        <v>0</v>
      </c>
      <c r="BJ20" s="280">
        <f t="shared" si="2"/>
        <v>0</v>
      </c>
      <c r="BK20" s="280">
        <f t="shared" si="2"/>
        <v>0</v>
      </c>
      <c r="BL20" s="279">
        <f t="shared" si="9"/>
        <v>0</v>
      </c>
    </row>
    <row r="21" spans="1:66" x14ac:dyDescent="0.25">
      <c r="A21" s="268" t="s">
        <v>165</v>
      </c>
      <c r="B21" s="175">
        <v>0</v>
      </c>
      <c r="C21" s="175">
        <v>0</v>
      </c>
      <c r="D21" s="272">
        <v>1147820.93</v>
      </c>
      <c r="E21" s="272">
        <v>1147820.93</v>
      </c>
      <c r="F21" s="272">
        <v>1147820.93</v>
      </c>
      <c r="G21" s="272">
        <v>1147820.93</v>
      </c>
      <c r="H21" s="272">
        <v>1147820.93</v>
      </c>
      <c r="I21" s="272">
        <v>1147820.93</v>
      </c>
      <c r="J21" s="272">
        <v>1149455.92</v>
      </c>
      <c r="K21" s="272">
        <v>1175731.0999999999</v>
      </c>
      <c r="L21" s="272">
        <v>1207571.2899999998</v>
      </c>
      <c r="M21" s="272">
        <v>1214771.2899999998</v>
      </c>
      <c r="N21" s="272">
        <v>1214771.2899999998</v>
      </c>
      <c r="O21" s="272">
        <v>1214771.2899999998</v>
      </c>
      <c r="P21" s="272">
        <f t="shared" si="3"/>
        <v>14063997.759999996</v>
      </c>
      <c r="Q21" s="272">
        <v>1214771.2899999998</v>
      </c>
      <c r="R21" s="272">
        <v>1214771.2899999998</v>
      </c>
      <c r="S21" s="272">
        <v>1214771.2899999998</v>
      </c>
      <c r="T21" s="272">
        <v>1214771.2899999998</v>
      </c>
      <c r="U21" s="272">
        <v>1214771.2899999998</v>
      </c>
      <c r="V21" s="272">
        <v>1214771.2899999998</v>
      </c>
      <c r="W21" s="272">
        <v>1214771.2899999998</v>
      </c>
      <c r="X21" s="272">
        <v>1214771.2899999998</v>
      </c>
      <c r="Y21" s="272">
        <v>1214771.2899999998</v>
      </c>
      <c r="Z21" s="272">
        <v>1214771.2899999998</v>
      </c>
      <c r="AA21" s="272">
        <v>1214771.2899999998</v>
      </c>
      <c r="AB21" s="272">
        <v>1214771.2899999998</v>
      </c>
      <c r="AC21" s="272">
        <v>1214771.2899999998</v>
      </c>
      <c r="AD21" s="272">
        <v>1214771.2899999998</v>
      </c>
      <c r="AE21" s="272">
        <v>1214771.2899999998</v>
      </c>
      <c r="AF21" s="272">
        <v>1214771.2899999998</v>
      </c>
      <c r="AG21" s="170">
        <f t="shared" si="4"/>
        <v>14577255.479999995</v>
      </c>
      <c r="AH21" s="170"/>
      <c r="AI21" s="279">
        <f t="shared" si="5"/>
        <v>0</v>
      </c>
      <c r="AJ21" s="279">
        <f t="shared" si="5"/>
        <v>0</v>
      </c>
      <c r="AK21" s="279">
        <f t="shared" si="5"/>
        <v>0</v>
      </c>
      <c r="AL21" s="279">
        <f t="shared" si="5"/>
        <v>0</v>
      </c>
      <c r="AM21" s="279">
        <f t="shared" si="5"/>
        <v>0</v>
      </c>
      <c r="AN21" s="279">
        <f t="shared" si="5"/>
        <v>0</v>
      </c>
      <c r="AO21" s="279">
        <f t="shared" si="5"/>
        <v>0</v>
      </c>
      <c r="AP21" s="279">
        <f t="shared" si="5"/>
        <v>0</v>
      </c>
      <c r="AQ21" s="279">
        <f t="shared" si="5"/>
        <v>0</v>
      </c>
      <c r="AR21" s="279">
        <f t="shared" si="5"/>
        <v>0</v>
      </c>
      <c r="AS21" s="279">
        <f t="shared" si="5"/>
        <v>0</v>
      </c>
      <c r="AT21" s="279">
        <f t="shared" si="5"/>
        <v>0</v>
      </c>
      <c r="AU21" s="280">
        <f t="shared" si="6"/>
        <v>0</v>
      </c>
      <c r="AV21" s="280">
        <f t="shared" si="7"/>
        <v>0</v>
      </c>
      <c r="AW21" s="280">
        <f t="shared" si="7"/>
        <v>0</v>
      </c>
      <c r="AX21" s="280">
        <f t="shared" si="7"/>
        <v>0</v>
      </c>
      <c r="AY21" s="280">
        <f t="shared" si="7"/>
        <v>0</v>
      </c>
      <c r="AZ21" s="280">
        <f t="shared" si="8"/>
        <v>0</v>
      </c>
      <c r="BA21" s="280">
        <f t="shared" si="8"/>
        <v>0</v>
      </c>
      <c r="BB21" s="280">
        <f t="shared" si="8"/>
        <v>0</v>
      </c>
      <c r="BC21" s="280">
        <f t="shared" si="8"/>
        <v>0</v>
      </c>
      <c r="BD21" s="280">
        <f t="shared" si="8"/>
        <v>0</v>
      </c>
      <c r="BE21" s="280">
        <f t="shared" si="8"/>
        <v>0</v>
      </c>
      <c r="BF21" s="280">
        <f t="shared" si="8"/>
        <v>0</v>
      </c>
      <c r="BG21" s="280">
        <f t="shared" si="8"/>
        <v>0</v>
      </c>
      <c r="BH21" s="280">
        <f t="shared" si="8"/>
        <v>0</v>
      </c>
      <c r="BI21" s="280">
        <f t="shared" si="8"/>
        <v>0</v>
      </c>
      <c r="BJ21" s="280">
        <f t="shared" si="8"/>
        <v>0</v>
      </c>
      <c r="BK21" s="280">
        <f t="shared" si="8"/>
        <v>0</v>
      </c>
      <c r="BL21" s="279">
        <f t="shared" si="9"/>
        <v>0</v>
      </c>
      <c r="BN21" s="279">
        <f>BL21</f>
        <v>0</v>
      </c>
    </row>
    <row r="22" spans="1:66" x14ac:dyDescent="0.25">
      <c r="A22" s="268" t="s">
        <v>166</v>
      </c>
      <c r="B22" s="175">
        <v>0</v>
      </c>
      <c r="C22" s="175">
        <v>0</v>
      </c>
      <c r="D22" s="272">
        <v>53141.73</v>
      </c>
      <c r="E22" s="272">
        <v>53141.73</v>
      </c>
      <c r="F22" s="272">
        <v>53141.73</v>
      </c>
      <c r="G22" s="272">
        <v>53141.73</v>
      </c>
      <c r="H22" s="272">
        <v>53141.73</v>
      </c>
      <c r="I22" s="272">
        <v>53141.73</v>
      </c>
      <c r="J22" s="272">
        <v>53141.73</v>
      </c>
      <c r="K22" s="272">
        <v>53141.73</v>
      </c>
      <c r="L22" s="272">
        <v>53141.73</v>
      </c>
      <c r="M22" s="272">
        <v>53141.73</v>
      </c>
      <c r="N22" s="272">
        <v>53141.73</v>
      </c>
      <c r="O22" s="272">
        <v>53141.73</v>
      </c>
      <c r="P22" s="272">
        <f t="shared" si="3"/>
        <v>637700.75999999989</v>
      </c>
      <c r="Q22" s="272">
        <v>53141.73</v>
      </c>
      <c r="R22" s="272">
        <v>53141.73</v>
      </c>
      <c r="S22" s="272">
        <v>53141.73</v>
      </c>
      <c r="T22" s="272">
        <v>53141.73</v>
      </c>
      <c r="U22" s="272">
        <v>53141.73</v>
      </c>
      <c r="V22" s="272">
        <v>53141.73</v>
      </c>
      <c r="W22" s="272">
        <v>53141.73</v>
      </c>
      <c r="X22" s="272">
        <v>53141.73</v>
      </c>
      <c r="Y22" s="272">
        <v>53141.73</v>
      </c>
      <c r="Z22" s="272">
        <v>53141.73</v>
      </c>
      <c r="AA22" s="272">
        <v>53141.73</v>
      </c>
      <c r="AB22" s="272">
        <v>53141.73</v>
      </c>
      <c r="AC22" s="272">
        <v>53141.73</v>
      </c>
      <c r="AD22" s="272">
        <v>53141.73</v>
      </c>
      <c r="AE22" s="272">
        <v>53141.73</v>
      </c>
      <c r="AF22" s="272">
        <v>53141.73</v>
      </c>
      <c r="AG22" s="170">
        <f t="shared" si="4"/>
        <v>637700.75999999989</v>
      </c>
      <c r="AH22" s="170"/>
      <c r="AI22" s="279">
        <f t="shared" si="5"/>
        <v>0</v>
      </c>
      <c r="AJ22" s="279">
        <f t="shared" si="5"/>
        <v>0</v>
      </c>
      <c r="AK22" s="279">
        <f t="shared" si="5"/>
        <v>0</v>
      </c>
      <c r="AL22" s="279">
        <f t="shared" si="5"/>
        <v>0</v>
      </c>
      <c r="AM22" s="279">
        <f t="shared" si="5"/>
        <v>0</v>
      </c>
      <c r="AN22" s="279">
        <f t="shared" si="5"/>
        <v>0</v>
      </c>
      <c r="AO22" s="279">
        <f t="shared" si="5"/>
        <v>0</v>
      </c>
      <c r="AP22" s="279">
        <f t="shared" si="5"/>
        <v>0</v>
      </c>
      <c r="AQ22" s="279">
        <f t="shared" si="5"/>
        <v>0</v>
      </c>
      <c r="AR22" s="279">
        <f t="shared" si="5"/>
        <v>0</v>
      </c>
      <c r="AS22" s="279">
        <f t="shared" si="5"/>
        <v>0</v>
      </c>
      <c r="AT22" s="279">
        <f t="shared" si="5"/>
        <v>0</v>
      </c>
      <c r="AU22" s="280">
        <f t="shared" si="6"/>
        <v>0</v>
      </c>
      <c r="AV22" s="280">
        <f t="shared" si="7"/>
        <v>0</v>
      </c>
      <c r="AW22" s="280">
        <f t="shared" si="7"/>
        <v>0</v>
      </c>
      <c r="AX22" s="280">
        <f t="shared" si="7"/>
        <v>0</v>
      </c>
      <c r="AY22" s="280">
        <f t="shared" si="7"/>
        <v>0</v>
      </c>
      <c r="AZ22" s="280">
        <f t="shared" si="8"/>
        <v>0</v>
      </c>
      <c r="BA22" s="280">
        <f t="shared" si="8"/>
        <v>0</v>
      </c>
      <c r="BB22" s="280">
        <f t="shared" si="8"/>
        <v>0</v>
      </c>
      <c r="BC22" s="280">
        <f t="shared" si="8"/>
        <v>0</v>
      </c>
      <c r="BD22" s="280">
        <f t="shared" si="8"/>
        <v>0</v>
      </c>
      <c r="BE22" s="280">
        <f t="shared" si="8"/>
        <v>0</v>
      </c>
      <c r="BF22" s="280">
        <f t="shared" si="8"/>
        <v>0</v>
      </c>
      <c r="BG22" s="280">
        <f t="shared" si="8"/>
        <v>0</v>
      </c>
      <c r="BH22" s="280">
        <f t="shared" si="8"/>
        <v>0</v>
      </c>
      <c r="BI22" s="280">
        <f t="shared" si="8"/>
        <v>0</v>
      </c>
      <c r="BJ22" s="280">
        <f t="shared" si="8"/>
        <v>0</v>
      </c>
      <c r="BK22" s="280">
        <f t="shared" si="8"/>
        <v>0</v>
      </c>
      <c r="BL22" s="279">
        <f t="shared" si="9"/>
        <v>0</v>
      </c>
    </row>
    <row r="23" spans="1:66" x14ac:dyDescent="0.25">
      <c r="A23" s="268" t="s">
        <v>167</v>
      </c>
      <c r="B23" s="175">
        <v>5.0000000000000001E-4</v>
      </c>
      <c r="C23" s="175">
        <v>4.0000000000000002E-4</v>
      </c>
      <c r="D23" s="272">
        <v>4677142.79</v>
      </c>
      <c r="E23" s="272">
        <v>4677142.79</v>
      </c>
      <c r="F23" s="272">
        <v>4677142.79</v>
      </c>
      <c r="G23" s="272">
        <v>4677142.79</v>
      </c>
      <c r="H23" s="272">
        <v>4677142.79</v>
      </c>
      <c r="I23" s="272">
        <v>4677142.79</v>
      </c>
      <c r="J23" s="272">
        <v>4677142.79</v>
      </c>
      <c r="K23" s="272">
        <v>4677142.79</v>
      </c>
      <c r="L23" s="272">
        <v>4677142.79</v>
      </c>
      <c r="M23" s="272">
        <v>4677142.79</v>
      </c>
      <c r="N23" s="272">
        <v>4677142.79</v>
      </c>
      <c r="O23" s="272">
        <v>4677142.79</v>
      </c>
      <c r="P23" s="272">
        <f t="shared" si="3"/>
        <v>56125713.479999997</v>
      </c>
      <c r="Q23" s="272">
        <v>4677142.79</v>
      </c>
      <c r="R23" s="272">
        <v>4378900.2949999999</v>
      </c>
      <c r="S23" s="272">
        <v>4080657.8</v>
      </c>
      <c r="T23" s="272">
        <v>4080657.8</v>
      </c>
      <c r="U23" s="272">
        <v>4080657.8</v>
      </c>
      <c r="V23" s="272">
        <v>4080657.8</v>
      </c>
      <c r="W23" s="272">
        <v>4080657.8</v>
      </c>
      <c r="X23" s="272">
        <v>4080657.8</v>
      </c>
      <c r="Y23" s="272">
        <v>4080657.8</v>
      </c>
      <c r="Z23" s="272">
        <v>4080657.8</v>
      </c>
      <c r="AA23" s="272">
        <v>4080657.8</v>
      </c>
      <c r="AB23" s="272">
        <v>4080657.8</v>
      </c>
      <c r="AC23" s="272">
        <v>4080657.8</v>
      </c>
      <c r="AD23" s="272">
        <v>4080657.8</v>
      </c>
      <c r="AE23" s="272">
        <v>4080657.8</v>
      </c>
      <c r="AF23" s="272">
        <v>4080657.8</v>
      </c>
      <c r="AG23" s="170">
        <f t="shared" si="4"/>
        <v>48967893.599999994</v>
      </c>
      <c r="AH23" s="170"/>
      <c r="AI23" s="279">
        <f t="shared" si="5"/>
        <v>194.88</v>
      </c>
      <c r="AJ23" s="279">
        <f t="shared" si="5"/>
        <v>194.88</v>
      </c>
      <c r="AK23" s="279">
        <f t="shared" si="5"/>
        <v>194.88</v>
      </c>
      <c r="AL23" s="279">
        <f t="shared" si="5"/>
        <v>194.88</v>
      </c>
      <c r="AM23" s="279">
        <f t="shared" si="5"/>
        <v>194.88</v>
      </c>
      <c r="AN23" s="279">
        <f t="shared" si="5"/>
        <v>194.88</v>
      </c>
      <c r="AO23" s="279">
        <f t="shared" si="5"/>
        <v>194.88</v>
      </c>
      <c r="AP23" s="279">
        <f t="shared" si="5"/>
        <v>194.88</v>
      </c>
      <c r="AQ23" s="279">
        <f t="shared" si="5"/>
        <v>194.88</v>
      </c>
      <c r="AR23" s="279">
        <f t="shared" si="5"/>
        <v>194.88</v>
      </c>
      <c r="AS23" s="279">
        <f t="shared" si="5"/>
        <v>194.88</v>
      </c>
      <c r="AT23" s="279">
        <f t="shared" si="5"/>
        <v>194.88</v>
      </c>
      <c r="AU23" s="280">
        <f t="shared" si="6"/>
        <v>2338.5600000000004</v>
      </c>
      <c r="AV23" s="280">
        <f t="shared" si="7"/>
        <v>194.88</v>
      </c>
      <c r="AW23" s="280">
        <f t="shared" si="7"/>
        <v>182.45</v>
      </c>
      <c r="AX23" s="280">
        <f t="shared" si="7"/>
        <v>170.03</v>
      </c>
      <c r="AY23" s="280">
        <f t="shared" si="7"/>
        <v>170.03</v>
      </c>
      <c r="AZ23" s="280">
        <f t="shared" si="8"/>
        <v>136.02000000000001</v>
      </c>
      <c r="BA23" s="280">
        <f t="shared" si="8"/>
        <v>136.02000000000001</v>
      </c>
      <c r="BB23" s="280">
        <f t="shared" si="8"/>
        <v>136.02000000000001</v>
      </c>
      <c r="BC23" s="280">
        <f t="shared" si="8"/>
        <v>136.02000000000001</v>
      </c>
      <c r="BD23" s="280">
        <f t="shared" si="8"/>
        <v>136.02000000000001</v>
      </c>
      <c r="BE23" s="280">
        <f t="shared" si="8"/>
        <v>136.02000000000001</v>
      </c>
      <c r="BF23" s="280">
        <f t="shared" si="8"/>
        <v>136.02000000000001</v>
      </c>
      <c r="BG23" s="280">
        <f t="shared" si="8"/>
        <v>136.02000000000001</v>
      </c>
      <c r="BH23" s="280">
        <f t="shared" si="8"/>
        <v>136.02000000000001</v>
      </c>
      <c r="BI23" s="280">
        <f t="shared" si="8"/>
        <v>136.02000000000001</v>
      </c>
      <c r="BJ23" s="280">
        <f t="shared" si="8"/>
        <v>136.02000000000001</v>
      </c>
      <c r="BK23" s="280">
        <f t="shared" si="8"/>
        <v>136.02000000000001</v>
      </c>
      <c r="BL23" s="279">
        <f t="shared" si="9"/>
        <v>1632.24</v>
      </c>
    </row>
    <row r="24" spans="1:66" x14ac:dyDescent="0.25">
      <c r="A24" s="268" t="s">
        <v>168</v>
      </c>
      <c r="B24" s="175">
        <v>6.6999999999999994E-3</v>
      </c>
      <c r="C24" s="175">
        <v>6.3E-3</v>
      </c>
      <c r="D24" s="272">
        <v>2309727.39</v>
      </c>
      <c r="E24" s="272">
        <v>2309727.39</v>
      </c>
      <c r="F24" s="272">
        <v>2309727.39</v>
      </c>
      <c r="G24" s="272">
        <v>2309727.39</v>
      </c>
      <c r="H24" s="272">
        <v>2309727.39</v>
      </c>
      <c r="I24" s="272">
        <v>2309727.39</v>
      </c>
      <c r="J24" s="272">
        <v>2309727.39</v>
      </c>
      <c r="K24" s="272">
        <v>2309727.39</v>
      </c>
      <c r="L24" s="272">
        <v>2309727.39</v>
      </c>
      <c r="M24" s="272">
        <v>2309727.39</v>
      </c>
      <c r="N24" s="272">
        <v>2309727.39</v>
      </c>
      <c r="O24" s="272">
        <v>2309727.39</v>
      </c>
      <c r="P24" s="272">
        <f t="shared" si="3"/>
        <v>27716728.680000003</v>
      </c>
      <c r="Q24" s="272">
        <v>2309727.39</v>
      </c>
      <c r="R24" s="272">
        <v>2276050.4450000003</v>
      </c>
      <c r="S24" s="272">
        <v>2242373.5</v>
      </c>
      <c r="T24" s="272">
        <v>2242373.5</v>
      </c>
      <c r="U24" s="272">
        <v>2242373.5</v>
      </c>
      <c r="V24" s="272">
        <v>2242373.5</v>
      </c>
      <c r="W24" s="272">
        <v>2242373.5</v>
      </c>
      <c r="X24" s="272">
        <v>2242373.5</v>
      </c>
      <c r="Y24" s="272">
        <v>2242373.5</v>
      </c>
      <c r="Z24" s="272">
        <v>2242373.5</v>
      </c>
      <c r="AA24" s="272">
        <v>2242373.5</v>
      </c>
      <c r="AB24" s="272">
        <v>2242373.5</v>
      </c>
      <c r="AC24" s="272">
        <v>2242373.5</v>
      </c>
      <c r="AD24" s="272">
        <v>2242373.5</v>
      </c>
      <c r="AE24" s="272">
        <v>2242373.5</v>
      </c>
      <c r="AF24" s="272">
        <v>2242373.5</v>
      </c>
      <c r="AG24" s="170">
        <f t="shared" si="4"/>
        <v>26908482</v>
      </c>
      <c r="AH24" s="170"/>
      <c r="AI24" s="279">
        <f t="shared" si="5"/>
        <v>1289.5999999999999</v>
      </c>
      <c r="AJ24" s="279">
        <f t="shared" si="5"/>
        <v>1289.5999999999999</v>
      </c>
      <c r="AK24" s="279">
        <f t="shared" si="5"/>
        <v>1289.5999999999999</v>
      </c>
      <c r="AL24" s="279">
        <f t="shared" si="5"/>
        <v>1289.5999999999999</v>
      </c>
      <c r="AM24" s="279">
        <f t="shared" si="5"/>
        <v>1289.5999999999999</v>
      </c>
      <c r="AN24" s="279">
        <f t="shared" si="5"/>
        <v>1289.5999999999999</v>
      </c>
      <c r="AO24" s="279">
        <f t="shared" si="5"/>
        <v>1289.5999999999999</v>
      </c>
      <c r="AP24" s="279">
        <f t="shared" si="5"/>
        <v>1289.5999999999999</v>
      </c>
      <c r="AQ24" s="279">
        <f t="shared" si="5"/>
        <v>1289.5999999999999</v>
      </c>
      <c r="AR24" s="279">
        <f t="shared" si="5"/>
        <v>1289.5999999999999</v>
      </c>
      <c r="AS24" s="279">
        <f t="shared" si="5"/>
        <v>1289.5999999999999</v>
      </c>
      <c r="AT24" s="279">
        <f t="shared" si="5"/>
        <v>1289.5999999999999</v>
      </c>
      <c r="AU24" s="280">
        <f t="shared" si="6"/>
        <v>15475.200000000003</v>
      </c>
      <c r="AV24" s="280">
        <f t="shared" si="7"/>
        <v>1289.5999999999999</v>
      </c>
      <c r="AW24" s="280">
        <f t="shared" si="7"/>
        <v>1270.79</v>
      </c>
      <c r="AX24" s="280">
        <f t="shared" si="7"/>
        <v>1251.99</v>
      </c>
      <c r="AY24" s="280">
        <f t="shared" si="7"/>
        <v>1251.99</v>
      </c>
      <c r="AZ24" s="280">
        <f t="shared" si="8"/>
        <v>1177.25</v>
      </c>
      <c r="BA24" s="280">
        <f t="shared" si="8"/>
        <v>1177.25</v>
      </c>
      <c r="BB24" s="280">
        <f t="shared" si="8"/>
        <v>1177.25</v>
      </c>
      <c r="BC24" s="280">
        <f t="shared" si="8"/>
        <v>1177.25</v>
      </c>
      <c r="BD24" s="280">
        <f t="shared" si="8"/>
        <v>1177.25</v>
      </c>
      <c r="BE24" s="280">
        <f t="shared" si="8"/>
        <v>1177.25</v>
      </c>
      <c r="BF24" s="280">
        <f t="shared" si="8"/>
        <v>1177.25</v>
      </c>
      <c r="BG24" s="280">
        <f t="shared" si="8"/>
        <v>1177.25</v>
      </c>
      <c r="BH24" s="280">
        <f t="shared" si="8"/>
        <v>1177.25</v>
      </c>
      <c r="BI24" s="280">
        <f t="shared" si="8"/>
        <v>1177.25</v>
      </c>
      <c r="BJ24" s="280">
        <f t="shared" si="8"/>
        <v>1177.25</v>
      </c>
      <c r="BK24" s="280">
        <f t="shared" si="8"/>
        <v>1177.25</v>
      </c>
      <c r="BL24" s="279">
        <f t="shared" si="9"/>
        <v>14127</v>
      </c>
    </row>
    <row r="25" spans="1:66" x14ac:dyDescent="0.25">
      <c r="A25" s="268" t="s">
        <v>169</v>
      </c>
      <c r="B25" s="175">
        <v>1.8000000000000002E-2</v>
      </c>
      <c r="C25" s="175">
        <v>3.1699999999999999E-2</v>
      </c>
      <c r="D25" s="272">
        <v>23443613.079999998</v>
      </c>
      <c r="E25" s="272">
        <v>23443613.079999998</v>
      </c>
      <c r="F25" s="272">
        <v>23443613.079999998</v>
      </c>
      <c r="G25" s="272">
        <v>23443613.079999998</v>
      </c>
      <c r="H25" s="272">
        <v>23443613.079999998</v>
      </c>
      <c r="I25" s="272">
        <v>23451066.149999999</v>
      </c>
      <c r="J25" s="272">
        <v>23458519.219999999</v>
      </c>
      <c r="K25" s="272">
        <v>23458519.219999999</v>
      </c>
      <c r="L25" s="272">
        <v>23458519.219999999</v>
      </c>
      <c r="M25" s="272">
        <v>23479519.219999999</v>
      </c>
      <c r="N25" s="272">
        <v>23500519.219999999</v>
      </c>
      <c r="O25" s="272">
        <v>23500519.219999999</v>
      </c>
      <c r="P25" s="272">
        <f t="shared" si="3"/>
        <v>281525246.87</v>
      </c>
      <c r="Q25" s="272">
        <v>23500519.219999999</v>
      </c>
      <c r="R25" s="272">
        <v>23500519.219999999</v>
      </c>
      <c r="S25" s="272">
        <v>23500519.219999999</v>
      </c>
      <c r="T25" s="272">
        <v>23500519.219999999</v>
      </c>
      <c r="U25" s="272">
        <v>23537677.309999999</v>
      </c>
      <c r="V25" s="272">
        <v>23574835.399999999</v>
      </c>
      <c r="W25" s="272">
        <v>23574835.399999999</v>
      </c>
      <c r="X25" s="272">
        <v>23574835.399999999</v>
      </c>
      <c r="Y25" s="272">
        <v>23574835.399999999</v>
      </c>
      <c r="Z25" s="272">
        <v>23648455.884999998</v>
      </c>
      <c r="AA25" s="272">
        <v>23722076.369999997</v>
      </c>
      <c r="AB25" s="272">
        <v>23722076.369999997</v>
      </c>
      <c r="AC25" s="272">
        <v>23722076.369999997</v>
      </c>
      <c r="AD25" s="272">
        <v>23722076.369999997</v>
      </c>
      <c r="AE25" s="272">
        <v>23722076.369999997</v>
      </c>
      <c r="AF25" s="272">
        <v>23722076.369999997</v>
      </c>
      <c r="AG25" s="170">
        <f t="shared" si="4"/>
        <v>283817933.01499999</v>
      </c>
      <c r="AH25" s="170"/>
      <c r="AI25" s="279">
        <f t="shared" si="5"/>
        <v>35165.42</v>
      </c>
      <c r="AJ25" s="279">
        <f t="shared" si="5"/>
        <v>35165.42</v>
      </c>
      <c r="AK25" s="279">
        <f t="shared" si="5"/>
        <v>35165.42</v>
      </c>
      <c r="AL25" s="279">
        <f t="shared" si="5"/>
        <v>35165.42</v>
      </c>
      <c r="AM25" s="279">
        <f t="shared" si="5"/>
        <v>35165.42</v>
      </c>
      <c r="AN25" s="279">
        <f t="shared" si="5"/>
        <v>35176.6</v>
      </c>
      <c r="AO25" s="279">
        <f t="shared" si="5"/>
        <v>35187.78</v>
      </c>
      <c r="AP25" s="279">
        <f t="shared" si="5"/>
        <v>35187.78</v>
      </c>
      <c r="AQ25" s="279">
        <f t="shared" si="5"/>
        <v>35187.78</v>
      </c>
      <c r="AR25" s="279">
        <f t="shared" si="5"/>
        <v>35219.279999999999</v>
      </c>
      <c r="AS25" s="279">
        <f t="shared" si="5"/>
        <v>35250.78</v>
      </c>
      <c r="AT25" s="279">
        <f t="shared" si="5"/>
        <v>35250.78</v>
      </c>
      <c r="AU25" s="280">
        <f t="shared" si="6"/>
        <v>422287.88000000012</v>
      </c>
      <c r="AV25" s="280">
        <f t="shared" si="7"/>
        <v>35250.78</v>
      </c>
      <c r="AW25" s="280">
        <f t="shared" si="7"/>
        <v>35250.78</v>
      </c>
      <c r="AX25" s="280">
        <f t="shared" si="7"/>
        <v>35250.78</v>
      </c>
      <c r="AY25" s="280">
        <f t="shared" si="7"/>
        <v>35250.78</v>
      </c>
      <c r="AZ25" s="280">
        <f t="shared" si="8"/>
        <v>62178.7</v>
      </c>
      <c r="BA25" s="280">
        <f t="shared" si="8"/>
        <v>62276.86</v>
      </c>
      <c r="BB25" s="280">
        <f t="shared" si="8"/>
        <v>62276.86</v>
      </c>
      <c r="BC25" s="280">
        <f t="shared" si="8"/>
        <v>62276.86</v>
      </c>
      <c r="BD25" s="280">
        <f t="shared" si="8"/>
        <v>62276.86</v>
      </c>
      <c r="BE25" s="280">
        <f t="shared" si="8"/>
        <v>62471.34</v>
      </c>
      <c r="BF25" s="280">
        <f t="shared" si="8"/>
        <v>62665.82</v>
      </c>
      <c r="BG25" s="280">
        <f t="shared" si="8"/>
        <v>62665.82</v>
      </c>
      <c r="BH25" s="280">
        <f t="shared" si="8"/>
        <v>62665.82</v>
      </c>
      <c r="BI25" s="280">
        <f t="shared" si="8"/>
        <v>62665.82</v>
      </c>
      <c r="BJ25" s="280">
        <f t="shared" si="8"/>
        <v>62665.82</v>
      </c>
      <c r="BK25" s="280">
        <f t="shared" si="8"/>
        <v>62665.82</v>
      </c>
      <c r="BL25" s="279">
        <f t="shared" si="9"/>
        <v>749752.39999999979</v>
      </c>
    </row>
    <row r="26" spans="1:66" x14ac:dyDescent="0.25">
      <c r="A26" s="268" t="s">
        <v>545</v>
      </c>
      <c r="B26" s="175">
        <v>0</v>
      </c>
      <c r="C26" s="175">
        <v>3.1699999999999999E-2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272">
        <v>0</v>
      </c>
      <c r="J26" s="272">
        <v>0</v>
      </c>
      <c r="K26" s="272">
        <v>0</v>
      </c>
      <c r="L26" s="272">
        <v>0</v>
      </c>
      <c r="M26" s="272">
        <v>0</v>
      </c>
      <c r="N26" s="272">
        <v>0</v>
      </c>
      <c r="O26" s="272">
        <v>0</v>
      </c>
      <c r="P26" s="272">
        <f t="shared" si="3"/>
        <v>0</v>
      </c>
      <c r="Q26" s="272">
        <v>0</v>
      </c>
      <c r="R26" s="272">
        <v>0</v>
      </c>
      <c r="S26" s="272">
        <v>0</v>
      </c>
      <c r="T26" s="272">
        <v>0</v>
      </c>
      <c r="U26" s="272">
        <v>0</v>
      </c>
      <c r="V26" s="272">
        <v>0</v>
      </c>
      <c r="W26" s="272">
        <v>0</v>
      </c>
      <c r="X26" s="272">
        <v>0</v>
      </c>
      <c r="Y26" s="272">
        <v>0</v>
      </c>
      <c r="Z26" s="272">
        <v>0</v>
      </c>
      <c r="AA26" s="272">
        <v>0</v>
      </c>
      <c r="AB26" s="272">
        <v>0</v>
      </c>
      <c r="AC26" s="272">
        <v>0</v>
      </c>
      <c r="AD26" s="272">
        <v>0</v>
      </c>
      <c r="AE26" s="272">
        <v>0</v>
      </c>
      <c r="AF26" s="272">
        <v>0</v>
      </c>
      <c r="AG26" s="170">
        <f t="shared" si="4"/>
        <v>0</v>
      </c>
      <c r="AH26" s="170"/>
      <c r="AI26" s="279">
        <f t="shared" si="5"/>
        <v>0</v>
      </c>
      <c r="AJ26" s="279">
        <f t="shared" si="5"/>
        <v>0</v>
      </c>
      <c r="AK26" s="279">
        <f t="shared" si="5"/>
        <v>0</v>
      </c>
      <c r="AL26" s="279">
        <f t="shared" si="5"/>
        <v>0</v>
      </c>
      <c r="AM26" s="279">
        <f t="shared" si="5"/>
        <v>0</v>
      </c>
      <c r="AN26" s="279">
        <f t="shared" si="5"/>
        <v>0</v>
      </c>
      <c r="AO26" s="279">
        <f t="shared" si="5"/>
        <v>0</v>
      </c>
      <c r="AP26" s="279">
        <f t="shared" si="5"/>
        <v>0</v>
      </c>
      <c r="AQ26" s="279">
        <f t="shared" si="5"/>
        <v>0</v>
      </c>
      <c r="AR26" s="279">
        <f t="shared" si="5"/>
        <v>0</v>
      </c>
      <c r="AS26" s="279">
        <f t="shared" si="5"/>
        <v>0</v>
      </c>
      <c r="AT26" s="279">
        <f t="shared" si="5"/>
        <v>0</v>
      </c>
      <c r="AU26" s="280">
        <f t="shared" si="6"/>
        <v>0</v>
      </c>
      <c r="AV26" s="280">
        <f t="shared" si="7"/>
        <v>0</v>
      </c>
      <c r="AW26" s="280">
        <f t="shared" si="7"/>
        <v>0</v>
      </c>
      <c r="AX26" s="280">
        <f t="shared" si="7"/>
        <v>0</v>
      </c>
      <c r="AY26" s="280">
        <f t="shared" si="7"/>
        <v>0</v>
      </c>
      <c r="AZ26" s="280">
        <f t="shared" si="8"/>
        <v>0</v>
      </c>
      <c r="BA26" s="280">
        <f t="shared" si="8"/>
        <v>0</v>
      </c>
      <c r="BB26" s="280">
        <f t="shared" si="8"/>
        <v>0</v>
      </c>
      <c r="BC26" s="280">
        <f t="shared" si="8"/>
        <v>0</v>
      </c>
      <c r="BD26" s="280">
        <f t="shared" si="8"/>
        <v>0</v>
      </c>
      <c r="BE26" s="280">
        <f t="shared" si="8"/>
        <v>0</v>
      </c>
      <c r="BF26" s="280">
        <f t="shared" si="8"/>
        <v>0</v>
      </c>
      <c r="BG26" s="280">
        <f t="shared" si="8"/>
        <v>0</v>
      </c>
      <c r="BH26" s="280">
        <f t="shared" si="8"/>
        <v>0</v>
      </c>
      <c r="BI26" s="280">
        <f t="shared" si="8"/>
        <v>0</v>
      </c>
      <c r="BJ26" s="280">
        <f t="shared" si="8"/>
        <v>0</v>
      </c>
      <c r="BK26" s="280">
        <f t="shared" si="8"/>
        <v>0</v>
      </c>
      <c r="BL26" s="279">
        <f t="shared" si="9"/>
        <v>0</v>
      </c>
      <c r="BN26" s="279">
        <f>BL26</f>
        <v>0</v>
      </c>
    </row>
    <row r="27" spans="1:66" x14ac:dyDescent="0.25">
      <c r="A27" s="268" t="s">
        <v>170</v>
      </c>
      <c r="B27" s="175">
        <v>1.8000000000000002E-2</v>
      </c>
      <c r="C27" s="175">
        <v>3.1699999999999999E-2</v>
      </c>
      <c r="D27" s="272">
        <v>47042.13</v>
      </c>
      <c r="E27" s="272">
        <v>47042.13</v>
      </c>
      <c r="F27" s="272">
        <v>47042.13</v>
      </c>
      <c r="G27" s="272">
        <v>47042.13</v>
      </c>
      <c r="H27" s="272">
        <v>47042.13</v>
      </c>
      <c r="I27" s="272">
        <v>47042.13</v>
      </c>
      <c r="J27" s="272">
        <v>47042.13</v>
      </c>
      <c r="K27" s="272">
        <v>47042.13</v>
      </c>
      <c r="L27" s="272">
        <v>47042.13</v>
      </c>
      <c r="M27" s="272">
        <v>47042.13</v>
      </c>
      <c r="N27" s="272">
        <v>47042.13</v>
      </c>
      <c r="O27" s="272">
        <v>47042.13</v>
      </c>
      <c r="P27" s="272">
        <f t="shared" si="3"/>
        <v>564505.55999999994</v>
      </c>
      <c r="Q27" s="272">
        <v>47042.13</v>
      </c>
      <c r="R27" s="272">
        <v>47042.13</v>
      </c>
      <c r="S27" s="272">
        <v>47042.13</v>
      </c>
      <c r="T27" s="272">
        <v>47042.13</v>
      </c>
      <c r="U27" s="272">
        <v>47042.13</v>
      </c>
      <c r="V27" s="272">
        <v>47042.13</v>
      </c>
      <c r="W27" s="272">
        <v>47042.13</v>
      </c>
      <c r="X27" s="272">
        <v>47042.13</v>
      </c>
      <c r="Y27" s="272">
        <v>47042.13</v>
      </c>
      <c r="Z27" s="272">
        <v>47042.13</v>
      </c>
      <c r="AA27" s="272">
        <v>47042.13</v>
      </c>
      <c r="AB27" s="272">
        <v>47042.13</v>
      </c>
      <c r="AC27" s="272">
        <v>47042.13</v>
      </c>
      <c r="AD27" s="272">
        <v>47042.13</v>
      </c>
      <c r="AE27" s="272">
        <v>47042.13</v>
      </c>
      <c r="AF27" s="272">
        <v>47042.13</v>
      </c>
      <c r="AG27" s="170">
        <f t="shared" si="4"/>
        <v>564505.55999999994</v>
      </c>
      <c r="AH27" s="170"/>
      <c r="AI27" s="279">
        <f t="shared" si="5"/>
        <v>70.56</v>
      </c>
      <c r="AJ27" s="279">
        <f t="shared" si="5"/>
        <v>70.56</v>
      </c>
      <c r="AK27" s="279">
        <f t="shared" si="5"/>
        <v>70.56</v>
      </c>
      <c r="AL27" s="279">
        <f t="shared" si="5"/>
        <v>70.56</v>
      </c>
      <c r="AM27" s="279">
        <f t="shared" si="5"/>
        <v>70.56</v>
      </c>
      <c r="AN27" s="279">
        <f t="shared" si="5"/>
        <v>70.56</v>
      </c>
      <c r="AO27" s="279">
        <f t="shared" si="5"/>
        <v>70.56</v>
      </c>
      <c r="AP27" s="279">
        <f t="shared" si="5"/>
        <v>70.56</v>
      </c>
      <c r="AQ27" s="279">
        <f t="shared" si="5"/>
        <v>70.56</v>
      </c>
      <c r="AR27" s="279">
        <f t="shared" si="5"/>
        <v>70.56</v>
      </c>
      <c r="AS27" s="279">
        <f t="shared" si="5"/>
        <v>70.56</v>
      </c>
      <c r="AT27" s="279">
        <f t="shared" si="5"/>
        <v>70.56</v>
      </c>
      <c r="AU27" s="280">
        <f t="shared" si="6"/>
        <v>846.7199999999998</v>
      </c>
      <c r="AV27" s="280">
        <f t="shared" si="7"/>
        <v>70.56</v>
      </c>
      <c r="AW27" s="280">
        <f t="shared" si="7"/>
        <v>70.56</v>
      </c>
      <c r="AX27" s="280">
        <f t="shared" si="7"/>
        <v>70.56</v>
      </c>
      <c r="AY27" s="280">
        <f t="shared" si="7"/>
        <v>70.56</v>
      </c>
      <c r="AZ27" s="280">
        <f t="shared" si="8"/>
        <v>124.27</v>
      </c>
      <c r="BA27" s="280">
        <f t="shared" si="8"/>
        <v>124.27</v>
      </c>
      <c r="BB27" s="280">
        <f t="shared" si="8"/>
        <v>124.27</v>
      </c>
      <c r="BC27" s="280">
        <f t="shared" si="8"/>
        <v>124.27</v>
      </c>
      <c r="BD27" s="280">
        <f t="shared" si="8"/>
        <v>124.27</v>
      </c>
      <c r="BE27" s="280">
        <f t="shared" si="8"/>
        <v>124.27</v>
      </c>
      <c r="BF27" s="280">
        <f t="shared" si="8"/>
        <v>124.27</v>
      </c>
      <c r="BG27" s="280">
        <f t="shared" si="8"/>
        <v>124.27</v>
      </c>
      <c r="BH27" s="280">
        <f t="shared" si="8"/>
        <v>124.27</v>
      </c>
      <c r="BI27" s="280">
        <f t="shared" si="8"/>
        <v>124.27</v>
      </c>
      <c r="BJ27" s="280">
        <f t="shared" si="8"/>
        <v>124.27</v>
      </c>
      <c r="BK27" s="280">
        <f t="shared" si="8"/>
        <v>124.27</v>
      </c>
      <c r="BL27" s="279">
        <f t="shared" si="9"/>
        <v>1491.24</v>
      </c>
      <c r="BN27" s="279">
        <f>BL27</f>
        <v>1491.24</v>
      </c>
    </row>
    <row r="28" spans="1:66" x14ac:dyDescent="0.25">
      <c r="A28" s="268" t="s">
        <v>546</v>
      </c>
      <c r="B28" s="175">
        <v>1.8000000000000002E-2</v>
      </c>
      <c r="C28" s="175">
        <v>3.1699999999999999E-2</v>
      </c>
      <c r="D28" s="272">
        <v>5263749.1200000001</v>
      </c>
      <c r="E28" s="272">
        <v>5263749.1200000001</v>
      </c>
      <c r="F28" s="272">
        <v>5263749.1200000001</v>
      </c>
      <c r="G28" s="272">
        <v>5263749.1200000001</v>
      </c>
      <c r="H28" s="272">
        <v>5263749.1200000001</v>
      </c>
      <c r="I28" s="272">
        <v>5263749.1200000001</v>
      </c>
      <c r="J28" s="272">
        <v>5263749.1200000001</v>
      </c>
      <c r="K28" s="272">
        <v>5263749.1200000001</v>
      </c>
      <c r="L28" s="272">
        <v>5263749.1200000001</v>
      </c>
      <c r="M28" s="272">
        <v>5263749.1200000001</v>
      </c>
      <c r="N28" s="272">
        <v>5263749.1200000001</v>
      </c>
      <c r="O28" s="272">
        <v>5263749.1200000001</v>
      </c>
      <c r="P28" s="272">
        <f t="shared" si="3"/>
        <v>63164989.43999999</v>
      </c>
      <c r="Q28" s="272">
        <v>5263749.1200000001</v>
      </c>
      <c r="R28" s="272">
        <v>5263749.1200000001</v>
      </c>
      <c r="S28" s="272">
        <v>5263749.1200000001</v>
      </c>
      <c r="T28" s="272">
        <v>5263749.1200000001</v>
      </c>
      <c r="U28" s="272">
        <v>5263749.1200000001</v>
      </c>
      <c r="V28" s="272">
        <v>5263749.1200000001</v>
      </c>
      <c r="W28" s="272">
        <v>5263749.1200000001</v>
      </c>
      <c r="X28" s="272">
        <v>5263749.1200000001</v>
      </c>
      <c r="Y28" s="272">
        <v>5263749.1200000001</v>
      </c>
      <c r="Z28" s="272">
        <v>5263749.1200000001</v>
      </c>
      <c r="AA28" s="272">
        <v>5263749.1200000001</v>
      </c>
      <c r="AB28" s="272">
        <v>5263749.1200000001</v>
      </c>
      <c r="AC28" s="272">
        <v>5263749.1200000001</v>
      </c>
      <c r="AD28" s="272">
        <v>5263749.1200000001</v>
      </c>
      <c r="AE28" s="272">
        <v>5263749.1200000001</v>
      </c>
      <c r="AF28" s="272">
        <v>5263749.1200000001</v>
      </c>
      <c r="AG28" s="170">
        <f t="shared" si="4"/>
        <v>63164989.43999999</v>
      </c>
      <c r="AH28" s="170"/>
      <c r="AI28" s="279">
        <f t="shared" si="5"/>
        <v>7895.62</v>
      </c>
      <c r="AJ28" s="279">
        <f t="shared" si="5"/>
        <v>7895.62</v>
      </c>
      <c r="AK28" s="279">
        <f t="shared" si="5"/>
        <v>7895.62</v>
      </c>
      <c r="AL28" s="279">
        <f t="shared" si="5"/>
        <v>7895.62</v>
      </c>
      <c r="AM28" s="279">
        <f t="shared" si="5"/>
        <v>7895.62</v>
      </c>
      <c r="AN28" s="279">
        <f t="shared" si="5"/>
        <v>7895.62</v>
      </c>
      <c r="AO28" s="279">
        <f t="shared" si="5"/>
        <v>7895.62</v>
      </c>
      <c r="AP28" s="279">
        <f t="shared" si="5"/>
        <v>7895.62</v>
      </c>
      <c r="AQ28" s="279">
        <f t="shared" si="5"/>
        <v>7895.62</v>
      </c>
      <c r="AR28" s="279">
        <f t="shared" si="5"/>
        <v>7895.62</v>
      </c>
      <c r="AS28" s="279">
        <f t="shared" si="5"/>
        <v>7895.62</v>
      </c>
      <c r="AT28" s="279">
        <f t="shared" si="5"/>
        <v>7895.62</v>
      </c>
      <c r="AU28" s="280">
        <f t="shared" si="6"/>
        <v>94747.439999999988</v>
      </c>
      <c r="AV28" s="280">
        <f t="shared" si="7"/>
        <v>7895.62</v>
      </c>
      <c r="AW28" s="280">
        <f t="shared" si="7"/>
        <v>7895.62</v>
      </c>
      <c r="AX28" s="280">
        <f t="shared" si="7"/>
        <v>7895.62</v>
      </c>
      <c r="AY28" s="280">
        <f t="shared" si="7"/>
        <v>7895.62</v>
      </c>
      <c r="AZ28" s="280">
        <f t="shared" si="8"/>
        <v>13905.07</v>
      </c>
      <c r="BA28" s="280">
        <f t="shared" si="8"/>
        <v>13905.07</v>
      </c>
      <c r="BB28" s="280">
        <f t="shared" si="8"/>
        <v>13905.07</v>
      </c>
      <c r="BC28" s="280">
        <f t="shared" si="8"/>
        <v>13905.07</v>
      </c>
      <c r="BD28" s="280">
        <f t="shared" si="8"/>
        <v>13905.07</v>
      </c>
      <c r="BE28" s="280">
        <f t="shared" si="8"/>
        <v>13905.07</v>
      </c>
      <c r="BF28" s="280">
        <f t="shared" si="8"/>
        <v>13905.07</v>
      </c>
      <c r="BG28" s="280">
        <f t="shared" si="8"/>
        <v>13905.07</v>
      </c>
      <c r="BH28" s="280">
        <f t="shared" si="8"/>
        <v>13905.07</v>
      </c>
      <c r="BI28" s="280">
        <f t="shared" si="8"/>
        <v>13905.07</v>
      </c>
      <c r="BJ28" s="280">
        <f t="shared" si="8"/>
        <v>13905.07</v>
      </c>
      <c r="BK28" s="280">
        <f t="shared" si="8"/>
        <v>13905.07</v>
      </c>
      <c r="BL28" s="279">
        <f t="shared" si="9"/>
        <v>166860.84000000005</v>
      </c>
      <c r="BN28" s="279">
        <f>BL28</f>
        <v>166860.84000000005</v>
      </c>
    </row>
    <row r="29" spans="1:66" x14ac:dyDescent="0.25">
      <c r="A29" s="268" t="s">
        <v>171</v>
      </c>
      <c r="B29" s="175">
        <v>4.8299999999999996E-2</v>
      </c>
      <c r="C29" s="175">
        <v>4.5399999999999996E-2</v>
      </c>
      <c r="D29" s="272">
        <v>45382543.880000003</v>
      </c>
      <c r="E29" s="272">
        <v>45382543.880000003</v>
      </c>
      <c r="F29" s="272">
        <v>45382543.880000003</v>
      </c>
      <c r="G29" s="272">
        <v>45382543.880000003</v>
      </c>
      <c r="H29" s="272">
        <v>45382543.880000003</v>
      </c>
      <c r="I29" s="272">
        <v>45382543.880000003</v>
      </c>
      <c r="J29" s="272">
        <v>45382543.880000003</v>
      </c>
      <c r="K29" s="272">
        <v>45382543.880000003</v>
      </c>
      <c r="L29" s="272">
        <v>45382543.880000003</v>
      </c>
      <c r="M29" s="272">
        <v>45461543.880000003</v>
      </c>
      <c r="N29" s="272">
        <v>45540543.880000003</v>
      </c>
      <c r="O29" s="272">
        <v>45540543.880000003</v>
      </c>
      <c r="P29" s="272">
        <f t="shared" si="3"/>
        <v>544985526.56000006</v>
      </c>
      <c r="Q29" s="272">
        <v>45540543.880000003</v>
      </c>
      <c r="R29" s="272">
        <v>45540543.880000003</v>
      </c>
      <c r="S29" s="272">
        <v>45540543.880000003</v>
      </c>
      <c r="T29" s="272">
        <v>45540543.880000003</v>
      </c>
      <c r="U29" s="272">
        <v>45540543.880000003</v>
      </c>
      <c r="V29" s="272">
        <v>45540543.880000003</v>
      </c>
      <c r="W29" s="272">
        <v>45540543.880000003</v>
      </c>
      <c r="X29" s="272">
        <v>45540543.880000003</v>
      </c>
      <c r="Y29" s="272">
        <v>45540543.880000003</v>
      </c>
      <c r="Z29" s="272">
        <v>45540543.880000003</v>
      </c>
      <c r="AA29" s="272">
        <v>45540543.880000003</v>
      </c>
      <c r="AB29" s="272">
        <v>45540543.880000003</v>
      </c>
      <c r="AC29" s="272">
        <v>45540543.880000003</v>
      </c>
      <c r="AD29" s="272">
        <v>45540543.880000003</v>
      </c>
      <c r="AE29" s="272">
        <v>45540543.880000003</v>
      </c>
      <c r="AF29" s="272">
        <v>45540543.880000003</v>
      </c>
      <c r="AG29" s="170">
        <f t="shared" si="4"/>
        <v>546486526.56000006</v>
      </c>
      <c r="AH29" s="170"/>
      <c r="AI29" s="279">
        <f t="shared" si="5"/>
        <v>182664.74</v>
      </c>
      <c r="AJ29" s="279">
        <f t="shared" si="5"/>
        <v>182664.74</v>
      </c>
      <c r="AK29" s="279">
        <f t="shared" si="5"/>
        <v>182664.74</v>
      </c>
      <c r="AL29" s="279">
        <f t="shared" si="5"/>
        <v>182664.74</v>
      </c>
      <c r="AM29" s="279">
        <f t="shared" si="5"/>
        <v>182664.74</v>
      </c>
      <c r="AN29" s="279">
        <f t="shared" si="5"/>
        <v>182664.74</v>
      </c>
      <c r="AO29" s="279">
        <f t="shared" si="5"/>
        <v>182664.74</v>
      </c>
      <c r="AP29" s="279">
        <f t="shared" si="5"/>
        <v>182664.74</v>
      </c>
      <c r="AQ29" s="279">
        <f t="shared" si="5"/>
        <v>182664.74</v>
      </c>
      <c r="AR29" s="279">
        <f t="shared" si="5"/>
        <v>182982.71</v>
      </c>
      <c r="AS29" s="279">
        <f t="shared" si="5"/>
        <v>183300.69</v>
      </c>
      <c r="AT29" s="279">
        <f t="shared" si="5"/>
        <v>183300.69</v>
      </c>
      <c r="AU29" s="280">
        <f t="shared" si="6"/>
        <v>2193566.75</v>
      </c>
      <c r="AV29" s="280">
        <f t="shared" si="7"/>
        <v>183300.69</v>
      </c>
      <c r="AW29" s="280">
        <f t="shared" si="7"/>
        <v>183300.69</v>
      </c>
      <c r="AX29" s="280">
        <f t="shared" si="7"/>
        <v>183300.69</v>
      </c>
      <c r="AY29" s="280">
        <f t="shared" si="7"/>
        <v>183300.69</v>
      </c>
      <c r="AZ29" s="280">
        <f t="shared" si="8"/>
        <v>172295.06</v>
      </c>
      <c r="BA29" s="280">
        <f t="shared" si="8"/>
        <v>172295.06</v>
      </c>
      <c r="BB29" s="280">
        <f t="shared" si="8"/>
        <v>172295.06</v>
      </c>
      <c r="BC29" s="280">
        <f t="shared" si="8"/>
        <v>172295.06</v>
      </c>
      <c r="BD29" s="280">
        <f t="shared" si="8"/>
        <v>172295.06</v>
      </c>
      <c r="BE29" s="280">
        <f t="shared" si="8"/>
        <v>172295.06</v>
      </c>
      <c r="BF29" s="280">
        <f t="shared" si="8"/>
        <v>172295.06</v>
      </c>
      <c r="BG29" s="280">
        <f t="shared" si="8"/>
        <v>172295.06</v>
      </c>
      <c r="BH29" s="280">
        <f t="shared" si="8"/>
        <v>172295.06</v>
      </c>
      <c r="BI29" s="280">
        <f t="shared" si="8"/>
        <v>172295.06</v>
      </c>
      <c r="BJ29" s="280">
        <f t="shared" si="8"/>
        <v>172295.06</v>
      </c>
      <c r="BK29" s="280">
        <f t="shared" si="8"/>
        <v>172295.06</v>
      </c>
      <c r="BL29" s="279">
        <f t="shared" si="9"/>
        <v>2067540.7200000004</v>
      </c>
    </row>
    <row r="30" spans="1:66" x14ac:dyDescent="0.25">
      <c r="A30" s="268" t="s">
        <v>547</v>
      </c>
      <c r="B30" s="175">
        <v>0</v>
      </c>
      <c r="C30" s="175">
        <v>4.5399999999999996E-2</v>
      </c>
      <c r="D30" s="272">
        <v>0</v>
      </c>
      <c r="E30" s="272">
        <v>0</v>
      </c>
      <c r="F30" s="272">
        <v>0</v>
      </c>
      <c r="G30" s="272">
        <v>0</v>
      </c>
      <c r="H30" s="272">
        <v>0</v>
      </c>
      <c r="I30" s="272">
        <v>0</v>
      </c>
      <c r="J30" s="272">
        <v>0</v>
      </c>
      <c r="K30" s="272">
        <v>0</v>
      </c>
      <c r="L30" s="272">
        <v>0</v>
      </c>
      <c r="M30" s="272">
        <v>0</v>
      </c>
      <c r="N30" s="272">
        <v>0</v>
      </c>
      <c r="O30" s="272">
        <v>0</v>
      </c>
      <c r="P30" s="272">
        <f t="shared" si="3"/>
        <v>0</v>
      </c>
      <c r="Q30" s="272">
        <v>0</v>
      </c>
      <c r="R30" s="272">
        <v>0</v>
      </c>
      <c r="S30" s="272">
        <v>0</v>
      </c>
      <c r="T30" s="272">
        <v>0</v>
      </c>
      <c r="U30" s="272">
        <v>0</v>
      </c>
      <c r="V30" s="272">
        <v>0</v>
      </c>
      <c r="W30" s="272">
        <v>0</v>
      </c>
      <c r="X30" s="272">
        <v>0</v>
      </c>
      <c r="Y30" s="272">
        <v>0</v>
      </c>
      <c r="Z30" s="272">
        <v>0</v>
      </c>
      <c r="AA30" s="272">
        <v>0</v>
      </c>
      <c r="AB30" s="272">
        <v>0</v>
      </c>
      <c r="AC30" s="272">
        <v>0</v>
      </c>
      <c r="AD30" s="272">
        <v>0</v>
      </c>
      <c r="AE30" s="272">
        <v>0</v>
      </c>
      <c r="AF30" s="272">
        <v>0</v>
      </c>
      <c r="AG30" s="170">
        <f t="shared" si="4"/>
        <v>0</v>
      </c>
      <c r="AH30" s="170"/>
      <c r="AI30" s="279">
        <f t="shared" si="5"/>
        <v>0</v>
      </c>
      <c r="AJ30" s="279">
        <f t="shared" si="5"/>
        <v>0</v>
      </c>
      <c r="AK30" s="279">
        <f t="shared" si="5"/>
        <v>0</v>
      </c>
      <c r="AL30" s="279">
        <f t="shared" si="5"/>
        <v>0</v>
      </c>
      <c r="AM30" s="279">
        <f t="shared" si="5"/>
        <v>0</v>
      </c>
      <c r="AN30" s="279">
        <f t="shared" si="5"/>
        <v>0</v>
      </c>
      <c r="AO30" s="279">
        <f t="shared" si="5"/>
        <v>0</v>
      </c>
      <c r="AP30" s="279">
        <f t="shared" si="5"/>
        <v>0</v>
      </c>
      <c r="AQ30" s="279">
        <f t="shared" si="5"/>
        <v>0</v>
      </c>
      <c r="AR30" s="279">
        <f t="shared" si="5"/>
        <v>0</v>
      </c>
      <c r="AS30" s="279">
        <f t="shared" si="5"/>
        <v>0</v>
      </c>
      <c r="AT30" s="279">
        <f t="shared" si="5"/>
        <v>0</v>
      </c>
      <c r="AU30" s="280">
        <f t="shared" si="6"/>
        <v>0</v>
      </c>
      <c r="AV30" s="280">
        <f t="shared" si="7"/>
        <v>0</v>
      </c>
      <c r="AW30" s="280">
        <f t="shared" si="7"/>
        <v>0</v>
      </c>
      <c r="AX30" s="280">
        <f t="shared" si="7"/>
        <v>0</v>
      </c>
      <c r="AY30" s="280">
        <f t="shared" si="7"/>
        <v>0</v>
      </c>
      <c r="AZ30" s="280">
        <f t="shared" si="8"/>
        <v>0</v>
      </c>
      <c r="BA30" s="280">
        <f t="shared" si="8"/>
        <v>0</v>
      </c>
      <c r="BB30" s="280">
        <f t="shared" si="8"/>
        <v>0</v>
      </c>
      <c r="BC30" s="280">
        <f t="shared" si="8"/>
        <v>0</v>
      </c>
      <c r="BD30" s="280">
        <f t="shared" si="8"/>
        <v>0</v>
      </c>
      <c r="BE30" s="280">
        <f t="shared" si="8"/>
        <v>0</v>
      </c>
      <c r="BF30" s="280">
        <f t="shared" si="8"/>
        <v>0</v>
      </c>
      <c r="BG30" s="280">
        <f t="shared" si="8"/>
        <v>0</v>
      </c>
      <c r="BH30" s="280">
        <f t="shared" si="8"/>
        <v>0</v>
      </c>
      <c r="BI30" s="280">
        <f t="shared" si="8"/>
        <v>0</v>
      </c>
      <c r="BJ30" s="280">
        <f t="shared" si="8"/>
        <v>0</v>
      </c>
      <c r="BK30" s="280">
        <f t="shared" si="8"/>
        <v>0</v>
      </c>
      <c r="BL30" s="279">
        <f t="shared" si="9"/>
        <v>0</v>
      </c>
      <c r="BN30" s="279">
        <f>BL30</f>
        <v>0</v>
      </c>
    </row>
    <row r="31" spans="1:66" x14ac:dyDescent="0.25">
      <c r="A31" s="268" t="s">
        <v>172</v>
      </c>
      <c r="B31" s="175">
        <v>3.1999999999999997E-3</v>
      </c>
      <c r="C31" s="175">
        <v>1.6799999999999999E-2</v>
      </c>
      <c r="D31" s="272">
        <v>21345248.670000002</v>
      </c>
      <c r="E31" s="272">
        <v>21370074.370000001</v>
      </c>
      <c r="F31" s="272">
        <v>21394900.059999999</v>
      </c>
      <c r="G31" s="272">
        <v>21394900.059999999</v>
      </c>
      <c r="H31" s="272">
        <v>21394900.059999999</v>
      </c>
      <c r="I31" s="272">
        <v>21659358.079999998</v>
      </c>
      <c r="J31" s="272">
        <v>21924316.764999997</v>
      </c>
      <c r="K31" s="272">
        <v>21924817.429999996</v>
      </c>
      <c r="L31" s="272">
        <v>21924817.429999996</v>
      </c>
      <c r="M31" s="272">
        <v>21924817.429999996</v>
      </c>
      <c r="N31" s="272">
        <v>21924817.429999996</v>
      </c>
      <c r="O31" s="272">
        <v>21935451.464999996</v>
      </c>
      <c r="P31" s="272">
        <f t="shared" si="3"/>
        <v>260118419.25000003</v>
      </c>
      <c r="Q31" s="272">
        <v>21946085.499999996</v>
      </c>
      <c r="R31" s="272">
        <v>21946085.499999996</v>
      </c>
      <c r="S31" s="272">
        <v>22128317.139999997</v>
      </c>
      <c r="T31" s="272">
        <v>22509249.334999997</v>
      </c>
      <c r="U31" s="272">
        <v>22707949.889999997</v>
      </c>
      <c r="V31" s="272">
        <v>22707949.889999997</v>
      </c>
      <c r="W31" s="272">
        <v>22707949.889999997</v>
      </c>
      <c r="X31" s="272">
        <v>22925348.569999997</v>
      </c>
      <c r="Y31" s="272">
        <v>23153410.709999997</v>
      </c>
      <c r="Z31" s="272">
        <v>23164074.169999998</v>
      </c>
      <c r="AA31" s="272">
        <v>23164074.169999998</v>
      </c>
      <c r="AB31" s="272">
        <v>23164074.169999998</v>
      </c>
      <c r="AC31" s="272">
        <v>23164074.169999998</v>
      </c>
      <c r="AD31" s="272">
        <v>23164074.169999998</v>
      </c>
      <c r="AE31" s="272">
        <v>23164074.169999998</v>
      </c>
      <c r="AF31" s="272">
        <v>23164074.169999998</v>
      </c>
      <c r="AG31" s="170">
        <f t="shared" si="4"/>
        <v>276351128.13999993</v>
      </c>
      <c r="AH31" s="170"/>
      <c r="AI31" s="279">
        <f t="shared" si="5"/>
        <v>5692.07</v>
      </c>
      <c r="AJ31" s="279">
        <f t="shared" si="5"/>
        <v>5698.69</v>
      </c>
      <c r="AK31" s="279">
        <f t="shared" si="5"/>
        <v>5705.31</v>
      </c>
      <c r="AL31" s="279">
        <f t="shared" si="5"/>
        <v>5705.31</v>
      </c>
      <c r="AM31" s="279">
        <f t="shared" si="5"/>
        <v>5705.31</v>
      </c>
      <c r="AN31" s="279">
        <f t="shared" si="5"/>
        <v>5775.83</v>
      </c>
      <c r="AO31" s="279">
        <f t="shared" si="5"/>
        <v>5846.48</v>
      </c>
      <c r="AP31" s="279">
        <f t="shared" si="5"/>
        <v>5846.62</v>
      </c>
      <c r="AQ31" s="279">
        <f t="shared" si="5"/>
        <v>5846.62</v>
      </c>
      <c r="AR31" s="279">
        <f t="shared" si="5"/>
        <v>5846.62</v>
      </c>
      <c r="AS31" s="279">
        <f t="shared" si="5"/>
        <v>5846.62</v>
      </c>
      <c r="AT31" s="279">
        <f t="shared" si="5"/>
        <v>5849.45</v>
      </c>
      <c r="AU31" s="280">
        <f t="shared" si="6"/>
        <v>69364.930000000008</v>
      </c>
      <c r="AV31" s="280">
        <f t="shared" si="7"/>
        <v>5852.29</v>
      </c>
      <c r="AW31" s="280">
        <f t="shared" si="7"/>
        <v>5852.29</v>
      </c>
      <c r="AX31" s="280">
        <f t="shared" si="7"/>
        <v>5900.88</v>
      </c>
      <c r="AY31" s="280">
        <f t="shared" si="7"/>
        <v>6002.47</v>
      </c>
      <c r="AZ31" s="280">
        <f t="shared" si="8"/>
        <v>31791.13</v>
      </c>
      <c r="BA31" s="280">
        <f t="shared" si="8"/>
        <v>31791.13</v>
      </c>
      <c r="BB31" s="280">
        <f t="shared" si="8"/>
        <v>31791.13</v>
      </c>
      <c r="BC31" s="280">
        <f t="shared" si="8"/>
        <v>32095.49</v>
      </c>
      <c r="BD31" s="280">
        <f t="shared" si="8"/>
        <v>32414.77</v>
      </c>
      <c r="BE31" s="280">
        <f t="shared" si="8"/>
        <v>32429.7</v>
      </c>
      <c r="BF31" s="280">
        <f t="shared" si="8"/>
        <v>32429.7</v>
      </c>
      <c r="BG31" s="280">
        <f t="shared" si="8"/>
        <v>32429.7</v>
      </c>
      <c r="BH31" s="280">
        <f t="shared" si="8"/>
        <v>32429.7</v>
      </c>
      <c r="BI31" s="280">
        <f t="shared" si="8"/>
        <v>32429.7</v>
      </c>
      <c r="BJ31" s="280">
        <f t="shared" si="8"/>
        <v>32429.7</v>
      </c>
      <c r="BK31" s="280">
        <f t="shared" si="8"/>
        <v>32429.7</v>
      </c>
      <c r="BL31" s="279">
        <f t="shared" si="9"/>
        <v>386891.55000000005</v>
      </c>
    </row>
    <row r="32" spans="1:66" x14ac:dyDescent="0.25">
      <c r="A32" s="268" t="s">
        <v>548</v>
      </c>
      <c r="B32" s="175">
        <v>0</v>
      </c>
      <c r="C32" s="175">
        <v>1.6799999999999999E-2</v>
      </c>
      <c r="D32" s="272">
        <v>0</v>
      </c>
      <c r="E32" s="272">
        <v>0</v>
      </c>
      <c r="F32" s="272">
        <v>0</v>
      </c>
      <c r="G32" s="272">
        <v>0</v>
      </c>
      <c r="H32" s="272">
        <v>0</v>
      </c>
      <c r="I32" s="272">
        <v>0</v>
      </c>
      <c r="J32" s="272">
        <v>0</v>
      </c>
      <c r="K32" s="272">
        <v>0</v>
      </c>
      <c r="L32" s="272">
        <v>0</v>
      </c>
      <c r="M32" s="272">
        <v>0</v>
      </c>
      <c r="N32" s="272">
        <v>0</v>
      </c>
      <c r="O32" s="272">
        <v>0</v>
      </c>
      <c r="P32" s="272">
        <f t="shared" si="3"/>
        <v>0</v>
      </c>
      <c r="Q32" s="272">
        <v>0</v>
      </c>
      <c r="R32" s="272">
        <v>0</v>
      </c>
      <c r="S32" s="272">
        <v>0</v>
      </c>
      <c r="T32" s="272">
        <v>0</v>
      </c>
      <c r="U32" s="272">
        <v>0</v>
      </c>
      <c r="V32" s="272">
        <v>0</v>
      </c>
      <c r="W32" s="272">
        <v>0</v>
      </c>
      <c r="X32" s="272">
        <v>0</v>
      </c>
      <c r="Y32" s="272">
        <v>0</v>
      </c>
      <c r="Z32" s="272">
        <v>0</v>
      </c>
      <c r="AA32" s="272">
        <v>0</v>
      </c>
      <c r="AB32" s="272">
        <v>0</v>
      </c>
      <c r="AC32" s="272">
        <v>0</v>
      </c>
      <c r="AD32" s="272">
        <v>0</v>
      </c>
      <c r="AE32" s="272">
        <v>0</v>
      </c>
      <c r="AF32" s="272">
        <v>0</v>
      </c>
      <c r="AG32" s="170">
        <f t="shared" si="4"/>
        <v>0</v>
      </c>
      <c r="AH32" s="170"/>
      <c r="AI32" s="279">
        <f t="shared" si="5"/>
        <v>0</v>
      </c>
      <c r="AJ32" s="279">
        <f t="shared" si="5"/>
        <v>0</v>
      </c>
      <c r="AK32" s="279">
        <f t="shared" si="5"/>
        <v>0</v>
      </c>
      <c r="AL32" s="279">
        <f t="shared" si="5"/>
        <v>0</v>
      </c>
      <c r="AM32" s="279">
        <f t="shared" si="5"/>
        <v>0</v>
      </c>
      <c r="AN32" s="279">
        <f t="shared" si="5"/>
        <v>0</v>
      </c>
      <c r="AO32" s="279">
        <f t="shared" si="5"/>
        <v>0</v>
      </c>
      <c r="AP32" s="279">
        <f t="shared" si="5"/>
        <v>0</v>
      </c>
      <c r="AQ32" s="279">
        <f t="shared" si="5"/>
        <v>0</v>
      </c>
      <c r="AR32" s="279">
        <f t="shared" si="5"/>
        <v>0</v>
      </c>
      <c r="AS32" s="279">
        <f t="shared" si="5"/>
        <v>0</v>
      </c>
      <c r="AT32" s="279">
        <f t="shared" si="5"/>
        <v>0</v>
      </c>
      <c r="AU32" s="280">
        <f t="shared" si="6"/>
        <v>0</v>
      </c>
      <c r="AV32" s="280">
        <f t="shared" si="7"/>
        <v>0</v>
      </c>
      <c r="AW32" s="280">
        <f t="shared" si="7"/>
        <v>0</v>
      </c>
      <c r="AX32" s="280">
        <f t="shared" si="7"/>
        <v>0</v>
      </c>
      <c r="AY32" s="280">
        <f t="shared" si="7"/>
        <v>0</v>
      </c>
      <c r="AZ32" s="280">
        <f t="shared" si="8"/>
        <v>0</v>
      </c>
      <c r="BA32" s="280">
        <f t="shared" si="8"/>
        <v>0</v>
      </c>
      <c r="BB32" s="280">
        <f t="shared" si="8"/>
        <v>0</v>
      </c>
      <c r="BC32" s="280">
        <f t="shared" si="8"/>
        <v>0</v>
      </c>
      <c r="BD32" s="280">
        <f t="shared" si="8"/>
        <v>0</v>
      </c>
      <c r="BE32" s="280">
        <f t="shared" si="8"/>
        <v>0</v>
      </c>
      <c r="BF32" s="280">
        <f t="shared" si="8"/>
        <v>0</v>
      </c>
      <c r="BG32" s="280">
        <f t="shared" si="8"/>
        <v>0</v>
      </c>
      <c r="BH32" s="280">
        <f t="shared" si="8"/>
        <v>0</v>
      </c>
      <c r="BI32" s="280">
        <f t="shared" si="8"/>
        <v>0</v>
      </c>
      <c r="BJ32" s="280">
        <f t="shared" si="8"/>
        <v>0</v>
      </c>
      <c r="BK32" s="280">
        <f t="shared" si="8"/>
        <v>0</v>
      </c>
      <c r="BL32" s="279">
        <f t="shared" si="9"/>
        <v>0</v>
      </c>
      <c r="BN32" s="279">
        <f>BL32</f>
        <v>0</v>
      </c>
    </row>
    <row r="33" spans="1:66" x14ac:dyDescent="0.25">
      <c r="A33" s="268" t="s">
        <v>173</v>
      </c>
      <c r="B33" s="175">
        <v>1.1599999999999999E-2</v>
      </c>
      <c r="C33" s="175">
        <v>1.14E-2</v>
      </c>
      <c r="D33" s="272">
        <v>8397192.1199999992</v>
      </c>
      <c r="E33" s="272">
        <v>8397192.1199999992</v>
      </c>
      <c r="F33" s="272">
        <v>8397192.1199999992</v>
      </c>
      <c r="G33" s="272">
        <v>8397192.1199999992</v>
      </c>
      <c r="H33" s="272">
        <v>8444195.3800000008</v>
      </c>
      <c r="I33" s="272">
        <v>8491198.6400000006</v>
      </c>
      <c r="J33" s="272">
        <v>8491198.6400000006</v>
      </c>
      <c r="K33" s="272">
        <v>8491198.6400000006</v>
      </c>
      <c r="L33" s="272">
        <v>8491198.6400000006</v>
      </c>
      <c r="M33" s="272">
        <v>8491198.6400000006</v>
      </c>
      <c r="N33" s="272">
        <v>8491198.6400000006</v>
      </c>
      <c r="O33" s="272">
        <v>8491198.6400000006</v>
      </c>
      <c r="P33" s="272">
        <f t="shared" si="3"/>
        <v>101471354.34</v>
      </c>
      <c r="Q33" s="272">
        <v>8491198.6400000006</v>
      </c>
      <c r="R33" s="272">
        <v>8491198.6400000006</v>
      </c>
      <c r="S33" s="272">
        <v>8491198.6400000006</v>
      </c>
      <c r="T33" s="272">
        <v>8491198.6400000006</v>
      </c>
      <c r="U33" s="272">
        <v>8491198.6400000006</v>
      </c>
      <c r="V33" s="272">
        <v>8491198.6400000006</v>
      </c>
      <c r="W33" s="272">
        <v>8491198.6400000006</v>
      </c>
      <c r="X33" s="272">
        <v>8491198.6400000006</v>
      </c>
      <c r="Y33" s="272">
        <v>8491198.6400000006</v>
      </c>
      <c r="Z33" s="272">
        <v>8491198.6400000006</v>
      </c>
      <c r="AA33" s="272">
        <v>8491198.6400000006</v>
      </c>
      <c r="AB33" s="272">
        <v>8491198.6400000006</v>
      </c>
      <c r="AC33" s="272">
        <v>8491198.6400000006</v>
      </c>
      <c r="AD33" s="272">
        <v>8491198.6400000006</v>
      </c>
      <c r="AE33" s="272">
        <v>8491198.6400000006</v>
      </c>
      <c r="AF33" s="272">
        <v>8491198.6400000006</v>
      </c>
      <c r="AG33" s="170">
        <f t="shared" si="4"/>
        <v>101894383.68000001</v>
      </c>
      <c r="AH33" s="170"/>
      <c r="AI33" s="279">
        <f t="shared" si="5"/>
        <v>8117.29</v>
      </c>
      <c r="AJ33" s="279">
        <f t="shared" si="5"/>
        <v>8117.29</v>
      </c>
      <c r="AK33" s="279">
        <f t="shared" si="5"/>
        <v>8117.29</v>
      </c>
      <c r="AL33" s="279">
        <f t="shared" si="5"/>
        <v>8117.29</v>
      </c>
      <c r="AM33" s="279">
        <f t="shared" si="5"/>
        <v>8162.72</v>
      </c>
      <c r="AN33" s="279">
        <f t="shared" si="5"/>
        <v>8208.16</v>
      </c>
      <c r="AO33" s="279">
        <f t="shared" si="5"/>
        <v>8208.16</v>
      </c>
      <c r="AP33" s="279">
        <f t="shared" si="5"/>
        <v>8208.16</v>
      </c>
      <c r="AQ33" s="279">
        <f t="shared" si="5"/>
        <v>8208.16</v>
      </c>
      <c r="AR33" s="279">
        <f t="shared" si="5"/>
        <v>8208.16</v>
      </c>
      <c r="AS33" s="279">
        <f t="shared" si="5"/>
        <v>8208.16</v>
      </c>
      <c r="AT33" s="279">
        <f t="shared" si="5"/>
        <v>8208.16</v>
      </c>
      <c r="AU33" s="280">
        <f t="shared" si="6"/>
        <v>98089.000000000015</v>
      </c>
      <c r="AV33" s="280">
        <f t="shared" si="7"/>
        <v>8208.16</v>
      </c>
      <c r="AW33" s="280">
        <f t="shared" si="7"/>
        <v>8208.16</v>
      </c>
      <c r="AX33" s="280">
        <f t="shared" si="7"/>
        <v>8208.16</v>
      </c>
      <c r="AY33" s="280">
        <f t="shared" si="7"/>
        <v>8208.16</v>
      </c>
      <c r="AZ33" s="280">
        <f t="shared" si="8"/>
        <v>8066.64</v>
      </c>
      <c r="BA33" s="280">
        <f t="shared" si="8"/>
        <v>8066.64</v>
      </c>
      <c r="BB33" s="280">
        <f t="shared" si="8"/>
        <v>8066.64</v>
      </c>
      <c r="BC33" s="280">
        <f t="shared" si="8"/>
        <v>8066.64</v>
      </c>
      <c r="BD33" s="280">
        <f t="shared" si="8"/>
        <v>8066.64</v>
      </c>
      <c r="BE33" s="280">
        <f t="shared" si="8"/>
        <v>8066.64</v>
      </c>
      <c r="BF33" s="280">
        <f t="shared" si="8"/>
        <v>8066.64</v>
      </c>
      <c r="BG33" s="280">
        <f t="shared" si="8"/>
        <v>8066.64</v>
      </c>
      <c r="BH33" s="280">
        <f t="shared" si="8"/>
        <v>8066.64</v>
      </c>
      <c r="BI33" s="280">
        <f t="shared" si="8"/>
        <v>8066.64</v>
      </c>
      <c r="BJ33" s="280">
        <f t="shared" si="8"/>
        <v>8066.64</v>
      </c>
      <c r="BK33" s="280">
        <f t="shared" si="8"/>
        <v>8066.64</v>
      </c>
      <c r="BL33" s="279">
        <f t="shared" si="9"/>
        <v>96799.680000000008</v>
      </c>
    </row>
    <row r="34" spans="1:66" x14ac:dyDescent="0.25">
      <c r="A34" s="268" t="s">
        <v>174</v>
      </c>
      <c r="B34" s="175">
        <v>8.8000000000000005E-3</v>
      </c>
      <c r="C34" s="175">
        <v>1.3100000000000001E-2</v>
      </c>
      <c r="D34" s="272">
        <v>16653049.6</v>
      </c>
      <c r="E34" s="272">
        <v>16653049.6</v>
      </c>
      <c r="F34" s="272">
        <v>16653049.6</v>
      </c>
      <c r="G34" s="272">
        <v>16653049.6</v>
      </c>
      <c r="H34" s="272">
        <v>16653049.6</v>
      </c>
      <c r="I34" s="272">
        <v>16653049.6</v>
      </c>
      <c r="J34" s="272">
        <v>16653049.6</v>
      </c>
      <c r="K34" s="272">
        <v>16674005.975</v>
      </c>
      <c r="L34" s="272">
        <v>16694962.35</v>
      </c>
      <c r="M34" s="272">
        <v>16694962.35</v>
      </c>
      <c r="N34" s="272">
        <v>16694962.35</v>
      </c>
      <c r="O34" s="272">
        <v>16710100.41</v>
      </c>
      <c r="P34" s="272">
        <f t="shared" si="3"/>
        <v>200040340.63499996</v>
      </c>
      <c r="Q34" s="272">
        <v>16725238.469999999</v>
      </c>
      <c r="R34" s="272">
        <v>16725238.469999999</v>
      </c>
      <c r="S34" s="272">
        <v>16725238.469999999</v>
      </c>
      <c r="T34" s="272">
        <v>16725238.469999999</v>
      </c>
      <c r="U34" s="272">
        <v>16725238.469999999</v>
      </c>
      <c r="V34" s="272">
        <v>16725238.469999999</v>
      </c>
      <c r="W34" s="272">
        <v>16725238.469999999</v>
      </c>
      <c r="X34" s="272">
        <v>16725238.469999999</v>
      </c>
      <c r="Y34" s="272">
        <v>16725238.469999999</v>
      </c>
      <c r="Z34" s="272">
        <v>16763320.174999999</v>
      </c>
      <c r="AA34" s="272">
        <v>16801401.879999999</v>
      </c>
      <c r="AB34" s="272">
        <v>16801401.879999999</v>
      </c>
      <c r="AC34" s="272">
        <v>16801401.879999999</v>
      </c>
      <c r="AD34" s="272">
        <v>16801401.879999999</v>
      </c>
      <c r="AE34" s="272">
        <v>16801401.879999999</v>
      </c>
      <c r="AF34" s="272">
        <v>16827899.474999998</v>
      </c>
      <c r="AG34" s="170">
        <f t="shared" si="4"/>
        <v>201224421.39999998</v>
      </c>
      <c r="AH34" s="170"/>
      <c r="AI34" s="279">
        <f t="shared" si="5"/>
        <v>12212.24</v>
      </c>
      <c r="AJ34" s="279">
        <f t="shared" si="5"/>
        <v>12212.24</v>
      </c>
      <c r="AK34" s="279">
        <f t="shared" si="5"/>
        <v>12212.24</v>
      </c>
      <c r="AL34" s="279">
        <f t="shared" si="5"/>
        <v>12212.24</v>
      </c>
      <c r="AM34" s="279">
        <f t="shared" si="5"/>
        <v>12212.24</v>
      </c>
      <c r="AN34" s="279">
        <f t="shared" si="5"/>
        <v>12212.24</v>
      </c>
      <c r="AO34" s="279">
        <f t="shared" si="5"/>
        <v>12212.24</v>
      </c>
      <c r="AP34" s="279">
        <f t="shared" si="5"/>
        <v>12227.6</v>
      </c>
      <c r="AQ34" s="279">
        <f t="shared" si="5"/>
        <v>12242.97</v>
      </c>
      <c r="AR34" s="279">
        <f t="shared" si="5"/>
        <v>12242.97</v>
      </c>
      <c r="AS34" s="279">
        <f t="shared" si="5"/>
        <v>12242.97</v>
      </c>
      <c r="AT34" s="279">
        <f t="shared" si="5"/>
        <v>12254.07</v>
      </c>
      <c r="AU34" s="280">
        <f t="shared" si="6"/>
        <v>146696.26</v>
      </c>
      <c r="AV34" s="280">
        <f t="shared" si="7"/>
        <v>12265.17</v>
      </c>
      <c r="AW34" s="280">
        <f t="shared" si="7"/>
        <v>12265.17</v>
      </c>
      <c r="AX34" s="280">
        <f t="shared" si="7"/>
        <v>12265.17</v>
      </c>
      <c r="AY34" s="280">
        <f t="shared" si="7"/>
        <v>12265.17</v>
      </c>
      <c r="AZ34" s="280">
        <f t="shared" si="8"/>
        <v>18258.39</v>
      </c>
      <c r="BA34" s="280">
        <f t="shared" si="8"/>
        <v>18258.39</v>
      </c>
      <c r="BB34" s="280">
        <f t="shared" si="8"/>
        <v>18258.39</v>
      </c>
      <c r="BC34" s="280">
        <f t="shared" si="8"/>
        <v>18258.39</v>
      </c>
      <c r="BD34" s="280">
        <f t="shared" si="8"/>
        <v>18258.39</v>
      </c>
      <c r="BE34" s="280">
        <f t="shared" si="8"/>
        <v>18299.96</v>
      </c>
      <c r="BF34" s="280">
        <f t="shared" si="8"/>
        <v>18341.53</v>
      </c>
      <c r="BG34" s="280">
        <f t="shared" si="8"/>
        <v>18341.53</v>
      </c>
      <c r="BH34" s="280">
        <f t="shared" si="8"/>
        <v>18341.53</v>
      </c>
      <c r="BI34" s="280">
        <f t="shared" si="8"/>
        <v>18341.53</v>
      </c>
      <c r="BJ34" s="280">
        <f t="shared" si="8"/>
        <v>18341.53</v>
      </c>
      <c r="BK34" s="280">
        <f t="shared" si="8"/>
        <v>18370.46</v>
      </c>
      <c r="BL34" s="279">
        <f t="shared" si="9"/>
        <v>219670.02</v>
      </c>
    </row>
    <row r="35" spans="1:66" x14ac:dyDescent="0.25">
      <c r="A35" s="268" t="s">
        <v>175</v>
      </c>
      <c r="B35" s="175">
        <v>1.47E-2</v>
      </c>
      <c r="C35" s="175">
        <v>2.1500000000000002E-2</v>
      </c>
      <c r="D35" s="272">
        <v>42457121.350000001</v>
      </c>
      <c r="E35" s="272">
        <v>42457498.350000001</v>
      </c>
      <c r="F35" s="272">
        <v>42458006.100000001</v>
      </c>
      <c r="G35" s="272">
        <v>42458006.100000001</v>
      </c>
      <c r="H35" s="272">
        <v>42458006.100000001</v>
      </c>
      <c r="I35" s="272">
        <v>42453116.520000003</v>
      </c>
      <c r="J35" s="272">
        <v>42448226.940000005</v>
      </c>
      <c r="K35" s="272">
        <v>42448226.940000005</v>
      </c>
      <c r="L35" s="272">
        <v>42448226.940000005</v>
      </c>
      <c r="M35" s="272">
        <v>42481087.415000007</v>
      </c>
      <c r="N35" s="272">
        <v>42513947.890000008</v>
      </c>
      <c r="O35" s="272">
        <v>42513947.890000008</v>
      </c>
      <c r="P35" s="272">
        <f t="shared" si="3"/>
        <v>509595418.53500003</v>
      </c>
      <c r="Q35" s="272">
        <v>42513947.890000008</v>
      </c>
      <c r="R35" s="272">
        <v>42513947.890000008</v>
      </c>
      <c r="S35" s="272">
        <v>42513947.890000008</v>
      </c>
      <c r="T35" s="272">
        <v>42520569.49000001</v>
      </c>
      <c r="U35" s="272">
        <v>42527191.090000011</v>
      </c>
      <c r="V35" s="272">
        <v>42553849.74000001</v>
      </c>
      <c r="W35" s="272">
        <v>42580508.390000008</v>
      </c>
      <c r="X35" s="272">
        <v>42580508.390000008</v>
      </c>
      <c r="Y35" s="272">
        <v>42580508.390000008</v>
      </c>
      <c r="Z35" s="272">
        <v>42580508.390000008</v>
      </c>
      <c r="AA35" s="272">
        <v>42771499.725000009</v>
      </c>
      <c r="AB35" s="272">
        <v>42962491.06000001</v>
      </c>
      <c r="AC35" s="272">
        <v>42962491.06000001</v>
      </c>
      <c r="AD35" s="272">
        <v>42962491.06000001</v>
      </c>
      <c r="AE35" s="272">
        <v>42962491.06000001</v>
      </c>
      <c r="AF35" s="272">
        <v>42962491.06000001</v>
      </c>
      <c r="AG35" s="170">
        <f t="shared" si="4"/>
        <v>512987029.41500008</v>
      </c>
      <c r="AH35" s="170"/>
      <c r="AI35" s="279">
        <f t="shared" si="5"/>
        <v>52009.97</v>
      </c>
      <c r="AJ35" s="279">
        <f t="shared" si="5"/>
        <v>52010.44</v>
      </c>
      <c r="AK35" s="279">
        <f t="shared" si="5"/>
        <v>52011.06</v>
      </c>
      <c r="AL35" s="279">
        <f t="shared" si="5"/>
        <v>52011.06</v>
      </c>
      <c r="AM35" s="279">
        <f t="shared" si="5"/>
        <v>52011.06</v>
      </c>
      <c r="AN35" s="279">
        <f t="shared" si="5"/>
        <v>52005.07</v>
      </c>
      <c r="AO35" s="279">
        <f t="shared" si="5"/>
        <v>51999.08</v>
      </c>
      <c r="AP35" s="279">
        <f t="shared" si="5"/>
        <v>51999.08</v>
      </c>
      <c r="AQ35" s="279">
        <f t="shared" si="5"/>
        <v>51999.08</v>
      </c>
      <c r="AR35" s="279">
        <f t="shared" si="5"/>
        <v>52039.33</v>
      </c>
      <c r="AS35" s="279">
        <f t="shared" si="5"/>
        <v>52079.59</v>
      </c>
      <c r="AT35" s="279">
        <f t="shared" si="5"/>
        <v>52079.59</v>
      </c>
      <c r="AU35" s="280">
        <f t="shared" si="6"/>
        <v>624254.41</v>
      </c>
      <c r="AV35" s="280">
        <f t="shared" si="7"/>
        <v>52079.59</v>
      </c>
      <c r="AW35" s="280">
        <f t="shared" si="7"/>
        <v>52079.59</v>
      </c>
      <c r="AX35" s="280">
        <f t="shared" si="7"/>
        <v>52079.59</v>
      </c>
      <c r="AY35" s="280">
        <f t="shared" si="7"/>
        <v>52087.7</v>
      </c>
      <c r="AZ35" s="280">
        <f t="shared" si="8"/>
        <v>76194.55</v>
      </c>
      <c r="BA35" s="280">
        <f t="shared" si="8"/>
        <v>76242.31</v>
      </c>
      <c r="BB35" s="280">
        <f t="shared" si="8"/>
        <v>76290.080000000002</v>
      </c>
      <c r="BC35" s="280">
        <f t="shared" si="8"/>
        <v>76290.080000000002</v>
      </c>
      <c r="BD35" s="280">
        <f t="shared" si="8"/>
        <v>76290.080000000002</v>
      </c>
      <c r="BE35" s="280">
        <f t="shared" si="8"/>
        <v>76290.080000000002</v>
      </c>
      <c r="BF35" s="280">
        <f t="shared" si="8"/>
        <v>76632.27</v>
      </c>
      <c r="BG35" s="280">
        <f t="shared" si="8"/>
        <v>76974.460000000006</v>
      </c>
      <c r="BH35" s="280">
        <f t="shared" si="8"/>
        <v>76974.460000000006</v>
      </c>
      <c r="BI35" s="280">
        <f t="shared" si="8"/>
        <v>76974.460000000006</v>
      </c>
      <c r="BJ35" s="280">
        <f t="shared" si="8"/>
        <v>76974.460000000006</v>
      </c>
      <c r="BK35" s="280">
        <f t="shared" si="8"/>
        <v>76974.460000000006</v>
      </c>
      <c r="BL35" s="279">
        <f t="shared" si="9"/>
        <v>919101.74999999988</v>
      </c>
    </row>
    <row r="36" spans="1:66" x14ac:dyDescent="0.25">
      <c r="A36" s="268" t="s">
        <v>549</v>
      </c>
      <c r="B36" s="175">
        <v>0</v>
      </c>
      <c r="C36" s="175">
        <v>2.1500000000000002E-2</v>
      </c>
      <c r="D36" s="272">
        <v>0</v>
      </c>
      <c r="E36" s="272">
        <v>0</v>
      </c>
      <c r="F36" s="272">
        <v>0</v>
      </c>
      <c r="G36" s="272">
        <v>0</v>
      </c>
      <c r="H36" s="272">
        <v>0</v>
      </c>
      <c r="I36" s="272">
        <v>0</v>
      </c>
      <c r="J36" s="272">
        <v>0</v>
      </c>
      <c r="K36" s="272">
        <v>0</v>
      </c>
      <c r="L36" s="272">
        <v>0</v>
      </c>
      <c r="M36" s="272">
        <v>0</v>
      </c>
      <c r="N36" s="272">
        <v>0</v>
      </c>
      <c r="O36" s="272">
        <v>0</v>
      </c>
      <c r="P36" s="272">
        <f t="shared" si="3"/>
        <v>0</v>
      </c>
      <c r="Q36" s="272">
        <v>0</v>
      </c>
      <c r="R36" s="272">
        <v>0</v>
      </c>
      <c r="S36" s="272">
        <v>0</v>
      </c>
      <c r="T36" s="272">
        <v>0</v>
      </c>
      <c r="U36" s="272">
        <v>0</v>
      </c>
      <c r="V36" s="272">
        <v>0</v>
      </c>
      <c r="W36" s="272">
        <v>0</v>
      </c>
      <c r="X36" s="272">
        <v>0</v>
      </c>
      <c r="Y36" s="272">
        <v>0</v>
      </c>
      <c r="Z36" s="272">
        <v>0</v>
      </c>
      <c r="AA36" s="272">
        <v>0</v>
      </c>
      <c r="AB36" s="272">
        <v>0</v>
      </c>
      <c r="AC36" s="272">
        <v>0</v>
      </c>
      <c r="AD36" s="272">
        <v>0</v>
      </c>
      <c r="AE36" s="272">
        <v>0</v>
      </c>
      <c r="AF36" s="272">
        <v>0</v>
      </c>
      <c r="AG36" s="170">
        <f t="shared" si="4"/>
        <v>0</v>
      </c>
      <c r="AH36" s="170"/>
      <c r="AI36" s="279">
        <f t="shared" si="5"/>
        <v>0</v>
      </c>
      <c r="AJ36" s="279">
        <f t="shared" si="5"/>
        <v>0</v>
      </c>
      <c r="AK36" s="279">
        <f t="shared" si="5"/>
        <v>0</v>
      </c>
      <c r="AL36" s="279">
        <f t="shared" si="5"/>
        <v>0</v>
      </c>
      <c r="AM36" s="279">
        <f t="shared" si="5"/>
        <v>0</v>
      </c>
      <c r="AN36" s="279">
        <f t="shared" si="5"/>
        <v>0</v>
      </c>
      <c r="AO36" s="279">
        <f t="shared" si="5"/>
        <v>0</v>
      </c>
      <c r="AP36" s="279">
        <f t="shared" si="5"/>
        <v>0</v>
      </c>
      <c r="AQ36" s="279">
        <f t="shared" si="5"/>
        <v>0</v>
      </c>
      <c r="AR36" s="279">
        <f t="shared" si="5"/>
        <v>0</v>
      </c>
      <c r="AS36" s="279">
        <f t="shared" si="5"/>
        <v>0</v>
      </c>
      <c r="AT36" s="279">
        <f t="shared" si="5"/>
        <v>0</v>
      </c>
      <c r="AU36" s="280">
        <f t="shared" si="6"/>
        <v>0</v>
      </c>
      <c r="AV36" s="280">
        <f t="shared" si="7"/>
        <v>0</v>
      </c>
      <c r="AW36" s="280">
        <f t="shared" si="7"/>
        <v>0</v>
      </c>
      <c r="AX36" s="280">
        <f t="shared" si="7"/>
        <v>0</v>
      </c>
      <c r="AY36" s="280">
        <f t="shared" si="7"/>
        <v>0</v>
      </c>
      <c r="AZ36" s="280">
        <f t="shared" si="8"/>
        <v>0</v>
      </c>
      <c r="BA36" s="280">
        <f t="shared" si="8"/>
        <v>0</v>
      </c>
      <c r="BB36" s="280">
        <f t="shared" si="8"/>
        <v>0</v>
      </c>
      <c r="BC36" s="280">
        <f t="shared" si="8"/>
        <v>0</v>
      </c>
      <c r="BD36" s="280">
        <f t="shared" si="8"/>
        <v>0</v>
      </c>
      <c r="BE36" s="280">
        <f t="shared" si="8"/>
        <v>0</v>
      </c>
      <c r="BF36" s="280">
        <f t="shared" si="8"/>
        <v>0</v>
      </c>
      <c r="BG36" s="280">
        <f t="shared" si="8"/>
        <v>0</v>
      </c>
      <c r="BH36" s="280">
        <f t="shared" si="8"/>
        <v>0</v>
      </c>
      <c r="BI36" s="280">
        <f t="shared" si="8"/>
        <v>0</v>
      </c>
      <c r="BJ36" s="280">
        <f t="shared" si="8"/>
        <v>0</v>
      </c>
      <c r="BK36" s="280">
        <f t="shared" si="8"/>
        <v>0</v>
      </c>
      <c r="BL36" s="279">
        <f t="shared" si="9"/>
        <v>0</v>
      </c>
      <c r="BN36" s="279">
        <f>BL36</f>
        <v>0</v>
      </c>
    </row>
    <row r="37" spans="1:66" x14ac:dyDescent="0.25">
      <c r="A37" s="268" t="s">
        <v>176</v>
      </c>
      <c r="B37" s="175">
        <v>1.47E-2</v>
      </c>
      <c r="C37" s="175">
        <v>2.1500000000000002E-2</v>
      </c>
      <c r="D37" s="272">
        <v>8999804.6300000008</v>
      </c>
      <c r="E37" s="272">
        <v>8999804.6300000008</v>
      </c>
      <c r="F37" s="272">
        <v>8999804.6300000008</v>
      </c>
      <c r="G37" s="272">
        <v>8999804.6300000008</v>
      </c>
      <c r="H37" s="272">
        <v>8999804.6300000008</v>
      </c>
      <c r="I37" s="272">
        <v>8999804.6300000008</v>
      </c>
      <c r="J37" s="272">
        <v>8999804.6300000008</v>
      </c>
      <c r="K37" s="272">
        <v>8999804.6300000008</v>
      </c>
      <c r="L37" s="272">
        <v>8999804.6300000008</v>
      </c>
      <c r="M37" s="272">
        <v>8999804.6300000008</v>
      </c>
      <c r="N37" s="272">
        <v>8999804.6300000008</v>
      </c>
      <c r="O37" s="272">
        <v>8999804.6300000008</v>
      </c>
      <c r="P37" s="272">
        <f t="shared" si="3"/>
        <v>107997655.55999999</v>
      </c>
      <c r="Q37" s="272">
        <v>8999804.6300000008</v>
      </c>
      <c r="R37" s="272">
        <v>8999804.6300000008</v>
      </c>
      <c r="S37" s="272">
        <v>8999804.6300000008</v>
      </c>
      <c r="T37" s="272">
        <v>8999804.6300000008</v>
      </c>
      <c r="U37" s="272">
        <v>8999804.6300000008</v>
      </c>
      <c r="V37" s="272">
        <v>8999804.6300000008</v>
      </c>
      <c r="W37" s="272">
        <v>8999804.6300000008</v>
      </c>
      <c r="X37" s="272">
        <v>8999804.6300000008</v>
      </c>
      <c r="Y37" s="272">
        <v>8999804.6300000008</v>
      </c>
      <c r="Z37" s="272">
        <v>8999804.6300000008</v>
      </c>
      <c r="AA37" s="272">
        <v>8999804.6300000008</v>
      </c>
      <c r="AB37" s="272">
        <v>8999804.6300000008</v>
      </c>
      <c r="AC37" s="272">
        <v>8999804.6300000008</v>
      </c>
      <c r="AD37" s="272">
        <v>8999804.6300000008</v>
      </c>
      <c r="AE37" s="272">
        <v>8999804.6300000008</v>
      </c>
      <c r="AF37" s="272">
        <v>8999804.6300000008</v>
      </c>
      <c r="AG37" s="170">
        <f t="shared" si="4"/>
        <v>107997655.55999999</v>
      </c>
      <c r="AH37" s="170"/>
      <c r="AI37" s="279">
        <f t="shared" si="5"/>
        <v>11024.76</v>
      </c>
      <c r="AJ37" s="279">
        <f t="shared" si="5"/>
        <v>11024.76</v>
      </c>
      <c r="AK37" s="279">
        <f t="shared" si="5"/>
        <v>11024.76</v>
      </c>
      <c r="AL37" s="279">
        <f t="shared" si="5"/>
        <v>11024.76</v>
      </c>
      <c r="AM37" s="279">
        <f t="shared" si="5"/>
        <v>11024.76</v>
      </c>
      <c r="AN37" s="279">
        <f t="shared" si="5"/>
        <v>11024.76</v>
      </c>
      <c r="AO37" s="279">
        <f t="shared" si="5"/>
        <v>11024.76</v>
      </c>
      <c r="AP37" s="279">
        <f t="shared" si="5"/>
        <v>11024.76</v>
      </c>
      <c r="AQ37" s="279">
        <f t="shared" si="5"/>
        <v>11024.76</v>
      </c>
      <c r="AR37" s="279">
        <f t="shared" si="5"/>
        <v>11024.76</v>
      </c>
      <c r="AS37" s="279">
        <f t="shared" si="5"/>
        <v>11024.76</v>
      </c>
      <c r="AT37" s="279">
        <f t="shared" si="5"/>
        <v>11024.76</v>
      </c>
      <c r="AU37" s="280">
        <f t="shared" si="6"/>
        <v>132297.11999999997</v>
      </c>
      <c r="AV37" s="280">
        <f t="shared" si="7"/>
        <v>11024.76</v>
      </c>
      <c r="AW37" s="280">
        <f t="shared" si="7"/>
        <v>11024.76</v>
      </c>
      <c r="AX37" s="280">
        <f t="shared" si="7"/>
        <v>11024.76</v>
      </c>
      <c r="AY37" s="280">
        <f t="shared" si="7"/>
        <v>11024.76</v>
      </c>
      <c r="AZ37" s="280">
        <f t="shared" si="8"/>
        <v>16124.65</v>
      </c>
      <c r="BA37" s="280">
        <f t="shared" si="8"/>
        <v>16124.65</v>
      </c>
      <c r="BB37" s="280">
        <f t="shared" si="8"/>
        <v>16124.65</v>
      </c>
      <c r="BC37" s="280">
        <f t="shared" si="8"/>
        <v>16124.65</v>
      </c>
      <c r="BD37" s="280">
        <f t="shared" si="8"/>
        <v>16124.65</v>
      </c>
      <c r="BE37" s="280">
        <f t="shared" si="8"/>
        <v>16124.65</v>
      </c>
      <c r="BF37" s="280">
        <f t="shared" si="8"/>
        <v>16124.65</v>
      </c>
      <c r="BG37" s="280">
        <f t="shared" si="8"/>
        <v>16124.65</v>
      </c>
      <c r="BH37" s="280">
        <f t="shared" si="8"/>
        <v>16124.65</v>
      </c>
      <c r="BI37" s="280">
        <f t="shared" si="8"/>
        <v>16124.65</v>
      </c>
      <c r="BJ37" s="280">
        <f t="shared" si="8"/>
        <v>16124.65</v>
      </c>
      <c r="BK37" s="280">
        <f t="shared" si="8"/>
        <v>16124.65</v>
      </c>
      <c r="BL37" s="279">
        <f t="shared" si="9"/>
        <v>193495.79999999996</v>
      </c>
      <c r="BN37" s="279">
        <f>BL37</f>
        <v>193495.79999999996</v>
      </c>
    </row>
    <row r="38" spans="1:66" x14ac:dyDescent="0.25">
      <c r="A38" s="268" t="s">
        <v>177</v>
      </c>
      <c r="B38" s="175">
        <v>2.4900000000000002E-2</v>
      </c>
      <c r="C38" s="175">
        <v>3.44E-2</v>
      </c>
      <c r="D38" s="272">
        <v>33250679.640000001</v>
      </c>
      <c r="E38" s="272">
        <v>33222848.809999999</v>
      </c>
      <c r="F38" s="272">
        <v>33275896.629999999</v>
      </c>
      <c r="G38" s="272">
        <v>33360233.300000001</v>
      </c>
      <c r="H38" s="272">
        <v>33630144.710000001</v>
      </c>
      <c r="I38" s="272">
        <v>33900004.460000001</v>
      </c>
      <c r="J38" s="272">
        <v>33906255.505000003</v>
      </c>
      <c r="K38" s="272">
        <v>34292570.515000008</v>
      </c>
      <c r="L38" s="272">
        <v>34672634.480000004</v>
      </c>
      <c r="M38" s="272">
        <v>34740721.175000004</v>
      </c>
      <c r="N38" s="272">
        <v>34808807.870000005</v>
      </c>
      <c r="O38" s="272">
        <v>34836074.135000005</v>
      </c>
      <c r="P38" s="272">
        <f t="shared" si="3"/>
        <v>407896871.23000002</v>
      </c>
      <c r="Q38" s="272">
        <v>34863340.400000006</v>
      </c>
      <c r="R38" s="272">
        <v>34863340.400000006</v>
      </c>
      <c r="S38" s="272">
        <v>34863340.400000006</v>
      </c>
      <c r="T38" s="272">
        <v>35165413.230000004</v>
      </c>
      <c r="U38" s="272">
        <v>35685650.725000001</v>
      </c>
      <c r="V38" s="272">
        <v>36065011.835000001</v>
      </c>
      <c r="W38" s="272">
        <v>36813549.594999999</v>
      </c>
      <c r="X38" s="272">
        <v>37400890.910000004</v>
      </c>
      <c r="Y38" s="272">
        <v>37400890.910000004</v>
      </c>
      <c r="Z38" s="272">
        <v>37400890.910000004</v>
      </c>
      <c r="AA38" s="272">
        <v>37400890.910000004</v>
      </c>
      <c r="AB38" s="272">
        <v>37400890.910000004</v>
      </c>
      <c r="AC38" s="272">
        <v>37400890.910000004</v>
      </c>
      <c r="AD38" s="272">
        <v>37400890.910000004</v>
      </c>
      <c r="AE38" s="272">
        <v>37498964.910000004</v>
      </c>
      <c r="AF38" s="272">
        <v>37597038.910000004</v>
      </c>
      <c r="AG38" s="170">
        <f t="shared" si="4"/>
        <v>445466452.34500009</v>
      </c>
      <c r="AH38" s="170"/>
      <c r="AI38" s="279">
        <f t="shared" si="5"/>
        <v>68995.16</v>
      </c>
      <c r="AJ38" s="279">
        <f t="shared" si="5"/>
        <v>68937.41</v>
      </c>
      <c r="AK38" s="279">
        <f t="shared" si="5"/>
        <v>69047.490000000005</v>
      </c>
      <c r="AL38" s="279">
        <f t="shared" si="5"/>
        <v>69222.48</v>
      </c>
      <c r="AM38" s="279">
        <f t="shared" si="5"/>
        <v>69782.55</v>
      </c>
      <c r="AN38" s="279">
        <f t="shared" si="5"/>
        <v>70342.509999999995</v>
      </c>
      <c r="AO38" s="279">
        <f t="shared" si="5"/>
        <v>70355.48</v>
      </c>
      <c r="AP38" s="279">
        <f t="shared" si="5"/>
        <v>71157.08</v>
      </c>
      <c r="AQ38" s="279">
        <f t="shared" si="5"/>
        <v>71945.72</v>
      </c>
      <c r="AR38" s="279">
        <f t="shared" si="5"/>
        <v>72087</v>
      </c>
      <c r="AS38" s="279">
        <f t="shared" si="5"/>
        <v>72228.28</v>
      </c>
      <c r="AT38" s="279">
        <f t="shared" si="5"/>
        <v>72284.850000000006</v>
      </c>
      <c r="AU38" s="280">
        <f t="shared" si="6"/>
        <v>846386.00999999989</v>
      </c>
      <c r="AV38" s="280">
        <f t="shared" si="7"/>
        <v>72341.429999999993</v>
      </c>
      <c r="AW38" s="280">
        <f t="shared" si="7"/>
        <v>72341.429999999993</v>
      </c>
      <c r="AX38" s="280">
        <f t="shared" si="7"/>
        <v>72341.429999999993</v>
      </c>
      <c r="AY38" s="280">
        <f t="shared" si="7"/>
        <v>72968.23</v>
      </c>
      <c r="AZ38" s="280">
        <f t="shared" si="8"/>
        <v>102298.87</v>
      </c>
      <c r="BA38" s="280">
        <f t="shared" si="8"/>
        <v>103386.37</v>
      </c>
      <c r="BB38" s="280">
        <f t="shared" si="8"/>
        <v>105532.18</v>
      </c>
      <c r="BC38" s="280">
        <f t="shared" si="8"/>
        <v>107215.89</v>
      </c>
      <c r="BD38" s="280">
        <f t="shared" si="8"/>
        <v>107215.89</v>
      </c>
      <c r="BE38" s="280">
        <f t="shared" si="8"/>
        <v>107215.89</v>
      </c>
      <c r="BF38" s="280">
        <f t="shared" si="8"/>
        <v>107215.89</v>
      </c>
      <c r="BG38" s="280">
        <f t="shared" si="8"/>
        <v>107215.89</v>
      </c>
      <c r="BH38" s="280">
        <f t="shared" si="8"/>
        <v>107215.89</v>
      </c>
      <c r="BI38" s="280">
        <f t="shared" si="8"/>
        <v>107215.89</v>
      </c>
      <c r="BJ38" s="280">
        <f t="shared" si="8"/>
        <v>107497.03</v>
      </c>
      <c r="BK38" s="280">
        <f t="shared" si="8"/>
        <v>107778.18</v>
      </c>
      <c r="BL38" s="279">
        <f t="shared" si="9"/>
        <v>1277003.8599999999</v>
      </c>
    </row>
    <row r="39" spans="1:66" x14ac:dyDescent="0.25">
      <c r="A39" s="268" t="s">
        <v>550</v>
      </c>
      <c r="B39" s="175">
        <v>0</v>
      </c>
      <c r="C39" s="175">
        <v>3.44E-2</v>
      </c>
      <c r="D39" s="272">
        <v>0</v>
      </c>
      <c r="E39" s="272">
        <v>0</v>
      </c>
      <c r="F39" s="272">
        <v>0</v>
      </c>
      <c r="G39" s="272">
        <v>0</v>
      </c>
      <c r="H39" s="272">
        <v>0</v>
      </c>
      <c r="I39" s="272">
        <v>0</v>
      </c>
      <c r="J39" s="272">
        <v>0</v>
      </c>
      <c r="K39" s="272">
        <v>0</v>
      </c>
      <c r="L39" s="272">
        <v>0</v>
      </c>
      <c r="M39" s="272">
        <v>0</v>
      </c>
      <c r="N39" s="272">
        <v>0</v>
      </c>
      <c r="O39" s="272">
        <v>0</v>
      </c>
      <c r="P39" s="272">
        <f t="shared" si="3"/>
        <v>0</v>
      </c>
      <c r="Q39" s="272">
        <v>0</v>
      </c>
      <c r="R39" s="272">
        <v>0</v>
      </c>
      <c r="S39" s="272">
        <v>0</v>
      </c>
      <c r="T39" s="272">
        <v>0</v>
      </c>
      <c r="U39" s="272">
        <v>0</v>
      </c>
      <c r="V39" s="272">
        <v>0</v>
      </c>
      <c r="W39" s="272">
        <v>0</v>
      </c>
      <c r="X39" s="272">
        <v>0</v>
      </c>
      <c r="Y39" s="272">
        <v>0</v>
      </c>
      <c r="Z39" s="272">
        <v>0</v>
      </c>
      <c r="AA39" s="272">
        <v>0</v>
      </c>
      <c r="AB39" s="272">
        <v>0</v>
      </c>
      <c r="AC39" s="272">
        <v>0</v>
      </c>
      <c r="AD39" s="272">
        <v>0</v>
      </c>
      <c r="AE39" s="272">
        <v>0</v>
      </c>
      <c r="AF39" s="272">
        <v>0</v>
      </c>
      <c r="AG39" s="170">
        <f t="shared" si="4"/>
        <v>0</v>
      </c>
      <c r="AH39" s="170"/>
      <c r="AI39" s="279">
        <f t="shared" si="5"/>
        <v>0</v>
      </c>
      <c r="AJ39" s="279">
        <f t="shared" si="5"/>
        <v>0</v>
      </c>
      <c r="AK39" s="279">
        <f t="shared" si="5"/>
        <v>0</v>
      </c>
      <c r="AL39" s="279">
        <f t="shared" si="5"/>
        <v>0</v>
      </c>
      <c r="AM39" s="279">
        <f t="shared" si="5"/>
        <v>0</v>
      </c>
      <c r="AN39" s="279">
        <f t="shared" si="5"/>
        <v>0</v>
      </c>
      <c r="AO39" s="279">
        <f t="shared" si="5"/>
        <v>0</v>
      </c>
      <c r="AP39" s="279">
        <f t="shared" si="5"/>
        <v>0</v>
      </c>
      <c r="AQ39" s="279">
        <f t="shared" si="5"/>
        <v>0</v>
      </c>
      <c r="AR39" s="279">
        <f t="shared" si="5"/>
        <v>0</v>
      </c>
      <c r="AS39" s="279">
        <f t="shared" si="5"/>
        <v>0</v>
      </c>
      <c r="AT39" s="279">
        <f t="shared" si="5"/>
        <v>0</v>
      </c>
      <c r="AU39" s="280">
        <f t="shared" si="6"/>
        <v>0</v>
      </c>
      <c r="AV39" s="280">
        <f t="shared" si="7"/>
        <v>0</v>
      </c>
      <c r="AW39" s="280">
        <f t="shared" si="7"/>
        <v>0</v>
      </c>
      <c r="AX39" s="280">
        <f t="shared" si="7"/>
        <v>0</v>
      </c>
      <c r="AY39" s="280">
        <f t="shared" si="7"/>
        <v>0</v>
      </c>
      <c r="AZ39" s="280">
        <f t="shared" si="8"/>
        <v>0</v>
      </c>
      <c r="BA39" s="280">
        <f t="shared" si="8"/>
        <v>0</v>
      </c>
      <c r="BB39" s="280">
        <f t="shared" si="8"/>
        <v>0</v>
      </c>
      <c r="BC39" s="280">
        <f t="shared" si="8"/>
        <v>0</v>
      </c>
      <c r="BD39" s="280">
        <f t="shared" si="8"/>
        <v>0</v>
      </c>
      <c r="BE39" s="280">
        <f t="shared" si="8"/>
        <v>0</v>
      </c>
      <c r="BF39" s="280">
        <f t="shared" si="8"/>
        <v>0</v>
      </c>
      <c r="BG39" s="280">
        <f t="shared" si="8"/>
        <v>0</v>
      </c>
      <c r="BH39" s="280">
        <f t="shared" si="8"/>
        <v>0</v>
      </c>
      <c r="BI39" s="280">
        <f t="shared" si="8"/>
        <v>0</v>
      </c>
      <c r="BJ39" s="280">
        <f t="shared" si="8"/>
        <v>0</v>
      </c>
      <c r="BK39" s="280">
        <f t="shared" si="8"/>
        <v>0</v>
      </c>
      <c r="BL39" s="279">
        <f t="shared" si="9"/>
        <v>0</v>
      </c>
      <c r="BN39" s="279">
        <f>BL39</f>
        <v>0</v>
      </c>
    </row>
    <row r="40" spans="1:66" x14ac:dyDescent="0.25">
      <c r="A40" s="268" t="s">
        <v>551</v>
      </c>
      <c r="B40" s="175">
        <v>0</v>
      </c>
      <c r="C40" s="175">
        <v>3.44E-2</v>
      </c>
      <c r="D40" s="272">
        <v>0</v>
      </c>
      <c r="E40" s="272">
        <v>0</v>
      </c>
      <c r="F40" s="272">
        <v>0</v>
      </c>
      <c r="G40" s="272">
        <v>0</v>
      </c>
      <c r="H40" s="272">
        <v>0</v>
      </c>
      <c r="I40" s="272">
        <v>0</v>
      </c>
      <c r="J40" s="272">
        <v>0</v>
      </c>
      <c r="K40" s="272">
        <v>0</v>
      </c>
      <c r="L40" s="272">
        <v>0</v>
      </c>
      <c r="M40" s="272">
        <v>0</v>
      </c>
      <c r="N40" s="272">
        <v>0</v>
      </c>
      <c r="O40" s="272">
        <v>0</v>
      </c>
      <c r="P40" s="272">
        <f t="shared" si="3"/>
        <v>0</v>
      </c>
      <c r="Q40" s="272">
        <v>0</v>
      </c>
      <c r="R40" s="272">
        <v>0</v>
      </c>
      <c r="S40" s="272">
        <v>0</v>
      </c>
      <c r="T40" s="272">
        <v>0</v>
      </c>
      <c r="U40" s="272">
        <v>0</v>
      </c>
      <c r="V40" s="272">
        <v>0</v>
      </c>
      <c r="W40" s="272">
        <v>0</v>
      </c>
      <c r="X40" s="272">
        <v>0</v>
      </c>
      <c r="Y40" s="272">
        <v>0</v>
      </c>
      <c r="Z40" s="272">
        <v>0</v>
      </c>
      <c r="AA40" s="272">
        <v>0</v>
      </c>
      <c r="AB40" s="272">
        <v>0</v>
      </c>
      <c r="AC40" s="272">
        <v>0</v>
      </c>
      <c r="AD40" s="272">
        <v>0</v>
      </c>
      <c r="AE40" s="272">
        <v>0</v>
      </c>
      <c r="AF40" s="272">
        <v>0</v>
      </c>
      <c r="AG40" s="170">
        <f t="shared" si="4"/>
        <v>0</v>
      </c>
      <c r="AH40" s="170"/>
      <c r="AI40" s="279">
        <f t="shared" si="5"/>
        <v>0</v>
      </c>
      <c r="AJ40" s="279">
        <f t="shared" si="5"/>
        <v>0</v>
      </c>
      <c r="AK40" s="279">
        <f t="shared" si="5"/>
        <v>0</v>
      </c>
      <c r="AL40" s="279">
        <f t="shared" si="5"/>
        <v>0</v>
      </c>
      <c r="AM40" s="279">
        <f t="shared" si="5"/>
        <v>0</v>
      </c>
      <c r="AN40" s="279">
        <f t="shared" si="5"/>
        <v>0</v>
      </c>
      <c r="AO40" s="279">
        <f t="shared" si="5"/>
        <v>0</v>
      </c>
      <c r="AP40" s="279">
        <f t="shared" si="5"/>
        <v>0</v>
      </c>
      <c r="AQ40" s="279">
        <f t="shared" si="5"/>
        <v>0</v>
      </c>
      <c r="AR40" s="279">
        <f t="shared" si="5"/>
        <v>0</v>
      </c>
      <c r="AS40" s="279">
        <f t="shared" si="5"/>
        <v>0</v>
      </c>
      <c r="AT40" s="279">
        <f t="shared" si="5"/>
        <v>0</v>
      </c>
      <c r="AU40" s="280">
        <f t="shared" si="6"/>
        <v>0</v>
      </c>
      <c r="AV40" s="280">
        <f t="shared" si="7"/>
        <v>0</v>
      </c>
      <c r="AW40" s="280">
        <f t="shared" si="7"/>
        <v>0</v>
      </c>
      <c r="AX40" s="280">
        <f t="shared" si="7"/>
        <v>0</v>
      </c>
      <c r="AY40" s="280">
        <f t="shared" si="7"/>
        <v>0</v>
      </c>
      <c r="AZ40" s="280">
        <f t="shared" si="8"/>
        <v>0</v>
      </c>
      <c r="BA40" s="280">
        <f t="shared" si="8"/>
        <v>0</v>
      </c>
      <c r="BB40" s="280">
        <f t="shared" si="8"/>
        <v>0</v>
      </c>
      <c r="BC40" s="280">
        <f t="shared" si="8"/>
        <v>0</v>
      </c>
      <c r="BD40" s="280">
        <f t="shared" si="8"/>
        <v>0</v>
      </c>
      <c r="BE40" s="280">
        <f t="shared" si="8"/>
        <v>0</v>
      </c>
      <c r="BF40" s="280">
        <f t="shared" si="8"/>
        <v>0</v>
      </c>
      <c r="BG40" s="280">
        <f t="shared" si="8"/>
        <v>0</v>
      </c>
      <c r="BH40" s="280">
        <f t="shared" si="8"/>
        <v>0</v>
      </c>
      <c r="BI40" s="280">
        <f t="shared" si="8"/>
        <v>0</v>
      </c>
      <c r="BJ40" s="280">
        <f t="shared" si="8"/>
        <v>0</v>
      </c>
      <c r="BK40" s="280">
        <f t="shared" si="8"/>
        <v>0</v>
      </c>
      <c r="BL40" s="279">
        <f t="shared" si="9"/>
        <v>0</v>
      </c>
      <c r="BN40" s="279">
        <f>BL40</f>
        <v>0</v>
      </c>
    </row>
    <row r="41" spans="1:66" x14ac:dyDescent="0.25">
      <c r="A41" s="268" t="s">
        <v>178</v>
      </c>
      <c r="B41" s="175">
        <v>2.4900000000000002E-2</v>
      </c>
      <c r="C41" s="175">
        <v>3.44E-2</v>
      </c>
      <c r="D41" s="272">
        <v>10023887.439999999</v>
      </c>
      <c r="E41" s="272">
        <v>10023887.439999999</v>
      </c>
      <c r="F41" s="272">
        <v>10023887.439999999</v>
      </c>
      <c r="G41" s="272">
        <v>10023887.439999999</v>
      </c>
      <c r="H41" s="272">
        <v>10023887.439999999</v>
      </c>
      <c r="I41" s="272">
        <v>10023887.439999999</v>
      </c>
      <c r="J41" s="272">
        <v>10023887.439999999</v>
      </c>
      <c r="K41" s="272">
        <v>10023887.439999999</v>
      </c>
      <c r="L41" s="272">
        <v>10023887.439999999</v>
      </c>
      <c r="M41" s="272">
        <v>10023887.439999999</v>
      </c>
      <c r="N41" s="272">
        <v>10023887.439999999</v>
      </c>
      <c r="O41" s="272">
        <v>10023887.439999999</v>
      </c>
      <c r="P41" s="272">
        <f t="shared" si="3"/>
        <v>120286649.27999999</v>
      </c>
      <c r="Q41" s="272">
        <v>10023887.439999999</v>
      </c>
      <c r="R41" s="272">
        <v>10023887.439999999</v>
      </c>
      <c r="S41" s="272">
        <v>10023887.439999999</v>
      </c>
      <c r="T41" s="272">
        <v>10023887.439999999</v>
      </c>
      <c r="U41" s="272">
        <v>10023887.439999999</v>
      </c>
      <c r="V41" s="272">
        <v>10023887.439999999</v>
      </c>
      <c r="W41" s="272">
        <v>10023887.439999999</v>
      </c>
      <c r="X41" s="272">
        <v>10023887.439999999</v>
      </c>
      <c r="Y41" s="272">
        <v>10023887.439999999</v>
      </c>
      <c r="Z41" s="272">
        <v>10023887.439999999</v>
      </c>
      <c r="AA41" s="272">
        <v>10023887.439999999</v>
      </c>
      <c r="AB41" s="272">
        <v>10023887.439999999</v>
      </c>
      <c r="AC41" s="272">
        <v>10023887.439999999</v>
      </c>
      <c r="AD41" s="272">
        <v>10023887.439999999</v>
      </c>
      <c r="AE41" s="272">
        <v>10023887.439999999</v>
      </c>
      <c r="AF41" s="272">
        <v>10023887.439999999</v>
      </c>
      <c r="AG41" s="170">
        <f t="shared" si="4"/>
        <v>120286649.27999999</v>
      </c>
      <c r="AH41" s="170"/>
      <c r="AI41" s="279">
        <f t="shared" ref="AI41:AT62" si="10">ROUND(D41*$B41/12,2)</f>
        <v>20799.57</v>
      </c>
      <c r="AJ41" s="279">
        <f t="shared" si="10"/>
        <v>20799.57</v>
      </c>
      <c r="AK41" s="279">
        <f t="shared" si="10"/>
        <v>20799.57</v>
      </c>
      <c r="AL41" s="279">
        <f t="shared" si="10"/>
        <v>20799.57</v>
      </c>
      <c r="AM41" s="279">
        <f t="shared" si="10"/>
        <v>20799.57</v>
      </c>
      <c r="AN41" s="279">
        <f t="shared" si="10"/>
        <v>20799.57</v>
      </c>
      <c r="AO41" s="279">
        <f t="shared" si="10"/>
        <v>20799.57</v>
      </c>
      <c r="AP41" s="279">
        <f t="shared" si="10"/>
        <v>20799.57</v>
      </c>
      <c r="AQ41" s="279">
        <f t="shared" si="10"/>
        <v>20799.57</v>
      </c>
      <c r="AR41" s="279">
        <f t="shared" si="10"/>
        <v>20799.57</v>
      </c>
      <c r="AS41" s="279">
        <f t="shared" si="10"/>
        <v>20799.57</v>
      </c>
      <c r="AT41" s="279">
        <f t="shared" si="10"/>
        <v>20799.57</v>
      </c>
      <c r="AU41" s="280">
        <f t="shared" si="6"/>
        <v>249594.84000000005</v>
      </c>
      <c r="AV41" s="280">
        <f t="shared" si="7"/>
        <v>20799.57</v>
      </c>
      <c r="AW41" s="280">
        <f t="shared" si="7"/>
        <v>20799.57</v>
      </c>
      <c r="AX41" s="280">
        <f t="shared" si="7"/>
        <v>20799.57</v>
      </c>
      <c r="AY41" s="280">
        <f t="shared" si="7"/>
        <v>20799.57</v>
      </c>
      <c r="AZ41" s="280">
        <f t="shared" ref="AZ41:BK62" si="11">ROUND(U41*$C41/12,2)</f>
        <v>28735.14</v>
      </c>
      <c r="BA41" s="280">
        <f t="shared" si="11"/>
        <v>28735.14</v>
      </c>
      <c r="BB41" s="280">
        <f t="shared" si="11"/>
        <v>28735.14</v>
      </c>
      <c r="BC41" s="280">
        <f t="shared" si="11"/>
        <v>28735.14</v>
      </c>
      <c r="BD41" s="280">
        <f t="shared" si="11"/>
        <v>28735.14</v>
      </c>
      <c r="BE41" s="280">
        <f t="shared" si="11"/>
        <v>28735.14</v>
      </c>
      <c r="BF41" s="280">
        <f t="shared" si="11"/>
        <v>28735.14</v>
      </c>
      <c r="BG41" s="280">
        <f t="shared" si="11"/>
        <v>28735.14</v>
      </c>
      <c r="BH41" s="280">
        <f t="shared" si="11"/>
        <v>28735.14</v>
      </c>
      <c r="BI41" s="280">
        <f t="shared" si="11"/>
        <v>28735.14</v>
      </c>
      <c r="BJ41" s="280">
        <f t="shared" si="11"/>
        <v>28735.14</v>
      </c>
      <c r="BK41" s="280">
        <f t="shared" si="11"/>
        <v>28735.14</v>
      </c>
      <c r="BL41" s="279">
        <f t="shared" si="9"/>
        <v>344821.68000000011</v>
      </c>
      <c r="BN41" s="279">
        <f>BL41</f>
        <v>344821.68000000011</v>
      </c>
    </row>
    <row r="42" spans="1:66" x14ac:dyDescent="0.25">
      <c r="A42" s="268" t="s">
        <v>179</v>
      </c>
      <c r="B42" s="175">
        <v>1.2E-2</v>
      </c>
      <c r="C42" s="175">
        <v>1.1599999999999999E-2</v>
      </c>
      <c r="D42" s="272">
        <v>15816339.699999999</v>
      </c>
      <c r="E42" s="272">
        <v>15816339.699999999</v>
      </c>
      <c r="F42" s="272">
        <v>15816339.699999999</v>
      </c>
      <c r="G42" s="272">
        <v>15816339.699999999</v>
      </c>
      <c r="H42" s="272">
        <v>15816339.699999999</v>
      </c>
      <c r="I42" s="272">
        <v>15816339.699999999</v>
      </c>
      <c r="J42" s="272">
        <v>15816339.699999999</v>
      </c>
      <c r="K42" s="272">
        <v>15816339.699999999</v>
      </c>
      <c r="L42" s="272">
        <v>15816339.699999999</v>
      </c>
      <c r="M42" s="272">
        <v>15816339.699999999</v>
      </c>
      <c r="N42" s="272">
        <v>15816339.699999999</v>
      </c>
      <c r="O42" s="272">
        <v>15816339.699999999</v>
      </c>
      <c r="P42" s="272">
        <f t="shared" si="3"/>
        <v>189796076.39999998</v>
      </c>
      <c r="Q42" s="272">
        <v>15816339.699999999</v>
      </c>
      <c r="R42" s="272">
        <v>15816339.699999999</v>
      </c>
      <c r="S42" s="272">
        <v>15816339.699999999</v>
      </c>
      <c r="T42" s="272">
        <v>15816339.699999999</v>
      </c>
      <c r="U42" s="272">
        <v>15816339.699999999</v>
      </c>
      <c r="V42" s="272">
        <v>15816339.699999999</v>
      </c>
      <c r="W42" s="272">
        <v>15816339.699999999</v>
      </c>
      <c r="X42" s="272">
        <v>15816339.699999999</v>
      </c>
      <c r="Y42" s="272">
        <v>15816339.699999999</v>
      </c>
      <c r="Z42" s="272">
        <v>15816339.699999999</v>
      </c>
      <c r="AA42" s="272">
        <v>15816339.699999999</v>
      </c>
      <c r="AB42" s="272">
        <v>15816339.699999999</v>
      </c>
      <c r="AC42" s="272">
        <v>15816339.699999999</v>
      </c>
      <c r="AD42" s="272">
        <v>15816339.699999999</v>
      </c>
      <c r="AE42" s="272">
        <v>15816339.699999999</v>
      </c>
      <c r="AF42" s="272">
        <v>15816339.699999999</v>
      </c>
      <c r="AG42" s="170">
        <f t="shared" si="4"/>
        <v>189796076.39999998</v>
      </c>
      <c r="AH42" s="170"/>
      <c r="AI42" s="279">
        <f t="shared" si="10"/>
        <v>15816.34</v>
      </c>
      <c r="AJ42" s="279">
        <f t="shared" si="10"/>
        <v>15816.34</v>
      </c>
      <c r="AK42" s="279">
        <f t="shared" si="10"/>
        <v>15816.34</v>
      </c>
      <c r="AL42" s="279">
        <f t="shared" si="10"/>
        <v>15816.34</v>
      </c>
      <c r="AM42" s="279">
        <f t="shared" si="10"/>
        <v>15816.34</v>
      </c>
      <c r="AN42" s="279">
        <f t="shared" si="10"/>
        <v>15816.34</v>
      </c>
      <c r="AO42" s="279">
        <f t="shared" si="10"/>
        <v>15816.34</v>
      </c>
      <c r="AP42" s="279">
        <f t="shared" si="10"/>
        <v>15816.34</v>
      </c>
      <c r="AQ42" s="279">
        <f t="shared" si="10"/>
        <v>15816.34</v>
      </c>
      <c r="AR42" s="279">
        <f t="shared" si="10"/>
        <v>15816.34</v>
      </c>
      <c r="AS42" s="279">
        <f t="shared" si="10"/>
        <v>15816.34</v>
      </c>
      <c r="AT42" s="279">
        <f t="shared" si="10"/>
        <v>15816.34</v>
      </c>
      <c r="AU42" s="280">
        <f t="shared" si="6"/>
        <v>189796.08</v>
      </c>
      <c r="AV42" s="280">
        <f t="shared" si="7"/>
        <v>15816.34</v>
      </c>
      <c r="AW42" s="280">
        <f t="shared" si="7"/>
        <v>15816.34</v>
      </c>
      <c r="AX42" s="280">
        <f t="shared" si="7"/>
        <v>15816.34</v>
      </c>
      <c r="AY42" s="280">
        <f t="shared" si="7"/>
        <v>15816.34</v>
      </c>
      <c r="AZ42" s="280">
        <f t="shared" si="11"/>
        <v>15289.13</v>
      </c>
      <c r="BA42" s="280">
        <f t="shared" si="11"/>
        <v>15289.13</v>
      </c>
      <c r="BB42" s="280">
        <f t="shared" si="11"/>
        <v>15289.13</v>
      </c>
      <c r="BC42" s="280">
        <f t="shared" si="11"/>
        <v>15289.13</v>
      </c>
      <c r="BD42" s="280">
        <f t="shared" si="11"/>
        <v>15289.13</v>
      </c>
      <c r="BE42" s="280">
        <f t="shared" si="11"/>
        <v>15289.13</v>
      </c>
      <c r="BF42" s="280">
        <f t="shared" si="11"/>
        <v>15289.13</v>
      </c>
      <c r="BG42" s="280">
        <f t="shared" si="11"/>
        <v>15289.13</v>
      </c>
      <c r="BH42" s="280">
        <f t="shared" si="11"/>
        <v>15289.13</v>
      </c>
      <c r="BI42" s="280">
        <f t="shared" si="11"/>
        <v>15289.13</v>
      </c>
      <c r="BJ42" s="280">
        <f t="shared" si="11"/>
        <v>15289.13</v>
      </c>
      <c r="BK42" s="280">
        <f t="shared" si="11"/>
        <v>15289.13</v>
      </c>
      <c r="BL42" s="279">
        <f t="shared" si="9"/>
        <v>183469.56000000003</v>
      </c>
    </row>
    <row r="43" spans="1:66" x14ac:dyDescent="0.25">
      <c r="A43" s="268" t="s">
        <v>552</v>
      </c>
      <c r="B43" s="175">
        <v>0</v>
      </c>
      <c r="C43" s="175">
        <v>0</v>
      </c>
      <c r="D43" s="272">
        <v>0</v>
      </c>
      <c r="E43" s="272">
        <v>0</v>
      </c>
      <c r="F43" s="272">
        <v>0</v>
      </c>
      <c r="G43" s="272">
        <v>0</v>
      </c>
      <c r="H43" s="272">
        <v>0</v>
      </c>
      <c r="I43" s="272">
        <v>0</v>
      </c>
      <c r="J43" s="272">
        <v>0</v>
      </c>
      <c r="K43" s="272">
        <v>0</v>
      </c>
      <c r="L43" s="272">
        <v>0</v>
      </c>
      <c r="M43" s="272">
        <v>0</v>
      </c>
      <c r="N43" s="272">
        <v>0</v>
      </c>
      <c r="O43" s="272">
        <v>0</v>
      </c>
      <c r="P43" s="272">
        <f t="shared" si="3"/>
        <v>0</v>
      </c>
      <c r="Q43" s="272">
        <v>0</v>
      </c>
      <c r="R43" s="272">
        <v>0</v>
      </c>
      <c r="S43" s="272">
        <v>0</v>
      </c>
      <c r="T43" s="272">
        <v>0</v>
      </c>
      <c r="U43" s="272">
        <v>0</v>
      </c>
      <c r="V43" s="272">
        <v>0</v>
      </c>
      <c r="W43" s="272">
        <v>0</v>
      </c>
      <c r="X43" s="272">
        <v>0</v>
      </c>
      <c r="Y43" s="272">
        <v>0</v>
      </c>
      <c r="Z43" s="272">
        <v>0</v>
      </c>
      <c r="AA43" s="272">
        <v>0</v>
      </c>
      <c r="AB43" s="272">
        <v>0</v>
      </c>
      <c r="AC43" s="272">
        <v>0</v>
      </c>
      <c r="AD43" s="272">
        <v>0</v>
      </c>
      <c r="AE43" s="272">
        <v>0</v>
      </c>
      <c r="AF43" s="272">
        <v>0</v>
      </c>
      <c r="AG43" s="170">
        <f t="shared" si="4"/>
        <v>0</v>
      </c>
      <c r="AH43" s="170"/>
      <c r="AI43" s="279">
        <f t="shared" si="10"/>
        <v>0</v>
      </c>
      <c r="AJ43" s="279">
        <f t="shared" si="10"/>
        <v>0</v>
      </c>
      <c r="AK43" s="279">
        <f t="shared" si="10"/>
        <v>0</v>
      </c>
      <c r="AL43" s="279">
        <f t="shared" si="10"/>
        <v>0</v>
      </c>
      <c r="AM43" s="279">
        <f t="shared" si="10"/>
        <v>0</v>
      </c>
      <c r="AN43" s="279">
        <f t="shared" si="10"/>
        <v>0</v>
      </c>
      <c r="AO43" s="279">
        <f t="shared" si="10"/>
        <v>0</v>
      </c>
      <c r="AP43" s="279">
        <f t="shared" si="10"/>
        <v>0</v>
      </c>
      <c r="AQ43" s="279">
        <f t="shared" si="10"/>
        <v>0</v>
      </c>
      <c r="AR43" s="279">
        <f t="shared" si="10"/>
        <v>0</v>
      </c>
      <c r="AS43" s="279">
        <f t="shared" si="10"/>
        <v>0</v>
      </c>
      <c r="AT43" s="279">
        <f t="shared" si="10"/>
        <v>0</v>
      </c>
      <c r="AU43" s="280">
        <f t="shared" si="6"/>
        <v>0</v>
      </c>
      <c r="AV43" s="280">
        <f t="shared" si="7"/>
        <v>0</v>
      </c>
      <c r="AW43" s="280">
        <f t="shared" si="7"/>
        <v>0</v>
      </c>
      <c r="AX43" s="280">
        <f t="shared" si="7"/>
        <v>0</v>
      </c>
      <c r="AY43" s="280">
        <f t="shared" si="7"/>
        <v>0</v>
      </c>
      <c r="AZ43" s="280">
        <f t="shared" si="11"/>
        <v>0</v>
      </c>
      <c r="BA43" s="280">
        <f t="shared" si="11"/>
        <v>0</v>
      </c>
      <c r="BB43" s="280">
        <f t="shared" si="11"/>
        <v>0</v>
      </c>
      <c r="BC43" s="280">
        <f t="shared" si="11"/>
        <v>0</v>
      </c>
      <c r="BD43" s="280">
        <f t="shared" si="11"/>
        <v>0</v>
      </c>
      <c r="BE43" s="280">
        <f t="shared" si="11"/>
        <v>0</v>
      </c>
      <c r="BF43" s="280">
        <f t="shared" si="11"/>
        <v>0</v>
      </c>
      <c r="BG43" s="280">
        <f t="shared" si="11"/>
        <v>0</v>
      </c>
      <c r="BH43" s="280">
        <f t="shared" si="11"/>
        <v>0</v>
      </c>
      <c r="BI43" s="280">
        <f t="shared" si="11"/>
        <v>0</v>
      </c>
      <c r="BJ43" s="280">
        <f t="shared" si="11"/>
        <v>0</v>
      </c>
      <c r="BK43" s="280">
        <f t="shared" si="11"/>
        <v>0</v>
      </c>
      <c r="BL43" s="279">
        <f t="shared" si="9"/>
        <v>0</v>
      </c>
    </row>
    <row r="44" spans="1:66" x14ac:dyDescent="0.25">
      <c r="A44" s="268" t="s">
        <v>553</v>
      </c>
      <c r="B44" s="175">
        <v>0</v>
      </c>
      <c r="C44" s="175">
        <v>0</v>
      </c>
      <c r="D44" s="272">
        <v>18450.52</v>
      </c>
      <c r="E44" s="272">
        <v>0</v>
      </c>
      <c r="F44" s="272">
        <v>0</v>
      </c>
      <c r="G44" s="272">
        <v>0</v>
      </c>
      <c r="H44" s="272">
        <v>0</v>
      </c>
      <c r="I44" s="272">
        <v>0</v>
      </c>
      <c r="J44" s="272">
        <v>0</v>
      </c>
      <c r="K44" s="272">
        <v>0</v>
      </c>
      <c r="L44" s="272">
        <v>0</v>
      </c>
      <c r="M44" s="272">
        <v>0</v>
      </c>
      <c r="N44" s="272">
        <v>0</v>
      </c>
      <c r="O44" s="272">
        <v>0</v>
      </c>
      <c r="P44" s="272">
        <f t="shared" si="3"/>
        <v>18450.52</v>
      </c>
      <c r="Q44" s="272">
        <v>0</v>
      </c>
      <c r="R44" s="272">
        <v>0</v>
      </c>
      <c r="S44" s="272">
        <v>0</v>
      </c>
      <c r="T44" s="272">
        <v>0</v>
      </c>
      <c r="U44" s="272">
        <v>0</v>
      </c>
      <c r="V44" s="272">
        <v>0</v>
      </c>
      <c r="W44" s="272">
        <v>0</v>
      </c>
      <c r="X44" s="272">
        <v>0</v>
      </c>
      <c r="Y44" s="272">
        <v>0</v>
      </c>
      <c r="Z44" s="272">
        <v>0</v>
      </c>
      <c r="AA44" s="272">
        <v>0</v>
      </c>
      <c r="AB44" s="272">
        <v>0</v>
      </c>
      <c r="AC44" s="272">
        <v>0</v>
      </c>
      <c r="AD44" s="272">
        <v>0</v>
      </c>
      <c r="AE44" s="272">
        <v>0</v>
      </c>
      <c r="AF44" s="272">
        <v>0</v>
      </c>
      <c r="AG44" s="170">
        <f t="shared" si="4"/>
        <v>0</v>
      </c>
      <c r="AH44" s="170"/>
      <c r="AI44" s="279">
        <f t="shared" si="10"/>
        <v>0</v>
      </c>
      <c r="AJ44" s="279">
        <f t="shared" si="10"/>
        <v>0</v>
      </c>
      <c r="AK44" s="279">
        <f t="shared" si="10"/>
        <v>0</v>
      </c>
      <c r="AL44" s="279">
        <f t="shared" si="10"/>
        <v>0</v>
      </c>
      <c r="AM44" s="279">
        <f t="shared" si="10"/>
        <v>0</v>
      </c>
      <c r="AN44" s="279">
        <f t="shared" si="10"/>
        <v>0</v>
      </c>
      <c r="AO44" s="279">
        <f t="shared" si="10"/>
        <v>0</v>
      </c>
      <c r="AP44" s="279">
        <f t="shared" si="10"/>
        <v>0</v>
      </c>
      <c r="AQ44" s="279">
        <f t="shared" si="10"/>
        <v>0</v>
      </c>
      <c r="AR44" s="279">
        <f t="shared" si="10"/>
        <v>0</v>
      </c>
      <c r="AS44" s="279">
        <f t="shared" si="10"/>
        <v>0</v>
      </c>
      <c r="AT44" s="279">
        <f t="shared" si="10"/>
        <v>0</v>
      </c>
      <c r="AU44" s="280">
        <f t="shared" si="6"/>
        <v>0</v>
      </c>
      <c r="AV44" s="280">
        <f t="shared" si="7"/>
        <v>0</v>
      </c>
      <c r="AW44" s="280">
        <f t="shared" si="7"/>
        <v>0</v>
      </c>
      <c r="AX44" s="280">
        <f t="shared" si="7"/>
        <v>0</v>
      </c>
      <c r="AY44" s="280">
        <f t="shared" si="7"/>
        <v>0</v>
      </c>
      <c r="AZ44" s="280">
        <f t="shared" si="11"/>
        <v>0</v>
      </c>
      <c r="BA44" s="280">
        <f t="shared" si="11"/>
        <v>0</v>
      </c>
      <c r="BB44" s="280">
        <f t="shared" si="11"/>
        <v>0</v>
      </c>
      <c r="BC44" s="280">
        <f t="shared" si="11"/>
        <v>0</v>
      </c>
      <c r="BD44" s="280">
        <f t="shared" si="11"/>
        <v>0</v>
      </c>
      <c r="BE44" s="280">
        <f t="shared" si="11"/>
        <v>0</v>
      </c>
      <c r="BF44" s="280">
        <f t="shared" si="11"/>
        <v>0</v>
      </c>
      <c r="BG44" s="280">
        <f t="shared" si="11"/>
        <v>0</v>
      </c>
      <c r="BH44" s="280">
        <f t="shared" si="11"/>
        <v>0</v>
      </c>
      <c r="BI44" s="280">
        <f t="shared" si="11"/>
        <v>0</v>
      </c>
      <c r="BJ44" s="280">
        <f t="shared" si="11"/>
        <v>0</v>
      </c>
      <c r="BK44" s="280">
        <f t="shared" si="11"/>
        <v>0</v>
      </c>
      <c r="BL44" s="279">
        <f t="shared" si="9"/>
        <v>0</v>
      </c>
    </row>
    <row r="45" spans="1:66" x14ac:dyDescent="0.25">
      <c r="A45" s="268" t="s">
        <v>180</v>
      </c>
      <c r="B45" s="175">
        <v>0</v>
      </c>
      <c r="C45" s="175">
        <v>0</v>
      </c>
      <c r="D45" s="272">
        <v>1558538.26</v>
      </c>
      <c r="E45" s="272">
        <v>1558538.26</v>
      </c>
      <c r="F45" s="272">
        <v>1558538.26</v>
      </c>
      <c r="G45" s="272">
        <v>1558538.26</v>
      </c>
      <c r="H45" s="272">
        <v>1657504.9</v>
      </c>
      <c r="I45" s="272">
        <v>1756471.53</v>
      </c>
      <c r="J45" s="272">
        <v>1756471.53</v>
      </c>
      <c r="K45" s="272">
        <v>1756471.53</v>
      </c>
      <c r="L45" s="272">
        <v>1756471.53</v>
      </c>
      <c r="M45" s="272">
        <v>1756471.53</v>
      </c>
      <c r="N45" s="272">
        <v>1756471.53</v>
      </c>
      <c r="O45" s="272">
        <v>1756471.53</v>
      </c>
      <c r="P45" s="272">
        <f t="shared" si="3"/>
        <v>20186958.649999999</v>
      </c>
      <c r="Q45" s="272">
        <v>1756471.53</v>
      </c>
      <c r="R45" s="272">
        <v>1756471.53</v>
      </c>
      <c r="S45" s="272">
        <v>1756471.53</v>
      </c>
      <c r="T45" s="272">
        <v>1756471.53</v>
      </c>
      <c r="U45" s="272">
        <v>1756471.53</v>
      </c>
      <c r="V45" s="272">
        <v>1756471.53</v>
      </c>
      <c r="W45" s="272">
        <v>1756471.53</v>
      </c>
      <c r="X45" s="272">
        <v>1756471.53</v>
      </c>
      <c r="Y45" s="272">
        <v>1756471.53</v>
      </c>
      <c r="Z45" s="272">
        <v>1756471.53</v>
      </c>
      <c r="AA45" s="272">
        <v>1756471.53</v>
      </c>
      <c r="AB45" s="272">
        <v>977202.4</v>
      </c>
      <c r="AC45" s="272">
        <v>197933.27000000002</v>
      </c>
      <c r="AD45" s="272">
        <v>197933.27000000002</v>
      </c>
      <c r="AE45" s="272">
        <v>197933.27000000002</v>
      </c>
      <c r="AF45" s="272">
        <v>197933.27000000002</v>
      </c>
      <c r="AG45" s="170">
        <f t="shared" si="4"/>
        <v>14064236.189999998</v>
      </c>
      <c r="AH45" s="170"/>
      <c r="AI45" s="279">
        <f t="shared" si="10"/>
        <v>0</v>
      </c>
      <c r="AJ45" s="279">
        <f t="shared" si="10"/>
        <v>0</v>
      </c>
      <c r="AK45" s="279">
        <f t="shared" si="10"/>
        <v>0</v>
      </c>
      <c r="AL45" s="279">
        <f t="shared" si="10"/>
        <v>0</v>
      </c>
      <c r="AM45" s="279">
        <f t="shared" si="10"/>
        <v>0</v>
      </c>
      <c r="AN45" s="279">
        <f t="shared" si="10"/>
        <v>0</v>
      </c>
      <c r="AO45" s="279">
        <f t="shared" si="10"/>
        <v>0</v>
      </c>
      <c r="AP45" s="279">
        <f t="shared" si="10"/>
        <v>0</v>
      </c>
      <c r="AQ45" s="279">
        <f t="shared" si="10"/>
        <v>0</v>
      </c>
      <c r="AR45" s="279">
        <f t="shared" si="10"/>
        <v>0</v>
      </c>
      <c r="AS45" s="279">
        <f t="shared" si="10"/>
        <v>0</v>
      </c>
      <c r="AT45" s="279">
        <f t="shared" si="10"/>
        <v>0</v>
      </c>
      <c r="AU45" s="280">
        <f t="shared" si="6"/>
        <v>0</v>
      </c>
      <c r="AV45" s="280">
        <f t="shared" si="7"/>
        <v>0</v>
      </c>
      <c r="AW45" s="280">
        <f t="shared" si="7"/>
        <v>0</v>
      </c>
      <c r="AX45" s="280">
        <f t="shared" si="7"/>
        <v>0</v>
      </c>
      <c r="AY45" s="280">
        <f t="shared" si="7"/>
        <v>0</v>
      </c>
      <c r="AZ45" s="280">
        <f t="shared" si="11"/>
        <v>0</v>
      </c>
      <c r="BA45" s="280">
        <f t="shared" si="11"/>
        <v>0</v>
      </c>
      <c r="BB45" s="280">
        <f t="shared" si="11"/>
        <v>0</v>
      </c>
      <c r="BC45" s="280">
        <f t="shared" si="11"/>
        <v>0</v>
      </c>
      <c r="BD45" s="280">
        <f t="shared" si="11"/>
        <v>0</v>
      </c>
      <c r="BE45" s="280">
        <f t="shared" si="11"/>
        <v>0</v>
      </c>
      <c r="BF45" s="280">
        <f t="shared" si="11"/>
        <v>0</v>
      </c>
      <c r="BG45" s="280">
        <f t="shared" si="11"/>
        <v>0</v>
      </c>
      <c r="BH45" s="280">
        <f t="shared" si="11"/>
        <v>0</v>
      </c>
      <c r="BI45" s="280">
        <f t="shared" si="11"/>
        <v>0</v>
      </c>
      <c r="BJ45" s="280">
        <f t="shared" si="11"/>
        <v>0</v>
      </c>
      <c r="BK45" s="280">
        <f t="shared" si="11"/>
        <v>0</v>
      </c>
      <c r="BL45" s="279">
        <f t="shared" si="9"/>
        <v>0</v>
      </c>
    </row>
    <row r="46" spans="1:66" x14ac:dyDescent="0.25">
      <c r="A46" s="268" t="s">
        <v>181</v>
      </c>
      <c r="B46" s="175">
        <v>0</v>
      </c>
      <c r="C46" s="175">
        <v>0</v>
      </c>
      <c r="D46" s="272">
        <v>2420031.65</v>
      </c>
      <c r="E46" s="272">
        <v>2420031.65</v>
      </c>
      <c r="F46" s="272">
        <v>2420031.65</v>
      </c>
      <c r="G46" s="272">
        <v>2420031.65</v>
      </c>
      <c r="H46" s="272">
        <v>2588167.08</v>
      </c>
      <c r="I46" s="272">
        <v>2756302.5</v>
      </c>
      <c r="J46" s="272">
        <v>2756302.5</v>
      </c>
      <c r="K46" s="272">
        <v>2756302.5</v>
      </c>
      <c r="L46" s="272">
        <v>2756302.5</v>
      </c>
      <c r="M46" s="272">
        <v>2756302.5</v>
      </c>
      <c r="N46" s="272">
        <v>2756302.5</v>
      </c>
      <c r="O46" s="272">
        <v>2756302.5</v>
      </c>
      <c r="P46" s="272">
        <f t="shared" si="3"/>
        <v>31562411.18</v>
      </c>
      <c r="Q46" s="272">
        <v>2756302.5</v>
      </c>
      <c r="R46" s="272">
        <v>2756302.5</v>
      </c>
      <c r="S46" s="272">
        <v>2756302.5</v>
      </c>
      <c r="T46" s="272">
        <v>2756302.5</v>
      </c>
      <c r="U46" s="272">
        <v>2756302.5</v>
      </c>
      <c r="V46" s="272">
        <v>2756302.5</v>
      </c>
      <c r="W46" s="272">
        <v>2756302.5</v>
      </c>
      <c r="X46" s="272">
        <v>2756302.5</v>
      </c>
      <c r="Y46" s="272">
        <v>2756302.5</v>
      </c>
      <c r="Z46" s="272">
        <v>2756302.5</v>
      </c>
      <c r="AA46" s="272">
        <v>2756302.5</v>
      </c>
      <c r="AB46" s="272">
        <v>1546286.675</v>
      </c>
      <c r="AC46" s="272">
        <v>336270.85000000009</v>
      </c>
      <c r="AD46" s="272">
        <v>336270.85000000009</v>
      </c>
      <c r="AE46" s="272">
        <v>336270.85000000009</v>
      </c>
      <c r="AF46" s="272">
        <v>336270.85000000009</v>
      </c>
      <c r="AG46" s="170">
        <f t="shared" si="4"/>
        <v>22185487.575000007</v>
      </c>
      <c r="AH46" s="170"/>
      <c r="AI46" s="279">
        <f t="shared" si="10"/>
        <v>0</v>
      </c>
      <c r="AJ46" s="279">
        <f t="shared" si="10"/>
        <v>0</v>
      </c>
      <c r="AK46" s="279">
        <f t="shared" si="10"/>
        <v>0</v>
      </c>
      <c r="AL46" s="279">
        <f t="shared" si="10"/>
        <v>0</v>
      </c>
      <c r="AM46" s="279">
        <f t="shared" si="10"/>
        <v>0</v>
      </c>
      <c r="AN46" s="279">
        <f t="shared" si="10"/>
        <v>0</v>
      </c>
      <c r="AO46" s="279">
        <f t="shared" si="10"/>
        <v>0</v>
      </c>
      <c r="AP46" s="279">
        <f t="shared" si="10"/>
        <v>0</v>
      </c>
      <c r="AQ46" s="279">
        <f t="shared" si="10"/>
        <v>0</v>
      </c>
      <c r="AR46" s="279">
        <f t="shared" si="10"/>
        <v>0</v>
      </c>
      <c r="AS46" s="279">
        <f t="shared" si="10"/>
        <v>0</v>
      </c>
      <c r="AT46" s="279">
        <f t="shared" si="10"/>
        <v>0</v>
      </c>
      <c r="AU46" s="280">
        <f t="shared" si="6"/>
        <v>0</v>
      </c>
      <c r="AV46" s="280">
        <f t="shared" si="7"/>
        <v>0</v>
      </c>
      <c r="AW46" s="280">
        <f t="shared" si="7"/>
        <v>0</v>
      </c>
      <c r="AX46" s="280">
        <f t="shared" si="7"/>
        <v>0</v>
      </c>
      <c r="AY46" s="280">
        <f t="shared" si="7"/>
        <v>0</v>
      </c>
      <c r="AZ46" s="280">
        <f t="shared" si="11"/>
        <v>0</v>
      </c>
      <c r="BA46" s="280">
        <f t="shared" si="11"/>
        <v>0</v>
      </c>
      <c r="BB46" s="280">
        <f t="shared" si="11"/>
        <v>0</v>
      </c>
      <c r="BC46" s="280">
        <f t="shared" si="11"/>
        <v>0</v>
      </c>
      <c r="BD46" s="280">
        <f t="shared" si="11"/>
        <v>0</v>
      </c>
      <c r="BE46" s="280">
        <f t="shared" si="11"/>
        <v>0</v>
      </c>
      <c r="BF46" s="280">
        <f t="shared" si="11"/>
        <v>0</v>
      </c>
      <c r="BG46" s="280">
        <f t="shared" si="11"/>
        <v>0</v>
      </c>
      <c r="BH46" s="280">
        <f t="shared" si="11"/>
        <v>0</v>
      </c>
      <c r="BI46" s="280">
        <f t="shared" si="11"/>
        <v>0</v>
      </c>
      <c r="BJ46" s="280">
        <f t="shared" si="11"/>
        <v>0</v>
      </c>
      <c r="BK46" s="280">
        <f t="shared" si="11"/>
        <v>0</v>
      </c>
      <c r="BL46" s="279">
        <f t="shared" si="9"/>
        <v>0</v>
      </c>
    </row>
    <row r="47" spans="1:66" x14ac:dyDescent="0.25">
      <c r="A47" s="268" t="s">
        <v>182</v>
      </c>
      <c r="B47" s="175">
        <v>0</v>
      </c>
      <c r="C47" s="175">
        <v>0</v>
      </c>
      <c r="D47" s="272">
        <v>4445055.7300000004</v>
      </c>
      <c r="E47" s="272">
        <v>4445055.7300000004</v>
      </c>
      <c r="F47" s="272">
        <v>4445055.7300000004</v>
      </c>
      <c r="G47" s="272">
        <v>4445055.7300000004</v>
      </c>
      <c r="H47" s="272">
        <v>5038252.07</v>
      </c>
      <c r="I47" s="272">
        <v>5631448.4000000004</v>
      </c>
      <c r="J47" s="272">
        <v>5631448.4000000004</v>
      </c>
      <c r="K47" s="272">
        <v>5631448.4000000004</v>
      </c>
      <c r="L47" s="272">
        <v>5631448.4000000004</v>
      </c>
      <c r="M47" s="272">
        <v>5631448.4000000004</v>
      </c>
      <c r="N47" s="272">
        <v>5631448.4000000004</v>
      </c>
      <c r="O47" s="272">
        <v>5631448.4000000004</v>
      </c>
      <c r="P47" s="272">
        <f t="shared" si="3"/>
        <v>62238613.789999992</v>
      </c>
      <c r="Q47" s="272">
        <v>5631448.4000000004</v>
      </c>
      <c r="R47" s="272">
        <v>5631448.4000000004</v>
      </c>
      <c r="S47" s="272">
        <v>5631448.4000000004</v>
      </c>
      <c r="T47" s="272">
        <v>5631448.4000000004</v>
      </c>
      <c r="U47" s="272">
        <v>5631448.4000000004</v>
      </c>
      <c r="V47" s="272">
        <v>5631448.4000000004</v>
      </c>
      <c r="W47" s="272">
        <v>5631448.4000000004</v>
      </c>
      <c r="X47" s="272">
        <v>5631448.4000000004</v>
      </c>
      <c r="Y47" s="272">
        <v>5631448.4000000004</v>
      </c>
      <c r="Z47" s="272">
        <v>5631448.4000000004</v>
      </c>
      <c r="AA47" s="272">
        <v>5631448.4000000004</v>
      </c>
      <c r="AB47" s="272">
        <v>3408920.5350000001</v>
      </c>
      <c r="AC47" s="272">
        <v>1186392.67</v>
      </c>
      <c r="AD47" s="272">
        <v>1186392.67</v>
      </c>
      <c r="AE47" s="272">
        <v>1186392.67</v>
      </c>
      <c r="AF47" s="272">
        <v>1186392.67</v>
      </c>
      <c r="AG47" s="170">
        <f t="shared" si="4"/>
        <v>47574630.015000001</v>
      </c>
      <c r="AH47" s="170"/>
      <c r="AI47" s="279">
        <f t="shared" si="10"/>
        <v>0</v>
      </c>
      <c r="AJ47" s="279">
        <f t="shared" si="10"/>
        <v>0</v>
      </c>
      <c r="AK47" s="279">
        <f t="shared" si="10"/>
        <v>0</v>
      </c>
      <c r="AL47" s="279">
        <f t="shared" si="10"/>
        <v>0</v>
      </c>
      <c r="AM47" s="279">
        <f t="shared" si="10"/>
        <v>0</v>
      </c>
      <c r="AN47" s="279">
        <f t="shared" si="10"/>
        <v>0</v>
      </c>
      <c r="AO47" s="279">
        <f t="shared" si="10"/>
        <v>0</v>
      </c>
      <c r="AP47" s="279">
        <f t="shared" si="10"/>
        <v>0</v>
      </c>
      <c r="AQ47" s="279">
        <f t="shared" si="10"/>
        <v>0</v>
      </c>
      <c r="AR47" s="279">
        <f t="shared" si="10"/>
        <v>0</v>
      </c>
      <c r="AS47" s="279">
        <f t="shared" si="10"/>
        <v>0</v>
      </c>
      <c r="AT47" s="279">
        <f t="shared" si="10"/>
        <v>0</v>
      </c>
      <c r="AU47" s="280">
        <f t="shared" si="6"/>
        <v>0</v>
      </c>
      <c r="AV47" s="280">
        <f t="shared" si="7"/>
        <v>0</v>
      </c>
      <c r="AW47" s="280">
        <f t="shared" si="7"/>
        <v>0</v>
      </c>
      <c r="AX47" s="280">
        <f t="shared" si="7"/>
        <v>0</v>
      </c>
      <c r="AY47" s="280">
        <f t="shared" si="7"/>
        <v>0</v>
      </c>
      <c r="AZ47" s="280">
        <f t="shared" si="11"/>
        <v>0</v>
      </c>
      <c r="BA47" s="280">
        <f t="shared" si="11"/>
        <v>0</v>
      </c>
      <c r="BB47" s="280">
        <f t="shared" si="11"/>
        <v>0</v>
      </c>
      <c r="BC47" s="280">
        <f t="shared" si="11"/>
        <v>0</v>
      </c>
      <c r="BD47" s="280">
        <f t="shared" si="11"/>
        <v>0</v>
      </c>
      <c r="BE47" s="280">
        <f t="shared" si="11"/>
        <v>0</v>
      </c>
      <c r="BF47" s="280">
        <f t="shared" si="11"/>
        <v>0</v>
      </c>
      <c r="BG47" s="280">
        <f t="shared" si="11"/>
        <v>0</v>
      </c>
      <c r="BH47" s="280">
        <f t="shared" si="11"/>
        <v>0</v>
      </c>
      <c r="BI47" s="280">
        <f t="shared" si="11"/>
        <v>0</v>
      </c>
      <c r="BJ47" s="280">
        <f t="shared" si="11"/>
        <v>0</v>
      </c>
      <c r="BK47" s="280">
        <f t="shared" si="11"/>
        <v>0</v>
      </c>
      <c r="BL47" s="279">
        <f t="shared" si="9"/>
        <v>0</v>
      </c>
    </row>
    <row r="48" spans="1:66" x14ac:dyDescent="0.25">
      <c r="A48" s="268" t="s">
        <v>554</v>
      </c>
      <c r="B48" s="175">
        <v>0</v>
      </c>
      <c r="C48" s="175">
        <v>0</v>
      </c>
      <c r="D48" s="272">
        <v>0</v>
      </c>
      <c r="E48" s="272">
        <v>0</v>
      </c>
      <c r="F48" s="272">
        <v>0</v>
      </c>
      <c r="G48" s="272">
        <v>0</v>
      </c>
      <c r="H48" s="272">
        <v>0</v>
      </c>
      <c r="I48" s="272">
        <v>0</v>
      </c>
      <c r="J48" s="272">
        <v>0</v>
      </c>
      <c r="K48" s="272">
        <v>0</v>
      </c>
      <c r="L48" s="272">
        <v>0</v>
      </c>
      <c r="M48" s="272">
        <v>0</v>
      </c>
      <c r="N48" s="272">
        <v>0</v>
      </c>
      <c r="O48" s="272">
        <v>0</v>
      </c>
      <c r="P48" s="272">
        <f t="shared" si="3"/>
        <v>0</v>
      </c>
      <c r="Q48" s="272">
        <v>0</v>
      </c>
      <c r="R48" s="272">
        <v>0</v>
      </c>
      <c r="S48" s="272">
        <v>0</v>
      </c>
      <c r="T48" s="272">
        <v>0</v>
      </c>
      <c r="U48" s="272">
        <v>0</v>
      </c>
      <c r="V48" s="272">
        <v>0</v>
      </c>
      <c r="W48" s="272">
        <v>0</v>
      </c>
      <c r="X48" s="272">
        <v>0</v>
      </c>
      <c r="Y48" s="272">
        <v>0</v>
      </c>
      <c r="Z48" s="272">
        <v>0</v>
      </c>
      <c r="AA48" s="272">
        <v>0</v>
      </c>
      <c r="AB48" s="272">
        <v>0</v>
      </c>
      <c r="AC48" s="272">
        <v>0</v>
      </c>
      <c r="AD48" s="272">
        <v>0</v>
      </c>
      <c r="AE48" s="272">
        <v>0</v>
      </c>
      <c r="AF48" s="272">
        <v>0</v>
      </c>
      <c r="AG48" s="170">
        <f t="shared" si="4"/>
        <v>0</v>
      </c>
      <c r="AH48" s="170"/>
      <c r="AI48" s="279">
        <f t="shared" si="10"/>
        <v>0</v>
      </c>
      <c r="AJ48" s="279">
        <f t="shared" si="10"/>
        <v>0</v>
      </c>
      <c r="AK48" s="279">
        <f t="shared" si="10"/>
        <v>0</v>
      </c>
      <c r="AL48" s="279">
        <f t="shared" si="10"/>
        <v>0</v>
      </c>
      <c r="AM48" s="279">
        <f t="shared" si="10"/>
        <v>0</v>
      </c>
      <c r="AN48" s="279">
        <f t="shared" si="10"/>
        <v>0</v>
      </c>
      <c r="AO48" s="279">
        <f t="shared" si="10"/>
        <v>0</v>
      </c>
      <c r="AP48" s="279">
        <f t="shared" si="10"/>
        <v>0</v>
      </c>
      <c r="AQ48" s="279">
        <f t="shared" si="10"/>
        <v>0</v>
      </c>
      <c r="AR48" s="279">
        <f t="shared" si="10"/>
        <v>0</v>
      </c>
      <c r="AS48" s="279">
        <f t="shared" si="10"/>
        <v>0</v>
      </c>
      <c r="AT48" s="279">
        <f t="shared" si="10"/>
        <v>0</v>
      </c>
      <c r="AU48" s="280">
        <f t="shared" si="6"/>
        <v>0</v>
      </c>
      <c r="AV48" s="280">
        <f t="shared" si="7"/>
        <v>0</v>
      </c>
      <c r="AW48" s="280">
        <f t="shared" si="7"/>
        <v>0</v>
      </c>
      <c r="AX48" s="280">
        <f t="shared" si="7"/>
        <v>0</v>
      </c>
      <c r="AY48" s="280">
        <f t="shared" si="7"/>
        <v>0</v>
      </c>
      <c r="AZ48" s="280">
        <f t="shared" si="11"/>
        <v>0</v>
      </c>
      <c r="BA48" s="280">
        <f t="shared" si="11"/>
        <v>0</v>
      </c>
      <c r="BB48" s="280">
        <f t="shared" si="11"/>
        <v>0</v>
      </c>
      <c r="BC48" s="280">
        <f t="shared" si="11"/>
        <v>0</v>
      </c>
      <c r="BD48" s="280">
        <f t="shared" si="11"/>
        <v>0</v>
      </c>
      <c r="BE48" s="280">
        <f t="shared" si="11"/>
        <v>0</v>
      </c>
      <c r="BF48" s="280">
        <f t="shared" si="11"/>
        <v>0</v>
      </c>
      <c r="BG48" s="280">
        <f t="shared" si="11"/>
        <v>0</v>
      </c>
      <c r="BH48" s="280">
        <f t="shared" si="11"/>
        <v>0</v>
      </c>
      <c r="BI48" s="280">
        <f t="shared" si="11"/>
        <v>0</v>
      </c>
      <c r="BJ48" s="280">
        <f t="shared" si="11"/>
        <v>0</v>
      </c>
      <c r="BK48" s="280">
        <f t="shared" si="11"/>
        <v>0</v>
      </c>
      <c r="BL48" s="279">
        <f t="shared" si="9"/>
        <v>0</v>
      </c>
    </row>
    <row r="49" spans="1:66" x14ac:dyDescent="0.25">
      <c r="A49" s="268" t="s">
        <v>183</v>
      </c>
      <c r="B49" s="175">
        <v>0</v>
      </c>
      <c r="C49" s="175">
        <v>0</v>
      </c>
      <c r="D49" s="272">
        <v>37239.96</v>
      </c>
      <c r="E49" s="272">
        <v>37239.96</v>
      </c>
      <c r="F49" s="272">
        <v>37239.96</v>
      </c>
      <c r="G49" s="272">
        <v>37239.96</v>
      </c>
      <c r="H49" s="272">
        <v>109841.23</v>
      </c>
      <c r="I49" s="272">
        <v>182442.49</v>
      </c>
      <c r="J49" s="272">
        <v>182442.49</v>
      </c>
      <c r="K49" s="272">
        <v>182442.49</v>
      </c>
      <c r="L49" s="272">
        <v>182442.49</v>
      </c>
      <c r="M49" s="272">
        <v>182442.49</v>
      </c>
      <c r="N49" s="272">
        <v>182442.49</v>
      </c>
      <c r="O49" s="272">
        <v>182442.49</v>
      </c>
      <c r="P49" s="272">
        <f t="shared" si="3"/>
        <v>1535898.5</v>
      </c>
      <c r="Q49" s="272">
        <v>182442.49</v>
      </c>
      <c r="R49" s="272">
        <v>182442.49</v>
      </c>
      <c r="S49" s="272">
        <v>182442.49</v>
      </c>
      <c r="T49" s="272">
        <v>182442.49</v>
      </c>
      <c r="U49" s="272">
        <v>182442.49</v>
      </c>
      <c r="V49" s="272">
        <v>182442.49</v>
      </c>
      <c r="W49" s="272">
        <v>182442.49</v>
      </c>
      <c r="X49" s="272">
        <v>182442.49</v>
      </c>
      <c r="Y49" s="272">
        <v>182442.49</v>
      </c>
      <c r="Z49" s="272">
        <v>182442.49</v>
      </c>
      <c r="AA49" s="272">
        <v>182442.49</v>
      </c>
      <c r="AB49" s="272">
        <v>163822.50999999998</v>
      </c>
      <c r="AC49" s="272">
        <v>145202.53</v>
      </c>
      <c r="AD49" s="272">
        <v>145202.53</v>
      </c>
      <c r="AE49" s="272">
        <v>145202.53</v>
      </c>
      <c r="AF49" s="272">
        <v>145202.53</v>
      </c>
      <c r="AG49" s="170">
        <f t="shared" si="4"/>
        <v>2021730.06</v>
      </c>
      <c r="AH49" s="170"/>
      <c r="AI49" s="279">
        <f t="shared" si="10"/>
        <v>0</v>
      </c>
      <c r="AJ49" s="279">
        <f t="shared" si="10"/>
        <v>0</v>
      </c>
      <c r="AK49" s="279">
        <f t="shared" si="10"/>
        <v>0</v>
      </c>
      <c r="AL49" s="279">
        <f t="shared" si="10"/>
        <v>0</v>
      </c>
      <c r="AM49" s="279">
        <f t="shared" si="10"/>
        <v>0</v>
      </c>
      <c r="AN49" s="279">
        <f t="shared" si="10"/>
        <v>0</v>
      </c>
      <c r="AO49" s="279">
        <f t="shared" si="10"/>
        <v>0</v>
      </c>
      <c r="AP49" s="279">
        <f t="shared" si="10"/>
        <v>0</v>
      </c>
      <c r="AQ49" s="279">
        <f t="shared" si="10"/>
        <v>0</v>
      </c>
      <c r="AR49" s="279">
        <f t="shared" si="10"/>
        <v>0</v>
      </c>
      <c r="AS49" s="279">
        <f t="shared" si="10"/>
        <v>0</v>
      </c>
      <c r="AT49" s="279">
        <f t="shared" si="10"/>
        <v>0</v>
      </c>
      <c r="AU49" s="280">
        <f t="shared" si="6"/>
        <v>0</v>
      </c>
      <c r="AV49" s="280">
        <f t="shared" si="7"/>
        <v>0</v>
      </c>
      <c r="AW49" s="280">
        <f t="shared" si="7"/>
        <v>0</v>
      </c>
      <c r="AX49" s="280">
        <f t="shared" si="7"/>
        <v>0</v>
      </c>
      <c r="AY49" s="280">
        <f t="shared" si="7"/>
        <v>0</v>
      </c>
      <c r="AZ49" s="280">
        <f t="shared" si="11"/>
        <v>0</v>
      </c>
      <c r="BA49" s="280">
        <f t="shared" si="11"/>
        <v>0</v>
      </c>
      <c r="BB49" s="280">
        <f t="shared" si="11"/>
        <v>0</v>
      </c>
      <c r="BC49" s="280">
        <f t="shared" si="11"/>
        <v>0</v>
      </c>
      <c r="BD49" s="280">
        <f t="shared" si="11"/>
        <v>0</v>
      </c>
      <c r="BE49" s="280">
        <f t="shared" si="11"/>
        <v>0</v>
      </c>
      <c r="BF49" s="280">
        <f t="shared" si="11"/>
        <v>0</v>
      </c>
      <c r="BG49" s="280">
        <f t="shared" si="11"/>
        <v>0</v>
      </c>
      <c r="BH49" s="280">
        <f t="shared" si="11"/>
        <v>0</v>
      </c>
      <c r="BI49" s="280">
        <f t="shared" si="11"/>
        <v>0</v>
      </c>
      <c r="BJ49" s="280">
        <f t="shared" si="11"/>
        <v>0</v>
      </c>
      <c r="BK49" s="280">
        <f t="shared" si="11"/>
        <v>0</v>
      </c>
      <c r="BL49" s="279">
        <f t="shared" si="9"/>
        <v>0</v>
      </c>
    </row>
    <row r="50" spans="1:66" x14ac:dyDescent="0.25">
      <c r="A50" s="268" t="s">
        <v>184</v>
      </c>
      <c r="B50" s="175">
        <v>1.12E-2</v>
      </c>
      <c r="C50" s="175">
        <v>1.54E-2</v>
      </c>
      <c r="D50" s="272">
        <v>1117119.1299999999</v>
      </c>
      <c r="E50" s="272">
        <v>1117119.1299999999</v>
      </c>
      <c r="F50" s="272">
        <v>1120169.72</v>
      </c>
      <c r="G50" s="272">
        <v>1123220.3</v>
      </c>
      <c r="H50" s="272">
        <v>1123220.3</v>
      </c>
      <c r="I50" s="272">
        <v>1123220.3</v>
      </c>
      <c r="J50" s="272">
        <v>1123220.3</v>
      </c>
      <c r="K50" s="272">
        <v>1123220.3</v>
      </c>
      <c r="L50" s="272">
        <v>1123220.3</v>
      </c>
      <c r="M50" s="272">
        <v>1123220.3</v>
      </c>
      <c r="N50" s="272">
        <v>1123220.3</v>
      </c>
      <c r="O50" s="272">
        <v>1123220.3</v>
      </c>
      <c r="P50" s="272">
        <f t="shared" si="3"/>
        <v>13463390.680000002</v>
      </c>
      <c r="Q50" s="272">
        <v>1123220.3</v>
      </c>
      <c r="R50" s="272">
        <v>1123220.3</v>
      </c>
      <c r="S50" s="272">
        <v>1123220.3</v>
      </c>
      <c r="T50" s="272">
        <v>1123220.3</v>
      </c>
      <c r="U50" s="272">
        <v>1123220.3</v>
      </c>
      <c r="V50" s="272">
        <v>1123220.3</v>
      </c>
      <c r="W50" s="272">
        <v>1123220.3</v>
      </c>
      <c r="X50" s="272">
        <v>1123220.3</v>
      </c>
      <c r="Y50" s="272">
        <v>1123220.3</v>
      </c>
      <c r="Z50" s="272">
        <v>1123220.3</v>
      </c>
      <c r="AA50" s="272">
        <v>1123220.3</v>
      </c>
      <c r="AB50" s="272">
        <v>1123220.3</v>
      </c>
      <c r="AC50" s="272">
        <v>1123220.3</v>
      </c>
      <c r="AD50" s="272">
        <v>1123220.3</v>
      </c>
      <c r="AE50" s="272">
        <v>1123220.3</v>
      </c>
      <c r="AF50" s="272">
        <v>1123220.3</v>
      </c>
      <c r="AG50" s="170">
        <f t="shared" si="4"/>
        <v>13478643.600000003</v>
      </c>
      <c r="AH50" s="170"/>
      <c r="AI50" s="279">
        <f t="shared" si="10"/>
        <v>1042.6400000000001</v>
      </c>
      <c r="AJ50" s="279">
        <f t="shared" si="10"/>
        <v>1042.6400000000001</v>
      </c>
      <c r="AK50" s="279">
        <f t="shared" si="10"/>
        <v>1045.49</v>
      </c>
      <c r="AL50" s="279">
        <f t="shared" si="10"/>
        <v>1048.3399999999999</v>
      </c>
      <c r="AM50" s="279">
        <f t="shared" si="10"/>
        <v>1048.3399999999999</v>
      </c>
      <c r="AN50" s="279">
        <f t="shared" si="10"/>
        <v>1048.3399999999999</v>
      </c>
      <c r="AO50" s="279">
        <f t="shared" si="10"/>
        <v>1048.3399999999999</v>
      </c>
      <c r="AP50" s="279">
        <f t="shared" si="10"/>
        <v>1048.3399999999999</v>
      </c>
      <c r="AQ50" s="279">
        <f t="shared" si="10"/>
        <v>1048.3399999999999</v>
      </c>
      <c r="AR50" s="279">
        <f t="shared" si="10"/>
        <v>1048.3399999999999</v>
      </c>
      <c r="AS50" s="279">
        <f t="shared" si="10"/>
        <v>1048.3399999999999</v>
      </c>
      <c r="AT50" s="279">
        <f t="shared" si="10"/>
        <v>1048.3399999999999</v>
      </c>
      <c r="AU50" s="280">
        <f t="shared" si="6"/>
        <v>12565.830000000002</v>
      </c>
      <c r="AV50" s="280">
        <f t="shared" si="7"/>
        <v>1048.3399999999999</v>
      </c>
      <c r="AW50" s="280">
        <f t="shared" si="7"/>
        <v>1048.3399999999999</v>
      </c>
      <c r="AX50" s="280">
        <f t="shared" si="7"/>
        <v>1048.3399999999999</v>
      </c>
      <c r="AY50" s="280">
        <f t="shared" si="7"/>
        <v>1048.3399999999999</v>
      </c>
      <c r="AZ50" s="280">
        <f t="shared" si="11"/>
        <v>1441.47</v>
      </c>
      <c r="BA50" s="280">
        <f t="shared" si="11"/>
        <v>1441.47</v>
      </c>
      <c r="BB50" s="280">
        <f t="shared" si="11"/>
        <v>1441.47</v>
      </c>
      <c r="BC50" s="280">
        <f t="shared" si="11"/>
        <v>1441.47</v>
      </c>
      <c r="BD50" s="280">
        <f t="shared" si="11"/>
        <v>1441.47</v>
      </c>
      <c r="BE50" s="280">
        <f t="shared" si="11"/>
        <v>1441.47</v>
      </c>
      <c r="BF50" s="280">
        <f t="shared" si="11"/>
        <v>1441.47</v>
      </c>
      <c r="BG50" s="280">
        <f t="shared" si="11"/>
        <v>1441.47</v>
      </c>
      <c r="BH50" s="280">
        <f t="shared" si="11"/>
        <v>1441.47</v>
      </c>
      <c r="BI50" s="280">
        <f t="shared" si="11"/>
        <v>1441.47</v>
      </c>
      <c r="BJ50" s="280">
        <f t="shared" si="11"/>
        <v>1441.47</v>
      </c>
      <c r="BK50" s="280">
        <f t="shared" si="11"/>
        <v>1441.47</v>
      </c>
      <c r="BL50" s="279">
        <f t="shared" si="9"/>
        <v>17297.639999999996</v>
      </c>
    </row>
    <row r="51" spans="1:66" x14ac:dyDescent="0.25">
      <c r="A51" s="268" t="s">
        <v>185</v>
      </c>
      <c r="B51" s="175">
        <v>1.44E-2</v>
      </c>
      <c r="C51" s="175">
        <v>1.21E-2</v>
      </c>
      <c r="D51" s="272">
        <v>5592689.75</v>
      </c>
      <c r="E51" s="272">
        <v>5628927.9900000002</v>
      </c>
      <c r="F51" s="272">
        <v>5628927.9400000004</v>
      </c>
      <c r="G51" s="272">
        <v>5628927.9400000004</v>
      </c>
      <c r="H51" s="272">
        <v>5628927.9400000004</v>
      </c>
      <c r="I51" s="272">
        <v>5628927.9400000004</v>
      </c>
      <c r="J51" s="272">
        <v>5628927.9400000004</v>
      </c>
      <c r="K51" s="272">
        <v>5628927.9400000004</v>
      </c>
      <c r="L51" s="272">
        <v>5750584.6750000007</v>
      </c>
      <c r="M51" s="272">
        <v>5872241.4100000001</v>
      </c>
      <c r="N51" s="272">
        <v>5872241.4100000001</v>
      </c>
      <c r="O51" s="272">
        <v>5872241.4100000001</v>
      </c>
      <c r="P51" s="272">
        <f t="shared" si="3"/>
        <v>68362494.284999982</v>
      </c>
      <c r="Q51" s="272">
        <v>5872241.4100000001</v>
      </c>
      <c r="R51" s="272">
        <v>5872241.4100000001</v>
      </c>
      <c r="S51" s="272">
        <v>5872241.4100000001</v>
      </c>
      <c r="T51" s="272">
        <v>5872241.4100000001</v>
      </c>
      <c r="U51" s="272">
        <v>5872241.4100000001</v>
      </c>
      <c r="V51" s="272">
        <v>5872241.4100000001</v>
      </c>
      <c r="W51" s="272">
        <v>5872241.4100000001</v>
      </c>
      <c r="X51" s="272">
        <v>5872241.4100000001</v>
      </c>
      <c r="Y51" s="272">
        <v>5872241.4100000001</v>
      </c>
      <c r="Z51" s="272">
        <v>5872241.4100000001</v>
      </c>
      <c r="AA51" s="272">
        <v>5872241.4100000001</v>
      </c>
      <c r="AB51" s="272">
        <v>5872241.4100000001</v>
      </c>
      <c r="AC51" s="272">
        <v>5872241.4100000001</v>
      </c>
      <c r="AD51" s="272">
        <v>5872241.4100000001</v>
      </c>
      <c r="AE51" s="272">
        <v>5872241.4100000001</v>
      </c>
      <c r="AF51" s="272">
        <v>5872241.4100000001</v>
      </c>
      <c r="AG51" s="170">
        <f t="shared" si="4"/>
        <v>70466896.919999987</v>
      </c>
      <c r="AH51" s="170"/>
      <c r="AI51" s="279">
        <f t="shared" si="10"/>
        <v>6711.23</v>
      </c>
      <c r="AJ51" s="279">
        <f t="shared" si="10"/>
        <v>6754.71</v>
      </c>
      <c r="AK51" s="279">
        <f t="shared" si="10"/>
        <v>6754.71</v>
      </c>
      <c r="AL51" s="279">
        <f t="shared" si="10"/>
        <v>6754.71</v>
      </c>
      <c r="AM51" s="279">
        <f t="shared" si="10"/>
        <v>6754.71</v>
      </c>
      <c r="AN51" s="279">
        <f t="shared" si="10"/>
        <v>6754.71</v>
      </c>
      <c r="AO51" s="279">
        <f t="shared" si="10"/>
        <v>6754.71</v>
      </c>
      <c r="AP51" s="279">
        <f t="shared" si="10"/>
        <v>6754.71</v>
      </c>
      <c r="AQ51" s="279">
        <f t="shared" si="10"/>
        <v>6900.7</v>
      </c>
      <c r="AR51" s="279">
        <f t="shared" si="10"/>
        <v>7046.69</v>
      </c>
      <c r="AS51" s="279">
        <f t="shared" si="10"/>
        <v>7046.69</v>
      </c>
      <c r="AT51" s="279">
        <f t="shared" si="10"/>
        <v>7046.69</v>
      </c>
      <c r="AU51" s="280">
        <f t="shared" si="6"/>
        <v>82034.97</v>
      </c>
      <c r="AV51" s="280">
        <f t="shared" si="7"/>
        <v>7046.69</v>
      </c>
      <c r="AW51" s="280">
        <f t="shared" si="7"/>
        <v>7046.69</v>
      </c>
      <c r="AX51" s="280">
        <f t="shared" si="7"/>
        <v>7046.69</v>
      </c>
      <c r="AY51" s="280">
        <f t="shared" si="7"/>
        <v>7046.69</v>
      </c>
      <c r="AZ51" s="280">
        <f t="shared" si="11"/>
        <v>5921.18</v>
      </c>
      <c r="BA51" s="280">
        <f t="shared" si="11"/>
        <v>5921.18</v>
      </c>
      <c r="BB51" s="280">
        <f t="shared" si="11"/>
        <v>5921.18</v>
      </c>
      <c r="BC51" s="280">
        <f t="shared" si="11"/>
        <v>5921.18</v>
      </c>
      <c r="BD51" s="280">
        <f t="shared" si="11"/>
        <v>5921.18</v>
      </c>
      <c r="BE51" s="280">
        <f t="shared" si="11"/>
        <v>5921.18</v>
      </c>
      <c r="BF51" s="280">
        <f t="shared" si="11"/>
        <v>5921.18</v>
      </c>
      <c r="BG51" s="280">
        <f t="shared" si="11"/>
        <v>5921.18</v>
      </c>
      <c r="BH51" s="280">
        <f t="shared" si="11"/>
        <v>5921.18</v>
      </c>
      <c r="BI51" s="280">
        <f t="shared" si="11"/>
        <v>5921.18</v>
      </c>
      <c r="BJ51" s="280">
        <f t="shared" si="11"/>
        <v>5921.18</v>
      </c>
      <c r="BK51" s="280">
        <f t="shared" si="11"/>
        <v>5921.18</v>
      </c>
      <c r="BL51" s="279">
        <f t="shared" si="9"/>
        <v>71054.16</v>
      </c>
    </row>
    <row r="52" spans="1:66" x14ac:dyDescent="0.25">
      <c r="A52" s="268" t="s">
        <v>186</v>
      </c>
      <c r="B52" s="175">
        <v>2.0499999999999997E-2</v>
      </c>
      <c r="C52" s="175">
        <v>1.8100000000000002E-2</v>
      </c>
      <c r="D52" s="272">
        <v>95961136.870000005</v>
      </c>
      <c r="E52" s="272">
        <v>96080145.209999993</v>
      </c>
      <c r="F52" s="272">
        <v>96088364.349999994</v>
      </c>
      <c r="G52" s="272">
        <v>96099940.950000003</v>
      </c>
      <c r="H52" s="272">
        <v>96096688.280000001</v>
      </c>
      <c r="I52" s="272">
        <v>96132998.590000004</v>
      </c>
      <c r="J52" s="272">
        <v>96175181.960000008</v>
      </c>
      <c r="K52" s="272">
        <v>96178029.609999999</v>
      </c>
      <c r="L52" s="272">
        <v>96264771.290000007</v>
      </c>
      <c r="M52" s="272">
        <v>96351512.969999999</v>
      </c>
      <c r="N52" s="272">
        <v>96351512.969999999</v>
      </c>
      <c r="O52" s="272">
        <v>96429696.784999996</v>
      </c>
      <c r="P52" s="272">
        <f t="shared" si="3"/>
        <v>1154209979.835</v>
      </c>
      <c r="Q52" s="272">
        <v>96507880.599999994</v>
      </c>
      <c r="R52" s="272">
        <v>96507880.599999994</v>
      </c>
      <c r="S52" s="272">
        <v>96507880.599999994</v>
      </c>
      <c r="T52" s="272">
        <v>96507880.599999994</v>
      </c>
      <c r="U52" s="272">
        <v>96507880.599999994</v>
      </c>
      <c r="V52" s="272">
        <v>96507880.599999994</v>
      </c>
      <c r="W52" s="272">
        <v>96507880.599999994</v>
      </c>
      <c r="X52" s="272">
        <v>96507880.599999994</v>
      </c>
      <c r="Y52" s="272">
        <v>96507880.599999994</v>
      </c>
      <c r="Z52" s="272">
        <v>96507880.599999994</v>
      </c>
      <c r="AA52" s="272">
        <v>96507880.599999994</v>
      </c>
      <c r="AB52" s="272">
        <v>96507880.599999994</v>
      </c>
      <c r="AC52" s="272">
        <v>96507880.599999994</v>
      </c>
      <c r="AD52" s="272">
        <v>96507880.599999994</v>
      </c>
      <c r="AE52" s="272">
        <v>96507880.599999994</v>
      </c>
      <c r="AF52" s="272">
        <v>96507880.599999994</v>
      </c>
      <c r="AG52" s="170">
        <f t="shared" si="4"/>
        <v>1158094567.2</v>
      </c>
      <c r="AH52" s="170"/>
      <c r="AI52" s="279">
        <f t="shared" si="10"/>
        <v>163933.60999999999</v>
      </c>
      <c r="AJ52" s="279">
        <f t="shared" si="10"/>
        <v>164136.91</v>
      </c>
      <c r="AK52" s="279">
        <f t="shared" si="10"/>
        <v>164150.96</v>
      </c>
      <c r="AL52" s="279">
        <f t="shared" si="10"/>
        <v>164170.73000000001</v>
      </c>
      <c r="AM52" s="279">
        <f t="shared" si="10"/>
        <v>164165.18</v>
      </c>
      <c r="AN52" s="279">
        <f t="shared" si="10"/>
        <v>164227.21</v>
      </c>
      <c r="AO52" s="279">
        <f t="shared" si="10"/>
        <v>164299.26999999999</v>
      </c>
      <c r="AP52" s="279">
        <f t="shared" si="10"/>
        <v>164304.13</v>
      </c>
      <c r="AQ52" s="279">
        <f t="shared" si="10"/>
        <v>164452.32</v>
      </c>
      <c r="AR52" s="279">
        <f t="shared" si="10"/>
        <v>164600.5</v>
      </c>
      <c r="AS52" s="279">
        <f t="shared" si="10"/>
        <v>164600.5</v>
      </c>
      <c r="AT52" s="279">
        <f t="shared" si="10"/>
        <v>164734.07</v>
      </c>
      <c r="AU52" s="280">
        <f t="shared" si="6"/>
        <v>1971775.3900000001</v>
      </c>
      <c r="AV52" s="280">
        <f t="shared" si="7"/>
        <v>164867.63</v>
      </c>
      <c r="AW52" s="280">
        <f t="shared" si="7"/>
        <v>164867.63</v>
      </c>
      <c r="AX52" s="280">
        <f t="shared" si="7"/>
        <v>164867.63</v>
      </c>
      <c r="AY52" s="280">
        <f t="shared" si="7"/>
        <v>164867.63</v>
      </c>
      <c r="AZ52" s="280">
        <f t="shared" si="11"/>
        <v>145566.04999999999</v>
      </c>
      <c r="BA52" s="280">
        <f t="shared" si="11"/>
        <v>145566.04999999999</v>
      </c>
      <c r="BB52" s="280">
        <f t="shared" si="11"/>
        <v>145566.04999999999</v>
      </c>
      <c r="BC52" s="280">
        <f t="shared" si="11"/>
        <v>145566.04999999999</v>
      </c>
      <c r="BD52" s="280">
        <f t="shared" si="11"/>
        <v>145566.04999999999</v>
      </c>
      <c r="BE52" s="280">
        <f t="shared" si="11"/>
        <v>145566.04999999999</v>
      </c>
      <c r="BF52" s="280">
        <f t="shared" si="11"/>
        <v>145566.04999999999</v>
      </c>
      <c r="BG52" s="280">
        <f t="shared" si="11"/>
        <v>145566.04999999999</v>
      </c>
      <c r="BH52" s="280">
        <f t="shared" si="11"/>
        <v>145566.04999999999</v>
      </c>
      <c r="BI52" s="280">
        <f t="shared" si="11"/>
        <v>145566.04999999999</v>
      </c>
      <c r="BJ52" s="280">
        <f t="shared" si="11"/>
        <v>145566.04999999999</v>
      </c>
      <c r="BK52" s="280">
        <f t="shared" si="11"/>
        <v>145566.04999999999</v>
      </c>
      <c r="BL52" s="279">
        <f t="shared" si="9"/>
        <v>1746792.6000000003</v>
      </c>
    </row>
    <row r="53" spans="1:66" x14ac:dyDescent="0.25">
      <c r="A53" s="268" t="s">
        <v>555</v>
      </c>
      <c r="B53" s="175">
        <v>0</v>
      </c>
      <c r="C53" s="175">
        <v>1.8100000000000002E-2</v>
      </c>
      <c r="D53" s="272">
        <v>0</v>
      </c>
      <c r="E53" s="272">
        <v>0</v>
      </c>
      <c r="F53" s="272">
        <v>0</v>
      </c>
      <c r="G53" s="272">
        <v>0</v>
      </c>
      <c r="H53" s="272">
        <v>0</v>
      </c>
      <c r="I53" s="272">
        <v>0</v>
      </c>
      <c r="J53" s="272">
        <v>0</v>
      </c>
      <c r="K53" s="272">
        <v>0</v>
      </c>
      <c r="L53" s="272">
        <v>0</v>
      </c>
      <c r="M53" s="272">
        <v>0</v>
      </c>
      <c r="N53" s="272">
        <v>0</v>
      </c>
      <c r="O53" s="272">
        <v>0</v>
      </c>
      <c r="P53" s="272">
        <f t="shared" si="3"/>
        <v>0</v>
      </c>
      <c r="Q53" s="272">
        <v>0</v>
      </c>
      <c r="R53" s="272">
        <v>0</v>
      </c>
      <c r="S53" s="272">
        <v>0</v>
      </c>
      <c r="T53" s="272">
        <v>0</v>
      </c>
      <c r="U53" s="272">
        <v>0</v>
      </c>
      <c r="V53" s="272">
        <v>0</v>
      </c>
      <c r="W53" s="272">
        <v>0</v>
      </c>
      <c r="X53" s="272">
        <v>0</v>
      </c>
      <c r="Y53" s="272">
        <v>0</v>
      </c>
      <c r="Z53" s="272">
        <v>0</v>
      </c>
      <c r="AA53" s="272">
        <v>0</v>
      </c>
      <c r="AB53" s="272">
        <v>0</v>
      </c>
      <c r="AC53" s="272">
        <v>0</v>
      </c>
      <c r="AD53" s="272">
        <v>0</v>
      </c>
      <c r="AE53" s="272">
        <v>0</v>
      </c>
      <c r="AF53" s="272">
        <v>0</v>
      </c>
      <c r="AG53" s="170">
        <f t="shared" si="4"/>
        <v>0</v>
      </c>
      <c r="AH53" s="170"/>
      <c r="AI53" s="279">
        <f t="shared" si="10"/>
        <v>0</v>
      </c>
      <c r="AJ53" s="279">
        <f t="shared" si="10"/>
        <v>0</v>
      </c>
      <c r="AK53" s="279">
        <f t="shared" si="10"/>
        <v>0</v>
      </c>
      <c r="AL53" s="279">
        <f t="shared" si="10"/>
        <v>0</v>
      </c>
      <c r="AM53" s="279">
        <f t="shared" si="10"/>
        <v>0</v>
      </c>
      <c r="AN53" s="279">
        <f t="shared" si="10"/>
        <v>0</v>
      </c>
      <c r="AO53" s="279">
        <f t="shared" si="10"/>
        <v>0</v>
      </c>
      <c r="AP53" s="279">
        <f t="shared" si="10"/>
        <v>0</v>
      </c>
      <c r="AQ53" s="279">
        <f t="shared" si="10"/>
        <v>0</v>
      </c>
      <c r="AR53" s="279">
        <f t="shared" si="10"/>
        <v>0</v>
      </c>
      <c r="AS53" s="279">
        <f t="shared" si="10"/>
        <v>0</v>
      </c>
      <c r="AT53" s="279">
        <f t="shared" si="10"/>
        <v>0</v>
      </c>
      <c r="AU53" s="280">
        <f t="shared" si="6"/>
        <v>0</v>
      </c>
      <c r="AV53" s="280">
        <f t="shared" si="7"/>
        <v>0</v>
      </c>
      <c r="AW53" s="280">
        <f t="shared" si="7"/>
        <v>0</v>
      </c>
      <c r="AX53" s="280">
        <f t="shared" si="7"/>
        <v>0</v>
      </c>
      <c r="AY53" s="280">
        <f t="shared" si="7"/>
        <v>0</v>
      </c>
      <c r="AZ53" s="280">
        <f t="shared" si="11"/>
        <v>0</v>
      </c>
      <c r="BA53" s="280">
        <f t="shared" si="11"/>
        <v>0</v>
      </c>
      <c r="BB53" s="280">
        <f t="shared" si="11"/>
        <v>0</v>
      </c>
      <c r="BC53" s="280">
        <f t="shared" si="11"/>
        <v>0</v>
      </c>
      <c r="BD53" s="280">
        <f t="shared" si="11"/>
        <v>0</v>
      </c>
      <c r="BE53" s="280">
        <f t="shared" si="11"/>
        <v>0</v>
      </c>
      <c r="BF53" s="280">
        <f t="shared" si="11"/>
        <v>0</v>
      </c>
      <c r="BG53" s="280">
        <f t="shared" si="11"/>
        <v>0</v>
      </c>
      <c r="BH53" s="280">
        <f t="shared" si="11"/>
        <v>0</v>
      </c>
      <c r="BI53" s="280">
        <f t="shared" si="11"/>
        <v>0</v>
      </c>
      <c r="BJ53" s="280">
        <f t="shared" si="11"/>
        <v>0</v>
      </c>
      <c r="BK53" s="280">
        <f t="shared" si="11"/>
        <v>0</v>
      </c>
      <c r="BL53" s="279">
        <f t="shared" si="9"/>
        <v>0</v>
      </c>
      <c r="BN53" s="279">
        <f>BL53</f>
        <v>0</v>
      </c>
    </row>
    <row r="54" spans="1:66" x14ac:dyDescent="0.25">
      <c r="A54" s="268" t="s">
        <v>187</v>
      </c>
      <c r="B54" s="175">
        <v>2.0499999999999997E-2</v>
      </c>
      <c r="C54" s="175">
        <v>1.8100000000000002E-2</v>
      </c>
      <c r="D54" s="272">
        <v>468724.34</v>
      </c>
      <c r="E54" s="272">
        <v>468724.34</v>
      </c>
      <c r="F54" s="272">
        <v>468724.34</v>
      </c>
      <c r="G54" s="272">
        <v>468724.34</v>
      </c>
      <c r="H54" s="272">
        <v>468724.34</v>
      </c>
      <c r="I54" s="272">
        <v>468724.34</v>
      </c>
      <c r="J54" s="272">
        <v>468724.34</v>
      </c>
      <c r="K54" s="272">
        <v>468724.34</v>
      </c>
      <c r="L54" s="272">
        <v>468724.34</v>
      </c>
      <c r="M54" s="272">
        <v>468724.34</v>
      </c>
      <c r="N54" s="272">
        <v>468724.34</v>
      </c>
      <c r="O54" s="272">
        <v>468724.34</v>
      </c>
      <c r="P54" s="272">
        <f t="shared" si="3"/>
        <v>5624692.0799999991</v>
      </c>
      <c r="Q54" s="272">
        <v>468724.34</v>
      </c>
      <c r="R54" s="272">
        <v>468724.34</v>
      </c>
      <c r="S54" s="272">
        <v>468724.34</v>
      </c>
      <c r="T54" s="272">
        <v>468724.34</v>
      </c>
      <c r="U54" s="272">
        <v>468724.34</v>
      </c>
      <c r="V54" s="272">
        <v>468724.34</v>
      </c>
      <c r="W54" s="272">
        <v>468724.34</v>
      </c>
      <c r="X54" s="272">
        <v>468724.34</v>
      </c>
      <c r="Y54" s="272">
        <v>468724.34</v>
      </c>
      <c r="Z54" s="272">
        <v>468724.34</v>
      </c>
      <c r="AA54" s="272">
        <v>468724.34</v>
      </c>
      <c r="AB54" s="272">
        <v>468724.34</v>
      </c>
      <c r="AC54" s="272">
        <v>468724.34</v>
      </c>
      <c r="AD54" s="272">
        <v>468724.34</v>
      </c>
      <c r="AE54" s="272">
        <v>468724.34</v>
      </c>
      <c r="AF54" s="272">
        <v>468724.34</v>
      </c>
      <c r="AG54" s="170">
        <f t="shared" si="4"/>
        <v>5624692.0799999991</v>
      </c>
      <c r="AH54" s="170"/>
      <c r="AI54" s="279">
        <f t="shared" si="10"/>
        <v>800.74</v>
      </c>
      <c r="AJ54" s="279">
        <f t="shared" si="10"/>
        <v>800.74</v>
      </c>
      <c r="AK54" s="279">
        <f t="shared" si="10"/>
        <v>800.74</v>
      </c>
      <c r="AL54" s="279">
        <f t="shared" si="10"/>
        <v>800.74</v>
      </c>
      <c r="AM54" s="279">
        <f t="shared" si="10"/>
        <v>800.74</v>
      </c>
      <c r="AN54" s="279">
        <f t="shared" si="10"/>
        <v>800.74</v>
      </c>
      <c r="AO54" s="279">
        <f t="shared" si="10"/>
        <v>800.74</v>
      </c>
      <c r="AP54" s="279">
        <f t="shared" si="10"/>
        <v>800.74</v>
      </c>
      <c r="AQ54" s="279">
        <f t="shared" si="10"/>
        <v>800.74</v>
      </c>
      <c r="AR54" s="279">
        <f t="shared" si="10"/>
        <v>800.74</v>
      </c>
      <c r="AS54" s="279">
        <f t="shared" si="10"/>
        <v>800.74</v>
      </c>
      <c r="AT54" s="279">
        <f t="shared" si="10"/>
        <v>800.74</v>
      </c>
      <c r="AU54" s="280">
        <f t="shared" si="6"/>
        <v>9608.8799999999992</v>
      </c>
      <c r="AV54" s="280">
        <f t="shared" si="7"/>
        <v>800.74</v>
      </c>
      <c r="AW54" s="280">
        <f t="shared" si="7"/>
        <v>800.74</v>
      </c>
      <c r="AX54" s="280">
        <f t="shared" si="7"/>
        <v>800.74</v>
      </c>
      <c r="AY54" s="280">
        <f t="shared" si="7"/>
        <v>800.74</v>
      </c>
      <c r="AZ54" s="280">
        <f t="shared" si="11"/>
        <v>706.99</v>
      </c>
      <c r="BA54" s="280">
        <f t="shared" si="11"/>
        <v>706.99</v>
      </c>
      <c r="BB54" s="280">
        <f t="shared" si="11"/>
        <v>706.99</v>
      </c>
      <c r="BC54" s="280">
        <f t="shared" si="11"/>
        <v>706.99</v>
      </c>
      <c r="BD54" s="280">
        <f t="shared" si="11"/>
        <v>706.99</v>
      </c>
      <c r="BE54" s="280">
        <f t="shared" si="11"/>
        <v>706.99</v>
      </c>
      <c r="BF54" s="280">
        <f t="shared" si="11"/>
        <v>706.99</v>
      </c>
      <c r="BG54" s="280">
        <f t="shared" si="11"/>
        <v>706.99</v>
      </c>
      <c r="BH54" s="280">
        <f t="shared" si="11"/>
        <v>706.99</v>
      </c>
      <c r="BI54" s="280">
        <f t="shared" si="11"/>
        <v>706.99</v>
      </c>
      <c r="BJ54" s="280">
        <f t="shared" si="11"/>
        <v>706.99</v>
      </c>
      <c r="BK54" s="280">
        <f t="shared" si="11"/>
        <v>706.99</v>
      </c>
      <c r="BL54" s="279">
        <f t="shared" si="9"/>
        <v>8483.8799999999992</v>
      </c>
      <c r="BN54" s="279">
        <f>BL54</f>
        <v>8483.8799999999992</v>
      </c>
    </row>
    <row r="55" spans="1:66" x14ac:dyDescent="0.25">
      <c r="A55" s="268" t="s">
        <v>188</v>
      </c>
      <c r="B55" s="175">
        <v>0</v>
      </c>
      <c r="C55" s="175">
        <v>0</v>
      </c>
      <c r="D55" s="272">
        <v>583381.43999999994</v>
      </c>
      <c r="E55" s="272">
        <v>583381.43999999994</v>
      </c>
      <c r="F55" s="272">
        <v>583381.43999999994</v>
      </c>
      <c r="G55" s="272">
        <v>583381.43999999994</v>
      </c>
      <c r="H55" s="272">
        <v>607120.74</v>
      </c>
      <c r="I55" s="272">
        <v>630860.03</v>
      </c>
      <c r="J55" s="272">
        <v>630860.03</v>
      </c>
      <c r="K55" s="272">
        <v>630860.03</v>
      </c>
      <c r="L55" s="272">
        <v>630860.03</v>
      </c>
      <c r="M55" s="272">
        <v>630860.03</v>
      </c>
      <c r="N55" s="272">
        <v>630860.03</v>
      </c>
      <c r="O55" s="272">
        <v>630860.03</v>
      </c>
      <c r="P55" s="272">
        <f t="shared" si="3"/>
        <v>7356666.7100000018</v>
      </c>
      <c r="Q55" s="272">
        <v>630860.03</v>
      </c>
      <c r="R55" s="272">
        <v>630860.03</v>
      </c>
      <c r="S55" s="272">
        <v>630860.03</v>
      </c>
      <c r="T55" s="272">
        <v>630860.03</v>
      </c>
      <c r="U55" s="272">
        <v>630860.03</v>
      </c>
      <c r="V55" s="272">
        <v>630860.03</v>
      </c>
      <c r="W55" s="272">
        <v>630860.03</v>
      </c>
      <c r="X55" s="272">
        <v>630860.03</v>
      </c>
      <c r="Y55" s="272">
        <v>630860.03</v>
      </c>
      <c r="Z55" s="272">
        <v>630860.03</v>
      </c>
      <c r="AA55" s="272">
        <v>630860.03</v>
      </c>
      <c r="AB55" s="272">
        <v>339169.31000000006</v>
      </c>
      <c r="AC55" s="272">
        <v>47478.590000000084</v>
      </c>
      <c r="AD55" s="272">
        <v>47478.590000000084</v>
      </c>
      <c r="AE55" s="272">
        <v>47478.590000000084</v>
      </c>
      <c r="AF55" s="272">
        <v>47478.590000000084</v>
      </c>
      <c r="AG55" s="170">
        <f t="shared" si="4"/>
        <v>4945103.8800000008</v>
      </c>
      <c r="AH55" s="170"/>
      <c r="AI55" s="279">
        <f t="shared" si="10"/>
        <v>0</v>
      </c>
      <c r="AJ55" s="279">
        <f t="shared" si="10"/>
        <v>0</v>
      </c>
      <c r="AK55" s="279">
        <f t="shared" si="10"/>
        <v>0</v>
      </c>
      <c r="AL55" s="279">
        <f t="shared" si="10"/>
        <v>0</v>
      </c>
      <c r="AM55" s="279">
        <f t="shared" si="10"/>
        <v>0</v>
      </c>
      <c r="AN55" s="279">
        <f t="shared" si="10"/>
        <v>0</v>
      </c>
      <c r="AO55" s="279">
        <f t="shared" si="10"/>
        <v>0</v>
      </c>
      <c r="AP55" s="279">
        <f t="shared" si="10"/>
        <v>0</v>
      </c>
      <c r="AQ55" s="279">
        <f t="shared" si="10"/>
        <v>0</v>
      </c>
      <c r="AR55" s="279">
        <f t="shared" si="10"/>
        <v>0</v>
      </c>
      <c r="AS55" s="279">
        <f t="shared" si="10"/>
        <v>0</v>
      </c>
      <c r="AT55" s="279">
        <f t="shared" si="10"/>
        <v>0</v>
      </c>
      <c r="AU55" s="280">
        <f t="shared" si="6"/>
        <v>0</v>
      </c>
      <c r="AV55" s="280">
        <f t="shared" si="7"/>
        <v>0</v>
      </c>
      <c r="AW55" s="280">
        <f t="shared" si="7"/>
        <v>0</v>
      </c>
      <c r="AX55" s="280">
        <f t="shared" si="7"/>
        <v>0</v>
      </c>
      <c r="AY55" s="280">
        <f t="shared" si="7"/>
        <v>0</v>
      </c>
      <c r="AZ55" s="280">
        <f t="shared" si="11"/>
        <v>0</v>
      </c>
      <c r="BA55" s="280">
        <f t="shared" si="11"/>
        <v>0</v>
      </c>
      <c r="BB55" s="280">
        <f t="shared" si="11"/>
        <v>0</v>
      </c>
      <c r="BC55" s="280">
        <f t="shared" si="11"/>
        <v>0</v>
      </c>
      <c r="BD55" s="280">
        <f t="shared" si="11"/>
        <v>0</v>
      </c>
      <c r="BE55" s="280">
        <f t="shared" si="11"/>
        <v>0</v>
      </c>
      <c r="BF55" s="280">
        <f t="shared" si="11"/>
        <v>0</v>
      </c>
      <c r="BG55" s="280">
        <f t="shared" si="11"/>
        <v>0</v>
      </c>
      <c r="BH55" s="280">
        <f t="shared" si="11"/>
        <v>0</v>
      </c>
      <c r="BI55" s="280">
        <f t="shared" si="11"/>
        <v>0</v>
      </c>
      <c r="BJ55" s="280">
        <f t="shared" si="11"/>
        <v>0</v>
      </c>
      <c r="BK55" s="280">
        <f t="shared" si="11"/>
        <v>0</v>
      </c>
      <c r="BL55" s="279">
        <f t="shared" si="9"/>
        <v>0</v>
      </c>
    </row>
    <row r="56" spans="1:66" x14ac:dyDescent="0.25">
      <c r="A56" s="268" t="s">
        <v>189</v>
      </c>
      <c r="B56" s="175">
        <v>0</v>
      </c>
      <c r="C56" s="175">
        <v>0</v>
      </c>
      <c r="D56" s="272">
        <v>1631257.97</v>
      </c>
      <c r="E56" s="272">
        <v>1631257.97</v>
      </c>
      <c r="F56" s="272">
        <v>1631257.97</v>
      </c>
      <c r="G56" s="272">
        <v>1631257.97</v>
      </c>
      <c r="H56" s="272">
        <v>1726218.74</v>
      </c>
      <c r="I56" s="272">
        <v>1821179.5</v>
      </c>
      <c r="J56" s="272">
        <v>1821179.5</v>
      </c>
      <c r="K56" s="272">
        <v>1821179.5</v>
      </c>
      <c r="L56" s="272">
        <v>1821179.5</v>
      </c>
      <c r="M56" s="272">
        <v>1821179.5</v>
      </c>
      <c r="N56" s="272">
        <v>1821179.5</v>
      </c>
      <c r="O56" s="272">
        <v>1821179.5</v>
      </c>
      <c r="P56" s="272">
        <f t="shared" si="3"/>
        <v>20999507.120000001</v>
      </c>
      <c r="Q56" s="272">
        <v>1821179.5</v>
      </c>
      <c r="R56" s="272">
        <v>1821179.5</v>
      </c>
      <c r="S56" s="272">
        <v>1821179.5</v>
      </c>
      <c r="T56" s="272">
        <v>1821179.5</v>
      </c>
      <c r="U56" s="272">
        <v>1821179.5</v>
      </c>
      <c r="V56" s="272">
        <v>1821179.5</v>
      </c>
      <c r="W56" s="272">
        <v>1821179.5</v>
      </c>
      <c r="X56" s="272">
        <v>1821179.5</v>
      </c>
      <c r="Y56" s="272">
        <v>1821179.5</v>
      </c>
      <c r="Z56" s="272">
        <v>1821179.5</v>
      </c>
      <c r="AA56" s="272">
        <v>1821179.5</v>
      </c>
      <c r="AB56" s="272">
        <v>1005550.515</v>
      </c>
      <c r="AC56" s="272">
        <v>189921.53000000003</v>
      </c>
      <c r="AD56" s="272">
        <v>189921.53000000003</v>
      </c>
      <c r="AE56" s="272">
        <v>189921.53000000003</v>
      </c>
      <c r="AF56" s="272">
        <v>189921.53000000003</v>
      </c>
      <c r="AG56" s="170">
        <f t="shared" si="4"/>
        <v>14513493.134999998</v>
      </c>
      <c r="AH56" s="170"/>
      <c r="AI56" s="279">
        <f t="shared" si="10"/>
        <v>0</v>
      </c>
      <c r="AJ56" s="279">
        <f t="shared" si="10"/>
        <v>0</v>
      </c>
      <c r="AK56" s="279">
        <f t="shared" si="10"/>
        <v>0</v>
      </c>
      <c r="AL56" s="279">
        <f t="shared" si="10"/>
        <v>0</v>
      </c>
      <c r="AM56" s="279">
        <f t="shared" si="10"/>
        <v>0</v>
      </c>
      <c r="AN56" s="279">
        <f t="shared" si="10"/>
        <v>0</v>
      </c>
      <c r="AO56" s="279">
        <f t="shared" si="10"/>
        <v>0</v>
      </c>
      <c r="AP56" s="279">
        <f t="shared" si="10"/>
        <v>0</v>
      </c>
      <c r="AQ56" s="279">
        <f t="shared" si="10"/>
        <v>0</v>
      </c>
      <c r="AR56" s="279">
        <f t="shared" si="10"/>
        <v>0</v>
      </c>
      <c r="AS56" s="279">
        <f t="shared" si="10"/>
        <v>0</v>
      </c>
      <c r="AT56" s="279">
        <f t="shared" si="10"/>
        <v>0</v>
      </c>
      <c r="AU56" s="280">
        <f t="shared" si="6"/>
        <v>0</v>
      </c>
      <c r="AV56" s="280">
        <f t="shared" si="7"/>
        <v>0</v>
      </c>
      <c r="AW56" s="280">
        <f t="shared" si="7"/>
        <v>0</v>
      </c>
      <c r="AX56" s="280">
        <f t="shared" si="7"/>
        <v>0</v>
      </c>
      <c r="AY56" s="280">
        <f t="shared" si="7"/>
        <v>0</v>
      </c>
      <c r="AZ56" s="280">
        <f t="shared" si="11"/>
        <v>0</v>
      </c>
      <c r="BA56" s="280">
        <f t="shared" si="11"/>
        <v>0</v>
      </c>
      <c r="BB56" s="280">
        <f t="shared" si="11"/>
        <v>0</v>
      </c>
      <c r="BC56" s="280">
        <f t="shared" si="11"/>
        <v>0</v>
      </c>
      <c r="BD56" s="280">
        <f t="shared" si="11"/>
        <v>0</v>
      </c>
      <c r="BE56" s="280">
        <f t="shared" si="11"/>
        <v>0</v>
      </c>
      <c r="BF56" s="280">
        <f t="shared" si="11"/>
        <v>0</v>
      </c>
      <c r="BG56" s="280">
        <f t="shared" si="11"/>
        <v>0</v>
      </c>
      <c r="BH56" s="280">
        <f t="shared" si="11"/>
        <v>0</v>
      </c>
      <c r="BI56" s="280">
        <f t="shared" si="11"/>
        <v>0</v>
      </c>
      <c r="BJ56" s="280">
        <f t="shared" si="11"/>
        <v>0</v>
      </c>
      <c r="BK56" s="280">
        <f t="shared" si="11"/>
        <v>0</v>
      </c>
      <c r="BL56" s="279">
        <f t="shared" si="9"/>
        <v>0</v>
      </c>
    </row>
    <row r="57" spans="1:66" x14ac:dyDescent="0.25">
      <c r="A57" s="268" t="s">
        <v>556</v>
      </c>
      <c r="B57" s="175">
        <v>0</v>
      </c>
      <c r="C57" s="175">
        <v>0</v>
      </c>
      <c r="D57" s="272">
        <v>0</v>
      </c>
      <c r="E57" s="272">
        <v>0</v>
      </c>
      <c r="F57" s="272">
        <v>0</v>
      </c>
      <c r="G57" s="272">
        <v>0</v>
      </c>
      <c r="H57" s="272">
        <v>0</v>
      </c>
      <c r="I57" s="272">
        <v>0</v>
      </c>
      <c r="J57" s="272">
        <v>0</v>
      </c>
      <c r="K57" s="272">
        <v>0</v>
      </c>
      <c r="L57" s="272">
        <v>0</v>
      </c>
      <c r="M57" s="272">
        <v>0</v>
      </c>
      <c r="N57" s="272">
        <v>0</v>
      </c>
      <c r="O57" s="272">
        <v>0</v>
      </c>
      <c r="P57" s="272">
        <f t="shared" si="3"/>
        <v>0</v>
      </c>
      <c r="Q57" s="272">
        <v>0</v>
      </c>
      <c r="R57" s="272">
        <v>0</v>
      </c>
      <c r="S57" s="272">
        <v>0</v>
      </c>
      <c r="T57" s="272">
        <v>0</v>
      </c>
      <c r="U57" s="272">
        <v>0</v>
      </c>
      <c r="V57" s="272">
        <v>0</v>
      </c>
      <c r="W57" s="272">
        <v>0</v>
      </c>
      <c r="X57" s="272">
        <v>0</v>
      </c>
      <c r="Y57" s="272">
        <v>0</v>
      </c>
      <c r="Z57" s="272">
        <v>0</v>
      </c>
      <c r="AA57" s="272">
        <v>0</v>
      </c>
      <c r="AB57" s="272">
        <v>0</v>
      </c>
      <c r="AC57" s="272">
        <v>0</v>
      </c>
      <c r="AD57" s="272">
        <v>0</v>
      </c>
      <c r="AE57" s="272">
        <v>0</v>
      </c>
      <c r="AF57" s="272">
        <v>0</v>
      </c>
      <c r="AG57" s="170">
        <f t="shared" si="4"/>
        <v>0</v>
      </c>
      <c r="AH57" s="170"/>
      <c r="AI57" s="279">
        <f t="shared" si="10"/>
        <v>0</v>
      </c>
      <c r="AJ57" s="279">
        <f t="shared" si="10"/>
        <v>0</v>
      </c>
      <c r="AK57" s="279">
        <f t="shared" si="10"/>
        <v>0</v>
      </c>
      <c r="AL57" s="279">
        <f t="shared" si="10"/>
        <v>0</v>
      </c>
      <c r="AM57" s="279">
        <f t="shared" si="10"/>
        <v>0</v>
      </c>
      <c r="AN57" s="279">
        <f t="shared" si="10"/>
        <v>0</v>
      </c>
      <c r="AO57" s="279">
        <f t="shared" si="10"/>
        <v>0</v>
      </c>
      <c r="AP57" s="279">
        <f t="shared" si="10"/>
        <v>0</v>
      </c>
      <c r="AQ57" s="279">
        <f t="shared" si="10"/>
        <v>0</v>
      </c>
      <c r="AR57" s="279">
        <f t="shared" si="10"/>
        <v>0</v>
      </c>
      <c r="AS57" s="279">
        <f t="shared" si="10"/>
        <v>0</v>
      </c>
      <c r="AT57" s="279">
        <f t="shared" si="10"/>
        <v>0</v>
      </c>
      <c r="AU57" s="280">
        <f t="shared" si="6"/>
        <v>0</v>
      </c>
      <c r="AV57" s="280">
        <f t="shared" si="7"/>
        <v>0</v>
      </c>
      <c r="AW57" s="280">
        <f t="shared" si="7"/>
        <v>0</v>
      </c>
      <c r="AX57" s="280">
        <f t="shared" si="7"/>
        <v>0</v>
      </c>
      <c r="AY57" s="280">
        <f t="shared" si="7"/>
        <v>0</v>
      </c>
      <c r="AZ57" s="280">
        <f t="shared" si="11"/>
        <v>0</v>
      </c>
      <c r="BA57" s="280">
        <f t="shared" si="11"/>
        <v>0</v>
      </c>
      <c r="BB57" s="280">
        <f t="shared" si="11"/>
        <v>0</v>
      </c>
      <c r="BC57" s="280">
        <f t="shared" si="11"/>
        <v>0</v>
      </c>
      <c r="BD57" s="280">
        <f t="shared" si="11"/>
        <v>0</v>
      </c>
      <c r="BE57" s="280">
        <f t="shared" si="11"/>
        <v>0</v>
      </c>
      <c r="BF57" s="280">
        <f t="shared" si="11"/>
        <v>0</v>
      </c>
      <c r="BG57" s="280">
        <f t="shared" si="11"/>
        <v>0</v>
      </c>
      <c r="BH57" s="280">
        <f t="shared" si="11"/>
        <v>0</v>
      </c>
      <c r="BI57" s="280">
        <f t="shared" si="11"/>
        <v>0</v>
      </c>
      <c r="BJ57" s="280">
        <f t="shared" si="11"/>
        <v>0</v>
      </c>
      <c r="BK57" s="280">
        <f t="shared" si="11"/>
        <v>0</v>
      </c>
      <c r="BL57" s="279">
        <f t="shared" si="9"/>
        <v>0</v>
      </c>
    </row>
    <row r="58" spans="1:66" x14ac:dyDescent="0.25">
      <c r="A58" s="268" t="s">
        <v>557</v>
      </c>
      <c r="B58" s="175">
        <v>0</v>
      </c>
      <c r="C58" s="175">
        <v>0</v>
      </c>
      <c r="D58" s="272">
        <v>0</v>
      </c>
      <c r="E58" s="272">
        <v>0</v>
      </c>
      <c r="F58" s="272">
        <v>0</v>
      </c>
      <c r="G58" s="272">
        <v>0</v>
      </c>
      <c r="H58" s="272">
        <v>0</v>
      </c>
      <c r="I58" s="272">
        <v>0</v>
      </c>
      <c r="J58" s="272">
        <v>0</v>
      </c>
      <c r="K58" s="272">
        <v>0</v>
      </c>
      <c r="L58" s="272">
        <v>0</v>
      </c>
      <c r="M58" s="272">
        <v>0</v>
      </c>
      <c r="N58" s="272">
        <v>0</v>
      </c>
      <c r="O58" s="272">
        <v>0</v>
      </c>
      <c r="P58" s="272">
        <f t="shared" si="3"/>
        <v>0</v>
      </c>
      <c r="Q58" s="272">
        <v>0</v>
      </c>
      <c r="R58" s="272">
        <v>0</v>
      </c>
      <c r="S58" s="272">
        <v>0</v>
      </c>
      <c r="T58" s="272">
        <v>0</v>
      </c>
      <c r="U58" s="272">
        <v>0</v>
      </c>
      <c r="V58" s="272">
        <v>0</v>
      </c>
      <c r="W58" s="272">
        <v>0</v>
      </c>
      <c r="X58" s="272">
        <v>0</v>
      </c>
      <c r="Y58" s="272">
        <v>0</v>
      </c>
      <c r="Z58" s="272">
        <v>0</v>
      </c>
      <c r="AA58" s="272">
        <v>0</v>
      </c>
      <c r="AB58" s="272">
        <v>0</v>
      </c>
      <c r="AC58" s="272">
        <v>0</v>
      </c>
      <c r="AD58" s="272">
        <v>0</v>
      </c>
      <c r="AE58" s="272">
        <v>0</v>
      </c>
      <c r="AF58" s="272">
        <v>0</v>
      </c>
      <c r="AG58" s="170">
        <f t="shared" si="4"/>
        <v>0</v>
      </c>
      <c r="AH58" s="170"/>
      <c r="AI58" s="279">
        <f t="shared" si="10"/>
        <v>0</v>
      </c>
      <c r="AJ58" s="279">
        <f t="shared" si="10"/>
        <v>0</v>
      </c>
      <c r="AK58" s="279">
        <f t="shared" si="10"/>
        <v>0</v>
      </c>
      <c r="AL58" s="279">
        <f t="shared" si="10"/>
        <v>0</v>
      </c>
      <c r="AM58" s="279">
        <f t="shared" si="10"/>
        <v>0</v>
      </c>
      <c r="AN58" s="279">
        <f t="shared" si="10"/>
        <v>0</v>
      </c>
      <c r="AO58" s="279">
        <f t="shared" si="10"/>
        <v>0</v>
      </c>
      <c r="AP58" s="279">
        <f t="shared" si="10"/>
        <v>0</v>
      </c>
      <c r="AQ58" s="279">
        <f t="shared" si="10"/>
        <v>0</v>
      </c>
      <c r="AR58" s="279">
        <f t="shared" si="10"/>
        <v>0</v>
      </c>
      <c r="AS58" s="279">
        <f t="shared" si="10"/>
        <v>0</v>
      </c>
      <c r="AT58" s="279">
        <f t="shared" si="10"/>
        <v>0</v>
      </c>
      <c r="AU58" s="280">
        <f t="shared" si="6"/>
        <v>0</v>
      </c>
      <c r="AV58" s="280">
        <f t="shared" si="7"/>
        <v>0</v>
      </c>
      <c r="AW58" s="280">
        <f t="shared" si="7"/>
        <v>0</v>
      </c>
      <c r="AX58" s="280">
        <f t="shared" si="7"/>
        <v>0</v>
      </c>
      <c r="AY58" s="280">
        <f t="shared" si="7"/>
        <v>0</v>
      </c>
      <c r="AZ58" s="280">
        <f t="shared" si="11"/>
        <v>0</v>
      </c>
      <c r="BA58" s="280">
        <f t="shared" si="11"/>
        <v>0</v>
      </c>
      <c r="BB58" s="280">
        <f t="shared" si="11"/>
        <v>0</v>
      </c>
      <c r="BC58" s="280">
        <f t="shared" si="11"/>
        <v>0</v>
      </c>
      <c r="BD58" s="280">
        <f t="shared" si="11"/>
        <v>0</v>
      </c>
      <c r="BE58" s="280">
        <f t="shared" si="11"/>
        <v>0</v>
      </c>
      <c r="BF58" s="280">
        <f t="shared" si="11"/>
        <v>0</v>
      </c>
      <c r="BG58" s="280">
        <f t="shared" si="11"/>
        <v>0</v>
      </c>
      <c r="BH58" s="280">
        <f t="shared" si="11"/>
        <v>0</v>
      </c>
      <c r="BI58" s="280">
        <f t="shared" si="11"/>
        <v>0</v>
      </c>
      <c r="BJ58" s="280">
        <f t="shared" si="11"/>
        <v>0</v>
      </c>
      <c r="BK58" s="280">
        <f t="shared" si="11"/>
        <v>0</v>
      </c>
      <c r="BL58" s="279">
        <f t="shared" si="9"/>
        <v>0</v>
      </c>
      <c r="BN58" s="279">
        <f>BL58</f>
        <v>0</v>
      </c>
    </row>
    <row r="59" spans="1:66" x14ac:dyDescent="0.25">
      <c r="A59" s="268" t="s">
        <v>558</v>
      </c>
      <c r="B59" s="175">
        <v>0</v>
      </c>
      <c r="C59" s="175">
        <v>0</v>
      </c>
      <c r="D59" s="272">
        <v>0</v>
      </c>
      <c r="E59" s="272">
        <v>0</v>
      </c>
      <c r="F59" s="272">
        <v>0</v>
      </c>
      <c r="G59" s="272">
        <v>0</v>
      </c>
      <c r="H59" s="272">
        <v>0</v>
      </c>
      <c r="I59" s="272">
        <v>0</v>
      </c>
      <c r="J59" s="272">
        <v>0</v>
      </c>
      <c r="K59" s="272">
        <v>0</v>
      </c>
      <c r="L59" s="272">
        <v>0</v>
      </c>
      <c r="M59" s="272">
        <v>0</v>
      </c>
      <c r="N59" s="272">
        <v>0</v>
      </c>
      <c r="O59" s="272">
        <v>0</v>
      </c>
      <c r="P59" s="272">
        <f t="shared" si="3"/>
        <v>0</v>
      </c>
      <c r="Q59" s="272">
        <v>0</v>
      </c>
      <c r="R59" s="272">
        <v>0</v>
      </c>
      <c r="S59" s="272">
        <v>0</v>
      </c>
      <c r="T59" s="272">
        <v>0</v>
      </c>
      <c r="U59" s="272">
        <v>0</v>
      </c>
      <c r="V59" s="272">
        <v>0</v>
      </c>
      <c r="W59" s="272">
        <v>0</v>
      </c>
      <c r="X59" s="272">
        <v>0</v>
      </c>
      <c r="Y59" s="272">
        <v>0</v>
      </c>
      <c r="Z59" s="272">
        <v>0</v>
      </c>
      <c r="AA59" s="272">
        <v>0</v>
      </c>
      <c r="AB59" s="272">
        <v>0</v>
      </c>
      <c r="AC59" s="272">
        <v>0</v>
      </c>
      <c r="AD59" s="272">
        <v>0</v>
      </c>
      <c r="AE59" s="272">
        <v>0</v>
      </c>
      <c r="AF59" s="272">
        <v>0</v>
      </c>
      <c r="AG59" s="170">
        <f t="shared" si="4"/>
        <v>0</v>
      </c>
      <c r="AH59" s="170"/>
      <c r="AI59" s="279">
        <f t="shared" si="10"/>
        <v>0</v>
      </c>
      <c r="AJ59" s="279">
        <f t="shared" si="10"/>
        <v>0</v>
      </c>
      <c r="AK59" s="279">
        <f t="shared" si="10"/>
        <v>0</v>
      </c>
      <c r="AL59" s="279">
        <f t="shared" si="10"/>
        <v>0</v>
      </c>
      <c r="AM59" s="279">
        <f t="shared" si="10"/>
        <v>0</v>
      </c>
      <c r="AN59" s="279">
        <f t="shared" si="10"/>
        <v>0</v>
      </c>
      <c r="AO59" s="279">
        <f t="shared" si="10"/>
        <v>0</v>
      </c>
      <c r="AP59" s="279">
        <f t="shared" si="10"/>
        <v>0</v>
      </c>
      <c r="AQ59" s="279">
        <f t="shared" si="10"/>
        <v>0</v>
      </c>
      <c r="AR59" s="279">
        <f t="shared" si="10"/>
        <v>0</v>
      </c>
      <c r="AS59" s="279">
        <f t="shared" si="10"/>
        <v>0</v>
      </c>
      <c r="AT59" s="279">
        <f t="shared" si="10"/>
        <v>0</v>
      </c>
      <c r="AU59" s="280">
        <f t="shared" si="6"/>
        <v>0</v>
      </c>
      <c r="AV59" s="280">
        <f t="shared" si="7"/>
        <v>0</v>
      </c>
      <c r="AW59" s="280">
        <f t="shared" si="7"/>
        <v>0</v>
      </c>
      <c r="AX59" s="280">
        <f t="shared" si="7"/>
        <v>0</v>
      </c>
      <c r="AY59" s="280">
        <f t="shared" si="7"/>
        <v>0</v>
      </c>
      <c r="AZ59" s="280">
        <f t="shared" si="11"/>
        <v>0</v>
      </c>
      <c r="BA59" s="280">
        <f t="shared" si="11"/>
        <v>0</v>
      </c>
      <c r="BB59" s="280">
        <f t="shared" si="11"/>
        <v>0</v>
      </c>
      <c r="BC59" s="280">
        <f t="shared" si="11"/>
        <v>0</v>
      </c>
      <c r="BD59" s="280">
        <f t="shared" si="11"/>
        <v>0</v>
      </c>
      <c r="BE59" s="280">
        <f t="shared" si="11"/>
        <v>0</v>
      </c>
      <c r="BF59" s="280">
        <f t="shared" si="11"/>
        <v>0</v>
      </c>
      <c r="BG59" s="280">
        <f t="shared" si="11"/>
        <v>0</v>
      </c>
      <c r="BH59" s="280">
        <f t="shared" si="11"/>
        <v>0</v>
      </c>
      <c r="BI59" s="280">
        <f t="shared" si="11"/>
        <v>0</v>
      </c>
      <c r="BJ59" s="280">
        <f t="shared" si="11"/>
        <v>0</v>
      </c>
      <c r="BK59" s="280">
        <f t="shared" si="11"/>
        <v>0</v>
      </c>
      <c r="BL59" s="279">
        <f t="shared" si="9"/>
        <v>0</v>
      </c>
    </row>
    <row r="60" spans="1:66" x14ac:dyDescent="0.25">
      <c r="A60" s="268" t="s">
        <v>559</v>
      </c>
      <c r="B60" s="175">
        <v>0</v>
      </c>
      <c r="C60" s="175">
        <v>0</v>
      </c>
      <c r="D60" s="272">
        <v>0</v>
      </c>
      <c r="E60" s="272">
        <v>0</v>
      </c>
      <c r="F60" s="272">
        <v>0</v>
      </c>
      <c r="G60" s="272">
        <v>0</v>
      </c>
      <c r="H60" s="272">
        <v>0</v>
      </c>
      <c r="I60" s="272">
        <v>0</v>
      </c>
      <c r="J60" s="272">
        <v>0</v>
      </c>
      <c r="K60" s="272">
        <v>0</v>
      </c>
      <c r="L60" s="272">
        <v>0</v>
      </c>
      <c r="M60" s="272">
        <v>0</v>
      </c>
      <c r="N60" s="272">
        <v>0</v>
      </c>
      <c r="O60" s="272">
        <v>0</v>
      </c>
      <c r="P60" s="272">
        <f t="shared" si="3"/>
        <v>0</v>
      </c>
      <c r="Q60" s="272">
        <v>0</v>
      </c>
      <c r="R60" s="272">
        <v>0</v>
      </c>
      <c r="S60" s="272">
        <v>0</v>
      </c>
      <c r="T60" s="272">
        <v>0</v>
      </c>
      <c r="U60" s="272">
        <v>0</v>
      </c>
      <c r="V60" s="272">
        <v>0</v>
      </c>
      <c r="W60" s="272">
        <v>0</v>
      </c>
      <c r="X60" s="272">
        <v>0</v>
      </c>
      <c r="Y60" s="272">
        <v>0</v>
      </c>
      <c r="Z60" s="272">
        <v>0</v>
      </c>
      <c r="AA60" s="272">
        <v>0</v>
      </c>
      <c r="AB60" s="272">
        <v>0</v>
      </c>
      <c r="AC60" s="272">
        <v>0</v>
      </c>
      <c r="AD60" s="272">
        <v>0</v>
      </c>
      <c r="AE60" s="272">
        <v>0</v>
      </c>
      <c r="AF60" s="272">
        <v>0</v>
      </c>
      <c r="AG60" s="170">
        <f t="shared" si="4"/>
        <v>0</v>
      </c>
      <c r="AH60" s="170"/>
      <c r="AI60" s="279">
        <f t="shared" si="10"/>
        <v>0</v>
      </c>
      <c r="AJ60" s="279">
        <f t="shared" si="10"/>
        <v>0</v>
      </c>
      <c r="AK60" s="279">
        <f t="shared" si="10"/>
        <v>0</v>
      </c>
      <c r="AL60" s="279">
        <f t="shared" si="10"/>
        <v>0</v>
      </c>
      <c r="AM60" s="279">
        <f t="shared" si="10"/>
        <v>0</v>
      </c>
      <c r="AN60" s="279">
        <f t="shared" si="10"/>
        <v>0</v>
      </c>
      <c r="AO60" s="279">
        <f t="shared" si="10"/>
        <v>0</v>
      </c>
      <c r="AP60" s="279">
        <f t="shared" si="10"/>
        <v>0</v>
      </c>
      <c r="AQ60" s="279">
        <f t="shared" si="10"/>
        <v>0</v>
      </c>
      <c r="AR60" s="279">
        <f t="shared" si="10"/>
        <v>0</v>
      </c>
      <c r="AS60" s="279">
        <f t="shared" si="10"/>
        <v>0</v>
      </c>
      <c r="AT60" s="279">
        <f t="shared" si="10"/>
        <v>0</v>
      </c>
      <c r="AU60" s="280">
        <f t="shared" si="6"/>
        <v>0</v>
      </c>
      <c r="AV60" s="280">
        <f t="shared" si="7"/>
        <v>0</v>
      </c>
      <c r="AW60" s="280">
        <f t="shared" si="7"/>
        <v>0</v>
      </c>
      <c r="AX60" s="280">
        <f t="shared" si="7"/>
        <v>0</v>
      </c>
      <c r="AY60" s="280">
        <f t="shared" si="7"/>
        <v>0</v>
      </c>
      <c r="AZ60" s="280">
        <f t="shared" si="11"/>
        <v>0</v>
      </c>
      <c r="BA60" s="280">
        <f t="shared" si="11"/>
        <v>0</v>
      </c>
      <c r="BB60" s="280">
        <f t="shared" si="11"/>
        <v>0</v>
      </c>
      <c r="BC60" s="280">
        <f t="shared" si="11"/>
        <v>0</v>
      </c>
      <c r="BD60" s="280">
        <f t="shared" si="11"/>
        <v>0</v>
      </c>
      <c r="BE60" s="280">
        <f t="shared" si="11"/>
        <v>0</v>
      </c>
      <c r="BF60" s="280">
        <f t="shared" si="11"/>
        <v>0</v>
      </c>
      <c r="BG60" s="280">
        <f t="shared" si="11"/>
        <v>0</v>
      </c>
      <c r="BH60" s="280">
        <f t="shared" si="11"/>
        <v>0</v>
      </c>
      <c r="BI60" s="280">
        <f t="shared" si="11"/>
        <v>0</v>
      </c>
      <c r="BJ60" s="280">
        <f t="shared" si="11"/>
        <v>0</v>
      </c>
      <c r="BK60" s="280">
        <f t="shared" si="11"/>
        <v>0</v>
      </c>
      <c r="BL60" s="279">
        <f t="shared" si="9"/>
        <v>0</v>
      </c>
    </row>
    <row r="61" spans="1:66" x14ac:dyDescent="0.25">
      <c r="A61" s="268" t="s">
        <v>560</v>
      </c>
      <c r="B61" s="175">
        <v>0</v>
      </c>
      <c r="C61" s="175">
        <v>0</v>
      </c>
      <c r="D61" s="272">
        <v>0</v>
      </c>
      <c r="E61" s="272">
        <v>0</v>
      </c>
      <c r="F61" s="272">
        <v>0</v>
      </c>
      <c r="G61" s="272">
        <v>0</v>
      </c>
      <c r="H61" s="272">
        <v>0</v>
      </c>
      <c r="I61" s="272">
        <v>0</v>
      </c>
      <c r="J61" s="272">
        <v>0</v>
      </c>
      <c r="K61" s="272">
        <v>0</v>
      </c>
      <c r="L61" s="272">
        <v>0</v>
      </c>
      <c r="M61" s="272">
        <v>0</v>
      </c>
      <c r="N61" s="272">
        <v>0</v>
      </c>
      <c r="O61" s="272">
        <v>0</v>
      </c>
      <c r="P61" s="272">
        <f t="shared" si="3"/>
        <v>0</v>
      </c>
      <c r="Q61" s="272">
        <v>0</v>
      </c>
      <c r="R61" s="272">
        <v>0</v>
      </c>
      <c r="S61" s="272">
        <v>0</v>
      </c>
      <c r="T61" s="272">
        <v>0</v>
      </c>
      <c r="U61" s="272">
        <v>0</v>
      </c>
      <c r="V61" s="272">
        <v>0</v>
      </c>
      <c r="W61" s="272">
        <v>0</v>
      </c>
      <c r="X61" s="272">
        <v>0</v>
      </c>
      <c r="Y61" s="272">
        <v>0</v>
      </c>
      <c r="Z61" s="272">
        <v>0</v>
      </c>
      <c r="AA61" s="272">
        <v>0</v>
      </c>
      <c r="AB61" s="272">
        <v>0</v>
      </c>
      <c r="AC61" s="272">
        <v>0</v>
      </c>
      <c r="AD61" s="272">
        <v>0</v>
      </c>
      <c r="AE61" s="272">
        <v>0</v>
      </c>
      <c r="AF61" s="272">
        <v>0</v>
      </c>
      <c r="AG61" s="170">
        <f t="shared" si="4"/>
        <v>0</v>
      </c>
      <c r="AH61" s="170"/>
      <c r="AI61" s="279">
        <f t="shared" si="10"/>
        <v>0</v>
      </c>
      <c r="AJ61" s="279">
        <f t="shared" si="10"/>
        <v>0</v>
      </c>
      <c r="AK61" s="279">
        <f t="shared" si="10"/>
        <v>0</v>
      </c>
      <c r="AL61" s="279">
        <f t="shared" si="10"/>
        <v>0</v>
      </c>
      <c r="AM61" s="279">
        <f t="shared" si="10"/>
        <v>0</v>
      </c>
      <c r="AN61" s="279">
        <f t="shared" si="10"/>
        <v>0</v>
      </c>
      <c r="AO61" s="279">
        <f t="shared" si="10"/>
        <v>0</v>
      </c>
      <c r="AP61" s="279">
        <f t="shared" si="10"/>
        <v>0</v>
      </c>
      <c r="AQ61" s="279">
        <f t="shared" si="10"/>
        <v>0</v>
      </c>
      <c r="AR61" s="279">
        <f t="shared" si="10"/>
        <v>0</v>
      </c>
      <c r="AS61" s="279">
        <f t="shared" si="10"/>
        <v>0</v>
      </c>
      <c r="AT61" s="279">
        <f t="shared" si="10"/>
        <v>0</v>
      </c>
      <c r="AU61" s="280">
        <f t="shared" si="6"/>
        <v>0</v>
      </c>
      <c r="AV61" s="280">
        <f t="shared" si="7"/>
        <v>0</v>
      </c>
      <c r="AW61" s="280">
        <f t="shared" si="7"/>
        <v>0</v>
      </c>
      <c r="AX61" s="280">
        <f t="shared" si="7"/>
        <v>0</v>
      </c>
      <c r="AY61" s="280">
        <f t="shared" si="7"/>
        <v>0</v>
      </c>
      <c r="AZ61" s="280">
        <f t="shared" si="11"/>
        <v>0</v>
      </c>
      <c r="BA61" s="280">
        <f t="shared" si="11"/>
        <v>0</v>
      </c>
      <c r="BB61" s="280">
        <f t="shared" si="11"/>
        <v>0</v>
      </c>
      <c r="BC61" s="280">
        <f t="shared" si="11"/>
        <v>0</v>
      </c>
      <c r="BD61" s="280">
        <f t="shared" si="11"/>
        <v>0</v>
      </c>
      <c r="BE61" s="280">
        <f t="shared" si="11"/>
        <v>0</v>
      </c>
      <c r="BF61" s="280">
        <f t="shared" si="11"/>
        <v>0</v>
      </c>
      <c r="BG61" s="280">
        <f t="shared" si="11"/>
        <v>0</v>
      </c>
      <c r="BH61" s="280">
        <f t="shared" si="11"/>
        <v>0</v>
      </c>
      <c r="BI61" s="280">
        <f t="shared" si="11"/>
        <v>0</v>
      </c>
      <c r="BJ61" s="280">
        <f t="shared" si="11"/>
        <v>0</v>
      </c>
      <c r="BK61" s="280">
        <f t="shared" si="11"/>
        <v>0</v>
      </c>
      <c r="BL61" s="279">
        <f t="shared" si="9"/>
        <v>0</v>
      </c>
    </row>
    <row r="62" spans="1:66" x14ac:dyDescent="0.25">
      <c r="A62" s="176" t="s">
        <v>561</v>
      </c>
      <c r="B62" s="175">
        <v>0</v>
      </c>
      <c r="C62" s="175">
        <v>0</v>
      </c>
      <c r="D62" s="272">
        <v>0</v>
      </c>
      <c r="E62" s="272">
        <v>0</v>
      </c>
      <c r="F62" s="272">
        <v>0</v>
      </c>
      <c r="G62" s="272">
        <v>0</v>
      </c>
      <c r="H62" s="272">
        <v>0</v>
      </c>
      <c r="I62" s="272">
        <v>0</v>
      </c>
      <c r="J62" s="272">
        <v>0</v>
      </c>
      <c r="K62" s="272">
        <v>0</v>
      </c>
      <c r="L62" s="272">
        <v>0</v>
      </c>
      <c r="M62" s="272">
        <v>0</v>
      </c>
      <c r="N62" s="272">
        <v>0</v>
      </c>
      <c r="O62" s="272">
        <v>0</v>
      </c>
      <c r="P62" s="272">
        <f t="shared" si="3"/>
        <v>0</v>
      </c>
      <c r="Q62" s="272">
        <v>0</v>
      </c>
      <c r="R62" s="272">
        <v>0</v>
      </c>
      <c r="S62" s="272">
        <v>0</v>
      </c>
      <c r="T62" s="272">
        <v>0</v>
      </c>
      <c r="U62" s="272">
        <v>0</v>
      </c>
      <c r="V62" s="272">
        <v>0</v>
      </c>
      <c r="W62" s="272">
        <v>0</v>
      </c>
      <c r="X62" s="272">
        <v>0</v>
      </c>
      <c r="Y62" s="272">
        <v>0</v>
      </c>
      <c r="Z62" s="272">
        <v>0</v>
      </c>
      <c r="AA62" s="272">
        <v>0</v>
      </c>
      <c r="AB62" s="272">
        <v>0</v>
      </c>
      <c r="AC62" s="272">
        <v>0</v>
      </c>
      <c r="AD62" s="272">
        <v>0</v>
      </c>
      <c r="AE62" s="272">
        <v>0</v>
      </c>
      <c r="AF62" s="272">
        <v>0</v>
      </c>
      <c r="AG62" s="170">
        <f t="shared" si="4"/>
        <v>0</v>
      </c>
      <c r="AH62" s="170"/>
      <c r="AI62" s="279">
        <f t="shared" si="10"/>
        <v>0</v>
      </c>
      <c r="AJ62" s="279">
        <f t="shared" si="10"/>
        <v>0</v>
      </c>
      <c r="AK62" s="279">
        <f t="shared" si="10"/>
        <v>0</v>
      </c>
      <c r="AL62" s="279">
        <f t="shared" ref="AL62:AT90" si="12">ROUND(G62*$B62/12,2)</f>
        <v>0</v>
      </c>
      <c r="AM62" s="279">
        <f t="shared" si="12"/>
        <v>0</v>
      </c>
      <c r="AN62" s="279">
        <f t="shared" si="12"/>
        <v>0</v>
      </c>
      <c r="AO62" s="279">
        <f t="shared" si="12"/>
        <v>0</v>
      </c>
      <c r="AP62" s="279">
        <f t="shared" si="12"/>
        <v>0</v>
      </c>
      <c r="AQ62" s="279">
        <f t="shared" si="12"/>
        <v>0</v>
      </c>
      <c r="AR62" s="279">
        <f t="shared" si="12"/>
        <v>0</v>
      </c>
      <c r="AS62" s="279">
        <f t="shared" si="12"/>
        <v>0</v>
      </c>
      <c r="AT62" s="279">
        <f t="shared" si="12"/>
        <v>0</v>
      </c>
      <c r="AU62" s="280">
        <f t="shared" si="6"/>
        <v>0</v>
      </c>
      <c r="AV62" s="280">
        <f t="shared" si="7"/>
        <v>0</v>
      </c>
      <c r="AW62" s="280">
        <f t="shared" si="7"/>
        <v>0</v>
      </c>
      <c r="AX62" s="280">
        <f t="shared" si="7"/>
        <v>0</v>
      </c>
      <c r="AY62" s="280">
        <f t="shared" si="7"/>
        <v>0</v>
      </c>
      <c r="AZ62" s="280">
        <f t="shared" si="11"/>
        <v>0</v>
      </c>
      <c r="BA62" s="280">
        <f t="shared" si="11"/>
        <v>0</v>
      </c>
      <c r="BB62" s="280">
        <f t="shared" si="11"/>
        <v>0</v>
      </c>
      <c r="BC62" s="280">
        <f t="shared" ref="BC62:BK90" si="13">ROUND(X62*$C62/12,2)</f>
        <v>0</v>
      </c>
      <c r="BD62" s="280">
        <f t="shared" si="13"/>
        <v>0</v>
      </c>
      <c r="BE62" s="280">
        <f t="shared" si="13"/>
        <v>0</v>
      </c>
      <c r="BF62" s="280">
        <f t="shared" si="13"/>
        <v>0</v>
      </c>
      <c r="BG62" s="280">
        <f t="shared" si="13"/>
        <v>0</v>
      </c>
      <c r="BH62" s="280">
        <f t="shared" si="13"/>
        <v>0</v>
      </c>
      <c r="BI62" s="280">
        <f t="shared" si="13"/>
        <v>0</v>
      </c>
      <c r="BJ62" s="280">
        <f t="shared" si="13"/>
        <v>0</v>
      </c>
      <c r="BK62" s="280">
        <f t="shared" si="13"/>
        <v>0</v>
      </c>
      <c r="BL62" s="279">
        <f t="shared" si="9"/>
        <v>0</v>
      </c>
    </row>
    <row r="63" spans="1:66" x14ac:dyDescent="0.25">
      <c r="A63" s="176" t="s">
        <v>562</v>
      </c>
      <c r="B63" s="175">
        <v>0</v>
      </c>
      <c r="C63" s="175">
        <v>0</v>
      </c>
      <c r="D63" s="272">
        <v>0</v>
      </c>
      <c r="E63" s="272">
        <v>0</v>
      </c>
      <c r="F63" s="272">
        <v>0</v>
      </c>
      <c r="G63" s="272">
        <v>0</v>
      </c>
      <c r="H63" s="272">
        <v>0</v>
      </c>
      <c r="I63" s="272">
        <v>0</v>
      </c>
      <c r="J63" s="272">
        <v>0</v>
      </c>
      <c r="K63" s="272">
        <v>0</v>
      </c>
      <c r="L63" s="272">
        <v>0</v>
      </c>
      <c r="M63" s="272">
        <v>0</v>
      </c>
      <c r="N63" s="272">
        <v>0</v>
      </c>
      <c r="O63" s="272">
        <v>0</v>
      </c>
      <c r="P63" s="272">
        <f t="shared" si="3"/>
        <v>0</v>
      </c>
      <c r="Q63" s="272">
        <v>0</v>
      </c>
      <c r="R63" s="272">
        <v>0</v>
      </c>
      <c r="S63" s="272">
        <v>0</v>
      </c>
      <c r="T63" s="272">
        <v>0</v>
      </c>
      <c r="U63" s="272">
        <v>0</v>
      </c>
      <c r="V63" s="272">
        <v>0</v>
      </c>
      <c r="W63" s="272">
        <v>0</v>
      </c>
      <c r="X63" s="272">
        <v>0</v>
      </c>
      <c r="Y63" s="272">
        <v>0</v>
      </c>
      <c r="Z63" s="272">
        <v>0</v>
      </c>
      <c r="AA63" s="272">
        <v>0</v>
      </c>
      <c r="AB63" s="272">
        <v>0</v>
      </c>
      <c r="AC63" s="272">
        <v>0</v>
      </c>
      <c r="AD63" s="272">
        <v>0</v>
      </c>
      <c r="AE63" s="272">
        <v>0</v>
      </c>
      <c r="AF63" s="272">
        <v>0</v>
      </c>
      <c r="AG63" s="170">
        <f t="shared" si="4"/>
        <v>0</v>
      </c>
      <c r="AH63" s="170"/>
      <c r="AI63" s="279">
        <f t="shared" ref="AI63:AI94" si="14">ROUND(D63*$B63/12,2)</f>
        <v>0</v>
      </c>
      <c r="AJ63" s="279">
        <f t="shared" ref="AJ63:AJ94" si="15">ROUND(E63*$B63/12,2)</f>
        <v>0</v>
      </c>
      <c r="AK63" s="279">
        <f t="shared" ref="AK63:AK94" si="16">ROUND(F63*$B63/12,2)</f>
        <v>0</v>
      </c>
      <c r="AL63" s="279">
        <f t="shared" si="12"/>
        <v>0</v>
      </c>
      <c r="AM63" s="279">
        <f t="shared" si="12"/>
        <v>0</v>
      </c>
      <c r="AN63" s="279">
        <f t="shared" si="12"/>
        <v>0</v>
      </c>
      <c r="AO63" s="279">
        <f t="shared" si="12"/>
        <v>0</v>
      </c>
      <c r="AP63" s="279">
        <f t="shared" si="12"/>
        <v>0</v>
      </c>
      <c r="AQ63" s="279">
        <f t="shared" si="12"/>
        <v>0</v>
      </c>
      <c r="AR63" s="279">
        <f t="shared" si="12"/>
        <v>0</v>
      </c>
      <c r="AS63" s="279">
        <f t="shared" si="12"/>
        <v>0</v>
      </c>
      <c r="AT63" s="279">
        <f t="shared" si="12"/>
        <v>0</v>
      </c>
      <c r="AU63" s="280">
        <f t="shared" si="6"/>
        <v>0</v>
      </c>
      <c r="AV63" s="280">
        <f t="shared" si="7"/>
        <v>0</v>
      </c>
      <c r="AW63" s="280">
        <f t="shared" si="7"/>
        <v>0</v>
      </c>
      <c r="AX63" s="280">
        <f t="shared" si="7"/>
        <v>0</v>
      </c>
      <c r="AY63" s="280">
        <f t="shared" si="7"/>
        <v>0</v>
      </c>
      <c r="AZ63" s="280">
        <f t="shared" ref="AZ63:AZ94" si="17">ROUND(U63*$C63/12,2)</f>
        <v>0</v>
      </c>
      <c r="BA63" s="280">
        <f t="shared" ref="BA63:BA94" si="18">ROUND(V63*$C63/12,2)</f>
        <v>0</v>
      </c>
      <c r="BB63" s="280">
        <f t="shared" ref="BB63:BB94" si="19">ROUND(W63*$C63/12,2)</f>
        <v>0</v>
      </c>
      <c r="BC63" s="280">
        <f t="shared" si="13"/>
        <v>0</v>
      </c>
      <c r="BD63" s="280">
        <f t="shared" si="13"/>
        <v>0</v>
      </c>
      <c r="BE63" s="280">
        <f t="shared" si="13"/>
        <v>0</v>
      </c>
      <c r="BF63" s="280">
        <f t="shared" si="13"/>
        <v>0</v>
      </c>
      <c r="BG63" s="280">
        <f t="shared" si="13"/>
        <v>0</v>
      </c>
      <c r="BH63" s="280">
        <f t="shared" si="13"/>
        <v>0</v>
      </c>
      <c r="BI63" s="280">
        <f t="shared" si="13"/>
        <v>0</v>
      </c>
      <c r="BJ63" s="280">
        <f t="shared" si="13"/>
        <v>0</v>
      </c>
      <c r="BK63" s="280">
        <f t="shared" si="13"/>
        <v>0</v>
      </c>
      <c r="BL63" s="279">
        <f t="shared" si="9"/>
        <v>0</v>
      </c>
      <c r="BN63" s="279">
        <f>BL63</f>
        <v>0</v>
      </c>
    </row>
    <row r="64" spans="1:66" x14ac:dyDescent="0.25">
      <c r="A64" s="268" t="s">
        <v>563</v>
      </c>
      <c r="B64" s="175">
        <v>0</v>
      </c>
      <c r="C64" s="175">
        <v>0</v>
      </c>
      <c r="D64" s="272">
        <v>0</v>
      </c>
      <c r="E64" s="272">
        <v>0</v>
      </c>
      <c r="F64" s="272">
        <v>0</v>
      </c>
      <c r="G64" s="272">
        <v>0</v>
      </c>
      <c r="H64" s="272">
        <v>0</v>
      </c>
      <c r="I64" s="272">
        <v>0</v>
      </c>
      <c r="J64" s="272">
        <v>0</v>
      </c>
      <c r="K64" s="272">
        <v>0</v>
      </c>
      <c r="L64" s="272">
        <v>0</v>
      </c>
      <c r="M64" s="272">
        <v>0</v>
      </c>
      <c r="N64" s="272">
        <v>0</v>
      </c>
      <c r="O64" s="272">
        <v>0</v>
      </c>
      <c r="P64" s="272">
        <f t="shared" si="3"/>
        <v>0</v>
      </c>
      <c r="Q64" s="272">
        <v>0</v>
      </c>
      <c r="R64" s="272">
        <v>0</v>
      </c>
      <c r="S64" s="272">
        <v>0</v>
      </c>
      <c r="T64" s="272">
        <v>0</v>
      </c>
      <c r="U64" s="272">
        <v>0</v>
      </c>
      <c r="V64" s="272">
        <v>0</v>
      </c>
      <c r="W64" s="272">
        <v>0</v>
      </c>
      <c r="X64" s="272">
        <v>0</v>
      </c>
      <c r="Y64" s="272">
        <v>0</v>
      </c>
      <c r="Z64" s="272">
        <v>0</v>
      </c>
      <c r="AA64" s="272">
        <v>0</v>
      </c>
      <c r="AB64" s="272">
        <v>0</v>
      </c>
      <c r="AC64" s="272">
        <v>0</v>
      </c>
      <c r="AD64" s="272">
        <v>0</v>
      </c>
      <c r="AE64" s="272">
        <v>0</v>
      </c>
      <c r="AF64" s="272">
        <v>0</v>
      </c>
      <c r="AG64" s="170">
        <f t="shared" si="4"/>
        <v>0</v>
      </c>
      <c r="AH64" s="170"/>
      <c r="AI64" s="279">
        <f t="shared" si="14"/>
        <v>0</v>
      </c>
      <c r="AJ64" s="279">
        <f t="shared" si="15"/>
        <v>0</v>
      </c>
      <c r="AK64" s="279">
        <f t="shared" si="16"/>
        <v>0</v>
      </c>
      <c r="AL64" s="279">
        <f t="shared" si="12"/>
        <v>0</v>
      </c>
      <c r="AM64" s="279">
        <f t="shared" si="12"/>
        <v>0</v>
      </c>
      <c r="AN64" s="279">
        <f t="shared" si="12"/>
        <v>0</v>
      </c>
      <c r="AO64" s="279">
        <f t="shared" si="12"/>
        <v>0</v>
      </c>
      <c r="AP64" s="279">
        <f t="shared" si="12"/>
        <v>0</v>
      </c>
      <c r="AQ64" s="279">
        <f t="shared" si="12"/>
        <v>0</v>
      </c>
      <c r="AR64" s="279">
        <f t="shared" si="12"/>
        <v>0</v>
      </c>
      <c r="AS64" s="279">
        <f t="shared" si="12"/>
        <v>0</v>
      </c>
      <c r="AT64" s="279">
        <f t="shared" si="12"/>
        <v>0</v>
      </c>
      <c r="AU64" s="280">
        <f t="shared" si="6"/>
        <v>0</v>
      </c>
      <c r="AV64" s="280">
        <f t="shared" si="7"/>
        <v>0</v>
      </c>
      <c r="AW64" s="280">
        <f t="shared" si="7"/>
        <v>0</v>
      </c>
      <c r="AX64" s="280">
        <f t="shared" si="7"/>
        <v>0</v>
      </c>
      <c r="AY64" s="280">
        <f t="shared" si="7"/>
        <v>0</v>
      </c>
      <c r="AZ64" s="280">
        <f t="shared" si="17"/>
        <v>0</v>
      </c>
      <c r="BA64" s="280">
        <f t="shared" si="18"/>
        <v>0</v>
      </c>
      <c r="BB64" s="280">
        <f t="shared" si="19"/>
        <v>0</v>
      </c>
      <c r="BC64" s="280">
        <f t="shared" si="13"/>
        <v>0</v>
      </c>
      <c r="BD64" s="280">
        <f t="shared" si="13"/>
        <v>0</v>
      </c>
      <c r="BE64" s="280">
        <f t="shared" si="13"/>
        <v>0</v>
      </c>
      <c r="BF64" s="280">
        <f t="shared" si="13"/>
        <v>0</v>
      </c>
      <c r="BG64" s="280">
        <f t="shared" si="13"/>
        <v>0</v>
      </c>
      <c r="BH64" s="280">
        <f t="shared" si="13"/>
        <v>0</v>
      </c>
      <c r="BI64" s="280">
        <f t="shared" si="13"/>
        <v>0</v>
      </c>
      <c r="BJ64" s="280">
        <f t="shared" si="13"/>
        <v>0</v>
      </c>
      <c r="BK64" s="280">
        <f t="shared" si="13"/>
        <v>0</v>
      </c>
      <c r="BL64" s="279">
        <f t="shared" si="9"/>
        <v>0</v>
      </c>
    </row>
    <row r="65" spans="1:66" x14ac:dyDescent="0.25">
      <c r="A65" s="268" t="s">
        <v>190</v>
      </c>
      <c r="B65" s="175">
        <v>3.1600000000000003E-2</v>
      </c>
      <c r="C65" s="175">
        <v>3.2100000000000004E-2</v>
      </c>
      <c r="D65" s="272">
        <v>34647513.759999998</v>
      </c>
      <c r="E65" s="272">
        <v>34647513.759999998</v>
      </c>
      <c r="F65" s="272">
        <v>34647513.759999998</v>
      </c>
      <c r="G65" s="272">
        <v>34647513.759999998</v>
      </c>
      <c r="H65" s="272">
        <v>34647513.759999998</v>
      </c>
      <c r="I65" s="272">
        <v>34647513.759999998</v>
      </c>
      <c r="J65" s="272">
        <v>34647513.759999998</v>
      </c>
      <c r="K65" s="272">
        <v>34647513.759999998</v>
      </c>
      <c r="L65" s="272">
        <v>34647513.759999998</v>
      </c>
      <c r="M65" s="272">
        <v>34647513.759999998</v>
      </c>
      <c r="N65" s="272">
        <v>34647513.759999998</v>
      </c>
      <c r="O65" s="272">
        <v>34647513.759999998</v>
      </c>
      <c r="P65" s="272">
        <f t="shared" si="3"/>
        <v>415770165.11999995</v>
      </c>
      <c r="Q65" s="272">
        <v>34647513.759999998</v>
      </c>
      <c r="R65" s="272">
        <v>18482843.459999997</v>
      </c>
      <c r="S65" s="272">
        <v>2318173.1599999964</v>
      </c>
      <c r="T65" s="272">
        <v>2318173.1599999964</v>
      </c>
      <c r="U65" s="272">
        <v>2318173.1599999964</v>
      </c>
      <c r="V65" s="272">
        <v>2318173.1599999964</v>
      </c>
      <c r="W65" s="272">
        <v>2318173.1599999964</v>
      </c>
      <c r="X65" s="272">
        <v>2318173.1599999964</v>
      </c>
      <c r="Y65" s="272">
        <v>2318173.1599999964</v>
      </c>
      <c r="Z65" s="272">
        <v>2318173.1599999964</v>
      </c>
      <c r="AA65" s="272">
        <v>2318173.1599999964</v>
      </c>
      <c r="AB65" s="272">
        <v>2318173.1599999964</v>
      </c>
      <c r="AC65" s="272">
        <v>2318173.1599999964</v>
      </c>
      <c r="AD65" s="272">
        <v>2318173.1599999964</v>
      </c>
      <c r="AE65" s="272">
        <v>2318173.1599999964</v>
      </c>
      <c r="AF65" s="272">
        <v>2318173.1599999964</v>
      </c>
      <c r="AG65" s="170">
        <f t="shared" si="4"/>
        <v>27818077.919999957</v>
      </c>
      <c r="AH65" s="170"/>
      <c r="AI65" s="279">
        <f t="shared" si="14"/>
        <v>91238.45</v>
      </c>
      <c r="AJ65" s="279">
        <f t="shared" si="15"/>
        <v>91238.45</v>
      </c>
      <c r="AK65" s="279">
        <f t="shared" si="16"/>
        <v>91238.45</v>
      </c>
      <c r="AL65" s="279">
        <f t="shared" si="12"/>
        <v>91238.45</v>
      </c>
      <c r="AM65" s="279">
        <f t="shared" si="12"/>
        <v>91238.45</v>
      </c>
      <c r="AN65" s="279">
        <f t="shared" si="12"/>
        <v>91238.45</v>
      </c>
      <c r="AO65" s="279">
        <f t="shared" si="12"/>
        <v>91238.45</v>
      </c>
      <c r="AP65" s="279">
        <f t="shared" si="12"/>
        <v>91238.45</v>
      </c>
      <c r="AQ65" s="279">
        <f t="shared" si="12"/>
        <v>91238.45</v>
      </c>
      <c r="AR65" s="279">
        <f t="shared" si="12"/>
        <v>91238.45</v>
      </c>
      <c r="AS65" s="279">
        <f t="shared" si="12"/>
        <v>91238.45</v>
      </c>
      <c r="AT65" s="279">
        <f t="shared" si="12"/>
        <v>91238.45</v>
      </c>
      <c r="AU65" s="280">
        <f t="shared" si="6"/>
        <v>1094861.3999999997</v>
      </c>
      <c r="AV65" s="280">
        <f t="shared" si="7"/>
        <v>91238.45</v>
      </c>
      <c r="AW65" s="280">
        <f t="shared" si="7"/>
        <v>48671.49</v>
      </c>
      <c r="AX65" s="280">
        <f t="shared" si="7"/>
        <v>6104.52</v>
      </c>
      <c r="AY65" s="280">
        <f t="shared" si="7"/>
        <v>6104.52</v>
      </c>
      <c r="AZ65" s="280">
        <f t="shared" si="17"/>
        <v>6201.11</v>
      </c>
      <c r="BA65" s="280">
        <f t="shared" si="18"/>
        <v>6201.11</v>
      </c>
      <c r="BB65" s="280">
        <f t="shared" si="19"/>
        <v>6201.11</v>
      </c>
      <c r="BC65" s="280">
        <f t="shared" si="13"/>
        <v>6201.11</v>
      </c>
      <c r="BD65" s="280">
        <f t="shared" si="13"/>
        <v>6201.11</v>
      </c>
      <c r="BE65" s="280">
        <f t="shared" si="13"/>
        <v>6201.11</v>
      </c>
      <c r="BF65" s="280">
        <f t="shared" si="13"/>
        <v>6201.11</v>
      </c>
      <c r="BG65" s="280">
        <f t="shared" si="13"/>
        <v>6201.11</v>
      </c>
      <c r="BH65" s="280">
        <f t="shared" si="13"/>
        <v>6201.11</v>
      </c>
      <c r="BI65" s="280">
        <f t="shared" si="13"/>
        <v>6201.11</v>
      </c>
      <c r="BJ65" s="280">
        <f t="shared" si="13"/>
        <v>6201.11</v>
      </c>
      <c r="BK65" s="280">
        <f t="shared" si="13"/>
        <v>6201.11</v>
      </c>
      <c r="BL65" s="279">
        <f t="shared" si="9"/>
        <v>74413.319999999992</v>
      </c>
    </row>
    <row r="66" spans="1:66" x14ac:dyDescent="0.25">
      <c r="A66" s="268" t="s">
        <v>564</v>
      </c>
      <c r="B66" s="175">
        <v>0</v>
      </c>
      <c r="C66" s="281">
        <v>0.24679999999999999</v>
      </c>
      <c r="D66" s="272">
        <v>13208176.67</v>
      </c>
      <c r="E66" s="272">
        <v>13208176.67</v>
      </c>
      <c r="F66" s="272">
        <v>13208176.67</v>
      </c>
      <c r="G66" s="272">
        <v>13208176.67</v>
      </c>
      <c r="H66" s="272">
        <v>13208176.67</v>
      </c>
      <c r="I66" s="272">
        <v>13208176.67</v>
      </c>
      <c r="J66" s="272">
        <v>13208176.67</v>
      </c>
      <c r="K66" s="272">
        <v>13208176.67</v>
      </c>
      <c r="L66" s="272">
        <v>13208176.67</v>
      </c>
      <c r="M66" s="272">
        <v>13208176.67</v>
      </c>
      <c r="N66" s="272">
        <v>13208176.67</v>
      </c>
      <c r="O66" s="272">
        <v>13208176.67</v>
      </c>
      <c r="P66" s="272">
        <f t="shared" si="3"/>
        <v>158498120.03999999</v>
      </c>
      <c r="Q66" s="272">
        <v>13208176.67</v>
      </c>
      <c r="R66" s="272">
        <v>13208176.67</v>
      </c>
      <c r="S66" s="272">
        <v>13208176.67</v>
      </c>
      <c r="T66" s="272">
        <v>13208176.67</v>
      </c>
      <c r="U66" s="272">
        <v>13208176.67</v>
      </c>
      <c r="V66" s="272">
        <v>13208176.67</v>
      </c>
      <c r="W66" s="272">
        <v>13208176.67</v>
      </c>
      <c r="X66" s="272">
        <v>13208176.67</v>
      </c>
      <c r="Y66" s="272">
        <v>13208176.67</v>
      </c>
      <c r="Z66" s="272">
        <v>13208176.67</v>
      </c>
      <c r="AA66" s="272">
        <v>13208176.67</v>
      </c>
      <c r="AB66" s="272">
        <v>13208176.67</v>
      </c>
      <c r="AC66" s="272">
        <v>13208176.67</v>
      </c>
      <c r="AD66" s="272">
        <v>13208176.67</v>
      </c>
      <c r="AE66" s="272">
        <v>13208176.67</v>
      </c>
      <c r="AF66" s="272">
        <v>13208176.67</v>
      </c>
      <c r="AG66" s="170">
        <f t="shared" si="4"/>
        <v>158498120.03999999</v>
      </c>
      <c r="AH66" s="170"/>
      <c r="AI66" s="279">
        <f t="shared" si="14"/>
        <v>0</v>
      </c>
      <c r="AJ66" s="279">
        <f t="shared" si="15"/>
        <v>0</v>
      </c>
      <c r="AK66" s="279">
        <f t="shared" si="16"/>
        <v>0</v>
      </c>
      <c r="AL66" s="279">
        <f t="shared" si="12"/>
        <v>0</v>
      </c>
      <c r="AM66" s="279">
        <f t="shared" si="12"/>
        <v>0</v>
      </c>
      <c r="AN66" s="279">
        <f t="shared" si="12"/>
        <v>0</v>
      </c>
      <c r="AO66" s="279">
        <f t="shared" si="12"/>
        <v>0</v>
      </c>
      <c r="AP66" s="279">
        <f t="shared" si="12"/>
        <v>0</v>
      </c>
      <c r="AQ66" s="279">
        <f t="shared" si="12"/>
        <v>0</v>
      </c>
      <c r="AR66" s="279">
        <f t="shared" si="12"/>
        <v>0</v>
      </c>
      <c r="AS66" s="279">
        <f t="shared" si="12"/>
        <v>0</v>
      </c>
      <c r="AT66" s="279">
        <f t="shared" si="12"/>
        <v>0</v>
      </c>
      <c r="AU66" s="280">
        <f t="shared" si="6"/>
        <v>0</v>
      </c>
      <c r="AV66" s="280">
        <f t="shared" si="7"/>
        <v>0</v>
      </c>
      <c r="AW66" s="280">
        <f t="shared" si="7"/>
        <v>0</v>
      </c>
      <c r="AX66" s="280">
        <f t="shared" si="7"/>
        <v>0</v>
      </c>
      <c r="AY66" s="280">
        <f t="shared" si="7"/>
        <v>0</v>
      </c>
      <c r="AZ66" s="280">
        <f t="shared" si="17"/>
        <v>271648.17</v>
      </c>
      <c r="BA66" s="280">
        <f t="shared" si="18"/>
        <v>271648.17</v>
      </c>
      <c r="BB66" s="280">
        <f t="shared" si="19"/>
        <v>271648.17</v>
      </c>
      <c r="BC66" s="280">
        <f t="shared" si="13"/>
        <v>271648.17</v>
      </c>
      <c r="BD66" s="280">
        <f t="shared" si="13"/>
        <v>271648.17</v>
      </c>
      <c r="BE66" s="280">
        <f t="shared" si="13"/>
        <v>271648.17</v>
      </c>
      <c r="BF66" s="280">
        <f t="shared" si="13"/>
        <v>271648.17</v>
      </c>
      <c r="BG66" s="280">
        <f t="shared" si="13"/>
        <v>271648.17</v>
      </c>
      <c r="BH66" s="280">
        <f t="shared" si="13"/>
        <v>271648.17</v>
      </c>
      <c r="BI66" s="280">
        <f t="shared" si="13"/>
        <v>271648.17</v>
      </c>
      <c r="BJ66" s="280">
        <f t="shared" si="13"/>
        <v>271648.17</v>
      </c>
      <c r="BK66" s="280">
        <f t="shared" si="13"/>
        <v>271648.17</v>
      </c>
      <c r="BL66" s="279">
        <f t="shared" si="9"/>
        <v>3259778.0399999996</v>
      </c>
    </row>
    <row r="67" spans="1:66" x14ac:dyDescent="0.25">
      <c r="A67" s="268" t="s">
        <v>565</v>
      </c>
      <c r="B67" s="175">
        <v>3.1600000000000003E-2</v>
      </c>
      <c r="C67" s="175">
        <v>3.2100000000000004E-2</v>
      </c>
      <c r="D67" s="272">
        <v>0</v>
      </c>
      <c r="E67" s="272">
        <v>0</v>
      </c>
      <c r="F67" s="272">
        <v>0</v>
      </c>
      <c r="G67" s="272">
        <v>0</v>
      </c>
      <c r="H67" s="272">
        <v>0</v>
      </c>
      <c r="I67" s="272">
        <v>0</v>
      </c>
      <c r="J67" s="272">
        <v>0</v>
      </c>
      <c r="K67" s="272">
        <v>0</v>
      </c>
      <c r="L67" s="272">
        <v>0</v>
      </c>
      <c r="M67" s="272">
        <v>0</v>
      </c>
      <c r="N67" s="272">
        <v>0</v>
      </c>
      <c r="O67" s="272">
        <v>0</v>
      </c>
      <c r="P67" s="272">
        <f t="shared" si="3"/>
        <v>0</v>
      </c>
      <c r="Q67" s="272">
        <v>0</v>
      </c>
      <c r="R67" s="272">
        <v>0</v>
      </c>
      <c r="S67" s="272">
        <v>0</v>
      </c>
      <c r="T67" s="272">
        <v>0</v>
      </c>
      <c r="U67" s="272">
        <v>0</v>
      </c>
      <c r="V67" s="272">
        <v>0</v>
      </c>
      <c r="W67" s="272">
        <v>0</v>
      </c>
      <c r="X67" s="272">
        <v>0</v>
      </c>
      <c r="Y67" s="272">
        <v>0</v>
      </c>
      <c r="Z67" s="272">
        <v>0</v>
      </c>
      <c r="AA67" s="272">
        <v>0</v>
      </c>
      <c r="AB67" s="272">
        <v>0</v>
      </c>
      <c r="AC67" s="272">
        <v>0</v>
      </c>
      <c r="AD67" s="272">
        <v>0</v>
      </c>
      <c r="AE67" s="272">
        <v>0</v>
      </c>
      <c r="AF67" s="272">
        <v>0</v>
      </c>
      <c r="AG67" s="170">
        <f t="shared" si="4"/>
        <v>0</v>
      </c>
      <c r="AH67" s="170"/>
      <c r="AI67" s="279">
        <f t="shared" si="14"/>
        <v>0</v>
      </c>
      <c r="AJ67" s="279">
        <f t="shared" si="15"/>
        <v>0</v>
      </c>
      <c r="AK67" s="279">
        <f t="shared" si="16"/>
        <v>0</v>
      </c>
      <c r="AL67" s="279">
        <f t="shared" si="12"/>
        <v>0</v>
      </c>
      <c r="AM67" s="279">
        <f t="shared" si="12"/>
        <v>0</v>
      </c>
      <c r="AN67" s="279">
        <f t="shared" si="12"/>
        <v>0</v>
      </c>
      <c r="AO67" s="279">
        <f t="shared" si="12"/>
        <v>0</v>
      </c>
      <c r="AP67" s="279">
        <f t="shared" si="12"/>
        <v>0</v>
      </c>
      <c r="AQ67" s="279">
        <f t="shared" si="12"/>
        <v>0</v>
      </c>
      <c r="AR67" s="279">
        <f t="shared" si="12"/>
        <v>0</v>
      </c>
      <c r="AS67" s="279">
        <f t="shared" si="12"/>
        <v>0</v>
      </c>
      <c r="AT67" s="279">
        <f t="shared" si="12"/>
        <v>0</v>
      </c>
      <c r="AU67" s="280">
        <f t="shared" si="6"/>
        <v>0</v>
      </c>
      <c r="AV67" s="280">
        <f t="shared" si="7"/>
        <v>0</v>
      </c>
      <c r="AW67" s="280">
        <f t="shared" si="7"/>
        <v>0</v>
      </c>
      <c r="AX67" s="280">
        <f t="shared" si="7"/>
        <v>0</v>
      </c>
      <c r="AY67" s="280">
        <f t="shared" si="7"/>
        <v>0</v>
      </c>
      <c r="AZ67" s="280">
        <f t="shared" si="17"/>
        <v>0</v>
      </c>
      <c r="BA67" s="280">
        <f t="shared" si="18"/>
        <v>0</v>
      </c>
      <c r="BB67" s="280">
        <f t="shared" si="19"/>
        <v>0</v>
      </c>
      <c r="BC67" s="280">
        <f t="shared" si="13"/>
        <v>0</v>
      </c>
      <c r="BD67" s="280">
        <f t="shared" si="13"/>
        <v>0</v>
      </c>
      <c r="BE67" s="280">
        <f t="shared" si="13"/>
        <v>0</v>
      </c>
      <c r="BF67" s="280">
        <f t="shared" si="13"/>
        <v>0</v>
      </c>
      <c r="BG67" s="280">
        <f t="shared" si="13"/>
        <v>0</v>
      </c>
      <c r="BH67" s="280">
        <f t="shared" si="13"/>
        <v>0</v>
      </c>
      <c r="BI67" s="280">
        <f t="shared" si="13"/>
        <v>0</v>
      </c>
      <c r="BJ67" s="280">
        <f t="shared" si="13"/>
        <v>0</v>
      </c>
      <c r="BK67" s="280">
        <f t="shared" si="13"/>
        <v>0</v>
      </c>
      <c r="BL67" s="279">
        <f t="shared" si="9"/>
        <v>0</v>
      </c>
      <c r="BN67" s="279">
        <f>BL67</f>
        <v>0</v>
      </c>
    </row>
    <row r="68" spans="1:66" x14ac:dyDescent="0.25">
      <c r="A68" s="268" t="s">
        <v>566</v>
      </c>
      <c r="B68" s="175">
        <v>0</v>
      </c>
      <c r="C68" s="175">
        <v>3.2100000000000004E-2</v>
      </c>
      <c r="D68" s="272">
        <v>0</v>
      </c>
      <c r="E68" s="272">
        <v>0</v>
      </c>
      <c r="F68" s="272">
        <v>0</v>
      </c>
      <c r="G68" s="272">
        <v>0</v>
      </c>
      <c r="H68" s="272">
        <v>0</v>
      </c>
      <c r="I68" s="272">
        <v>0</v>
      </c>
      <c r="J68" s="272">
        <v>0</v>
      </c>
      <c r="K68" s="272">
        <v>0</v>
      </c>
      <c r="L68" s="272">
        <v>0</v>
      </c>
      <c r="M68" s="272">
        <v>0</v>
      </c>
      <c r="N68" s="272">
        <v>0</v>
      </c>
      <c r="O68" s="272">
        <v>0</v>
      </c>
      <c r="P68" s="272">
        <f t="shared" si="3"/>
        <v>0</v>
      </c>
      <c r="Q68" s="272">
        <v>0</v>
      </c>
      <c r="R68" s="272">
        <v>0</v>
      </c>
      <c r="S68" s="272">
        <v>0</v>
      </c>
      <c r="T68" s="272">
        <v>0</v>
      </c>
      <c r="U68" s="272">
        <v>0</v>
      </c>
      <c r="V68" s="272">
        <v>0</v>
      </c>
      <c r="W68" s="272">
        <v>0</v>
      </c>
      <c r="X68" s="272">
        <v>0</v>
      </c>
      <c r="Y68" s="272">
        <v>0</v>
      </c>
      <c r="Z68" s="272">
        <v>0</v>
      </c>
      <c r="AA68" s="272">
        <v>0</v>
      </c>
      <c r="AB68" s="272">
        <v>0</v>
      </c>
      <c r="AC68" s="272">
        <v>0</v>
      </c>
      <c r="AD68" s="272">
        <v>0</v>
      </c>
      <c r="AE68" s="272">
        <v>0</v>
      </c>
      <c r="AF68" s="272">
        <v>0</v>
      </c>
      <c r="AG68" s="170">
        <f t="shared" si="4"/>
        <v>0</v>
      </c>
      <c r="AH68" s="170"/>
      <c r="AI68" s="279">
        <f t="shared" si="14"/>
        <v>0</v>
      </c>
      <c r="AJ68" s="279">
        <f t="shared" si="15"/>
        <v>0</v>
      </c>
      <c r="AK68" s="279">
        <f t="shared" si="16"/>
        <v>0</v>
      </c>
      <c r="AL68" s="279">
        <f t="shared" si="12"/>
        <v>0</v>
      </c>
      <c r="AM68" s="279">
        <f t="shared" si="12"/>
        <v>0</v>
      </c>
      <c r="AN68" s="279">
        <f t="shared" si="12"/>
        <v>0</v>
      </c>
      <c r="AO68" s="279">
        <f t="shared" si="12"/>
        <v>0</v>
      </c>
      <c r="AP68" s="279">
        <f t="shared" si="12"/>
        <v>0</v>
      </c>
      <c r="AQ68" s="279">
        <f t="shared" si="12"/>
        <v>0</v>
      </c>
      <c r="AR68" s="279">
        <f t="shared" si="12"/>
        <v>0</v>
      </c>
      <c r="AS68" s="279">
        <f t="shared" si="12"/>
        <v>0</v>
      </c>
      <c r="AT68" s="279">
        <f t="shared" si="12"/>
        <v>0</v>
      </c>
      <c r="AU68" s="280">
        <f t="shared" si="6"/>
        <v>0</v>
      </c>
      <c r="AV68" s="280">
        <f t="shared" si="7"/>
        <v>0</v>
      </c>
      <c r="AW68" s="280">
        <f t="shared" si="7"/>
        <v>0</v>
      </c>
      <c r="AX68" s="280">
        <f t="shared" si="7"/>
        <v>0</v>
      </c>
      <c r="AY68" s="280">
        <f t="shared" si="7"/>
        <v>0</v>
      </c>
      <c r="AZ68" s="280">
        <f t="shared" si="17"/>
        <v>0</v>
      </c>
      <c r="BA68" s="280">
        <f t="shared" si="18"/>
        <v>0</v>
      </c>
      <c r="BB68" s="280">
        <f t="shared" si="19"/>
        <v>0</v>
      </c>
      <c r="BC68" s="280">
        <f t="shared" si="13"/>
        <v>0</v>
      </c>
      <c r="BD68" s="280">
        <f t="shared" si="13"/>
        <v>0</v>
      </c>
      <c r="BE68" s="280">
        <f t="shared" si="13"/>
        <v>0</v>
      </c>
      <c r="BF68" s="280">
        <f t="shared" si="13"/>
        <v>0</v>
      </c>
      <c r="BG68" s="280">
        <f t="shared" si="13"/>
        <v>0</v>
      </c>
      <c r="BH68" s="280">
        <f t="shared" si="13"/>
        <v>0</v>
      </c>
      <c r="BI68" s="280">
        <f t="shared" si="13"/>
        <v>0</v>
      </c>
      <c r="BJ68" s="280">
        <f t="shared" si="13"/>
        <v>0</v>
      </c>
      <c r="BK68" s="280">
        <f t="shared" si="13"/>
        <v>0</v>
      </c>
      <c r="BL68" s="279">
        <f t="shared" si="9"/>
        <v>0</v>
      </c>
      <c r="BN68" s="279">
        <f>BL68</f>
        <v>0</v>
      </c>
    </row>
    <row r="69" spans="1:66" x14ac:dyDescent="0.25">
      <c r="A69" s="268" t="s">
        <v>191</v>
      </c>
      <c r="B69" s="175">
        <v>2.98E-2</v>
      </c>
      <c r="C69" s="175">
        <v>3.0799999999999998E-2</v>
      </c>
      <c r="D69" s="272">
        <v>46113867.229999997</v>
      </c>
      <c r="E69" s="272">
        <v>46113698.68</v>
      </c>
      <c r="F69" s="272">
        <v>46113530.119999997</v>
      </c>
      <c r="G69" s="272">
        <v>46104074.119999997</v>
      </c>
      <c r="H69" s="272">
        <v>45999886.369999997</v>
      </c>
      <c r="I69" s="272">
        <v>45905154.619999997</v>
      </c>
      <c r="J69" s="272">
        <v>45914622.82</v>
      </c>
      <c r="K69" s="272">
        <v>45924091.019999996</v>
      </c>
      <c r="L69" s="272">
        <v>45924091.019999996</v>
      </c>
      <c r="M69" s="272">
        <v>45924091.019999996</v>
      </c>
      <c r="N69" s="272">
        <v>45924091.019999996</v>
      </c>
      <c r="O69" s="272">
        <v>45924091.019999996</v>
      </c>
      <c r="P69" s="272">
        <f t="shared" si="3"/>
        <v>551885289.05999994</v>
      </c>
      <c r="Q69" s="272">
        <v>45924091.019999996</v>
      </c>
      <c r="R69" s="272">
        <v>23424141.069999997</v>
      </c>
      <c r="S69" s="272">
        <v>924191.11999999732</v>
      </c>
      <c r="T69" s="272">
        <v>924191.11999999732</v>
      </c>
      <c r="U69" s="272">
        <v>924191.11999999732</v>
      </c>
      <c r="V69" s="272">
        <v>924191.11999999732</v>
      </c>
      <c r="W69" s="272">
        <v>924191.11999999732</v>
      </c>
      <c r="X69" s="272">
        <v>924191.11999999732</v>
      </c>
      <c r="Y69" s="272">
        <v>924191.11999999732</v>
      </c>
      <c r="Z69" s="272">
        <v>924191.11999999732</v>
      </c>
      <c r="AA69" s="272">
        <v>924191.11999999732</v>
      </c>
      <c r="AB69" s="272">
        <v>924191.11999999732</v>
      </c>
      <c r="AC69" s="272">
        <v>924191.11999999732</v>
      </c>
      <c r="AD69" s="272">
        <v>924191.11999999732</v>
      </c>
      <c r="AE69" s="272">
        <v>924191.11999999732</v>
      </c>
      <c r="AF69" s="272">
        <v>924191.11999999732</v>
      </c>
      <c r="AG69" s="170">
        <f t="shared" si="4"/>
        <v>11090293.439999968</v>
      </c>
      <c r="AH69" s="170"/>
      <c r="AI69" s="279">
        <f t="shared" si="14"/>
        <v>114516.1</v>
      </c>
      <c r="AJ69" s="279">
        <f t="shared" si="15"/>
        <v>114515.69</v>
      </c>
      <c r="AK69" s="279">
        <f t="shared" si="16"/>
        <v>114515.27</v>
      </c>
      <c r="AL69" s="279">
        <f t="shared" si="12"/>
        <v>114491.78</v>
      </c>
      <c r="AM69" s="279">
        <f t="shared" si="12"/>
        <v>114233.05</v>
      </c>
      <c r="AN69" s="279">
        <f t="shared" si="12"/>
        <v>113997.8</v>
      </c>
      <c r="AO69" s="279">
        <f t="shared" si="12"/>
        <v>114021.31</v>
      </c>
      <c r="AP69" s="279">
        <f t="shared" si="12"/>
        <v>114044.83</v>
      </c>
      <c r="AQ69" s="279">
        <f t="shared" si="12"/>
        <v>114044.83</v>
      </c>
      <c r="AR69" s="279">
        <f t="shared" si="12"/>
        <v>114044.83</v>
      </c>
      <c r="AS69" s="279">
        <f t="shared" si="12"/>
        <v>114044.83</v>
      </c>
      <c r="AT69" s="279">
        <f t="shared" si="12"/>
        <v>114044.83</v>
      </c>
      <c r="AU69" s="280">
        <f t="shared" si="6"/>
        <v>1370515.1500000001</v>
      </c>
      <c r="AV69" s="280">
        <f t="shared" si="7"/>
        <v>114044.83</v>
      </c>
      <c r="AW69" s="280">
        <f t="shared" si="7"/>
        <v>58169.95</v>
      </c>
      <c r="AX69" s="280">
        <f t="shared" si="7"/>
        <v>2295.0700000000002</v>
      </c>
      <c r="AY69" s="280">
        <f t="shared" si="7"/>
        <v>2295.0700000000002</v>
      </c>
      <c r="AZ69" s="280">
        <f t="shared" si="17"/>
        <v>2372.09</v>
      </c>
      <c r="BA69" s="280">
        <f t="shared" si="18"/>
        <v>2372.09</v>
      </c>
      <c r="BB69" s="280">
        <f t="shared" si="19"/>
        <v>2372.09</v>
      </c>
      <c r="BC69" s="280">
        <f t="shared" si="13"/>
        <v>2372.09</v>
      </c>
      <c r="BD69" s="280">
        <f t="shared" si="13"/>
        <v>2372.09</v>
      </c>
      <c r="BE69" s="280">
        <f t="shared" si="13"/>
        <v>2372.09</v>
      </c>
      <c r="BF69" s="280">
        <f t="shared" si="13"/>
        <v>2372.09</v>
      </c>
      <c r="BG69" s="280">
        <f t="shared" si="13"/>
        <v>2372.09</v>
      </c>
      <c r="BH69" s="280">
        <f t="shared" si="13"/>
        <v>2372.09</v>
      </c>
      <c r="BI69" s="280">
        <f t="shared" si="13"/>
        <v>2372.09</v>
      </c>
      <c r="BJ69" s="280">
        <f t="shared" si="13"/>
        <v>2372.09</v>
      </c>
      <c r="BK69" s="280">
        <f t="shared" si="13"/>
        <v>2372.09</v>
      </c>
      <c r="BL69" s="279">
        <f t="shared" si="9"/>
        <v>28465.08</v>
      </c>
    </row>
    <row r="70" spans="1:66" x14ac:dyDescent="0.25">
      <c r="A70" s="268" t="s">
        <v>567</v>
      </c>
      <c r="B70" s="175">
        <v>2.98E-2</v>
      </c>
      <c r="C70" s="175">
        <v>3.0799999999999998E-2</v>
      </c>
      <c r="D70" s="272">
        <v>0</v>
      </c>
      <c r="E70" s="272">
        <v>0</v>
      </c>
      <c r="F70" s="272">
        <v>0</v>
      </c>
      <c r="G70" s="272">
        <v>0</v>
      </c>
      <c r="H70" s="272">
        <v>0</v>
      </c>
      <c r="I70" s="272">
        <v>0</v>
      </c>
      <c r="J70" s="272">
        <v>0</v>
      </c>
      <c r="K70" s="272">
        <v>0</v>
      </c>
      <c r="L70" s="272">
        <v>0</v>
      </c>
      <c r="M70" s="272">
        <v>0</v>
      </c>
      <c r="N70" s="272">
        <v>0</v>
      </c>
      <c r="O70" s="272">
        <v>0</v>
      </c>
      <c r="P70" s="272">
        <f t="shared" ref="P70:P133" si="20">SUM(D70:O70)</f>
        <v>0</v>
      </c>
      <c r="Q70" s="272">
        <v>0</v>
      </c>
      <c r="R70" s="272">
        <v>0</v>
      </c>
      <c r="S70" s="272">
        <v>0</v>
      </c>
      <c r="T70" s="272">
        <v>0</v>
      </c>
      <c r="U70" s="272">
        <v>0</v>
      </c>
      <c r="V70" s="272">
        <v>0</v>
      </c>
      <c r="W70" s="272">
        <v>0</v>
      </c>
      <c r="X70" s="272">
        <v>0</v>
      </c>
      <c r="Y70" s="272">
        <v>0</v>
      </c>
      <c r="Z70" s="272">
        <v>0</v>
      </c>
      <c r="AA70" s="272">
        <v>0</v>
      </c>
      <c r="AB70" s="272">
        <v>0</v>
      </c>
      <c r="AC70" s="272">
        <v>0</v>
      </c>
      <c r="AD70" s="272">
        <v>0</v>
      </c>
      <c r="AE70" s="272">
        <v>0</v>
      </c>
      <c r="AF70" s="272">
        <v>0</v>
      </c>
      <c r="AG70" s="170">
        <f t="shared" ref="AG70:AG133" si="21">SUM(U70:AF70)</f>
        <v>0</v>
      </c>
      <c r="AH70" s="170"/>
      <c r="AI70" s="279">
        <f t="shared" si="14"/>
        <v>0</v>
      </c>
      <c r="AJ70" s="279">
        <f t="shared" si="15"/>
        <v>0</v>
      </c>
      <c r="AK70" s="279">
        <f t="shared" si="16"/>
        <v>0</v>
      </c>
      <c r="AL70" s="279">
        <f t="shared" si="12"/>
        <v>0</v>
      </c>
      <c r="AM70" s="279">
        <f t="shared" si="12"/>
        <v>0</v>
      </c>
      <c r="AN70" s="279">
        <f t="shared" si="12"/>
        <v>0</v>
      </c>
      <c r="AO70" s="279">
        <f t="shared" si="12"/>
        <v>0</v>
      </c>
      <c r="AP70" s="279">
        <f t="shared" si="12"/>
        <v>0</v>
      </c>
      <c r="AQ70" s="279">
        <f t="shared" si="12"/>
        <v>0</v>
      </c>
      <c r="AR70" s="279">
        <f t="shared" si="12"/>
        <v>0</v>
      </c>
      <c r="AS70" s="279">
        <f t="shared" si="12"/>
        <v>0</v>
      </c>
      <c r="AT70" s="279">
        <f t="shared" si="12"/>
        <v>0</v>
      </c>
      <c r="AU70" s="280">
        <f t="shared" ref="AU70:AU133" si="22">SUM(AI70:AT70)</f>
        <v>0</v>
      </c>
      <c r="AV70" s="280">
        <f t="shared" ref="AV70:AY94" si="23">ROUND(Q70*$B70/12,2)</f>
        <v>0</v>
      </c>
      <c r="AW70" s="280">
        <f t="shared" si="23"/>
        <v>0</v>
      </c>
      <c r="AX70" s="280">
        <f t="shared" si="23"/>
        <v>0</v>
      </c>
      <c r="AY70" s="280">
        <f t="shared" si="23"/>
        <v>0</v>
      </c>
      <c r="AZ70" s="280">
        <f t="shared" si="17"/>
        <v>0</v>
      </c>
      <c r="BA70" s="280">
        <f t="shared" si="18"/>
        <v>0</v>
      </c>
      <c r="BB70" s="280">
        <f t="shared" si="19"/>
        <v>0</v>
      </c>
      <c r="BC70" s="280">
        <f t="shared" si="13"/>
        <v>0</v>
      </c>
      <c r="BD70" s="280">
        <f t="shared" si="13"/>
        <v>0</v>
      </c>
      <c r="BE70" s="280">
        <f t="shared" si="13"/>
        <v>0</v>
      </c>
      <c r="BF70" s="280">
        <f t="shared" si="13"/>
        <v>0</v>
      </c>
      <c r="BG70" s="280">
        <f t="shared" si="13"/>
        <v>0</v>
      </c>
      <c r="BH70" s="280">
        <f t="shared" si="13"/>
        <v>0</v>
      </c>
      <c r="BI70" s="280">
        <f t="shared" si="13"/>
        <v>0</v>
      </c>
      <c r="BJ70" s="280">
        <f t="shared" si="13"/>
        <v>0</v>
      </c>
      <c r="BK70" s="280">
        <f t="shared" si="13"/>
        <v>0</v>
      </c>
      <c r="BL70" s="279">
        <f t="shared" ref="BL70:BL133" si="24">SUM(AZ70:BK70)</f>
        <v>0</v>
      </c>
      <c r="BN70" s="279">
        <f>BL70</f>
        <v>0</v>
      </c>
    </row>
    <row r="71" spans="1:66" x14ac:dyDescent="0.25">
      <c r="A71" s="268" t="s">
        <v>568</v>
      </c>
      <c r="B71" s="175">
        <v>2.98E-2</v>
      </c>
      <c r="C71" s="175">
        <v>3.0799999999999998E-2</v>
      </c>
      <c r="D71" s="272">
        <v>0</v>
      </c>
      <c r="E71" s="272">
        <v>0</v>
      </c>
      <c r="F71" s="272">
        <v>0</v>
      </c>
      <c r="G71" s="272">
        <v>0</v>
      </c>
      <c r="H71" s="272">
        <v>0</v>
      </c>
      <c r="I71" s="272">
        <v>0</v>
      </c>
      <c r="J71" s="272">
        <v>0</v>
      </c>
      <c r="K71" s="272">
        <v>0</v>
      </c>
      <c r="L71" s="272">
        <v>0</v>
      </c>
      <c r="M71" s="272">
        <v>0</v>
      </c>
      <c r="N71" s="272">
        <v>0</v>
      </c>
      <c r="O71" s="272">
        <v>0</v>
      </c>
      <c r="P71" s="272">
        <f t="shared" si="20"/>
        <v>0</v>
      </c>
      <c r="Q71" s="272">
        <v>0</v>
      </c>
      <c r="R71" s="272">
        <v>0</v>
      </c>
      <c r="S71" s="272">
        <v>0</v>
      </c>
      <c r="T71" s="272">
        <v>0</v>
      </c>
      <c r="U71" s="272">
        <v>0</v>
      </c>
      <c r="V71" s="272">
        <v>0</v>
      </c>
      <c r="W71" s="272">
        <v>0</v>
      </c>
      <c r="X71" s="272">
        <v>0</v>
      </c>
      <c r="Y71" s="272">
        <v>0</v>
      </c>
      <c r="Z71" s="272">
        <v>0</v>
      </c>
      <c r="AA71" s="272">
        <v>0</v>
      </c>
      <c r="AB71" s="272">
        <v>0</v>
      </c>
      <c r="AC71" s="272">
        <v>0</v>
      </c>
      <c r="AD71" s="272">
        <v>0</v>
      </c>
      <c r="AE71" s="272">
        <v>0</v>
      </c>
      <c r="AF71" s="272">
        <v>0</v>
      </c>
      <c r="AG71" s="170">
        <f t="shared" si="21"/>
        <v>0</v>
      </c>
      <c r="AH71" s="170"/>
      <c r="AI71" s="279">
        <f t="shared" si="14"/>
        <v>0</v>
      </c>
      <c r="AJ71" s="279">
        <f t="shared" si="15"/>
        <v>0</v>
      </c>
      <c r="AK71" s="279">
        <f t="shared" si="16"/>
        <v>0</v>
      </c>
      <c r="AL71" s="279">
        <f t="shared" si="12"/>
        <v>0</v>
      </c>
      <c r="AM71" s="279">
        <f t="shared" si="12"/>
        <v>0</v>
      </c>
      <c r="AN71" s="279">
        <f t="shared" si="12"/>
        <v>0</v>
      </c>
      <c r="AO71" s="279">
        <f t="shared" si="12"/>
        <v>0</v>
      </c>
      <c r="AP71" s="279">
        <f t="shared" si="12"/>
        <v>0</v>
      </c>
      <c r="AQ71" s="279">
        <f t="shared" si="12"/>
        <v>0</v>
      </c>
      <c r="AR71" s="279">
        <f t="shared" si="12"/>
        <v>0</v>
      </c>
      <c r="AS71" s="279">
        <f t="shared" si="12"/>
        <v>0</v>
      </c>
      <c r="AT71" s="279">
        <f t="shared" si="12"/>
        <v>0</v>
      </c>
      <c r="AU71" s="280">
        <f t="shared" si="22"/>
        <v>0</v>
      </c>
      <c r="AV71" s="280">
        <f t="shared" si="23"/>
        <v>0</v>
      </c>
      <c r="AW71" s="280">
        <f t="shared" si="23"/>
        <v>0</v>
      </c>
      <c r="AX71" s="280">
        <f t="shared" si="23"/>
        <v>0</v>
      </c>
      <c r="AY71" s="280">
        <f t="shared" si="23"/>
        <v>0</v>
      </c>
      <c r="AZ71" s="280">
        <f t="shared" si="17"/>
        <v>0</v>
      </c>
      <c r="BA71" s="280">
        <f t="shared" si="18"/>
        <v>0</v>
      </c>
      <c r="BB71" s="280">
        <f t="shared" si="19"/>
        <v>0</v>
      </c>
      <c r="BC71" s="280">
        <f t="shared" si="13"/>
        <v>0</v>
      </c>
      <c r="BD71" s="280">
        <f t="shared" si="13"/>
        <v>0</v>
      </c>
      <c r="BE71" s="280">
        <f t="shared" si="13"/>
        <v>0</v>
      </c>
      <c r="BF71" s="280">
        <f t="shared" si="13"/>
        <v>0</v>
      </c>
      <c r="BG71" s="280">
        <f t="shared" si="13"/>
        <v>0</v>
      </c>
      <c r="BH71" s="280">
        <f t="shared" si="13"/>
        <v>0</v>
      </c>
      <c r="BI71" s="280">
        <f t="shared" si="13"/>
        <v>0</v>
      </c>
      <c r="BJ71" s="280">
        <f t="shared" si="13"/>
        <v>0</v>
      </c>
      <c r="BK71" s="280">
        <f t="shared" si="13"/>
        <v>0</v>
      </c>
      <c r="BL71" s="279">
        <f t="shared" si="24"/>
        <v>0</v>
      </c>
      <c r="BN71" s="279">
        <f>BL71</f>
        <v>0</v>
      </c>
    </row>
    <row r="72" spans="1:66" x14ac:dyDescent="0.25">
      <c r="A72" s="268" t="s">
        <v>569</v>
      </c>
      <c r="B72" s="175">
        <v>0</v>
      </c>
      <c r="C72" s="175">
        <v>3.0799999999999998E-2</v>
      </c>
      <c r="D72" s="272">
        <v>0</v>
      </c>
      <c r="E72" s="272">
        <v>0</v>
      </c>
      <c r="F72" s="272">
        <v>0</v>
      </c>
      <c r="G72" s="272">
        <v>0</v>
      </c>
      <c r="H72" s="272">
        <v>0</v>
      </c>
      <c r="I72" s="272">
        <v>0</v>
      </c>
      <c r="J72" s="272">
        <v>0</v>
      </c>
      <c r="K72" s="272">
        <v>0</v>
      </c>
      <c r="L72" s="272">
        <v>0</v>
      </c>
      <c r="M72" s="272">
        <v>0</v>
      </c>
      <c r="N72" s="272">
        <v>0</v>
      </c>
      <c r="O72" s="272">
        <v>0</v>
      </c>
      <c r="P72" s="272">
        <f t="shared" si="20"/>
        <v>0</v>
      </c>
      <c r="Q72" s="272">
        <v>0</v>
      </c>
      <c r="R72" s="272">
        <v>0</v>
      </c>
      <c r="S72" s="272">
        <v>0</v>
      </c>
      <c r="T72" s="272">
        <v>0</v>
      </c>
      <c r="U72" s="272">
        <v>0</v>
      </c>
      <c r="V72" s="272">
        <v>0</v>
      </c>
      <c r="W72" s="272">
        <v>0</v>
      </c>
      <c r="X72" s="272">
        <v>0</v>
      </c>
      <c r="Y72" s="272">
        <v>0</v>
      </c>
      <c r="Z72" s="272">
        <v>0</v>
      </c>
      <c r="AA72" s="272">
        <v>0</v>
      </c>
      <c r="AB72" s="272">
        <v>0</v>
      </c>
      <c r="AC72" s="272">
        <v>0</v>
      </c>
      <c r="AD72" s="272">
        <v>0</v>
      </c>
      <c r="AE72" s="272">
        <v>0</v>
      </c>
      <c r="AF72" s="272">
        <v>0</v>
      </c>
      <c r="AG72" s="170">
        <f t="shared" si="21"/>
        <v>0</v>
      </c>
      <c r="AH72" s="170"/>
      <c r="AI72" s="279">
        <f t="shared" si="14"/>
        <v>0</v>
      </c>
      <c r="AJ72" s="279">
        <f t="shared" si="15"/>
        <v>0</v>
      </c>
      <c r="AK72" s="279">
        <f t="shared" si="16"/>
        <v>0</v>
      </c>
      <c r="AL72" s="279">
        <f t="shared" si="12"/>
        <v>0</v>
      </c>
      <c r="AM72" s="279">
        <f t="shared" si="12"/>
        <v>0</v>
      </c>
      <c r="AN72" s="279">
        <f t="shared" si="12"/>
        <v>0</v>
      </c>
      <c r="AO72" s="279">
        <f t="shared" si="12"/>
        <v>0</v>
      </c>
      <c r="AP72" s="279">
        <f t="shared" si="12"/>
        <v>0</v>
      </c>
      <c r="AQ72" s="279">
        <f t="shared" si="12"/>
        <v>0</v>
      </c>
      <c r="AR72" s="279">
        <f t="shared" si="12"/>
        <v>0</v>
      </c>
      <c r="AS72" s="279">
        <f t="shared" si="12"/>
        <v>0</v>
      </c>
      <c r="AT72" s="279">
        <f t="shared" si="12"/>
        <v>0</v>
      </c>
      <c r="AU72" s="280">
        <f t="shared" si="22"/>
        <v>0</v>
      </c>
      <c r="AV72" s="280">
        <f t="shared" si="23"/>
        <v>0</v>
      </c>
      <c r="AW72" s="280">
        <f t="shared" si="23"/>
        <v>0</v>
      </c>
      <c r="AX72" s="280">
        <f t="shared" si="23"/>
        <v>0</v>
      </c>
      <c r="AY72" s="280">
        <f t="shared" si="23"/>
        <v>0</v>
      </c>
      <c r="AZ72" s="280">
        <f t="shared" si="17"/>
        <v>0</v>
      </c>
      <c r="BA72" s="280">
        <f t="shared" si="18"/>
        <v>0</v>
      </c>
      <c r="BB72" s="280">
        <f t="shared" si="19"/>
        <v>0</v>
      </c>
      <c r="BC72" s="280">
        <f t="shared" si="13"/>
        <v>0</v>
      </c>
      <c r="BD72" s="280">
        <f t="shared" si="13"/>
        <v>0</v>
      </c>
      <c r="BE72" s="280">
        <f t="shared" si="13"/>
        <v>0</v>
      </c>
      <c r="BF72" s="280">
        <f t="shared" si="13"/>
        <v>0</v>
      </c>
      <c r="BG72" s="280">
        <f t="shared" si="13"/>
        <v>0</v>
      </c>
      <c r="BH72" s="280">
        <f t="shared" si="13"/>
        <v>0</v>
      </c>
      <c r="BI72" s="280">
        <f t="shared" si="13"/>
        <v>0</v>
      </c>
      <c r="BJ72" s="280">
        <f t="shared" si="13"/>
        <v>0</v>
      </c>
      <c r="BK72" s="280">
        <f t="shared" si="13"/>
        <v>0</v>
      </c>
      <c r="BL72" s="279">
        <f t="shared" si="24"/>
        <v>0</v>
      </c>
      <c r="BN72" s="279">
        <f>BL72</f>
        <v>0</v>
      </c>
    </row>
    <row r="73" spans="1:66" x14ac:dyDescent="0.25">
      <c r="A73" s="268" t="s">
        <v>192</v>
      </c>
      <c r="B73" s="175">
        <v>2.6499999999999999E-2</v>
      </c>
      <c r="C73" s="175">
        <v>5.1900000000000002E-2</v>
      </c>
      <c r="D73" s="272">
        <v>130604074.18000001</v>
      </c>
      <c r="E73" s="272">
        <v>130429107.34</v>
      </c>
      <c r="F73" s="272">
        <v>130367869.42</v>
      </c>
      <c r="G73" s="272">
        <v>130487094.36</v>
      </c>
      <c r="H73" s="272">
        <v>130491211.62</v>
      </c>
      <c r="I73" s="272">
        <v>131183560.95999999</v>
      </c>
      <c r="J73" s="272">
        <v>131891355.03500001</v>
      </c>
      <c r="K73" s="272">
        <v>131968657.11500001</v>
      </c>
      <c r="L73" s="272">
        <v>132047304.96000001</v>
      </c>
      <c r="M73" s="272">
        <v>132106437.30000001</v>
      </c>
      <c r="N73" s="272">
        <v>132270868.81500001</v>
      </c>
      <c r="O73" s="272">
        <v>132406286.15500002</v>
      </c>
      <c r="P73" s="272">
        <f t="shared" si="20"/>
        <v>1576253827.26</v>
      </c>
      <c r="Q73" s="272">
        <v>132414683.09</v>
      </c>
      <c r="R73" s="272">
        <v>132059760.54500002</v>
      </c>
      <c r="S73" s="272">
        <v>131678794.70000002</v>
      </c>
      <c r="T73" s="272">
        <v>131638897.26000002</v>
      </c>
      <c r="U73" s="272">
        <v>131719251.23500003</v>
      </c>
      <c r="V73" s="272">
        <v>131800209.80000004</v>
      </c>
      <c r="W73" s="272">
        <v>131786486.54000004</v>
      </c>
      <c r="X73" s="272">
        <v>131707735.76000004</v>
      </c>
      <c r="Y73" s="272">
        <v>131607314.91500004</v>
      </c>
      <c r="Z73" s="272">
        <v>131573666.39500003</v>
      </c>
      <c r="AA73" s="272">
        <v>131527399.55000003</v>
      </c>
      <c r="AB73" s="272">
        <v>133510341.53000003</v>
      </c>
      <c r="AC73" s="272">
        <v>135528045.61000004</v>
      </c>
      <c r="AD73" s="272">
        <v>135173123.06500003</v>
      </c>
      <c r="AE73" s="272">
        <v>134792157.22000003</v>
      </c>
      <c r="AF73" s="272">
        <v>136001420.08500004</v>
      </c>
      <c r="AG73" s="170">
        <f t="shared" si="21"/>
        <v>1596727151.7050006</v>
      </c>
      <c r="AH73" s="170"/>
      <c r="AI73" s="279">
        <f t="shared" si="14"/>
        <v>288417.33</v>
      </c>
      <c r="AJ73" s="279">
        <f t="shared" si="15"/>
        <v>288030.95</v>
      </c>
      <c r="AK73" s="279">
        <f t="shared" si="16"/>
        <v>287895.71000000002</v>
      </c>
      <c r="AL73" s="279">
        <f t="shared" si="12"/>
        <v>288159</v>
      </c>
      <c r="AM73" s="279">
        <f t="shared" si="12"/>
        <v>288168.09000000003</v>
      </c>
      <c r="AN73" s="279">
        <f t="shared" si="12"/>
        <v>289697.03000000003</v>
      </c>
      <c r="AO73" s="279">
        <f t="shared" si="12"/>
        <v>291260.08</v>
      </c>
      <c r="AP73" s="279">
        <f t="shared" si="12"/>
        <v>291430.78000000003</v>
      </c>
      <c r="AQ73" s="279">
        <f t="shared" si="12"/>
        <v>291604.46999999997</v>
      </c>
      <c r="AR73" s="279">
        <f t="shared" si="12"/>
        <v>291735.05</v>
      </c>
      <c r="AS73" s="279">
        <f t="shared" si="12"/>
        <v>292098.17</v>
      </c>
      <c r="AT73" s="279">
        <f t="shared" si="12"/>
        <v>292397.21999999997</v>
      </c>
      <c r="AU73" s="280">
        <f t="shared" si="22"/>
        <v>3480893.88</v>
      </c>
      <c r="AV73" s="280">
        <f t="shared" si="23"/>
        <v>292415.76</v>
      </c>
      <c r="AW73" s="280">
        <f t="shared" si="23"/>
        <v>291631.96999999997</v>
      </c>
      <c r="AX73" s="280">
        <f t="shared" si="23"/>
        <v>290790.67</v>
      </c>
      <c r="AY73" s="280">
        <f t="shared" si="23"/>
        <v>290702.56</v>
      </c>
      <c r="AZ73" s="280">
        <f t="shared" si="17"/>
        <v>569685.76000000001</v>
      </c>
      <c r="BA73" s="280">
        <f t="shared" si="18"/>
        <v>570035.91</v>
      </c>
      <c r="BB73" s="280">
        <f t="shared" si="19"/>
        <v>569976.55000000005</v>
      </c>
      <c r="BC73" s="280">
        <f t="shared" si="13"/>
        <v>569635.96</v>
      </c>
      <c r="BD73" s="280">
        <f t="shared" si="13"/>
        <v>569201.64</v>
      </c>
      <c r="BE73" s="280">
        <f t="shared" si="13"/>
        <v>569056.11</v>
      </c>
      <c r="BF73" s="280">
        <f t="shared" si="13"/>
        <v>568856</v>
      </c>
      <c r="BG73" s="280">
        <f t="shared" si="13"/>
        <v>577432.23</v>
      </c>
      <c r="BH73" s="280">
        <f t="shared" si="13"/>
        <v>586158.80000000005</v>
      </c>
      <c r="BI73" s="280">
        <f t="shared" si="13"/>
        <v>584623.76</v>
      </c>
      <c r="BJ73" s="280">
        <f t="shared" si="13"/>
        <v>582976.07999999996</v>
      </c>
      <c r="BK73" s="280">
        <f t="shared" si="13"/>
        <v>588206.14</v>
      </c>
      <c r="BL73" s="279">
        <f t="shared" si="24"/>
        <v>6905844.9399999995</v>
      </c>
      <c r="BN73" s="279"/>
    </row>
    <row r="74" spans="1:66" x14ac:dyDescent="0.25">
      <c r="A74" s="268" t="s">
        <v>570</v>
      </c>
      <c r="B74" s="175">
        <v>0</v>
      </c>
      <c r="C74" s="175">
        <v>0.24679999999999999</v>
      </c>
      <c r="D74" s="272">
        <v>19802080.260000002</v>
      </c>
      <c r="E74" s="272">
        <v>19802080.260000002</v>
      </c>
      <c r="F74" s="272">
        <v>19802080.260000002</v>
      </c>
      <c r="G74" s="272">
        <v>19802080.260000002</v>
      </c>
      <c r="H74" s="272">
        <v>19802080.260000002</v>
      </c>
      <c r="I74" s="272">
        <v>19802080.260000002</v>
      </c>
      <c r="J74" s="272">
        <v>19802080.260000002</v>
      </c>
      <c r="K74" s="272">
        <v>19802080.260000002</v>
      </c>
      <c r="L74" s="272">
        <v>19802080.260000002</v>
      </c>
      <c r="M74" s="272">
        <v>19802080.260000002</v>
      </c>
      <c r="N74" s="272">
        <v>19802080.260000002</v>
      </c>
      <c r="O74" s="272">
        <v>19802080.260000002</v>
      </c>
      <c r="P74" s="272">
        <f t="shared" si="20"/>
        <v>237624963.11999997</v>
      </c>
      <c r="Q74" s="272">
        <v>19802080.260000002</v>
      </c>
      <c r="R74" s="272">
        <v>19802080.260000002</v>
      </c>
      <c r="S74" s="272">
        <v>19802080.260000002</v>
      </c>
      <c r="T74" s="272">
        <v>19802080.260000002</v>
      </c>
      <c r="U74" s="272">
        <v>19802080.260000002</v>
      </c>
      <c r="V74" s="272">
        <v>19802080.260000002</v>
      </c>
      <c r="W74" s="272">
        <v>19802080.260000002</v>
      </c>
      <c r="X74" s="272">
        <v>19802080.260000002</v>
      </c>
      <c r="Y74" s="272">
        <v>19802080.260000002</v>
      </c>
      <c r="Z74" s="272">
        <v>19802080.260000002</v>
      </c>
      <c r="AA74" s="272">
        <v>19802080.260000002</v>
      </c>
      <c r="AB74" s="272">
        <v>19802080.260000002</v>
      </c>
      <c r="AC74" s="272">
        <v>19802080.260000002</v>
      </c>
      <c r="AD74" s="272">
        <v>19802080.260000002</v>
      </c>
      <c r="AE74" s="272">
        <v>19802080.260000002</v>
      </c>
      <c r="AF74" s="272">
        <v>19802080.260000002</v>
      </c>
      <c r="AG74" s="170">
        <f t="shared" si="21"/>
        <v>237624963.11999997</v>
      </c>
      <c r="AH74" s="170"/>
      <c r="AI74" s="279">
        <f t="shared" si="14"/>
        <v>0</v>
      </c>
      <c r="AJ74" s="279">
        <f t="shared" si="15"/>
        <v>0</v>
      </c>
      <c r="AK74" s="279">
        <f t="shared" si="16"/>
        <v>0</v>
      </c>
      <c r="AL74" s="279">
        <f t="shared" si="12"/>
        <v>0</v>
      </c>
      <c r="AM74" s="279">
        <f t="shared" si="12"/>
        <v>0</v>
      </c>
      <c r="AN74" s="279">
        <f t="shared" si="12"/>
        <v>0</v>
      </c>
      <c r="AO74" s="279">
        <f t="shared" si="12"/>
        <v>0</v>
      </c>
      <c r="AP74" s="279">
        <f t="shared" si="12"/>
        <v>0</v>
      </c>
      <c r="AQ74" s="279">
        <f t="shared" si="12"/>
        <v>0</v>
      </c>
      <c r="AR74" s="279">
        <f t="shared" si="12"/>
        <v>0</v>
      </c>
      <c r="AS74" s="279">
        <f t="shared" si="12"/>
        <v>0</v>
      </c>
      <c r="AT74" s="279">
        <f t="shared" si="12"/>
        <v>0</v>
      </c>
      <c r="AU74" s="280">
        <f t="shared" si="22"/>
        <v>0</v>
      </c>
      <c r="AV74" s="280">
        <f t="shared" si="23"/>
        <v>0</v>
      </c>
      <c r="AW74" s="280">
        <f t="shared" si="23"/>
        <v>0</v>
      </c>
      <c r="AX74" s="280">
        <f t="shared" si="23"/>
        <v>0</v>
      </c>
      <c r="AY74" s="280">
        <f t="shared" si="23"/>
        <v>0</v>
      </c>
      <c r="AZ74" s="280">
        <f t="shared" si="17"/>
        <v>407262.78</v>
      </c>
      <c r="BA74" s="280">
        <f t="shared" si="18"/>
        <v>407262.78</v>
      </c>
      <c r="BB74" s="280">
        <f t="shared" si="19"/>
        <v>407262.78</v>
      </c>
      <c r="BC74" s="280">
        <f t="shared" si="13"/>
        <v>407262.78</v>
      </c>
      <c r="BD74" s="280">
        <f t="shared" si="13"/>
        <v>407262.78</v>
      </c>
      <c r="BE74" s="280">
        <f t="shared" si="13"/>
        <v>407262.78</v>
      </c>
      <c r="BF74" s="280">
        <f t="shared" si="13"/>
        <v>407262.78</v>
      </c>
      <c r="BG74" s="280">
        <f t="shared" si="13"/>
        <v>407262.78</v>
      </c>
      <c r="BH74" s="280">
        <f t="shared" si="13"/>
        <v>407262.78</v>
      </c>
      <c r="BI74" s="280">
        <f t="shared" si="13"/>
        <v>407262.78</v>
      </c>
      <c r="BJ74" s="280">
        <f t="shared" si="13"/>
        <v>407262.78</v>
      </c>
      <c r="BK74" s="280">
        <f t="shared" si="13"/>
        <v>407262.78</v>
      </c>
      <c r="BL74" s="279">
        <f t="shared" si="24"/>
        <v>4887153.3600000013</v>
      </c>
    </row>
    <row r="75" spans="1:66" x14ac:dyDescent="0.25">
      <c r="A75" s="268" t="s">
        <v>571</v>
      </c>
      <c r="B75" s="175">
        <v>2.6499999999999999E-2</v>
      </c>
      <c r="C75" s="175">
        <v>5.1900000000000002E-2</v>
      </c>
      <c r="D75" s="272">
        <v>0</v>
      </c>
      <c r="E75" s="272">
        <v>0</v>
      </c>
      <c r="F75" s="272">
        <v>0</v>
      </c>
      <c r="G75" s="272">
        <v>0</v>
      </c>
      <c r="H75" s="272">
        <v>0</v>
      </c>
      <c r="I75" s="272">
        <v>0</v>
      </c>
      <c r="J75" s="272">
        <v>0</v>
      </c>
      <c r="K75" s="272">
        <v>0</v>
      </c>
      <c r="L75" s="272">
        <v>0</v>
      </c>
      <c r="M75" s="272">
        <v>0</v>
      </c>
      <c r="N75" s="272">
        <v>0</v>
      </c>
      <c r="O75" s="272">
        <v>0</v>
      </c>
      <c r="P75" s="272">
        <f t="shared" si="20"/>
        <v>0</v>
      </c>
      <c r="Q75" s="272">
        <v>0</v>
      </c>
      <c r="R75" s="272">
        <v>0</v>
      </c>
      <c r="S75" s="272">
        <v>0</v>
      </c>
      <c r="T75" s="272">
        <v>0</v>
      </c>
      <c r="U75" s="272">
        <v>0</v>
      </c>
      <c r="V75" s="272">
        <v>0</v>
      </c>
      <c r="W75" s="272">
        <v>0</v>
      </c>
      <c r="X75" s="272">
        <v>0</v>
      </c>
      <c r="Y75" s="272">
        <v>0</v>
      </c>
      <c r="Z75" s="272">
        <v>0</v>
      </c>
      <c r="AA75" s="272">
        <v>0</v>
      </c>
      <c r="AB75" s="272">
        <v>0</v>
      </c>
      <c r="AC75" s="272">
        <v>0</v>
      </c>
      <c r="AD75" s="272">
        <v>0</v>
      </c>
      <c r="AE75" s="272">
        <v>0</v>
      </c>
      <c r="AF75" s="272">
        <v>0</v>
      </c>
      <c r="AG75" s="170">
        <f t="shared" si="21"/>
        <v>0</v>
      </c>
      <c r="AH75" s="170"/>
      <c r="AI75" s="279">
        <f t="shared" si="14"/>
        <v>0</v>
      </c>
      <c r="AJ75" s="279">
        <f t="shared" si="15"/>
        <v>0</v>
      </c>
      <c r="AK75" s="279">
        <f t="shared" si="16"/>
        <v>0</v>
      </c>
      <c r="AL75" s="279">
        <f t="shared" si="12"/>
        <v>0</v>
      </c>
      <c r="AM75" s="279">
        <f t="shared" si="12"/>
        <v>0</v>
      </c>
      <c r="AN75" s="279">
        <f t="shared" si="12"/>
        <v>0</v>
      </c>
      <c r="AO75" s="279">
        <f t="shared" si="12"/>
        <v>0</v>
      </c>
      <c r="AP75" s="279">
        <f t="shared" si="12"/>
        <v>0</v>
      </c>
      <c r="AQ75" s="279">
        <f t="shared" si="12"/>
        <v>0</v>
      </c>
      <c r="AR75" s="279">
        <f t="shared" si="12"/>
        <v>0</v>
      </c>
      <c r="AS75" s="279">
        <f t="shared" si="12"/>
        <v>0</v>
      </c>
      <c r="AT75" s="279">
        <f t="shared" si="12"/>
        <v>0</v>
      </c>
      <c r="AU75" s="280">
        <f t="shared" si="22"/>
        <v>0</v>
      </c>
      <c r="AV75" s="280">
        <f t="shared" si="23"/>
        <v>0</v>
      </c>
      <c r="AW75" s="280">
        <f t="shared" si="23"/>
        <v>0</v>
      </c>
      <c r="AX75" s="280">
        <f t="shared" si="23"/>
        <v>0</v>
      </c>
      <c r="AY75" s="280">
        <f t="shared" si="23"/>
        <v>0</v>
      </c>
      <c r="AZ75" s="280">
        <f t="shared" si="17"/>
        <v>0</v>
      </c>
      <c r="BA75" s="280">
        <f t="shared" si="18"/>
        <v>0</v>
      </c>
      <c r="BB75" s="280">
        <f t="shared" si="19"/>
        <v>0</v>
      </c>
      <c r="BC75" s="280">
        <f t="shared" si="13"/>
        <v>0</v>
      </c>
      <c r="BD75" s="280">
        <f t="shared" si="13"/>
        <v>0</v>
      </c>
      <c r="BE75" s="280">
        <f t="shared" si="13"/>
        <v>0</v>
      </c>
      <c r="BF75" s="280">
        <f t="shared" si="13"/>
        <v>0</v>
      </c>
      <c r="BG75" s="280">
        <f t="shared" si="13"/>
        <v>0</v>
      </c>
      <c r="BH75" s="280">
        <f t="shared" si="13"/>
        <v>0</v>
      </c>
      <c r="BI75" s="280">
        <f t="shared" si="13"/>
        <v>0</v>
      </c>
      <c r="BJ75" s="280">
        <f t="shared" si="13"/>
        <v>0</v>
      </c>
      <c r="BK75" s="280">
        <f t="shared" si="13"/>
        <v>0</v>
      </c>
      <c r="BL75" s="279">
        <f t="shared" si="24"/>
        <v>0</v>
      </c>
      <c r="BN75" s="279">
        <f t="shared" ref="BN75:BN80" si="25">BL75</f>
        <v>0</v>
      </c>
    </row>
    <row r="76" spans="1:66" x14ac:dyDescent="0.25">
      <c r="A76" s="268" t="s">
        <v>572</v>
      </c>
      <c r="B76" s="175">
        <v>2.6499999999999999E-2</v>
      </c>
      <c r="C76" s="175">
        <v>5.1900000000000002E-2</v>
      </c>
      <c r="D76" s="272">
        <v>0</v>
      </c>
      <c r="E76" s="272">
        <v>0</v>
      </c>
      <c r="F76" s="272">
        <v>0</v>
      </c>
      <c r="G76" s="272">
        <v>0</v>
      </c>
      <c r="H76" s="272">
        <v>0</v>
      </c>
      <c r="I76" s="272">
        <v>0</v>
      </c>
      <c r="J76" s="272">
        <v>0</v>
      </c>
      <c r="K76" s="272">
        <v>0</v>
      </c>
      <c r="L76" s="272">
        <v>0</v>
      </c>
      <c r="M76" s="272">
        <v>0</v>
      </c>
      <c r="N76" s="272">
        <v>0</v>
      </c>
      <c r="O76" s="272">
        <v>0</v>
      </c>
      <c r="P76" s="272">
        <f t="shared" si="20"/>
        <v>0</v>
      </c>
      <c r="Q76" s="272">
        <v>0</v>
      </c>
      <c r="R76" s="272">
        <v>0</v>
      </c>
      <c r="S76" s="272">
        <v>0</v>
      </c>
      <c r="T76" s="272">
        <v>0</v>
      </c>
      <c r="U76" s="272">
        <v>0</v>
      </c>
      <c r="V76" s="272">
        <v>0</v>
      </c>
      <c r="W76" s="272">
        <v>0</v>
      </c>
      <c r="X76" s="272">
        <v>0</v>
      </c>
      <c r="Y76" s="272">
        <v>0</v>
      </c>
      <c r="Z76" s="272">
        <v>0</v>
      </c>
      <c r="AA76" s="272">
        <v>0</v>
      </c>
      <c r="AB76" s="272">
        <v>0</v>
      </c>
      <c r="AC76" s="272">
        <v>0</v>
      </c>
      <c r="AD76" s="272">
        <v>0</v>
      </c>
      <c r="AE76" s="272">
        <v>0</v>
      </c>
      <c r="AF76" s="272">
        <v>0</v>
      </c>
      <c r="AG76" s="170">
        <f t="shared" si="21"/>
        <v>0</v>
      </c>
      <c r="AH76" s="170"/>
      <c r="AI76" s="279">
        <f t="shared" si="14"/>
        <v>0</v>
      </c>
      <c r="AJ76" s="279">
        <f t="shared" si="15"/>
        <v>0</v>
      </c>
      <c r="AK76" s="279">
        <f t="shared" si="16"/>
        <v>0</v>
      </c>
      <c r="AL76" s="279">
        <f t="shared" si="12"/>
        <v>0</v>
      </c>
      <c r="AM76" s="279">
        <f t="shared" si="12"/>
        <v>0</v>
      </c>
      <c r="AN76" s="279">
        <f t="shared" si="12"/>
        <v>0</v>
      </c>
      <c r="AO76" s="279">
        <f t="shared" si="12"/>
        <v>0</v>
      </c>
      <c r="AP76" s="279">
        <f t="shared" si="12"/>
        <v>0</v>
      </c>
      <c r="AQ76" s="279">
        <f t="shared" si="12"/>
        <v>0</v>
      </c>
      <c r="AR76" s="279">
        <f t="shared" si="12"/>
        <v>0</v>
      </c>
      <c r="AS76" s="279">
        <f t="shared" si="12"/>
        <v>0</v>
      </c>
      <c r="AT76" s="279">
        <f t="shared" si="12"/>
        <v>0</v>
      </c>
      <c r="AU76" s="280">
        <f t="shared" si="22"/>
        <v>0</v>
      </c>
      <c r="AV76" s="280">
        <f t="shared" si="23"/>
        <v>0</v>
      </c>
      <c r="AW76" s="280">
        <f t="shared" si="23"/>
        <v>0</v>
      </c>
      <c r="AX76" s="280">
        <f t="shared" si="23"/>
        <v>0</v>
      </c>
      <c r="AY76" s="280">
        <f t="shared" si="23"/>
        <v>0</v>
      </c>
      <c r="AZ76" s="280">
        <f t="shared" si="17"/>
        <v>0</v>
      </c>
      <c r="BA76" s="280">
        <f t="shared" si="18"/>
        <v>0</v>
      </c>
      <c r="BB76" s="280">
        <f t="shared" si="19"/>
        <v>0</v>
      </c>
      <c r="BC76" s="280">
        <f t="shared" si="13"/>
        <v>0</v>
      </c>
      <c r="BD76" s="280">
        <f t="shared" si="13"/>
        <v>0</v>
      </c>
      <c r="BE76" s="280">
        <f t="shared" si="13"/>
        <v>0</v>
      </c>
      <c r="BF76" s="280">
        <f t="shared" si="13"/>
        <v>0</v>
      </c>
      <c r="BG76" s="280">
        <f t="shared" si="13"/>
        <v>0</v>
      </c>
      <c r="BH76" s="280">
        <f t="shared" si="13"/>
        <v>0</v>
      </c>
      <c r="BI76" s="280">
        <f t="shared" si="13"/>
        <v>0</v>
      </c>
      <c r="BJ76" s="280">
        <f t="shared" si="13"/>
        <v>0</v>
      </c>
      <c r="BK76" s="280">
        <f t="shared" si="13"/>
        <v>0</v>
      </c>
      <c r="BL76" s="279">
        <f t="shared" si="24"/>
        <v>0</v>
      </c>
      <c r="BN76" s="279">
        <f t="shared" si="25"/>
        <v>0</v>
      </c>
    </row>
    <row r="77" spans="1:66" x14ac:dyDescent="0.25">
      <c r="A77" s="268" t="s">
        <v>193</v>
      </c>
      <c r="B77" s="175">
        <v>2.6499999999999999E-2</v>
      </c>
      <c r="C77" s="175">
        <v>5.1900000000000002E-2</v>
      </c>
      <c r="D77" s="272">
        <v>119029967.39</v>
      </c>
      <c r="E77" s="272">
        <v>119029967.39</v>
      </c>
      <c r="F77" s="272">
        <v>119029967.39</v>
      </c>
      <c r="G77" s="272">
        <v>119029967.39</v>
      </c>
      <c r="H77" s="272">
        <v>119029967.39</v>
      </c>
      <c r="I77" s="272">
        <v>119029967.39</v>
      </c>
      <c r="J77" s="272">
        <v>119029967.39</v>
      </c>
      <c r="K77" s="272">
        <v>119029967.39</v>
      </c>
      <c r="L77" s="272">
        <v>119029967.39</v>
      </c>
      <c r="M77" s="272">
        <v>119029967.39</v>
      </c>
      <c r="N77" s="272">
        <v>119029967.39</v>
      </c>
      <c r="O77" s="272">
        <v>119029967.39</v>
      </c>
      <c r="P77" s="272">
        <f t="shared" si="20"/>
        <v>1428359608.6800003</v>
      </c>
      <c r="Q77" s="272">
        <v>119029967.39</v>
      </c>
      <c r="R77" s="272">
        <v>119029967.39</v>
      </c>
      <c r="S77" s="272">
        <v>119029967.39</v>
      </c>
      <c r="T77" s="272">
        <v>119029967.39</v>
      </c>
      <c r="U77" s="272">
        <v>119029967.39</v>
      </c>
      <c r="V77" s="272">
        <v>119029967.39</v>
      </c>
      <c r="W77" s="272">
        <v>119029967.39</v>
      </c>
      <c r="X77" s="272">
        <v>119029967.39</v>
      </c>
      <c r="Y77" s="272">
        <v>119029967.39</v>
      </c>
      <c r="Z77" s="272">
        <v>119029967.39</v>
      </c>
      <c r="AA77" s="272">
        <v>119029967.39</v>
      </c>
      <c r="AB77" s="272">
        <v>119743390.59</v>
      </c>
      <c r="AC77" s="272">
        <v>120456813.79000001</v>
      </c>
      <c r="AD77" s="272">
        <v>120456813.79000001</v>
      </c>
      <c r="AE77" s="272">
        <v>120456813.79000001</v>
      </c>
      <c r="AF77" s="272">
        <v>120456813.79000001</v>
      </c>
      <c r="AG77" s="170">
        <f t="shared" si="21"/>
        <v>1434780417.48</v>
      </c>
      <c r="AH77" s="170"/>
      <c r="AI77" s="279">
        <f t="shared" si="14"/>
        <v>262857.84000000003</v>
      </c>
      <c r="AJ77" s="279">
        <f t="shared" si="15"/>
        <v>262857.84000000003</v>
      </c>
      <c r="AK77" s="279">
        <f t="shared" si="16"/>
        <v>262857.84000000003</v>
      </c>
      <c r="AL77" s="279">
        <f t="shared" si="12"/>
        <v>262857.84000000003</v>
      </c>
      <c r="AM77" s="279">
        <f t="shared" si="12"/>
        <v>262857.84000000003</v>
      </c>
      <c r="AN77" s="279">
        <f t="shared" si="12"/>
        <v>262857.84000000003</v>
      </c>
      <c r="AO77" s="279">
        <f t="shared" si="12"/>
        <v>262857.84000000003</v>
      </c>
      <c r="AP77" s="279">
        <f t="shared" si="12"/>
        <v>262857.84000000003</v>
      </c>
      <c r="AQ77" s="279">
        <f t="shared" si="12"/>
        <v>262857.84000000003</v>
      </c>
      <c r="AR77" s="279">
        <f t="shared" si="12"/>
        <v>262857.84000000003</v>
      </c>
      <c r="AS77" s="279">
        <f t="shared" si="12"/>
        <v>262857.84000000003</v>
      </c>
      <c r="AT77" s="279">
        <f t="shared" si="12"/>
        <v>262857.84000000003</v>
      </c>
      <c r="AU77" s="280">
        <f t="shared" si="22"/>
        <v>3154294.0799999996</v>
      </c>
      <c r="AV77" s="280">
        <f t="shared" si="23"/>
        <v>262857.84000000003</v>
      </c>
      <c r="AW77" s="280">
        <f t="shared" si="23"/>
        <v>262857.84000000003</v>
      </c>
      <c r="AX77" s="280">
        <f t="shared" si="23"/>
        <v>262857.84000000003</v>
      </c>
      <c r="AY77" s="280">
        <f t="shared" si="23"/>
        <v>262857.84000000003</v>
      </c>
      <c r="AZ77" s="280">
        <f t="shared" si="17"/>
        <v>514804.61</v>
      </c>
      <c r="BA77" s="280">
        <f t="shared" si="18"/>
        <v>514804.61</v>
      </c>
      <c r="BB77" s="280">
        <f t="shared" si="19"/>
        <v>514804.61</v>
      </c>
      <c r="BC77" s="280">
        <f t="shared" si="13"/>
        <v>514804.61</v>
      </c>
      <c r="BD77" s="280">
        <f t="shared" si="13"/>
        <v>514804.61</v>
      </c>
      <c r="BE77" s="280">
        <f t="shared" si="13"/>
        <v>514804.61</v>
      </c>
      <c r="BF77" s="280">
        <f t="shared" si="13"/>
        <v>514804.61</v>
      </c>
      <c r="BG77" s="280">
        <f t="shared" si="13"/>
        <v>517890.16</v>
      </c>
      <c r="BH77" s="280">
        <f t="shared" si="13"/>
        <v>520975.72</v>
      </c>
      <c r="BI77" s="280">
        <f t="shared" si="13"/>
        <v>520975.72</v>
      </c>
      <c r="BJ77" s="280">
        <f t="shared" si="13"/>
        <v>520975.72</v>
      </c>
      <c r="BK77" s="280">
        <f t="shared" si="13"/>
        <v>520975.72</v>
      </c>
      <c r="BL77" s="279">
        <f t="shared" si="24"/>
        <v>6205425.3099999987</v>
      </c>
      <c r="BN77" s="279">
        <f t="shared" si="25"/>
        <v>6205425.3099999987</v>
      </c>
    </row>
    <row r="78" spans="1:66" x14ac:dyDescent="0.25">
      <c r="A78" s="268" t="s">
        <v>194</v>
      </c>
      <c r="B78" s="175">
        <v>2.6499999999999999E-2</v>
      </c>
      <c r="C78" s="175">
        <v>5.1900000000000002E-2</v>
      </c>
      <c r="D78" s="272">
        <v>193017311.44999999</v>
      </c>
      <c r="E78" s="272">
        <v>193017311.44999999</v>
      </c>
      <c r="F78" s="272">
        <v>193017311.44999999</v>
      </c>
      <c r="G78" s="272">
        <v>193015955.27000001</v>
      </c>
      <c r="H78" s="272">
        <v>193014599.08000001</v>
      </c>
      <c r="I78" s="272">
        <v>193014599.08000001</v>
      </c>
      <c r="J78" s="272">
        <v>193287828.17000002</v>
      </c>
      <c r="K78" s="272">
        <v>193561057.26000002</v>
      </c>
      <c r="L78" s="272">
        <v>193561057.26000002</v>
      </c>
      <c r="M78" s="272">
        <v>193561057.26000002</v>
      </c>
      <c r="N78" s="272">
        <v>193561057.26000002</v>
      </c>
      <c r="O78" s="272">
        <v>193561057.26000002</v>
      </c>
      <c r="P78" s="272">
        <f t="shared" si="20"/>
        <v>2319190202.25</v>
      </c>
      <c r="Q78" s="272">
        <v>193561057.26000002</v>
      </c>
      <c r="R78" s="272">
        <v>193561057.26000002</v>
      </c>
      <c r="S78" s="272">
        <v>193561057.26000002</v>
      </c>
      <c r="T78" s="272">
        <v>193561057.26000002</v>
      </c>
      <c r="U78" s="272">
        <v>193561057.26000002</v>
      </c>
      <c r="V78" s="272">
        <v>193561057.26000002</v>
      </c>
      <c r="W78" s="272">
        <v>193561057.26000002</v>
      </c>
      <c r="X78" s="272">
        <v>193561057.26000002</v>
      </c>
      <c r="Y78" s="272">
        <v>193561057.26000002</v>
      </c>
      <c r="Z78" s="272">
        <v>193561057.26000002</v>
      </c>
      <c r="AA78" s="272">
        <v>193561057.26000002</v>
      </c>
      <c r="AB78" s="272">
        <v>194294276.36500004</v>
      </c>
      <c r="AC78" s="272">
        <v>195027495.47000003</v>
      </c>
      <c r="AD78" s="272">
        <v>195027495.47000003</v>
      </c>
      <c r="AE78" s="272">
        <v>195027495.47000003</v>
      </c>
      <c r="AF78" s="272">
        <v>195027495.47000003</v>
      </c>
      <c r="AG78" s="170">
        <f t="shared" si="21"/>
        <v>2329331659.0650005</v>
      </c>
      <c r="AH78" s="170"/>
      <c r="AI78" s="279">
        <f t="shared" si="14"/>
        <v>426246.56</v>
      </c>
      <c r="AJ78" s="279">
        <f t="shared" si="15"/>
        <v>426246.56</v>
      </c>
      <c r="AK78" s="279">
        <f t="shared" si="16"/>
        <v>426246.56</v>
      </c>
      <c r="AL78" s="279">
        <f t="shared" si="12"/>
        <v>426243.57</v>
      </c>
      <c r="AM78" s="279">
        <f t="shared" si="12"/>
        <v>426240.57</v>
      </c>
      <c r="AN78" s="279">
        <f t="shared" si="12"/>
        <v>426240.57</v>
      </c>
      <c r="AO78" s="279">
        <f t="shared" si="12"/>
        <v>426843.95</v>
      </c>
      <c r="AP78" s="279">
        <f t="shared" si="12"/>
        <v>427447.33</v>
      </c>
      <c r="AQ78" s="279">
        <f t="shared" si="12"/>
        <v>427447.33</v>
      </c>
      <c r="AR78" s="279">
        <f t="shared" si="12"/>
        <v>427447.33</v>
      </c>
      <c r="AS78" s="279">
        <f t="shared" si="12"/>
        <v>427447.33</v>
      </c>
      <c r="AT78" s="279">
        <f t="shared" si="12"/>
        <v>427447.33</v>
      </c>
      <c r="AU78" s="280">
        <f t="shared" si="22"/>
        <v>5121544.99</v>
      </c>
      <c r="AV78" s="280">
        <f t="shared" si="23"/>
        <v>427447.33</v>
      </c>
      <c r="AW78" s="280">
        <f t="shared" si="23"/>
        <v>427447.33</v>
      </c>
      <c r="AX78" s="280">
        <f t="shared" si="23"/>
        <v>427447.33</v>
      </c>
      <c r="AY78" s="280">
        <f t="shared" si="23"/>
        <v>427447.33</v>
      </c>
      <c r="AZ78" s="280">
        <f t="shared" si="17"/>
        <v>837151.57</v>
      </c>
      <c r="BA78" s="280">
        <f t="shared" si="18"/>
        <v>837151.57</v>
      </c>
      <c r="BB78" s="280">
        <f t="shared" si="19"/>
        <v>837151.57</v>
      </c>
      <c r="BC78" s="280">
        <f t="shared" si="13"/>
        <v>837151.57</v>
      </c>
      <c r="BD78" s="280">
        <f t="shared" si="13"/>
        <v>837151.57</v>
      </c>
      <c r="BE78" s="280">
        <f t="shared" si="13"/>
        <v>837151.57</v>
      </c>
      <c r="BF78" s="280">
        <f t="shared" si="13"/>
        <v>837151.57</v>
      </c>
      <c r="BG78" s="280">
        <f t="shared" si="13"/>
        <v>840322.75</v>
      </c>
      <c r="BH78" s="280">
        <f t="shared" si="13"/>
        <v>843493.92</v>
      </c>
      <c r="BI78" s="280">
        <f t="shared" si="13"/>
        <v>843493.92</v>
      </c>
      <c r="BJ78" s="280">
        <f t="shared" si="13"/>
        <v>843493.92</v>
      </c>
      <c r="BK78" s="280">
        <f t="shared" si="13"/>
        <v>843493.92</v>
      </c>
      <c r="BL78" s="279">
        <f t="shared" si="24"/>
        <v>10074359.42</v>
      </c>
      <c r="BN78" s="279">
        <f t="shared" si="25"/>
        <v>10074359.42</v>
      </c>
    </row>
    <row r="79" spans="1:66" s="282" customFormat="1" x14ac:dyDescent="0.25">
      <c r="A79" s="282" t="s">
        <v>195</v>
      </c>
      <c r="B79" s="175">
        <v>2.6499999999999999E-2</v>
      </c>
      <c r="C79" s="175">
        <v>5.1900000000000002E-2</v>
      </c>
      <c r="D79" s="283">
        <v>0</v>
      </c>
      <c r="E79" s="283">
        <v>0</v>
      </c>
      <c r="F79" s="283">
        <v>0</v>
      </c>
      <c r="G79" s="283">
        <v>0</v>
      </c>
      <c r="H79" s="283">
        <v>0</v>
      </c>
      <c r="I79" s="283">
        <v>0</v>
      </c>
      <c r="J79" s="283">
        <v>0</v>
      </c>
      <c r="K79" s="283">
        <v>0</v>
      </c>
      <c r="L79" s="283">
        <v>0</v>
      </c>
      <c r="M79" s="283">
        <v>0</v>
      </c>
      <c r="N79" s="283">
        <v>0</v>
      </c>
      <c r="O79" s="283">
        <v>0</v>
      </c>
      <c r="P79" s="272">
        <f t="shared" si="20"/>
        <v>0</v>
      </c>
      <c r="Q79" s="283">
        <v>0</v>
      </c>
      <c r="R79" s="283">
        <v>0</v>
      </c>
      <c r="S79" s="283">
        <v>0</v>
      </c>
      <c r="T79" s="283">
        <v>0</v>
      </c>
      <c r="U79" s="283">
        <v>0</v>
      </c>
      <c r="V79" s="283">
        <v>0</v>
      </c>
      <c r="W79" s="283">
        <v>0</v>
      </c>
      <c r="X79" s="283">
        <v>0</v>
      </c>
      <c r="Y79" s="283">
        <v>0</v>
      </c>
      <c r="Z79" s="283">
        <v>8477425.5</v>
      </c>
      <c r="AA79" s="283">
        <v>17156425.5</v>
      </c>
      <c r="AB79" s="283">
        <v>32990055.390000001</v>
      </c>
      <c r="AC79" s="283">
        <v>48622110.780000001</v>
      </c>
      <c r="AD79" s="283">
        <v>48672110.780000001</v>
      </c>
      <c r="AE79" s="283">
        <v>48772110.780000001</v>
      </c>
      <c r="AF79" s="283">
        <v>48922110.780000001</v>
      </c>
      <c r="AG79" s="170">
        <f t="shared" si="21"/>
        <v>253612349.50999999</v>
      </c>
      <c r="AH79" s="284"/>
      <c r="AI79" s="279">
        <f t="shared" si="14"/>
        <v>0</v>
      </c>
      <c r="AJ79" s="279">
        <f t="shared" si="15"/>
        <v>0</v>
      </c>
      <c r="AK79" s="279">
        <f t="shared" si="16"/>
        <v>0</v>
      </c>
      <c r="AL79" s="279">
        <f t="shared" si="12"/>
        <v>0</v>
      </c>
      <c r="AM79" s="279">
        <f t="shared" si="12"/>
        <v>0</v>
      </c>
      <c r="AN79" s="279">
        <f t="shared" si="12"/>
        <v>0</v>
      </c>
      <c r="AO79" s="279">
        <f t="shared" si="12"/>
        <v>0</v>
      </c>
      <c r="AP79" s="279">
        <f t="shared" si="12"/>
        <v>0</v>
      </c>
      <c r="AQ79" s="279">
        <f t="shared" si="12"/>
        <v>0</v>
      </c>
      <c r="AR79" s="279">
        <f t="shared" si="12"/>
        <v>0</v>
      </c>
      <c r="AS79" s="279">
        <f t="shared" si="12"/>
        <v>0</v>
      </c>
      <c r="AT79" s="279">
        <f t="shared" si="12"/>
        <v>0</v>
      </c>
      <c r="AU79" s="280">
        <f t="shared" si="22"/>
        <v>0</v>
      </c>
      <c r="AV79" s="280">
        <f t="shared" si="23"/>
        <v>0</v>
      </c>
      <c r="AW79" s="280">
        <f t="shared" si="23"/>
        <v>0</v>
      </c>
      <c r="AX79" s="280">
        <f t="shared" si="23"/>
        <v>0</v>
      </c>
      <c r="AY79" s="280">
        <f t="shared" si="23"/>
        <v>0</v>
      </c>
      <c r="AZ79" s="280">
        <f t="shared" si="17"/>
        <v>0</v>
      </c>
      <c r="BA79" s="280">
        <f t="shared" si="18"/>
        <v>0</v>
      </c>
      <c r="BB79" s="280">
        <f t="shared" si="19"/>
        <v>0</v>
      </c>
      <c r="BC79" s="280">
        <f t="shared" si="13"/>
        <v>0</v>
      </c>
      <c r="BD79" s="280">
        <f t="shared" si="13"/>
        <v>0</v>
      </c>
      <c r="BE79" s="280">
        <f t="shared" si="13"/>
        <v>36664.870000000003</v>
      </c>
      <c r="BF79" s="280">
        <f t="shared" si="13"/>
        <v>74201.539999999994</v>
      </c>
      <c r="BG79" s="280">
        <f t="shared" si="13"/>
        <v>142681.99</v>
      </c>
      <c r="BH79" s="280">
        <f t="shared" si="13"/>
        <v>210290.63</v>
      </c>
      <c r="BI79" s="280">
        <f t="shared" si="13"/>
        <v>210506.88</v>
      </c>
      <c r="BJ79" s="280">
        <f t="shared" si="13"/>
        <v>210939.38</v>
      </c>
      <c r="BK79" s="280">
        <f t="shared" si="13"/>
        <v>211588.13</v>
      </c>
      <c r="BL79" s="279">
        <f t="shared" si="24"/>
        <v>1096873.42</v>
      </c>
      <c r="BN79" s="279">
        <f t="shared" si="25"/>
        <v>1096873.42</v>
      </c>
    </row>
    <row r="80" spans="1:66" x14ac:dyDescent="0.25">
      <c r="A80" s="268" t="s">
        <v>573</v>
      </c>
      <c r="B80" s="175">
        <v>2.6499999999999999E-2</v>
      </c>
      <c r="C80" s="175">
        <v>5.1900000000000002E-2</v>
      </c>
      <c r="D80" s="272">
        <v>0</v>
      </c>
      <c r="E80" s="272">
        <v>0</v>
      </c>
      <c r="F80" s="272">
        <v>0</v>
      </c>
      <c r="G80" s="272">
        <v>0</v>
      </c>
      <c r="H80" s="272">
        <v>0</v>
      </c>
      <c r="I80" s="272">
        <v>0</v>
      </c>
      <c r="J80" s="272">
        <v>0</v>
      </c>
      <c r="K80" s="272">
        <v>0</v>
      </c>
      <c r="L80" s="272">
        <v>0</v>
      </c>
      <c r="M80" s="272">
        <v>0</v>
      </c>
      <c r="N80" s="272">
        <v>0</v>
      </c>
      <c r="O80" s="272">
        <v>0</v>
      </c>
      <c r="P80" s="272">
        <f t="shared" si="20"/>
        <v>0</v>
      </c>
      <c r="Q80" s="272">
        <v>0</v>
      </c>
      <c r="R80" s="272">
        <v>0</v>
      </c>
      <c r="S80" s="272">
        <v>0</v>
      </c>
      <c r="T80" s="272">
        <v>0</v>
      </c>
      <c r="U80" s="272">
        <v>0</v>
      </c>
      <c r="V80" s="272">
        <v>0</v>
      </c>
      <c r="W80" s="272">
        <v>0</v>
      </c>
      <c r="X80" s="272">
        <v>0</v>
      </c>
      <c r="Y80" s="272">
        <v>0</v>
      </c>
      <c r="Z80" s="272">
        <v>0</v>
      </c>
      <c r="AA80" s="272">
        <v>0</v>
      </c>
      <c r="AB80" s="272">
        <v>0</v>
      </c>
      <c r="AC80" s="272">
        <v>0</v>
      </c>
      <c r="AD80" s="272">
        <v>0</v>
      </c>
      <c r="AE80" s="272">
        <v>0</v>
      </c>
      <c r="AF80" s="272">
        <v>0</v>
      </c>
      <c r="AG80" s="170">
        <f t="shared" si="21"/>
        <v>0</v>
      </c>
      <c r="AI80" s="279">
        <f t="shared" si="14"/>
        <v>0</v>
      </c>
      <c r="AJ80" s="279">
        <f t="shared" si="15"/>
        <v>0</v>
      </c>
      <c r="AK80" s="279">
        <f t="shared" si="16"/>
        <v>0</v>
      </c>
      <c r="AL80" s="279">
        <f t="shared" si="12"/>
        <v>0</v>
      </c>
      <c r="AM80" s="279">
        <f t="shared" si="12"/>
        <v>0</v>
      </c>
      <c r="AN80" s="279">
        <f t="shared" si="12"/>
        <v>0</v>
      </c>
      <c r="AO80" s="279">
        <f t="shared" si="12"/>
        <v>0</v>
      </c>
      <c r="AP80" s="279">
        <f t="shared" si="12"/>
        <v>0</v>
      </c>
      <c r="AQ80" s="279">
        <f t="shared" si="12"/>
        <v>0</v>
      </c>
      <c r="AR80" s="279">
        <f t="shared" si="12"/>
        <v>0</v>
      </c>
      <c r="AS80" s="279">
        <f t="shared" si="12"/>
        <v>0</v>
      </c>
      <c r="AT80" s="279">
        <f t="shared" si="12"/>
        <v>0</v>
      </c>
      <c r="AU80" s="280">
        <f t="shared" si="22"/>
        <v>0</v>
      </c>
      <c r="AV80" s="280">
        <f t="shared" si="23"/>
        <v>0</v>
      </c>
      <c r="AW80" s="280">
        <f t="shared" si="23"/>
        <v>0</v>
      </c>
      <c r="AX80" s="280">
        <f t="shared" si="23"/>
        <v>0</v>
      </c>
      <c r="AY80" s="280">
        <f t="shared" si="23"/>
        <v>0</v>
      </c>
      <c r="AZ80" s="280">
        <f t="shared" si="17"/>
        <v>0</v>
      </c>
      <c r="BA80" s="280">
        <f t="shared" si="18"/>
        <v>0</v>
      </c>
      <c r="BB80" s="280">
        <f t="shared" si="19"/>
        <v>0</v>
      </c>
      <c r="BC80" s="280">
        <f t="shared" si="13"/>
        <v>0</v>
      </c>
      <c r="BD80" s="280">
        <f t="shared" si="13"/>
        <v>0</v>
      </c>
      <c r="BE80" s="280">
        <f t="shared" si="13"/>
        <v>0</v>
      </c>
      <c r="BF80" s="280">
        <f t="shared" si="13"/>
        <v>0</v>
      </c>
      <c r="BG80" s="280">
        <f t="shared" si="13"/>
        <v>0</v>
      </c>
      <c r="BH80" s="280">
        <f t="shared" si="13"/>
        <v>0</v>
      </c>
      <c r="BI80" s="280">
        <f t="shared" si="13"/>
        <v>0</v>
      </c>
      <c r="BJ80" s="280">
        <f t="shared" si="13"/>
        <v>0</v>
      </c>
      <c r="BK80" s="280">
        <f t="shared" si="13"/>
        <v>0</v>
      </c>
      <c r="BL80" s="279">
        <f t="shared" si="24"/>
        <v>0</v>
      </c>
      <c r="BN80" s="279">
        <f t="shared" si="25"/>
        <v>0</v>
      </c>
    </row>
    <row r="81" spans="1:66" x14ac:dyDescent="0.25">
      <c r="A81" s="268" t="s">
        <v>574</v>
      </c>
      <c r="B81" s="175">
        <v>2.6499999999999999E-2</v>
      </c>
      <c r="C81" s="175">
        <v>5.1900000000000002E-2</v>
      </c>
      <c r="D81" s="272">
        <v>0</v>
      </c>
      <c r="E81" s="272">
        <v>0</v>
      </c>
      <c r="F81" s="272">
        <v>0</v>
      </c>
      <c r="G81" s="272">
        <v>0</v>
      </c>
      <c r="H81" s="272">
        <v>0</v>
      </c>
      <c r="I81" s="272">
        <v>0</v>
      </c>
      <c r="J81" s="272">
        <v>0</v>
      </c>
      <c r="K81" s="272">
        <v>0</v>
      </c>
      <c r="L81" s="272">
        <v>0</v>
      </c>
      <c r="M81" s="272">
        <v>0</v>
      </c>
      <c r="N81" s="272">
        <v>0</v>
      </c>
      <c r="O81" s="272">
        <v>0</v>
      </c>
      <c r="P81" s="272">
        <f t="shared" si="20"/>
        <v>0</v>
      </c>
      <c r="Q81" s="272">
        <v>0</v>
      </c>
      <c r="R81" s="272">
        <v>0</v>
      </c>
      <c r="S81" s="272">
        <v>0</v>
      </c>
      <c r="T81" s="272">
        <v>0</v>
      </c>
      <c r="U81" s="272">
        <v>0</v>
      </c>
      <c r="V81" s="272">
        <v>0</v>
      </c>
      <c r="W81" s="272">
        <v>0</v>
      </c>
      <c r="X81" s="272">
        <v>0</v>
      </c>
      <c r="Y81" s="272">
        <v>0</v>
      </c>
      <c r="Z81" s="272">
        <v>0</v>
      </c>
      <c r="AA81" s="272">
        <v>0</v>
      </c>
      <c r="AB81" s="272">
        <v>0</v>
      </c>
      <c r="AC81" s="272">
        <v>0</v>
      </c>
      <c r="AD81" s="272">
        <v>0</v>
      </c>
      <c r="AE81" s="272">
        <v>0</v>
      </c>
      <c r="AF81" s="272">
        <v>0</v>
      </c>
      <c r="AG81" s="170">
        <f t="shared" si="21"/>
        <v>0</v>
      </c>
      <c r="AI81" s="279">
        <f t="shared" si="14"/>
        <v>0</v>
      </c>
      <c r="AJ81" s="279">
        <f t="shared" si="15"/>
        <v>0</v>
      </c>
      <c r="AK81" s="279">
        <f t="shared" si="16"/>
        <v>0</v>
      </c>
      <c r="AL81" s="279">
        <f t="shared" si="12"/>
        <v>0</v>
      </c>
      <c r="AM81" s="279">
        <f t="shared" si="12"/>
        <v>0</v>
      </c>
      <c r="AN81" s="279">
        <f t="shared" si="12"/>
        <v>0</v>
      </c>
      <c r="AO81" s="279">
        <f t="shared" si="12"/>
        <v>0</v>
      </c>
      <c r="AP81" s="279">
        <f t="shared" si="12"/>
        <v>0</v>
      </c>
      <c r="AQ81" s="279">
        <f t="shared" si="12"/>
        <v>0</v>
      </c>
      <c r="AR81" s="279">
        <f t="shared" si="12"/>
        <v>0</v>
      </c>
      <c r="AS81" s="279">
        <f t="shared" si="12"/>
        <v>0</v>
      </c>
      <c r="AT81" s="279">
        <f t="shared" si="12"/>
        <v>0</v>
      </c>
      <c r="AU81" s="280">
        <f t="shared" si="22"/>
        <v>0</v>
      </c>
      <c r="AV81" s="280">
        <f t="shared" si="23"/>
        <v>0</v>
      </c>
      <c r="AW81" s="280">
        <f t="shared" si="23"/>
        <v>0</v>
      </c>
      <c r="AX81" s="280">
        <f t="shared" si="23"/>
        <v>0</v>
      </c>
      <c r="AY81" s="280">
        <f t="shared" si="23"/>
        <v>0</v>
      </c>
      <c r="AZ81" s="280">
        <f t="shared" si="17"/>
        <v>0</v>
      </c>
      <c r="BA81" s="280">
        <f t="shared" si="18"/>
        <v>0</v>
      </c>
      <c r="BB81" s="280">
        <f t="shared" si="19"/>
        <v>0</v>
      </c>
      <c r="BC81" s="280">
        <f t="shared" si="13"/>
        <v>0</v>
      </c>
      <c r="BD81" s="280">
        <f t="shared" si="13"/>
        <v>0</v>
      </c>
      <c r="BE81" s="280">
        <f t="shared" si="13"/>
        <v>0</v>
      </c>
      <c r="BF81" s="280">
        <f t="shared" si="13"/>
        <v>0</v>
      </c>
      <c r="BG81" s="280">
        <f t="shared" si="13"/>
        <v>0</v>
      </c>
      <c r="BH81" s="280">
        <f t="shared" si="13"/>
        <v>0</v>
      </c>
      <c r="BI81" s="280">
        <f t="shared" si="13"/>
        <v>0</v>
      </c>
      <c r="BJ81" s="280">
        <f t="shared" si="13"/>
        <v>0</v>
      </c>
      <c r="BK81" s="280">
        <f t="shared" si="13"/>
        <v>0</v>
      </c>
      <c r="BL81" s="279">
        <f t="shared" si="24"/>
        <v>0</v>
      </c>
    </row>
    <row r="82" spans="1:66" x14ac:dyDescent="0.25">
      <c r="A82" s="268" t="s">
        <v>196</v>
      </c>
      <c r="B82" s="175">
        <v>4.8100000000000004E-2</v>
      </c>
      <c r="C82" s="175">
        <v>4.9200000000000001E-2</v>
      </c>
      <c r="D82" s="272">
        <v>335254704.83999997</v>
      </c>
      <c r="E82" s="272">
        <v>335344729.55000001</v>
      </c>
      <c r="F82" s="272">
        <v>335360822.77999997</v>
      </c>
      <c r="G82" s="272">
        <v>335362918.29000002</v>
      </c>
      <c r="H82" s="272">
        <v>335360398.56</v>
      </c>
      <c r="I82" s="272">
        <v>336209679.13</v>
      </c>
      <c r="J82" s="272">
        <v>337082573.01999998</v>
      </c>
      <c r="K82" s="272">
        <v>337135777.21999997</v>
      </c>
      <c r="L82" s="272">
        <v>337167777.21999997</v>
      </c>
      <c r="M82" s="272">
        <v>337167777.21999997</v>
      </c>
      <c r="N82" s="272">
        <v>337167777.21999997</v>
      </c>
      <c r="O82" s="272">
        <v>337167777.21999997</v>
      </c>
      <c r="P82" s="272">
        <f t="shared" si="20"/>
        <v>4035782712.269999</v>
      </c>
      <c r="Q82" s="272">
        <v>337167777.21999997</v>
      </c>
      <c r="R82" s="272">
        <v>337167777.21999997</v>
      </c>
      <c r="S82" s="272">
        <v>337167777.21999997</v>
      </c>
      <c r="T82" s="272">
        <v>337167777.21999997</v>
      </c>
      <c r="U82" s="272">
        <v>337167777.21999997</v>
      </c>
      <c r="V82" s="272">
        <v>337167777.21999997</v>
      </c>
      <c r="W82" s="272">
        <v>337167777.21999997</v>
      </c>
      <c r="X82" s="272">
        <v>337167777.21999997</v>
      </c>
      <c r="Y82" s="272">
        <v>337167777.21999997</v>
      </c>
      <c r="Z82" s="272">
        <v>337167777.21999997</v>
      </c>
      <c r="AA82" s="272">
        <v>337167777.21999997</v>
      </c>
      <c r="AB82" s="272">
        <v>337236084.77999997</v>
      </c>
      <c r="AC82" s="272">
        <v>337304392.33999997</v>
      </c>
      <c r="AD82" s="272">
        <v>337304392.33999997</v>
      </c>
      <c r="AE82" s="272">
        <v>337304392.33999997</v>
      </c>
      <c r="AF82" s="272">
        <v>337750523.11999995</v>
      </c>
      <c r="AG82" s="170">
        <f t="shared" si="21"/>
        <v>4047074225.46</v>
      </c>
      <c r="AI82" s="279">
        <f t="shared" si="14"/>
        <v>1343812.61</v>
      </c>
      <c r="AJ82" s="279">
        <f t="shared" si="15"/>
        <v>1344173.46</v>
      </c>
      <c r="AK82" s="279">
        <f t="shared" si="16"/>
        <v>1344237.96</v>
      </c>
      <c r="AL82" s="279">
        <f t="shared" si="12"/>
        <v>1344246.36</v>
      </c>
      <c r="AM82" s="279">
        <f t="shared" si="12"/>
        <v>1344236.26</v>
      </c>
      <c r="AN82" s="279">
        <f t="shared" si="12"/>
        <v>1347640.46</v>
      </c>
      <c r="AO82" s="279">
        <f t="shared" si="12"/>
        <v>1351139.31</v>
      </c>
      <c r="AP82" s="279">
        <f t="shared" si="12"/>
        <v>1351352.57</v>
      </c>
      <c r="AQ82" s="279">
        <f t="shared" si="12"/>
        <v>1351480.84</v>
      </c>
      <c r="AR82" s="279">
        <f t="shared" si="12"/>
        <v>1351480.84</v>
      </c>
      <c r="AS82" s="279">
        <f t="shared" si="12"/>
        <v>1351480.84</v>
      </c>
      <c r="AT82" s="279">
        <f t="shared" si="12"/>
        <v>1351480.84</v>
      </c>
      <c r="AU82" s="280">
        <f t="shared" si="22"/>
        <v>16176762.35</v>
      </c>
      <c r="AV82" s="280">
        <f t="shared" si="23"/>
        <v>1351480.84</v>
      </c>
      <c r="AW82" s="280">
        <f t="shared" si="23"/>
        <v>1351480.84</v>
      </c>
      <c r="AX82" s="280">
        <f t="shared" si="23"/>
        <v>1351480.84</v>
      </c>
      <c r="AY82" s="280">
        <f t="shared" si="23"/>
        <v>1351480.84</v>
      </c>
      <c r="AZ82" s="280">
        <f t="shared" si="17"/>
        <v>1382387.89</v>
      </c>
      <c r="BA82" s="280">
        <f t="shared" si="18"/>
        <v>1382387.89</v>
      </c>
      <c r="BB82" s="280">
        <f t="shared" si="19"/>
        <v>1382387.89</v>
      </c>
      <c r="BC82" s="280">
        <f t="shared" si="13"/>
        <v>1382387.89</v>
      </c>
      <c r="BD82" s="280">
        <f t="shared" si="13"/>
        <v>1382387.89</v>
      </c>
      <c r="BE82" s="280">
        <f t="shared" si="13"/>
        <v>1382387.89</v>
      </c>
      <c r="BF82" s="280">
        <f t="shared" si="13"/>
        <v>1382387.89</v>
      </c>
      <c r="BG82" s="280">
        <f t="shared" si="13"/>
        <v>1382667.95</v>
      </c>
      <c r="BH82" s="280">
        <f t="shared" si="13"/>
        <v>1382948.01</v>
      </c>
      <c r="BI82" s="280">
        <f t="shared" si="13"/>
        <v>1382948.01</v>
      </c>
      <c r="BJ82" s="280">
        <f t="shared" si="13"/>
        <v>1382948.01</v>
      </c>
      <c r="BK82" s="280">
        <f t="shared" si="13"/>
        <v>1384777.14</v>
      </c>
      <c r="BL82" s="279">
        <f t="shared" si="24"/>
        <v>16593004.349999998</v>
      </c>
    </row>
    <row r="83" spans="1:66" x14ac:dyDescent="0.25">
      <c r="A83" s="268" t="s">
        <v>575</v>
      </c>
      <c r="B83" s="175">
        <v>0</v>
      </c>
      <c r="C83" s="175">
        <v>4.9200000000000001E-2</v>
      </c>
      <c r="D83" s="272">
        <v>0</v>
      </c>
      <c r="E83" s="272">
        <v>0</v>
      </c>
      <c r="F83" s="272">
        <v>0</v>
      </c>
      <c r="G83" s="272">
        <v>0</v>
      </c>
      <c r="H83" s="272">
        <v>0</v>
      </c>
      <c r="I83" s="272">
        <v>0</v>
      </c>
      <c r="J83" s="272">
        <v>0</v>
      </c>
      <c r="K83" s="272">
        <v>0</v>
      </c>
      <c r="L83" s="272">
        <v>0</v>
      </c>
      <c r="M83" s="272">
        <v>0</v>
      </c>
      <c r="N83" s="272">
        <v>0</v>
      </c>
      <c r="O83" s="272">
        <v>0</v>
      </c>
      <c r="P83" s="272">
        <f t="shared" si="20"/>
        <v>0</v>
      </c>
      <c r="Q83" s="272">
        <v>0</v>
      </c>
      <c r="R83" s="272">
        <v>0</v>
      </c>
      <c r="S83" s="272">
        <v>0</v>
      </c>
      <c r="T83" s="272">
        <v>0</v>
      </c>
      <c r="U83" s="272">
        <v>0</v>
      </c>
      <c r="V83" s="272">
        <v>0</v>
      </c>
      <c r="W83" s="272">
        <v>0</v>
      </c>
      <c r="X83" s="272">
        <v>0</v>
      </c>
      <c r="Y83" s="272">
        <v>0</v>
      </c>
      <c r="Z83" s="272">
        <v>0</v>
      </c>
      <c r="AA83" s="272">
        <v>0</v>
      </c>
      <c r="AB83" s="272">
        <v>0</v>
      </c>
      <c r="AC83" s="272">
        <v>0</v>
      </c>
      <c r="AD83" s="272">
        <v>0</v>
      </c>
      <c r="AE83" s="272">
        <v>0</v>
      </c>
      <c r="AF83" s="272">
        <v>0</v>
      </c>
      <c r="AG83" s="170">
        <f t="shared" si="21"/>
        <v>0</v>
      </c>
      <c r="AI83" s="279">
        <f t="shared" si="14"/>
        <v>0</v>
      </c>
      <c r="AJ83" s="279">
        <f t="shared" si="15"/>
        <v>0</v>
      </c>
      <c r="AK83" s="279">
        <f t="shared" si="16"/>
        <v>0</v>
      </c>
      <c r="AL83" s="279">
        <f t="shared" si="12"/>
        <v>0</v>
      </c>
      <c r="AM83" s="279">
        <f t="shared" si="12"/>
        <v>0</v>
      </c>
      <c r="AN83" s="279">
        <f t="shared" si="12"/>
        <v>0</v>
      </c>
      <c r="AO83" s="279">
        <f t="shared" si="12"/>
        <v>0</v>
      </c>
      <c r="AP83" s="279">
        <f t="shared" si="12"/>
        <v>0</v>
      </c>
      <c r="AQ83" s="279">
        <f t="shared" si="12"/>
        <v>0</v>
      </c>
      <c r="AR83" s="279">
        <f t="shared" si="12"/>
        <v>0</v>
      </c>
      <c r="AS83" s="279">
        <f t="shared" si="12"/>
        <v>0</v>
      </c>
      <c r="AT83" s="279">
        <f t="shared" si="12"/>
        <v>0</v>
      </c>
      <c r="AU83" s="280">
        <f t="shared" si="22"/>
        <v>0</v>
      </c>
      <c r="AV83" s="280">
        <f t="shared" si="23"/>
        <v>0</v>
      </c>
      <c r="AW83" s="280">
        <f t="shared" si="23"/>
        <v>0</v>
      </c>
      <c r="AX83" s="280">
        <f t="shared" si="23"/>
        <v>0</v>
      </c>
      <c r="AY83" s="280">
        <f t="shared" si="23"/>
        <v>0</v>
      </c>
      <c r="AZ83" s="280">
        <f t="shared" si="17"/>
        <v>0</v>
      </c>
      <c r="BA83" s="280">
        <f t="shared" si="18"/>
        <v>0</v>
      </c>
      <c r="BB83" s="280">
        <f t="shared" si="19"/>
        <v>0</v>
      </c>
      <c r="BC83" s="280">
        <f t="shared" si="13"/>
        <v>0</v>
      </c>
      <c r="BD83" s="280">
        <f t="shared" si="13"/>
        <v>0</v>
      </c>
      <c r="BE83" s="280">
        <f t="shared" si="13"/>
        <v>0</v>
      </c>
      <c r="BF83" s="280">
        <f t="shared" si="13"/>
        <v>0</v>
      </c>
      <c r="BG83" s="280">
        <f t="shared" si="13"/>
        <v>0</v>
      </c>
      <c r="BH83" s="280">
        <f t="shared" si="13"/>
        <v>0</v>
      </c>
      <c r="BI83" s="280">
        <f t="shared" si="13"/>
        <v>0</v>
      </c>
      <c r="BJ83" s="280">
        <f t="shared" si="13"/>
        <v>0</v>
      </c>
      <c r="BK83" s="280">
        <f t="shared" si="13"/>
        <v>0</v>
      </c>
      <c r="BL83" s="279">
        <f t="shared" si="24"/>
        <v>0</v>
      </c>
      <c r="BN83" s="279">
        <f>BL83</f>
        <v>0</v>
      </c>
    </row>
    <row r="84" spans="1:66" x14ac:dyDescent="0.25">
      <c r="A84" s="268" t="s">
        <v>197</v>
      </c>
      <c r="B84" s="175">
        <v>2.93E-2</v>
      </c>
      <c r="C84" s="175">
        <v>4.8299999999999996E-2</v>
      </c>
      <c r="D84" s="272">
        <v>195869006.75999999</v>
      </c>
      <c r="E84" s="272">
        <v>195953566.93000001</v>
      </c>
      <c r="F84" s="272">
        <v>195994329.99000001</v>
      </c>
      <c r="G84" s="272">
        <v>196167538.33000001</v>
      </c>
      <c r="H84" s="272">
        <v>197336554.96000001</v>
      </c>
      <c r="I84" s="272">
        <v>199751765.16</v>
      </c>
      <c r="J84" s="272">
        <v>201026919.685</v>
      </c>
      <c r="K84" s="272">
        <v>201203858.19500002</v>
      </c>
      <c r="L84" s="272">
        <v>201351799.79000002</v>
      </c>
      <c r="M84" s="272">
        <v>201456389.65000004</v>
      </c>
      <c r="N84" s="272">
        <v>201560979.51000002</v>
      </c>
      <c r="O84" s="272">
        <v>201753469.84000003</v>
      </c>
      <c r="P84" s="272">
        <f t="shared" si="20"/>
        <v>2389426178.8000002</v>
      </c>
      <c r="Q84" s="272">
        <v>201945960.17000002</v>
      </c>
      <c r="R84" s="272">
        <v>201945960.17000002</v>
      </c>
      <c r="S84" s="272">
        <v>202369899.38000003</v>
      </c>
      <c r="T84" s="272">
        <v>204000318.64500001</v>
      </c>
      <c r="U84" s="272">
        <v>205535335.39500001</v>
      </c>
      <c r="V84" s="272">
        <v>209440467.22</v>
      </c>
      <c r="W84" s="272">
        <v>213530371.22</v>
      </c>
      <c r="X84" s="272">
        <v>214680224.81</v>
      </c>
      <c r="Y84" s="272">
        <v>215316769.53</v>
      </c>
      <c r="Z84" s="272">
        <v>215316769.53</v>
      </c>
      <c r="AA84" s="272">
        <v>215316769.53</v>
      </c>
      <c r="AB84" s="272">
        <v>215490773.25</v>
      </c>
      <c r="AC84" s="272">
        <v>215664776.97</v>
      </c>
      <c r="AD84" s="272">
        <v>215664776.97</v>
      </c>
      <c r="AE84" s="272">
        <v>219085398.67500001</v>
      </c>
      <c r="AF84" s="272">
        <v>222582413.82499999</v>
      </c>
      <c r="AG84" s="170">
        <f t="shared" si="21"/>
        <v>2577624846.9249997</v>
      </c>
      <c r="AI84" s="279">
        <f t="shared" si="14"/>
        <v>478246.82</v>
      </c>
      <c r="AJ84" s="279">
        <f t="shared" si="15"/>
        <v>478453.29</v>
      </c>
      <c r="AK84" s="279">
        <f t="shared" si="16"/>
        <v>478552.82</v>
      </c>
      <c r="AL84" s="279">
        <f t="shared" si="12"/>
        <v>478975.74</v>
      </c>
      <c r="AM84" s="279">
        <f t="shared" si="12"/>
        <v>481830.09</v>
      </c>
      <c r="AN84" s="279">
        <f t="shared" si="12"/>
        <v>487727.23</v>
      </c>
      <c r="AO84" s="279">
        <f t="shared" si="12"/>
        <v>490840.73</v>
      </c>
      <c r="AP84" s="279">
        <f t="shared" si="12"/>
        <v>491272.75</v>
      </c>
      <c r="AQ84" s="279">
        <f t="shared" si="12"/>
        <v>491633.98</v>
      </c>
      <c r="AR84" s="279">
        <f t="shared" si="12"/>
        <v>491889.35</v>
      </c>
      <c r="AS84" s="279">
        <f t="shared" si="12"/>
        <v>492144.72</v>
      </c>
      <c r="AT84" s="279">
        <f t="shared" si="12"/>
        <v>492614.72</v>
      </c>
      <c r="AU84" s="280">
        <f t="shared" si="22"/>
        <v>5834182.2399999984</v>
      </c>
      <c r="AV84" s="280">
        <f t="shared" si="23"/>
        <v>493084.72</v>
      </c>
      <c r="AW84" s="280">
        <f t="shared" si="23"/>
        <v>493084.72</v>
      </c>
      <c r="AX84" s="280">
        <f t="shared" si="23"/>
        <v>494119.84</v>
      </c>
      <c r="AY84" s="280">
        <f t="shared" si="23"/>
        <v>498100.78</v>
      </c>
      <c r="AZ84" s="280">
        <f t="shared" si="17"/>
        <v>827279.72</v>
      </c>
      <c r="BA84" s="280">
        <f t="shared" si="18"/>
        <v>842997.88</v>
      </c>
      <c r="BB84" s="280">
        <f t="shared" si="19"/>
        <v>859459.74</v>
      </c>
      <c r="BC84" s="280">
        <f t="shared" si="13"/>
        <v>864087.9</v>
      </c>
      <c r="BD84" s="280">
        <f t="shared" si="13"/>
        <v>866650</v>
      </c>
      <c r="BE84" s="280">
        <f t="shared" si="13"/>
        <v>866650</v>
      </c>
      <c r="BF84" s="280">
        <f t="shared" si="13"/>
        <v>866650</v>
      </c>
      <c r="BG84" s="280">
        <f t="shared" si="13"/>
        <v>867350.36</v>
      </c>
      <c r="BH84" s="280">
        <f t="shared" si="13"/>
        <v>868050.73</v>
      </c>
      <c r="BI84" s="280">
        <f t="shared" si="13"/>
        <v>868050.73</v>
      </c>
      <c r="BJ84" s="280">
        <f t="shared" si="13"/>
        <v>881818.73</v>
      </c>
      <c r="BK84" s="280">
        <f t="shared" si="13"/>
        <v>895894.22</v>
      </c>
      <c r="BL84" s="279">
        <f t="shared" si="24"/>
        <v>10374940.010000002</v>
      </c>
    </row>
    <row r="85" spans="1:66" x14ac:dyDescent="0.25">
      <c r="A85" s="268" t="s">
        <v>576</v>
      </c>
      <c r="B85" s="175">
        <v>0</v>
      </c>
      <c r="C85" s="175">
        <v>2.5999999999999999E-3</v>
      </c>
      <c r="D85" s="272">
        <v>2100620.94</v>
      </c>
      <c r="E85" s="272">
        <v>2100620.94</v>
      </c>
      <c r="F85" s="272">
        <v>2100620.94</v>
      </c>
      <c r="G85" s="272">
        <v>2100620.94</v>
      </c>
      <c r="H85" s="272">
        <v>2100620.94</v>
      </c>
      <c r="I85" s="272">
        <v>2100620.94</v>
      </c>
      <c r="J85" s="272">
        <v>2100620.94</v>
      </c>
      <c r="K85" s="272">
        <v>2100620.94</v>
      </c>
      <c r="L85" s="272">
        <v>2100620.94</v>
      </c>
      <c r="M85" s="272">
        <v>2100620.94</v>
      </c>
      <c r="N85" s="272">
        <v>2100620.94</v>
      </c>
      <c r="O85" s="272">
        <v>2100620.94</v>
      </c>
      <c r="P85" s="272">
        <f t="shared" si="20"/>
        <v>25207451.280000005</v>
      </c>
      <c r="Q85" s="272">
        <v>2100620.94</v>
      </c>
      <c r="R85" s="272">
        <v>2100620.94</v>
      </c>
      <c r="S85" s="272">
        <v>2100620.94</v>
      </c>
      <c r="T85" s="272">
        <v>2100620.94</v>
      </c>
      <c r="U85" s="272">
        <v>2100620.94</v>
      </c>
      <c r="V85" s="272">
        <v>2100620.94</v>
      </c>
      <c r="W85" s="272">
        <v>2100620.94</v>
      </c>
      <c r="X85" s="272">
        <v>2100620.94</v>
      </c>
      <c r="Y85" s="272">
        <v>2100620.94</v>
      </c>
      <c r="Z85" s="272">
        <v>2100620.94</v>
      </c>
      <c r="AA85" s="272">
        <v>2100620.94</v>
      </c>
      <c r="AB85" s="272">
        <v>2100620.94</v>
      </c>
      <c r="AC85" s="272">
        <v>2100620.94</v>
      </c>
      <c r="AD85" s="272">
        <v>2100620.94</v>
      </c>
      <c r="AE85" s="272">
        <v>2100620.94</v>
      </c>
      <c r="AF85" s="272">
        <v>2100620.94</v>
      </c>
      <c r="AG85" s="170">
        <f t="shared" si="21"/>
        <v>25207451.280000005</v>
      </c>
      <c r="AI85" s="279">
        <f t="shared" si="14"/>
        <v>0</v>
      </c>
      <c r="AJ85" s="279">
        <f t="shared" si="15"/>
        <v>0</v>
      </c>
      <c r="AK85" s="279">
        <f t="shared" si="16"/>
        <v>0</v>
      </c>
      <c r="AL85" s="279">
        <f t="shared" si="12"/>
        <v>0</v>
      </c>
      <c r="AM85" s="279">
        <f t="shared" si="12"/>
        <v>0</v>
      </c>
      <c r="AN85" s="279">
        <f t="shared" si="12"/>
        <v>0</v>
      </c>
      <c r="AO85" s="279">
        <f t="shared" si="12"/>
        <v>0</v>
      </c>
      <c r="AP85" s="279">
        <f t="shared" si="12"/>
        <v>0</v>
      </c>
      <c r="AQ85" s="279">
        <f t="shared" si="12"/>
        <v>0</v>
      </c>
      <c r="AR85" s="279">
        <f t="shared" si="12"/>
        <v>0</v>
      </c>
      <c r="AS85" s="279">
        <f t="shared" si="12"/>
        <v>0</v>
      </c>
      <c r="AT85" s="279">
        <f t="shared" si="12"/>
        <v>0</v>
      </c>
      <c r="AU85" s="280">
        <f t="shared" si="22"/>
        <v>0</v>
      </c>
      <c r="AV85" s="280">
        <f t="shared" si="23"/>
        <v>0</v>
      </c>
      <c r="AW85" s="280">
        <f t="shared" si="23"/>
        <v>0</v>
      </c>
      <c r="AX85" s="280">
        <f t="shared" si="23"/>
        <v>0</v>
      </c>
      <c r="AY85" s="280">
        <f t="shared" si="23"/>
        <v>0</v>
      </c>
      <c r="AZ85" s="280">
        <f t="shared" si="17"/>
        <v>455.13</v>
      </c>
      <c r="BA85" s="280">
        <f t="shared" si="18"/>
        <v>455.13</v>
      </c>
      <c r="BB85" s="280">
        <f t="shared" si="19"/>
        <v>455.13</v>
      </c>
      <c r="BC85" s="280">
        <f t="shared" si="13"/>
        <v>455.13</v>
      </c>
      <c r="BD85" s="280">
        <f t="shared" si="13"/>
        <v>455.13</v>
      </c>
      <c r="BE85" s="280">
        <f t="shared" si="13"/>
        <v>455.13</v>
      </c>
      <c r="BF85" s="280">
        <f t="shared" si="13"/>
        <v>455.13</v>
      </c>
      <c r="BG85" s="280">
        <f t="shared" si="13"/>
        <v>455.13</v>
      </c>
      <c r="BH85" s="280">
        <f t="shared" si="13"/>
        <v>455.13</v>
      </c>
      <c r="BI85" s="280">
        <f t="shared" si="13"/>
        <v>455.13</v>
      </c>
      <c r="BJ85" s="280">
        <f t="shared" si="13"/>
        <v>455.13</v>
      </c>
      <c r="BK85" s="280">
        <f t="shared" si="13"/>
        <v>455.13</v>
      </c>
      <c r="BL85" s="279">
        <f t="shared" si="24"/>
        <v>5461.56</v>
      </c>
    </row>
    <row r="86" spans="1:66" x14ac:dyDescent="0.25">
      <c r="A86" s="268" t="s">
        <v>577</v>
      </c>
      <c r="B86" s="175">
        <v>0</v>
      </c>
      <c r="C86" s="175">
        <v>4.8299999999999996E-2</v>
      </c>
      <c r="D86" s="272">
        <v>0</v>
      </c>
      <c r="E86" s="272">
        <v>0</v>
      </c>
      <c r="F86" s="272">
        <v>0</v>
      </c>
      <c r="G86" s="272">
        <v>0</v>
      </c>
      <c r="H86" s="272">
        <v>0</v>
      </c>
      <c r="I86" s="272">
        <v>0</v>
      </c>
      <c r="J86" s="272">
        <v>0</v>
      </c>
      <c r="K86" s="272">
        <v>0</v>
      </c>
      <c r="L86" s="272">
        <v>0</v>
      </c>
      <c r="M86" s="272">
        <v>0</v>
      </c>
      <c r="N86" s="272">
        <v>0</v>
      </c>
      <c r="O86" s="272">
        <v>0</v>
      </c>
      <c r="P86" s="272">
        <f t="shared" si="20"/>
        <v>0</v>
      </c>
      <c r="Q86" s="272">
        <v>0</v>
      </c>
      <c r="R86" s="272">
        <v>0</v>
      </c>
      <c r="S86" s="272">
        <v>0</v>
      </c>
      <c r="T86" s="272">
        <v>0</v>
      </c>
      <c r="U86" s="272">
        <v>0</v>
      </c>
      <c r="V86" s="272">
        <v>0</v>
      </c>
      <c r="W86" s="272">
        <v>0</v>
      </c>
      <c r="X86" s="272">
        <v>0</v>
      </c>
      <c r="Y86" s="272">
        <v>0</v>
      </c>
      <c r="Z86" s="272">
        <v>0</v>
      </c>
      <c r="AA86" s="272">
        <v>0</v>
      </c>
      <c r="AB86" s="272">
        <v>0</v>
      </c>
      <c r="AC86" s="272">
        <v>0</v>
      </c>
      <c r="AD86" s="272">
        <v>0</v>
      </c>
      <c r="AE86" s="272">
        <v>0</v>
      </c>
      <c r="AF86" s="272">
        <v>0</v>
      </c>
      <c r="AG86" s="170">
        <f t="shared" si="21"/>
        <v>0</v>
      </c>
      <c r="AI86" s="279">
        <f t="shared" si="14"/>
        <v>0</v>
      </c>
      <c r="AJ86" s="279">
        <f t="shared" si="15"/>
        <v>0</v>
      </c>
      <c r="AK86" s="279">
        <f t="shared" si="16"/>
        <v>0</v>
      </c>
      <c r="AL86" s="279">
        <f t="shared" si="12"/>
        <v>0</v>
      </c>
      <c r="AM86" s="279">
        <f t="shared" si="12"/>
        <v>0</v>
      </c>
      <c r="AN86" s="279">
        <f t="shared" si="12"/>
        <v>0</v>
      </c>
      <c r="AO86" s="279">
        <f t="shared" si="12"/>
        <v>0</v>
      </c>
      <c r="AP86" s="279">
        <f t="shared" si="12"/>
        <v>0</v>
      </c>
      <c r="AQ86" s="279">
        <f t="shared" si="12"/>
        <v>0</v>
      </c>
      <c r="AR86" s="279">
        <f t="shared" si="12"/>
        <v>0</v>
      </c>
      <c r="AS86" s="279">
        <f t="shared" si="12"/>
        <v>0</v>
      </c>
      <c r="AT86" s="279">
        <f t="shared" si="12"/>
        <v>0</v>
      </c>
      <c r="AU86" s="280">
        <f t="shared" si="22"/>
        <v>0</v>
      </c>
      <c r="AV86" s="280">
        <f t="shared" si="23"/>
        <v>0</v>
      </c>
      <c r="AW86" s="280">
        <f t="shared" si="23"/>
        <v>0</v>
      </c>
      <c r="AX86" s="280">
        <f t="shared" si="23"/>
        <v>0</v>
      </c>
      <c r="AY86" s="280">
        <f t="shared" si="23"/>
        <v>0</v>
      </c>
      <c r="AZ86" s="280">
        <f t="shared" si="17"/>
        <v>0</v>
      </c>
      <c r="BA86" s="280">
        <f t="shared" si="18"/>
        <v>0</v>
      </c>
      <c r="BB86" s="280">
        <f t="shared" si="19"/>
        <v>0</v>
      </c>
      <c r="BC86" s="280">
        <f t="shared" si="13"/>
        <v>0</v>
      </c>
      <c r="BD86" s="280">
        <f t="shared" si="13"/>
        <v>0</v>
      </c>
      <c r="BE86" s="280">
        <f t="shared" si="13"/>
        <v>0</v>
      </c>
      <c r="BF86" s="280">
        <f t="shared" si="13"/>
        <v>0</v>
      </c>
      <c r="BG86" s="280">
        <f t="shared" si="13"/>
        <v>0</v>
      </c>
      <c r="BH86" s="280">
        <f t="shared" si="13"/>
        <v>0</v>
      </c>
      <c r="BI86" s="280">
        <f t="shared" si="13"/>
        <v>0</v>
      </c>
      <c r="BJ86" s="280">
        <f t="shared" si="13"/>
        <v>0</v>
      </c>
      <c r="BK86" s="280">
        <f t="shared" si="13"/>
        <v>0</v>
      </c>
      <c r="BL86" s="279">
        <f t="shared" si="24"/>
        <v>0</v>
      </c>
      <c r="BN86" s="279">
        <f>BL86</f>
        <v>0</v>
      </c>
    </row>
    <row r="87" spans="1:66" x14ac:dyDescent="0.25">
      <c r="A87" s="268" t="s">
        <v>578</v>
      </c>
      <c r="B87" s="175">
        <v>0</v>
      </c>
      <c r="C87" s="175">
        <v>4.8299999999999996E-2</v>
      </c>
      <c r="D87" s="272">
        <v>0</v>
      </c>
      <c r="E87" s="272">
        <v>0</v>
      </c>
      <c r="F87" s="272">
        <v>0</v>
      </c>
      <c r="G87" s="272">
        <v>0</v>
      </c>
      <c r="H87" s="272">
        <v>0</v>
      </c>
      <c r="I87" s="272">
        <v>0</v>
      </c>
      <c r="J87" s="272">
        <v>0</v>
      </c>
      <c r="K87" s="272">
        <v>0</v>
      </c>
      <c r="L87" s="272">
        <v>0</v>
      </c>
      <c r="M87" s="272">
        <v>0</v>
      </c>
      <c r="N87" s="272">
        <v>0</v>
      </c>
      <c r="O87" s="272">
        <v>0</v>
      </c>
      <c r="P87" s="272">
        <f t="shared" si="20"/>
        <v>0</v>
      </c>
      <c r="Q87" s="272">
        <v>0</v>
      </c>
      <c r="R87" s="272">
        <v>0</v>
      </c>
      <c r="S87" s="272">
        <v>0</v>
      </c>
      <c r="T87" s="272">
        <v>0</v>
      </c>
      <c r="U87" s="272">
        <v>0</v>
      </c>
      <c r="V87" s="272">
        <v>0</v>
      </c>
      <c r="W87" s="272">
        <v>0</v>
      </c>
      <c r="X87" s="272">
        <v>0</v>
      </c>
      <c r="Y87" s="272">
        <v>0</v>
      </c>
      <c r="Z87" s="272">
        <v>0</v>
      </c>
      <c r="AA87" s="272">
        <v>0</v>
      </c>
      <c r="AB87" s="272">
        <v>0</v>
      </c>
      <c r="AC87" s="272">
        <v>0</v>
      </c>
      <c r="AD87" s="272">
        <v>0</v>
      </c>
      <c r="AE87" s="272">
        <v>0</v>
      </c>
      <c r="AF87" s="272">
        <v>0</v>
      </c>
      <c r="AG87" s="170">
        <f t="shared" si="21"/>
        <v>0</v>
      </c>
      <c r="AI87" s="279">
        <f t="shared" si="14"/>
        <v>0</v>
      </c>
      <c r="AJ87" s="279">
        <f t="shared" si="15"/>
        <v>0</v>
      </c>
      <c r="AK87" s="279">
        <f t="shared" si="16"/>
        <v>0</v>
      </c>
      <c r="AL87" s="279">
        <f t="shared" si="12"/>
        <v>0</v>
      </c>
      <c r="AM87" s="279">
        <f t="shared" si="12"/>
        <v>0</v>
      </c>
      <c r="AN87" s="279">
        <f t="shared" si="12"/>
        <v>0</v>
      </c>
      <c r="AO87" s="279">
        <f t="shared" si="12"/>
        <v>0</v>
      </c>
      <c r="AP87" s="279">
        <f t="shared" si="12"/>
        <v>0</v>
      </c>
      <c r="AQ87" s="279">
        <f t="shared" si="12"/>
        <v>0</v>
      </c>
      <c r="AR87" s="279">
        <f t="shared" si="12"/>
        <v>0</v>
      </c>
      <c r="AS87" s="279">
        <f t="shared" si="12"/>
        <v>0</v>
      </c>
      <c r="AT87" s="279">
        <f t="shared" si="12"/>
        <v>0</v>
      </c>
      <c r="AU87" s="280">
        <f t="shared" si="22"/>
        <v>0</v>
      </c>
      <c r="AV87" s="280">
        <f t="shared" si="23"/>
        <v>0</v>
      </c>
      <c r="AW87" s="280">
        <f t="shared" si="23"/>
        <v>0</v>
      </c>
      <c r="AX87" s="280">
        <f t="shared" si="23"/>
        <v>0</v>
      </c>
      <c r="AY87" s="280">
        <f t="shared" si="23"/>
        <v>0</v>
      </c>
      <c r="AZ87" s="280">
        <f t="shared" si="17"/>
        <v>0</v>
      </c>
      <c r="BA87" s="280">
        <f t="shared" si="18"/>
        <v>0</v>
      </c>
      <c r="BB87" s="280">
        <f t="shared" si="19"/>
        <v>0</v>
      </c>
      <c r="BC87" s="280">
        <f t="shared" si="13"/>
        <v>0</v>
      </c>
      <c r="BD87" s="280">
        <f t="shared" si="13"/>
        <v>0</v>
      </c>
      <c r="BE87" s="280">
        <f t="shared" si="13"/>
        <v>0</v>
      </c>
      <c r="BF87" s="280">
        <f t="shared" si="13"/>
        <v>0</v>
      </c>
      <c r="BG87" s="280">
        <f t="shared" si="13"/>
        <v>0</v>
      </c>
      <c r="BH87" s="280">
        <f t="shared" si="13"/>
        <v>0</v>
      </c>
      <c r="BI87" s="280">
        <f t="shared" si="13"/>
        <v>0</v>
      </c>
      <c r="BJ87" s="280">
        <f t="shared" si="13"/>
        <v>0</v>
      </c>
      <c r="BK87" s="280">
        <f t="shared" si="13"/>
        <v>0</v>
      </c>
      <c r="BL87" s="279">
        <f t="shared" si="24"/>
        <v>0</v>
      </c>
      <c r="BN87" s="279">
        <f>BL87</f>
        <v>0</v>
      </c>
    </row>
    <row r="88" spans="1:66" x14ac:dyDescent="0.25">
      <c r="A88" s="268" t="s">
        <v>198</v>
      </c>
      <c r="B88" s="175">
        <v>2.93E-2</v>
      </c>
      <c r="C88" s="175">
        <v>4.8299999999999996E-2</v>
      </c>
      <c r="D88" s="272">
        <v>160279154.88</v>
      </c>
      <c r="E88" s="272">
        <v>160279154.88</v>
      </c>
      <c r="F88" s="272">
        <v>160279154.88</v>
      </c>
      <c r="G88" s="272">
        <v>160279154.88</v>
      </c>
      <c r="H88" s="272">
        <v>160279154.88</v>
      </c>
      <c r="I88" s="272">
        <v>162365420.24000001</v>
      </c>
      <c r="J88" s="272">
        <v>164451685.59</v>
      </c>
      <c r="K88" s="272">
        <v>164451685.59</v>
      </c>
      <c r="L88" s="272">
        <v>164451685.59</v>
      </c>
      <c r="M88" s="272">
        <v>164451685.59</v>
      </c>
      <c r="N88" s="272">
        <v>164451685.59</v>
      </c>
      <c r="O88" s="272">
        <v>164451685.59</v>
      </c>
      <c r="P88" s="272">
        <f t="shared" si="20"/>
        <v>1950471308.1799996</v>
      </c>
      <c r="Q88" s="272">
        <v>164451685.59</v>
      </c>
      <c r="R88" s="272">
        <v>164451685.59</v>
      </c>
      <c r="S88" s="272">
        <v>164451685.59</v>
      </c>
      <c r="T88" s="272">
        <v>164451685.59</v>
      </c>
      <c r="U88" s="272">
        <v>164451685.59</v>
      </c>
      <c r="V88" s="272">
        <v>164451685.59</v>
      </c>
      <c r="W88" s="272">
        <v>164451685.59</v>
      </c>
      <c r="X88" s="272">
        <v>164451685.59</v>
      </c>
      <c r="Y88" s="272">
        <v>164451685.59</v>
      </c>
      <c r="Z88" s="272">
        <v>164451685.59</v>
      </c>
      <c r="AA88" s="272">
        <v>164451685.59</v>
      </c>
      <c r="AB88" s="272">
        <v>164451685.59</v>
      </c>
      <c r="AC88" s="272">
        <v>164451685.59</v>
      </c>
      <c r="AD88" s="272">
        <v>164451685.59</v>
      </c>
      <c r="AE88" s="272">
        <v>164698065.15000001</v>
      </c>
      <c r="AF88" s="272">
        <v>164944444.71000001</v>
      </c>
      <c r="AG88" s="170">
        <f t="shared" si="21"/>
        <v>1974159365.76</v>
      </c>
      <c r="AI88" s="279">
        <f t="shared" si="14"/>
        <v>391348.27</v>
      </c>
      <c r="AJ88" s="279">
        <f t="shared" si="15"/>
        <v>391348.27</v>
      </c>
      <c r="AK88" s="279">
        <f t="shared" si="16"/>
        <v>391348.27</v>
      </c>
      <c r="AL88" s="279">
        <f t="shared" si="12"/>
        <v>391348.27</v>
      </c>
      <c r="AM88" s="279">
        <f t="shared" si="12"/>
        <v>391348.27</v>
      </c>
      <c r="AN88" s="279">
        <f t="shared" si="12"/>
        <v>396442.23</v>
      </c>
      <c r="AO88" s="279">
        <f t="shared" si="12"/>
        <v>401536.2</v>
      </c>
      <c r="AP88" s="279">
        <f t="shared" si="12"/>
        <v>401536.2</v>
      </c>
      <c r="AQ88" s="279">
        <f t="shared" si="12"/>
        <v>401536.2</v>
      </c>
      <c r="AR88" s="279">
        <f t="shared" si="12"/>
        <v>401536.2</v>
      </c>
      <c r="AS88" s="279">
        <f t="shared" si="12"/>
        <v>401536.2</v>
      </c>
      <c r="AT88" s="279">
        <f t="shared" si="12"/>
        <v>401536.2</v>
      </c>
      <c r="AU88" s="280">
        <f t="shared" si="22"/>
        <v>4762400.7800000012</v>
      </c>
      <c r="AV88" s="280">
        <f t="shared" si="23"/>
        <v>401536.2</v>
      </c>
      <c r="AW88" s="280">
        <f t="shared" si="23"/>
        <v>401536.2</v>
      </c>
      <c r="AX88" s="280">
        <f t="shared" si="23"/>
        <v>401536.2</v>
      </c>
      <c r="AY88" s="280">
        <f t="shared" si="23"/>
        <v>401536.2</v>
      </c>
      <c r="AZ88" s="280">
        <f t="shared" si="17"/>
        <v>661918.03</v>
      </c>
      <c r="BA88" s="280">
        <f t="shared" si="18"/>
        <v>661918.03</v>
      </c>
      <c r="BB88" s="280">
        <f t="shared" si="19"/>
        <v>661918.03</v>
      </c>
      <c r="BC88" s="280">
        <f t="shared" si="13"/>
        <v>661918.03</v>
      </c>
      <c r="BD88" s="280">
        <f t="shared" si="13"/>
        <v>661918.03</v>
      </c>
      <c r="BE88" s="280">
        <f t="shared" si="13"/>
        <v>661918.03</v>
      </c>
      <c r="BF88" s="280">
        <f t="shared" si="13"/>
        <v>661918.03</v>
      </c>
      <c r="BG88" s="280">
        <f t="shared" si="13"/>
        <v>661918.03</v>
      </c>
      <c r="BH88" s="280">
        <f t="shared" si="13"/>
        <v>661918.03</v>
      </c>
      <c r="BI88" s="280">
        <f t="shared" si="13"/>
        <v>661918.03</v>
      </c>
      <c r="BJ88" s="280">
        <f t="shared" si="13"/>
        <v>662909.71</v>
      </c>
      <c r="BK88" s="280">
        <f t="shared" si="13"/>
        <v>663901.39</v>
      </c>
      <c r="BL88" s="279">
        <f t="shared" si="24"/>
        <v>7945991.4000000013</v>
      </c>
      <c r="BN88" s="279">
        <f>BL88</f>
        <v>7945991.4000000013</v>
      </c>
    </row>
    <row r="89" spans="1:66" x14ac:dyDescent="0.25">
      <c r="A89" s="268" t="s">
        <v>579</v>
      </c>
      <c r="B89" s="175">
        <v>2.93E-2</v>
      </c>
      <c r="C89" s="175">
        <v>4.8299999999999996E-2</v>
      </c>
      <c r="D89" s="272">
        <v>0</v>
      </c>
      <c r="E89" s="272">
        <v>0</v>
      </c>
      <c r="F89" s="272">
        <v>0</v>
      </c>
      <c r="G89" s="272">
        <v>0</v>
      </c>
      <c r="H89" s="272">
        <v>0</v>
      </c>
      <c r="I89" s="272">
        <v>0</v>
      </c>
      <c r="J89" s="272">
        <v>0</v>
      </c>
      <c r="K89" s="272">
        <v>0</v>
      </c>
      <c r="L89" s="272">
        <v>0</v>
      </c>
      <c r="M89" s="272">
        <v>0</v>
      </c>
      <c r="N89" s="272">
        <v>0</v>
      </c>
      <c r="O89" s="272">
        <v>0</v>
      </c>
      <c r="P89" s="272">
        <f t="shared" si="20"/>
        <v>0</v>
      </c>
      <c r="Q89" s="272">
        <v>0</v>
      </c>
      <c r="R89" s="272">
        <v>0</v>
      </c>
      <c r="S89" s="272">
        <v>0</v>
      </c>
      <c r="T89" s="272">
        <v>0</v>
      </c>
      <c r="U89" s="272">
        <v>0</v>
      </c>
      <c r="V89" s="272">
        <v>0</v>
      </c>
      <c r="W89" s="272">
        <v>0</v>
      </c>
      <c r="X89" s="272">
        <v>0</v>
      </c>
      <c r="Y89" s="272">
        <v>0</v>
      </c>
      <c r="Z89" s="272">
        <v>0</v>
      </c>
      <c r="AA89" s="272">
        <v>0</v>
      </c>
      <c r="AB89" s="272">
        <v>0</v>
      </c>
      <c r="AC89" s="272">
        <v>0</v>
      </c>
      <c r="AD89" s="272">
        <v>0</v>
      </c>
      <c r="AE89" s="272">
        <v>0</v>
      </c>
      <c r="AF89" s="272">
        <v>0</v>
      </c>
      <c r="AG89" s="170">
        <f t="shared" si="21"/>
        <v>0</v>
      </c>
      <c r="AI89" s="279">
        <f t="shared" si="14"/>
        <v>0</v>
      </c>
      <c r="AJ89" s="279">
        <f t="shared" si="15"/>
        <v>0</v>
      </c>
      <c r="AK89" s="279">
        <f t="shared" si="16"/>
        <v>0</v>
      </c>
      <c r="AL89" s="279">
        <f t="shared" si="12"/>
        <v>0</v>
      </c>
      <c r="AM89" s="279">
        <f t="shared" si="12"/>
        <v>0</v>
      </c>
      <c r="AN89" s="279">
        <f t="shared" si="12"/>
        <v>0</v>
      </c>
      <c r="AO89" s="279">
        <f t="shared" si="12"/>
        <v>0</v>
      </c>
      <c r="AP89" s="279">
        <f t="shared" si="12"/>
        <v>0</v>
      </c>
      <c r="AQ89" s="279">
        <f t="shared" si="12"/>
        <v>0</v>
      </c>
      <c r="AR89" s="279">
        <f t="shared" si="12"/>
        <v>0</v>
      </c>
      <c r="AS89" s="279">
        <f t="shared" si="12"/>
        <v>0</v>
      </c>
      <c r="AT89" s="279">
        <f t="shared" si="12"/>
        <v>0</v>
      </c>
      <c r="AU89" s="280">
        <f t="shared" si="22"/>
        <v>0</v>
      </c>
      <c r="AV89" s="280">
        <f t="shared" si="23"/>
        <v>0</v>
      </c>
      <c r="AW89" s="280">
        <f t="shared" si="23"/>
        <v>0</v>
      </c>
      <c r="AX89" s="280">
        <f t="shared" si="23"/>
        <v>0</v>
      </c>
      <c r="AY89" s="280">
        <f t="shared" si="23"/>
        <v>0</v>
      </c>
      <c r="AZ89" s="280">
        <f t="shared" si="17"/>
        <v>0</v>
      </c>
      <c r="BA89" s="280">
        <f t="shared" si="18"/>
        <v>0</v>
      </c>
      <c r="BB89" s="280">
        <f t="shared" si="19"/>
        <v>0</v>
      </c>
      <c r="BC89" s="280">
        <f t="shared" si="13"/>
        <v>0</v>
      </c>
      <c r="BD89" s="280">
        <f t="shared" si="13"/>
        <v>0</v>
      </c>
      <c r="BE89" s="280">
        <f t="shared" si="13"/>
        <v>0</v>
      </c>
      <c r="BF89" s="280">
        <f t="shared" si="13"/>
        <v>0</v>
      </c>
      <c r="BG89" s="280">
        <f t="shared" si="13"/>
        <v>0</v>
      </c>
      <c r="BH89" s="280">
        <f t="shared" si="13"/>
        <v>0</v>
      </c>
      <c r="BI89" s="280">
        <f t="shared" si="13"/>
        <v>0</v>
      </c>
      <c r="BJ89" s="280">
        <f t="shared" si="13"/>
        <v>0</v>
      </c>
      <c r="BK89" s="280">
        <f t="shared" si="13"/>
        <v>0</v>
      </c>
      <c r="BL89" s="279">
        <f t="shared" si="24"/>
        <v>0</v>
      </c>
      <c r="BN89" s="279">
        <f>BL89</f>
        <v>0</v>
      </c>
    </row>
    <row r="90" spans="1:66" x14ac:dyDescent="0.25">
      <c r="A90" s="268" t="s">
        <v>580</v>
      </c>
      <c r="B90" s="175">
        <v>0</v>
      </c>
      <c r="C90" s="175">
        <v>2.3E-3</v>
      </c>
      <c r="D90" s="272">
        <v>39480.550000000003</v>
      </c>
      <c r="E90" s="272">
        <v>39480.550000000003</v>
      </c>
      <c r="F90" s="272">
        <v>39480.550000000003</v>
      </c>
      <c r="G90" s="272">
        <v>39480.550000000003</v>
      </c>
      <c r="H90" s="272">
        <v>39480.550000000003</v>
      </c>
      <c r="I90" s="272">
        <v>39480.550000000003</v>
      </c>
      <c r="J90" s="272">
        <v>39480.550000000003</v>
      </c>
      <c r="K90" s="272">
        <v>39480.550000000003</v>
      </c>
      <c r="L90" s="272">
        <v>39480.550000000003</v>
      </c>
      <c r="M90" s="272">
        <v>39480.550000000003</v>
      </c>
      <c r="N90" s="272">
        <v>39480.550000000003</v>
      </c>
      <c r="O90" s="272">
        <v>39480.550000000003</v>
      </c>
      <c r="P90" s="272">
        <f t="shared" si="20"/>
        <v>473766.59999999992</v>
      </c>
      <c r="Q90" s="272">
        <v>39480.550000000003</v>
      </c>
      <c r="R90" s="272">
        <v>39480.550000000003</v>
      </c>
      <c r="S90" s="272">
        <v>39480.550000000003</v>
      </c>
      <c r="T90" s="272">
        <v>39480.550000000003</v>
      </c>
      <c r="U90" s="272">
        <v>39480.550000000003</v>
      </c>
      <c r="V90" s="272">
        <v>39480.550000000003</v>
      </c>
      <c r="W90" s="272">
        <v>39480.550000000003</v>
      </c>
      <c r="X90" s="272">
        <v>39480.550000000003</v>
      </c>
      <c r="Y90" s="272">
        <v>39480.550000000003</v>
      </c>
      <c r="Z90" s="272">
        <v>39480.550000000003</v>
      </c>
      <c r="AA90" s="272">
        <v>39480.550000000003</v>
      </c>
      <c r="AB90" s="272">
        <v>39480.550000000003</v>
      </c>
      <c r="AC90" s="272">
        <v>39480.550000000003</v>
      </c>
      <c r="AD90" s="272">
        <v>39480.550000000003</v>
      </c>
      <c r="AE90" s="272">
        <v>39480.550000000003</v>
      </c>
      <c r="AF90" s="272">
        <v>39480.550000000003</v>
      </c>
      <c r="AG90" s="170">
        <f t="shared" si="21"/>
        <v>473766.59999999992</v>
      </c>
      <c r="AI90" s="279">
        <f t="shared" si="14"/>
        <v>0</v>
      </c>
      <c r="AJ90" s="279">
        <f t="shared" si="15"/>
        <v>0</v>
      </c>
      <c r="AK90" s="279">
        <f t="shared" si="16"/>
        <v>0</v>
      </c>
      <c r="AL90" s="279">
        <f t="shared" si="12"/>
        <v>0</v>
      </c>
      <c r="AM90" s="279">
        <f t="shared" si="12"/>
        <v>0</v>
      </c>
      <c r="AN90" s="279">
        <f t="shared" si="12"/>
        <v>0</v>
      </c>
      <c r="AO90" s="279">
        <f t="shared" ref="AO90:AT114" si="26">ROUND(J90*$B90/12,2)</f>
        <v>0</v>
      </c>
      <c r="AP90" s="279">
        <f t="shared" si="26"/>
        <v>0</v>
      </c>
      <c r="AQ90" s="279">
        <f t="shared" si="26"/>
        <v>0</v>
      </c>
      <c r="AR90" s="279">
        <f t="shared" si="26"/>
        <v>0</v>
      </c>
      <c r="AS90" s="279">
        <f t="shared" si="26"/>
        <v>0</v>
      </c>
      <c r="AT90" s="279">
        <f t="shared" si="26"/>
        <v>0</v>
      </c>
      <c r="AU90" s="280">
        <f t="shared" si="22"/>
        <v>0</v>
      </c>
      <c r="AV90" s="280">
        <f t="shared" si="23"/>
        <v>0</v>
      </c>
      <c r="AW90" s="280">
        <f t="shared" si="23"/>
        <v>0</v>
      </c>
      <c r="AX90" s="280">
        <f t="shared" si="23"/>
        <v>0</v>
      </c>
      <c r="AY90" s="280">
        <f t="shared" si="23"/>
        <v>0</v>
      </c>
      <c r="AZ90" s="280">
        <f t="shared" si="17"/>
        <v>7.57</v>
      </c>
      <c r="BA90" s="280">
        <f t="shared" si="18"/>
        <v>7.57</v>
      </c>
      <c r="BB90" s="280">
        <f t="shared" si="19"/>
        <v>7.57</v>
      </c>
      <c r="BC90" s="280">
        <f t="shared" si="13"/>
        <v>7.57</v>
      </c>
      <c r="BD90" s="280">
        <f t="shared" si="13"/>
        <v>7.57</v>
      </c>
      <c r="BE90" s="280">
        <f t="shared" si="13"/>
        <v>7.57</v>
      </c>
      <c r="BF90" s="280">
        <f t="shared" ref="BF90:BK105" si="27">ROUND(AA90*$C90/12,2)</f>
        <v>7.57</v>
      </c>
      <c r="BG90" s="280">
        <f t="shared" si="27"/>
        <v>7.57</v>
      </c>
      <c r="BH90" s="280">
        <f t="shared" si="27"/>
        <v>7.57</v>
      </c>
      <c r="BI90" s="280">
        <f t="shared" si="27"/>
        <v>7.57</v>
      </c>
      <c r="BJ90" s="280">
        <f t="shared" si="27"/>
        <v>7.57</v>
      </c>
      <c r="BK90" s="280">
        <f t="shared" si="27"/>
        <v>7.57</v>
      </c>
      <c r="BL90" s="279">
        <f t="shared" si="24"/>
        <v>90.839999999999975</v>
      </c>
    </row>
    <row r="91" spans="1:66" x14ac:dyDescent="0.25">
      <c r="A91" s="268" t="s">
        <v>199</v>
      </c>
      <c r="B91" s="175">
        <v>4.1700000000000001E-2</v>
      </c>
      <c r="C91" s="175">
        <v>4.1600000000000005E-2</v>
      </c>
      <c r="D91" s="272">
        <v>139656667.53</v>
      </c>
      <c r="E91" s="272">
        <v>139600799.19999999</v>
      </c>
      <c r="F91" s="272">
        <v>139612034.52000001</v>
      </c>
      <c r="G91" s="272">
        <v>139812092.52000001</v>
      </c>
      <c r="H91" s="272">
        <v>139896912.22</v>
      </c>
      <c r="I91" s="272">
        <v>139929309.5</v>
      </c>
      <c r="J91" s="272">
        <v>139929309.5</v>
      </c>
      <c r="K91" s="272">
        <v>139929309.5</v>
      </c>
      <c r="L91" s="272">
        <v>139929309.5</v>
      </c>
      <c r="M91" s="272">
        <v>139929309.5</v>
      </c>
      <c r="N91" s="272">
        <v>139929309.5</v>
      </c>
      <c r="O91" s="272">
        <v>139929309.5</v>
      </c>
      <c r="P91" s="272">
        <f t="shared" si="20"/>
        <v>1678083672.49</v>
      </c>
      <c r="Q91" s="272">
        <v>139929309.5</v>
      </c>
      <c r="R91" s="272">
        <v>140007138.23500001</v>
      </c>
      <c r="S91" s="272">
        <v>140084966.97</v>
      </c>
      <c r="T91" s="272">
        <v>140084966.97</v>
      </c>
      <c r="U91" s="272">
        <v>140084966.97</v>
      </c>
      <c r="V91" s="272">
        <v>140084966.97</v>
      </c>
      <c r="W91" s="272">
        <v>140084966.97</v>
      </c>
      <c r="X91" s="272">
        <v>140084966.97</v>
      </c>
      <c r="Y91" s="272">
        <v>140084966.97</v>
      </c>
      <c r="Z91" s="272">
        <v>140084966.97</v>
      </c>
      <c r="AA91" s="272">
        <v>140084966.97</v>
      </c>
      <c r="AB91" s="272">
        <v>140084966.97</v>
      </c>
      <c r="AC91" s="272">
        <v>140084966.97</v>
      </c>
      <c r="AD91" s="272">
        <v>140084966.97</v>
      </c>
      <c r="AE91" s="272">
        <v>140084966.97</v>
      </c>
      <c r="AF91" s="272">
        <v>140084966.97</v>
      </c>
      <c r="AG91" s="170">
        <f t="shared" si="21"/>
        <v>1681019603.6400001</v>
      </c>
      <c r="AI91" s="279">
        <f t="shared" si="14"/>
        <v>485306.92</v>
      </c>
      <c r="AJ91" s="279">
        <f t="shared" si="15"/>
        <v>485112.78</v>
      </c>
      <c r="AK91" s="279">
        <f t="shared" si="16"/>
        <v>485151.82</v>
      </c>
      <c r="AL91" s="279">
        <f t="shared" ref="AL91:AL116" si="28">ROUND(G91*$B91/12,2)</f>
        <v>485847.02</v>
      </c>
      <c r="AM91" s="279">
        <f t="shared" ref="AM91:AM116" si="29">ROUND(H91*$B91/12,2)</f>
        <v>486141.77</v>
      </c>
      <c r="AN91" s="279">
        <f t="shared" ref="AN91:AN116" si="30">ROUND(I91*$B91/12,2)</f>
        <v>486254.35</v>
      </c>
      <c r="AO91" s="279">
        <f t="shared" si="26"/>
        <v>486254.35</v>
      </c>
      <c r="AP91" s="279">
        <f t="shared" si="26"/>
        <v>486254.35</v>
      </c>
      <c r="AQ91" s="279">
        <f t="shared" si="26"/>
        <v>486254.35</v>
      </c>
      <c r="AR91" s="279">
        <f t="shared" si="26"/>
        <v>486254.35</v>
      </c>
      <c r="AS91" s="279">
        <f t="shared" si="26"/>
        <v>486254.35</v>
      </c>
      <c r="AT91" s="279">
        <f t="shared" si="26"/>
        <v>486254.35</v>
      </c>
      <c r="AU91" s="280">
        <f t="shared" si="22"/>
        <v>5831340.7599999988</v>
      </c>
      <c r="AV91" s="280">
        <f t="shared" si="23"/>
        <v>486254.35</v>
      </c>
      <c r="AW91" s="280">
        <f t="shared" si="23"/>
        <v>486524.81</v>
      </c>
      <c r="AX91" s="280">
        <f t="shared" si="23"/>
        <v>486795.26</v>
      </c>
      <c r="AY91" s="280">
        <f t="shared" si="23"/>
        <v>486795.26</v>
      </c>
      <c r="AZ91" s="280">
        <f t="shared" si="17"/>
        <v>485627.89</v>
      </c>
      <c r="BA91" s="280">
        <f t="shared" si="18"/>
        <v>485627.89</v>
      </c>
      <c r="BB91" s="280">
        <f t="shared" si="19"/>
        <v>485627.89</v>
      </c>
      <c r="BC91" s="280">
        <f t="shared" ref="BC91:BC112" si="31">ROUND(X91*$C91/12,2)</f>
        <v>485627.89</v>
      </c>
      <c r="BD91" s="280">
        <f t="shared" ref="BD91:BD112" si="32">ROUND(Y91*$C91/12,2)</f>
        <v>485627.89</v>
      </c>
      <c r="BE91" s="280">
        <f t="shared" ref="BE91:BE112" si="33">ROUND(Z91*$C91/12,2)</f>
        <v>485627.89</v>
      </c>
      <c r="BF91" s="280">
        <f t="shared" si="27"/>
        <v>485627.89</v>
      </c>
      <c r="BG91" s="280">
        <f t="shared" si="27"/>
        <v>485627.89</v>
      </c>
      <c r="BH91" s="280">
        <f t="shared" si="27"/>
        <v>485627.89</v>
      </c>
      <c r="BI91" s="280">
        <f t="shared" si="27"/>
        <v>485627.89</v>
      </c>
      <c r="BJ91" s="280">
        <f t="shared" si="27"/>
        <v>485627.89</v>
      </c>
      <c r="BK91" s="280">
        <f t="shared" si="27"/>
        <v>485627.89</v>
      </c>
      <c r="BL91" s="279">
        <f t="shared" si="24"/>
        <v>5827534.6799999997</v>
      </c>
    </row>
    <row r="92" spans="1:66" x14ac:dyDescent="0.25">
      <c r="A92" s="268" t="s">
        <v>581</v>
      </c>
      <c r="B92" s="175">
        <v>0</v>
      </c>
      <c r="C92" s="175">
        <v>4.1600000000000005E-2</v>
      </c>
      <c r="D92" s="272">
        <v>0</v>
      </c>
      <c r="E92" s="272">
        <v>0</v>
      </c>
      <c r="F92" s="272">
        <v>0</v>
      </c>
      <c r="G92" s="272">
        <v>0</v>
      </c>
      <c r="H92" s="272">
        <v>0</v>
      </c>
      <c r="I92" s="272">
        <v>0</v>
      </c>
      <c r="J92" s="272">
        <v>0</v>
      </c>
      <c r="K92" s="272">
        <v>0</v>
      </c>
      <c r="L92" s="272">
        <v>0</v>
      </c>
      <c r="M92" s="272">
        <v>0</v>
      </c>
      <c r="N92" s="272">
        <v>0</v>
      </c>
      <c r="O92" s="272">
        <v>0</v>
      </c>
      <c r="P92" s="272">
        <f t="shared" si="20"/>
        <v>0</v>
      </c>
      <c r="Q92" s="272">
        <v>0</v>
      </c>
      <c r="R92" s="272">
        <v>0</v>
      </c>
      <c r="S92" s="272">
        <v>0</v>
      </c>
      <c r="T92" s="272">
        <v>0</v>
      </c>
      <c r="U92" s="272">
        <v>0</v>
      </c>
      <c r="V92" s="272">
        <v>0</v>
      </c>
      <c r="W92" s="272">
        <v>0</v>
      </c>
      <c r="X92" s="272">
        <v>0</v>
      </c>
      <c r="Y92" s="272">
        <v>0</v>
      </c>
      <c r="Z92" s="272">
        <v>0</v>
      </c>
      <c r="AA92" s="272">
        <v>0</v>
      </c>
      <c r="AB92" s="272">
        <v>0</v>
      </c>
      <c r="AC92" s="272">
        <v>0</v>
      </c>
      <c r="AD92" s="272">
        <v>0</v>
      </c>
      <c r="AE92" s="272">
        <v>0</v>
      </c>
      <c r="AF92" s="272">
        <v>0</v>
      </c>
      <c r="AG92" s="170">
        <f t="shared" si="21"/>
        <v>0</v>
      </c>
      <c r="AI92" s="279">
        <f t="shared" si="14"/>
        <v>0</v>
      </c>
      <c r="AJ92" s="279">
        <f t="shared" si="15"/>
        <v>0</v>
      </c>
      <c r="AK92" s="279">
        <f t="shared" si="16"/>
        <v>0</v>
      </c>
      <c r="AL92" s="279">
        <f t="shared" si="28"/>
        <v>0</v>
      </c>
      <c r="AM92" s="279">
        <f t="shared" si="29"/>
        <v>0</v>
      </c>
      <c r="AN92" s="279">
        <f t="shared" si="30"/>
        <v>0</v>
      </c>
      <c r="AO92" s="279">
        <f t="shared" si="26"/>
        <v>0</v>
      </c>
      <c r="AP92" s="279">
        <f t="shared" si="26"/>
        <v>0</v>
      </c>
      <c r="AQ92" s="279">
        <f t="shared" si="26"/>
        <v>0</v>
      </c>
      <c r="AR92" s="279">
        <f t="shared" si="26"/>
        <v>0</v>
      </c>
      <c r="AS92" s="279">
        <f t="shared" si="26"/>
        <v>0</v>
      </c>
      <c r="AT92" s="279">
        <f t="shared" si="26"/>
        <v>0</v>
      </c>
      <c r="AU92" s="280">
        <f t="shared" si="22"/>
        <v>0</v>
      </c>
      <c r="AV92" s="280">
        <f t="shared" si="23"/>
        <v>0</v>
      </c>
      <c r="AW92" s="280">
        <f t="shared" si="23"/>
        <v>0</v>
      </c>
      <c r="AX92" s="280">
        <f t="shared" si="23"/>
        <v>0</v>
      </c>
      <c r="AY92" s="280">
        <f t="shared" si="23"/>
        <v>0</v>
      </c>
      <c r="AZ92" s="280">
        <f t="shared" si="17"/>
        <v>0</v>
      </c>
      <c r="BA92" s="280">
        <f t="shared" si="18"/>
        <v>0</v>
      </c>
      <c r="BB92" s="280">
        <f t="shared" si="19"/>
        <v>0</v>
      </c>
      <c r="BC92" s="280">
        <f t="shared" si="31"/>
        <v>0</v>
      </c>
      <c r="BD92" s="280">
        <f t="shared" si="32"/>
        <v>0</v>
      </c>
      <c r="BE92" s="280">
        <f t="shared" si="33"/>
        <v>0</v>
      </c>
      <c r="BF92" s="280">
        <f t="shared" si="27"/>
        <v>0</v>
      </c>
      <c r="BG92" s="280">
        <f t="shared" si="27"/>
        <v>0</v>
      </c>
      <c r="BH92" s="280">
        <f t="shared" si="27"/>
        <v>0</v>
      </c>
      <c r="BI92" s="280">
        <f t="shared" si="27"/>
        <v>0</v>
      </c>
      <c r="BJ92" s="280">
        <f t="shared" si="27"/>
        <v>0</v>
      </c>
      <c r="BK92" s="280">
        <f t="shared" si="27"/>
        <v>0</v>
      </c>
      <c r="BL92" s="279">
        <f t="shared" si="24"/>
        <v>0</v>
      </c>
      <c r="BN92" s="279">
        <f>BL92</f>
        <v>0</v>
      </c>
    </row>
    <row r="93" spans="1:66" x14ac:dyDescent="0.25">
      <c r="A93" s="268" t="s">
        <v>200</v>
      </c>
      <c r="B93" s="175">
        <v>4.1700000000000001E-2</v>
      </c>
      <c r="C93" s="175">
        <v>4.1600000000000005E-2</v>
      </c>
      <c r="D93" s="272">
        <v>1047185.25</v>
      </c>
      <c r="E93" s="272">
        <v>1047185.25</v>
      </c>
      <c r="F93" s="272">
        <v>1047185.25</v>
      </c>
      <c r="G93" s="272">
        <v>1047185.25</v>
      </c>
      <c r="H93" s="272">
        <v>1047185.25</v>
      </c>
      <c r="I93" s="272">
        <v>1047185.25</v>
      </c>
      <c r="J93" s="272">
        <v>1080022.4850000001</v>
      </c>
      <c r="K93" s="272">
        <v>1112859.72</v>
      </c>
      <c r="L93" s="272">
        <v>1112859.72</v>
      </c>
      <c r="M93" s="272">
        <v>1112859.72</v>
      </c>
      <c r="N93" s="272">
        <v>1112859.72</v>
      </c>
      <c r="O93" s="272">
        <v>1112859.72</v>
      </c>
      <c r="P93" s="272">
        <f t="shared" si="20"/>
        <v>12927432.585000003</v>
      </c>
      <c r="Q93" s="272">
        <v>1112859.72</v>
      </c>
      <c r="R93" s="272">
        <v>1112859.72</v>
      </c>
      <c r="S93" s="272">
        <v>1112859.72</v>
      </c>
      <c r="T93" s="272">
        <v>1112859.72</v>
      </c>
      <c r="U93" s="272">
        <v>1112859.72</v>
      </c>
      <c r="V93" s="272">
        <v>1112859.72</v>
      </c>
      <c r="W93" s="272">
        <v>1112859.72</v>
      </c>
      <c r="X93" s="272">
        <v>1112859.72</v>
      </c>
      <c r="Y93" s="272">
        <v>1112859.72</v>
      </c>
      <c r="Z93" s="272">
        <v>1112859.72</v>
      </c>
      <c r="AA93" s="272">
        <v>1112859.72</v>
      </c>
      <c r="AB93" s="272">
        <v>1112859.72</v>
      </c>
      <c r="AC93" s="272">
        <v>1112859.72</v>
      </c>
      <c r="AD93" s="272">
        <v>1112859.72</v>
      </c>
      <c r="AE93" s="272">
        <v>1112859.72</v>
      </c>
      <c r="AF93" s="272">
        <v>1112859.72</v>
      </c>
      <c r="AG93" s="170">
        <f t="shared" si="21"/>
        <v>13354316.640000002</v>
      </c>
      <c r="AI93" s="279">
        <f t="shared" si="14"/>
        <v>3638.97</v>
      </c>
      <c r="AJ93" s="279">
        <f t="shared" si="15"/>
        <v>3638.97</v>
      </c>
      <c r="AK93" s="279">
        <f t="shared" si="16"/>
        <v>3638.97</v>
      </c>
      <c r="AL93" s="279">
        <f t="shared" si="28"/>
        <v>3638.97</v>
      </c>
      <c r="AM93" s="279">
        <f t="shared" si="29"/>
        <v>3638.97</v>
      </c>
      <c r="AN93" s="279">
        <f t="shared" si="30"/>
        <v>3638.97</v>
      </c>
      <c r="AO93" s="279">
        <f t="shared" si="26"/>
        <v>3753.08</v>
      </c>
      <c r="AP93" s="279">
        <f t="shared" si="26"/>
        <v>3867.19</v>
      </c>
      <c r="AQ93" s="279">
        <f t="shared" si="26"/>
        <v>3867.19</v>
      </c>
      <c r="AR93" s="279">
        <f t="shared" si="26"/>
        <v>3867.19</v>
      </c>
      <c r="AS93" s="279">
        <f t="shared" si="26"/>
        <v>3867.19</v>
      </c>
      <c r="AT93" s="279">
        <f t="shared" si="26"/>
        <v>3867.19</v>
      </c>
      <c r="AU93" s="280">
        <f t="shared" si="22"/>
        <v>44922.850000000006</v>
      </c>
      <c r="AV93" s="280">
        <f t="shared" si="23"/>
        <v>3867.19</v>
      </c>
      <c r="AW93" s="280">
        <f t="shared" si="23"/>
        <v>3867.19</v>
      </c>
      <c r="AX93" s="280">
        <f t="shared" si="23"/>
        <v>3867.19</v>
      </c>
      <c r="AY93" s="280">
        <f t="shared" si="23"/>
        <v>3867.19</v>
      </c>
      <c r="AZ93" s="280">
        <f t="shared" si="17"/>
        <v>3857.91</v>
      </c>
      <c r="BA93" s="280">
        <f t="shared" si="18"/>
        <v>3857.91</v>
      </c>
      <c r="BB93" s="280">
        <f t="shared" si="19"/>
        <v>3857.91</v>
      </c>
      <c r="BC93" s="280">
        <f t="shared" si="31"/>
        <v>3857.91</v>
      </c>
      <c r="BD93" s="280">
        <f t="shared" si="32"/>
        <v>3857.91</v>
      </c>
      <c r="BE93" s="280">
        <f t="shared" si="33"/>
        <v>3857.91</v>
      </c>
      <c r="BF93" s="280">
        <f t="shared" si="27"/>
        <v>3857.91</v>
      </c>
      <c r="BG93" s="280">
        <f t="shared" si="27"/>
        <v>3857.91</v>
      </c>
      <c r="BH93" s="280">
        <f t="shared" si="27"/>
        <v>3857.91</v>
      </c>
      <c r="BI93" s="280">
        <f t="shared" si="27"/>
        <v>3857.91</v>
      </c>
      <c r="BJ93" s="280">
        <f t="shared" si="27"/>
        <v>3857.91</v>
      </c>
      <c r="BK93" s="280">
        <f t="shared" si="27"/>
        <v>3857.91</v>
      </c>
      <c r="BL93" s="279">
        <f t="shared" si="24"/>
        <v>46294.920000000013</v>
      </c>
      <c r="BN93" s="279">
        <f>BL93</f>
        <v>46294.920000000013</v>
      </c>
    </row>
    <row r="94" spans="1:66" x14ac:dyDescent="0.25">
      <c r="A94" s="268" t="s">
        <v>201</v>
      </c>
      <c r="B94" s="175">
        <v>1.6500000000000001E-2</v>
      </c>
      <c r="C94" s="175">
        <v>5.1000000000000004E-2</v>
      </c>
      <c r="D94" s="272">
        <v>132888809.72</v>
      </c>
      <c r="E94" s="272">
        <v>132874474.22</v>
      </c>
      <c r="F94" s="272">
        <v>132910419.56</v>
      </c>
      <c r="G94" s="272">
        <v>132979732.84</v>
      </c>
      <c r="H94" s="272">
        <v>133316626.01000001</v>
      </c>
      <c r="I94" s="272">
        <v>133619654.79000001</v>
      </c>
      <c r="J94" s="272">
        <v>133619158.34999999</v>
      </c>
      <c r="K94" s="272">
        <v>133619158.34999999</v>
      </c>
      <c r="L94" s="272">
        <v>133786202.85499999</v>
      </c>
      <c r="M94" s="272">
        <v>134035434.37</v>
      </c>
      <c r="N94" s="272">
        <v>134263498.26999998</v>
      </c>
      <c r="O94" s="272">
        <v>134513270.94499999</v>
      </c>
      <c r="P94" s="272">
        <f t="shared" si="20"/>
        <v>1602426440.28</v>
      </c>
      <c r="Q94" s="272">
        <v>134609655.30499998</v>
      </c>
      <c r="R94" s="272">
        <v>133951749.72499999</v>
      </c>
      <c r="S94" s="272">
        <v>133357461.245</v>
      </c>
      <c r="T94" s="272">
        <v>133403405.55500002</v>
      </c>
      <c r="U94" s="272">
        <v>133291213.23500001</v>
      </c>
      <c r="V94" s="272">
        <v>133180155.81000002</v>
      </c>
      <c r="W94" s="272">
        <v>133700511.06500003</v>
      </c>
      <c r="X94" s="272">
        <v>134098800.63000001</v>
      </c>
      <c r="Y94" s="272">
        <v>133945778.31500003</v>
      </c>
      <c r="Z94" s="272">
        <v>133918096.93500005</v>
      </c>
      <c r="AA94" s="272">
        <v>135546395.95000005</v>
      </c>
      <c r="AB94" s="272">
        <v>136725325.55500001</v>
      </c>
      <c r="AC94" s="272">
        <v>136262693.49500003</v>
      </c>
      <c r="AD94" s="272">
        <v>135604787.91500005</v>
      </c>
      <c r="AE94" s="272">
        <v>134897995.41500008</v>
      </c>
      <c r="AF94" s="272">
        <v>134831435.70500007</v>
      </c>
      <c r="AG94" s="170">
        <f t="shared" si="21"/>
        <v>1616003190.0250003</v>
      </c>
      <c r="AI94" s="279">
        <f t="shared" si="14"/>
        <v>182722.11</v>
      </c>
      <c r="AJ94" s="279">
        <f t="shared" si="15"/>
        <v>182702.4</v>
      </c>
      <c r="AK94" s="279">
        <f t="shared" si="16"/>
        <v>182751.83</v>
      </c>
      <c r="AL94" s="279">
        <f t="shared" si="28"/>
        <v>182847.13</v>
      </c>
      <c r="AM94" s="279">
        <f t="shared" si="29"/>
        <v>183310.36</v>
      </c>
      <c r="AN94" s="279">
        <f t="shared" si="30"/>
        <v>183727.03</v>
      </c>
      <c r="AO94" s="279">
        <f t="shared" si="26"/>
        <v>183726.34</v>
      </c>
      <c r="AP94" s="279">
        <f t="shared" si="26"/>
        <v>183726.34</v>
      </c>
      <c r="AQ94" s="279">
        <f t="shared" si="26"/>
        <v>183956.03</v>
      </c>
      <c r="AR94" s="279">
        <f t="shared" si="26"/>
        <v>184298.72</v>
      </c>
      <c r="AS94" s="279">
        <f t="shared" si="26"/>
        <v>184612.31</v>
      </c>
      <c r="AT94" s="279">
        <f t="shared" si="26"/>
        <v>184955.75</v>
      </c>
      <c r="AU94" s="280">
        <f t="shared" si="22"/>
        <v>2203336.35</v>
      </c>
      <c r="AV94" s="280">
        <f t="shared" si="23"/>
        <v>185088.28</v>
      </c>
      <c r="AW94" s="280">
        <f t="shared" si="23"/>
        <v>184183.66</v>
      </c>
      <c r="AX94" s="280">
        <f t="shared" si="23"/>
        <v>183366.51</v>
      </c>
      <c r="AY94" s="280">
        <f t="shared" si="23"/>
        <v>183429.68</v>
      </c>
      <c r="AZ94" s="280">
        <f t="shared" si="17"/>
        <v>566487.66</v>
      </c>
      <c r="BA94" s="280">
        <f t="shared" si="18"/>
        <v>566015.66</v>
      </c>
      <c r="BB94" s="280">
        <f t="shared" si="19"/>
        <v>568227.17000000004</v>
      </c>
      <c r="BC94" s="280">
        <f t="shared" si="31"/>
        <v>569919.9</v>
      </c>
      <c r="BD94" s="280">
        <f t="shared" si="32"/>
        <v>569269.56000000006</v>
      </c>
      <c r="BE94" s="280">
        <f t="shared" si="33"/>
        <v>569151.91</v>
      </c>
      <c r="BF94" s="280">
        <f t="shared" si="27"/>
        <v>576072.18000000005</v>
      </c>
      <c r="BG94" s="280">
        <f t="shared" si="27"/>
        <v>581082.63</v>
      </c>
      <c r="BH94" s="280">
        <f t="shared" si="27"/>
        <v>579116.44999999995</v>
      </c>
      <c r="BI94" s="280">
        <f t="shared" si="27"/>
        <v>576320.35</v>
      </c>
      <c r="BJ94" s="280">
        <f t="shared" si="27"/>
        <v>573316.48</v>
      </c>
      <c r="BK94" s="280">
        <f t="shared" si="27"/>
        <v>573033.6</v>
      </c>
      <c r="BL94" s="279">
        <f t="shared" si="24"/>
        <v>6868013.5500000007</v>
      </c>
    </row>
    <row r="95" spans="1:66" x14ac:dyDescent="0.25">
      <c r="A95" s="268" t="s">
        <v>582</v>
      </c>
      <c r="B95" s="175">
        <v>0</v>
      </c>
      <c r="C95" s="175">
        <v>5.1000000000000004E-2</v>
      </c>
      <c r="D95" s="272">
        <v>0</v>
      </c>
      <c r="E95" s="272">
        <v>0</v>
      </c>
      <c r="F95" s="272">
        <v>0</v>
      </c>
      <c r="G95" s="272">
        <v>0</v>
      </c>
      <c r="H95" s="272">
        <v>0</v>
      </c>
      <c r="I95" s="272">
        <v>0</v>
      </c>
      <c r="J95" s="272">
        <v>0</v>
      </c>
      <c r="K95" s="272">
        <v>0</v>
      </c>
      <c r="L95" s="272">
        <v>0</v>
      </c>
      <c r="M95" s="272">
        <v>0</v>
      </c>
      <c r="N95" s="272">
        <v>0</v>
      </c>
      <c r="O95" s="272">
        <v>0</v>
      </c>
      <c r="P95" s="272">
        <f t="shared" si="20"/>
        <v>0</v>
      </c>
      <c r="Q95" s="272">
        <v>0</v>
      </c>
      <c r="R95" s="272">
        <v>0</v>
      </c>
      <c r="S95" s="272">
        <v>0</v>
      </c>
      <c r="T95" s="272">
        <v>0</v>
      </c>
      <c r="U95" s="272">
        <v>0</v>
      </c>
      <c r="V95" s="272">
        <v>0</v>
      </c>
      <c r="W95" s="272">
        <v>0</v>
      </c>
      <c r="X95" s="272">
        <v>0</v>
      </c>
      <c r="Y95" s="272">
        <v>0</v>
      </c>
      <c r="Z95" s="272">
        <v>0</v>
      </c>
      <c r="AA95" s="272">
        <v>0</v>
      </c>
      <c r="AB95" s="272">
        <v>0</v>
      </c>
      <c r="AC95" s="272">
        <v>0</v>
      </c>
      <c r="AD95" s="272">
        <v>0</v>
      </c>
      <c r="AE95" s="272">
        <v>0</v>
      </c>
      <c r="AF95" s="272">
        <v>0</v>
      </c>
      <c r="AG95" s="170">
        <f t="shared" si="21"/>
        <v>0</v>
      </c>
      <c r="AI95" s="279">
        <f t="shared" ref="AI95:AI117" si="34">ROUND(D95*$B95/12,2)</f>
        <v>0</v>
      </c>
      <c r="AJ95" s="279">
        <f t="shared" ref="AJ95:AJ117" si="35">ROUND(E95*$B95/12,2)</f>
        <v>0</v>
      </c>
      <c r="AK95" s="279">
        <f t="shared" ref="AK95:AK117" si="36">ROUND(F95*$B95/12,2)</f>
        <v>0</v>
      </c>
      <c r="AL95" s="279">
        <f t="shared" si="28"/>
        <v>0</v>
      </c>
      <c r="AM95" s="279">
        <f t="shared" si="29"/>
        <v>0</v>
      </c>
      <c r="AN95" s="279">
        <f t="shared" si="30"/>
        <v>0</v>
      </c>
      <c r="AO95" s="279">
        <f t="shared" si="26"/>
        <v>0</v>
      </c>
      <c r="AP95" s="279">
        <f t="shared" si="26"/>
        <v>0</v>
      </c>
      <c r="AQ95" s="279">
        <f t="shared" si="26"/>
        <v>0</v>
      </c>
      <c r="AR95" s="279">
        <f t="shared" si="26"/>
        <v>0</v>
      </c>
      <c r="AS95" s="279">
        <f t="shared" si="26"/>
        <v>0</v>
      </c>
      <c r="AT95" s="279">
        <f t="shared" si="26"/>
        <v>0</v>
      </c>
      <c r="AU95" s="280">
        <f t="shared" si="22"/>
        <v>0</v>
      </c>
      <c r="AV95" s="280">
        <f t="shared" ref="AV95:AY110" si="37">ROUND(Q95*$B95/12,2)</f>
        <v>0</v>
      </c>
      <c r="AW95" s="280">
        <f t="shared" si="37"/>
        <v>0</v>
      </c>
      <c r="AX95" s="280">
        <f t="shared" si="37"/>
        <v>0</v>
      </c>
      <c r="AY95" s="280">
        <f t="shared" si="37"/>
        <v>0</v>
      </c>
      <c r="AZ95" s="280">
        <f t="shared" ref="AZ95:AZ112" si="38">ROUND(U95*$C95/12,2)</f>
        <v>0</v>
      </c>
      <c r="BA95" s="280">
        <f t="shared" ref="BA95:BA112" si="39">ROUND(V95*$C95/12,2)</f>
        <v>0</v>
      </c>
      <c r="BB95" s="280">
        <f t="shared" ref="BB95:BB112" si="40">ROUND(W95*$C95/12,2)</f>
        <v>0</v>
      </c>
      <c r="BC95" s="280">
        <f t="shared" si="31"/>
        <v>0</v>
      </c>
      <c r="BD95" s="280">
        <f t="shared" si="32"/>
        <v>0</v>
      </c>
      <c r="BE95" s="280">
        <f t="shared" si="33"/>
        <v>0</v>
      </c>
      <c r="BF95" s="280">
        <f t="shared" si="27"/>
        <v>0</v>
      </c>
      <c r="BG95" s="280">
        <f t="shared" si="27"/>
        <v>0</v>
      </c>
      <c r="BH95" s="280">
        <f t="shared" si="27"/>
        <v>0</v>
      </c>
      <c r="BI95" s="280">
        <f t="shared" si="27"/>
        <v>0</v>
      </c>
      <c r="BJ95" s="280">
        <f t="shared" si="27"/>
        <v>0</v>
      </c>
      <c r="BK95" s="280">
        <f t="shared" si="27"/>
        <v>0</v>
      </c>
      <c r="BL95" s="279">
        <f t="shared" si="24"/>
        <v>0</v>
      </c>
      <c r="BN95" s="279">
        <f>BL95</f>
        <v>0</v>
      </c>
    </row>
    <row r="96" spans="1:66" x14ac:dyDescent="0.25">
      <c r="A96" s="268" t="s">
        <v>202</v>
      </c>
      <c r="B96" s="175">
        <v>1.6500000000000001E-2</v>
      </c>
      <c r="C96" s="175">
        <v>5.1000000000000004E-2</v>
      </c>
      <c r="D96" s="272">
        <v>144285636.30000001</v>
      </c>
      <c r="E96" s="272">
        <v>144285636.30000001</v>
      </c>
      <c r="F96" s="272">
        <v>144285636.30000001</v>
      </c>
      <c r="G96" s="272">
        <v>144285636.30000001</v>
      </c>
      <c r="H96" s="272">
        <v>144285636.30000001</v>
      </c>
      <c r="I96" s="272">
        <v>144285636.30000001</v>
      </c>
      <c r="J96" s="272">
        <v>144722406.41500002</v>
      </c>
      <c r="K96" s="272">
        <v>145159176.53</v>
      </c>
      <c r="L96" s="272">
        <v>145159176.53</v>
      </c>
      <c r="M96" s="272">
        <v>145159176.53</v>
      </c>
      <c r="N96" s="272">
        <v>145159176.53</v>
      </c>
      <c r="O96" s="272">
        <v>145159176.53</v>
      </c>
      <c r="P96" s="272">
        <f t="shared" si="20"/>
        <v>1736232106.8649998</v>
      </c>
      <c r="Q96" s="272">
        <v>145159176.53</v>
      </c>
      <c r="R96" s="272">
        <v>145159176.53</v>
      </c>
      <c r="S96" s="272">
        <v>145159176.53</v>
      </c>
      <c r="T96" s="272">
        <v>145159176.53</v>
      </c>
      <c r="U96" s="272">
        <v>145159176.53</v>
      </c>
      <c r="V96" s="272">
        <v>145159176.53</v>
      </c>
      <c r="W96" s="272">
        <v>145159176.53</v>
      </c>
      <c r="X96" s="272">
        <v>145159176.53</v>
      </c>
      <c r="Y96" s="272">
        <v>145159176.53</v>
      </c>
      <c r="Z96" s="272">
        <v>145159176.53</v>
      </c>
      <c r="AA96" s="272">
        <v>145159176.53</v>
      </c>
      <c r="AB96" s="272">
        <v>145159176.53</v>
      </c>
      <c r="AC96" s="272">
        <v>145159176.53</v>
      </c>
      <c r="AD96" s="272">
        <v>145159176.53</v>
      </c>
      <c r="AE96" s="272">
        <v>145159176.53</v>
      </c>
      <c r="AF96" s="272">
        <v>145159176.53</v>
      </c>
      <c r="AG96" s="170">
        <f t="shared" si="21"/>
        <v>1741910118.3599999</v>
      </c>
      <c r="AI96" s="279">
        <f t="shared" si="34"/>
        <v>198392.75</v>
      </c>
      <c r="AJ96" s="279">
        <f t="shared" si="35"/>
        <v>198392.75</v>
      </c>
      <c r="AK96" s="279">
        <f t="shared" si="36"/>
        <v>198392.75</v>
      </c>
      <c r="AL96" s="279">
        <f t="shared" si="28"/>
        <v>198392.75</v>
      </c>
      <c r="AM96" s="279">
        <f t="shared" si="29"/>
        <v>198392.75</v>
      </c>
      <c r="AN96" s="279">
        <f t="shared" si="30"/>
        <v>198392.75</v>
      </c>
      <c r="AO96" s="279">
        <f t="shared" si="26"/>
        <v>198993.31</v>
      </c>
      <c r="AP96" s="279">
        <f t="shared" si="26"/>
        <v>199593.87</v>
      </c>
      <c r="AQ96" s="279">
        <f t="shared" si="26"/>
        <v>199593.87</v>
      </c>
      <c r="AR96" s="279">
        <f t="shared" si="26"/>
        <v>199593.87</v>
      </c>
      <c r="AS96" s="279">
        <f t="shared" si="26"/>
        <v>199593.87</v>
      </c>
      <c r="AT96" s="279">
        <f t="shared" si="26"/>
        <v>199593.87</v>
      </c>
      <c r="AU96" s="280">
        <f t="shared" si="22"/>
        <v>2387319.1600000006</v>
      </c>
      <c r="AV96" s="280">
        <f t="shared" si="37"/>
        <v>199593.87</v>
      </c>
      <c r="AW96" s="280">
        <f t="shared" si="37"/>
        <v>199593.87</v>
      </c>
      <c r="AX96" s="280">
        <f t="shared" si="37"/>
        <v>199593.87</v>
      </c>
      <c r="AY96" s="280">
        <f t="shared" si="37"/>
        <v>199593.87</v>
      </c>
      <c r="AZ96" s="280">
        <f t="shared" si="38"/>
        <v>616926.5</v>
      </c>
      <c r="BA96" s="280">
        <f t="shared" si="39"/>
        <v>616926.5</v>
      </c>
      <c r="BB96" s="280">
        <f t="shared" si="40"/>
        <v>616926.5</v>
      </c>
      <c r="BC96" s="280">
        <f t="shared" si="31"/>
        <v>616926.5</v>
      </c>
      <c r="BD96" s="280">
        <f t="shared" si="32"/>
        <v>616926.5</v>
      </c>
      <c r="BE96" s="280">
        <f t="shared" si="33"/>
        <v>616926.5</v>
      </c>
      <c r="BF96" s="280">
        <f t="shared" si="27"/>
        <v>616926.5</v>
      </c>
      <c r="BG96" s="280">
        <f t="shared" si="27"/>
        <v>616926.5</v>
      </c>
      <c r="BH96" s="280">
        <f t="shared" si="27"/>
        <v>616926.5</v>
      </c>
      <c r="BI96" s="280">
        <f t="shared" si="27"/>
        <v>616926.5</v>
      </c>
      <c r="BJ96" s="280">
        <f t="shared" si="27"/>
        <v>616926.5</v>
      </c>
      <c r="BK96" s="280">
        <f t="shared" si="27"/>
        <v>616926.5</v>
      </c>
      <c r="BL96" s="279">
        <f t="shared" si="24"/>
        <v>7403118</v>
      </c>
      <c r="BN96" s="279">
        <f>BL96</f>
        <v>7403118</v>
      </c>
    </row>
    <row r="97" spans="1:66" x14ac:dyDescent="0.25">
      <c r="A97" s="268" t="s">
        <v>583</v>
      </c>
      <c r="B97" s="175">
        <v>1.6500000000000001E-2</v>
      </c>
      <c r="C97" s="175">
        <v>5.1000000000000004E-2</v>
      </c>
      <c r="D97" s="272">
        <v>0</v>
      </c>
      <c r="E97" s="272">
        <v>0</v>
      </c>
      <c r="F97" s="272">
        <v>0</v>
      </c>
      <c r="G97" s="272">
        <v>0</v>
      </c>
      <c r="H97" s="272">
        <v>0</v>
      </c>
      <c r="I97" s="272">
        <v>0</v>
      </c>
      <c r="J97" s="272">
        <v>0</v>
      </c>
      <c r="K97" s="272">
        <v>0</v>
      </c>
      <c r="L97" s="272">
        <v>0</v>
      </c>
      <c r="M97" s="272">
        <v>0</v>
      </c>
      <c r="N97" s="272">
        <v>0</v>
      </c>
      <c r="O97" s="272">
        <v>0</v>
      </c>
      <c r="P97" s="272">
        <f t="shared" si="20"/>
        <v>0</v>
      </c>
      <c r="Q97" s="272">
        <v>0</v>
      </c>
      <c r="R97" s="272">
        <v>0</v>
      </c>
      <c r="S97" s="272">
        <v>0</v>
      </c>
      <c r="T97" s="272">
        <v>0</v>
      </c>
      <c r="U97" s="272">
        <v>0</v>
      </c>
      <c r="V97" s="272">
        <v>0</v>
      </c>
      <c r="W97" s="272">
        <v>0</v>
      </c>
      <c r="X97" s="272">
        <v>0</v>
      </c>
      <c r="Y97" s="272">
        <v>0</v>
      </c>
      <c r="Z97" s="272">
        <v>0</v>
      </c>
      <c r="AA97" s="272">
        <v>0</v>
      </c>
      <c r="AB97" s="272">
        <v>0</v>
      </c>
      <c r="AC97" s="272">
        <v>0</v>
      </c>
      <c r="AD97" s="272">
        <v>0</v>
      </c>
      <c r="AE97" s="272">
        <v>0</v>
      </c>
      <c r="AF97" s="272">
        <v>0</v>
      </c>
      <c r="AG97" s="170">
        <f t="shared" si="21"/>
        <v>0</v>
      </c>
      <c r="AI97" s="279">
        <f t="shared" si="34"/>
        <v>0</v>
      </c>
      <c r="AJ97" s="279">
        <f t="shared" si="35"/>
        <v>0</v>
      </c>
      <c r="AK97" s="279">
        <f t="shared" si="36"/>
        <v>0</v>
      </c>
      <c r="AL97" s="279">
        <f t="shared" si="28"/>
        <v>0</v>
      </c>
      <c r="AM97" s="279">
        <f t="shared" si="29"/>
        <v>0</v>
      </c>
      <c r="AN97" s="279">
        <f t="shared" si="30"/>
        <v>0</v>
      </c>
      <c r="AO97" s="279">
        <f t="shared" si="26"/>
        <v>0</v>
      </c>
      <c r="AP97" s="279">
        <f t="shared" si="26"/>
        <v>0</v>
      </c>
      <c r="AQ97" s="279">
        <f t="shared" si="26"/>
        <v>0</v>
      </c>
      <c r="AR97" s="279">
        <f t="shared" si="26"/>
        <v>0</v>
      </c>
      <c r="AS97" s="279">
        <f t="shared" si="26"/>
        <v>0</v>
      </c>
      <c r="AT97" s="279">
        <f t="shared" si="26"/>
        <v>0</v>
      </c>
      <c r="AU97" s="280">
        <f t="shared" si="22"/>
        <v>0</v>
      </c>
      <c r="AV97" s="280">
        <f t="shared" si="37"/>
        <v>0</v>
      </c>
      <c r="AW97" s="280">
        <f t="shared" si="37"/>
        <v>0</v>
      </c>
      <c r="AX97" s="280">
        <f t="shared" si="37"/>
        <v>0</v>
      </c>
      <c r="AY97" s="280">
        <f t="shared" si="37"/>
        <v>0</v>
      </c>
      <c r="AZ97" s="280">
        <f t="shared" si="38"/>
        <v>0</v>
      </c>
      <c r="BA97" s="280">
        <f t="shared" si="39"/>
        <v>0</v>
      </c>
      <c r="BB97" s="280">
        <f t="shared" si="40"/>
        <v>0</v>
      </c>
      <c r="BC97" s="280">
        <f t="shared" si="31"/>
        <v>0</v>
      </c>
      <c r="BD97" s="280">
        <f t="shared" si="32"/>
        <v>0</v>
      </c>
      <c r="BE97" s="280">
        <f t="shared" si="33"/>
        <v>0</v>
      </c>
      <c r="BF97" s="280">
        <f t="shared" si="27"/>
        <v>0</v>
      </c>
      <c r="BG97" s="280">
        <f t="shared" si="27"/>
        <v>0</v>
      </c>
      <c r="BH97" s="280">
        <f t="shared" si="27"/>
        <v>0</v>
      </c>
      <c r="BI97" s="280">
        <f t="shared" si="27"/>
        <v>0</v>
      </c>
      <c r="BJ97" s="280">
        <f t="shared" si="27"/>
        <v>0</v>
      </c>
      <c r="BK97" s="280">
        <f t="shared" si="27"/>
        <v>0</v>
      </c>
      <c r="BL97" s="279">
        <f t="shared" si="24"/>
        <v>0</v>
      </c>
      <c r="BN97" s="279">
        <f>BL97</f>
        <v>0</v>
      </c>
    </row>
    <row r="98" spans="1:66" x14ac:dyDescent="0.25">
      <c r="A98" s="268" t="s">
        <v>584</v>
      </c>
      <c r="B98" s="175">
        <v>0</v>
      </c>
      <c r="C98" s="175">
        <v>0</v>
      </c>
      <c r="D98" s="272">
        <v>1901133.18</v>
      </c>
      <c r="E98" s="272">
        <v>1901133.18</v>
      </c>
      <c r="F98" s="272">
        <v>1901133.18</v>
      </c>
      <c r="G98" s="272">
        <v>1901133.18</v>
      </c>
      <c r="H98" s="272">
        <v>1901133.18</v>
      </c>
      <c r="I98" s="272">
        <v>1901133.18</v>
      </c>
      <c r="J98" s="272">
        <v>1901133.18</v>
      </c>
      <c r="K98" s="272">
        <v>1901133.18</v>
      </c>
      <c r="L98" s="272">
        <v>1901133.18</v>
      </c>
      <c r="M98" s="272">
        <v>1901133.18</v>
      </c>
      <c r="N98" s="272">
        <v>1901133.18</v>
      </c>
      <c r="O98" s="272">
        <v>1901133.18</v>
      </c>
      <c r="P98" s="272">
        <f t="shared" si="20"/>
        <v>22813598.16</v>
      </c>
      <c r="Q98" s="272">
        <v>1901133.18</v>
      </c>
      <c r="R98" s="272">
        <v>1901133.18</v>
      </c>
      <c r="S98" s="272">
        <v>1901133.18</v>
      </c>
      <c r="T98" s="272">
        <v>1901133.18</v>
      </c>
      <c r="U98" s="272">
        <v>1901133.18</v>
      </c>
      <c r="V98" s="272">
        <v>1901133.18</v>
      </c>
      <c r="W98" s="272">
        <v>1901133.18</v>
      </c>
      <c r="X98" s="272">
        <v>1901133.18</v>
      </c>
      <c r="Y98" s="272">
        <v>1901133.18</v>
      </c>
      <c r="Z98" s="272">
        <v>1901133.18</v>
      </c>
      <c r="AA98" s="272">
        <v>1901133.18</v>
      </c>
      <c r="AB98" s="272">
        <v>1901133.18</v>
      </c>
      <c r="AC98" s="272">
        <v>1901133.18</v>
      </c>
      <c r="AD98" s="272">
        <v>1901133.18</v>
      </c>
      <c r="AE98" s="272">
        <v>1901133.18</v>
      </c>
      <c r="AF98" s="272">
        <v>1901133.18</v>
      </c>
      <c r="AG98" s="170">
        <f t="shared" si="21"/>
        <v>22813598.16</v>
      </c>
      <c r="AI98" s="279">
        <f t="shared" si="34"/>
        <v>0</v>
      </c>
      <c r="AJ98" s="279">
        <f t="shared" si="35"/>
        <v>0</v>
      </c>
      <c r="AK98" s="279">
        <f t="shared" si="36"/>
        <v>0</v>
      </c>
      <c r="AL98" s="279">
        <f t="shared" si="28"/>
        <v>0</v>
      </c>
      <c r="AM98" s="279">
        <f t="shared" si="29"/>
        <v>0</v>
      </c>
      <c r="AN98" s="279">
        <f t="shared" si="30"/>
        <v>0</v>
      </c>
      <c r="AO98" s="279">
        <f t="shared" si="26"/>
        <v>0</v>
      </c>
      <c r="AP98" s="279">
        <f t="shared" si="26"/>
        <v>0</v>
      </c>
      <c r="AQ98" s="279">
        <f t="shared" si="26"/>
        <v>0</v>
      </c>
      <c r="AR98" s="279">
        <f t="shared" si="26"/>
        <v>0</v>
      </c>
      <c r="AS98" s="279">
        <f t="shared" si="26"/>
        <v>0</v>
      </c>
      <c r="AT98" s="279">
        <f t="shared" si="26"/>
        <v>0</v>
      </c>
      <c r="AU98" s="280">
        <f t="shared" si="22"/>
        <v>0</v>
      </c>
      <c r="AV98" s="280">
        <f t="shared" si="37"/>
        <v>0</v>
      </c>
      <c r="AW98" s="280">
        <f t="shared" si="37"/>
        <v>0</v>
      </c>
      <c r="AX98" s="280">
        <f t="shared" si="37"/>
        <v>0</v>
      </c>
      <c r="AY98" s="280">
        <f t="shared" si="37"/>
        <v>0</v>
      </c>
      <c r="AZ98" s="280">
        <f t="shared" si="38"/>
        <v>0</v>
      </c>
      <c r="BA98" s="280">
        <f t="shared" si="39"/>
        <v>0</v>
      </c>
      <c r="BB98" s="280">
        <f t="shared" si="40"/>
        <v>0</v>
      </c>
      <c r="BC98" s="280">
        <f t="shared" si="31"/>
        <v>0</v>
      </c>
      <c r="BD98" s="280">
        <f t="shared" si="32"/>
        <v>0</v>
      </c>
      <c r="BE98" s="280">
        <f t="shared" si="33"/>
        <v>0</v>
      </c>
      <c r="BF98" s="280">
        <f t="shared" si="27"/>
        <v>0</v>
      </c>
      <c r="BG98" s="280">
        <f t="shared" si="27"/>
        <v>0</v>
      </c>
      <c r="BH98" s="280">
        <f t="shared" si="27"/>
        <v>0</v>
      </c>
      <c r="BI98" s="280">
        <f t="shared" si="27"/>
        <v>0</v>
      </c>
      <c r="BJ98" s="280">
        <f t="shared" si="27"/>
        <v>0</v>
      </c>
      <c r="BK98" s="280">
        <f t="shared" si="27"/>
        <v>0</v>
      </c>
      <c r="BL98" s="279">
        <f t="shared" si="24"/>
        <v>0</v>
      </c>
    </row>
    <row r="99" spans="1:66" x14ac:dyDescent="0.25">
      <c r="A99" s="268" t="s">
        <v>203</v>
      </c>
      <c r="B99" s="175">
        <v>2.3799999999999998E-2</v>
      </c>
      <c r="C99" s="175">
        <v>1.1899999999999999E-2</v>
      </c>
      <c r="D99" s="272">
        <v>67049298.240000002</v>
      </c>
      <c r="E99" s="272">
        <v>66882985.939999998</v>
      </c>
      <c r="F99" s="272">
        <v>66715750.450000003</v>
      </c>
      <c r="G99" s="272">
        <v>66715750.450000003</v>
      </c>
      <c r="H99" s="272">
        <v>66715750.450000003</v>
      </c>
      <c r="I99" s="272">
        <v>66715750.450000003</v>
      </c>
      <c r="J99" s="272">
        <v>66715750.450000003</v>
      </c>
      <c r="K99" s="272">
        <v>66715750.450000003</v>
      </c>
      <c r="L99" s="272">
        <v>66715750.450000003</v>
      </c>
      <c r="M99" s="272">
        <v>66715750.450000003</v>
      </c>
      <c r="N99" s="272">
        <v>66715750.450000003</v>
      </c>
      <c r="O99" s="272">
        <v>66715750.450000003</v>
      </c>
      <c r="P99" s="272">
        <f t="shared" si="20"/>
        <v>801089788.68000007</v>
      </c>
      <c r="Q99" s="272">
        <v>66715750.450000003</v>
      </c>
      <c r="R99" s="272">
        <v>66715750.450000003</v>
      </c>
      <c r="S99" s="272">
        <v>66715750.450000003</v>
      </c>
      <c r="T99" s="272">
        <v>66715750.450000003</v>
      </c>
      <c r="U99" s="272">
        <v>66715750.450000003</v>
      </c>
      <c r="V99" s="272">
        <v>66715750.450000003</v>
      </c>
      <c r="W99" s="272">
        <v>66715750.450000003</v>
      </c>
      <c r="X99" s="272">
        <v>66715750.450000003</v>
      </c>
      <c r="Y99" s="272">
        <v>66715750.450000003</v>
      </c>
      <c r="Z99" s="272">
        <v>66715750.450000003</v>
      </c>
      <c r="AA99" s="272">
        <v>66715750.450000003</v>
      </c>
      <c r="AB99" s="272">
        <v>66715750.450000003</v>
      </c>
      <c r="AC99" s="272">
        <v>66715750.450000003</v>
      </c>
      <c r="AD99" s="272">
        <v>66715750.450000003</v>
      </c>
      <c r="AE99" s="272">
        <v>66715750.450000003</v>
      </c>
      <c r="AF99" s="272">
        <v>66715750.450000003</v>
      </c>
      <c r="AG99" s="170">
        <f t="shared" si="21"/>
        <v>800589005.4000001</v>
      </c>
      <c r="AI99" s="279">
        <f t="shared" si="34"/>
        <v>132981.10999999999</v>
      </c>
      <c r="AJ99" s="279">
        <f t="shared" si="35"/>
        <v>132651.26</v>
      </c>
      <c r="AK99" s="279">
        <f t="shared" si="36"/>
        <v>132319.57</v>
      </c>
      <c r="AL99" s="279">
        <f t="shared" si="28"/>
        <v>132319.57</v>
      </c>
      <c r="AM99" s="279">
        <f t="shared" si="29"/>
        <v>132319.57</v>
      </c>
      <c r="AN99" s="279">
        <f t="shared" si="30"/>
        <v>132319.57</v>
      </c>
      <c r="AO99" s="279">
        <f t="shared" si="26"/>
        <v>132319.57</v>
      </c>
      <c r="AP99" s="279">
        <f t="shared" si="26"/>
        <v>132319.57</v>
      </c>
      <c r="AQ99" s="279">
        <f t="shared" si="26"/>
        <v>132319.57</v>
      </c>
      <c r="AR99" s="279">
        <f t="shared" si="26"/>
        <v>132319.57</v>
      </c>
      <c r="AS99" s="279">
        <f t="shared" si="26"/>
        <v>132319.57</v>
      </c>
      <c r="AT99" s="279">
        <f t="shared" si="26"/>
        <v>132319.57</v>
      </c>
      <c r="AU99" s="280">
        <f t="shared" si="22"/>
        <v>1588828.0700000005</v>
      </c>
      <c r="AV99" s="280">
        <f t="shared" si="37"/>
        <v>132319.57</v>
      </c>
      <c r="AW99" s="280">
        <f t="shared" si="37"/>
        <v>132319.57</v>
      </c>
      <c r="AX99" s="280">
        <f t="shared" si="37"/>
        <v>132319.57</v>
      </c>
      <c r="AY99" s="280">
        <f t="shared" si="37"/>
        <v>132319.57</v>
      </c>
      <c r="AZ99" s="280">
        <f t="shared" si="38"/>
        <v>66159.789999999994</v>
      </c>
      <c r="BA99" s="280">
        <f t="shared" si="39"/>
        <v>66159.789999999994</v>
      </c>
      <c r="BB99" s="280">
        <f t="shared" si="40"/>
        <v>66159.789999999994</v>
      </c>
      <c r="BC99" s="280">
        <f t="shared" si="31"/>
        <v>66159.789999999994</v>
      </c>
      <c r="BD99" s="280">
        <f t="shared" si="32"/>
        <v>66159.789999999994</v>
      </c>
      <c r="BE99" s="280">
        <f t="shared" si="33"/>
        <v>66159.789999999994</v>
      </c>
      <c r="BF99" s="280">
        <f t="shared" si="27"/>
        <v>66159.789999999994</v>
      </c>
      <c r="BG99" s="280">
        <f t="shared" si="27"/>
        <v>66159.789999999994</v>
      </c>
      <c r="BH99" s="280">
        <f t="shared" si="27"/>
        <v>66159.789999999994</v>
      </c>
      <c r="BI99" s="280">
        <f t="shared" si="27"/>
        <v>66159.789999999994</v>
      </c>
      <c r="BJ99" s="280">
        <f t="shared" si="27"/>
        <v>66159.789999999994</v>
      </c>
      <c r="BK99" s="280">
        <f t="shared" si="27"/>
        <v>66159.789999999994</v>
      </c>
      <c r="BL99" s="279">
        <f t="shared" si="24"/>
        <v>793917.4800000001</v>
      </c>
    </row>
    <row r="100" spans="1:66" x14ac:dyDescent="0.25">
      <c r="A100" s="268" t="s">
        <v>585</v>
      </c>
      <c r="B100" s="175">
        <v>0</v>
      </c>
      <c r="C100" s="175">
        <v>1.1899999999999999E-2</v>
      </c>
      <c r="D100" s="272">
        <v>0</v>
      </c>
      <c r="E100" s="272">
        <v>0</v>
      </c>
      <c r="F100" s="272">
        <v>0</v>
      </c>
      <c r="G100" s="272">
        <v>0</v>
      </c>
      <c r="H100" s="272">
        <v>0</v>
      </c>
      <c r="I100" s="272">
        <v>0</v>
      </c>
      <c r="J100" s="272">
        <v>0</v>
      </c>
      <c r="K100" s="272">
        <v>0</v>
      </c>
      <c r="L100" s="272">
        <v>0</v>
      </c>
      <c r="M100" s="272">
        <v>0</v>
      </c>
      <c r="N100" s="272">
        <v>0</v>
      </c>
      <c r="O100" s="272">
        <v>0</v>
      </c>
      <c r="P100" s="272">
        <f t="shared" si="20"/>
        <v>0</v>
      </c>
      <c r="Q100" s="272">
        <v>0</v>
      </c>
      <c r="R100" s="272">
        <v>0</v>
      </c>
      <c r="S100" s="272">
        <v>0</v>
      </c>
      <c r="T100" s="272">
        <v>0</v>
      </c>
      <c r="U100" s="272">
        <v>0</v>
      </c>
      <c r="V100" s="272">
        <v>0</v>
      </c>
      <c r="W100" s="272">
        <v>0</v>
      </c>
      <c r="X100" s="272">
        <v>0</v>
      </c>
      <c r="Y100" s="272">
        <v>0</v>
      </c>
      <c r="Z100" s="272">
        <v>0</v>
      </c>
      <c r="AA100" s="272">
        <v>0</v>
      </c>
      <c r="AB100" s="272">
        <v>0</v>
      </c>
      <c r="AC100" s="272">
        <v>0</v>
      </c>
      <c r="AD100" s="272">
        <v>0</v>
      </c>
      <c r="AE100" s="272">
        <v>0</v>
      </c>
      <c r="AF100" s="272">
        <v>0</v>
      </c>
      <c r="AG100" s="170">
        <f t="shared" si="21"/>
        <v>0</v>
      </c>
      <c r="AI100" s="279">
        <f t="shared" si="34"/>
        <v>0</v>
      </c>
      <c r="AJ100" s="279">
        <f t="shared" si="35"/>
        <v>0</v>
      </c>
      <c r="AK100" s="279">
        <f t="shared" si="36"/>
        <v>0</v>
      </c>
      <c r="AL100" s="279">
        <f t="shared" si="28"/>
        <v>0</v>
      </c>
      <c r="AM100" s="279">
        <f t="shared" si="29"/>
        <v>0</v>
      </c>
      <c r="AN100" s="279">
        <f t="shared" si="30"/>
        <v>0</v>
      </c>
      <c r="AO100" s="279">
        <f t="shared" si="26"/>
        <v>0</v>
      </c>
      <c r="AP100" s="279">
        <f t="shared" si="26"/>
        <v>0</v>
      </c>
      <c r="AQ100" s="279">
        <f t="shared" si="26"/>
        <v>0</v>
      </c>
      <c r="AR100" s="279">
        <f t="shared" si="26"/>
        <v>0</v>
      </c>
      <c r="AS100" s="279">
        <f t="shared" si="26"/>
        <v>0</v>
      </c>
      <c r="AT100" s="279">
        <f t="shared" si="26"/>
        <v>0</v>
      </c>
      <c r="AU100" s="280">
        <f t="shared" si="22"/>
        <v>0</v>
      </c>
      <c r="AV100" s="280">
        <f t="shared" si="37"/>
        <v>0</v>
      </c>
      <c r="AW100" s="280">
        <f t="shared" si="37"/>
        <v>0</v>
      </c>
      <c r="AX100" s="280">
        <f t="shared" si="37"/>
        <v>0</v>
      </c>
      <c r="AY100" s="280">
        <f t="shared" si="37"/>
        <v>0</v>
      </c>
      <c r="AZ100" s="280">
        <f t="shared" si="38"/>
        <v>0</v>
      </c>
      <c r="BA100" s="280">
        <f t="shared" si="39"/>
        <v>0</v>
      </c>
      <c r="BB100" s="280">
        <f t="shared" si="40"/>
        <v>0</v>
      </c>
      <c r="BC100" s="280">
        <f t="shared" si="31"/>
        <v>0</v>
      </c>
      <c r="BD100" s="280">
        <f t="shared" si="32"/>
        <v>0</v>
      </c>
      <c r="BE100" s="280">
        <f t="shared" si="33"/>
        <v>0</v>
      </c>
      <c r="BF100" s="280">
        <f t="shared" si="27"/>
        <v>0</v>
      </c>
      <c r="BG100" s="280">
        <f t="shared" si="27"/>
        <v>0</v>
      </c>
      <c r="BH100" s="280">
        <f t="shared" si="27"/>
        <v>0</v>
      </c>
      <c r="BI100" s="280">
        <f t="shared" si="27"/>
        <v>0</v>
      </c>
      <c r="BJ100" s="280">
        <f t="shared" si="27"/>
        <v>0</v>
      </c>
      <c r="BK100" s="280">
        <f t="shared" si="27"/>
        <v>0</v>
      </c>
      <c r="BL100" s="279">
        <f t="shared" si="24"/>
        <v>0</v>
      </c>
      <c r="BN100" s="279">
        <f>BL100</f>
        <v>0</v>
      </c>
    </row>
    <row r="101" spans="1:66" x14ac:dyDescent="0.25">
      <c r="A101" s="268" t="s">
        <v>204</v>
      </c>
      <c r="B101" s="175">
        <v>2.3799999999999998E-2</v>
      </c>
      <c r="C101" s="175">
        <v>1.1899999999999999E-2</v>
      </c>
      <c r="D101" s="272">
        <v>3526595.26</v>
      </c>
      <c r="E101" s="272">
        <v>3975997.45</v>
      </c>
      <c r="F101" s="272">
        <v>3975997.45</v>
      </c>
      <c r="G101" s="272">
        <v>3975997.45</v>
      </c>
      <c r="H101" s="272">
        <v>3975997.45</v>
      </c>
      <c r="I101" s="272">
        <v>3975997.45</v>
      </c>
      <c r="J101" s="272">
        <v>3956098.04</v>
      </c>
      <c r="K101" s="272">
        <v>3936198.6300000004</v>
      </c>
      <c r="L101" s="272">
        <v>3936198.6300000004</v>
      </c>
      <c r="M101" s="272">
        <v>3936198.6300000004</v>
      </c>
      <c r="N101" s="272">
        <v>3936198.6300000004</v>
      </c>
      <c r="O101" s="272">
        <v>3936198.6300000004</v>
      </c>
      <c r="P101" s="272">
        <f t="shared" si="20"/>
        <v>47043673.700000003</v>
      </c>
      <c r="Q101" s="272">
        <v>3936198.6300000004</v>
      </c>
      <c r="R101" s="272">
        <v>3936198.6300000004</v>
      </c>
      <c r="S101" s="272">
        <v>3936198.6300000004</v>
      </c>
      <c r="T101" s="272">
        <v>3936198.6300000004</v>
      </c>
      <c r="U101" s="272">
        <v>3936198.6300000004</v>
      </c>
      <c r="V101" s="272">
        <v>3936198.6300000004</v>
      </c>
      <c r="W101" s="272">
        <v>3936198.6300000004</v>
      </c>
      <c r="X101" s="272">
        <v>3936198.6300000004</v>
      </c>
      <c r="Y101" s="272">
        <v>3936198.6300000004</v>
      </c>
      <c r="Z101" s="272">
        <v>3936198.6300000004</v>
      </c>
      <c r="AA101" s="272">
        <v>3936198.6300000004</v>
      </c>
      <c r="AB101" s="272">
        <v>3936198.6300000004</v>
      </c>
      <c r="AC101" s="272">
        <v>3936198.6300000004</v>
      </c>
      <c r="AD101" s="272">
        <v>3936198.6300000004</v>
      </c>
      <c r="AE101" s="272">
        <v>3936198.6300000004</v>
      </c>
      <c r="AF101" s="272">
        <v>3936198.6300000004</v>
      </c>
      <c r="AG101" s="170">
        <f t="shared" si="21"/>
        <v>47234383.56000001</v>
      </c>
      <c r="AI101" s="279">
        <f t="shared" si="34"/>
        <v>6994.41</v>
      </c>
      <c r="AJ101" s="279">
        <f t="shared" si="35"/>
        <v>7885.73</v>
      </c>
      <c r="AK101" s="279">
        <f t="shared" si="36"/>
        <v>7885.73</v>
      </c>
      <c r="AL101" s="279">
        <f t="shared" si="28"/>
        <v>7885.73</v>
      </c>
      <c r="AM101" s="279">
        <f t="shared" si="29"/>
        <v>7885.73</v>
      </c>
      <c r="AN101" s="279">
        <f t="shared" si="30"/>
        <v>7885.73</v>
      </c>
      <c r="AO101" s="279">
        <f t="shared" si="26"/>
        <v>7846.26</v>
      </c>
      <c r="AP101" s="279">
        <f t="shared" si="26"/>
        <v>7806.79</v>
      </c>
      <c r="AQ101" s="279">
        <f t="shared" si="26"/>
        <v>7806.79</v>
      </c>
      <c r="AR101" s="279">
        <f t="shared" si="26"/>
        <v>7806.79</v>
      </c>
      <c r="AS101" s="279">
        <f t="shared" si="26"/>
        <v>7806.79</v>
      </c>
      <c r="AT101" s="279">
        <f t="shared" si="26"/>
        <v>7806.79</v>
      </c>
      <c r="AU101" s="280">
        <f t="shared" si="22"/>
        <v>93303.269999999975</v>
      </c>
      <c r="AV101" s="280">
        <f t="shared" si="37"/>
        <v>7806.79</v>
      </c>
      <c r="AW101" s="280">
        <f t="shared" si="37"/>
        <v>7806.79</v>
      </c>
      <c r="AX101" s="280">
        <f t="shared" si="37"/>
        <v>7806.79</v>
      </c>
      <c r="AY101" s="280">
        <f t="shared" si="37"/>
        <v>7806.79</v>
      </c>
      <c r="AZ101" s="280">
        <f t="shared" si="38"/>
        <v>3903.4</v>
      </c>
      <c r="BA101" s="280">
        <f t="shared" si="39"/>
        <v>3903.4</v>
      </c>
      <c r="BB101" s="280">
        <f t="shared" si="40"/>
        <v>3903.4</v>
      </c>
      <c r="BC101" s="280">
        <f t="shared" si="31"/>
        <v>3903.4</v>
      </c>
      <c r="BD101" s="280">
        <f t="shared" si="32"/>
        <v>3903.4</v>
      </c>
      <c r="BE101" s="280">
        <f t="shared" si="33"/>
        <v>3903.4</v>
      </c>
      <c r="BF101" s="280">
        <f t="shared" si="27"/>
        <v>3903.4</v>
      </c>
      <c r="BG101" s="280">
        <f t="shared" si="27"/>
        <v>3903.4</v>
      </c>
      <c r="BH101" s="280">
        <f t="shared" si="27"/>
        <v>3903.4</v>
      </c>
      <c r="BI101" s="280">
        <f t="shared" si="27"/>
        <v>3903.4</v>
      </c>
      <c r="BJ101" s="280">
        <f t="shared" si="27"/>
        <v>3903.4</v>
      </c>
      <c r="BK101" s="280">
        <f t="shared" si="27"/>
        <v>3903.4</v>
      </c>
      <c r="BL101" s="279">
        <f t="shared" si="24"/>
        <v>46840.80000000001</v>
      </c>
      <c r="BN101" s="279">
        <f>BL101</f>
        <v>46840.80000000001</v>
      </c>
    </row>
    <row r="102" spans="1:66" x14ac:dyDescent="0.25">
      <c r="A102" s="268" t="s">
        <v>205</v>
      </c>
      <c r="B102" s="175">
        <v>2.2599999999999999E-2</v>
      </c>
      <c r="C102" s="175">
        <v>3.5400000000000001E-2</v>
      </c>
      <c r="D102" s="272">
        <v>262503269.06999999</v>
      </c>
      <c r="E102" s="272">
        <v>261634701.13999999</v>
      </c>
      <c r="F102" s="272">
        <v>260840314.78</v>
      </c>
      <c r="G102" s="272">
        <v>260914715.16</v>
      </c>
      <c r="H102" s="272">
        <v>261579808.21000001</v>
      </c>
      <c r="I102" s="272">
        <v>262207165.84999999</v>
      </c>
      <c r="J102" s="272">
        <v>262271187.98499998</v>
      </c>
      <c r="K102" s="272">
        <v>262408235.13499999</v>
      </c>
      <c r="L102" s="272">
        <v>262538291.60500002</v>
      </c>
      <c r="M102" s="272">
        <v>263669603.28999999</v>
      </c>
      <c r="N102" s="272">
        <v>268925774.51999998</v>
      </c>
      <c r="O102" s="272">
        <v>276321901.68000001</v>
      </c>
      <c r="P102" s="272">
        <f t="shared" si="20"/>
        <v>3165814968.4249992</v>
      </c>
      <c r="Q102" s="272">
        <v>279494661.26999998</v>
      </c>
      <c r="R102" s="272">
        <v>279273345.07999998</v>
      </c>
      <c r="S102" s="272">
        <v>279537736.95499998</v>
      </c>
      <c r="T102" s="272">
        <v>280063973.11000001</v>
      </c>
      <c r="U102" s="272">
        <v>280073103.005</v>
      </c>
      <c r="V102" s="272">
        <v>280033442.89499998</v>
      </c>
      <c r="W102" s="272">
        <v>280217996.57000005</v>
      </c>
      <c r="X102" s="272">
        <v>280362001.56</v>
      </c>
      <c r="Y102" s="272">
        <v>280637938.20999998</v>
      </c>
      <c r="Z102" s="272">
        <v>280955511.5399999</v>
      </c>
      <c r="AA102" s="272">
        <v>283176631.18999994</v>
      </c>
      <c r="AB102" s="272">
        <v>285261801.71999997</v>
      </c>
      <c r="AC102" s="272">
        <v>285118678.67999995</v>
      </c>
      <c r="AD102" s="272">
        <v>284897362.48999995</v>
      </c>
      <c r="AE102" s="272">
        <v>284659806.68499994</v>
      </c>
      <c r="AF102" s="272">
        <v>284634928.15999997</v>
      </c>
      <c r="AG102" s="170">
        <f t="shared" si="21"/>
        <v>3390029202.704999</v>
      </c>
      <c r="AI102" s="279">
        <f t="shared" si="34"/>
        <v>494381.16</v>
      </c>
      <c r="AJ102" s="279">
        <f t="shared" si="35"/>
        <v>492745.35</v>
      </c>
      <c r="AK102" s="279">
        <f t="shared" si="36"/>
        <v>491249.26</v>
      </c>
      <c r="AL102" s="279">
        <f t="shared" si="28"/>
        <v>491389.38</v>
      </c>
      <c r="AM102" s="279">
        <f t="shared" si="29"/>
        <v>492641.97</v>
      </c>
      <c r="AN102" s="279">
        <f t="shared" si="30"/>
        <v>493823.5</v>
      </c>
      <c r="AO102" s="279">
        <f t="shared" si="26"/>
        <v>493944.07</v>
      </c>
      <c r="AP102" s="279">
        <f t="shared" si="26"/>
        <v>494202.18</v>
      </c>
      <c r="AQ102" s="279">
        <f t="shared" si="26"/>
        <v>494447.12</v>
      </c>
      <c r="AR102" s="279">
        <f t="shared" si="26"/>
        <v>496577.75</v>
      </c>
      <c r="AS102" s="279">
        <f t="shared" si="26"/>
        <v>506476.88</v>
      </c>
      <c r="AT102" s="279">
        <f t="shared" si="26"/>
        <v>520406.25</v>
      </c>
      <c r="AU102" s="280">
        <f t="shared" si="22"/>
        <v>5962284.8700000001</v>
      </c>
      <c r="AV102" s="280">
        <f t="shared" si="37"/>
        <v>526381.61</v>
      </c>
      <c r="AW102" s="280">
        <f t="shared" si="37"/>
        <v>525964.80000000005</v>
      </c>
      <c r="AX102" s="280">
        <f t="shared" si="37"/>
        <v>526462.74</v>
      </c>
      <c r="AY102" s="280">
        <f t="shared" si="37"/>
        <v>527453.81999999995</v>
      </c>
      <c r="AZ102" s="280">
        <f t="shared" si="38"/>
        <v>826215.65</v>
      </c>
      <c r="BA102" s="280">
        <f t="shared" si="39"/>
        <v>826098.66</v>
      </c>
      <c r="BB102" s="280">
        <f t="shared" si="40"/>
        <v>826643.09</v>
      </c>
      <c r="BC102" s="280">
        <f t="shared" si="31"/>
        <v>827067.9</v>
      </c>
      <c r="BD102" s="280">
        <f t="shared" si="32"/>
        <v>827881.92</v>
      </c>
      <c r="BE102" s="280">
        <f t="shared" si="33"/>
        <v>828818.76</v>
      </c>
      <c r="BF102" s="280">
        <f t="shared" si="27"/>
        <v>835371.06</v>
      </c>
      <c r="BG102" s="280">
        <f t="shared" si="27"/>
        <v>841522.32</v>
      </c>
      <c r="BH102" s="280">
        <f t="shared" si="27"/>
        <v>841100.1</v>
      </c>
      <c r="BI102" s="280">
        <f t="shared" si="27"/>
        <v>840447.22</v>
      </c>
      <c r="BJ102" s="280">
        <f t="shared" si="27"/>
        <v>839746.43</v>
      </c>
      <c r="BK102" s="280">
        <f t="shared" si="27"/>
        <v>839673.04</v>
      </c>
      <c r="BL102" s="279">
        <f t="shared" si="24"/>
        <v>10000586.149999999</v>
      </c>
    </row>
    <row r="103" spans="1:66" x14ac:dyDescent="0.25">
      <c r="A103" s="268" t="s">
        <v>586</v>
      </c>
      <c r="B103" s="175">
        <v>0</v>
      </c>
      <c r="C103" s="175">
        <v>3.5400000000000001E-2</v>
      </c>
      <c r="D103" s="272">
        <v>0</v>
      </c>
      <c r="E103" s="272">
        <v>0</v>
      </c>
      <c r="F103" s="272">
        <v>0</v>
      </c>
      <c r="G103" s="272">
        <v>0</v>
      </c>
      <c r="H103" s="272">
        <v>0</v>
      </c>
      <c r="I103" s="272">
        <v>0</v>
      </c>
      <c r="J103" s="272">
        <v>0</v>
      </c>
      <c r="K103" s="272">
        <v>0</v>
      </c>
      <c r="L103" s="272">
        <v>0</v>
      </c>
      <c r="M103" s="272">
        <v>0</v>
      </c>
      <c r="N103" s="272">
        <v>0</v>
      </c>
      <c r="O103" s="272">
        <v>0</v>
      </c>
      <c r="P103" s="272">
        <f t="shared" si="20"/>
        <v>0</v>
      </c>
      <c r="Q103" s="272">
        <v>0</v>
      </c>
      <c r="R103" s="272">
        <v>0</v>
      </c>
      <c r="S103" s="272">
        <v>0</v>
      </c>
      <c r="T103" s="272">
        <v>0</v>
      </c>
      <c r="U103" s="272">
        <v>0</v>
      </c>
      <c r="V103" s="272">
        <v>0</v>
      </c>
      <c r="W103" s="272">
        <v>0</v>
      </c>
      <c r="X103" s="272">
        <v>0</v>
      </c>
      <c r="Y103" s="272">
        <v>0</v>
      </c>
      <c r="Z103" s="272">
        <v>0</v>
      </c>
      <c r="AA103" s="272">
        <v>0</v>
      </c>
      <c r="AB103" s="272">
        <v>0</v>
      </c>
      <c r="AC103" s="272">
        <v>0</v>
      </c>
      <c r="AD103" s="272">
        <v>0</v>
      </c>
      <c r="AE103" s="272">
        <v>0</v>
      </c>
      <c r="AF103" s="272">
        <v>0</v>
      </c>
      <c r="AG103" s="170">
        <f t="shared" si="21"/>
        <v>0</v>
      </c>
      <c r="AI103" s="279">
        <f t="shared" si="34"/>
        <v>0</v>
      </c>
      <c r="AJ103" s="279">
        <f t="shared" si="35"/>
        <v>0</v>
      </c>
      <c r="AK103" s="279">
        <f t="shared" si="36"/>
        <v>0</v>
      </c>
      <c r="AL103" s="279">
        <f t="shared" si="28"/>
        <v>0</v>
      </c>
      <c r="AM103" s="279">
        <f t="shared" si="29"/>
        <v>0</v>
      </c>
      <c r="AN103" s="279">
        <f t="shared" si="30"/>
        <v>0</v>
      </c>
      <c r="AO103" s="279">
        <f t="shared" si="26"/>
        <v>0</v>
      </c>
      <c r="AP103" s="279">
        <f t="shared" si="26"/>
        <v>0</v>
      </c>
      <c r="AQ103" s="279">
        <f t="shared" si="26"/>
        <v>0</v>
      </c>
      <c r="AR103" s="279">
        <f t="shared" si="26"/>
        <v>0</v>
      </c>
      <c r="AS103" s="279">
        <f t="shared" si="26"/>
        <v>0</v>
      </c>
      <c r="AT103" s="279">
        <f t="shared" si="26"/>
        <v>0</v>
      </c>
      <c r="AU103" s="280">
        <f t="shared" si="22"/>
        <v>0</v>
      </c>
      <c r="AV103" s="280">
        <f t="shared" si="37"/>
        <v>0</v>
      </c>
      <c r="AW103" s="280">
        <f t="shared" si="37"/>
        <v>0</v>
      </c>
      <c r="AX103" s="280">
        <f t="shared" si="37"/>
        <v>0</v>
      </c>
      <c r="AY103" s="280">
        <f t="shared" si="37"/>
        <v>0</v>
      </c>
      <c r="AZ103" s="280">
        <f t="shared" si="38"/>
        <v>0</v>
      </c>
      <c r="BA103" s="280">
        <f t="shared" si="39"/>
        <v>0</v>
      </c>
      <c r="BB103" s="280">
        <f t="shared" si="40"/>
        <v>0</v>
      </c>
      <c r="BC103" s="280">
        <f t="shared" si="31"/>
        <v>0</v>
      </c>
      <c r="BD103" s="280">
        <f t="shared" si="32"/>
        <v>0</v>
      </c>
      <c r="BE103" s="280">
        <f t="shared" si="33"/>
        <v>0</v>
      </c>
      <c r="BF103" s="280">
        <f t="shared" si="27"/>
        <v>0</v>
      </c>
      <c r="BG103" s="280">
        <f t="shared" si="27"/>
        <v>0</v>
      </c>
      <c r="BH103" s="280">
        <f t="shared" si="27"/>
        <v>0</v>
      </c>
      <c r="BI103" s="280">
        <f t="shared" si="27"/>
        <v>0</v>
      </c>
      <c r="BJ103" s="280">
        <f t="shared" si="27"/>
        <v>0</v>
      </c>
      <c r="BK103" s="280">
        <f t="shared" si="27"/>
        <v>0</v>
      </c>
      <c r="BL103" s="279">
        <f t="shared" si="24"/>
        <v>0</v>
      </c>
      <c r="BN103" s="279">
        <f>BL103</f>
        <v>0</v>
      </c>
    </row>
    <row r="104" spans="1:66" x14ac:dyDescent="0.25">
      <c r="A104" s="268" t="s">
        <v>206</v>
      </c>
      <c r="B104" s="175">
        <v>2.2599999999999999E-2</v>
      </c>
      <c r="C104" s="175">
        <v>3.5400000000000001E-2</v>
      </c>
      <c r="D104" s="272">
        <v>170984896.59999999</v>
      </c>
      <c r="E104" s="272">
        <v>170984896.59999999</v>
      </c>
      <c r="F104" s="272">
        <v>170984896.59999999</v>
      </c>
      <c r="G104" s="272">
        <v>170984896.59999999</v>
      </c>
      <c r="H104" s="272">
        <v>170984896.59999999</v>
      </c>
      <c r="I104" s="272">
        <v>170984896.59999999</v>
      </c>
      <c r="J104" s="272">
        <v>171379066.02500001</v>
      </c>
      <c r="K104" s="272">
        <v>171773235.44999999</v>
      </c>
      <c r="L104" s="272">
        <v>171773235.44999999</v>
      </c>
      <c r="M104" s="272">
        <v>171773235.44999999</v>
      </c>
      <c r="N104" s="272">
        <v>171773235.44999999</v>
      </c>
      <c r="O104" s="272">
        <v>171773235.44999999</v>
      </c>
      <c r="P104" s="272">
        <f t="shared" si="20"/>
        <v>2056154622.8750002</v>
      </c>
      <c r="Q104" s="272">
        <v>171773235.44999999</v>
      </c>
      <c r="R104" s="272">
        <v>171773235.44999999</v>
      </c>
      <c r="S104" s="272">
        <v>171773235.44999999</v>
      </c>
      <c r="T104" s="272">
        <v>171773235.44999999</v>
      </c>
      <c r="U104" s="272">
        <v>171773235.44999999</v>
      </c>
      <c r="V104" s="272">
        <v>171773235.44999999</v>
      </c>
      <c r="W104" s="272">
        <v>171773235.44999999</v>
      </c>
      <c r="X104" s="272">
        <v>171773235.44999999</v>
      </c>
      <c r="Y104" s="272">
        <v>171773235.44999999</v>
      </c>
      <c r="Z104" s="272">
        <v>171773235.44999999</v>
      </c>
      <c r="AA104" s="272">
        <v>171773235.44999999</v>
      </c>
      <c r="AB104" s="272">
        <v>171773235.44999999</v>
      </c>
      <c r="AC104" s="272">
        <v>171773235.44999999</v>
      </c>
      <c r="AD104" s="272">
        <v>171773235.44999999</v>
      </c>
      <c r="AE104" s="272">
        <v>171773235.44999999</v>
      </c>
      <c r="AF104" s="272">
        <v>171773235.44999999</v>
      </c>
      <c r="AG104" s="170">
        <f t="shared" si="21"/>
        <v>2061278825.4000003</v>
      </c>
      <c r="AI104" s="279">
        <f t="shared" si="34"/>
        <v>322021.56</v>
      </c>
      <c r="AJ104" s="279">
        <f t="shared" si="35"/>
        <v>322021.56</v>
      </c>
      <c r="AK104" s="279">
        <f t="shared" si="36"/>
        <v>322021.56</v>
      </c>
      <c r="AL104" s="279">
        <f t="shared" si="28"/>
        <v>322021.56</v>
      </c>
      <c r="AM104" s="279">
        <f t="shared" si="29"/>
        <v>322021.56</v>
      </c>
      <c r="AN104" s="279">
        <f t="shared" si="30"/>
        <v>322021.56</v>
      </c>
      <c r="AO104" s="279">
        <f t="shared" si="26"/>
        <v>322763.90999999997</v>
      </c>
      <c r="AP104" s="279">
        <f t="shared" si="26"/>
        <v>323506.26</v>
      </c>
      <c r="AQ104" s="279">
        <f t="shared" si="26"/>
        <v>323506.26</v>
      </c>
      <c r="AR104" s="279">
        <f t="shared" si="26"/>
        <v>323506.26</v>
      </c>
      <c r="AS104" s="279">
        <f t="shared" si="26"/>
        <v>323506.26</v>
      </c>
      <c r="AT104" s="279">
        <f t="shared" si="26"/>
        <v>323506.26</v>
      </c>
      <c r="AU104" s="280">
        <f t="shared" si="22"/>
        <v>3872424.5699999994</v>
      </c>
      <c r="AV104" s="280">
        <f t="shared" si="37"/>
        <v>323506.26</v>
      </c>
      <c r="AW104" s="280">
        <f t="shared" si="37"/>
        <v>323506.26</v>
      </c>
      <c r="AX104" s="280">
        <f t="shared" si="37"/>
        <v>323506.26</v>
      </c>
      <c r="AY104" s="280">
        <f t="shared" si="37"/>
        <v>323506.26</v>
      </c>
      <c r="AZ104" s="280">
        <f t="shared" si="38"/>
        <v>506731.04</v>
      </c>
      <c r="BA104" s="280">
        <f t="shared" si="39"/>
        <v>506731.04</v>
      </c>
      <c r="BB104" s="280">
        <f t="shared" si="40"/>
        <v>506731.04</v>
      </c>
      <c r="BC104" s="280">
        <f t="shared" si="31"/>
        <v>506731.04</v>
      </c>
      <c r="BD104" s="280">
        <f t="shared" si="32"/>
        <v>506731.04</v>
      </c>
      <c r="BE104" s="280">
        <f t="shared" si="33"/>
        <v>506731.04</v>
      </c>
      <c r="BF104" s="280">
        <f t="shared" si="27"/>
        <v>506731.04</v>
      </c>
      <c r="BG104" s="280">
        <f t="shared" si="27"/>
        <v>506731.04</v>
      </c>
      <c r="BH104" s="280">
        <f t="shared" si="27"/>
        <v>506731.04</v>
      </c>
      <c r="BI104" s="280">
        <f t="shared" si="27"/>
        <v>506731.04</v>
      </c>
      <c r="BJ104" s="280">
        <f t="shared" si="27"/>
        <v>506731.04</v>
      </c>
      <c r="BK104" s="280">
        <f t="shared" si="27"/>
        <v>506731.04</v>
      </c>
      <c r="BL104" s="279">
        <f t="shared" si="24"/>
        <v>6080772.4799999995</v>
      </c>
      <c r="BN104" s="279">
        <f>BL104</f>
        <v>6080772.4799999995</v>
      </c>
    </row>
    <row r="105" spans="1:66" x14ac:dyDescent="0.25">
      <c r="A105" s="268" t="s">
        <v>587</v>
      </c>
      <c r="B105" s="175">
        <v>2.2599999999999999E-2</v>
      </c>
      <c r="C105" s="175">
        <v>3.5400000000000001E-2</v>
      </c>
      <c r="D105" s="272">
        <v>0</v>
      </c>
      <c r="E105" s="272">
        <v>0</v>
      </c>
      <c r="F105" s="272">
        <v>0</v>
      </c>
      <c r="G105" s="272">
        <v>0</v>
      </c>
      <c r="H105" s="272">
        <v>0</v>
      </c>
      <c r="I105" s="272">
        <v>0</v>
      </c>
      <c r="J105" s="272">
        <v>0</v>
      </c>
      <c r="K105" s="272">
        <v>0</v>
      </c>
      <c r="L105" s="272">
        <v>0</v>
      </c>
      <c r="M105" s="272">
        <v>0</v>
      </c>
      <c r="N105" s="272">
        <v>0</v>
      </c>
      <c r="O105" s="272">
        <v>0</v>
      </c>
      <c r="P105" s="272">
        <f t="shared" si="20"/>
        <v>0</v>
      </c>
      <c r="Q105" s="272">
        <v>0</v>
      </c>
      <c r="R105" s="272">
        <v>0</v>
      </c>
      <c r="S105" s="272">
        <v>0</v>
      </c>
      <c r="T105" s="272">
        <v>0</v>
      </c>
      <c r="U105" s="272">
        <v>0</v>
      </c>
      <c r="V105" s="272">
        <v>0</v>
      </c>
      <c r="W105" s="272">
        <v>0</v>
      </c>
      <c r="X105" s="272">
        <v>0</v>
      </c>
      <c r="Y105" s="272">
        <v>0</v>
      </c>
      <c r="Z105" s="272">
        <v>0</v>
      </c>
      <c r="AA105" s="272">
        <v>0</v>
      </c>
      <c r="AB105" s="272">
        <v>0</v>
      </c>
      <c r="AC105" s="272">
        <v>0</v>
      </c>
      <c r="AD105" s="272">
        <v>0</v>
      </c>
      <c r="AE105" s="272">
        <v>0</v>
      </c>
      <c r="AF105" s="272">
        <v>0</v>
      </c>
      <c r="AG105" s="170">
        <f t="shared" si="21"/>
        <v>0</v>
      </c>
      <c r="AI105" s="279">
        <f t="shared" si="34"/>
        <v>0</v>
      </c>
      <c r="AJ105" s="279">
        <f t="shared" si="35"/>
        <v>0</v>
      </c>
      <c r="AK105" s="279">
        <f t="shared" si="36"/>
        <v>0</v>
      </c>
      <c r="AL105" s="279">
        <f t="shared" si="28"/>
        <v>0</v>
      </c>
      <c r="AM105" s="279">
        <f t="shared" si="29"/>
        <v>0</v>
      </c>
      <c r="AN105" s="279">
        <f t="shared" si="30"/>
        <v>0</v>
      </c>
      <c r="AO105" s="279">
        <f t="shared" si="26"/>
        <v>0</v>
      </c>
      <c r="AP105" s="279">
        <f t="shared" si="26"/>
        <v>0</v>
      </c>
      <c r="AQ105" s="279">
        <f t="shared" si="26"/>
        <v>0</v>
      </c>
      <c r="AR105" s="279">
        <f t="shared" si="26"/>
        <v>0</v>
      </c>
      <c r="AS105" s="279">
        <f t="shared" si="26"/>
        <v>0</v>
      </c>
      <c r="AT105" s="279">
        <f t="shared" si="26"/>
        <v>0</v>
      </c>
      <c r="AU105" s="280">
        <f t="shared" si="22"/>
        <v>0</v>
      </c>
      <c r="AV105" s="280">
        <f t="shared" si="37"/>
        <v>0</v>
      </c>
      <c r="AW105" s="280">
        <f t="shared" si="37"/>
        <v>0</v>
      </c>
      <c r="AX105" s="280">
        <f t="shared" si="37"/>
        <v>0</v>
      </c>
      <c r="AY105" s="280">
        <f t="shared" si="37"/>
        <v>0</v>
      </c>
      <c r="AZ105" s="280">
        <f t="shared" si="38"/>
        <v>0</v>
      </c>
      <c r="BA105" s="280">
        <f t="shared" si="39"/>
        <v>0</v>
      </c>
      <c r="BB105" s="280">
        <f t="shared" si="40"/>
        <v>0</v>
      </c>
      <c r="BC105" s="280">
        <f t="shared" si="31"/>
        <v>0</v>
      </c>
      <c r="BD105" s="280">
        <f t="shared" si="32"/>
        <v>0</v>
      </c>
      <c r="BE105" s="280">
        <f t="shared" si="33"/>
        <v>0</v>
      </c>
      <c r="BF105" s="280">
        <f t="shared" si="27"/>
        <v>0</v>
      </c>
      <c r="BG105" s="280">
        <f t="shared" si="27"/>
        <v>0</v>
      </c>
      <c r="BH105" s="280">
        <f t="shared" si="27"/>
        <v>0</v>
      </c>
      <c r="BI105" s="280">
        <f t="shared" si="27"/>
        <v>0</v>
      </c>
      <c r="BJ105" s="280">
        <f t="shared" si="27"/>
        <v>0</v>
      </c>
      <c r="BK105" s="280">
        <f t="shared" si="27"/>
        <v>0</v>
      </c>
      <c r="BL105" s="279">
        <f t="shared" si="24"/>
        <v>0</v>
      </c>
      <c r="BN105" s="279">
        <f>BL105</f>
        <v>0</v>
      </c>
    </row>
    <row r="106" spans="1:66" x14ac:dyDescent="0.25">
      <c r="A106" s="268" t="s">
        <v>207</v>
      </c>
      <c r="B106" s="175">
        <v>2.5999999999999999E-2</v>
      </c>
      <c r="C106" s="175">
        <v>4.3500000000000004E-2</v>
      </c>
      <c r="D106" s="272">
        <v>291890808.73000002</v>
      </c>
      <c r="E106" s="272">
        <v>290702877.31</v>
      </c>
      <c r="F106" s="272">
        <v>290249930.69</v>
      </c>
      <c r="G106" s="272">
        <v>290850846.02999997</v>
      </c>
      <c r="H106" s="272">
        <v>290927277.39999998</v>
      </c>
      <c r="I106" s="272">
        <v>290761487.68000001</v>
      </c>
      <c r="J106" s="272">
        <v>290563200.57999998</v>
      </c>
      <c r="K106" s="272">
        <v>291200339.45499998</v>
      </c>
      <c r="L106" s="272">
        <v>291824047.06999999</v>
      </c>
      <c r="M106" s="272">
        <v>291959265.94499993</v>
      </c>
      <c r="N106" s="272">
        <v>297246097.83499998</v>
      </c>
      <c r="O106" s="272">
        <v>305135724.24000001</v>
      </c>
      <c r="P106" s="272">
        <f t="shared" si="20"/>
        <v>3513311902.9650002</v>
      </c>
      <c r="Q106" s="272">
        <v>307800060.01999998</v>
      </c>
      <c r="R106" s="272">
        <v>307573248.70499998</v>
      </c>
      <c r="S106" s="272">
        <v>309604409.53499997</v>
      </c>
      <c r="T106" s="272">
        <v>311843765.77999997</v>
      </c>
      <c r="U106" s="272">
        <v>311926526.38499999</v>
      </c>
      <c r="V106" s="272">
        <v>315384754.37499994</v>
      </c>
      <c r="W106" s="272">
        <v>318828048.55499995</v>
      </c>
      <c r="X106" s="272">
        <v>318966543.45999998</v>
      </c>
      <c r="Y106" s="272">
        <v>318988840.92499995</v>
      </c>
      <c r="Z106" s="272">
        <v>319403152.01499993</v>
      </c>
      <c r="AA106" s="272">
        <v>322223447.60999995</v>
      </c>
      <c r="AB106" s="272">
        <v>324262547.50499994</v>
      </c>
      <c r="AC106" s="272">
        <v>323925417.63999999</v>
      </c>
      <c r="AD106" s="272">
        <v>323448505.69</v>
      </c>
      <c r="AE106" s="272">
        <v>323020823.04500002</v>
      </c>
      <c r="AF106" s="272">
        <v>323051436.44999999</v>
      </c>
      <c r="AG106" s="170">
        <f t="shared" si="21"/>
        <v>3843430043.6549997</v>
      </c>
      <c r="AI106" s="279">
        <f t="shared" si="34"/>
        <v>632430.09</v>
      </c>
      <c r="AJ106" s="279">
        <f t="shared" si="35"/>
        <v>629856.23</v>
      </c>
      <c r="AK106" s="279">
        <f t="shared" si="36"/>
        <v>628874.85</v>
      </c>
      <c r="AL106" s="279">
        <f t="shared" si="28"/>
        <v>630176.82999999996</v>
      </c>
      <c r="AM106" s="279">
        <f t="shared" si="29"/>
        <v>630342.43000000005</v>
      </c>
      <c r="AN106" s="279">
        <f t="shared" si="30"/>
        <v>629983.22</v>
      </c>
      <c r="AO106" s="279">
        <f t="shared" si="26"/>
        <v>629553.6</v>
      </c>
      <c r="AP106" s="279">
        <f t="shared" si="26"/>
        <v>630934.06999999995</v>
      </c>
      <c r="AQ106" s="279">
        <f t="shared" si="26"/>
        <v>632285.43999999994</v>
      </c>
      <c r="AR106" s="279">
        <f t="shared" si="26"/>
        <v>632578.41</v>
      </c>
      <c r="AS106" s="279">
        <f t="shared" si="26"/>
        <v>644033.21</v>
      </c>
      <c r="AT106" s="279">
        <f t="shared" si="26"/>
        <v>661127.4</v>
      </c>
      <c r="AU106" s="280">
        <f t="shared" si="22"/>
        <v>7612175.7800000003</v>
      </c>
      <c r="AV106" s="280">
        <f t="shared" si="37"/>
        <v>666900.13</v>
      </c>
      <c r="AW106" s="280">
        <f t="shared" si="37"/>
        <v>666408.71</v>
      </c>
      <c r="AX106" s="280">
        <f t="shared" si="37"/>
        <v>670809.55000000005</v>
      </c>
      <c r="AY106" s="280">
        <f t="shared" si="37"/>
        <v>675661.49</v>
      </c>
      <c r="AZ106" s="280">
        <f t="shared" si="38"/>
        <v>1130733.6599999999</v>
      </c>
      <c r="BA106" s="280">
        <f t="shared" si="39"/>
        <v>1143269.73</v>
      </c>
      <c r="BB106" s="280">
        <f t="shared" si="40"/>
        <v>1155751.68</v>
      </c>
      <c r="BC106" s="280">
        <f t="shared" si="31"/>
        <v>1156253.72</v>
      </c>
      <c r="BD106" s="280">
        <f t="shared" si="32"/>
        <v>1156334.55</v>
      </c>
      <c r="BE106" s="280">
        <f t="shared" si="33"/>
        <v>1157836.43</v>
      </c>
      <c r="BF106" s="280">
        <f t="shared" ref="BF106:BK111" si="41">ROUND(AA106*$C106/12,2)</f>
        <v>1168060</v>
      </c>
      <c r="BG106" s="280">
        <f t="shared" si="41"/>
        <v>1175451.73</v>
      </c>
      <c r="BH106" s="280">
        <f t="shared" si="41"/>
        <v>1174229.6399999999</v>
      </c>
      <c r="BI106" s="280">
        <f t="shared" si="41"/>
        <v>1172500.83</v>
      </c>
      <c r="BJ106" s="280">
        <f t="shared" si="41"/>
        <v>1170950.48</v>
      </c>
      <c r="BK106" s="280">
        <f t="shared" si="41"/>
        <v>1171061.46</v>
      </c>
      <c r="BL106" s="279">
        <f t="shared" si="24"/>
        <v>13932433.91</v>
      </c>
    </row>
    <row r="107" spans="1:66" x14ac:dyDescent="0.25">
      <c r="A107" s="268" t="s">
        <v>588</v>
      </c>
      <c r="B107" s="175">
        <v>0</v>
      </c>
      <c r="C107" s="175">
        <v>0.1406</v>
      </c>
      <c r="D107" s="272">
        <v>32692663.850000001</v>
      </c>
      <c r="E107" s="272">
        <v>32692663.850000001</v>
      </c>
      <c r="F107" s="272">
        <v>32692663.850000001</v>
      </c>
      <c r="G107" s="272">
        <v>32692663.850000001</v>
      </c>
      <c r="H107" s="272">
        <v>32692663.850000001</v>
      </c>
      <c r="I107" s="272">
        <v>32692663.850000001</v>
      </c>
      <c r="J107" s="272">
        <v>32692663.850000001</v>
      </c>
      <c r="K107" s="272">
        <v>32692663.850000001</v>
      </c>
      <c r="L107" s="272">
        <v>32692663.850000001</v>
      </c>
      <c r="M107" s="272">
        <v>32692663.850000001</v>
      </c>
      <c r="N107" s="272">
        <v>32692663.850000001</v>
      </c>
      <c r="O107" s="272">
        <v>32692663.850000001</v>
      </c>
      <c r="P107" s="272">
        <f t="shared" si="20"/>
        <v>392311966.20000005</v>
      </c>
      <c r="Q107" s="272">
        <v>32692663.850000001</v>
      </c>
      <c r="R107" s="272">
        <v>32692663.850000001</v>
      </c>
      <c r="S107" s="272">
        <v>32692663.850000001</v>
      </c>
      <c r="T107" s="272">
        <v>32692663.850000001</v>
      </c>
      <c r="U107" s="272">
        <v>32692663.850000001</v>
      </c>
      <c r="V107" s="272">
        <v>32692663.850000001</v>
      </c>
      <c r="W107" s="272">
        <v>32692663.850000001</v>
      </c>
      <c r="X107" s="272">
        <v>32692663.850000001</v>
      </c>
      <c r="Y107" s="272">
        <v>32692663.850000001</v>
      </c>
      <c r="Z107" s="272">
        <v>32692663.850000001</v>
      </c>
      <c r="AA107" s="272">
        <v>32692663.850000001</v>
      </c>
      <c r="AB107" s="272">
        <v>32692663.850000001</v>
      </c>
      <c r="AC107" s="272">
        <v>32692663.850000001</v>
      </c>
      <c r="AD107" s="272">
        <v>32692663.850000001</v>
      </c>
      <c r="AE107" s="272">
        <v>32692663.850000001</v>
      </c>
      <c r="AF107" s="272">
        <v>32692663.850000001</v>
      </c>
      <c r="AG107" s="170">
        <f t="shared" si="21"/>
        <v>392311966.20000005</v>
      </c>
      <c r="AI107" s="279">
        <f t="shared" si="34"/>
        <v>0</v>
      </c>
      <c r="AJ107" s="279">
        <f t="shared" si="35"/>
        <v>0</v>
      </c>
      <c r="AK107" s="279">
        <f t="shared" si="36"/>
        <v>0</v>
      </c>
      <c r="AL107" s="279">
        <f t="shared" si="28"/>
        <v>0</v>
      </c>
      <c r="AM107" s="279">
        <f t="shared" si="29"/>
        <v>0</v>
      </c>
      <c r="AN107" s="279">
        <f t="shared" si="30"/>
        <v>0</v>
      </c>
      <c r="AO107" s="279">
        <f t="shared" si="26"/>
        <v>0</v>
      </c>
      <c r="AP107" s="279">
        <f t="shared" si="26"/>
        <v>0</v>
      </c>
      <c r="AQ107" s="279">
        <f t="shared" si="26"/>
        <v>0</v>
      </c>
      <c r="AR107" s="279">
        <f t="shared" si="26"/>
        <v>0</v>
      </c>
      <c r="AS107" s="279">
        <f t="shared" si="26"/>
        <v>0</v>
      </c>
      <c r="AT107" s="279">
        <f t="shared" si="26"/>
        <v>0</v>
      </c>
      <c r="AU107" s="280">
        <f t="shared" si="22"/>
        <v>0</v>
      </c>
      <c r="AV107" s="280">
        <f t="shared" si="37"/>
        <v>0</v>
      </c>
      <c r="AW107" s="280">
        <f t="shared" si="37"/>
        <v>0</v>
      </c>
      <c r="AX107" s="280">
        <f t="shared" si="37"/>
        <v>0</v>
      </c>
      <c r="AY107" s="280">
        <f t="shared" si="37"/>
        <v>0</v>
      </c>
      <c r="AZ107" s="280">
        <f t="shared" si="38"/>
        <v>383049.04</v>
      </c>
      <c r="BA107" s="280">
        <f t="shared" si="39"/>
        <v>383049.04</v>
      </c>
      <c r="BB107" s="280">
        <f t="shared" si="40"/>
        <v>383049.04</v>
      </c>
      <c r="BC107" s="280">
        <f t="shared" si="31"/>
        <v>383049.04</v>
      </c>
      <c r="BD107" s="280">
        <f t="shared" si="32"/>
        <v>383049.04</v>
      </c>
      <c r="BE107" s="280">
        <f t="shared" si="33"/>
        <v>383049.04</v>
      </c>
      <c r="BF107" s="280">
        <f t="shared" si="41"/>
        <v>383049.04</v>
      </c>
      <c r="BG107" s="280">
        <f t="shared" si="41"/>
        <v>383049.04</v>
      </c>
      <c r="BH107" s="280">
        <f t="shared" si="41"/>
        <v>383049.04</v>
      </c>
      <c r="BI107" s="280">
        <f t="shared" si="41"/>
        <v>383049.04</v>
      </c>
      <c r="BJ107" s="280">
        <f t="shared" si="41"/>
        <v>383049.04</v>
      </c>
      <c r="BK107" s="280">
        <f t="shared" si="41"/>
        <v>383049.04</v>
      </c>
      <c r="BL107" s="279">
        <f t="shared" si="24"/>
        <v>4596588.4799999995</v>
      </c>
    </row>
    <row r="108" spans="1:66" x14ac:dyDescent="0.25">
      <c r="A108" s="268" t="s">
        <v>589</v>
      </c>
      <c r="B108" s="175">
        <v>0</v>
      </c>
      <c r="C108" s="175">
        <v>4.3500000000000004E-2</v>
      </c>
      <c r="D108" s="272">
        <v>0</v>
      </c>
      <c r="E108" s="272">
        <v>0</v>
      </c>
      <c r="F108" s="272">
        <v>0</v>
      </c>
      <c r="G108" s="272">
        <v>0</v>
      </c>
      <c r="H108" s="272">
        <v>0</v>
      </c>
      <c r="I108" s="272">
        <v>0</v>
      </c>
      <c r="J108" s="272">
        <v>0</v>
      </c>
      <c r="K108" s="272">
        <v>0</v>
      </c>
      <c r="L108" s="272">
        <v>0</v>
      </c>
      <c r="M108" s="272">
        <v>0</v>
      </c>
      <c r="N108" s="272">
        <v>0</v>
      </c>
      <c r="O108" s="272">
        <v>0</v>
      </c>
      <c r="P108" s="272">
        <f t="shared" si="20"/>
        <v>0</v>
      </c>
      <c r="Q108" s="272">
        <v>0</v>
      </c>
      <c r="R108" s="272">
        <v>0</v>
      </c>
      <c r="S108" s="272">
        <v>0</v>
      </c>
      <c r="T108" s="272">
        <v>0</v>
      </c>
      <c r="U108" s="272">
        <v>0</v>
      </c>
      <c r="V108" s="272">
        <v>0</v>
      </c>
      <c r="W108" s="272">
        <v>0</v>
      </c>
      <c r="X108" s="272">
        <v>0</v>
      </c>
      <c r="Y108" s="272">
        <v>0</v>
      </c>
      <c r="Z108" s="272">
        <v>0</v>
      </c>
      <c r="AA108" s="272">
        <v>0</v>
      </c>
      <c r="AB108" s="272">
        <v>0</v>
      </c>
      <c r="AC108" s="272">
        <v>0</v>
      </c>
      <c r="AD108" s="272">
        <v>0</v>
      </c>
      <c r="AE108" s="272">
        <v>0</v>
      </c>
      <c r="AF108" s="272">
        <v>0</v>
      </c>
      <c r="AG108" s="170">
        <f t="shared" si="21"/>
        <v>0</v>
      </c>
      <c r="AI108" s="279">
        <f t="shared" si="34"/>
        <v>0</v>
      </c>
      <c r="AJ108" s="279">
        <f t="shared" si="35"/>
        <v>0</v>
      </c>
      <c r="AK108" s="279">
        <f t="shared" si="36"/>
        <v>0</v>
      </c>
      <c r="AL108" s="279">
        <f t="shared" si="28"/>
        <v>0</v>
      </c>
      <c r="AM108" s="279">
        <f t="shared" si="29"/>
        <v>0</v>
      </c>
      <c r="AN108" s="279">
        <f t="shared" si="30"/>
        <v>0</v>
      </c>
      <c r="AO108" s="279">
        <f t="shared" si="26"/>
        <v>0</v>
      </c>
      <c r="AP108" s="279">
        <f t="shared" si="26"/>
        <v>0</v>
      </c>
      <c r="AQ108" s="279">
        <f t="shared" si="26"/>
        <v>0</v>
      </c>
      <c r="AR108" s="279">
        <f t="shared" si="26"/>
        <v>0</v>
      </c>
      <c r="AS108" s="279">
        <f t="shared" si="26"/>
        <v>0</v>
      </c>
      <c r="AT108" s="279">
        <f t="shared" si="26"/>
        <v>0</v>
      </c>
      <c r="AU108" s="280">
        <f t="shared" si="22"/>
        <v>0</v>
      </c>
      <c r="AV108" s="280">
        <f t="shared" si="37"/>
        <v>0</v>
      </c>
      <c r="AW108" s="280">
        <f t="shared" si="37"/>
        <v>0</v>
      </c>
      <c r="AX108" s="280">
        <f t="shared" si="37"/>
        <v>0</v>
      </c>
      <c r="AY108" s="280">
        <f t="shared" si="37"/>
        <v>0</v>
      </c>
      <c r="AZ108" s="280">
        <f t="shared" si="38"/>
        <v>0</v>
      </c>
      <c r="BA108" s="280">
        <f t="shared" si="39"/>
        <v>0</v>
      </c>
      <c r="BB108" s="280">
        <f t="shared" si="40"/>
        <v>0</v>
      </c>
      <c r="BC108" s="280">
        <f t="shared" si="31"/>
        <v>0</v>
      </c>
      <c r="BD108" s="280">
        <f t="shared" si="32"/>
        <v>0</v>
      </c>
      <c r="BE108" s="280">
        <f t="shared" si="33"/>
        <v>0</v>
      </c>
      <c r="BF108" s="280">
        <f t="shared" si="41"/>
        <v>0</v>
      </c>
      <c r="BG108" s="280">
        <f t="shared" si="41"/>
        <v>0</v>
      </c>
      <c r="BH108" s="280">
        <f t="shared" si="41"/>
        <v>0</v>
      </c>
      <c r="BI108" s="280">
        <f t="shared" si="41"/>
        <v>0</v>
      </c>
      <c r="BJ108" s="280">
        <f t="shared" si="41"/>
        <v>0</v>
      </c>
      <c r="BK108" s="280">
        <f t="shared" si="41"/>
        <v>0</v>
      </c>
      <c r="BL108" s="279">
        <f t="shared" si="24"/>
        <v>0</v>
      </c>
      <c r="BN108" s="279">
        <f>BL108</f>
        <v>0</v>
      </c>
    </row>
    <row r="109" spans="1:66" x14ac:dyDescent="0.25">
      <c r="A109" s="268" t="s">
        <v>590</v>
      </c>
      <c r="B109" s="175">
        <v>0</v>
      </c>
      <c r="C109" s="175">
        <v>4.3500000000000004E-2</v>
      </c>
      <c r="D109" s="272">
        <v>0</v>
      </c>
      <c r="E109" s="272">
        <v>0</v>
      </c>
      <c r="F109" s="272">
        <v>0</v>
      </c>
      <c r="G109" s="272">
        <v>0</v>
      </c>
      <c r="H109" s="272">
        <v>0</v>
      </c>
      <c r="I109" s="272">
        <v>0</v>
      </c>
      <c r="J109" s="272">
        <v>0</v>
      </c>
      <c r="K109" s="272">
        <v>0</v>
      </c>
      <c r="L109" s="272">
        <v>0</v>
      </c>
      <c r="M109" s="272">
        <v>0</v>
      </c>
      <c r="N109" s="272">
        <v>0</v>
      </c>
      <c r="O109" s="272">
        <v>0</v>
      </c>
      <c r="P109" s="272">
        <f t="shared" si="20"/>
        <v>0</v>
      </c>
      <c r="Q109" s="272">
        <v>0</v>
      </c>
      <c r="R109" s="272">
        <v>0</v>
      </c>
      <c r="S109" s="272">
        <v>0</v>
      </c>
      <c r="T109" s="272">
        <v>0</v>
      </c>
      <c r="U109" s="272">
        <v>0</v>
      </c>
      <c r="V109" s="272">
        <v>0</v>
      </c>
      <c r="W109" s="272">
        <v>0</v>
      </c>
      <c r="X109" s="272">
        <v>0</v>
      </c>
      <c r="Y109" s="272">
        <v>0</v>
      </c>
      <c r="Z109" s="272">
        <v>0</v>
      </c>
      <c r="AA109" s="272">
        <v>0</v>
      </c>
      <c r="AB109" s="272">
        <v>0</v>
      </c>
      <c r="AC109" s="272">
        <v>0</v>
      </c>
      <c r="AD109" s="272">
        <v>0</v>
      </c>
      <c r="AE109" s="272">
        <v>0</v>
      </c>
      <c r="AF109" s="272">
        <v>0</v>
      </c>
      <c r="AG109" s="170">
        <f t="shared" si="21"/>
        <v>0</v>
      </c>
      <c r="AI109" s="279">
        <f t="shared" si="34"/>
        <v>0</v>
      </c>
      <c r="AJ109" s="279">
        <f t="shared" si="35"/>
        <v>0</v>
      </c>
      <c r="AK109" s="279">
        <f t="shared" si="36"/>
        <v>0</v>
      </c>
      <c r="AL109" s="279">
        <f t="shared" si="28"/>
        <v>0</v>
      </c>
      <c r="AM109" s="279">
        <f t="shared" si="29"/>
        <v>0</v>
      </c>
      <c r="AN109" s="279">
        <f t="shared" si="30"/>
        <v>0</v>
      </c>
      <c r="AO109" s="279">
        <f t="shared" si="26"/>
        <v>0</v>
      </c>
      <c r="AP109" s="279">
        <f t="shared" si="26"/>
        <v>0</v>
      </c>
      <c r="AQ109" s="279">
        <f t="shared" si="26"/>
        <v>0</v>
      </c>
      <c r="AR109" s="279">
        <f t="shared" si="26"/>
        <v>0</v>
      </c>
      <c r="AS109" s="279">
        <f t="shared" si="26"/>
        <v>0</v>
      </c>
      <c r="AT109" s="279">
        <f t="shared" si="26"/>
        <v>0</v>
      </c>
      <c r="AU109" s="280">
        <f t="shared" si="22"/>
        <v>0</v>
      </c>
      <c r="AV109" s="280">
        <f t="shared" si="37"/>
        <v>0</v>
      </c>
      <c r="AW109" s="280">
        <f t="shared" si="37"/>
        <v>0</v>
      </c>
      <c r="AX109" s="280">
        <f t="shared" si="37"/>
        <v>0</v>
      </c>
      <c r="AY109" s="280">
        <f t="shared" si="37"/>
        <v>0</v>
      </c>
      <c r="AZ109" s="280">
        <f t="shared" si="38"/>
        <v>0</v>
      </c>
      <c r="BA109" s="280">
        <f t="shared" si="39"/>
        <v>0</v>
      </c>
      <c r="BB109" s="280">
        <f t="shared" si="40"/>
        <v>0</v>
      </c>
      <c r="BC109" s="280">
        <f t="shared" si="31"/>
        <v>0</v>
      </c>
      <c r="BD109" s="280">
        <f t="shared" si="32"/>
        <v>0</v>
      </c>
      <c r="BE109" s="280">
        <f t="shared" si="33"/>
        <v>0</v>
      </c>
      <c r="BF109" s="280">
        <f t="shared" si="41"/>
        <v>0</v>
      </c>
      <c r="BG109" s="280">
        <f t="shared" si="41"/>
        <v>0</v>
      </c>
      <c r="BH109" s="280">
        <f t="shared" si="41"/>
        <v>0</v>
      </c>
      <c r="BI109" s="280">
        <f t="shared" si="41"/>
        <v>0</v>
      </c>
      <c r="BJ109" s="280">
        <f t="shared" si="41"/>
        <v>0</v>
      </c>
      <c r="BK109" s="280">
        <f t="shared" si="41"/>
        <v>0</v>
      </c>
      <c r="BL109" s="279">
        <f t="shared" si="24"/>
        <v>0</v>
      </c>
      <c r="BN109" s="279">
        <f>BL109</f>
        <v>0</v>
      </c>
    </row>
    <row r="110" spans="1:66" x14ac:dyDescent="0.25">
      <c r="A110" s="268" t="s">
        <v>208</v>
      </c>
      <c r="B110" s="175">
        <v>2.5999999999999999E-2</v>
      </c>
      <c r="C110" s="175">
        <v>4.3500000000000004E-2</v>
      </c>
      <c r="D110" s="272">
        <v>309940145.06999999</v>
      </c>
      <c r="E110" s="272">
        <v>309934551.01999998</v>
      </c>
      <c r="F110" s="272">
        <v>309934551.01999998</v>
      </c>
      <c r="G110" s="272">
        <v>309934551.01999998</v>
      </c>
      <c r="H110" s="272">
        <v>309934551.01999998</v>
      </c>
      <c r="I110" s="272">
        <v>309934551.01999998</v>
      </c>
      <c r="J110" s="272">
        <v>311193492.94499999</v>
      </c>
      <c r="K110" s="272">
        <v>312722792.14499998</v>
      </c>
      <c r="L110" s="272">
        <v>313614777.24000001</v>
      </c>
      <c r="M110" s="272">
        <v>314398905.06</v>
      </c>
      <c r="N110" s="272">
        <v>314837632.005</v>
      </c>
      <c r="O110" s="272">
        <v>315113858.94999999</v>
      </c>
      <c r="P110" s="272">
        <f t="shared" si="20"/>
        <v>3741494358.5149999</v>
      </c>
      <c r="Q110" s="272">
        <v>315113858.94999999</v>
      </c>
      <c r="R110" s="272">
        <v>315113858.94999999</v>
      </c>
      <c r="S110" s="272">
        <v>315113858.94999999</v>
      </c>
      <c r="T110" s="272">
        <v>315113858.94999999</v>
      </c>
      <c r="U110" s="272">
        <v>315113858.94999999</v>
      </c>
      <c r="V110" s="272">
        <v>315113858.94999999</v>
      </c>
      <c r="W110" s="272">
        <v>315113858.94999999</v>
      </c>
      <c r="X110" s="272">
        <v>315113858.94999999</v>
      </c>
      <c r="Y110" s="272">
        <v>315113858.94999999</v>
      </c>
      <c r="Z110" s="272">
        <v>315113858.94999999</v>
      </c>
      <c r="AA110" s="272">
        <v>315113858.94999999</v>
      </c>
      <c r="AB110" s="272">
        <v>315113858.94999999</v>
      </c>
      <c r="AC110" s="272">
        <v>315113858.94999999</v>
      </c>
      <c r="AD110" s="272">
        <v>315113858.94999999</v>
      </c>
      <c r="AE110" s="272">
        <v>315113858.94999999</v>
      </c>
      <c r="AF110" s="272">
        <v>315113858.94999999</v>
      </c>
      <c r="AG110" s="170">
        <f t="shared" si="21"/>
        <v>3781366307.3999991</v>
      </c>
      <c r="AI110" s="279">
        <f t="shared" si="34"/>
        <v>671536.98</v>
      </c>
      <c r="AJ110" s="279">
        <f t="shared" si="35"/>
        <v>671524.86</v>
      </c>
      <c r="AK110" s="279">
        <f t="shared" si="36"/>
        <v>671524.86</v>
      </c>
      <c r="AL110" s="279">
        <f t="shared" si="28"/>
        <v>671524.86</v>
      </c>
      <c r="AM110" s="279">
        <f t="shared" si="29"/>
        <v>671524.86</v>
      </c>
      <c r="AN110" s="279">
        <f t="shared" si="30"/>
        <v>671524.86</v>
      </c>
      <c r="AO110" s="279">
        <f t="shared" si="26"/>
        <v>674252.57</v>
      </c>
      <c r="AP110" s="279">
        <f t="shared" si="26"/>
        <v>677566.05</v>
      </c>
      <c r="AQ110" s="279">
        <f t="shared" si="26"/>
        <v>679498.68</v>
      </c>
      <c r="AR110" s="279">
        <f t="shared" si="26"/>
        <v>681197.63</v>
      </c>
      <c r="AS110" s="279">
        <f t="shared" si="26"/>
        <v>682148.2</v>
      </c>
      <c r="AT110" s="279">
        <f t="shared" si="26"/>
        <v>682746.69</v>
      </c>
      <c r="AU110" s="280">
        <f t="shared" si="22"/>
        <v>8106571.0999999996</v>
      </c>
      <c r="AV110" s="280">
        <f t="shared" si="37"/>
        <v>682746.69</v>
      </c>
      <c r="AW110" s="280">
        <f t="shared" si="37"/>
        <v>682746.69</v>
      </c>
      <c r="AX110" s="280">
        <f t="shared" si="37"/>
        <v>682746.69</v>
      </c>
      <c r="AY110" s="280">
        <f t="shared" si="37"/>
        <v>682746.69</v>
      </c>
      <c r="AZ110" s="280">
        <f t="shared" si="38"/>
        <v>1142287.74</v>
      </c>
      <c r="BA110" s="280">
        <f t="shared" si="39"/>
        <v>1142287.74</v>
      </c>
      <c r="BB110" s="280">
        <f t="shared" si="40"/>
        <v>1142287.74</v>
      </c>
      <c r="BC110" s="280">
        <f t="shared" si="31"/>
        <v>1142287.74</v>
      </c>
      <c r="BD110" s="280">
        <f t="shared" si="32"/>
        <v>1142287.74</v>
      </c>
      <c r="BE110" s="280">
        <f t="shared" si="33"/>
        <v>1142287.74</v>
      </c>
      <c r="BF110" s="280">
        <f t="shared" si="41"/>
        <v>1142287.74</v>
      </c>
      <c r="BG110" s="280">
        <f t="shared" si="41"/>
        <v>1142287.74</v>
      </c>
      <c r="BH110" s="280">
        <f t="shared" si="41"/>
        <v>1142287.74</v>
      </c>
      <c r="BI110" s="280">
        <f t="shared" si="41"/>
        <v>1142287.74</v>
      </c>
      <c r="BJ110" s="280">
        <f t="shared" si="41"/>
        <v>1142287.74</v>
      </c>
      <c r="BK110" s="280">
        <f t="shared" si="41"/>
        <v>1142287.74</v>
      </c>
      <c r="BL110" s="279">
        <f t="shared" si="24"/>
        <v>13707452.880000001</v>
      </c>
      <c r="BN110" s="279">
        <f>BL110</f>
        <v>13707452.880000001</v>
      </c>
    </row>
    <row r="111" spans="1:66" x14ac:dyDescent="0.25">
      <c r="A111" s="268" t="s">
        <v>209</v>
      </c>
      <c r="B111" s="175">
        <v>2.5999999999999999E-2</v>
      </c>
      <c r="C111" s="175">
        <v>4.3500000000000004E-2</v>
      </c>
      <c r="D111" s="272">
        <v>149260567.90000001</v>
      </c>
      <c r="E111" s="272">
        <v>149260567.90000001</v>
      </c>
      <c r="F111" s="272">
        <v>149260567.90000001</v>
      </c>
      <c r="G111" s="272">
        <v>149260567.90000001</v>
      </c>
      <c r="H111" s="272">
        <v>149260567.90000001</v>
      </c>
      <c r="I111" s="272">
        <v>149260567.90000001</v>
      </c>
      <c r="J111" s="272">
        <v>149632835.58500001</v>
      </c>
      <c r="K111" s="272">
        <v>150005103.27000001</v>
      </c>
      <c r="L111" s="272">
        <v>150005103.27000001</v>
      </c>
      <c r="M111" s="272">
        <v>150005103.27000001</v>
      </c>
      <c r="N111" s="272">
        <v>150005103.27000001</v>
      </c>
      <c r="O111" s="272">
        <v>150005103.27000001</v>
      </c>
      <c r="P111" s="272">
        <f t="shared" si="20"/>
        <v>1795221759.335</v>
      </c>
      <c r="Q111" s="272">
        <v>150005103.27000001</v>
      </c>
      <c r="R111" s="272">
        <v>150005103.27000001</v>
      </c>
      <c r="S111" s="272">
        <v>149142603.27000001</v>
      </c>
      <c r="T111" s="272">
        <v>148280103.27000001</v>
      </c>
      <c r="U111" s="272">
        <v>148280103.27000001</v>
      </c>
      <c r="V111" s="272">
        <v>148280103.27000001</v>
      </c>
      <c r="W111" s="272">
        <v>148280103.27000001</v>
      </c>
      <c r="X111" s="272">
        <v>148280103.27000001</v>
      </c>
      <c r="Y111" s="272">
        <v>148280103.27000001</v>
      </c>
      <c r="Z111" s="272">
        <v>148280103.27000001</v>
      </c>
      <c r="AA111" s="272">
        <v>148280103.27000001</v>
      </c>
      <c r="AB111" s="272">
        <v>148280103.27000001</v>
      </c>
      <c r="AC111" s="272">
        <v>148280103.27000001</v>
      </c>
      <c r="AD111" s="272">
        <v>148280103.27000001</v>
      </c>
      <c r="AE111" s="272">
        <v>148280103.27000001</v>
      </c>
      <c r="AF111" s="272">
        <v>148280103.27000001</v>
      </c>
      <c r="AG111" s="170">
        <f t="shared" si="21"/>
        <v>1779361239.24</v>
      </c>
      <c r="AI111" s="279">
        <f t="shared" si="34"/>
        <v>323397.90000000002</v>
      </c>
      <c r="AJ111" s="279">
        <f t="shared" si="35"/>
        <v>323397.90000000002</v>
      </c>
      <c r="AK111" s="279">
        <f t="shared" si="36"/>
        <v>323397.90000000002</v>
      </c>
      <c r="AL111" s="279">
        <f t="shared" si="28"/>
        <v>323397.90000000002</v>
      </c>
      <c r="AM111" s="279">
        <f t="shared" si="29"/>
        <v>323397.90000000002</v>
      </c>
      <c r="AN111" s="279">
        <f t="shared" si="30"/>
        <v>323397.90000000002</v>
      </c>
      <c r="AO111" s="279">
        <f t="shared" si="26"/>
        <v>324204.48</v>
      </c>
      <c r="AP111" s="279">
        <f t="shared" si="26"/>
        <v>325011.06</v>
      </c>
      <c r="AQ111" s="279">
        <f t="shared" si="26"/>
        <v>325011.06</v>
      </c>
      <c r="AR111" s="279">
        <f t="shared" si="26"/>
        <v>325011.06</v>
      </c>
      <c r="AS111" s="279">
        <f t="shared" si="26"/>
        <v>325011.06</v>
      </c>
      <c r="AT111" s="279">
        <f t="shared" si="26"/>
        <v>325011.06</v>
      </c>
      <c r="AU111" s="280">
        <f t="shared" si="22"/>
        <v>3889647.18</v>
      </c>
      <c r="AV111" s="280">
        <f t="shared" ref="AV111:AY174" si="42">ROUND(Q111*$B111/12,2)</f>
        <v>325011.06</v>
      </c>
      <c r="AW111" s="280">
        <f t="shared" si="42"/>
        <v>325011.06</v>
      </c>
      <c r="AX111" s="280">
        <f t="shared" si="42"/>
        <v>323142.31</v>
      </c>
      <c r="AY111" s="280">
        <f t="shared" si="42"/>
        <v>321273.56</v>
      </c>
      <c r="AZ111" s="280">
        <f t="shared" si="38"/>
        <v>537515.37</v>
      </c>
      <c r="BA111" s="280">
        <f t="shared" si="39"/>
        <v>537515.37</v>
      </c>
      <c r="BB111" s="280">
        <f t="shared" si="40"/>
        <v>537515.37</v>
      </c>
      <c r="BC111" s="280">
        <f t="shared" si="31"/>
        <v>537515.37</v>
      </c>
      <c r="BD111" s="280">
        <f t="shared" si="32"/>
        <v>537515.37</v>
      </c>
      <c r="BE111" s="280">
        <f t="shared" si="33"/>
        <v>537515.37</v>
      </c>
      <c r="BF111" s="280">
        <f t="shared" si="41"/>
        <v>537515.37</v>
      </c>
      <c r="BG111" s="280">
        <f t="shared" si="41"/>
        <v>537515.37</v>
      </c>
      <c r="BH111" s="280">
        <f t="shared" si="41"/>
        <v>537515.37</v>
      </c>
      <c r="BI111" s="280">
        <f t="shared" si="41"/>
        <v>537515.37</v>
      </c>
      <c r="BJ111" s="280">
        <f t="shared" si="41"/>
        <v>537515.37</v>
      </c>
      <c r="BK111" s="280">
        <f t="shared" si="41"/>
        <v>537515.37</v>
      </c>
      <c r="BL111" s="279">
        <f t="shared" si="24"/>
        <v>6450184.4400000004</v>
      </c>
      <c r="BN111" s="279">
        <f>BL111</f>
        <v>6450184.4400000004</v>
      </c>
    </row>
    <row r="112" spans="1:66" x14ac:dyDescent="0.25">
      <c r="A112" s="268" t="s">
        <v>210</v>
      </c>
      <c r="B112" s="175">
        <v>2.5999999999999999E-2</v>
      </c>
      <c r="C112" s="175">
        <v>4.3500000000000004E-2</v>
      </c>
      <c r="D112" s="272">
        <v>0</v>
      </c>
      <c r="E112" s="272">
        <v>0</v>
      </c>
      <c r="F112" s="272">
        <v>0</v>
      </c>
      <c r="G112" s="272">
        <v>0</v>
      </c>
      <c r="H112" s="272">
        <v>0</v>
      </c>
      <c r="I112" s="272">
        <v>0</v>
      </c>
      <c r="J112" s="272">
        <v>0</v>
      </c>
      <c r="K112" s="272">
        <v>0</v>
      </c>
      <c r="L112" s="272">
        <v>0</v>
      </c>
      <c r="M112" s="272">
        <v>0</v>
      </c>
      <c r="N112" s="272">
        <v>0</v>
      </c>
      <c r="O112" s="272">
        <v>0</v>
      </c>
      <c r="P112" s="272">
        <f t="shared" si="20"/>
        <v>0</v>
      </c>
      <c r="Q112" s="272">
        <v>0</v>
      </c>
      <c r="R112" s="272">
        <v>0</v>
      </c>
      <c r="S112" s="272">
        <v>0</v>
      </c>
      <c r="T112" s="272">
        <v>0</v>
      </c>
      <c r="U112" s="272">
        <v>66388608.069999993</v>
      </c>
      <c r="V112" s="272">
        <v>133274716.57999998</v>
      </c>
      <c r="W112" s="272">
        <v>134266717.57499999</v>
      </c>
      <c r="X112" s="272">
        <v>135286218.69999999</v>
      </c>
      <c r="Y112" s="272">
        <v>136261219.755</v>
      </c>
      <c r="Z112" s="272">
        <v>137093720.80499998</v>
      </c>
      <c r="AA112" s="272">
        <v>137706221.85499999</v>
      </c>
      <c r="AB112" s="272">
        <v>138165141.25499997</v>
      </c>
      <c r="AC112" s="272">
        <v>138394060.16999999</v>
      </c>
      <c r="AD112" s="272">
        <v>138394060.16999999</v>
      </c>
      <c r="AE112" s="272">
        <v>138394060.16999999</v>
      </c>
      <c r="AF112" s="272">
        <v>138394060.16999999</v>
      </c>
      <c r="AG112" s="170">
        <f t="shared" si="21"/>
        <v>1572018805.2750001</v>
      </c>
      <c r="AI112" s="279">
        <f t="shared" si="34"/>
        <v>0</v>
      </c>
      <c r="AJ112" s="279">
        <f t="shared" si="35"/>
        <v>0</v>
      </c>
      <c r="AK112" s="279">
        <f t="shared" si="36"/>
        <v>0</v>
      </c>
      <c r="AL112" s="279">
        <f t="shared" si="28"/>
        <v>0</v>
      </c>
      <c r="AM112" s="279">
        <f t="shared" si="29"/>
        <v>0</v>
      </c>
      <c r="AN112" s="279">
        <f t="shared" si="30"/>
        <v>0</v>
      </c>
      <c r="AO112" s="279">
        <f t="shared" si="26"/>
        <v>0</v>
      </c>
      <c r="AP112" s="279">
        <f t="shared" si="26"/>
        <v>0</v>
      </c>
      <c r="AQ112" s="279">
        <f t="shared" si="26"/>
        <v>0</v>
      </c>
      <c r="AR112" s="279">
        <f t="shared" si="26"/>
        <v>0</v>
      </c>
      <c r="AS112" s="279">
        <f t="shared" si="26"/>
        <v>0</v>
      </c>
      <c r="AT112" s="279">
        <f t="shared" si="26"/>
        <v>0</v>
      </c>
      <c r="AU112" s="280">
        <f t="shared" si="22"/>
        <v>0</v>
      </c>
      <c r="AV112" s="280">
        <f t="shared" si="42"/>
        <v>0</v>
      </c>
      <c r="AW112" s="280">
        <f t="shared" si="42"/>
        <v>0</v>
      </c>
      <c r="AX112" s="280">
        <f t="shared" si="42"/>
        <v>0</v>
      </c>
      <c r="AY112" s="280">
        <f t="shared" si="42"/>
        <v>0</v>
      </c>
      <c r="AZ112" s="280">
        <f t="shared" si="38"/>
        <v>240658.7</v>
      </c>
      <c r="BA112" s="280">
        <f t="shared" si="39"/>
        <v>483120.85</v>
      </c>
      <c r="BB112" s="280">
        <f t="shared" si="40"/>
        <v>486716.85</v>
      </c>
      <c r="BC112" s="280">
        <f t="shared" si="31"/>
        <v>490412.54</v>
      </c>
      <c r="BD112" s="280">
        <f t="shared" si="32"/>
        <v>493946.92</v>
      </c>
      <c r="BE112" s="280">
        <f t="shared" si="33"/>
        <v>496964.74</v>
      </c>
      <c r="BF112" s="280">
        <f>ROUND(AA112*$C112/12,2)</f>
        <v>499185.05</v>
      </c>
      <c r="BG112" s="280">
        <f>ROUND(AB112*$C112/12,2)</f>
        <v>500848.64000000001</v>
      </c>
      <c r="BH112" s="280">
        <f>ROUND(AC112*$C112/12,2)</f>
        <v>501678.47</v>
      </c>
      <c r="BI112" s="280">
        <f t="shared" ref="BI112:BK175" si="43">ROUND(AD112*$C112/12,2)</f>
        <v>501678.47</v>
      </c>
      <c r="BJ112" s="280">
        <f t="shared" si="43"/>
        <v>501678.47</v>
      </c>
      <c r="BK112" s="280">
        <f t="shared" si="43"/>
        <v>501678.47</v>
      </c>
      <c r="BL112" s="279">
        <f t="shared" si="24"/>
        <v>5698568.169999999</v>
      </c>
      <c r="BN112" s="279">
        <f>BL112</f>
        <v>5698568.169999999</v>
      </c>
    </row>
    <row r="113" spans="1:66" x14ac:dyDescent="0.25">
      <c r="A113" s="268" t="s">
        <v>211</v>
      </c>
      <c r="B113" s="175">
        <v>3.8900000000000004E-2</v>
      </c>
      <c r="C113" s="175">
        <v>3.9900000000000005E-2</v>
      </c>
      <c r="D113" s="272">
        <v>119326981.54000001</v>
      </c>
      <c r="E113" s="272">
        <v>119201243.08</v>
      </c>
      <c r="F113" s="272">
        <v>119076454.31999999</v>
      </c>
      <c r="G113" s="272">
        <v>119076454.31999999</v>
      </c>
      <c r="H113" s="272">
        <v>119076454.31999999</v>
      </c>
      <c r="I113" s="272">
        <v>118995346.18000001</v>
      </c>
      <c r="J113" s="272">
        <v>118914238.02999999</v>
      </c>
      <c r="K113" s="272">
        <v>118914238.02999999</v>
      </c>
      <c r="L113" s="272">
        <v>118914238.02999999</v>
      </c>
      <c r="M113" s="272">
        <v>118914238.02999999</v>
      </c>
      <c r="N113" s="272">
        <v>118914238.02999999</v>
      </c>
      <c r="O113" s="272">
        <v>118914238.02999999</v>
      </c>
      <c r="P113" s="272">
        <f t="shared" si="20"/>
        <v>1428238361.9399998</v>
      </c>
      <c r="Q113" s="272">
        <v>118914238.02999999</v>
      </c>
      <c r="R113" s="272">
        <v>118992066.76499999</v>
      </c>
      <c r="S113" s="272">
        <v>119069895.49999999</v>
      </c>
      <c r="T113" s="272">
        <v>119069895.49999999</v>
      </c>
      <c r="U113" s="272">
        <v>119069895.49999999</v>
      </c>
      <c r="V113" s="272">
        <v>119069895.49999999</v>
      </c>
      <c r="W113" s="272">
        <v>119069895.49999999</v>
      </c>
      <c r="X113" s="272">
        <v>119069895.49999999</v>
      </c>
      <c r="Y113" s="272">
        <v>119069895.49999999</v>
      </c>
      <c r="Z113" s="272">
        <v>119069895.49999999</v>
      </c>
      <c r="AA113" s="272">
        <v>119069895.49999999</v>
      </c>
      <c r="AB113" s="272">
        <v>119069895.49999999</v>
      </c>
      <c r="AC113" s="272">
        <v>119069895.49999999</v>
      </c>
      <c r="AD113" s="272">
        <v>119069895.49999999</v>
      </c>
      <c r="AE113" s="272">
        <v>119069895.49999999</v>
      </c>
      <c r="AF113" s="272">
        <v>119069895.49999999</v>
      </c>
      <c r="AG113" s="170">
        <f t="shared" si="21"/>
        <v>1428838745.9999998</v>
      </c>
      <c r="AI113" s="279">
        <f t="shared" si="34"/>
        <v>386818.3</v>
      </c>
      <c r="AJ113" s="279">
        <f t="shared" si="35"/>
        <v>386410.7</v>
      </c>
      <c r="AK113" s="279">
        <f t="shared" si="36"/>
        <v>386006.17</v>
      </c>
      <c r="AL113" s="279">
        <f t="shared" si="28"/>
        <v>386006.17</v>
      </c>
      <c r="AM113" s="279">
        <f t="shared" si="29"/>
        <v>386006.17</v>
      </c>
      <c r="AN113" s="279">
        <f t="shared" si="30"/>
        <v>385743.25</v>
      </c>
      <c r="AO113" s="279">
        <f t="shared" si="26"/>
        <v>385480.32</v>
      </c>
      <c r="AP113" s="279">
        <f t="shared" si="26"/>
        <v>385480.32</v>
      </c>
      <c r="AQ113" s="279">
        <f t="shared" si="26"/>
        <v>385480.32</v>
      </c>
      <c r="AR113" s="279">
        <f t="shared" si="26"/>
        <v>385480.32</v>
      </c>
      <c r="AS113" s="279">
        <f t="shared" si="26"/>
        <v>385480.32</v>
      </c>
      <c r="AT113" s="279">
        <f t="shared" si="26"/>
        <v>385480.32</v>
      </c>
      <c r="AU113" s="280">
        <f t="shared" si="22"/>
        <v>4629872.68</v>
      </c>
      <c r="AV113" s="280">
        <f t="shared" si="42"/>
        <v>385480.32</v>
      </c>
      <c r="AW113" s="280">
        <f t="shared" si="42"/>
        <v>385732.62</v>
      </c>
      <c r="AX113" s="280">
        <f t="shared" si="42"/>
        <v>385984.91</v>
      </c>
      <c r="AY113" s="280">
        <f t="shared" si="42"/>
        <v>385984.91</v>
      </c>
      <c r="AZ113" s="280">
        <f t="shared" ref="AZ113:BH141" si="44">ROUND(U113*$C113/12,2)</f>
        <v>395907.4</v>
      </c>
      <c r="BA113" s="280">
        <f t="shared" si="44"/>
        <v>395907.4</v>
      </c>
      <c r="BB113" s="280">
        <f t="shared" si="44"/>
        <v>395907.4</v>
      </c>
      <c r="BC113" s="280">
        <f t="shared" si="44"/>
        <v>395907.4</v>
      </c>
      <c r="BD113" s="280">
        <f t="shared" si="44"/>
        <v>395907.4</v>
      </c>
      <c r="BE113" s="280">
        <f t="shared" si="44"/>
        <v>395907.4</v>
      </c>
      <c r="BF113" s="280">
        <f t="shared" si="44"/>
        <v>395907.4</v>
      </c>
      <c r="BG113" s="280">
        <f t="shared" si="44"/>
        <v>395907.4</v>
      </c>
      <c r="BH113" s="280">
        <f t="shared" si="44"/>
        <v>395907.4</v>
      </c>
      <c r="BI113" s="280">
        <f t="shared" si="43"/>
        <v>395907.4</v>
      </c>
      <c r="BJ113" s="280">
        <f t="shared" si="43"/>
        <v>395907.4</v>
      </c>
      <c r="BK113" s="280">
        <f t="shared" si="43"/>
        <v>395907.4</v>
      </c>
      <c r="BL113" s="279">
        <f t="shared" si="24"/>
        <v>4750888.8</v>
      </c>
    </row>
    <row r="114" spans="1:66" x14ac:dyDescent="0.25">
      <c r="A114" s="268" t="s">
        <v>591</v>
      </c>
      <c r="B114" s="175">
        <v>3.8900000000000004E-2</v>
      </c>
      <c r="C114" s="175">
        <v>3.9900000000000005E-2</v>
      </c>
      <c r="D114" s="272">
        <v>0</v>
      </c>
      <c r="E114" s="272">
        <v>0</v>
      </c>
      <c r="F114" s="272">
        <v>0</v>
      </c>
      <c r="G114" s="272">
        <v>0</v>
      </c>
      <c r="H114" s="272">
        <v>0</v>
      </c>
      <c r="I114" s="272">
        <v>0</v>
      </c>
      <c r="J114" s="272">
        <v>0</v>
      </c>
      <c r="K114" s="272">
        <v>0</v>
      </c>
      <c r="L114" s="272">
        <v>0</v>
      </c>
      <c r="M114" s="272">
        <v>0</v>
      </c>
      <c r="N114" s="272">
        <v>0</v>
      </c>
      <c r="O114" s="272">
        <v>0</v>
      </c>
      <c r="P114" s="272">
        <f t="shared" si="20"/>
        <v>0</v>
      </c>
      <c r="Q114" s="272">
        <v>0</v>
      </c>
      <c r="R114" s="272">
        <v>0</v>
      </c>
      <c r="S114" s="272">
        <v>0</v>
      </c>
      <c r="T114" s="272">
        <v>0</v>
      </c>
      <c r="U114" s="272">
        <v>0</v>
      </c>
      <c r="V114" s="272">
        <v>0</v>
      </c>
      <c r="W114" s="272">
        <v>0</v>
      </c>
      <c r="X114" s="272">
        <v>0</v>
      </c>
      <c r="Y114" s="272">
        <v>0</v>
      </c>
      <c r="Z114" s="272">
        <v>0</v>
      </c>
      <c r="AA114" s="272">
        <v>0</v>
      </c>
      <c r="AB114" s="272">
        <v>0</v>
      </c>
      <c r="AC114" s="272">
        <v>0</v>
      </c>
      <c r="AD114" s="272">
        <v>0</v>
      </c>
      <c r="AE114" s="272">
        <v>0</v>
      </c>
      <c r="AF114" s="272">
        <v>0</v>
      </c>
      <c r="AG114" s="170">
        <f t="shared" si="21"/>
        <v>0</v>
      </c>
      <c r="AI114" s="279">
        <f t="shared" si="34"/>
        <v>0</v>
      </c>
      <c r="AJ114" s="279">
        <f t="shared" si="35"/>
        <v>0</v>
      </c>
      <c r="AK114" s="279">
        <f t="shared" si="36"/>
        <v>0</v>
      </c>
      <c r="AL114" s="279">
        <f t="shared" si="28"/>
        <v>0</v>
      </c>
      <c r="AM114" s="279">
        <f t="shared" si="29"/>
        <v>0</v>
      </c>
      <c r="AN114" s="279">
        <f t="shared" si="30"/>
        <v>0</v>
      </c>
      <c r="AO114" s="279">
        <f t="shared" si="26"/>
        <v>0</v>
      </c>
      <c r="AP114" s="279">
        <f t="shared" si="26"/>
        <v>0</v>
      </c>
      <c r="AQ114" s="279">
        <f t="shared" si="26"/>
        <v>0</v>
      </c>
      <c r="AR114" s="279">
        <f t="shared" si="26"/>
        <v>0</v>
      </c>
      <c r="AS114" s="279">
        <f t="shared" si="26"/>
        <v>0</v>
      </c>
      <c r="AT114" s="279">
        <f t="shared" si="26"/>
        <v>0</v>
      </c>
      <c r="AU114" s="280">
        <f t="shared" si="22"/>
        <v>0</v>
      </c>
      <c r="AV114" s="280">
        <f t="shared" si="42"/>
        <v>0</v>
      </c>
      <c r="AW114" s="280">
        <f t="shared" si="42"/>
        <v>0</v>
      </c>
      <c r="AX114" s="280">
        <f t="shared" si="42"/>
        <v>0</v>
      </c>
      <c r="AY114" s="280">
        <f t="shared" si="42"/>
        <v>0</v>
      </c>
      <c r="AZ114" s="280">
        <f t="shared" si="44"/>
        <v>0</v>
      </c>
      <c r="BA114" s="280">
        <f t="shared" si="44"/>
        <v>0</v>
      </c>
      <c r="BB114" s="280">
        <f t="shared" si="44"/>
        <v>0</v>
      </c>
      <c r="BC114" s="280">
        <f t="shared" si="44"/>
        <v>0</v>
      </c>
      <c r="BD114" s="280">
        <f t="shared" si="44"/>
        <v>0</v>
      </c>
      <c r="BE114" s="280">
        <f t="shared" si="44"/>
        <v>0</v>
      </c>
      <c r="BF114" s="280">
        <f t="shared" si="44"/>
        <v>0</v>
      </c>
      <c r="BG114" s="280">
        <f t="shared" si="44"/>
        <v>0</v>
      </c>
      <c r="BH114" s="280">
        <f t="shared" si="44"/>
        <v>0</v>
      </c>
      <c r="BI114" s="280">
        <f t="shared" si="43"/>
        <v>0</v>
      </c>
      <c r="BJ114" s="280">
        <f t="shared" si="43"/>
        <v>0</v>
      </c>
      <c r="BK114" s="280">
        <f t="shared" si="43"/>
        <v>0</v>
      </c>
      <c r="BL114" s="279">
        <f t="shared" si="24"/>
        <v>0</v>
      </c>
      <c r="BN114" s="279">
        <f>BL114</f>
        <v>0</v>
      </c>
    </row>
    <row r="115" spans="1:66" x14ac:dyDescent="0.25">
      <c r="A115" s="268" t="s">
        <v>212</v>
      </c>
      <c r="B115" s="175">
        <v>3.8900000000000004E-2</v>
      </c>
      <c r="C115" s="175">
        <v>3.9900000000000005E-2</v>
      </c>
      <c r="D115" s="272">
        <v>656029.5</v>
      </c>
      <c r="E115" s="272">
        <v>656029.5</v>
      </c>
      <c r="F115" s="272">
        <v>656029.5</v>
      </c>
      <c r="G115" s="272">
        <v>656029.5</v>
      </c>
      <c r="H115" s="272">
        <v>656029.5</v>
      </c>
      <c r="I115" s="272">
        <v>656029.5</v>
      </c>
      <c r="J115" s="272">
        <v>675416.25</v>
      </c>
      <c r="K115" s="272">
        <v>694803</v>
      </c>
      <c r="L115" s="272">
        <v>694803</v>
      </c>
      <c r="M115" s="272">
        <v>694803</v>
      </c>
      <c r="N115" s="272">
        <v>694803</v>
      </c>
      <c r="O115" s="272">
        <v>694803</v>
      </c>
      <c r="P115" s="272">
        <f t="shared" si="20"/>
        <v>8085608.25</v>
      </c>
      <c r="Q115" s="272">
        <v>694803</v>
      </c>
      <c r="R115" s="272">
        <v>694803</v>
      </c>
      <c r="S115" s="272">
        <v>694803</v>
      </c>
      <c r="T115" s="272">
        <v>694803</v>
      </c>
      <c r="U115" s="272">
        <v>694803</v>
      </c>
      <c r="V115" s="272">
        <v>694803</v>
      </c>
      <c r="W115" s="272">
        <v>694803</v>
      </c>
      <c r="X115" s="272">
        <v>694803</v>
      </c>
      <c r="Y115" s="272">
        <v>694803</v>
      </c>
      <c r="Z115" s="272">
        <v>694803</v>
      </c>
      <c r="AA115" s="272">
        <v>694803</v>
      </c>
      <c r="AB115" s="272">
        <v>694803</v>
      </c>
      <c r="AC115" s="272">
        <v>694803</v>
      </c>
      <c r="AD115" s="272">
        <v>694803</v>
      </c>
      <c r="AE115" s="272">
        <v>694803</v>
      </c>
      <c r="AF115" s="272">
        <v>694803</v>
      </c>
      <c r="AG115" s="170">
        <f t="shared" si="21"/>
        <v>8337636</v>
      </c>
      <c r="AI115" s="279">
        <f t="shared" si="34"/>
        <v>2126.63</v>
      </c>
      <c r="AJ115" s="279">
        <f t="shared" si="35"/>
        <v>2126.63</v>
      </c>
      <c r="AK115" s="279">
        <f t="shared" si="36"/>
        <v>2126.63</v>
      </c>
      <c r="AL115" s="279">
        <f t="shared" si="28"/>
        <v>2126.63</v>
      </c>
      <c r="AM115" s="279">
        <f t="shared" si="29"/>
        <v>2126.63</v>
      </c>
      <c r="AN115" s="279">
        <f t="shared" si="30"/>
        <v>2126.63</v>
      </c>
      <c r="AO115" s="279">
        <f t="shared" ref="AO115:AT116" si="45">ROUND(J115*$B115/12,2)</f>
        <v>2189.4699999999998</v>
      </c>
      <c r="AP115" s="279">
        <f t="shared" si="45"/>
        <v>2252.3200000000002</v>
      </c>
      <c r="AQ115" s="279">
        <f t="shared" si="45"/>
        <v>2252.3200000000002</v>
      </c>
      <c r="AR115" s="279">
        <f t="shared" si="45"/>
        <v>2252.3200000000002</v>
      </c>
      <c r="AS115" s="279">
        <f t="shared" si="45"/>
        <v>2252.3200000000002</v>
      </c>
      <c r="AT115" s="279">
        <f t="shared" si="45"/>
        <v>2252.3200000000002</v>
      </c>
      <c r="AU115" s="280">
        <f t="shared" si="22"/>
        <v>26210.850000000002</v>
      </c>
      <c r="AV115" s="280">
        <f t="shared" si="42"/>
        <v>2252.3200000000002</v>
      </c>
      <c r="AW115" s="280">
        <f t="shared" si="42"/>
        <v>2252.3200000000002</v>
      </c>
      <c r="AX115" s="280">
        <f t="shared" si="42"/>
        <v>2252.3200000000002</v>
      </c>
      <c r="AY115" s="280">
        <f t="shared" si="42"/>
        <v>2252.3200000000002</v>
      </c>
      <c r="AZ115" s="280">
        <f t="shared" si="44"/>
        <v>2310.2199999999998</v>
      </c>
      <c r="BA115" s="280">
        <f t="shared" si="44"/>
        <v>2310.2199999999998</v>
      </c>
      <c r="BB115" s="280">
        <f t="shared" si="44"/>
        <v>2310.2199999999998</v>
      </c>
      <c r="BC115" s="280">
        <f t="shared" si="44"/>
        <v>2310.2199999999998</v>
      </c>
      <c r="BD115" s="280">
        <f t="shared" si="44"/>
        <v>2310.2199999999998</v>
      </c>
      <c r="BE115" s="280">
        <f t="shared" si="44"/>
        <v>2310.2199999999998</v>
      </c>
      <c r="BF115" s="280">
        <f t="shared" si="44"/>
        <v>2310.2199999999998</v>
      </c>
      <c r="BG115" s="280">
        <f t="shared" si="44"/>
        <v>2310.2199999999998</v>
      </c>
      <c r="BH115" s="280">
        <f t="shared" si="44"/>
        <v>2310.2199999999998</v>
      </c>
      <c r="BI115" s="280">
        <f t="shared" si="43"/>
        <v>2310.2199999999998</v>
      </c>
      <c r="BJ115" s="280">
        <f t="shared" si="43"/>
        <v>2310.2199999999998</v>
      </c>
      <c r="BK115" s="280">
        <f t="shared" si="43"/>
        <v>2310.2199999999998</v>
      </c>
      <c r="BL115" s="279">
        <f t="shared" si="24"/>
        <v>27722.640000000003</v>
      </c>
      <c r="BN115" s="279">
        <f>BL115</f>
        <v>27722.640000000003</v>
      </c>
    </row>
    <row r="116" spans="1:66" x14ac:dyDescent="0.25">
      <c r="A116" s="268" t="s">
        <v>213</v>
      </c>
      <c r="B116" s="175">
        <v>4.0100000000000004E-2</v>
      </c>
      <c r="C116" s="175">
        <v>3.5699999999999996E-2</v>
      </c>
      <c r="D116" s="272">
        <v>254127435.44</v>
      </c>
      <c r="E116" s="272">
        <v>254103435.88999999</v>
      </c>
      <c r="F116" s="272">
        <v>254113448.78999999</v>
      </c>
      <c r="G116" s="272">
        <v>254332359.53999999</v>
      </c>
      <c r="H116" s="272">
        <v>254542012</v>
      </c>
      <c r="I116" s="272">
        <v>254565389.00999999</v>
      </c>
      <c r="J116" s="272">
        <v>254598224.31</v>
      </c>
      <c r="K116" s="272">
        <v>254598224.31</v>
      </c>
      <c r="L116" s="272">
        <v>254598224.31</v>
      </c>
      <c r="M116" s="272">
        <v>254598224.31</v>
      </c>
      <c r="N116" s="272">
        <v>254598224.31</v>
      </c>
      <c r="O116" s="272">
        <v>254598224.31</v>
      </c>
      <c r="P116" s="272">
        <f t="shared" si="20"/>
        <v>3053373426.5299997</v>
      </c>
      <c r="Q116" s="272">
        <v>254598224.31</v>
      </c>
      <c r="R116" s="272">
        <v>254822014.84</v>
      </c>
      <c r="S116" s="272">
        <v>255347134.345</v>
      </c>
      <c r="T116" s="272">
        <v>255648463.31999999</v>
      </c>
      <c r="U116" s="272">
        <v>255648463.31999999</v>
      </c>
      <c r="V116" s="272">
        <v>255648463.31999999</v>
      </c>
      <c r="W116" s="272">
        <v>255648463.31999999</v>
      </c>
      <c r="X116" s="272">
        <v>255648463.31999999</v>
      </c>
      <c r="Y116" s="272">
        <v>255648463.31999999</v>
      </c>
      <c r="Z116" s="272">
        <v>255648463.31999999</v>
      </c>
      <c r="AA116" s="272">
        <v>255648463.31999999</v>
      </c>
      <c r="AB116" s="272">
        <v>255648463.31999999</v>
      </c>
      <c r="AC116" s="272">
        <v>255648463.31999999</v>
      </c>
      <c r="AD116" s="272">
        <v>255648463.31999999</v>
      </c>
      <c r="AE116" s="272">
        <v>255648463.31999999</v>
      </c>
      <c r="AF116" s="272">
        <v>255648463.31999999</v>
      </c>
      <c r="AG116" s="170">
        <f t="shared" si="21"/>
        <v>3067781559.8400002</v>
      </c>
      <c r="AI116" s="279">
        <f t="shared" si="34"/>
        <v>849209.18</v>
      </c>
      <c r="AJ116" s="279">
        <f t="shared" si="35"/>
        <v>849128.98</v>
      </c>
      <c r="AK116" s="279">
        <f t="shared" si="36"/>
        <v>849162.44</v>
      </c>
      <c r="AL116" s="279">
        <f t="shared" si="28"/>
        <v>849893.97</v>
      </c>
      <c r="AM116" s="279">
        <f t="shared" si="29"/>
        <v>850594.56</v>
      </c>
      <c r="AN116" s="279">
        <f t="shared" si="30"/>
        <v>850672.67</v>
      </c>
      <c r="AO116" s="279">
        <f t="shared" si="45"/>
        <v>850782.4</v>
      </c>
      <c r="AP116" s="279">
        <f t="shared" si="45"/>
        <v>850782.4</v>
      </c>
      <c r="AQ116" s="279">
        <f t="shared" si="45"/>
        <v>850782.4</v>
      </c>
      <c r="AR116" s="279">
        <f t="shared" si="45"/>
        <v>850782.4</v>
      </c>
      <c r="AS116" s="279">
        <f t="shared" si="45"/>
        <v>850782.4</v>
      </c>
      <c r="AT116" s="279">
        <f t="shared" si="45"/>
        <v>850782.4</v>
      </c>
      <c r="AU116" s="280">
        <f t="shared" si="22"/>
        <v>10203356.200000003</v>
      </c>
      <c r="AV116" s="280">
        <f t="shared" si="42"/>
        <v>850782.4</v>
      </c>
      <c r="AW116" s="280">
        <f t="shared" si="42"/>
        <v>851530.23</v>
      </c>
      <c r="AX116" s="280">
        <f t="shared" si="42"/>
        <v>853285.01</v>
      </c>
      <c r="AY116" s="280">
        <f t="shared" si="42"/>
        <v>854291.95</v>
      </c>
      <c r="AZ116" s="280">
        <f t="shared" si="44"/>
        <v>760554.18</v>
      </c>
      <c r="BA116" s="280">
        <f t="shared" si="44"/>
        <v>760554.18</v>
      </c>
      <c r="BB116" s="280">
        <f t="shared" si="44"/>
        <v>760554.18</v>
      </c>
      <c r="BC116" s="280">
        <f t="shared" si="44"/>
        <v>760554.18</v>
      </c>
      <c r="BD116" s="280">
        <f t="shared" si="44"/>
        <v>760554.18</v>
      </c>
      <c r="BE116" s="280">
        <f t="shared" si="44"/>
        <v>760554.18</v>
      </c>
      <c r="BF116" s="280">
        <f t="shared" si="44"/>
        <v>760554.18</v>
      </c>
      <c r="BG116" s="280">
        <f t="shared" si="44"/>
        <v>760554.18</v>
      </c>
      <c r="BH116" s="280">
        <f t="shared" si="44"/>
        <v>760554.18</v>
      </c>
      <c r="BI116" s="280">
        <f t="shared" si="43"/>
        <v>760554.18</v>
      </c>
      <c r="BJ116" s="280">
        <f t="shared" si="43"/>
        <v>760554.18</v>
      </c>
      <c r="BK116" s="280">
        <f t="shared" si="43"/>
        <v>760554.18</v>
      </c>
      <c r="BL116" s="279">
        <f t="shared" si="24"/>
        <v>9126650.1599999983</v>
      </c>
    </row>
    <row r="117" spans="1:66" x14ac:dyDescent="0.25">
      <c r="A117" s="268" t="s">
        <v>592</v>
      </c>
      <c r="B117" s="175">
        <v>4.0100000000000004E-2</v>
      </c>
      <c r="C117" s="175">
        <v>3.5699999999999996E-2</v>
      </c>
      <c r="D117" s="272">
        <v>0</v>
      </c>
      <c r="E117" s="272">
        <v>0</v>
      </c>
      <c r="F117" s="272">
        <v>0</v>
      </c>
      <c r="G117" s="272">
        <v>0</v>
      </c>
      <c r="H117" s="272">
        <v>0</v>
      </c>
      <c r="I117" s="272">
        <v>0</v>
      </c>
      <c r="J117" s="272">
        <v>0</v>
      </c>
      <c r="K117" s="272">
        <v>0</v>
      </c>
      <c r="L117" s="272">
        <v>0</v>
      </c>
      <c r="M117" s="272">
        <v>0</v>
      </c>
      <c r="N117" s="272">
        <v>0</v>
      </c>
      <c r="O117" s="272">
        <v>0</v>
      </c>
      <c r="P117" s="272">
        <f t="shared" si="20"/>
        <v>0</v>
      </c>
      <c r="Q117" s="272">
        <v>0</v>
      </c>
      <c r="R117" s="272">
        <v>0</v>
      </c>
      <c r="S117" s="272">
        <v>0</v>
      </c>
      <c r="T117" s="272">
        <v>0</v>
      </c>
      <c r="U117" s="272">
        <v>0</v>
      </c>
      <c r="V117" s="272">
        <v>0</v>
      </c>
      <c r="W117" s="272">
        <v>0</v>
      </c>
      <c r="X117" s="272">
        <v>0</v>
      </c>
      <c r="Y117" s="272">
        <v>0</v>
      </c>
      <c r="Z117" s="272">
        <v>0</v>
      </c>
      <c r="AA117" s="272">
        <v>0</v>
      </c>
      <c r="AB117" s="272">
        <v>0</v>
      </c>
      <c r="AC117" s="272">
        <v>0</v>
      </c>
      <c r="AD117" s="272">
        <v>0</v>
      </c>
      <c r="AE117" s="272">
        <v>0</v>
      </c>
      <c r="AF117" s="272">
        <v>0</v>
      </c>
      <c r="AG117" s="170">
        <f t="shared" si="21"/>
        <v>0</v>
      </c>
      <c r="AI117" s="279">
        <f t="shared" si="34"/>
        <v>0</v>
      </c>
      <c r="AJ117" s="279">
        <f t="shared" si="35"/>
        <v>0</v>
      </c>
      <c r="AK117" s="279">
        <f t="shared" si="36"/>
        <v>0</v>
      </c>
      <c r="AL117" s="279">
        <f t="shared" ref="AL117:AT145" si="46">ROUND(G117*$B117/12,2)</f>
        <v>0</v>
      </c>
      <c r="AM117" s="279">
        <f t="shared" si="46"/>
        <v>0</v>
      </c>
      <c r="AN117" s="279">
        <f t="shared" si="46"/>
        <v>0</v>
      </c>
      <c r="AO117" s="279">
        <f t="shared" si="46"/>
        <v>0</v>
      </c>
      <c r="AP117" s="279">
        <f t="shared" si="46"/>
        <v>0</v>
      </c>
      <c r="AQ117" s="279">
        <f t="shared" si="46"/>
        <v>0</v>
      </c>
      <c r="AR117" s="279">
        <f t="shared" si="46"/>
        <v>0</v>
      </c>
      <c r="AS117" s="279">
        <f t="shared" si="46"/>
        <v>0</v>
      </c>
      <c r="AT117" s="279">
        <f t="shared" si="46"/>
        <v>0</v>
      </c>
      <c r="AU117" s="280">
        <f t="shared" si="22"/>
        <v>0</v>
      </c>
      <c r="AV117" s="280">
        <f t="shared" si="42"/>
        <v>0</v>
      </c>
      <c r="AW117" s="280">
        <f t="shared" si="42"/>
        <v>0</v>
      </c>
      <c r="AX117" s="280">
        <f t="shared" si="42"/>
        <v>0</v>
      </c>
      <c r="AY117" s="280">
        <f t="shared" si="42"/>
        <v>0</v>
      </c>
      <c r="AZ117" s="280">
        <f t="shared" si="44"/>
        <v>0</v>
      </c>
      <c r="BA117" s="280">
        <f t="shared" si="44"/>
        <v>0</v>
      </c>
      <c r="BB117" s="280">
        <f t="shared" si="44"/>
        <v>0</v>
      </c>
      <c r="BC117" s="280">
        <f t="shared" si="44"/>
        <v>0</v>
      </c>
      <c r="BD117" s="280">
        <f t="shared" si="44"/>
        <v>0</v>
      </c>
      <c r="BE117" s="280">
        <f t="shared" si="44"/>
        <v>0</v>
      </c>
      <c r="BF117" s="280">
        <f t="shared" si="44"/>
        <v>0</v>
      </c>
      <c r="BG117" s="280">
        <f t="shared" si="44"/>
        <v>0</v>
      </c>
      <c r="BH117" s="280">
        <f t="shared" si="44"/>
        <v>0</v>
      </c>
      <c r="BI117" s="280">
        <f t="shared" si="43"/>
        <v>0</v>
      </c>
      <c r="BJ117" s="280">
        <f t="shared" si="43"/>
        <v>0</v>
      </c>
      <c r="BK117" s="280">
        <f t="shared" si="43"/>
        <v>0</v>
      </c>
      <c r="BL117" s="279">
        <f t="shared" si="24"/>
        <v>0</v>
      </c>
      <c r="BN117" s="279">
        <f>BL117</f>
        <v>0</v>
      </c>
    </row>
    <row r="118" spans="1:66" x14ac:dyDescent="0.25">
      <c r="A118" s="268" t="s">
        <v>214</v>
      </c>
      <c r="B118" s="175">
        <v>4.0100000000000004E-2</v>
      </c>
      <c r="C118" s="175">
        <v>3.5699999999999996E-2</v>
      </c>
      <c r="D118" s="272">
        <v>589393.82999999996</v>
      </c>
      <c r="E118" s="272">
        <v>589393.82999999996</v>
      </c>
      <c r="F118" s="272">
        <v>589393.82999999996</v>
      </c>
      <c r="G118" s="272">
        <v>589393.82999999996</v>
      </c>
      <c r="H118" s="272">
        <v>589393.82999999996</v>
      </c>
      <c r="I118" s="272">
        <v>589393.82999999996</v>
      </c>
      <c r="J118" s="272">
        <v>603604.38500000001</v>
      </c>
      <c r="K118" s="272">
        <v>617814.93999999994</v>
      </c>
      <c r="L118" s="272">
        <v>617814.93999999994</v>
      </c>
      <c r="M118" s="272">
        <v>617814.93999999994</v>
      </c>
      <c r="N118" s="272">
        <v>617814.93999999994</v>
      </c>
      <c r="O118" s="272">
        <v>617814.93999999994</v>
      </c>
      <c r="P118" s="272">
        <f t="shared" si="20"/>
        <v>7229042.0649999976</v>
      </c>
      <c r="Q118" s="272">
        <v>617814.93999999994</v>
      </c>
      <c r="R118" s="272">
        <v>617814.93999999994</v>
      </c>
      <c r="S118" s="272">
        <v>617814.93999999994</v>
      </c>
      <c r="T118" s="272">
        <v>617814.93999999994</v>
      </c>
      <c r="U118" s="272">
        <v>617814.93999999994</v>
      </c>
      <c r="V118" s="272">
        <v>617814.93999999994</v>
      </c>
      <c r="W118" s="272">
        <v>617814.93999999994</v>
      </c>
      <c r="X118" s="272">
        <v>617814.93999999994</v>
      </c>
      <c r="Y118" s="272">
        <v>617814.93999999994</v>
      </c>
      <c r="Z118" s="272">
        <v>617814.93999999994</v>
      </c>
      <c r="AA118" s="272">
        <v>617814.93999999994</v>
      </c>
      <c r="AB118" s="272">
        <v>617814.93999999994</v>
      </c>
      <c r="AC118" s="272">
        <v>617814.93999999994</v>
      </c>
      <c r="AD118" s="272">
        <v>617814.93999999994</v>
      </c>
      <c r="AE118" s="272">
        <v>617814.93999999994</v>
      </c>
      <c r="AF118" s="272">
        <v>617814.93999999994</v>
      </c>
      <c r="AG118" s="170">
        <f t="shared" si="21"/>
        <v>7413779.2799999975</v>
      </c>
      <c r="AI118" s="279">
        <f t="shared" ref="AI118:AN174" si="47">ROUND(D118*$B118/12,2)</f>
        <v>1969.56</v>
      </c>
      <c r="AJ118" s="279">
        <f t="shared" si="47"/>
        <v>1969.56</v>
      </c>
      <c r="AK118" s="279">
        <f t="shared" si="47"/>
        <v>1969.56</v>
      </c>
      <c r="AL118" s="279">
        <f t="shared" si="46"/>
        <v>1969.56</v>
      </c>
      <c r="AM118" s="279">
        <f t="shared" si="46"/>
        <v>1969.56</v>
      </c>
      <c r="AN118" s="279">
        <f t="shared" si="46"/>
        <v>1969.56</v>
      </c>
      <c r="AO118" s="279">
        <f t="shared" si="46"/>
        <v>2017.04</v>
      </c>
      <c r="AP118" s="279">
        <f t="shared" si="46"/>
        <v>2064.5300000000002</v>
      </c>
      <c r="AQ118" s="279">
        <f t="shared" si="46"/>
        <v>2064.5300000000002</v>
      </c>
      <c r="AR118" s="279">
        <f t="shared" si="46"/>
        <v>2064.5300000000002</v>
      </c>
      <c r="AS118" s="279">
        <f t="shared" si="46"/>
        <v>2064.5300000000002</v>
      </c>
      <c r="AT118" s="279">
        <f t="shared" si="46"/>
        <v>2064.5300000000002</v>
      </c>
      <c r="AU118" s="280">
        <f t="shared" si="22"/>
        <v>24157.049999999996</v>
      </c>
      <c r="AV118" s="280">
        <f t="shared" si="42"/>
        <v>2064.5300000000002</v>
      </c>
      <c r="AW118" s="280">
        <f t="shared" si="42"/>
        <v>2064.5300000000002</v>
      </c>
      <c r="AX118" s="280">
        <f t="shared" si="42"/>
        <v>2064.5300000000002</v>
      </c>
      <c r="AY118" s="280">
        <f t="shared" si="42"/>
        <v>2064.5300000000002</v>
      </c>
      <c r="AZ118" s="280">
        <f t="shared" si="44"/>
        <v>1838</v>
      </c>
      <c r="BA118" s="280">
        <f t="shared" si="44"/>
        <v>1838</v>
      </c>
      <c r="BB118" s="280">
        <f t="shared" si="44"/>
        <v>1838</v>
      </c>
      <c r="BC118" s="280">
        <f t="shared" si="44"/>
        <v>1838</v>
      </c>
      <c r="BD118" s="280">
        <f t="shared" si="44"/>
        <v>1838</v>
      </c>
      <c r="BE118" s="280">
        <f t="shared" si="44"/>
        <v>1838</v>
      </c>
      <c r="BF118" s="280">
        <f t="shared" si="44"/>
        <v>1838</v>
      </c>
      <c r="BG118" s="280">
        <f t="shared" si="44"/>
        <v>1838</v>
      </c>
      <c r="BH118" s="280">
        <f t="shared" si="44"/>
        <v>1838</v>
      </c>
      <c r="BI118" s="280">
        <f t="shared" si="43"/>
        <v>1838</v>
      </c>
      <c r="BJ118" s="280">
        <f t="shared" si="43"/>
        <v>1838</v>
      </c>
      <c r="BK118" s="280">
        <f t="shared" si="43"/>
        <v>1838</v>
      </c>
      <c r="BL118" s="279">
        <f t="shared" si="24"/>
        <v>22056</v>
      </c>
      <c r="BN118" s="279">
        <f>BL118</f>
        <v>22056</v>
      </c>
    </row>
    <row r="119" spans="1:66" x14ac:dyDescent="0.25">
      <c r="A119" s="268" t="s">
        <v>593</v>
      </c>
      <c r="B119" s="175">
        <v>2.5999999999999999E-2</v>
      </c>
      <c r="C119" s="175">
        <v>4.3500000000000004E-2</v>
      </c>
      <c r="D119" s="272">
        <v>0</v>
      </c>
      <c r="E119" s="272">
        <v>0</v>
      </c>
      <c r="F119" s="272">
        <v>0</v>
      </c>
      <c r="G119" s="272">
        <v>0</v>
      </c>
      <c r="H119" s="272">
        <v>0</v>
      </c>
      <c r="I119" s="272">
        <v>0</v>
      </c>
      <c r="J119" s="272">
        <v>0</v>
      </c>
      <c r="K119" s="272">
        <v>0</v>
      </c>
      <c r="L119" s="272">
        <v>0</v>
      </c>
      <c r="M119" s="272">
        <v>0</v>
      </c>
      <c r="N119" s="272">
        <v>0</v>
      </c>
      <c r="O119" s="272">
        <v>0</v>
      </c>
      <c r="P119" s="272">
        <f t="shared" si="20"/>
        <v>0</v>
      </c>
      <c r="Q119" s="272">
        <v>0</v>
      </c>
      <c r="R119" s="272">
        <v>0</v>
      </c>
      <c r="S119" s="272">
        <v>0</v>
      </c>
      <c r="T119" s="272">
        <v>0</v>
      </c>
      <c r="U119" s="272">
        <v>0</v>
      </c>
      <c r="V119" s="272">
        <v>0</v>
      </c>
      <c r="W119" s="272">
        <v>0</v>
      </c>
      <c r="X119" s="272">
        <v>0</v>
      </c>
      <c r="Y119" s="272">
        <v>0</v>
      </c>
      <c r="Z119" s="272">
        <v>0</v>
      </c>
      <c r="AA119" s="272">
        <v>0</v>
      </c>
      <c r="AB119" s="272">
        <v>0</v>
      </c>
      <c r="AC119" s="272">
        <v>0</v>
      </c>
      <c r="AD119" s="272">
        <v>0</v>
      </c>
      <c r="AE119" s="272">
        <v>0</v>
      </c>
      <c r="AF119" s="272">
        <v>0</v>
      </c>
      <c r="AG119" s="170">
        <f t="shared" si="21"/>
        <v>0</v>
      </c>
      <c r="AI119" s="279">
        <f t="shared" si="47"/>
        <v>0</v>
      </c>
      <c r="AJ119" s="279">
        <f t="shared" si="47"/>
        <v>0</v>
      </c>
      <c r="AK119" s="279">
        <f t="shared" si="47"/>
        <v>0</v>
      </c>
      <c r="AL119" s="279">
        <f t="shared" si="46"/>
        <v>0</v>
      </c>
      <c r="AM119" s="279">
        <f t="shared" si="46"/>
        <v>0</v>
      </c>
      <c r="AN119" s="279">
        <f t="shared" si="46"/>
        <v>0</v>
      </c>
      <c r="AO119" s="279">
        <f t="shared" si="46"/>
        <v>0</v>
      </c>
      <c r="AP119" s="279">
        <f t="shared" si="46"/>
        <v>0</v>
      </c>
      <c r="AQ119" s="279">
        <f t="shared" si="46"/>
        <v>0</v>
      </c>
      <c r="AR119" s="279">
        <f t="shared" si="46"/>
        <v>0</v>
      </c>
      <c r="AS119" s="279">
        <f t="shared" si="46"/>
        <v>0</v>
      </c>
      <c r="AT119" s="279">
        <f t="shared" si="46"/>
        <v>0</v>
      </c>
      <c r="AU119" s="280">
        <f t="shared" si="22"/>
        <v>0</v>
      </c>
      <c r="AV119" s="280">
        <f t="shared" si="42"/>
        <v>0</v>
      </c>
      <c r="AW119" s="280">
        <f t="shared" si="42"/>
        <v>0</v>
      </c>
      <c r="AX119" s="280">
        <f t="shared" si="42"/>
        <v>0</v>
      </c>
      <c r="AY119" s="280">
        <f t="shared" si="42"/>
        <v>0</v>
      </c>
      <c r="AZ119" s="280">
        <f t="shared" si="44"/>
        <v>0</v>
      </c>
      <c r="BA119" s="280">
        <f t="shared" si="44"/>
        <v>0</v>
      </c>
      <c r="BB119" s="280">
        <f t="shared" si="44"/>
        <v>0</v>
      </c>
      <c r="BC119" s="280">
        <f t="shared" si="44"/>
        <v>0</v>
      </c>
      <c r="BD119" s="280">
        <f t="shared" si="44"/>
        <v>0</v>
      </c>
      <c r="BE119" s="280">
        <f t="shared" si="44"/>
        <v>0</v>
      </c>
      <c r="BF119" s="280">
        <f t="shared" si="44"/>
        <v>0</v>
      </c>
      <c r="BG119" s="280">
        <f t="shared" si="44"/>
        <v>0</v>
      </c>
      <c r="BH119" s="280">
        <f t="shared" si="44"/>
        <v>0</v>
      </c>
      <c r="BI119" s="280">
        <f t="shared" si="43"/>
        <v>0</v>
      </c>
      <c r="BJ119" s="280">
        <f t="shared" si="43"/>
        <v>0</v>
      </c>
      <c r="BK119" s="280">
        <f t="shared" si="43"/>
        <v>0</v>
      </c>
      <c r="BL119" s="279">
        <f t="shared" si="24"/>
        <v>0</v>
      </c>
      <c r="BN119" s="279">
        <f>BL119</f>
        <v>0</v>
      </c>
    </row>
    <row r="120" spans="1:66" x14ac:dyDescent="0.25">
      <c r="A120" s="268" t="s">
        <v>594</v>
      </c>
      <c r="B120" s="175">
        <v>2.5999999999999999E-2</v>
      </c>
      <c r="C120" s="175">
        <v>4.3500000000000004E-2</v>
      </c>
      <c r="D120" s="272">
        <v>0</v>
      </c>
      <c r="E120" s="272">
        <v>0</v>
      </c>
      <c r="F120" s="272">
        <v>0</v>
      </c>
      <c r="G120" s="272">
        <v>0</v>
      </c>
      <c r="H120" s="272">
        <v>0</v>
      </c>
      <c r="I120" s="272">
        <v>0</v>
      </c>
      <c r="J120" s="272">
        <v>0</v>
      </c>
      <c r="K120" s="272">
        <v>0</v>
      </c>
      <c r="L120" s="272">
        <v>0</v>
      </c>
      <c r="M120" s="272">
        <v>0</v>
      </c>
      <c r="N120" s="272">
        <v>0</v>
      </c>
      <c r="O120" s="272">
        <v>0</v>
      </c>
      <c r="P120" s="272">
        <f t="shared" si="20"/>
        <v>0</v>
      </c>
      <c r="Q120" s="272">
        <v>0</v>
      </c>
      <c r="R120" s="272">
        <v>0</v>
      </c>
      <c r="S120" s="272">
        <v>0</v>
      </c>
      <c r="T120" s="272">
        <v>0</v>
      </c>
      <c r="U120" s="272">
        <v>0</v>
      </c>
      <c r="V120" s="272">
        <v>0</v>
      </c>
      <c r="W120" s="272">
        <v>0</v>
      </c>
      <c r="X120" s="272">
        <v>0</v>
      </c>
      <c r="Y120" s="272">
        <v>0</v>
      </c>
      <c r="Z120" s="272">
        <v>0</v>
      </c>
      <c r="AA120" s="272">
        <v>0</v>
      </c>
      <c r="AB120" s="272">
        <v>0</v>
      </c>
      <c r="AC120" s="272">
        <v>0</v>
      </c>
      <c r="AD120" s="272">
        <v>0</v>
      </c>
      <c r="AE120" s="272">
        <v>0</v>
      </c>
      <c r="AF120" s="272">
        <v>0</v>
      </c>
      <c r="AG120" s="170">
        <f t="shared" si="21"/>
        <v>0</v>
      </c>
      <c r="AI120" s="279">
        <f t="shared" si="47"/>
        <v>0</v>
      </c>
      <c r="AJ120" s="279">
        <f t="shared" si="47"/>
        <v>0</v>
      </c>
      <c r="AK120" s="279">
        <f t="shared" si="47"/>
        <v>0</v>
      </c>
      <c r="AL120" s="279">
        <f t="shared" si="46"/>
        <v>0</v>
      </c>
      <c r="AM120" s="279">
        <f t="shared" si="46"/>
        <v>0</v>
      </c>
      <c r="AN120" s="279">
        <f t="shared" si="46"/>
        <v>0</v>
      </c>
      <c r="AO120" s="279">
        <f t="shared" si="46"/>
        <v>0</v>
      </c>
      <c r="AP120" s="279">
        <f t="shared" si="46"/>
        <v>0</v>
      </c>
      <c r="AQ120" s="279">
        <f t="shared" si="46"/>
        <v>0</v>
      </c>
      <c r="AR120" s="279">
        <f t="shared" si="46"/>
        <v>0</v>
      </c>
      <c r="AS120" s="279">
        <f t="shared" si="46"/>
        <v>0</v>
      </c>
      <c r="AT120" s="279">
        <f t="shared" si="46"/>
        <v>0</v>
      </c>
      <c r="AU120" s="280">
        <f t="shared" si="22"/>
        <v>0</v>
      </c>
      <c r="AV120" s="280">
        <f t="shared" si="42"/>
        <v>0</v>
      </c>
      <c r="AW120" s="280">
        <f t="shared" si="42"/>
        <v>0</v>
      </c>
      <c r="AX120" s="280">
        <f t="shared" si="42"/>
        <v>0</v>
      </c>
      <c r="AY120" s="280">
        <f t="shared" si="42"/>
        <v>0</v>
      </c>
      <c r="AZ120" s="280">
        <f t="shared" si="44"/>
        <v>0</v>
      </c>
      <c r="BA120" s="280">
        <f t="shared" si="44"/>
        <v>0</v>
      </c>
      <c r="BB120" s="280">
        <f t="shared" si="44"/>
        <v>0</v>
      </c>
      <c r="BC120" s="280">
        <f t="shared" si="44"/>
        <v>0</v>
      </c>
      <c r="BD120" s="280">
        <f t="shared" si="44"/>
        <v>0</v>
      </c>
      <c r="BE120" s="280">
        <f t="shared" si="44"/>
        <v>0</v>
      </c>
      <c r="BF120" s="280">
        <f t="shared" si="44"/>
        <v>0</v>
      </c>
      <c r="BG120" s="280">
        <f t="shared" si="44"/>
        <v>0</v>
      </c>
      <c r="BH120" s="280">
        <f t="shared" si="44"/>
        <v>0</v>
      </c>
      <c r="BI120" s="280">
        <f t="shared" si="43"/>
        <v>0</v>
      </c>
      <c r="BJ120" s="280">
        <f t="shared" si="43"/>
        <v>0</v>
      </c>
      <c r="BK120" s="280">
        <f t="shared" si="43"/>
        <v>0</v>
      </c>
      <c r="BL120" s="279">
        <f t="shared" si="24"/>
        <v>0</v>
      </c>
      <c r="BN120" s="279">
        <f>BL120</f>
        <v>0</v>
      </c>
    </row>
    <row r="121" spans="1:66" x14ac:dyDescent="0.25">
      <c r="A121" s="268" t="s">
        <v>215</v>
      </c>
      <c r="B121" s="175">
        <v>0</v>
      </c>
      <c r="C121" s="175">
        <v>0</v>
      </c>
      <c r="D121" s="272">
        <v>152243.76</v>
      </c>
      <c r="E121" s="272">
        <v>152243.76</v>
      </c>
      <c r="F121" s="272">
        <v>152243.76</v>
      </c>
      <c r="G121" s="272">
        <v>152243.76</v>
      </c>
      <c r="H121" s="272">
        <v>76121.88</v>
      </c>
      <c r="I121" s="272">
        <v>0</v>
      </c>
      <c r="J121" s="272">
        <v>0</v>
      </c>
      <c r="K121" s="272">
        <v>0</v>
      </c>
      <c r="L121" s="272">
        <v>0</v>
      </c>
      <c r="M121" s="272">
        <v>0</v>
      </c>
      <c r="N121" s="272">
        <v>0</v>
      </c>
      <c r="O121" s="272">
        <v>0</v>
      </c>
      <c r="P121" s="272">
        <f t="shared" si="20"/>
        <v>685096.92</v>
      </c>
      <c r="Q121" s="272">
        <v>0</v>
      </c>
      <c r="R121" s="272">
        <v>0</v>
      </c>
      <c r="S121" s="272">
        <v>0</v>
      </c>
      <c r="T121" s="272">
        <v>0</v>
      </c>
      <c r="U121" s="272">
        <v>0</v>
      </c>
      <c r="V121" s="272">
        <v>0</v>
      </c>
      <c r="W121" s="272">
        <v>0</v>
      </c>
      <c r="X121" s="272">
        <v>0</v>
      </c>
      <c r="Y121" s="272">
        <v>0</v>
      </c>
      <c r="Z121" s="272">
        <v>0</v>
      </c>
      <c r="AA121" s="272">
        <v>0</v>
      </c>
      <c r="AB121" s="272">
        <v>-76121.88</v>
      </c>
      <c r="AC121" s="272">
        <v>-152243.76</v>
      </c>
      <c r="AD121" s="272">
        <v>-152243.76</v>
      </c>
      <c r="AE121" s="272">
        <v>-152243.76</v>
      </c>
      <c r="AF121" s="272">
        <v>-152243.76</v>
      </c>
      <c r="AG121" s="170">
        <f t="shared" si="21"/>
        <v>-685096.92</v>
      </c>
      <c r="AI121" s="279">
        <f t="shared" si="47"/>
        <v>0</v>
      </c>
      <c r="AJ121" s="279">
        <f t="shared" si="47"/>
        <v>0</v>
      </c>
      <c r="AK121" s="279">
        <f t="shared" si="47"/>
        <v>0</v>
      </c>
      <c r="AL121" s="279">
        <f t="shared" si="46"/>
        <v>0</v>
      </c>
      <c r="AM121" s="279">
        <f t="shared" si="46"/>
        <v>0</v>
      </c>
      <c r="AN121" s="279">
        <f t="shared" si="46"/>
        <v>0</v>
      </c>
      <c r="AO121" s="279">
        <f t="shared" si="46"/>
        <v>0</v>
      </c>
      <c r="AP121" s="279">
        <f t="shared" si="46"/>
        <v>0</v>
      </c>
      <c r="AQ121" s="279">
        <f t="shared" si="46"/>
        <v>0</v>
      </c>
      <c r="AR121" s="279">
        <f t="shared" si="46"/>
        <v>0</v>
      </c>
      <c r="AS121" s="279">
        <f t="shared" si="46"/>
        <v>0</v>
      </c>
      <c r="AT121" s="279">
        <f t="shared" si="46"/>
        <v>0</v>
      </c>
      <c r="AU121" s="280">
        <f t="shared" si="22"/>
        <v>0</v>
      </c>
      <c r="AV121" s="280">
        <f t="shared" si="42"/>
        <v>0</v>
      </c>
      <c r="AW121" s="280">
        <f t="shared" si="42"/>
        <v>0</v>
      </c>
      <c r="AX121" s="280">
        <f t="shared" si="42"/>
        <v>0</v>
      </c>
      <c r="AY121" s="280">
        <f t="shared" si="42"/>
        <v>0</v>
      </c>
      <c r="AZ121" s="280">
        <f t="shared" si="44"/>
        <v>0</v>
      </c>
      <c r="BA121" s="280">
        <f t="shared" si="44"/>
        <v>0</v>
      </c>
      <c r="BB121" s="280">
        <f t="shared" si="44"/>
        <v>0</v>
      </c>
      <c r="BC121" s="280">
        <f t="shared" si="44"/>
        <v>0</v>
      </c>
      <c r="BD121" s="280">
        <f t="shared" si="44"/>
        <v>0</v>
      </c>
      <c r="BE121" s="280">
        <f t="shared" si="44"/>
        <v>0</v>
      </c>
      <c r="BF121" s="280">
        <f t="shared" si="44"/>
        <v>0</v>
      </c>
      <c r="BG121" s="280">
        <f t="shared" si="44"/>
        <v>0</v>
      </c>
      <c r="BH121" s="280">
        <f t="shared" si="44"/>
        <v>0</v>
      </c>
      <c r="BI121" s="280">
        <f t="shared" si="43"/>
        <v>0</v>
      </c>
      <c r="BJ121" s="280">
        <f t="shared" si="43"/>
        <v>0</v>
      </c>
      <c r="BK121" s="280">
        <f t="shared" si="43"/>
        <v>0</v>
      </c>
      <c r="BL121" s="279">
        <f t="shared" si="24"/>
        <v>0</v>
      </c>
    </row>
    <row r="122" spans="1:66" x14ac:dyDescent="0.25">
      <c r="A122" s="268" t="s">
        <v>216</v>
      </c>
      <c r="B122" s="175">
        <v>0</v>
      </c>
      <c r="C122" s="175">
        <v>0</v>
      </c>
      <c r="D122" s="272">
        <v>41300.9</v>
      </c>
      <c r="E122" s="272">
        <v>41300.9</v>
      </c>
      <c r="F122" s="272">
        <v>41300.9</v>
      </c>
      <c r="G122" s="272">
        <v>41300.9</v>
      </c>
      <c r="H122" s="272">
        <v>20650.45</v>
      </c>
      <c r="I122" s="272">
        <v>0</v>
      </c>
      <c r="J122" s="272">
        <v>0</v>
      </c>
      <c r="K122" s="272">
        <v>0</v>
      </c>
      <c r="L122" s="272">
        <v>0</v>
      </c>
      <c r="M122" s="272">
        <v>0</v>
      </c>
      <c r="N122" s="272">
        <v>0</v>
      </c>
      <c r="O122" s="272">
        <v>0</v>
      </c>
      <c r="P122" s="272">
        <f t="shared" si="20"/>
        <v>185854.05000000002</v>
      </c>
      <c r="Q122" s="272">
        <v>0</v>
      </c>
      <c r="R122" s="272">
        <v>0</v>
      </c>
      <c r="S122" s="272">
        <v>0</v>
      </c>
      <c r="T122" s="272">
        <v>0</v>
      </c>
      <c r="U122" s="272">
        <v>0</v>
      </c>
      <c r="V122" s="272">
        <v>0</v>
      </c>
      <c r="W122" s="272">
        <v>0</v>
      </c>
      <c r="X122" s="272">
        <v>0</v>
      </c>
      <c r="Y122" s="272">
        <v>0</v>
      </c>
      <c r="Z122" s="272">
        <v>0</v>
      </c>
      <c r="AA122" s="272">
        <v>0</v>
      </c>
      <c r="AB122" s="272">
        <v>-20650.45</v>
      </c>
      <c r="AC122" s="272">
        <v>-41300.9</v>
      </c>
      <c r="AD122" s="272">
        <v>-41300.9</v>
      </c>
      <c r="AE122" s="272">
        <v>-41300.9</v>
      </c>
      <c r="AF122" s="272">
        <v>-41300.9</v>
      </c>
      <c r="AG122" s="170">
        <f t="shared" si="21"/>
        <v>-185854.05</v>
      </c>
      <c r="AI122" s="279">
        <f t="shared" si="47"/>
        <v>0</v>
      </c>
      <c r="AJ122" s="279">
        <f t="shared" si="47"/>
        <v>0</v>
      </c>
      <c r="AK122" s="279">
        <f t="shared" si="47"/>
        <v>0</v>
      </c>
      <c r="AL122" s="279">
        <f t="shared" si="46"/>
        <v>0</v>
      </c>
      <c r="AM122" s="279">
        <f t="shared" si="46"/>
        <v>0</v>
      </c>
      <c r="AN122" s="279">
        <f t="shared" si="46"/>
        <v>0</v>
      </c>
      <c r="AO122" s="279">
        <f t="shared" si="46"/>
        <v>0</v>
      </c>
      <c r="AP122" s="279">
        <f t="shared" si="46"/>
        <v>0</v>
      </c>
      <c r="AQ122" s="279">
        <f t="shared" si="46"/>
        <v>0</v>
      </c>
      <c r="AR122" s="279">
        <f t="shared" si="46"/>
        <v>0</v>
      </c>
      <c r="AS122" s="279">
        <f t="shared" si="46"/>
        <v>0</v>
      </c>
      <c r="AT122" s="279">
        <f t="shared" si="46"/>
        <v>0</v>
      </c>
      <c r="AU122" s="280">
        <f t="shared" si="22"/>
        <v>0</v>
      </c>
      <c r="AV122" s="280">
        <f t="shared" si="42"/>
        <v>0</v>
      </c>
      <c r="AW122" s="280">
        <f t="shared" si="42"/>
        <v>0</v>
      </c>
      <c r="AX122" s="280">
        <f t="shared" si="42"/>
        <v>0</v>
      </c>
      <c r="AY122" s="280">
        <f t="shared" si="42"/>
        <v>0</v>
      </c>
      <c r="AZ122" s="280">
        <f t="shared" si="44"/>
        <v>0</v>
      </c>
      <c r="BA122" s="280">
        <f t="shared" si="44"/>
        <v>0</v>
      </c>
      <c r="BB122" s="280">
        <f t="shared" si="44"/>
        <v>0</v>
      </c>
      <c r="BC122" s="280">
        <f t="shared" si="44"/>
        <v>0</v>
      </c>
      <c r="BD122" s="280">
        <f t="shared" si="44"/>
        <v>0</v>
      </c>
      <c r="BE122" s="280">
        <f t="shared" si="44"/>
        <v>0</v>
      </c>
      <c r="BF122" s="280">
        <f t="shared" si="44"/>
        <v>0</v>
      </c>
      <c r="BG122" s="280">
        <f t="shared" si="44"/>
        <v>0</v>
      </c>
      <c r="BH122" s="280">
        <f t="shared" si="44"/>
        <v>0</v>
      </c>
      <c r="BI122" s="280">
        <f t="shared" si="43"/>
        <v>0</v>
      </c>
      <c r="BJ122" s="280">
        <f t="shared" si="43"/>
        <v>0</v>
      </c>
      <c r="BK122" s="280">
        <f t="shared" si="43"/>
        <v>0</v>
      </c>
      <c r="BL122" s="279">
        <f t="shared" si="24"/>
        <v>0</v>
      </c>
    </row>
    <row r="123" spans="1:66" x14ac:dyDescent="0.25">
      <c r="A123" s="268" t="s">
        <v>595</v>
      </c>
      <c r="B123" s="175">
        <v>0</v>
      </c>
      <c r="C123" s="175">
        <v>0</v>
      </c>
      <c r="D123" s="272">
        <v>1831840.98</v>
      </c>
      <c r="E123" s="272">
        <v>1831840.98</v>
      </c>
      <c r="F123" s="272">
        <v>1831840.98</v>
      </c>
      <c r="G123" s="272">
        <v>1831840.98</v>
      </c>
      <c r="H123" s="272">
        <v>1831840.98</v>
      </c>
      <c r="I123" s="272">
        <v>1831840.98</v>
      </c>
      <c r="J123" s="272">
        <v>1831840.98</v>
      </c>
      <c r="K123" s="272">
        <v>1831840.98</v>
      </c>
      <c r="L123" s="272">
        <v>1831840.98</v>
      </c>
      <c r="M123" s="272">
        <v>1831840.98</v>
      </c>
      <c r="N123" s="272">
        <v>1831840.98</v>
      </c>
      <c r="O123" s="272">
        <v>1831840.98</v>
      </c>
      <c r="P123" s="272">
        <f t="shared" si="20"/>
        <v>21982091.760000002</v>
      </c>
      <c r="Q123" s="272">
        <v>1831840.98</v>
      </c>
      <c r="R123" s="272">
        <v>1831840.98</v>
      </c>
      <c r="S123" s="272">
        <v>1831840.98</v>
      </c>
      <c r="T123" s="272">
        <v>1831840.98</v>
      </c>
      <c r="U123" s="272">
        <v>1831840.98</v>
      </c>
      <c r="V123" s="272">
        <v>1831840.98</v>
      </c>
      <c r="W123" s="272">
        <v>1831840.98</v>
      </c>
      <c r="X123" s="272">
        <v>1831840.98</v>
      </c>
      <c r="Y123" s="272">
        <v>1831840.98</v>
      </c>
      <c r="Z123" s="272">
        <v>1831840.98</v>
      </c>
      <c r="AA123" s="272">
        <v>1831840.98</v>
      </c>
      <c r="AB123" s="272">
        <v>915920.49</v>
      </c>
      <c r="AC123" s="272">
        <v>0</v>
      </c>
      <c r="AD123" s="272">
        <v>0</v>
      </c>
      <c r="AE123" s="272">
        <v>0</v>
      </c>
      <c r="AF123" s="272">
        <v>0</v>
      </c>
      <c r="AG123" s="170">
        <f t="shared" si="21"/>
        <v>13738807.350000001</v>
      </c>
      <c r="AI123" s="279">
        <f t="shared" si="47"/>
        <v>0</v>
      </c>
      <c r="AJ123" s="279">
        <f t="shared" si="47"/>
        <v>0</v>
      </c>
      <c r="AK123" s="279">
        <f t="shared" si="47"/>
        <v>0</v>
      </c>
      <c r="AL123" s="279">
        <f t="shared" si="46"/>
        <v>0</v>
      </c>
      <c r="AM123" s="279">
        <f t="shared" si="46"/>
        <v>0</v>
      </c>
      <c r="AN123" s="279">
        <f t="shared" si="46"/>
        <v>0</v>
      </c>
      <c r="AO123" s="279">
        <f t="shared" si="46"/>
        <v>0</v>
      </c>
      <c r="AP123" s="279">
        <f t="shared" si="46"/>
        <v>0</v>
      </c>
      <c r="AQ123" s="279">
        <f t="shared" si="46"/>
        <v>0</v>
      </c>
      <c r="AR123" s="279">
        <f t="shared" si="46"/>
        <v>0</v>
      </c>
      <c r="AS123" s="279">
        <f t="shared" si="46"/>
        <v>0</v>
      </c>
      <c r="AT123" s="279">
        <f t="shared" si="46"/>
        <v>0</v>
      </c>
      <c r="AU123" s="280">
        <f t="shared" si="22"/>
        <v>0</v>
      </c>
      <c r="AV123" s="280">
        <f t="shared" si="42"/>
        <v>0</v>
      </c>
      <c r="AW123" s="280">
        <f t="shared" si="42"/>
        <v>0</v>
      </c>
      <c r="AX123" s="280">
        <f t="shared" si="42"/>
        <v>0</v>
      </c>
      <c r="AY123" s="280">
        <f t="shared" si="42"/>
        <v>0</v>
      </c>
      <c r="AZ123" s="280">
        <f t="shared" si="44"/>
        <v>0</v>
      </c>
      <c r="BA123" s="280">
        <f t="shared" si="44"/>
        <v>0</v>
      </c>
      <c r="BB123" s="280">
        <f t="shared" si="44"/>
        <v>0</v>
      </c>
      <c r="BC123" s="280">
        <f t="shared" si="44"/>
        <v>0</v>
      </c>
      <c r="BD123" s="280">
        <f t="shared" si="44"/>
        <v>0</v>
      </c>
      <c r="BE123" s="280">
        <f t="shared" si="44"/>
        <v>0</v>
      </c>
      <c r="BF123" s="280">
        <f t="shared" si="44"/>
        <v>0</v>
      </c>
      <c r="BG123" s="280">
        <f t="shared" si="44"/>
        <v>0</v>
      </c>
      <c r="BH123" s="280">
        <f t="shared" si="44"/>
        <v>0</v>
      </c>
      <c r="BI123" s="280">
        <f t="shared" si="43"/>
        <v>0</v>
      </c>
      <c r="BJ123" s="280">
        <f t="shared" si="43"/>
        <v>0</v>
      </c>
      <c r="BK123" s="280">
        <f t="shared" si="43"/>
        <v>0</v>
      </c>
      <c r="BL123" s="279">
        <f t="shared" si="24"/>
        <v>0</v>
      </c>
    </row>
    <row r="124" spans="1:66" x14ac:dyDescent="0.25">
      <c r="A124" s="268" t="s">
        <v>596</v>
      </c>
      <c r="B124" s="175">
        <v>0</v>
      </c>
      <c r="C124" s="175">
        <v>0</v>
      </c>
      <c r="D124" s="272">
        <v>0</v>
      </c>
      <c r="E124" s="272">
        <v>0</v>
      </c>
      <c r="F124" s="272">
        <v>0</v>
      </c>
      <c r="G124" s="272">
        <v>0</v>
      </c>
      <c r="H124" s="272">
        <v>0</v>
      </c>
      <c r="I124" s="272">
        <v>0</v>
      </c>
      <c r="J124" s="272">
        <v>0</v>
      </c>
      <c r="K124" s="272">
        <v>0</v>
      </c>
      <c r="L124" s="272">
        <v>0</v>
      </c>
      <c r="M124" s="272">
        <v>0</v>
      </c>
      <c r="N124" s="272">
        <v>0</v>
      </c>
      <c r="O124" s="272">
        <v>0</v>
      </c>
      <c r="P124" s="272">
        <f t="shared" si="20"/>
        <v>0</v>
      </c>
      <c r="Q124" s="272">
        <v>0</v>
      </c>
      <c r="R124" s="272">
        <v>0</v>
      </c>
      <c r="S124" s="272">
        <v>0</v>
      </c>
      <c r="T124" s="272">
        <v>0</v>
      </c>
      <c r="U124" s="272">
        <v>0</v>
      </c>
      <c r="V124" s="272">
        <v>0</v>
      </c>
      <c r="W124" s="272">
        <v>0</v>
      </c>
      <c r="X124" s="272">
        <v>0</v>
      </c>
      <c r="Y124" s="272">
        <v>0</v>
      </c>
      <c r="Z124" s="272">
        <v>0</v>
      </c>
      <c r="AA124" s="272">
        <v>0</v>
      </c>
      <c r="AB124" s="272">
        <v>0</v>
      </c>
      <c r="AC124" s="272">
        <v>0</v>
      </c>
      <c r="AD124" s="272">
        <v>0</v>
      </c>
      <c r="AE124" s="272">
        <v>0</v>
      </c>
      <c r="AF124" s="272">
        <v>0</v>
      </c>
      <c r="AG124" s="170">
        <f t="shared" si="21"/>
        <v>0</v>
      </c>
      <c r="AI124" s="279">
        <f t="shared" si="47"/>
        <v>0</v>
      </c>
      <c r="AJ124" s="279">
        <f t="shared" si="47"/>
        <v>0</v>
      </c>
      <c r="AK124" s="279">
        <f t="shared" si="47"/>
        <v>0</v>
      </c>
      <c r="AL124" s="279">
        <f t="shared" si="46"/>
        <v>0</v>
      </c>
      <c r="AM124" s="279">
        <f t="shared" si="46"/>
        <v>0</v>
      </c>
      <c r="AN124" s="279">
        <f t="shared" si="46"/>
        <v>0</v>
      </c>
      <c r="AO124" s="279">
        <f t="shared" si="46"/>
        <v>0</v>
      </c>
      <c r="AP124" s="279">
        <f t="shared" si="46"/>
        <v>0</v>
      </c>
      <c r="AQ124" s="279">
        <f t="shared" si="46"/>
        <v>0</v>
      </c>
      <c r="AR124" s="279">
        <f t="shared" si="46"/>
        <v>0</v>
      </c>
      <c r="AS124" s="279">
        <f t="shared" si="46"/>
        <v>0</v>
      </c>
      <c r="AT124" s="279">
        <f t="shared" si="46"/>
        <v>0</v>
      </c>
      <c r="AU124" s="280">
        <f t="shared" si="22"/>
        <v>0</v>
      </c>
      <c r="AV124" s="280">
        <f t="shared" si="42"/>
        <v>0</v>
      </c>
      <c r="AW124" s="280">
        <f t="shared" si="42"/>
        <v>0</v>
      </c>
      <c r="AX124" s="280">
        <f t="shared" si="42"/>
        <v>0</v>
      </c>
      <c r="AY124" s="280">
        <f t="shared" si="42"/>
        <v>0</v>
      </c>
      <c r="AZ124" s="280">
        <f t="shared" si="44"/>
        <v>0</v>
      </c>
      <c r="BA124" s="280">
        <f t="shared" si="44"/>
        <v>0</v>
      </c>
      <c r="BB124" s="280">
        <f t="shared" si="44"/>
        <v>0</v>
      </c>
      <c r="BC124" s="280">
        <f t="shared" si="44"/>
        <v>0</v>
      </c>
      <c r="BD124" s="280">
        <f t="shared" si="44"/>
        <v>0</v>
      </c>
      <c r="BE124" s="280">
        <f t="shared" si="44"/>
        <v>0</v>
      </c>
      <c r="BF124" s="280">
        <f t="shared" si="44"/>
        <v>0</v>
      </c>
      <c r="BG124" s="280">
        <f t="shared" si="44"/>
        <v>0</v>
      </c>
      <c r="BH124" s="280">
        <f t="shared" si="44"/>
        <v>0</v>
      </c>
      <c r="BI124" s="280">
        <f t="shared" si="43"/>
        <v>0</v>
      </c>
      <c r="BJ124" s="280">
        <f t="shared" si="43"/>
        <v>0</v>
      </c>
      <c r="BK124" s="280">
        <f t="shared" si="43"/>
        <v>0</v>
      </c>
      <c r="BL124" s="279">
        <f t="shared" si="24"/>
        <v>0</v>
      </c>
      <c r="BN124" s="279">
        <f>BL124</f>
        <v>0</v>
      </c>
    </row>
    <row r="125" spans="1:66" x14ac:dyDescent="0.25">
      <c r="A125" s="268" t="s">
        <v>217</v>
      </c>
      <c r="B125" s="175">
        <v>0</v>
      </c>
      <c r="C125" s="175">
        <v>0</v>
      </c>
      <c r="D125" s="272">
        <v>277179.53000000003</v>
      </c>
      <c r="E125" s="272">
        <v>277179.53000000003</v>
      </c>
      <c r="F125" s="272">
        <v>277179.53000000003</v>
      </c>
      <c r="G125" s="272">
        <v>277179.53000000003</v>
      </c>
      <c r="H125" s="272">
        <v>138589.76999999999</v>
      </c>
      <c r="I125" s="272">
        <v>0</v>
      </c>
      <c r="J125" s="272">
        <v>0</v>
      </c>
      <c r="K125" s="272">
        <v>0</v>
      </c>
      <c r="L125" s="272">
        <v>0</v>
      </c>
      <c r="M125" s="272">
        <v>0</v>
      </c>
      <c r="N125" s="272">
        <v>0</v>
      </c>
      <c r="O125" s="272">
        <v>0</v>
      </c>
      <c r="P125" s="272">
        <f t="shared" si="20"/>
        <v>1247307.8900000001</v>
      </c>
      <c r="Q125" s="272">
        <v>0</v>
      </c>
      <c r="R125" s="272">
        <v>0</v>
      </c>
      <c r="S125" s="272">
        <v>0</v>
      </c>
      <c r="T125" s="272">
        <v>0</v>
      </c>
      <c r="U125" s="272">
        <v>0</v>
      </c>
      <c r="V125" s="272">
        <v>0</v>
      </c>
      <c r="W125" s="272">
        <v>0</v>
      </c>
      <c r="X125" s="272">
        <v>0</v>
      </c>
      <c r="Y125" s="272">
        <v>0</v>
      </c>
      <c r="Z125" s="272">
        <v>0</v>
      </c>
      <c r="AA125" s="272">
        <v>0</v>
      </c>
      <c r="AB125" s="272">
        <v>-138589.76500000001</v>
      </c>
      <c r="AC125" s="272">
        <v>-277179.53000000003</v>
      </c>
      <c r="AD125" s="272">
        <v>-277179.53000000003</v>
      </c>
      <c r="AE125" s="272">
        <v>-277179.53000000003</v>
      </c>
      <c r="AF125" s="272">
        <v>-277179.53000000003</v>
      </c>
      <c r="AG125" s="170">
        <f t="shared" si="21"/>
        <v>-1247307.8850000002</v>
      </c>
      <c r="AI125" s="279">
        <f t="shared" si="47"/>
        <v>0</v>
      </c>
      <c r="AJ125" s="279">
        <f t="shared" si="47"/>
        <v>0</v>
      </c>
      <c r="AK125" s="279">
        <f t="shared" si="47"/>
        <v>0</v>
      </c>
      <c r="AL125" s="279">
        <f t="shared" si="46"/>
        <v>0</v>
      </c>
      <c r="AM125" s="279">
        <f t="shared" si="46"/>
        <v>0</v>
      </c>
      <c r="AN125" s="279">
        <f t="shared" si="46"/>
        <v>0</v>
      </c>
      <c r="AO125" s="279">
        <f t="shared" si="46"/>
        <v>0</v>
      </c>
      <c r="AP125" s="279">
        <f t="shared" si="46"/>
        <v>0</v>
      </c>
      <c r="AQ125" s="279">
        <f t="shared" si="46"/>
        <v>0</v>
      </c>
      <c r="AR125" s="279">
        <f t="shared" si="46"/>
        <v>0</v>
      </c>
      <c r="AS125" s="279">
        <f t="shared" si="46"/>
        <v>0</v>
      </c>
      <c r="AT125" s="279">
        <f t="shared" si="46"/>
        <v>0</v>
      </c>
      <c r="AU125" s="280">
        <f t="shared" si="22"/>
        <v>0</v>
      </c>
      <c r="AV125" s="280">
        <f t="shared" si="42"/>
        <v>0</v>
      </c>
      <c r="AW125" s="280">
        <f t="shared" si="42"/>
        <v>0</v>
      </c>
      <c r="AX125" s="280">
        <f t="shared" si="42"/>
        <v>0</v>
      </c>
      <c r="AY125" s="280">
        <f t="shared" si="42"/>
        <v>0</v>
      </c>
      <c r="AZ125" s="280">
        <f t="shared" si="44"/>
        <v>0</v>
      </c>
      <c r="BA125" s="280">
        <f t="shared" si="44"/>
        <v>0</v>
      </c>
      <c r="BB125" s="280">
        <f t="shared" si="44"/>
        <v>0</v>
      </c>
      <c r="BC125" s="280">
        <f t="shared" si="44"/>
        <v>0</v>
      </c>
      <c r="BD125" s="280">
        <f t="shared" si="44"/>
        <v>0</v>
      </c>
      <c r="BE125" s="280">
        <f t="shared" si="44"/>
        <v>0</v>
      </c>
      <c r="BF125" s="280">
        <f t="shared" si="44"/>
        <v>0</v>
      </c>
      <c r="BG125" s="280">
        <f t="shared" si="44"/>
        <v>0</v>
      </c>
      <c r="BH125" s="280">
        <f t="shared" si="44"/>
        <v>0</v>
      </c>
      <c r="BI125" s="280">
        <f t="shared" si="43"/>
        <v>0</v>
      </c>
      <c r="BJ125" s="280">
        <f t="shared" si="43"/>
        <v>0</v>
      </c>
      <c r="BK125" s="280">
        <f t="shared" si="43"/>
        <v>0</v>
      </c>
      <c r="BL125" s="279">
        <f t="shared" si="24"/>
        <v>0</v>
      </c>
    </row>
    <row r="126" spans="1:66" x14ac:dyDescent="0.25">
      <c r="A126" s="268" t="s">
        <v>597</v>
      </c>
      <c r="B126" s="175">
        <v>0</v>
      </c>
      <c r="C126" s="175">
        <v>0</v>
      </c>
      <c r="D126" s="272">
        <v>0</v>
      </c>
      <c r="E126" s="272">
        <v>0</v>
      </c>
      <c r="F126" s="272">
        <v>0</v>
      </c>
      <c r="G126" s="272">
        <v>0</v>
      </c>
      <c r="H126" s="272">
        <v>0</v>
      </c>
      <c r="I126" s="272">
        <v>0</v>
      </c>
      <c r="J126" s="272">
        <v>0</v>
      </c>
      <c r="K126" s="272">
        <v>0</v>
      </c>
      <c r="L126" s="272">
        <v>0</v>
      </c>
      <c r="M126" s="272">
        <v>0</v>
      </c>
      <c r="N126" s="272">
        <v>0</v>
      </c>
      <c r="O126" s="272">
        <v>0</v>
      </c>
      <c r="P126" s="272">
        <f t="shared" si="20"/>
        <v>0</v>
      </c>
      <c r="Q126" s="272">
        <v>0</v>
      </c>
      <c r="R126" s="272">
        <v>0</v>
      </c>
      <c r="S126" s="272">
        <v>0</v>
      </c>
      <c r="T126" s="272">
        <v>0</v>
      </c>
      <c r="U126" s="272">
        <v>0</v>
      </c>
      <c r="V126" s="272">
        <v>0</v>
      </c>
      <c r="W126" s="272">
        <v>0</v>
      </c>
      <c r="X126" s="272">
        <v>0</v>
      </c>
      <c r="Y126" s="272">
        <v>0</v>
      </c>
      <c r="Z126" s="272">
        <v>0</v>
      </c>
      <c r="AA126" s="272">
        <v>0</v>
      </c>
      <c r="AB126" s="272">
        <v>0</v>
      </c>
      <c r="AC126" s="272">
        <v>0</v>
      </c>
      <c r="AD126" s="272">
        <v>0</v>
      </c>
      <c r="AE126" s="272">
        <v>0</v>
      </c>
      <c r="AF126" s="272">
        <v>0</v>
      </c>
      <c r="AG126" s="170">
        <f t="shared" si="21"/>
        <v>0</v>
      </c>
      <c r="AI126" s="279">
        <f t="shared" si="47"/>
        <v>0</v>
      </c>
      <c r="AJ126" s="279">
        <f t="shared" si="47"/>
        <v>0</v>
      </c>
      <c r="AK126" s="279">
        <f t="shared" si="47"/>
        <v>0</v>
      </c>
      <c r="AL126" s="279">
        <f t="shared" si="46"/>
        <v>0</v>
      </c>
      <c r="AM126" s="279">
        <f t="shared" si="46"/>
        <v>0</v>
      </c>
      <c r="AN126" s="279">
        <f t="shared" si="46"/>
        <v>0</v>
      </c>
      <c r="AO126" s="279">
        <f t="shared" si="46"/>
        <v>0</v>
      </c>
      <c r="AP126" s="279">
        <f t="shared" si="46"/>
        <v>0</v>
      </c>
      <c r="AQ126" s="279">
        <f t="shared" si="46"/>
        <v>0</v>
      </c>
      <c r="AR126" s="279">
        <f t="shared" si="46"/>
        <v>0</v>
      </c>
      <c r="AS126" s="279">
        <f t="shared" si="46"/>
        <v>0</v>
      </c>
      <c r="AT126" s="279">
        <f t="shared" si="46"/>
        <v>0</v>
      </c>
      <c r="AU126" s="280">
        <f t="shared" si="22"/>
        <v>0</v>
      </c>
      <c r="AV126" s="280">
        <f t="shared" si="42"/>
        <v>0</v>
      </c>
      <c r="AW126" s="280">
        <f t="shared" si="42"/>
        <v>0</v>
      </c>
      <c r="AX126" s="280">
        <f t="shared" si="42"/>
        <v>0</v>
      </c>
      <c r="AY126" s="280">
        <f t="shared" si="42"/>
        <v>0</v>
      </c>
      <c r="AZ126" s="280">
        <f t="shared" si="44"/>
        <v>0</v>
      </c>
      <c r="BA126" s="280">
        <f t="shared" si="44"/>
        <v>0</v>
      </c>
      <c r="BB126" s="280">
        <f t="shared" si="44"/>
        <v>0</v>
      </c>
      <c r="BC126" s="280">
        <f t="shared" si="44"/>
        <v>0</v>
      </c>
      <c r="BD126" s="280">
        <f t="shared" si="44"/>
        <v>0</v>
      </c>
      <c r="BE126" s="280">
        <f t="shared" si="44"/>
        <v>0</v>
      </c>
      <c r="BF126" s="280">
        <f t="shared" si="44"/>
        <v>0</v>
      </c>
      <c r="BG126" s="280">
        <f t="shared" si="44"/>
        <v>0</v>
      </c>
      <c r="BH126" s="280">
        <f t="shared" si="44"/>
        <v>0</v>
      </c>
      <c r="BI126" s="280">
        <f t="shared" si="43"/>
        <v>0</v>
      </c>
      <c r="BJ126" s="280">
        <f t="shared" si="43"/>
        <v>0</v>
      </c>
      <c r="BK126" s="280">
        <f t="shared" si="43"/>
        <v>0</v>
      </c>
      <c r="BL126" s="279">
        <f t="shared" si="24"/>
        <v>0</v>
      </c>
      <c r="BN126" s="279">
        <f>BL126</f>
        <v>0</v>
      </c>
    </row>
    <row r="127" spans="1:66" x14ac:dyDescent="0.25">
      <c r="A127" s="268" t="s">
        <v>598</v>
      </c>
      <c r="B127" s="175">
        <v>0</v>
      </c>
      <c r="C127" s="175">
        <v>0</v>
      </c>
      <c r="D127" s="272">
        <v>0</v>
      </c>
      <c r="E127" s="272">
        <v>0</v>
      </c>
      <c r="F127" s="272">
        <v>0</v>
      </c>
      <c r="G127" s="272">
        <v>0</v>
      </c>
      <c r="H127" s="272">
        <v>0</v>
      </c>
      <c r="I127" s="272">
        <v>0</v>
      </c>
      <c r="J127" s="272">
        <v>0</v>
      </c>
      <c r="K127" s="272">
        <v>0</v>
      </c>
      <c r="L127" s="272">
        <v>0</v>
      </c>
      <c r="M127" s="272">
        <v>0</v>
      </c>
      <c r="N127" s="272">
        <v>0</v>
      </c>
      <c r="O127" s="272">
        <v>0</v>
      </c>
      <c r="P127" s="272">
        <f t="shared" si="20"/>
        <v>0</v>
      </c>
      <c r="Q127" s="272">
        <v>0</v>
      </c>
      <c r="R127" s="272">
        <v>0</v>
      </c>
      <c r="S127" s="272">
        <v>0</v>
      </c>
      <c r="T127" s="272">
        <v>0</v>
      </c>
      <c r="U127" s="272">
        <v>0</v>
      </c>
      <c r="V127" s="272">
        <v>0</v>
      </c>
      <c r="W127" s="272">
        <v>0</v>
      </c>
      <c r="X127" s="272">
        <v>0</v>
      </c>
      <c r="Y127" s="272">
        <v>0</v>
      </c>
      <c r="Z127" s="272">
        <v>0</v>
      </c>
      <c r="AA127" s="272">
        <v>0</v>
      </c>
      <c r="AB127" s="272">
        <v>0</v>
      </c>
      <c r="AC127" s="272">
        <v>0</v>
      </c>
      <c r="AD127" s="272">
        <v>0</v>
      </c>
      <c r="AE127" s="272">
        <v>0</v>
      </c>
      <c r="AF127" s="272">
        <v>0</v>
      </c>
      <c r="AG127" s="170">
        <f t="shared" si="21"/>
        <v>0</v>
      </c>
      <c r="AI127" s="279">
        <f t="shared" si="47"/>
        <v>0</v>
      </c>
      <c r="AJ127" s="279">
        <f t="shared" si="47"/>
        <v>0</v>
      </c>
      <c r="AK127" s="279">
        <f t="shared" si="47"/>
        <v>0</v>
      </c>
      <c r="AL127" s="279">
        <f t="shared" si="46"/>
        <v>0</v>
      </c>
      <c r="AM127" s="279">
        <f t="shared" si="46"/>
        <v>0</v>
      </c>
      <c r="AN127" s="279">
        <f t="shared" si="46"/>
        <v>0</v>
      </c>
      <c r="AO127" s="279">
        <f t="shared" si="46"/>
        <v>0</v>
      </c>
      <c r="AP127" s="279">
        <f t="shared" si="46"/>
        <v>0</v>
      </c>
      <c r="AQ127" s="279">
        <f t="shared" si="46"/>
        <v>0</v>
      </c>
      <c r="AR127" s="279">
        <f t="shared" si="46"/>
        <v>0</v>
      </c>
      <c r="AS127" s="279">
        <f t="shared" si="46"/>
        <v>0</v>
      </c>
      <c r="AT127" s="279">
        <f t="shared" si="46"/>
        <v>0</v>
      </c>
      <c r="AU127" s="280">
        <f t="shared" si="22"/>
        <v>0</v>
      </c>
      <c r="AV127" s="280">
        <f t="shared" si="42"/>
        <v>0</v>
      </c>
      <c r="AW127" s="280">
        <f t="shared" si="42"/>
        <v>0</v>
      </c>
      <c r="AX127" s="280">
        <f t="shared" si="42"/>
        <v>0</v>
      </c>
      <c r="AY127" s="280">
        <f t="shared" si="42"/>
        <v>0</v>
      </c>
      <c r="AZ127" s="280">
        <f t="shared" si="44"/>
        <v>0</v>
      </c>
      <c r="BA127" s="280">
        <f t="shared" si="44"/>
        <v>0</v>
      </c>
      <c r="BB127" s="280">
        <f t="shared" si="44"/>
        <v>0</v>
      </c>
      <c r="BC127" s="280">
        <f t="shared" si="44"/>
        <v>0</v>
      </c>
      <c r="BD127" s="280">
        <f t="shared" si="44"/>
        <v>0</v>
      </c>
      <c r="BE127" s="280">
        <f t="shared" si="44"/>
        <v>0</v>
      </c>
      <c r="BF127" s="280">
        <f t="shared" si="44"/>
        <v>0</v>
      </c>
      <c r="BG127" s="280">
        <f t="shared" si="44"/>
        <v>0</v>
      </c>
      <c r="BH127" s="280">
        <f t="shared" si="44"/>
        <v>0</v>
      </c>
      <c r="BI127" s="280">
        <f t="shared" si="43"/>
        <v>0</v>
      </c>
      <c r="BJ127" s="280">
        <f t="shared" si="43"/>
        <v>0</v>
      </c>
      <c r="BK127" s="280">
        <f t="shared" si="43"/>
        <v>0</v>
      </c>
      <c r="BL127" s="279">
        <f t="shared" si="24"/>
        <v>0</v>
      </c>
      <c r="BN127" s="279">
        <f>BL127</f>
        <v>0</v>
      </c>
    </row>
    <row r="128" spans="1:66" x14ac:dyDescent="0.25">
      <c r="A128" s="268" t="s">
        <v>599</v>
      </c>
      <c r="B128" s="175">
        <v>0</v>
      </c>
      <c r="C128" s="175">
        <v>0</v>
      </c>
      <c r="D128" s="272">
        <v>0</v>
      </c>
      <c r="E128" s="272">
        <v>0</v>
      </c>
      <c r="F128" s="272">
        <v>0</v>
      </c>
      <c r="G128" s="272">
        <v>0</v>
      </c>
      <c r="H128" s="272">
        <v>0</v>
      </c>
      <c r="I128" s="272">
        <v>0</v>
      </c>
      <c r="J128" s="272">
        <v>0</v>
      </c>
      <c r="K128" s="272">
        <v>0</v>
      </c>
      <c r="L128" s="272">
        <v>0</v>
      </c>
      <c r="M128" s="272">
        <v>0</v>
      </c>
      <c r="N128" s="272">
        <v>0</v>
      </c>
      <c r="O128" s="272">
        <v>0</v>
      </c>
      <c r="P128" s="272">
        <f t="shared" si="20"/>
        <v>0</v>
      </c>
      <c r="Q128" s="272">
        <v>0</v>
      </c>
      <c r="R128" s="272">
        <v>0</v>
      </c>
      <c r="S128" s="272">
        <v>0</v>
      </c>
      <c r="T128" s="272">
        <v>0</v>
      </c>
      <c r="U128" s="272">
        <v>0</v>
      </c>
      <c r="V128" s="272">
        <v>0</v>
      </c>
      <c r="W128" s="272">
        <v>0</v>
      </c>
      <c r="X128" s="272">
        <v>0</v>
      </c>
      <c r="Y128" s="272">
        <v>0</v>
      </c>
      <c r="Z128" s="272">
        <v>0</v>
      </c>
      <c r="AA128" s="272">
        <v>0</v>
      </c>
      <c r="AB128" s="272">
        <v>0</v>
      </c>
      <c r="AC128" s="272">
        <v>0</v>
      </c>
      <c r="AD128" s="272">
        <v>0</v>
      </c>
      <c r="AE128" s="272">
        <v>0</v>
      </c>
      <c r="AF128" s="272">
        <v>0</v>
      </c>
      <c r="AG128" s="170">
        <f t="shared" si="21"/>
        <v>0</v>
      </c>
      <c r="AI128" s="279">
        <f t="shared" si="47"/>
        <v>0</v>
      </c>
      <c r="AJ128" s="279">
        <f t="shared" si="47"/>
        <v>0</v>
      </c>
      <c r="AK128" s="279">
        <f t="shared" si="47"/>
        <v>0</v>
      </c>
      <c r="AL128" s="279">
        <f t="shared" si="46"/>
        <v>0</v>
      </c>
      <c r="AM128" s="279">
        <f t="shared" si="46"/>
        <v>0</v>
      </c>
      <c r="AN128" s="279">
        <f t="shared" si="46"/>
        <v>0</v>
      </c>
      <c r="AO128" s="279">
        <f t="shared" si="46"/>
        <v>0</v>
      </c>
      <c r="AP128" s="279">
        <f t="shared" si="46"/>
        <v>0</v>
      </c>
      <c r="AQ128" s="279">
        <f t="shared" si="46"/>
        <v>0</v>
      </c>
      <c r="AR128" s="279">
        <f t="shared" si="46"/>
        <v>0</v>
      </c>
      <c r="AS128" s="279">
        <f t="shared" si="46"/>
        <v>0</v>
      </c>
      <c r="AT128" s="279">
        <f t="shared" si="46"/>
        <v>0</v>
      </c>
      <c r="AU128" s="280">
        <f t="shared" si="22"/>
        <v>0</v>
      </c>
      <c r="AV128" s="280">
        <f t="shared" si="42"/>
        <v>0</v>
      </c>
      <c r="AW128" s="280">
        <f t="shared" si="42"/>
        <v>0</v>
      </c>
      <c r="AX128" s="280">
        <f t="shared" si="42"/>
        <v>0</v>
      </c>
      <c r="AY128" s="280">
        <f t="shared" si="42"/>
        <v>0</v>
      </c>
      <c r="AZ128" s="280">
        <f t="shared" si="44"/>
        <v>0</v>
      </c>
      <c r="BA128" s="280">
        <f t="shared" si="44"/>
        <v>0</v>
      </c>
      <c r="BB128" s="280">
        <f t="shared" si="44"/>
        <v>0</v>
      </c>
      <c r="BC128" s="280">
        <f t="shared" si="44"/>
        <v>0</v>
      </c>
      <c r="BD128" s="280">
        <f t="shared" si="44"/>
        <v>0</v>
      </c>
      <c r="BE128" s="280">
        <f t="shared" si="44"/>
        <v>0</v>
      </c>
      <c r="BF128" s="280">
        <f t="shared" si="44"/>
        <v>0</v>
      </c>
      <c r="BG128" s="280">
        <f t="shared" si="44"/>
        <v>0</v>
      </c>
      <c r="BH128" s="280">
        <f t="shared" si="44"/>
        <v>0</v>
      </c>
      <c r="BI128" s="280">
        <f t="shared" si="43"/>
        <v>0</v>
      </c>
      <c r="BJ128" s="280">
        <f t="shared" si="43"/>
        <v>0</v>
      </c>
      <c r="BK128" s="280">
        <f t="shared" si="43"/>
        <v>0</v>
      </c>
      <c r="BL128" s="279">
        <f t="shared" si="24"/>
        <v>0</v>
      </c>
      <c r="BN128" s="279">
        <f>BL128</f>
        <v>0</v>
      </c>
    </row>
    <row r="129" spans="1:67" x14ac:dyDescent="0.25">
      <c r="A129" s="268" t="s">
        <v>600</v>
      </c>
      <c r="B129" s="175">
        <v>0</v>
      </c>
      <c r="C129" s="175">
        <v>0</v>
      </c>
      <c r="D129" s="272">
        <v>0</v>
      </c>
      <c r="E129" s="272">
        <v>0</v>
      </c>
      <c r="F129" s="272">
        <v>0</v>
      </c>
      <c r="G129" s="272">
        <v>0</v>
      </c>
      <c r="H129" s="272">
        <v>0</v>
      </c>
      <c r="I129" s="272">
        <v>0</v>
      </c>
      <c r="J129" s="272">
        <v>0</v>
      </c>
      <c r="K129" s="272">
        <v>0</v>
      </c>
      <c r="L129" s="272">
        <v>0</v>
      </c>
      <c r="M129" s="272">
        <v>0</v>
      </c>
      <c r="N129" s="272">
        <v>0</v>
      </c>
      <c r="O129" s="272">
        <v>0</v>
      </c>
      <c r="P129" s="272">
        <f t="shared" si="20"/>
        <v>0</v>
      </c>
      <c r="Q129" s="272">
        <v>0</v>
      </c>
      <c r="R129" s="272">
        <v>0</v>
      </c>
      <c r="S129" s="272">
        <v>0</v>
      </c>
      <c r="T129" s="272">
        <v>0</v>
      </c>
      <c r="U129" s="272">
        <v>0</v>
      </c>
      <c r="V129" s="272">
        <v>0</v>
      </c>
      <c r="W129" s="272">
        <v>0</v>
      </c>
      <c r="X129" s="272">
        <v>0</v>
      </c>
      <c r="Y129" s="272">
        <v>0</v>
      </c>
      <c r="Z129" s="272">
        <v>0</v>
      </c>
      <c r="AA129" s="272">
        <v>0</v>
      </c>
      <c r="AB129" s="272">
        <v>0</v>
      </c>
      <c r="AC129" s="272">
        <v>0</v>
      </c>
      <c r="AD129" s="272">
        <v>0</v>
      </c>
      <c r="AE129" s="272">
        <v>0</v>
      </c>
      <c r="AF129" s="272">
        <v>0</v>
      </c>
      <c r="AG129" s="170">
        <f t="shared" si="21"/>
        <v>0</v>
      </c>
      <c r="AI129" s="279">
        <f t="shared" si="47"/>
        <v>0</v>
      </c>
      <c r="AJ129" s="279">
        <f t="shared" si="47"/>
        <v>0</v>
      </c>
      <c r="AK129" s="279">
        <f t="shared" si="47"/>
        <v>0</v>
      </c>
      <c r="AL129" s="279">
        <f t="shared" si="46"/>
        <v>0</v>
      </c>
      <c r="AM129" s="279">
        <f t="shared" si="46"/>
        <v>0</v>
      </c>
      <c r="AN129" s="279">
        <f t="shared" si="46"/>
        <v>0</v>
      </c>
      <c r="AO129" s="279">
        <f t="shared" si="46"/>
        <v>0</v>
      </c>
      <c r="AP129" s="279">
        <f t="shared" si="46"/>
        <v>0</v>
      </c>
      <c r="AQ129" s="279">
        <f t="shared" si="46"/>
        <v>0</v>
      </c>
      <c r="AR129" s="279">
        <f t="shared" si="46"/>
        <v>0</v>
      </c>
      <c r="AS129" s="279">
        <f t="shared" si="46"/>
        <v>0</v>
      </c>
      <c r="AT129" s="279">
        <f t="shared" si="46"/>
        <v>0</v>
      </c>
      <c r="AU129" s="280">
        <f t="shared" si="22"/>
        <v>0</v>
      </c>
      <c r="AV129" s="280">
        <f t="shared" si="42"/>
        <v>0</v>
      </c>
      <c r="AW129" s="280">
        <f t="shared" si="42"/>
        <v>0</v>
      </c>
      <c r="AX129" s="280">
        <f t="shared" si="42"/>
        <v>0</v>
      </c>
      <c r="AY129" s="280">
        <f t="shared" si="42"/>
        <v>0</v>
      </c>
      <c r="AZ129" s="280">
        <f t="shared" si="44"/>
        <v>0</v>
      </c>
      <c r="BA129" s="280">
        <f t="shared" si="44"/>
        <v>0</v>
      </c>
      <c r="BB129" s="280">
        <f t="shared" si="44"/>
        <v>0</v>
      </c>
      <c r="BC129" s="280">
        <f t="shared" si="44"/>
        <v>0</v>
      </c>
      <c r="BD129" s="280">
        <f t="shared" si="44"/>
        <v>0</v>
      </c>
      <c r="BE129" s="280">
        <f t="shared" si="44"/>
        <v>0</v>
      </c>
      <c r="BF129" s="280">
        <f t="shared" si="44"/>
        <v>0</v>
      </c>
      <c r="BG129" s="280">
        <f t="shared" si="44"/>
        <v>0</v>
      </c>
      <c r="BH129" s="280">
        <f t="shared" si="44"/>
        <v>0</v>
      </c>
      <c r="BI129" s="280">
        <f t="shared" si="43"/>
        <v>0</v>
      </c>
      <c r="BJ129" s="280">
        <f t="shared" si="43"/>
        <v>0</v>
      </c>
      <c r="BK129" s="280">
        <f t="shared" si="43"/>
        <v>0</v>
      </c>
      <c r="BL129" s="279">
        <f t="shared" si="24"/>
        <v>0</v>
      </c>
    </row>
    <row r="130" spans="1:67" x14ac:dyDescent="0.25">
      <c r="A130" s="268" t="s">
        <v>601</v>
      </c>
      <c r="B130" s="175">
        <v>0</v>
      </c>
      <c r="C130" s="175">
        <v>0</v>
      </c>
      <c r="D130" s="272">
        <v>91265.89</v>
      </c>
      <c r="E130" s="272">
        <v>91265.89</v>
      </c>
      <c r="F130" s="272">
        <v>91265.89</v>
      </c>
      <c r="G130" s="272">
        <v>91265.89</v>
      </c>
      <c r="H130" s="272">
        <v>91265.89</v>
      </c>
      <c r="I130" s="272">
        <v>91265.89</v>
      </c>
      <c r="J130" s="272">
        <v>91265.89</v>
      </c>
      <c r="K130" s="272">
        <v>91265.89</v>
      </c>
      <c r="L130" s="272">
        <v>91265.89</v>
      </c>
      <c r="M130" s="272">
        <v>91265.89</v>
      </c>
      <c r="N130" s="272">
        <v>91265.89</v>
      </c>
      <c r="O130" s="272">
        <v>91265.89</v>
      </c>
      <c r="P130" s="272">
        <f t="shared" si="20"/>
        <v>1095190.68</v>
      </c>
      <c r="Q130" s="272">
        <v>91265.89</v>
      </c>
      <c r="R130" s="272">
        <v>91265.89</v>
      </c>
      <c r="S130" s="272">
        <v>91265.89</v>
      </c>
      <c r="T130" s="272">
        <v>91265.89</v>
      </c>
      <c r="U130" s="272">
        <v>91265.89</v>
      </c>
      <c r="V130" s="272">
        <v>91265.89</v>
      </c>
      <c r="W130" s="272">
        <v>91265.89</v>
      </c>
      <c r="X130" s="272">
        <v>91265.89</v>
      </c>
      <c r="Y130" s="272">
        <v>91265.89</v>
      </c>
      <c r="Z130" s="272">
        <v>91265.89</v>
      </c>
      <c r="AA130" s="272">
        <v>91265.89</v>
      </c>
      <c r="AB130" s="272">
        <v>45632.945</v>
      </c>
      <c r="AC130" s="272">
        <v>0</v>
      </c>
      <c r="AD130" s="272">
        <v>0</v>
      </c>
      <c r="AE130" s="272">
        <v>0</v>
      </c>
      <c r="AF130" s="272">
        <v>0</v>
      </c>
      <c r="AG130" s="170">
        <f t="shared" si="21"/>
        <v>684494.17499999993</v>
      </c>
      <c r="AI130" s="279">
        <f t="shared" si="47"/>
        <v>0</v>
      </c>
      <c r="AJ130" s="279">
        <f t="shared" si="47"/>
        <v>0</v>
      </c>
      <c r="AK130" s="279">
        <f t="shared" si="47"/>
        <v>0</v>
      </c>
      <c r="AL130" s="279">
        <f t="shared" si="46"/>
        <v>0</v>
      </c>
      <c r="AM130" s="279">
        <f t="shared" si="46"/>
        <v>0</v>
      </c>
      <c r="AN130" s="279">
        <f t="shared" si="46"/>
        <v>0</v>
      </c>
      <c r="AO130" s="279">
        <f t="shared" si="46"/>
        <v>0</v>
      </c>
      <c r="AP130" s="279">
        <f t="shared" si="46"/>
        <v>0</v>
      </c>
      <c r="AQ130" s="279">
        <f t="shared" si="46"/>
        <v>0</v>
      </c>
      <c r="AR130" s="279">
        <f t="shared" si="46"/>
        <v>0</v>
      </c>
      <c r="AS130" s="279">
        <f t="shared" si="46"/>
        <v>0</v>
      </c>
      <c r="AT130" s="279">
        <f t="shared" si="46"/>
        <v>0</v>
      </c>
      <c r="AU130" s="280">
        <f t="shared" si="22"/>
        <v>0</v>
      </c>
      <c r="AV130" s="280">
        <f t="shared" si="42"/>
        <v>0</v>
      </c>
      <c r="AW130" s="280">
        <f t="shared" si="42"/>
        <v>0</v>
      </c>
      <c r="AX130" s="280">
        <f t="shared" si="42"/>
        <v>0</v>
      </c>
      <c r="AY130" s="280">
        <f t="shared" si="42"/>
        <v>0</v>
      </c>
      <c r="AZ130" s="280">
        <f t="shared" si="44"/>
        <v>0</v>
      </c>
      <c r="BA130" s="280">
        <f t="shared" si="44"/>
        <v>0</v>
      </c>
      <c r="BB130" s="280">
        <f t="shared" si="44"/>
        <v>0</v>
      </c>
      <c r="BC130" s="280">
        <f t="shared" si="44"/>
        <v>0</v>
      </c>
      <c r="BD130" s="280">
        <f t="shared" si="44"/>
        <v>0</v>
      </c>
      <c r="BE130" s="280">
        <f t="shared" si="44"/>
        <v>0</v>
      </c>
      <c r="BF130" s="280">
        <f t="shared" si="44"/>
        <v>0</v>
      </c>
      <c r="BG130" s="280">
        <f t="shared" si="44"/>
        <v>0</v>
      </c>
      <c r="BH130" s="280">
        <f t="shared" si="44"/>
        <v>0</v>
      </c>
      <c r="BI130" s="280">
        <f t="shared" si="43"/>
        <v>0</v>
      </c>
      <c r="BJ130" s="280">
        <f t="shared" si="43"/>
        <v>0</v>
      </c>
      <c r="BK130" s="280">
        <f t="shared" si="43"/>
        <v>0</v>
      </c>
      <c r="BL130" s="279">
        <f t="shared" si="24"/>
        <v>0</v>
      </c>
    </row>
    <row r="131" spans="1:67" x14ac:dyDescent="0.25">
      <c r="A131" s="268" t="s">
        <v>218</v>
      </c>
      <c r="B131" s="175">
        <v>0</v>
      </c>
      <c r="C131" s="175">
        <v>0</v>
      </c>
      <c r="D131" s="272">
        <v>145202.53</v>
      </c>
      <c r="E131" s="272">
        <v>145202.53</v>
      </c>
      <c r="F131" s="272">
        <v>145202.53</v>
      </c>
      <c r="G131" s="272">
        <v>145202.53</v>
      </c>
      <c r="H131" s="272">
        <v>72601.27</v>
      </c>
      <c r="I131" s="272">
        <v>0</v>
      </c>
      <c r="J131" s="272">
        <v>0</v>
      </c>
      <c r="K131" s="272">
        <v>0</v>
      </c>
      <c r="L131" s="272">
        <v>0</v>
      </c>
      <c r="M131" s="272">
        <v>0</v>
      </c>
      <c r="N131" s="272">
        <v>0</v>
      </c>
      <c r="O131" s="272">
        <v>0</v>
      </c>
      <c r="P131" s="272">
        <f t="shared" si="20"/>
        <v>653411.39</v>
      </c>
      <c r="Q131" s="272">
        <v>0</v>
      </c>
      <c r="R131" s="272">
        <v>0</v>
      </c>
      <c r="S131" s="272">
        <v>0</v>
      </c>
      <c r="T131" s="272">
        <v>0</v>
      </c>
      <c r="U131" s="272">
        <v>0</v>
      </c>
      <c r="V131" s="272">
        <v>0</v>
      </c>
      <c r="W131" s="272">
        <v>0</v>
      </c>
      <c r="X131" s="272">
        <v>0</v>
      </c>
      <c r="Y131" s="272">
        <v>0</v>
      </c>
      <c r="Z131" s="272">
        <v>0</v>
      </c>
      <c r="AA131" s="272">
        <v>0</v>
      </c>
      <c r="AB131" s="272">
        <v>-72601.264999999999</v>
      </c>
      <c r="AC131" s="272">
        <v>-145202.53</v>
      </c>
      <c r="AD131" s="272">
        <v>-145202.53</v>
      </c>
      <c r="AE131" s="272">
        <v>-145202.53</v>
      </c>
      <c r="AF131" s="272">
        <v>-145202.53</v>
      </c>
      <c r="AG131" s="170">
        <f t="shared" si="21"/>
        <v>-653411.38500000001</v>
      </c>
      <c r="AI131" s="279">
        <f t="shared" si="47"/>
        <v>0</v>
      </c>
      <c r="AJ131" s="279">
        <f t="shared" si="47"/>
        <v>0</v>
      </c>
      <c r="AK131" s="279">
        <f t="shared" si="47"/>
        <v>0</v>
      </c>
      <c r="AL131" s="279">
        <f t="shared" si="46"/>
        <v>0</v>
      </c>
      <c r="AM131" s="279">
        <f t="shared" si="46"/>
        <v>0</v>
      </c>
      <c r="AN131" s="279">
        <f t="shared" si="46"/>
        <v>0</v>
      </c>
      <c r="AO131" s="279">
        <f t="shared" si="46"/>
        <v>0</v>
      </c>
      <c r="AP131" s="279">
        <f t="shared" si="46"/>
        <v>0</v>
      </c>
      <c r="AQ131" s="279">
        <f t="shared" si="46"/>
        <v>0</v>
      </c>
      <c r="AR131" s="279">
        <f t="shared" si="46"/>
        <v>0</v>
      </c>
      <c r="AS131" s="279">
        <f t="shared" si="46"/>
        <v>0</v>
      </c>
      <c r="AT131" s="279">
        <f t="shared" si="46"/>
        <v>0</v>
      </c>
      <c r="AU131" s="280">
        <f t="shared" si="22"/>
        <v>0</v>
      </c>
      <c r="AV131" s="280">
        <f t="shared" si="42"/>
        <v>0</v>
      </c>
      <c r="AW131" s="280">
        <f t="shared" si="42"/>
        <v>0</v>
      </c>
      <c r="AX131" s="280">
        <f t="shared" si="42"/>
        <v>0</v>
      </c>
      <c r="AY131" s="280">
        <f t="shared" si="42"/>
        <v>0</v>
      </c>
      <c r="AZ131" s="280">
        <f t="shared" si="44"/>
        <v>0</v>
      </c>
      <c r="BA131" s="280">
        <f t="shared" si="44"/>
        <v>0</v>
      </c>
      <c r="BB131" s="280">
        <f t="shared" si="44"/>
        <v>0</v>
      </c>
      <c r="BC131" s="280">
        <f t="shared" si="44"/>
        <v>0</v>
      </c>
      <c r="BD131" s="280">
        <f t="shared" si="44"/>
        <v>0</v>
      </c>
      <c r="BE131" s="280">
        <f t="shared" si="44"/>
        <v>0</v>
      </c>
      <c r="BF131" s="280">
        <f t="shared" si="44"/>
        <v>0</v>
      </c>
      <c r="BG131" s="280">
        <f t="shared" si="44"/>
        <v>0</v>
      </c>
      <c r="BH131" s="280">
        <f t="shared" si="44"/>
        <v>0</v>
      </c>
      <c r="BI131" s="280">
        <f t="shared" si="43"/>
        <v>0</v>
      </c>
      <c r="BJ131" s="280">
        <f t="shared" si="43"/>
        <v>0</v>
      </c>
      <c r="BK131" s="280">
        <f t="shared" si="43"/>
        <v>0</v>
      </c>
      <c r="BL131" s="279">
        <f t="shared" si="24"/>
        <v>0</v>
      </c>
    </row>
    <row r="132" spans="1:67" x14ac:dyDescent="0.25">
      <c r="A132" s="268" t="s">
        <v>602</v>
      </c>
      <c r="B132" s="175">
        <v>0</v>
      </c>
      <c r="C132" s="175">
        <v>0</v>
      </c>
      <c r="D132" s="272">
        <v>0</v>
      </c>
      <c r="E132" s="272">
        <v>0</v>
      </c>
      <c r="F132" s="272">
        <v>0</v>
      </c>
      <c r="G132" s="272">
        <v>0</v>
      </c>
      <c r="H132" s="272">
        <v>0</v>
      </c>
      <c r="I132" s="272">
        <v>0</v>
      </c>
      <c r="J132" s="272">
        <v>0</v>
      </c>
      <c r="K132" s="272">
        <v>0</v>
      </c>
      <c r="L132" s="272">
        <v>0</v>
      </c>
      <c r="M132" s="272">
        <v>0</v>
      </c>
      <c r="N132" s="272">
        <v>0</v>
      </c>
      <c r="O132" s="272">
        <v>0</v>
      </c>
      <c r="P132" s="272">
        <f t="shared" si="20"/>
        <v>0</v>
      </c>
      <c r="Q132" s="272">
        <v>0</v>
      </c>
      <c r="R132" s="272">
        <v>0</v>
      </c>
      <c r="S132" s="272">
        <v>0</v>
      </c>
      <c r="T132" s="272">
        <v>0</v>
      </c>
      <c r="U132" s="272">
        <v>0</v>
      </c>
      <c r="V132" s="272">
        <v>0</v>
      </c>
      <c r="W132" s="272">
        <v>0</v>
      </c>
      <c r="X132" s="272">
        <v>0</v>
      </c>
      <c r="Y132" s="272">
        <v>0</v>
      </c>
      <c r="Z132" s="272">
        <v>0</v>
      </c>
      <c r="AA132" s="272">
        <v>0</v>
      </c>
      <c r="AB132" s="272">
        <v>0</v>
      </c>
      <c r="AC132" s="272">
        <v>0</v>
      </c>
      <c r="AD132" s="272">
        <v>0</v>
      </c>
      <c r="AE132" s="272">
        <v>0</v>
      </c>
      <c r="AF132" s="272">
        <v>0</v>
      </c>
      <c r="AG132" s="170">
        <f t="shared" si="21"/>
        <v>0</v>
      </c>
      <c r="AI132" s="279">
        <f t="shared" si="47"/>
        <v>0</v>
      </c>
      <c r="AJ132" s="279">
        <f t="shared" si="47"/>
        <v>0</v>
      </c>
      <c r="AK132" s="279">
        <f t="shared" si="47"/>
        <v>0</v>
      </c>
      <c r="AL132" s="279">
        <f t="shared" si="46"/>
        <v>0</v>
      </c>
      <c r="AM132" s="279">
        <f t="shared" si="46"/>
        <v>0</v>
      </c>
      <c r="AN132" s="279">
        <f t="shared" si="46"/>
        <v>0</v>
      </c>
      <c r="AO132" s="279">
        <f t="shared" si="46"/>
        <v>0</v>
      </c>
      <c r="AP132" s="279">
        <f t="shared" si="46"/>
        <v>0</v>
      </c>
      <c r="AQ132" s="279">
        <f t="shared" si="46"/>
        <v>0</v>
      </c>
      <c r="AR132" s="279">
        <f t="shared" si="46"/>
        <v>0</v>
      </c>
      <c r="AS132" s="279">
        <f t="shared" si="46"/>
        <v>0</v>
      </c>
      <c r="AT132" s="279">
        <f t="shared" si="46"/>
        <v>0</v>
      </c>
      <c r="AU132" s="280">
        <f t="shared" si="22"/>
        <v>0</v>
      </c>
      <c r="AV132" s="280">
        <f t="shared" si="42"/>
        <v>0</v>
      </c>
      <c r="AW132" s="280">
        <f t="shared" si="42"/>
        <v>0</v>
      </c>
      <c r="AX132" s="280">
        <f t="shared" si="42"/>
        <v>0</v>
      </c>
      <c r="AY132" s="280">
        <f t="shared" si="42"/>
        <v>0</v>
      </c>
      <c r="AZ132" s="280">
        <f t="shared" si="44"/>
        <v>0</v>
      </c>
      <c r="BA132" s="280">
        <f t="shared" si="44"/>
        <v>0</v>
      </c>
      <c r="BB132" s="280">
        <f t="shared" si="44"/>
        <v>0</v>
      </c>
      <c r="BC132" s="280">
        <f t="shared" si="44"/>
        <v>0</v>
      </c>
      <c r="BD132" s="280">
        <f t="shared" si="44"/>
        <v>0</v>
      </c>
      <c r="BE132" s="280">
        <f t="shared" si="44"/>
        <v>0</v>
      </c>
      <c r="BF132" s="280">
        <f t="shared" si="44"/>
        <v>0</v>
      </c>
      <c r="BG132" s="280">
        <f t="shared" si="44"/>
        <v>0</v>
      </c>
      <c r="BH132" s="280">
        <f t="shared" si="44"/>
        <v>0</v>
      </c>
      <c r="BI132" s="280">
        <f t="shared" si="43"/>
        <v>0</v>
      </c>
      <c r="BJ132" s="280">
        <f t="shared" si="43"/>
        <v>0</v>
      </c>
      <c r="BK132" s="280">
        <f t="shared" si="43"/>
        <v>0</v>
      </c>
      <c r="BL132" s="279">
        <f t="shared" si="24"/>
        <v>0</v>
      </c>
      <c r="BN132" s="279">
        <f>BL132</f>
        <v>0</v>
      </c>
    </row>
    <row r="133" spans="1:67" x14ac:dyDescent="0.25">
      <c r="A133" s="268" t="s">
        <v>603</v>
      </c>
      <c r="B133" s="175">
        <v>0</v>
      </c>
      <c r="C133" s="175">
        <v>0</v>
      </c>
      <c r="D133" s="272">
        <v>0</v>
      </c>
      <c r="E133" s="272">
        <v>0</v>
      </c>
      <c r="F133" s="272">
        <v>0</v>
      </c>
      <c r="G133" s="272">
        <v>0</v>
      </c>
      <c r="H133" s="272">
        <v>0</v>
      </c>
      <c r="I133" s="272">
        <v>0</v>
      </c>
      <c r="J133" s="272">
        <v>0</v>
      </c>
      <c r="K133" s="272">
        <v>0</v>
      </c>
      <c r="L133" s="272">
        <v>0</v>
      </c>
      <c r="M133" s="272">
        <v>0</v>
      </c>
      <c r="N133" s="272">
        <v>0</v>
      </c>
      <c r="O133" s="272">
        <v>0</v>
      </c>
      <c r="P133" s="272">
        <f t="shared" si="20"/>
        <v>0</v>
      </c>
      <c r="Q133" s="272">
        <v>0</v>
      </c>
      <c r="R133" s="272">
        <v>0</v>
      </c>
      <c r="S133" s="272">
        <v>0</v>
      </c>
      <c r="T133" s="272">
        <v>0</v>
      </c>
      <c r="U133" s="272">
        <v>0</v>
      </c>
      <c r="V133" s="272">
        <v>0</v>
      </c>
      <c r="W133" s="272">
        <v>0</v>
      </c>
      <c r="X133" s="272">
        <v>0</v>
      </c>
      <c r="Y133" s="272">
        <v>0</v>
      </c>
      <c r="Z133" s="272">
        <v>0</v>
      </c>
      <c r="AA133" s="272">
        <v>0</v>
      </c>
      <c r="AB133" s="272">
        <v>0</v>
      </c>
      <c r="AC133" s="272">
        <v>0</v>
      </c>
      <c r="AD133" s="272">
        <v>0</v>
      </c>
      <c r="AE133" s="272">
        <v>0</v>
      </c>
      <c r="AF133" s="272">
        <v>0</v>
      </c>
      <c r="AG133" s="170">
        <f t="shared" si="21"/>
        <v>0</v>
      </c>
      <c r="AI133" s="279">
        <f t="shared" si="47"/>
        <v>0</v>
      </c>
      <c r="AJ133" s="279">
        <f t="shared" si="47"/>
        <v>0</v>
      </c>
      <c r="AK133" s="279">
        <f t="shared" si="47"/>
        <v>0</v>
      </c>
      <c r="AL133" s="279">
        <f t="shared" si="46"/>
        <v>0</v>
      </c>
      <c r="AM133" s="279">
        <f t="shared" si="46"/>
        <v>0</v>
      </c>
      <c r="AN133" s="279">
        <f t="shared" si="46"/>
        <v>0</v>
      </c>
      <c r="AO133" s="279">
        <f t="shared" si="46"/>
        <v>0</v>
      </c>
      <c r="AP133" s="279">
        <f t="shared" si="46"/>
        <v>0</v>
      </c>
      <c r="AQ133" s="279">
        <f t="shared" si="46"/>
        <v>0</v>
      </c>
      <c r="AR133" s="279">
        <f t="shared" si="46"/>
        <v>0</v>
      </c>
      <c r="AS133" s="279">
        <f t="shared" si="46"/>
        <v>0</v>
      </c>
      <c r="AT133" s="279">
        <f t="shared" si="46"/>
        <v>0</v>
      </c>
      <c r="AU133" s="280">
        <f t="shared" si="22"/>
        <v>0</v>
      </c>
      <c r="AV133" s="280">
        <f t="shared" si="42"/>
        <v>0</v>
      </c>
      <c r="AW133" s="280">
        <f t="shared" si="42"/>
        <v>0</v>
      </c>
      <c r="AX133" s="280">
        <f t="shared" si="42"/>
        <v>0</v>
      </c>
      <c r="AY133" s="280">
        <f t="shared" si="42"/>
        <v>0</v>
      </c>
      <c r="AZ133" s="280">
        <f t="shared" si="44"/>
        <v>0</v>
      </c>
      <c r="BA133" s="280">
        <f t="shared" si="44"/>
        <v>0</v>
      </c>
      <c r="BB133" s="280">
        <f t="shared" si="44"/>
        <v>0</v>
      </c>
      <c r="BC133" s="280">
        <f t="shared" si="44"/>
        <v>0</v>
      </c>
      <c r="BD133" s="280">
        <f t="shared" si="44"/>
        <v>0</v>
      </c>
      <c r="BE133" s="280">
        <f t="shared" si="44"/>
        <v>0</v>
      </c>
      <c r="BF133" s="280">
        <f t="shared" si="44"/>
        <v>0</v>
      </c>
      <c r="BG133" s="280">
        <f t="shared" si="44"/>
        <v>0</v>
      </c>
      <c r="BH133" s="280">
        <f t="shared" si="44"/>
        <v>0</v>
      </c>
      <c r="BI133" s="280">
        <f t="shared" si="43"/>
        <v>0</v>
      </c>
      <c r="BJ133" s="280">
        <f t="shared" si="43"/>
        <v>0</v>
      </c>
      <c r="BK133" s="280">
        <f t="shared" si="43"/>
        <v>0</v>
      </c>
      <c r="BL133" s="279">
        <f t="shared" si="24"/>
        <v>0</v>
      </c>
      <c r="BN133" s="279">
        <f>BL133</f>
        <v>0</v>
      </c>
    </row>
    <row r="134" spans="1:67" x14ac:dyDescent="0.25">
      <c r="A134" s="268" t="s">
        <v>219</v>
      </c>
      <c r="B134" s="175">
        <v>2.3699999999999999E-2</v>
      </c>
      <c r="C134" s="175">
        <v>2.1699999999999997E-2</v>
      </c>
      <c r="D134" s="272">
        <v>537306502.15999997</v>
      </c>
      <c r="E134" s="272">
        <v>538075455.99000001</v>
      </c>
      <c r="F134" s="272">
        <v>538711923.25999999</v>
      </c>
      <c r="G134" s="272">
        <v>539629147.38</v>
      </c>
      <c r="H134" s="272">
        <v>540075528.5</v>
      </c>
      <c r="I134" s="272">
        <v>541928573.16999996</v>
      </c>
      <c r="J134" s="272">
        <v>543723942.94500005</v>
      </c>
      <c r="K134" s="272">
        <v>543869392.06000006</v>
      </c>
      <c r="L134" s="272">
        <v>544131182.04500008</v>
      </c>
      <c r="M134" s="272">
        <v>544634042.66000009</v>
      </c>
      <c r="N134" s="272">
        <v>545053305.69500005</v>
      </c>
      <c r="O134" s="272">
        <v>546066784.75</v>
      </c>
      <c r="P134" s="272">
        <f t="shared" ref="P134:P197" si="48">SUM(D134:O134)</f>
        <v>6503205780.6149998</v>
      </c>
      <c r="Q134" s="272">
        <v>547028831.64999998</v>
      </c>
      <c r="R134" s="272">
        <v>546711411.14999998</v>
      </c>
      <c r="S134" s="272">
        <v>546398345.80499995</v>
      </c>
      <c r="T134" s="272">
        <v>546971810.44499993</v>
      </c>
      <c r="U134" s="272">
        <v>548686827.17499995</v>
      </c>
      <c r="V134" s="272">
        <v>550233510.36999977</v>
      </c>
      <c r="W134" s="272">
        <v>550633862.66499984</v>
      </c>
      <c r="X134" s="272">
        <v>550563432.89999974</v>
      </c>
      <c r="Y134" s="272">
        <v>550763069.98999977</v>
      </c>
      <c r="Z134" s="272">
        <v>551254692.15999973</v>
      </c>
      <c r="AA134" s="272">
        <v>551511575.14999986</v>
      </c>
      <c r="AB134" s="272">
        <v>552112968.76499963</v>
      </c>
      <c r="AC134" s="272">
        <v>552679458.35999978</v>
      </c>
      <c r="AD134" s="272">
        <v>552362037.85999978</v>
      </c>
      <c r="AE134" s="272">
        <v>552021325.86499977</v>
      </c>
      <c r="AF134" s="272">
        <v>551985644.09499979</v>
      </c>
      <c r="AG134" s="170">
        <f t="shared" ref="AG134:AG197" si="49">SUM(U134:AF134)</f>
        <v>6614808405.3549976</v>
      </c>
      <c r="AI134" s="279">
        <f t="shared" si="47"/>
        <v>1061180.3400000001</v>
      </c>
      <c r="AJ134" s="279">
        <f t="shared" si="47"/>
        <v>1062699.03</v>
      </c>
      <c r="AK134" s="279">
        <f t="shared" si="47"/>
        <v>1063956.05</v>
      </c>
      <c r="AL134" s="279">
        <f t="shared" si="46"/>
        <v>1065767.57</v>
      </c>
      <c r="AM134" s="279">
        <f t="shared" si="46"/>
        <v>1066649.17</v>
      </c>
      <c r="AN134" s="279">
        <f t="shared" si="46"/>
        <v>1070308.93</v>
      </c>
      <c r="AO134" s="279">
        <f t="shared" si="46"/>
        <v>1073854.79</v>
      </c>
      <c r="AP134" s="279">
        <f t="shared" si="46"/>
        <v>1074142.05</v>
      </c>
      <c r="AQ134" s="279">
        <f t="shared" si="46"/>
        <v>1074659.08</v>
      </c>
      <c r="AR134" s="279">
        <f t="shared" si="46"/>
        <v>1075652.23</v>
      </c>
      <c r="AS134" s="279">
        <f t="shared" si="46"/>
        <v>1076480.28</v>
      </c>
      <c r="AT134" s="279">
        <f t="shared" si="46"/>
        <v>1078481.8999999999</v>
      </c>
      <c r="AU134" s="280">
        <f t="shared" ref="AU134:AU197" si="50">SUM(AI134:AT134)</f>
        <v>12843831.42</v>
      </c>
      <c r="AV134" s="280">
        <f t="shared" si="42"/>
        <v>1080381.94</v>
      </c>
      <c r="AW134" s="280">
        <f t="shared" si="42"/>
        <v>1079755.04</v>
      </c>
      <c r="AX134" s="280">
        <f t="shared" si="42"/>
        <v>1079136.73</v>
      </c>
      <c r="AY134" s="280">
        <f t="shared" si="42"/>
        <v>1080269.33</v>
      </c>
      <c r="AZ134" s="280">
        <f t="shared" si="44"/>
        <v>992208.68</v>
      </c>
      <c r="BA134" s="280">
        <f t="shared" si="44"/>
        <v>995005.6</v>
      </c>
      <c r="BB134" s="280">
        <f t="shared" si="44"/>
        <v>995729.57</v>
      </c>
      <c r="BC134" s="280">
        <f t="shared" si="44"/>
        <v>995602.21</v>
      </c>
      <c r="BD134" s="280">
        <f t="shared" si="44"/>
        <v>995963.22</v>
      </c>
      <c r="BE134" s="280">
        <f t="shared" si="44"/>
        <v>996852.23</v>
      </c>
      <c r="BF134" s="280">
        <f t="shared" si="44"/>
        <v>997316.77</v>
      </c>
      <c r="BG134" s="280">
        <f t="shared" si="44"/>
        <v>998404.29</v>
      </c>
      <c r="BH134" s="280">
        <f t="shared" si="44"/>
        <v>999428.69</v>
      </c>
      <c r="BI134" s="280">
        <f t="shared" si="43"/>
        <v>998854.69</v>
      </c>
      <c r="BJ134" s="280">
        <f t="shared" si="43"/>
        <v>998238.56</v>
      </c>
      <c r="BK134" s="280">
        <f t="shared" si="43"/>
        <v>998174.04</v>
      </c>
      <c r="BL134" s="279">
        <f t="shared" ref="BL134:BL197" si="51">SUM(AZ134:BK134)</f>
        <v>11961778.550000001</v>
      </c>
    </row>
    <row r="135" spans="1:67" x14ac:dyDescent="0.25">
      <c r="A135" s="268" t="s">
        <v>604</v>
      </c>
      <c r="B135" s="175">
        <v>0</v>
      </c>
      <c r="C135" s="175">
        <v>7.4800000000000005E-2</v>
      </c>
      <c r="D135" s="272">
        <v>4493379.6399999997</v>
      </c>
      <c r="E135" s="272">
        <v>4493379.6399999997</v>
      </c>
      <c r="F135" s="272">
        <v>4493379.6399999997</v>
      </c>
      <c r="G135" s="272">
        <v>4493379.6399999997</v>
      </c>
      <c r="H135" s="272">
        <v>4493379.6399999997</v>
      </c>
      <c r="I135" s="272">
        <v>4493379.6399999997</v>
      </c>
      <c r="J135" s="272">
        <v>4493379.6399999997</v>
      </c>
      <c r="K135" s="272">
        <v>4493379.6399999997</v>
      </c>
      <c r="L135" s="272">
        <v>4493379.6399999997</v>
      </c>
      <c r="M135" s="272">
        <v>4493379.6399999997</v>
      </c>
      <c r="N135" s="272">
        <v>4493379.6399999997</v>
      </c>
      <c r="O135" s="272">
        <v>4493379.6399999997</v>
      </c>
      <c r="P135" s="272">
        <f t="shared" si="48"/>
        <v>53920555.68</v>
      </c>
      <c r="Q135" s="272">
        <v>4493379.6399999997</v>
      </c>
      <c r="R135" s="272">
        <v>4493379.6399999997</v>
      </c>
      <c r="S135" s="272">
        <v>4493379.6399999997</v>
      </c>
      <c r="T135" s="272">
        <v>4493379.6399999997</v>
      </c>
      <c r="U135" s="272">
        <v>4493379.6399999997</v>
      </c>
      <c r="V135" s="272">
        <v>4493379.6399999997</v>
      </c>
      <c r="W135" s="272">
        <v>4493379.6399999997</v>
      </c>
      <c r="X135" s="272">
        <v>4493379.6399999997</v>
      </c>
      <c r="Y135" s="272">
        <v>4493379.6399999997</v>
      </c>
      <c r="Z135" s="272">
        <v>4493379.6399999997</v>
      </c>
      <c r="AA135" s="272">
        <v>4493379.6399999997</v>
      </c>
      <c r="AB135" s="272">
        <v>4493379.6399999997</v>
      </c>
      <c r="AC135" s="272">
        <v>4493379.6399999997</v>
      </c>
      <c r="AD135" s="272">
        <v>4493379.6399999997</v>
      </c>
      <c r="AE135" s="272">
        <v>4493379.6399999997</v>
      </c>
      <c r="AF135" s="272">
        <v>4493379.6399999997</v>
      </c>
      <c r="AG135" s="170">
        <f t="shared" si="49"/>
        <v>53920555.68</v>
      </c>
      <c r="AI135" s="279">
        <f t="shared" si="47"/>
        <v>0</v>
      </c>
      <c r="AJ135" s="279">
        <f t="shared" si="47"/>
        <v>0</v>
      </c>
      <c r="AK135" s="279">
        <f t="shared" si="47"/>
        <v>0</v>
      </c>
      <c r="AL135" s="279">
        <f t="shared" si="46"/>
        <v>0</v>
      </c>
      <c r="AM135" s="279">
        <f t="shared" si="46"/>
        <v>0</v>
      </c>
      <c r="AN135" s="279">
        <f t="shared" si="46"/>
        <v>0</v>
      </c>
      <c r="AO135" s="279">
        <f t="shared" si="46"/>
        <v>0</v>
      </c>
      <c r="AP135" s="279">
        <f t="shared" si="46"/>
        <v>0</v>
      </c>
      <c r="AQ135" s="279">
        <f t="shared" si="46"/>
        <v>0</v>
      </c>
      <c r="AR135" s="279">
        <f t="shared" si="46"/>
        <v>0</v>
      </c>
      <c r="AS135" s="279">
        <f t="shared" si="46"/>
        <v>0</v>
      </c>
      <c r="AT135" s="279">
        <f t="shared" si="46"/>
        <v>0</v>
      </c>
      <c r="AU135" s="280">
        <f t="shared" si="50"/>
        <v>0</v>
      </c>
      <c r="AV135" s="280">
        <f t="shared" si="42"/>
        <v>0</v>
      </c>
      <c r="AW135" s="280">
        <f t="shared" si="42"/>
        <v>0</v>
      </c>
      <c r="AX135" s="280">
        <f t="shared" si="42"/>
        <v>0</v>
      </c>
      <c r="AY135" s="280">
        <f t="shared" si="42"/>
        <v>0</v>
      </c>
      <c r="AZ135" s="280">
        <f t="shared" si="44"/>
        <v>28008.73</v>
      </c>
      <c r="BA135" s="280">
        <f t="shared" si="44"/>
        <v>28008.73</v>
      </c>
      <c r="BB135" s="280">
        <f t="shared" si="44"/>
        <v>28008.73</v>
      </c>
      <c r="BC135" s="280">
        <f t="shared" si="44"/>
        <v>28008.73</v>
      </c>
      <c r="BD135" s="280">
        <f t="shared" si="44"/>
        <v>28008.73</v>
      </c>
      <c r="BE135" s="280">
        <f t="shared" si="44"/>
        <v>28008.73</v>
      </c>
      <c r="BF135" s="280">
        <f t="shared" si="44"/>
        <v>28008.73</v>
      </c>
      <c r="BG135" s="280">
        <f t="shared" si="44"/>
        <v>28008.73</v>
      </c>
      <c r="BH135" s="280">
        <f t="shared" si="44"/>
        <v>28008.73</v>
      </c>
      <c r="BI135" s="280">
        <f t="shared" si="43"/>
        <v>28008.73</v>
      </c>
      <c r="BJ135" s="280">
        <f t="shared" si="43"/>
        <v>28008.73</v>
      </c>
      <c r="BK135" s="280">
        <f t="shared" si="43"/>
        <v>28008.73</v>
      </c>
      <c r="BL135" s="279">
        <f t="shared" si="51"/>
        <v>336104.76</v>
      </c>
    </row>
    <row r="136" spans="1:67" x14ac:dyDescent="0.25">
      <c r="A136" s="268" t="s">
        <v>605</v>
      </c>
      <c r="B136" s="175">
        <v>2.3699999999999999E-2</v>
      </c>
      <c r="C136" s="175">
        <v>2.1699999999999997E-2</v>
      </c>
      <c r="D136" s="272">
        <v>0</v>
      </c>
      <c r="E136" s="272">
        <v>0</v>
      </c>
      <c r="F136" s="272">
        <v>0</v>
      </c>
      <c r="G136" s="272">
        <v>0</v>
      </c>
      <c r="H136" s="272">
        <v>0</v>
      </c>
      <c r="I136" s="272">
        <v>0</v>
      </c>
      <c r="J136" s="272">
        <v>0</v>
      </c>
      <c r="K136" s="272">
        <v>0</v>
      </c>
      <c r="L136" s="272">
        <v>0</v>
      </c>
      <c r="M136" s="272">
        <v>0</v>
      </c>
      <c r="N136" s="272">
        <v>0</v>
      </c>
      <c r="O136" s="272">
        <v>0</v>
      </c>
      <c r="P136" s="272">
        <f t="shared" si="48"/>
        <v>0</v>
      </c>
      <c r="Q136" s="272">
        <v>0</v>
      </c>
      <c r="R136" s="272">
        <v>0</v>
      </c>
      <c r="S136" s="272">
        <v>0</v>
      </c>
      <c r="T136" s="272">
        <v>0</v>
      </c>
      <c r="U136" s="272">
        <v>0</v>
      </c>
      <c r="V136" s="272">
        <v>0</v>
      </c>
      <c r="W136" s="272">
        <v>0</v>
      </c>
      <c r="X136" s="272">
        <v>0</v>
      </c>
      <c r="Y136" s="272">
        <v>0</v>
      </c>
      <c r="Z136" s="272">
        <v>0</v>
      </c>
      <c r="AA136" s="272">
        <v>0</v>
      </c>
      <c r="AB136" s="272">
        <v>0</v>
      </c>
      <c r="AC136" s="272">
        <v>0</v>
      </c>
      <c r="AD136" s="272">
        <v>0</v>
      </c>
      <c r="AE136" s="272">
        <v>0</v>
      </c>
      <c r="AF136" s="272">
        <v>0</v>
      </c>
      <c r="AG136" s="170">
        <f t="shared" si="49"/>
        <v>0</v>
      </c>
      <c r="AI136" s="279">
        <f t="shared" si="47"/>
        <v>0</v>
      </c>
      <c r="AJ136" s="279">
        <f t="shared" si="47"/>
        <v>0</v>
      </c>
      <c r="AK136" s="279">
        <f t="shared" si="47"/>
        <v>0</v>
      </c>
      <c r="AL136" s="279">
        <f t="shared" si="46"/>
        <v>0</v>
      </c>
      <c r="AM136" s="279">
        <f t="shared" si="46"/>
        <v>0</v>
      </c>
      <c r="AN136" s="279">
        <f t="shared" si="46"/>
        <v>0</v>
      </c>
      <c r="AO136" s="279">
        <f t="shared" si="46"/>
        <v>0</v>
      </c>
      <c r="AP136" s="279">
        <f t="shared" si="46"/>
        <v>0</v>
      </c>
      <c r="AQ136" s="279">
        <f t="shared" si="46"/>
        <v>0</v>
      </c>
      <c r="AR136" s="279">
        <f t="shared" si="46"/>
        <v>0</v>
      </c>
      <c r="AS136" s="279">
        <f t="shared" si="46"/>
        <v>0</v>
      </c>
      <c r="AT136" s="279">
        <f t="shared" si="46"/>
        <v>0</v>
      </c>
      <c r="AU136" s="280">
        <f t="shared" si="50"/>
        <v>0</v>
      </c>
      <c r="AV136" s="280">
        <f t="shared" si="42"/>
        <v>0</v>
      </c>
      <c r="AW136" s="280">
        <f t="shared" si="42"/>
        <v>0</v>
      </c>
      <c r="AX136" s="280">
        <f t="shared" si="42"/>
        <v>0</v>
      </c>
      <c r="AY136" s="280">
        <f t="shared" si="42"/>
        <v>0</v>
      </c>
      <c r="AZ136" s="280">
        <f t="shared" si="44"/>
        <v>0</v>
      </c>
      <c r="BA136" s="280">
        <f t="shared" si="44"/>
        <v>0</v>
      </c>
      <c r="BB136" s="280">
        <f t="shared" si="44"/>
        <v>0</v>
      </c>
      <c r="BC136" s="280">
        <f t="shared" si="44"/>
        <v>0</v>
      </c>
      <c r="BD136" s="280">
        <f t="shared" si="44"/>
        <v>0</v>
      </c>
      <c r="BE136" s="280">
        <f t="shared" si="44"/>
        <v>0</v>
      </c>
      <c r="BF136" s="280">
        <f t="shared" si="44"/>
        <v>0</v>
      </c>
      <c r="BG136" s="280">
        <f t="shared" si="44"/>
        <v>0</v>
      </c>
      <c r="BH136" s="280">
        <f t="shared" si="44"/>
        <v>0</v>
      </c>
      <c r="BI136" s="280">
        <f t="shared" si="43"/>
        <v>0</v>
      </c>
      <c r="BJ136" s="280">
        <f t="shared" si="43"/>
        <v>0</v>
      </c>
      <c r="BK136" s="280">
        <f t="shared" si="43"/>
        <v>0</v>
      </c>
      <c r="BL136" s="279">
        <f t="shared" si="51"/>
        <v>0</v>
      </c>
      <c r="BN136" s="279">
        <f t="shared" ref="BN136:BN141" si="52">BL136</f>
        <v>0</v>
      </c>
    </row>
    <row r="137" spans="1:67" x14ac:dyDescent="0.25">
      <c r="A137" s="268" t="s">
        <v>220</v>
      </c>
      <c r="B137" s="175">
        <v>2.3699999999999999E-2</v>
      </c>
      <c r="C137" s="175">
        <v>2.1699999999999997E-2</v>
      </c>
      <c r="D137" s="272">
        <v>14977829.02</v>
      </c>
      <c r="E137" s="272">
        <v>14977829.02</v>
      </c>
      <c r="F137" s="272">
        <v>14977829.02</v>
      </c>
      <c r="G137" s="272">
        <v>14977829.02</v>
      </c>
      <c r="H137" s="272">
        <v>14977829.02</v>
      </c>
      <c r="I137" s="272">
        <v>14977829.02</v>
      </c>
      <c r="J137" s="272">
        <v>14977829.02</v>
      </c>
      <c r="K137" s="272">
        <v>31100892.719999999</v>
      </c>
      <c r="L137" s="272">
        <v>60744666.789999999</v>
      </c>
      <c r="M137" s="272">
        <v>74976943.465000004</v>
      </c>
      <c r="N137" s="272">
        <v>76202529.769999996</v>
      </c>
      <c r="O137" s="272">
        <v>77433356.594999999</v>
      </c>
      <c r="P137" s="272">
        <f t="shared" si="48"/>
        <v>425303192.48000002</v>
      </c>
      <c r="Q137" s="272">
        <v>78162913.420000002</v>
      </c>
      <c r="R137" s="272">
        <v>78188413.420000002</v>
      </c>
      <c r="S137" s="272">
        <v>78351613.420000002</v>
      </c>
      <c r="T137" s="272">
        <v>78564013.420000002</v>
      </c>
      <c r="U137" s="272">
        <v>78638713.420000002</v>
      </c>
      <c r="V137" s="272">
        <v>78664213.420000002</v>
      </c>
      <c r="W137" s="272">
        <v>78689713.420000002</v>
      </c>
      <c r="X137" s="272">
        <v>78715213.420000002</v>
      </c>
      <c r="Y137" s="272">
        <v>78740713.420000002</v>
      </c>
      <c r="Z137" s="272">
        <v>78766213.420000002</v>
      </c>
      <c r="AA137" s="272">
        <v>90547604.960000008</v>
      </c>
      <c r="AB137" s="272">
        <v>121364284.96000001</v>
      </c>
      <c r="AC137" s="272">
        <v>140649983.42000002</v>
      </c>
      <c r="AD137" s="272">
        <v>141622943.42000002</v>
      </c>
      <c r="AE137" s="272">
        <v>142390343.42000002</v>
      </c>
      <c r="AF137" s="272">
        <v>142492143.42000002</v>
      </c>
      <c r="AG137" s="170">
        <f t="shared" si="49"/>
        <v>1251282084.1200004</v>
      </c>
      <c r="AI137" s="279">
        <f t="shared" si="47"/>
        <v>29581.21</v>
      </c>
      <c r="AJ137" s="279">
        <f t="shared" si="47"/>
        <v>29581.21</v>
      </c>
      <c r="AK137" s="279">
        <f t="shared" si="47"/>
        <v>29581.21</v>
      </c>
      <c r="AL137" s="279">
        <f t="shared" si="46"/>
        <v>29581.21</v>
      </c>
      <c r="AM137" s="279">
        <f t="shared" si="46"/>
        <v>29581.21</v>
      </c>
      <c r="AN137" s="279">
        <f t="shared" si="46"/>
        <v>29581.21</v>
      </c>
      <c r="AO137" s="279">
        <f t="shared" si="46"/>
        <v>29581.21</v>
      </c>
      <c r="AP137" s="279">
        <f t="shared" si="46"/>
        <v>61424.26</v>
      </c>
      <c r="AQ137" s="279">
        <f t="shared" si="46"/>
        <v>119970.72</v>
      </c>
      <c r="AR137" s="279">
        <f t="shared" si="46"/>
        <v>148079.46</v>
      </c>
      <c r="AS137" s="279">
        <f t="shared" si="46"/>
        <v>150500</v>
      </c>
      <c r="AT137" s="279">
        <f t="shared" si="46"/>
        <v>152930.88</v>
      </c>
      <c r="AU137" s="280">
        <f t="shared" si="50"/>
        <v>839973.78999999992</v>
      </c>
      <c r="AV137" s="280">
        <f t="shared" si="42"/>
        <v>154371.75</v>
      </c>
      <c r="AW137" s="280">
        <f t="shared" si="42"/>
        <v>154422.12</v>
      </c>
      <c r="AX137" s="280">
        <f t="shared" si="42"/>
        <v>154744.44</v>
      </c>
      <c r="AY137" s="280">
        <f t="shared" si="42"/>
        <v>155163.93</v>
      </c>
      <c r="AZ137" s="280">
        <f t="shared" si="44"/>
        <v>142205.01</v>
      </c>
      <c r="BA137" s="280">
        <f t="shared" si="44"/>
        <v>142251.12</v>
      </c>
      <c r="BB137" s="280">
        <f t="shared" si="44"/>
        <v>142297.23000000001</v>
      </c>
      <c r="BC137" s="280">
        <f t="shared" si="44"/>
        <v>142343.34</v>
      </c>
      <c r="BD137" s="280">
        <f t="shared" si="44"/>
        <v>142389.46</v>
      </c>
      <c r="BE137" s="280">
        <f t="shared" si="44"/>
        <v>142435.57</v>
      </c>
      <c r="BF137" s="280">
        <f t="shared" si="44"/>
        <v>163740.25</v>
      </c>
      <c r="BG137" s="280">
        <f t="shared" si="44"/>
        <v>219467.08</v>
      </c>
      <c r="BH137" s="280">
        <f t="shared" si="44"/>
        <v>254342.05</v>
      </c>
      <c r="BI137" s="280">
        <f t="shared" si="43"/>
        <v>256101.49</v>
      </c>
      <c r="BJ137" s="280">
        <f t="shared" si="43"/>
        <v>257489.2</v>
      </c>
      <c r="BK137" s="280">
        <f t="shared" si="43"/>
        <v>257673.29</v>
      </c>
      <c r="BL137" s="279">
        <f t="shared" si="51"/>
        <v>2262735.09</v>
      </c>
      <c r="BN137" s="279">
        <f t="shared" si="52"/>
        <v>2262735.09</v>
      </c>
    </row>
    <row r="138" spans="1:67" x14ac:dyDescent="0.25">
      <c r="A138" s="287" t="s">
        <v>606</v>
      </c>
      <c r="B138" s="175">
        <v>0</v>
      </c>
      <c r="C138" s="175">
        <v>7.4800000000000005E-2</v>
      </c>
      <c r="D138" s="272">
        <v>4610665.2300000004</v>
      </c>
      <c r="E138" s="272">
        <v>4610665.2300000004</v>
      </c>
      <c r="F138" s="272">
        <v>4610665.2300000004</v>
      </c>
      <c r="G138" s="272">
        <v>4610665.2300000004</v>
      </c>
      <c r="H138" s="272">
        <v>4610665.2300000004</v>
      </c>
      <c r="I138" s="272">
        <v>4610665.2300000004</v>
      </c>
      <c r="J138" s="272">
        <v>4610665.2300000004</v>
      </c>
      <c r="K138" s="272">
        <v>4610665.2300000004</v>
      </c>
      <c r="L138" s="272">
        <v>4610665.2300000004</v>
      </c>
      <c r="M138" s="272">
        <v>4610665.2300000004</v>
      </c>
      <c r="N138" s="272">
        <v>4610665.2300000004</v>
      </c>
      <c r="O138" s="272">
        <v>4610665.2300000004</v>
      </c>
      <c r="P138" s="272">
        <f t="shared" si="48"/>
        <v>55327982.76000002</v>
      </c>
      <c r="Q138" s="272">
        <v>4610665.2300000004</v>
      </c>
      <c r="R138" s="272">
        <v>4610665.2300000004</v>
      </c>
      <c r="S138" s="272">
        <v>4610665.2300000004</v>
      </c>
      <c r="T138" s="272">
        <v>4610665.2300000004</v>
      </c>
      <c r="U138" s="272">
        <v>4610665.2300000004</v>
      </c>
      <c r="V138" s="272">
        <v>4610665.2300000004</v>
      </c>
      <c r="W138" s="272">
        <v>4610665.2300000004</v>
      </c>
      <c r="X138" s="272">
        <v>4610665.2300000004</v>
      </c>
      <c r="Y138" s="272">
        <v>4610665.2300000004</v>
      </c>
      <c r="Z138" s="272">
        <v>4610665.2300000004</v>
      </c>
      <c r="AA138" s="272">
        <v>4610665.2300000004</v>
      </c>
      <c r="AB138" s="272">
        <v>4610665.2300000004</v>
      </c>
      <c r="AC138" s="272">
        <v>4610665.2300000004</v>
      </c>
      <c r="AD138" s="272">
        <v>4610665.2300000004</v>
      </c>
      <c r="AE138" s="272">
        <v>4610665.2300000004</v>
      </c>
      <c r="AF138" s="272">
        <v>4610665.2300000004</v>
      </c>
      <c r="AG138" s="170">
        <f t="shared" si="49"/>
        <v>55327982.76000002</v>
      </c>
      <c r="AI138" s="279">
        <f t="shared" si="47"/>
        <v>0</v>
      </c>
      <c r="AJ138" s="279">
        <f t="shared" si="47"/>
        <v>0</v>
      </c>
      <c r="AK138" s="279">
        <f t="shared" si="47"/>
        <v>0</v>
      </c>
      <c r="AL138" s="279">
        <f t="shared" si="46"/>
        <v>0</v>
      </c>
      <c r="AM138" s="279">
        <f t="shared" si="46"/>
        <v>0</v>
      </c>
      <c r="AN138" s="279">
        <f t="shared" si="46"/>
        <v>0</v>
      </c>
      <c r="AO138" s="279">
        <f t="shared" si="46"/>
        <v>0</v>
      </c>
      <c r="AP138" s="279">
        <f t="shared" si="46"/>
        <v>0</v>
      </c>
      <c r="AQ138" s="279">
        <f t="shared" si="46"/>
        <v>0</v>
      </c>
      <c r="AR138" s="279">
        <f t="shared" si="46"/>
        <v>0</v>
      </c>
      <c r="AS138" s="279">
        <f t="shared" si="46"/>
        <v>0</v>
      </c>
      <c r="AT138" s="279">
        <f t="shared" si="46"/>
        <v>0</v>
      </c>
      <c r="AU138" s="280">
        <f t="shared" si="50"/>
        <v>0</v>
      </c>
      <c r="AV138" s="280">
        <f t="shared" si="42"/>
        <v>0</v>
      </c>
      <c r="AW138" s="280">
        <f t="shared" si="42"/>
        <v>0</v>
      </c>
      <c r="AX138" s="280">
        <f t="shared" si="42"/>
        <v>0</v>
      </c>
      <c r="AY138" s="280">
        <f t="shared" si="42"/>
        <v>0</v>
      </c>
      <c r="AZ138" s="280">
        <f t="shared" si="44"/>
        <v>28739.81</v>
      </c>
      <c r="BA138" s="280">
        <f t="shared" si="44"/>
        <v>28739.81</v>
      </c>
      <c r="BB138" s="280">
        <f t="shared" si="44"/>
        <v>28739.81</v>
      </c>
      <c r="BC138" s="280">
        <f t="shared" si="44"/>
        <v>28739.81</v>
      </c>
      <c r="BD138" s="280">
        <f t="shared" si="44"/>
        <v>28739.81</v>
      </c>
      <c r="BE138" s="280">
        <f t="shared" si="44"/>
        <v>28739.81</v>
      </c>
      <c r="BF138" s="280">
        <f t="shared" si="44"/>
        <v>28739.81</v>
      </c>
      <c r="BG138" s="280">
        <f t="shared" si="44"/>
        <v>28739.81</v>
      </c>
      <c r="BH138" s="280">
        <f t="shared" si="44"/>
        <v>28739.81</v>
      </c>
      <c r="BI138" s="280">
        <f t="shared" si="43"/>
        <v>28739.81</v>
      </c>
      <c r="BJ138" s="280">
        <f t="shared" si="43"/>
        <v>28739.81</v>
      </c>
      <c r="BK138" s="280">
        <f t="shared" si="43"/>
        <v>28739.81</v>
      </c>
      <c r="BL138" s="279">
        <f t="shared" si="51"/>
        <v>344877.72000000003</v>
      </c>
      <c r="BN138" s="288">
        <f t="shared" si="52"/>
        <v>344877.72000000003</v>
      </c>
      <c r="BO138" s="268" t="s">
        <v>727</v>
      </c>
    </row>
    <row r="139" spans="1:67" x14ac:dyDescent="0.25">
      <c r="A139" s="268" t="s">
        <v>221</v>
      </c>
      <c r="B139" s="175">
        <v>2.3699999999999999E-2</v>
      </c>
      <c r="C139" s="175">
        <v>2.1699999999999997E-2</v>
      </c>
      <c r="D139" s="272">
        <v>350074.4</v>
      </c>
      <c r="E139" s="272">
        <v>350074.4</v>
      </c>
      <c r="F139" s="272">
        <v>350074.4</v>
      </c>
      <c r="G139" s="272">
        <v>350074.4</v>
      </c>
      <c r="H139" s="272">
        <v>350074.4</v>
      </c>
      <c r="I139" s="272">
        <v>350074.4</v>
      </c>
      <c r="J139" s="272">
        <v>350074.4</v>
      </c>
      <c r="K139" s="272">
        <v>350074.4</v>
      </c>
      <c r="L139" s="272">
        <v>350074.4</v>
      </c>
      <c r="M139" s="272">
        <v>350074.4</v>
      </c>
      <c r="N139" s="272">
        <v>350074.4</v>
      </c>
      <c r="O139" s="272">
        <v>350074.4</v>
      </c>
      <c r="P139" s="272">
        <f t="shared" si="48"/>
        <v>4200892.8</v>
      </c>
      <c r="Q139" s="272">
        <v>350074.4</v>
      </c>
      <c r="R139" s="272">
        <v>350074.4</v>
      </c>
      <c r="S139" s="272">
        <v>350074.4</v>
      </c>
      <c r="T139" s="272">
        <v>19365012.414999999</v>
      </c>
      <c r="U139" s="272">
        <v>38466479.564999998</v>
      </c>
      <c r="V139" s="272">
        <v>40199470.880000003</v>
      </c>
      <c r="W139" s="272">
        <v>41854933.060000002</v>
      </c>
      <c r="X139" s="272">
        <v>41872933.060000002</v>
      </c>
      <c r="Y139" s="272">
        <v>41890933.060000002</v>
      </c>
      <c r="Z139" s="272">
        <v>41908933.060000002</v>
      </c>
      <c r="AA139" s="272">
        <v>41926933.060000002</v>
      </c>
      <c r="AB139" s="272">
        <v>42111057.700000003</v>
      </c>
      <c r="AC139" s="272">
        <v>42286182.340000004</v>
      </c>
      <c r="AD139" s="272">
        <v>42286182.340000004</v>
      </c>
      <c r="AE139" s="272">
        <v>42286182.340000004</v>
      </c>
      <c r="AF139" s="272">
        <v>42286182.340000004</v>
      </c>
      <c r="AG139" s="170">
        <f t="shared" si="49"/>
        <v>499376402.80500007</v>
      </c>
      <c r="AI139" s="279">
        <f t="shared" si="47"/>
        <v>691.4</v>
      </c>
      <c r="AJ139" s="279">
        <f t="shared" si="47"/>
        <v>691.4</v>
      </c>
      <c r="AK139" s="279">
        <f t="shared" si="47"/>
        <v>691.4</v>
      </c>
      <c r="AL139" s="279">
        <f t="shared" si="46"/>
        <v>691.4</v>
      </c>
      <c r="AM139" s="279">
        <f t="shared" si="46"/>
        <v>691.4</v>
      </c>
      <c r="AN139" s="279">
        <f t="shared" si="46"/>
        <v>691.4</v>
      </c>
      <c r="AO139" s="279">
        <f t="shared" si="46"/>
        <v>691.4</v>
      </c>
      <c r="AP139" s="279">
        <f t="shared" si="46"/>
        <v>691.4</v>
      </c>
      <c r="AQ139" s="279">
        <f t="shared" si="46"/>
        <v>691.4</v>
      </c>
      <c r="AR139" s="279">
        <f t="shared" si="46"/>
        <v>691.4</v>
      </c>
      <c r="AS139" s="279">
        <f t="shared" si="46"/>
        <v>691.4</v>
      </c>
      <c r="AT139" s="279">
        <f t="shared" si="46"/>
        <v>691.4</v>
      </c>
      <c r="AU139" s="280">
        <f t="shared" si="50"/>
        <v>8296.7999999999975</v>
      </c>
      <c r="AV139" s="280">
        <f t="shared" si="42"/>
        <v>691.4</v>
      </c>
      <c r="AW139" s="280">
        <f t="shared" si="42"/>
        <v>691.4</v>
      </c>
      <c r="AX139" s="280">
        <f t="shared" si="42"/>
        <v>691.4</v>
      </c>
      <c r="AY139" s="280">
        <f t="shared" si="42"/>
        <v>38245.9</v>
      </c>
      <c r="AZ139" s="280">
        <f t="shared" si="44"/>
        <v>69560.22</v>
      </c>
      <c r="BA139" s="280">
        <f t="shared" si="44"/>
        <v>72694.039999999994</v>
      </c>
      <c r="BB139" s="280">
        <f t="shared" si="44"/>
        <v>75687.67</v>
      </c>
      <c r="BC139" s="280">
        <f t="shared" si="44"/>
        <v>75720.22</v>
      </c>
      <c r="BD139" s="280">
        <f t="shared" si="44"/>
        <v>75752.77</v>
      </c>
      <c r="BE139" s="280">
        <f t="shared" si="44"/>
        <v>75785.320000000007</v>
      </c>
      <c r="BF139" s="280">
        <f t="shared" si="44"/>
        <v>75817.87</v>
      </c>
      <c r="BG139" s="280">
        <f t="shared" si="44"/>
        <v>76150.83</v>
      </c>
      <c r="BH139" s="280">
        <f t="shared" si="44"/>
        <v>76467.509999999995</v>
      </c>
      <c r="BI139" s="280">
        <f t="shared" si="43"/>
        <v>76467.509999999995</v>
      </c>
      <c r="BJ139" s="280">
        <f t="shared" si="43"/>
        <v>76467.509999999995</v>
      </c>
      <c r="BK139" s="280">
        <f t="shared" si="43"/>
        <v>76467.509999999995</v>
      </c>
      <c r="BL139" s="279">
        <f t="shared" si="51"/>
        <v>903038.9800000001</v>
      </c>
      <c r="BN139" s="279">
        <f t="shared" si="52"/>
        <v>903038.9800000001</v>
      </c>
    </row>
    <row r="140" spans="1:67" x14ac:dyDescent="0.25">
      <c r="A140" s="268" t="s">
        <v>607</v>
      </c>
      <c r="B140" s="175">
        <v>2.3699999999999999E-2</v>
      </c>
      <c r="C140" s="175">
        <v>2.1699999999999997E-2</v>
      </c>
      <c r="D140" s="272">
        <v>0</v>
      </c>
      <c r="E140" s="272">
        <v>0</v>
      </c>
      <c r="F140" s="272">
        <v>0</v>
      </c>
      <c r="G140" s="272">
        <v>0</v>
      </c>
      <c r="H140" s="272">
        <v>0</v>
      </c>
      <c r="I140" s="272">
        <v>0</v>
      </c>
      <c r="J140" s="272">
        <v>0</v>
      </c>
      <c r="K140" s="272">
        <v>0</v>
      </c>
      <c r="L140" s="272">
        <v>0</v>
      </c>
      <c r="M140" s="272">
        <v>0</v>
      </c>
      <c r="N140" s="272">
        <v>0</v>
      </c>
      <c r="O140" s="272">
        <v>0</v>
      </c>
      <c r="P140" s="272">
        <f t="shared" si="48"/>
        <v>0</v>
      </c>
      <c r="Q140" s="272">
        <v>0</v>
      </c>
      <c r="R140" s="272">
        <v>0</v>
      </c>
      <c r="S140" s="272">
        <v>0</v>
      </c>
      <c r="T140" s="272">
        <v>0</v>
      </c>
      <c r="U140" s="272">
        <v>0</v>
      </c>
      <c r="V140" s="272">
        <v>0</v>
      </c>
      <c r="W140" s="272">
        <v>0</v>
      </c>
      <c r="X140" s="272">
        <v>0</v>
      </c>
      <c r="Y140" s="272">
        <v>0</v>
      </c>
      <c r="Z140" s="272">
        <v>0</v>
      </c>
      <c r="AA140" s="272">
        <v>0</v>
      </c>
      <c r="AB140" s="272">
        <v>0</v>
      </c>
      <c r="AC140" s="272">
        <v>0</v>
      </c>
      <c r="AD140" s="272">
        <v>0</v>
      </c>
      <c r="AE140" s="272">
        <v>0</v>
      </c>
      <c r="AF140" s="272">
        <v>0</v>
      </c>
      <c r="AG140" s="170">
        <f t="shared" si="49"/>
        <v>0</v>
      </c>
      <c r="AI140" s="279">
        <f t="shared" si="47"/>
        <v>0</v>
      </c>
      <c r="AJ140" s="279">
        <f t="shared" si="47"/>
        <v>0</v>
      </c>
      <c r="AK140" s="279">
        <f t="shared" si="47"/>
        <v>0</v>
      </c>
      <c r="AL140" s="279">
        <f t="shared" si="46"/>
        <v>0</v>
      </c>
      <c r="AM140" s="279">
        <f t="shared" si="46"/>
        <v>0</v>
      </c>
      <c r="AN140" s="279">
        <f t="shared" si="46"/>
        <v>0</v>
      </c>
      <c r="AO140" s="279">
        <f t="shared" si="46"/>
        <v>0</v>
      </c>
      <c r="AP140" s="279">
        <f t="shared" si="46"/>
        <v>0</v>
      </c>
      <c r="AQ140" s="279">
        <f t="shared" si="46"/>
        <v>0</v>
      </c>
      <c r="AR140" s="279">
        <f t="shared" si="46"/>
        <v>0</v>
      </c>
      <c r="AS140" s="279">
        <f t="shared" si="46"/>
        <v>0</v>
      </c>
      <c r="AT140" s="279">
        <f t="shared" si="46"/>
        <v>0</v>
      </c>
      <c r="AU140" s="280">
        <f t="shared" si="50"/>
        <v>0</v>
      </c>
      <c r="AV140" s="280">
        <f t="shared" si="42"/>
        <v>0</v>
      </c>
      <c r="AW140" s="280">
        <f t="shared" si="42"/>
        <v>0</v>
      </c>
      <c r="AX140" s="280">
        <f t="shared" si="42"/>
        <v>0</v>
      </c>
      <c r="AY140" s="280">
        <f t="shared" si="42"/>
        <v>0</v>
      </c>
      <c r="AZ140" s="280">
        <f t="shared" si="44"/>
        <v>0</v>
      </c>
      <c r="BA140" s="280">
        <f t="shared" si="44"/>
        <v>0</v>
      </c>
      <c r="BB140" s="280">
        <f t="shared" si="44"/>
        <v>0</v>
      </c>
      <c r="BC140" s="280">
        <f t="shared" si="44"/>
        <v>0</v>
      </c>
      <c r="BD140" s="280">
        <f t="shared" si="44"/>
        <v>0</v>
      </c>
      <c r="BE140" s="280">
        <f t="shared" si="44"/>
        <v>0</v>
      </c>
      <c r="BF140" s="280">
        <f t="shared" si="44"/>
        <v>0</v>
      </c>
      <c r="BG140" s="280">
        <f t="shared" si="44"/>
        <v>0</v>
      </c>
      <c r="BH140" s="280">
        <f t="shared" si="44"/>
        <v>0</v>
      </c>
      <c r="BI140" s="280">
        <f t="shared" si="43"/>
        <v>0</v>
      </c>
      <c r="BJ140" s="280">
        <f t="shared" si="43"/>
        <v>0</v>
      </c>
      <c r="BK140" s="280">
        <f t="shared" si="43"/>
        <v>0</v>
      </c>
      <c r="BL140" s="279">
        <f t="shared" si="51"/>
        <v>0</v>
      </c>
      <c r="BN140" s="279">
        <f t="shared" si="52"/>
        <v>0</v>
      </c>
    </row>
    <row r="141" spans="1:67" x14ac:dyDescent="0.25">
      <c r="A141" s="268" t="s">
        <v>608</v>
      </c>
      <c r="B141" s="175">
        <v>2.3699999999999999E-2</v>
      </c>
      <c r="C141" s="175">
        <v>2.1699999999999997E-2</v>
      </c>
      <c r="D141" s="272">
        <v>0</v>
      </c>
      <c r="E141" s="272">
        <v>0</v>
      </c>
      <c r="F141" s="272">
        <v>0</v>
      </c>
      <c r="G141" s="272">
        <v>0</v>
      </c>
      <c r="H141" s="272">
        <v>0</v>
      </c>
      <c r="I141" s="272">
        <v>0</v>
      </c>
      <c r="J141" s="272">
        <v>0</v>
      </c>
      <c r="K141" s="272">
        <v>0</v>
      </c>
      <c r="L141" s="272">
        <v>0</v>
      </c>
      <c r="M141" s="272">
        <v>0</v>
      </c>
      <c r="N141" s="272">
        <v>0</v>
      </c>
      <c r="O141" s="272">
        <v>0</v>
      </c>
      <c r="P141" s="272">
        <f t="shared" si="48"/>
        <v>0</v>
      </c>
      <c r="Q141" s="272">
        <v>0</v>
      </c>
      <c r="R141" s="272">
        <v>0</v>
      </c>
      <c r="S141" s="272">
        <v>0</v>
      </c>
      <c r="T141" s="272">
        <v>0</v>
      </c>
      <c r="U141" s="272">
        <v>0</v>
      </c>
      <c r="V141" s="272">
        <v>0</v>
      </c>
      <c r="W141" s="272">
        <v>0</v>
      </c>
      <c r="X141" s="272">
        <v>0</v>
      </c>
      <c r="Y141" s="272">
        <v>0</v>
      </c>
      <c r="Z141" s="272">
        <v>0</v>
      </c>
      <c r="AA141" s="272">
        <v>0</v>
      </c>
      <c r="AB141" s="272">
        <v>0</v>
      </c>
      <c r="AC141" s="272">
        <v>0</v>
      </c>
      <c r="AD141" s="272">
        <v>0</v>
      </c>
      <c r="AE141" s="272">
        <v>0</v>
      </c>
      <c r="AF141" s="272">
        <v>0</v>
      </c>
      <c r="AG141" s="170">
        <f t="shared" si="49"/>
        <v>0</v>
      </c>
      <c r="AI141" s="279">
        <f t="shared" si="47"/>
        <v>0</v>
      </c>
      <c r="AJ141" s="279">
        <f t="shared" si="47"/>
        <v>0</v>
      </c>
      <c r="AK141" s="279">
        <f t="shared" si="47"/>
        <v>0</v>
      </c>
      <c r="AL141" s="279">
        <f t="shared" si="46"/>
        <v>0</v>
      </c>
      <c r="AM141" s="279">
        <f t="shared" si="46"/>
        <v>0</v>
      </c>
      <c r="AN141" s="279">
        <f t="shared" si="46"/>
        <v>0</v>
      </c>
      <c r="AO141" s="279">
        <f t="shared" si="46"/>
        <v>0</v>
      </c>
      <c r="AP141" s="279">
        <f t="shared" si="46"/>
        <v>0</v>
      </c>
      <c r="AQ141" s="279">
        <f t="shared" si="46"/>
        <v>0</v>
      </c>
      <c r="AR141" s="279">
        <f t="shared" si="46"/>
        <v>0</v>
      </c>
      <c r="AS141" s="279">
        <f t="shared" si="46"/>
        <v>0</v>
      </c>
      <c r="AT141" s="279">
        <f t="shared" si="46"/>
        <v>0</v>
      </c>
      <c r="AU141" s="280">
        <f t="shared" si="50"/>
        <v>0</v>
      </c>
      <c r="AV141" s="280">
        <f t="shared" si="42"/>
        <v>0</v>
      </c>
      <c r="AW141" s="280">
        <f t="shared" si="42"/>
        <v>0</v>
      </c>
      <c r="AX141" s="280">
        <f t="shared" si="42"/>
        <v>0</v>
      </c>
      <c r="AY141" s="280">
        <f t="shared" si="42"/>
        <v>0</v>
      </c>
      <c r="AZ141" s="280">
        <f t="shared" si="44"/>
        <v>0</v>
      </c>
      <c r="BA141" s="280">
        <f t="shared" si="44"/>
        <v>0</v>
      </c>
      <c r="BB141" s="280">
        <f t="shared" si="44"/>
        <v>0</v>
      </c>
      <c r="BC141" s="280">
        <f t="shared" ref="BC141:BK180" si="53">ROUND(X141*$C141/12,2)</f>
        <v>0</v>
      </c>
      <c r="BD141" s="280">
        <f t="shared" si="53"/>
        <v>0</v>
      </c>
      <c r="BE141" s="280">
        <f t="shared" si="53"/>
        <v>0</v>
      </c>
      <c r="BF141" s="280">
        <f t="shared" si="53"/>
        <v>0</v>
      </c>
      <c r="BG141" s="280">
        <f t="shared" si="53"/>
        <v>0</v>
      </c>
      <c r="BH141" s="280">
        <f t="shared" si="53"/>
        <v>0</v>
      </c>
      <c r="BI141" s="280">
        <f t="shared" si="43"/>
        <v>0</v>
      </c>
      <c r="BJ141" s="280">
        <f t="shared" si="43"/>
        <v>0</v>
      </c>
      <c r="BK141" s="280">
        <f t="shared" si="43"/>
        <v>0</v>
      </c>
      <c r="BL141" s="279">
        <f t="shared" si="51"/>
        <v>0</v>
      </c>
      <c r="BN141" s="279">
        <f t="shared" si="52"/>
        <v>0</v>
      </c>
    </row>
    <row r="142" spans="1:67" x14ac:dyDescent="0.25">
      <c r="A142" s="268" t="s">
        <v>222</v>
      </c>
      <c r="B142" s="175">
        <v>2.2200000000000001E-2</v>
      </c>
      <c r="C142" s="175">
        <v>1.9599999999999999E-2</v>
      </c>
      <c r="D142" s="272">
        <v>72953390.629999995</v>
      </c>
      <c r="E142" s="272">
        <v>72953390.629999995</v>
      </c>
      <c r="F142" s="272">
        <v>72953390.629999995</v>
      </c>
      <c r="G142" s="272">
        <v>72953390.629999995</v>
      </c>
      <c r="H142" s="272">
        <v>72953390.629999995</v>
      </c>
      <c r="I142" s="272">
        <v>72953390.629999995</v>
      </c>
      <c r="J142" s="272">
        <v>72953390.629999995</v>
      </c>
      <c r="K142" s="272">
        <v>72953390.629999995</v>
      </c>
      <c r="L142" s="272">
        <v>72953390.629999995</v>
      </c>
      <c r="M142" s="272">
        <v>73265863.765000001</v>
      </c>
      <c r="N142" s="272">
        <v>73686711.899999991</v>
      </c>
      <c r="O142" s="272">
        <v>73795086.899999991</v>
      </c>
      <c r="P142" s="272">
        <f t="shared" si="48"/>
        <v>877328178.2349999</v>
      </c>
      <c r="Q142" s="272">
        <v>73795086.899999991</v>
      </c>
      <c r="R142" s="272">
        <v>73795086.899999991</v>
      </c>
      <c r="S142" s="272">
        <v>73795086.899999991</v>
      </c>
      <c r="T142" s="272">
        <v>73795086.899999991</v>
      </c>
      <c r="U142" s="272">
        <v>73795086.899999991</v>
      </c>
      <c r="V142" s="272">
        <v>73795086.899999991</v>
      </c>
      <c r="W142" s="272">
        <v>73795086.899999991</v>
      </c>
      <c r="X142" s="272">
        <v>73795086.899999991</v>
      </c>
      <c r="Y142" s="272">
        <v>73795086.899999991</v>
      </c>
      <c r="Z142" s="272">
        <v>73795086.899999991</v>
      </c>
      <c r="AA142" s="272">
        <v>73795086.899999991</v>
      </c>
      <c r="AB142" s="272">
        <v>73795086.899999991</v>
      </c>
      <c r="AC142" s="272">
        <v>73795086.899999991</v>
      </c>
      <c r="AD142" s="272">
        <v>73795086.899999991</v>
      </c>
      <c r="AE142" s="272">
        <v>73795086.899999991</v>
      </c>
      <c r="AF142" s="272">
        <v>73795086.899999991</v>
      </c>
      <c r="AG142" s="170">
        <f t="shared" si="49"/>
        <v>885541042.79999983</v>
      </c>
      <c r="AI142" s="279">
        <f t="shared" si="47"/>
        <v>134963.76999999999</v>
      </c>
      <c r="AJ142" s="279">
        <f t="shared" si="47"/>
        <v>134963.76999999999</v>
      </c>
      <c r="AK142" s="279">
        <f t="shared" si="47"/>
        <v>134963.76999999999</v>
      </c>
      <c r="AL142" s="279">
        <f t="shared" si="46"/>
        <v>134963.76999999999</v>
      </c>
      <c r="AM142" s="279">
        <f t="shared" si="46"/>
        <v>134963.76999999999</v>
      </c>
      <c r="AN142" s="279">
        <f t="shared" si="46"/>
        <v>134963.76999999999</v>
      </c>
      <c r="AO142" s="279">
        <f t="shared" si="46"/>
        <v>134963.76999999999</v>
      </c>
      <c r="AP142" s="279">
        <f t="shared" si="46"/>
        <v>134963.76999999999</v>
      </c>
      <c r="AQ142" s="279">
        <f t="shared" si="46"/>
        <v>134963.76999999999</v>
      </c>
      <c r="AR142" s="279">
        <f t="shared" si="46"/>
        <v>135541.85</v>
      </c>
      <c r="AS142" s="279">
        <f t="shared" si="46"/>
        <v>136320.42000000001</v>
      </c>
      <c r="AT142" s="279">
        <f t="shared" si="46"/>
        <v>136520.91</v>
      </c>
      <c r="AU142" s="280">
        <f t="shared" si="50"/>
        <v>1623057.1099999999</v>
      </c>
      <c r="AV142" s="280">
        <f t="shared" si="42"/>
        <v>136520.91</v>
      </c>
      <c r="AW142" s="280">
        <f t="shared" si="42"/>
        <v>136520.91</v>
      </c>
      <c r="AX142" s="280">
        <f t="shared" si="42"/>
        <v>136520.91</v>
      </c>
      <c r="AY142" s="280">
        <f t="shared" si="42"/>
        <v>136520.91</v>
      </c>
      <c r="AZ142" s="280">
        <f t="shared" ref="AZ142:AZ173" si="54">ROUND(U142*$C142/12,2)</f>
        <v>120531.98</v>
      </c>
      <c r="BA142" s="280">
        <f t="shared" ref="BA142:BA173" si="55">ROUND(V142*$C142/12,2)</f>
        <v>120531.98</v>
      </c>
      <c r="BB142" s="280">
        <f t="shared" ref="BB142:BB173" si="56">ROUND(W142*$C142/12,2)</f>
        <v>120531.98</v>
      </c>
      <c r="BC142" s="280">
        <f t="shared" si="53"/>
        <v>120531.98</v>
      </c>
      <c r="BD142" s="280">
        <f t="shared" si="53"/>
        <v>120531.98</v>
      </c>
      <c r="BE142" s="280">
        <f t="shared" si="53"/>
        <v>120531.98</v>
      </c>
      <c r="BF142" s="280">
        <f t="shared" si="53"/>
        <v>120531.98</v>
      </c>
      <c r="BG142" s="280">
        <f t="shared" si="53"/>
        <v>120531.98</v>
      </c>
      <c r="BH142" s="280">
        <f t="shared" si="53"/>
        <v>120531.98</v>
      </c>
      <c r="BI142" s="280">
        <f t="shared" si="43"/>
        <v>120531.98</v>
      </c>
      <c r="BJ142" s="280">
        <f t="shared" si="43"/>
        <v>120531.98</v>
      </c>
      <c r="BK142" s="280">
        <f t="shared" si="43"/>
        <v>120531.98</v>
      </c>
      <c r="BL142" s="279">
        <f t="shared" si="51"/>
        <v>1446383.76</v>
      </c>
    </row>
    <row r="143" spans="1:67" x14ac:dyDescent="0.25">
      <c r="A143" s="268" t="s">
        <v>609</v>
      </c>
      <c r="B143" s="175">
        <v>2.2200000000000001E-2</v>
      </c>
      <c r="C143" s="175">
        <v>1.9599999999999999E-2</v>
      </c>
      <c r="D143" s="272">
        <v>0</v>
      </c>
      <c r="E143" s="272">
        <v>0</v>
      </c>
      <c r="F143" s="272">
        <v>0</v>
      </c>
      <c r="G143" s="272">
        <v>0</v>
      </c>
      <c r="H143" s="272">
        <v>0</v>
      </c>
      <c r="I143" s="272">
        <v>0</v>
      </c>
      <c r="J143" s="272">
        <v>0</v>
      </c>
      <c r="K143" s="272">
        <v>0</v>
      </c>
      <c r="L143" s="272">
        <v>0</v>
      </c>
      <c r="M143" s="272">
        <v>0</v>
      </c>
      <c r="N143" s="272">
        <v>0</v>
      </c>
      <c r="O143" s="272">
        <v>0</v>
      </c>
      <c r="P143" s="272">
        <f t="shared" si="48"/>
        <v>0</v>
      </c>
      <c r="Q143" s="272">
        <v>0</v>
      </c>
      <c r="R143" s="272">
        <v>0</v>
      </c>
      <c r="S143" s="272">
        <v>0</v>
      </c>
      <c r="T143" s="272">
        <v>0</v>
      </c>
      <c r="U143" s="272">
        <v>0</v>
      </c>
      <c r="V143" s="272">
        <v>0</v>
      </c>
      <c r="W143" s="272">
        <v>0</v>
      </c>
      <c r="X143" s="272">
        <v>0</v>
      </c>
      <c r="Y143" s="272">
        <v>0</v>
      </c>
      <c r="Z143" s="272">
        <v>0</v>
      </c>
      <c r="AA143" s="272">
        <v>0</v>
      </c>
      <c r="AB143" s="272">
        <v>0</v>
      </c>
      <c r="AC143" s="272">
        <v>0</v>
      </c>
      <c r="AD143" s="272">
        <v>0</v>
      </c>
      <c r="AE143" s="272">
        <v>0</v>
      </c>
      <c r="AF143" s="272">
        <v>0</v>
      </c>
      <c r="AG143" s="170">
        <f t="shared" si="49"/>
        <v>0</v>
      </c>
      <c r="AI143" s="279">
        <f t="shared" si="47"/>
        <v>0</v>
      </c>
      <c r="AJ143" s="279">
        <f t="shared" si="47"/>
        <v>0</v>
      </c>
      <c r="AK143" s="279">
        <f t="shared" si="47"/>
        <v>0</v>
      </c>
      <c r="AL143" s="279">
        <f t="shared" si="46"/>
        <v>0</v>
      </c>
      <c r="AM143" s="279">
        <f t="shared" si="46"/>
        <v>0</v>
      </c>
      <c r="AN143" s="279">
        <f t="shared" si="46"/>
        <v>0</v>
      </c>
      <c r="AO143" s="279">
        <f t="shared" si="46"/>
        <v>0</v>
      </c>
      <c r="AP143" s="279">
        <f t="shared" si="46"/>
        <v>0</v>
      </c>
      <c r="AQ143" s="279">
        <f t="shared" si="46"/>
        <v>0</v>
      </c>
      <c r="AR143" s="279">
        <f t="shared" si="46"/>
        <v>0</v>
      </c>
      <c r="AS143" s="279">
        <f t="shared" si="46"/>
        <v>0</v>
      </c>
      <c r="AT143" s="279">
        <f t="shared" si="46"/>
        <v>0</v>
      </c>
      <c r="AU143" s="280">
        <f t="shared" si="50"/>
        <v>0</v>
      </c>
      <c r="AV143" s="280">
        <f t="shared" si="42"/>
        <v>0</v>
      </c>
      <c r="AW143" s="280">
        <f t="shared" si="42"/>
        <v>0</v>
      </c>
      <c r="AX143" s="280">
        <f t="shared" si="42"/>
        <v>0</v>
      </c>
      <c r="AY143" s="280">
        <f t="shared" si="42"/>
        <v>0</v>
      </c>
      <c r="AZ143" s="280">
        <f t="shared" si="54"/>
        <v>0</v>
      </c>
      <c r="BA143" s="280">
        <f t="shared" si="55"/>
        <v>0</v>
      </c>
      <c r="BB143" s="280">
        <f t="shared" si="56"/>
        <v>0</v>
      </c>
      <c r="BC143" s="280">
        <f t="shared" si="53"/>
        <v>0</v>
      </c>
      <c r="BD143" s="280">
        <f t="shared" si="53"/>
        <v>0</v>
      </c>
      <c r="BE143" s="280">
        <f t="shared" si="53"/>
        <v>0</v>
      </c>
      <c r="BF143" s="280">
        <f t="shared" si="53"/>
        <v>0</v>
      </c>
      <c r="BG143" s="280">
        <f t="shared" si="53"/>
        <v>0</v>
      </c>
      <c r="BH143" s="280">
        <f t="shared" si="53"/>
        <v>0</v>
      </c>
      <c r="BI143" s="280">
        <f t="shared" si="43"/>
        <v>0</v>
      </c>
      <c r="BJ143" s="280">
        <f t="shared" si="43"/>
        <v>0</v>
      </c>
      <c r="BK143" s="280">
        <f t="shared" si="43"/>
        <v>0</v>
      </c>
      <c r="BL143" s="279">
        <f t="shared" si="51"/>
        <v>0</v>
      </c>
      <c r="BN143" s="279">
        <f>BL143</f>
        <v>0</v>
      </c>
    </row>
    <row r="144" spans="1:67" x14ac:dyDescent="0.25">
      <c r="A144" s="268" t="s">
        <v>223</v>
      </c>
      <c r="B144" s="175">
        <v>0</v>
      </c>
      <c r="C144" s="175">
        <v>0</v>
      </c>
      <c r="D144" s="272">
        <v>35937.440000000002</v>
      </c>
      <c r="E144" s="272">
        <v>35937.440000000002</v>
      </c>
      <c r="F144" s="272">
        <v>35937.440000000002</v>
      </c>
      <c r="G144" s="272">
        <v>35937.440000000002</v>
      </c>
      <c r="H144" s="272">
        <v>17968.72</v>
      </c>
      <c r="I144" s="272">
        <v>0</v>
      </c>
      <c r="J144" s="272">
        <v>0</v>
      </c>
      <c r="K144" s="272">
        <v>0</v>
      </c>
      <c r="L144" s="272">
        <v>0</v>
      </c>
      <c r="M144" s="272">
        <v>0</v>
      </c>
      <c r="N144" s="272">
        <v>0</v>
      </c>
      <c r="O144" s="272">
        <v>0</v>
      </c>
      <c r="P144" s="272">
        <f t="shared" si="48"/>
        <v>161718.48000000001</v>
      </c>
      <c r="Q144" s="272">
        <v>0</v>
      </c>
      <c r="R144" s="272">
        <v>0</v>
      </c>
      <c r="S144" s="272">
        <v>0</v>
      </c>
      <c r="T144" s="272">
        <v>0</v>
      </c>
      <c r="U144" s="272">
        <v>0</v>
      </c>
      <c r="V144" s="272">
        <v>0</v>
      </c>
      <c r="W144" s="272">
        <v>0</v>
      </c>
      <c r="X144" s="272">
        <v>0</v>
      </c>
      <c r="Y144" s="272">
        <v>0</v>
      </c>
      <c r="Z144" s="272">
        <v>0</v>
      </c>
      <c r="AA144" s="272">
        <v>0</v>
      </c>
      <c r="AB144" s="272">
        <v>-17968.72</v>
      </c>
      <c r="AC144" s="272">
        <v>-35937.440000000002</v>
      </c>
      <c r="AD144" s="272">
        <v>-35937.440000000002</v>
      </c>
      <c r="AE144" s="272">
        <v>-35937.440000000002</v>
      </c>
      <c r="AF144" s="272">
        <v>-35937.440000000002</v>
      </c>
      <c r="AG144" s="170">
        <f t="shared" si="49"/>
        <v>-161718.48000000001</v>
      </c>
      <c r="AI144" s="279">
        <f t="shared" si="47"/>
        <v>0</v>
      </c>
      <c r="AJ144" s="279">
        <f t="shared" si="47"/>
        <v>0</v>
      </c>
      <c r="AK144" s="279">
        <f t="shared" si="47"/>
        <v>0</v>
      </c>
      <c r="AL144" s="279">
        <f t="shared" si="46"/>
        <v>0</v>
      </c>
      <c r="AM144" s="279">
        <f t="shared" si="46"/>
        <v>0</v>
      </c>
      <c r="AN144" s="279">
        <f t="shared" si="46"/>
        <v>0</v>
      </c>
      <c r="AO144" s="279">
        <f t="shared" si="46"/>
        <v>0</v>
      </c>
      <c r="AP144" s="279">
        <f t="shared" si="46"/>
        <v>0</v>
      </c>
      <c r="AQ144" s="279">
        <f t="shared" si="46"/>
        <v>0</v>
      </c>
      <c r="AR144" s="279">
        <f t="shared" si="46"/>
        <v>0</v>
      </c>
      <c r="AS144" s="279">
        <f t="shared" si="46"/>
        <v>0</v>
      </c>
      <c r="AT144" s="279">
        <f t="shared" si="46"/>
        <v>0</v>
      </c>
      <c r="AU144" s="280">
        <f t="shared" si="50"/>
        <v>0</v>
      </c>
      <c r="AV144" s="280">
        <f t="shared" si="42"/>
        <v>0</v>
      </c>
      <c r="AW144" s="280">
        <f t="shared" si="42"/>
        <v>0</v>
      </c>
      <c r="AX144" s="280">
        <f t="shared" si="42"/>
        <v>0</v>
      </c>
      <c r="AY144" s="280">
        <f t="shared" si="42"/>
        <v>0</v>
      </c>
      <c r="AZ144" s="280">
        <f t="shared" si="54"/>
        <v>0</v>
      </c>
      <c r="BA144" s="280">
        <f t="shared" si="55"/>
        <v>0</v>
      </c>
      <c r="BB144" s="280">
        <f t="shared" si="56"/>
        <v>0</v>
      </c>
      <c r="BC144" s="280">
        <f t="shared" si="53"/>
        <v>0</v>
      </c>
      <c r="BD144" s="280">
        <f t="shared" si="53"/>
        <v>0</v>
      </c>
      <c r="BE144" s="280">
        <f t="shared" si="53"/>
        <v>0</v>
      </c>
      <c r="BF144" s="280">
        <f t="shared" si="53"/>
        <v>0</v>
      </c>
      <c r="BG144" s="280">
        <f t="shared" si="53"/>
        <v>0</v>
      </c>
      <c r="BH144" s="280">
        <f t="shared" si="53"/>
        <v>0</v>
      </c>
      <c r="BI144" s="280">
        <f t="shared" si="43"/>
        <v>0</v>
      </c>
      <c r="BJ144" s="280">
        <f t="shared" si="43"/>
        <v>0</v>
      </c>
      <c r="BK144" s="280">
        <f t="shared" si="43"/>
        <v>0</v>
      </c>
      <c r="BL144" s="279">
        <f t="shared" si="51"/>
        <v>0</v>
      </c>
    </row>
    <row r="145" spans="1:66" x14ac:dyDescent="0.25">
      <c r="A145" s="268" t="s">
        <v>224</v>
      </c>
      <c r="B145" s="175">
        <v>0</v>
      </c>
      <c r="C145" s="175">
        <v>0</v>
      </c>
      <c r="D145" s="272">
        <v>91162.48</v>
      </c>
      <c r="E145" s="272">
        <v>91162.48</v>
      </c>
      <c r="F145" s="272">
        <v>91162.48</v>
      </c>
      <c r="G145" s="272">
        <v>91162.48</v>
      </c>
      <c r="H145" s="272">
        <v>45581.24</v>
      </c>
      <c r="I145" s="272">
        <v>0</v>
      </c>
      <c r="J145" s="272">
        <v>0</v>
      </c>
      <c r="K145" s="272">
        <v>0</v>
      </c>
      <c r="L145" s="272">
        <v>0</v>
      </c>
      <c r="M145" s="272">
        <v>0</v>
      </c>
      <c r="N145" s="272">
        <v>0</v>
      </c>
      <c r="O145" s="272">
        <v>0</v>
      </c>
      <c r="P145" s="272">
        <f t="shared" si="48"/>
        <v>410231.16</v>
      </c>
      <c r="Q145" s="272">
        <v>0</v>
      </c>
      <c r="R145" s="272">
        <v>0</v>
      </c>
      <c r="S145" s="272">
        <v>0</v>
      </c>
      <c r="T145" s="272">
        <v>0</v>
      </c>
      <c r="U145" s="272">
        <v>0</v>
      </c>
      <c r="V145" s="272">
        <v>0</v>
      </c>
      <c r="W145" s="272">
        <v>0</v>
      </c>
      <c r="X145" s="272">
        <v>0</v>
      </c>
      <c r="Y145" s="272">
        <v>0</v>
      </c>
      <c r="Z145" s="272">
        <v>0</v>
      </c>
      <c r="AA145" s="272">
        <v>0</v>
      </c>
      <c r="AB145" s="272">
        <v>-45581.24</v>
      </c>
      <c r="AC145" s="272">
        <v>-91162.48</v>
      </c>
      <c r="AD145" s="272">
        <v>-91162.48</v>
      </c>
      <c r="AE145" s="272">
        <v>-91162.48</v>
      </c>
      <c r="AF145" s="272">
        <v>-91162.48</v>
      </c>
      <c r="AG145" s="170">
        <f t="shared" si="49"/>
        <v>-410231.16</v>
      </c>
      <c r="AI145" s="279">
        <f t="shared" si="47"/>
        <v>0</v>
      </c>
      <c r="AJ145" s="279">
        <f t="shared" si="47"/>
        <v>0</v>
      </c>
      <c r="AK145" s="279">
        <f t="shared" si="47"/>
        <v>0</v>
      </c>
      <c r="AL145" s="279">
        <f t="shared" si="46"/>
        <v>0</v>
      </c>
      <c r="AM145" s="279">
        <f t="shared" si="46"/>
        <v>0</v>
      </c>
      <c r="AN145" s="279">
        <f t="shared" si="46"/>
        <v>0</v>
      </c>
      <c r="AO145" s="279">
        <f t="shared" ref="AO145:AT187" si="57">ROUND(J145*$B145/12,2)</f>
        <v>0</v>
      </c>
      <c r="AP145" s="279">
        <f t="shared" si="57"/>
        <v>0</v>
      </c>
      <c r="AQ145" s="279">
        <f t="shared" si="57"/>
        <v>0</v>
      </c>
      <c r="AR145" s="279">
        <f t="shared" si="57"/>
        <v>0</v>
      </c>
      <c r="AS145" s="279">
        <f t="shared" si="57"/>
        <v>0</v>
      </c>
      <c r="AT145" s="279">
        <f t="shared" si="57"/>
        <v>0</v>
      </c>
      <c r="AU145" s="280">
        <f t="shared" si="50"/>
        <v>0</v>
      </c>
      <c r="AV145" s="280">
        <f t="shared" si="42"/>
        <v>0</v>
      </c>
      <c r="AW145" s="280">
        <f t="shared" si="42"/>
        <v>0</v>
      </c>
      <c r="AX145" s="280">
        <f t="shared" si="42"/>
        <v>0</v>
      </c>
      <c r="AY145" s="280">
        <f t="shared" si="42"/>
        <v>0</v>
      </c>
      <c r="AZ145" s="280">
        <f t="shared" si="54"/>
        <v>0</v>
      </c>
      <c r="BA145" s="280">
        <f t="shared" si="55"/>
        <v>0</v>
      </c>
      <c r="BB145" s="280">
        <f t="shared" si="56"/>
        <v>0</v>
      </c>
      <c r="BC145" s="280">
        <f t="shared" si="53"/>
        <v>0</v>
      </c>
      <c r="BD145" s="280">
        <f t="shared" si="53"/>
        <v>0</v>
      </c>
      <c r="BE145" s="280">
        <f t="shared" si="53"/>
        <v>0</v>
      </c>
      <c r="BF145" s="280">
        <f t="shared" si="53"/>
        <v>0</v>
      </c>
      <c r="BG145" s="280">
        <f t="shared" si="53"/>
        <v>0</v>
      </c>
      <c r="BH145" s="280">
        <f t="shared" si="53"/>
        <v>0</v>
      </c>
      <c r="BI145" s="280">
        <f t="shared" si="43"/>
        <v>0</v>
      </c>
      <c r="BJ145" s="280">
        <f t="shared" si="43"/>
        <v>0</v>
      </c>
      <c r="BK145" s="280">
        <f t="shared" si="43"/>
        <v>0</v>
      </c>
      <c r="BL145" s="279">
        <f t="shared" si="51"/>
        <v>0</v>
      </c>
    </row>
    <row r="146" spans="1:66" x14ac:dyDescent="0.25">
      <c r="A146" s="268" t="s">
        <v>610</v>
      </c>
      <c r="B146" s="175">
        <v>0</v>
      </c>
      <c r="C146" s="175">
        <v>0</v>
      </c>
      <c r="D146" s="272">
        <v>575455.72</v>
      </c>
      <c r="E146" s="272">
        <v>575455.72</v>
      </c>
      <c r="F146" s="272">
        <v>575455.72</v>
      </c>
      <c r="G146" s="272">
        <v>575455.72</v>
      </c>
      <c r="H146" s="272">
        <v>575455.72</v>
      </c>
      <c r="I146" s="272">
        <v>575455.72</v>
      </c>
      <c r="J146" s="272">
        <v>575455.72</v>
      </c>
      <c r="K146" s="272">
        <v>575455.72</v>
      </c>
      <c r="L146" s="272">
        <v>575455.72</v>
      </c>
      <c r="M146" s="272">
        <v>575455.72</v>
      </c>
      <c r="N146" s="272">
        <v>575455.72</v>
      </c>
      <c r="O146" s="272">
        <v>575455.72</v>
      </c>
      <c r="P146" s="272">
        <f t="shared" si="48"/>
        <v>6905468.6399999978</v>
      </c>
      <c r="Q146" s="272">
        <v>575455.72</v>
      </c>
      <c r="R146" s="272">
        <v>575455.72</v>
      </c>
      <c r="S146" s="272">
        <v>575455.72</v>
      </c>
      <c r="T146" s="272">
        <v>575455.72</v>
      </c>
      <c r="U146" s="272">
        <v>575455.72</v>
      </c>
      <c r="V146" s="272">
        <v>575455.72</v>
      </c>
      <c r="W146" s="272">
        <v>575455.72</v>
      </c>
      <c r="X146" s="272">
        <v>575455.72</v>
      </c>
      <c r="Y146" s="272">
        <v>575455.72</v>
      </c>
      <c r="Z146" s="272">
        <v>575455.72</v>
      </c>
      <c r="AA146" s="272">
        <v>575455.72</v>
      </c>
      <c r="AB146" s="272">
        <v>287727.86</v>
      </c>
      <c r="AC146" s="272">
        <v>0</v>
      </c>
      <c r="AD146" s="272">
        <v>0</v>
      </c>
      <c r="AE146" s="272">
        <v>0</v>
      </c>
      <c r="AF146" s="272">
        <v>0</v>
      </c>
      <c r="AG146" s="170">
        <f t="shared" si="49"/>
        <v>4315917.8999999994</v>
      </c>
      <c r="AI146" s="279">
        <f t="shared" si="47"/>
        <v>0</v>
      </c>
      <c r="AJ146" s="279">
        <f t="shared" si="47"/>
        <v>0</v>
      </c>
      <c r="AK146" s="279">
        <f t="shared" si="47"/>
        <v>0</v>
      </c>
      <c r="AL146" s="279">
        <f t="shared" si="47"/>
        <v>0</v>
      </c>
      <c r="AM146" s="279">
        <f t="shared" si="47"/>
        <v>0</v>
      </c>
      <c r="AN146" s="279">
        <f t="shared" si="47"/>
        <v>0</v>
      </c>
      <c r="AO146" s="279">
        <f t="shared" si="57"/>
        <v>0</v>
      </c>
      <c r="AP146" s="279">
        <f t="shared" si="57"/>
        <v>0</v>
      </c>
      <c r="AQ146" s="279">
        <f t="shared" si="57"/>
        <v>0</v>
      </c>
      <c r="AR146" s="279">
        <f t="shared" si="57"/>
        <v>0</v>
      </c>
      <c r="AS146" s="279">
        <f t="shared" si="57"/>
        <v>0</v>
      </c>
      <c r="AT146" s="279">
        <f t="shared" si="57"/>
        <v>0</v>
      </c>
      <c r="AU146" s="280">
        <f t="shared" si="50"/>
        <v>0</v>
      </c>
      <c r="AV146" s="280">
        <f t="shared" si="42"/>
        <v>0</v>
      </c>
      <c r="AW146" s="280">
        <f t="shared" si="42"/>
        <v>0</v>
      </c>
      <c r="AX146" s="280">
        <f t="shared" si="42"/>
        <v>0</v>
      </c>
      <c r="AY146" s="280">
        <f t="shared" si="42"/>
        <v>0</v>
      </c>
      <c r="AZ146" s="280">
        <f t="shared" si="54"/>
        <v>0</v>
      </c>
      <c r="BA146" s="280">
        <f t="shared" si="55"/>
        <v>0</v>
      </c>
      <c r="BB146" s="280">
        <f t="shared" si="56"/>
        <v>0</v>
      </c>
      <c r="BC146" s="280">
        <f t="shared" si="53"/>
        <v>0</v>
      </c>
      <c r="BD146" s="280">
        <f t="shared" si="53"/>
        <v>0</v>
      </c>
      <c r="BE146" s="280">
        <f t="shared" si="53"/>
        <v>0</v>
      </c>
      <c r="BF146" s="280">
        <f t="shared" si="53"/>
        <v>0</v>
      </c>
      <c r="BG146" s="280">
        <f t="shared" si="53"/>
        <v>0</v>
      </c>
      <c r="BH146" s="280">
        <f t="shared" si="53"/>
        <v>0</v>
      </c>
      <c r="BI146" s="280">
        <f t="shared" si="43"/>
        <v>0</v>
      </c>
      <c r="BJ146" s="280">
        <f t="shared" si="43"/>
        <v>0</v>
      </c>
      <c r="BK146" s="280">
        <f t="shared" si="43"/>
        <v>0</v>
      </c>
      <c r="BL146" s="279">
        <f t="shared" si="51"/>
        <v>0</v>
      </c>
    </row>
    <row r="147" spans="1:66" x14ac:dyDescent="0.25">
      <c r="A147" s="268" t="s">
        <v>611</v>
      </c>
      <c r="B147" s="175">
        <v>0</v>
      </c>
      <c r="C147" s="175">
        <v>0</v>
      </c>
      <c r="D147" s="272">
        <v>0</v>
      </c>
      <c r="E147" s="272">
        <v>0</v>
      </c>
      <c r="F147" s="272">
        <v>0</v>
      </c>
      <c r="G147" s="272">
        <v>0</v>
      </c>
      <c r="H147" s="272">
        <v>0</v>
      </c>
      <c r="I147" s="272">
        <v>0</v>
      </c>
      <c r="J147" s="272">
        <v>0</v>
      </c>
      <c r="K147" s="272">
        <v>0</v>
      </c>
      <c r="L147" s="272">
        <v>0</v>
      </c>
      <c r="M147" s="272">
        <v>0</v>
      </c>
      <c r="N147" s="272">
        <v>0</v>
      </c>
      <c r="O147" s="272">
        <v>0</v>
      </c>
      <c r="P147" s="272">
        <f t="shared" si="48"/>
        <v>0</v>
      </c>
      <c r="Q147" s="272">
        <v>0</v>
      </c>
      <c r="R147" s="272">
        <v>0</v>
      </c>
      <c r="S147" s="272">
        <v>0</v>
      </c>
      <c r="T147" s="272">
        <v>0</v>
      </c>
      <c r="U147" s="272">
        <v>0</v>
      </c>
      <c r="V147" s="272">
        <v>0</v>
      </c>
      <c r="W147" s="272">
        <v>0</v>
      </c>
      <c r="X147" s="272">
        <v>0</v>
      </c>
      <c r="Y147" s="272">
        <v>0</v>
      </c>
      <c r="Z147" s="272">
        <v>0</v>
      </c>
      <c r="AA147" s="272">
        <v>0</v>
      </c>
      <c r="AB147" s="272">
        <v>0</v>
      </c>
      <c r="AC147" s="272">
        <v>0</v>
      </c>
      <c r="AD147" s="272">
        <v>0</v>
      </c>
      <c r="AE147" s="272">
        <v>0</v>
      </c>
      <c r="AF147" s="272">
        <v>0</v>
      </c>
      <c r="AG147" s="170">
        <f t="shared" si="49"/>
        <v>0</v>
      </c>
      <c r="AI147" s="279">
        <f t="shared" si="47"/>
        <v>0</v>
      </c>
      <c r="AJ147" s="279">
        <f t="shared" si="47"/>
        <v>0</v>
      </c>
      <c r="AK147" s="279">
        <f t="shared" si="47"/>
        <v>0</v>
      </c>
      <c r="AL147" s="279">
        <f t="shared" si="47"/>
        <v>0</v>
      </c>
      <c r="AM147" s="279">
        <f t="shared" si="47"/>
        <v>0</v>
      </c>
      <c r="AN147" s="279">
        <f t="shared" si="47"/>
        <v>0</v>
      </c>
      <c r="AO147" s="279">
        <f t="shared" si="57"/>
        <v>0</v>
      </c>
      <c r="AP147" s="279">
        <f t="shared" si="57"/>
        <v>0</v>
      </c>
      <c r="AQ147" s="279">
        <f t="shared" si="57"/>
        <v>0</v>
      </c>
      <c r="AR147" s="279">
        <f t="shared" si="57"/>
        <v>0</v>
      </c>
      <c r="AS147" s="279">
        <f t="shared" si="57"/>
        <v>0</v>
      </c>
      <c r="AT147" s="279">
        <f t="shared" si="57"/>
        <v>0</v>
      </c>
      <c r="AU147" s="280">
        <f t="shared" si="50"/>
        <v>0</v>
      </c>
      <c r="AV147" s="280">
        <f t="shared" si="42"/>
        <v>0</v>
      </c>
      <c r="AW147" s="280">
        <f t="shared" si="42"/>
        <v>0</v>
      </c>
      <c r="AX147" s="280">
        <f t="shared" si="42"/>
        <v>0</v>
      </c>
      <c r="AY147" s="280">
        <f t="shared" si="42"/>
        <v>0</v>
      </c>
      <c r="AZ147" s="280">
        <f t="shared" si="54"/>
        <v>0</v>
      </c>
      <c r="BA147" s="280">
        <f t="shared" si="55"/>
        <v>0</v>
      </c>
      <c r="BB147" s="280">
        <f t="shared" si="56"/>
        <v>0</v>
      </c>
      <c r="BC147" s="280">
        <f t="shared" si="53"/>
        <v>0</v>
      </c>
      <c r="BD147" s="280">
        <f t="shared" si="53"/>
        <v>0</v>
      </c>
      <c r="BE147" s="280">
        <f t="shared" si="53"/>
        <v>0</v>
      </c>
      <c r="BF147" s="280">
        <f t="shared" si="53"/>
        <v>0</v>
      </c>
      <c r="BG147" s="280">
        <f t="shared" si="53"/>
        <v>0</v>
      </c>
      <c r="BH147" s="280">
        <f t="shared" si="53"/>
        <v>0</v>
      </c>
      <c r="BI147" s="280">
        <f t="shared" si="43"/>
        <v>0</v>
      </c>
      <c r="BJ147" s="280">
        <f t="shared" si="43"/>
        <v>0</v>
      </c>
      <c r="BK147" s="280">
        <f t="shared" si="43"/>
        <v>0</v>
      </c>
      <c r="BL147" s="279">
        <f t="shared" si="51"/>
        <v>0</v>
      </c>
      <c r="BN147" s="279">
        <f>BL147</f>
        <v>0</v>
      </c>
    </row>
    <row r="148" spans="1:66" x14ac:dyDescent="0.25">
      <c r="A148" s="268" t="s">
        <v>612</v>
      </c>
      <c r="B148" s="175">
        <v>0</v>
      </c>
      <c r="C148" s="175">
        <v>0</v>
      </c>
      <c r="D148" s="272">
        <v>0</v>
      </c>
      <c r="E148" s="272">
        <v>0</v>
      </c>
      <c r="F148" s="272">
        <v>0</v>
      </c>
      <c r="G148" s="272">
        <v>0</v>
      </c>
      <c r="H148" s="272">
        <v>0</v>
      </c>
      <c r="I148" s="272">
        <v>0</v>
      </c>
      <c r="J148" s="272">
        <v>0</v>
      </c>
      <c r="K148" s="272">
        <v>0</v>
      </c>
      <c r="L148" s="272">
        <v>0</v>
      </c>
      <c r="M148" s="272">
        <v>0</v>
      </c>
      <c r="N148" s="272">
        <v>0</v>
      </c>
      <c r="O148" s="272">
        <v>0</v>
      </c>
      <c r="P148" s="272">
        <f t="shared" si="48"/>
        <v>0</v>
      </c>
      <c r="Q148" s="272">
        <v>0</v>
      </c>
      <c r="R148" s="272">
        <v>0</v>
      </c>
      <c r="S148" s="272">
        <v>0</v>
      </c>
      <c r="T148" s="272">
        <v>0</v>
      </c>
      <c r="U148" s="272">
        <v>0</v>
      </c>
      <c r="V148" s="272">
        <v>0</v>
      </c>
      <c r="W148" s="272">
        <v>0</v>
      </c>
      <c r="X148" s="272">
        <v>0</v>
      </c>
      <c r="Y148" s="272">
        <v>0</v>
      </c>
      <c r="Z148" s="272">
        <v>0</v>
      </c>
      <c r="AA148" s="272">
        <v>0</v>
      </c>
      <c r="AB148" s="272">
        <v>0</v>
      </c>
      <c r="AC148" s="272">
        <v>0</v>
      </c>
      <c r="AD148" s="272">
        <v>0</v>
      </c>
      <c r="AE148" s="272">
        <v>0</v>
      </c>
      <c r="AF148" s="272">
        <v>0</v>
      </c>
      <c r="AG148" s="170">
        <f t="shared" si="49"/>
        <v>0</v>
      </c>
      <c r="AI148" s="279">
        <f t="shared" si="47"/>
        <v>0</v>
      </c>
      <c r="AJ148" s="279">
        <f t="shared" si="47"/>
        <v>0</v>
      </c>
      <c r="AK148" s="279">
        <f t="shared" si="47"/>
        <v>0</v>
      </c>
      <c r="AL148" s="279">
        <f t="shared" si="47"/>
        <v>0</v>
      </c>
      <c r="AM148" s="279">
        <f t="shared" si="47"/>
        <v>0</v>
      </c>
      <c r="AN148" s="279">
        <f t="shared" si="47"/>
        <v>0</v>
      </c>
      <c r="AO148" s="279">
        <f t="shared" si="57"/>
        <v>0</v>
      </c>
      <c r="AP148" s="279">
        <f t="shared" si="57"/>
        <v>0</v>
      </c>
      <c r="AQ148" s="279">
        <f t="shared" si="57"/>
        <v>0</v>
      </c>
      <c r="AR148" s="279">
        <f t="shared" si="57"/>
        <v>0</v>
      </c>
      <c r="AS148" s="279">
        <f t="shared" si="57"/>
        <v>0</v>
      </c>
      <c r="AT148" s="279">
        <f t="shared" si="57"/>
        <v>0</v>
      </c>
      <c r="AU148" s="280">
        <f t="shared" si="50"/>
        <v>0</v>
      </c>
      <c r="AV148" s="280">
        <f t="shared" si="42"/>
        <v>0</v>
      </c>
      <c r="AW148" s="280">
        <f t="shared" si="42"/>
        <v>0</v>
      </c>
      <c r="AX148" s="280">
        <f t="shared" si="42"/>
        <v>0</v>
      </c>
      <c r="AY148" s="280">
        <f t="shared" si="42"/>
        <v>0</v>
      </c>
      <c r="AZ148" s="280">
        <f t="shared" si="54"/>
        <v>0</v>
      </c>
      <c r="BA148" s="280">
        <f t="shared" si="55"/>
        <v>0</v>
      </c>
      <c r="BB148" s="280">
        <f t="shared" si="56"/>
        <v>0</v>
      </c>
      <c r="BC148" s="280">
        <f t="shared" si="53"/>
        <v>0</v>
      </c>
      <c r="BD148" s="280">
        <f t="shared" si="53"/>
        <v>0</v>
      </c>
      <c r="BE148" s="280">
        <f t="shared" si="53"/>
        <v>0</v>
      </c>
      <c r="BF148" s="280">
        <f t="shared" si="53"/>
        <v>0</v>
      </c>
      <c r="BG148" s="280">
        <f t="shared" si="53"/>
        <v>0</v>
      </c>
      <c r="BH148" s="280">
        <f t="shared" si="53"/>
        <v>0</v>
      </c>
      <c r="BI148" s="280">
        <f t="shared" si="43"/>
        <v>0</v>
      </c>
      <c r="BJ148" s="280">
        <f t="shared" si="43"/>
        <v>0</v>
      </c>
      <c r="BK148" s="280">
        <f t="shared" si="43"/>
        <v>0</v>
      </c>
      <c r="BL148" s="279">
        <f t="shared" si="51"/>
        <v>0</v>
      </c>
      <c r="BN148" s="279">
        <f>BL148</f>
        <v>0</v>
      </c>
    </row>
    <row r="149" spans="1:66" x14ac:dyDescent="0.25">
      <c r="A149" s="268" t="s">
        <v>613</v>
      </c>
      <c r="B149" s="175">
        <v>0</v>
      </c>
      <c r="C149" s="175">
        <v>0</v>
      </c>
      <c r="D149" s="272">
        <v>0</v>
      </c>
      <c r="E149" s="272">
        <v>0</v>
      </c>
      <c r="F149" s="272">
        <v>0</v>
      </c>
      <c r="G149" s="272">
        <v>0</v>
      </c>
      <c r="H149" s="272">
        <v>0</v>
      </c>
      <c r="I149" s="272">
        <v>0</v>
      </c>
      <c r="J149" s="272">
        <v>0</v>
      </c>
      <c r="K149" s="272">
        <v>0</v>
      </c>
      <c r="L149" s="272">
        <v>0</v>
      </c>
      <c r="M149" s="272">
        <v>0</v>
      </c>
      <c r="N149" s="272">
        <v>0</v>
      </c>
      <c r="O149" s="272">
        <v>0</v>
      </c>
      <c r="P149" s="272">
        <f t="shared" si="48"/>
        <v>0</v>
      </c>
      <c r="Q149" s="272">
        <v>0</v>
      </c>
      <c r="R149" s="272">
        <v>0</v>
      </c>
      <c r="S149" s="272">
        <v>0</v>
      </c>
      <c r="T149" s="272">
        <v>0</v>
      </c>
      <c r="U149" s="272">
        <v>0</v>
      </c>
      <c r="V149" s="272">
        <v>0</v>
      </c>
      <c r="W149" s="272">
        <v>0</v>
      </c>
      <c r="X149" s="272">
        <v>0</v>
      </c>
      <c r="Y149" s="272">
        <v>0</v>
      </c>
      <c r="Z149" s="272">
        <v>0</v>
      </c>
      <c r="AA149" s="272">
        <v>0</v>
      </c>
      <c r="AB149" s="272">
        <v>0</v>
      </c>
      <c r="AC149" s="272">
        <v>0</v>
      </c>
      <c r="AD149" s="272">
        <v>0</v>
      </c>
      <c r="AE149" s="272">
        <v>0</v>
      </c>
      <c r="AF149" s="272">
        <v>0</v>
      </c>
      <c r="AG149" s="170">
        <f t="shared" si="49"/>
        <v>0</v>
      </c>
      <c r="AI149" s="279">
        <f t="shared" si="47"/>
        <v>0</v>
      </c>
      <c r="AJ149" s="279">
        <f t="shared" si="47"/>
        <v>0</v>
      </c>
      <c r="AK149" s="279">
        <f t="shared" si="47"/>
        <v>0</v>
      </c>
      <c r="AL149" s="279">
        <f t="shared" si="47"/>
        <v>0</v>
      </c>
      <c r="AM149" s="279">
        <f t="shared" si="47"/>
        <v>0</v>
      </c>
      <c r="AN149" s="279">
        <f t="shared" si="47"/>
        <v>0</v>
      </c>
      <c r="AO149" s="279">
        <f t="shared" si="57"/>
        <v>0</v>
      </c>
      <c r="AP149" s="279">
        <f t="shared" si="57"/>
        <v>0</v>
      </c>
      <c r="AQ149" s="279">
        <f t="shared" si="57"/>
        <v>0</v>
      </c>
      <c r="AR149" s="279">
        <f t="shared" si="57"/>
        <v>0</v>
      </c>
      <c r="AS149" s="279">
        <f t="shared" si="57"/>
        <v>0</v>
      </c>
      <c r="AT149" s="279">
        <f t="shared" si="57"/>
        <v>0</v>
      </c>
      <c r="AU149" s="280">
        <f t="shared" si="50"/>
        <v>0</v>
      </c>
      <c r="AV149" s="280">
        <f t="shared" si="42"/>
        <v>0</v>
      </c>
      <c r="AW149" s="280">
        <f t="shared" si="42"/>
        <v>0</v>
      </c>
      <c r="AX149" s="280">
        <f t="shared" si="42"/>
        <v>0</v>
      </c>
      <c r="AY149" s="280">
        <f t="shared" si="42"/>
        <v>0</v>
      </c>
      <c r="AZ149" s="280">
        <f t="shared" si="54"/>
        <v>0</v>
      </c>
      <c r="BA149" s="280">
        <f t="shared" si="55"/>
        <v>0</v>
      </c>
      <c r="BB149" s="280">
        <f t="shared" si="56"/>
        <v>0</v>
      </c>
      <c r="BC149" s="280">
        <f t="shared" si="53"/>
        <v>0</v>
      </c>
      <c r="BD149" s="280">
        <f t="shared" si="53"/>
        <v>0</v>
      </c>
      <c r="BE149" s="280">
        <f t="shared" si="53"/>
        <v>0</v>
      </c>
      <c r="BF149" s="280">
        <f t="shared" si="53"/>
        <v>0</v>
      </c>
      <c r="BG149" s="280">
        <f t="shared" si="53"/>
        <v>0</v>
      </c>
      <c r="BH149" s="280">
        <f t="shared" si="53"/>
        <v>0</v>
      </c>
      <c r="BI149" s="280">
        <f t="shared" si="43"/>
        <v>0</v>
      </c>
      <c r="BJ149" s="280">
        <f t="shared" si="43"/>
        <v>0</v>
      </c>
      <c r="BK149" s="280">
        <f t="shared" si="43"/>
        <v>0</v>
      </c>
      <c r="BL149" s="279">
        <f t="shared" si="51"/>
        <v>0</v>
      </c>
    </row>
    <row r="150" spans="1:66" x14ac:dyDescent="0.25">
      <c r="A150" s="268" t="s">
        <v>614</v>
      </c>
      <c r="B150" s="175">
        <v>0</v>
      </c>
      <c r="C150" s="175">
        <v>0</v>
      </c>
      <c r="D150" s="272">
        <v>0</v>
      </c>
      <c r="E150" s="272">
        <v>0</v>
      </c>
      <c r="F150" s="272">
        <v>0</v>
      </c>
      <c r="G150" s="272">
        <v>0</v>
      </c>
      <c r="H150" s="272">
        <v>0</v>
      </c>
      <c r="I150" s="272">
        <v>0</v>
      </c>
      <c r="J150" s="272">
        <v>0</v>
      </c>
      <c r="K150" s="272">
        <v>0</v>
      </c>
      <c r="L150" s="272">
        <v>0</v>
      </c>
      <c r="M150" s="272">
        <v>0</v>
      </c>
      <c r="N150" s="272">
        <v>0</v>
      </c>
      <c r="O150" s="272">
        <v>0</v>
      </c>
      <c r="P150" s="272">
        <f t="shared" si="48"/>
        <v>0</v>
      </c>
      <c r="Q150" s="272">
        <v>0</v>
      </c>
      <c r="R150" s="272">
        <v>0</v>
      </c>
      <c r="S150" s="272">
        <v>0</v>
      </c>
      <c r="T150" s="272">
        <v>0</v>
      </c>
      <c r="U150" s="272">
        <v>0</v>
      </c>
      <c r="V150" s="272">
        <v>0</v>
      </c>
      <c r="W150" s="272">
        <v>0</v>
      </c>
      <c r="X150" s="272">
        <v>0</v>
      </c>
      <c r="Y150" s="272">
        <v>0</v>
      </c>
      <c r="Z150" s="272">
        <v>0</v>
      </c>
      <c r="AA150" s="272">
        <v>0</v>
      </c>
      <c r="AB150" s="272">
        <v>0</v>
      </c>
      <c r="AC150" s="272">
        <v>0</v>
      </c>
      <c r="AD150" s="272">
        <v>0</v>
      </c>
      <c r="AE150" s="272">
        <v>0</v>
      </c>
      <c r="AF150" s="272">
        <v>0</v>
      </c>
      <c r="AG150" s="170">
        <f t="shared" si="49"/>
        <v>0</v>
      </c>
      <c r="AI150" s="279">
        <f t="shared" si="47"/>
        <v>0</v>
      </c>
      <c r="AJ150" s="279">
        <f t="shared" si="47"/>
        <v>0</v>
      </c>
      <c r="AK150" s="279">
        <f t="shared" si="47"/>
        <v>0</v>
      </c>
      <c r="AL150" s="279">
        <f t="shared" si="47"/>
        <v>0</v>
      </c>
      <c r="AM150" s="279">
        <f t="shared" si="47"/>
        <v>0</v>
      </c>
      <c r="AN150" s="279">
        <f t="shared" si="47"/>
        <v>0</v>
      </c>
      <c r="AO150" s="279">
        <f t="shared" si="57"/>
        <v>0</v>
      </c>
      <c r="AP150" s="279">
        <f t="shared" si="57"/>
        <v>0</v>
      </c>
      <c r="AQ150" s="279">
        <f t="shared" si="57"/>
        <v>0</v>
      </c>
      <c r="AR150" s="279">
        <f t="shared" si="57"/>
        <v>0</v>
      </c>
      <c r="AS150" s="279">
        <f t="shared" si="57"/>
        <v>0</v>
      </c>
      <c r="AT150" s="279">
        <f t="shared" si="57"/>
        <v>0</v>
      </c>
      <c r="AU150" s="280">
        <f t="shared" si="50"/>
        <v>0</v>
      </c>
      <c r="AV150" s="280">
        <f t="shared" si="42"/>
        <v>0</v>
      </c>
      <c r="AW150" s="280">
        <f t="shared" si="42"/>
        <v>0</v>
      </c>
      <c r="AX150" s="280">
        <f t="shared" si="42"/>
        <v>0</v>
      </c>
      <c r="AY150" s="280">
        <f t="shared" si="42"/>
        <v>0</v>
      </c>
      <c r="AZ150" s="280">
        <f t="shared" si="54"/>
        <v>0</v>
      </c>
      <c r="BA150" s="280">
        <f t="shared" si="55"/>
        <v>0</v>
      </c>
      <c r="BB150" s="280">
        <f t="shared" si="56"/>
        <v>0</v>
      </c>
      <c r="BC150" s="280">
        <f t="shared" si="53"/>
        <v>0</v>
      </c>
      <c r="BD150" s="280">
        <f t="shared" si="53"/>
        <v>0</v>
      </c>
      <c r="BE150" s="280">
        <f t="shared" si="53"/>
        <v>0</v>
      </c>
      <c r="BF150" s="280">
        <f t="shared" si="53"/>
        <v>0</v>
      </c>
      <c r="BG150" s="280">
        <f t="shared" si="53"/>
        <v>0</v>
      </c>
      <c r="BH150" s="280">
        <f t="shared" si="53"/>
        <v>0</v>
      </c>
      <c r="BI150" s="280">
        <f t="shared" si="43"/>
        <v>0</v>
      </c>
      <c r="BJ150" s="280">
        <f t="shared" si="43"/>
        <v>0</v>
      </c>
      <c r="BK150" s="280">
        <f t="shared" si="43"/>
        <v>0</v>
      </c>
      <c r="BL150" s="279">
        <f t="shared" si="51"/>
        <v>0</v>
      </c>
    </row>
    <row r="151" spans="1:66" x14ac:dyDescent="0.25">
      <c r="A151" s="268" t="s">
        <v>615</v>
      </c>
      <c r="B151" s="175">
        <v>0</v>
      </c>
      <c r="C151" s="175">
        <v>0</v>
      </c>
      <c r="D151" s="272">
        <v>0</v>
      </c>
      <c r="E151" s="272">
        <v>0</v>
      </c>
      <c r="F151" s="272">
        <v>0</v>
      </c>
      <c r="G151" s="272">
        <v>0</v>
      </c>
      <c r="H151" s="272">
        <v>0</v>
      </c>
      <c r="I151" s="272">
        <v>0</v>
      </c>
      <c r="J151" s="272">
        <v>0</v>
      </c>
      <c r="K151" s="272">
        <v>0</v>
      </c>
      <c r="L151" s="272">
        <v>0</v>
      </c>
      <c r="M151" s="272">
        <v>0</v>
      </c>
      <c r="N151" s="272">
        <v>0</v>
      </c>
      <c r="O151" s="272">
        <v>0</v>
      </c>
      <c r="P151" s="272">
        <f t="shared" si="48"/>
        <v>0</v>
      </c>
      <c r="Q151" s="272">
        <v>0</v>
      </c>
      <c r="R151" s="272">
        <v>0</v>
      </c>
      <c r="S151" s="272">
        <v>0</v>
      </c>
      <c r="T151" s="272">
        <v>0</v>
      </c>
      <c r="U151" s="272">
        <v>0</v>
      </c>
      <c r="V151" s="272">
        <v>0</v>
      </c>
      <c r="W151" s="272">
        <v>0</v>
      </c>
      <c r="X151" s="272">
        <v>0</v>
      </c>
      <c r="Y151" s="272">
        <v>0</v>
      </c>
      <c r="Z151" s="272">
        <v>0</v>
      </c>
      <c r="AA151" s="272">
        <v>0</v>
      </c>
      <c r="AB151" s="272">
        <v>0</v>
      </c>
      <c r="AC151" s="272">
        <v>0</v>
      </c>
      <c r="AD151" s="272">
        <v>0</v>
      </c>
      <c r="AE151" s="272">
        <v>0</v>
      </c>
      <c r="AF151" s="272">
        <v>0</v>
      </c>
      <c r="AG151" s="170">
        <f t="shared" si="49"/>
        <v>0</v>
      </c>
      <c r="AI151" s="279">
        <f t="shared" si="47"/>
        <v>0</v>
      </c>
      <c r="AJ151" s="279">
        <f t="shared" si="47"/>
        <v>0</v>
      </c>
      <c r="AK151" s="279">
        <f t="shared" si="47"/>
        <v>0</v>
      </c>
      <c r="AL151" s="279">
        <f t="shared" si="47"/>
        <v>0</v>
      </c>
      <c r="AM151" s="279">
        <f t="shared" si="47"/>
        <v>0</v>
      </c>
      <c r="AN151" s="279">
        <f t="shared" si="47"/>
        <v>0</v>
      </c>
      <c r="AO151" s="279">
        <f t="shared" si="57"/>
        <v>0</v>
      </c>
      <c r="AP151" s="279">
        <f t="shared" si="57"/>
        <v>0</v>
      </c>
      <c r="AQ151" s="279">
        <f t="shared" si="57"/>
        <v>0</v>
      </c>
      <c r="AR151" s="279">
        <f t="shared" si="57"/>
        <v>0</v>
      </c>
      <c r="AS151" s="279">
        <f t="shared" si="57"/>
        <v>0</v>
      </c>
      <c r="AT151" s="279">
        <f t="shared" si="57"/>
        <v>0</v>
      </c>
      <c r="AU151" s="280">
        <f t="shared" si="50"/>
        <v>0</v>
      </c>
      <c r="AV151" s="280">
        <f t="shared" si="42"/>
        <v>0</v>
      </c>
      <c r="AW151" s="280">
        <f t="shared" si="42"/>
        <v>0</v>
      </c>
      <c r="AX151" s="280">
        <f t="shared" si="42"/>
        <v>0</v>
      </c>
      <c r="AY151" s="280">
        <f t="shared" si="42"/>
        <v>0</v>
      </c>
      <c r="AZ151" s="280">
        <f t="shared" si="54"/>
        <v>0</v>
      </c>
      <c r="BA151" s="280">
        <f t="shared" si="55"/>
        <v>0</v>
      </c>
      <c r="BB151" s="280">
        <f t="shared" si="56"/>
        <v>0</v>
      </c>
      <c r="BC151" s="280">
        <f t="shared" si="53"/>
        <v>0</v>
      </c>
      <c r="BD151" s="280">
        <f t="shared" si="53"/>
        <v>0</v>
      </c>
      <c r="BE151" s="280">
        <f t="shared" si="53"/>
        <v>0</v>
      </c>
      <c r="BF151" s="280">
        <f t="shared" si="53"/>
        <v>0</v>
      </c>
      <c r="BG151" s="280">
        <f t="shared" si="53"/>
        <v>0</v>
      </c>
      <c r="BH151" s="280">
        <f t="shared" si="53"/>
        <v>0</v>
      </c>
      <c r="BI151" s="280">
        <f t="shared" si="43"/>
        <v>0</v>
      </c>
      <c r="BJ151" s="280">
        <f t="shared" si="43"/>
        <v>0</v>
      </c>
      <c r="BK151" s="280">
        <f t="shared" si="43"/>
        <v>0</v>
      </c>
      <c r="BL151" s="279">
        <f t="shared" si="51"/>
        <v>0</v>
      </c>
    </row>
    <row r="152" spans="1:66" x14ac:dyDescent="0.25">
      <c r="A152" s="268" t="s">
        <v>616</v>
      </c>
      <c r="B152" s="175">
        <v>0</v>
      </c>
      <c r="C152" s="175">
        <v>0</v>
      </c>
      <c r="D152" s="272">
        <v>0</v>
      </c>
      <c r="E152" s="272">
        <v>0</v>
      </c>
      <c r="F152" s="272">
        <v>0</v>
      </c>
      <c r="G152" s="272">
        <v>0</v>
      </c>
      <c r="H152" s="272">
        <v>0</v>
      </c>
      <c r="I152" s="272">
        <v>0</v>
      </c>
      <c r="J152" s="272">
        <v>0</v>
      </c>
      <c r="K152" s="272">
        <v>0</v>
      </c>
      <c r="L152" s="272">
        <v>0</v>
      </c>
      <c r="M152" s="272">
        <v>0</v>
      </c>
      <c r="N152" s="272">
        <v>0</v>
      </c>
      <c r="O152" s="272">
        <v>0</v>
      </c>
      <c r="P152" s="272">
        <f t="shared" si="48"/>
        <v>0</v>
      </c>
      <c r="Q152" s="272">
        <v>0</v>
      </c>
      <c r="R152" s="272">
        <v>0</v>
      </c>
      <c r="S152" s="272">
        <v>0</v>
      </c>
      <c r="T152" s="272">
        <v>0</v>
      </c>
      <c r="U152" s="272">
        <v>0</v>
      </c>
      <c r="V152" s="272">
        <v>0</v>
      </c>
      <c r="W152" s="272">
        <v>0</v>
      </c>
      <c r="X152" s="272">
        <v>0</v>
      </c>
      <c r="Y152" s="272">
        <v>0</v>
      </c>
      <c r="Z152" s="272">
        <v>0</v>
      </c>
      <c r="AA152" s="272">
        <v>0</v>
      </c>
      <c r="AB152" s="272">
        <v>0</v>
      </c>
      <c r="AC152" s="272">
        <v>0</v>
      </c>
      <c r="AD152" s="272">
        <v>0</v>
      </c>
      <c r="AE152" s="272">
        <v>0</v>
      </c>
      <c r="AF152" s="272">
        <v>0</v>
      </c>
      <c r="AG152" s="170">
        <f t="shared" si="49"/>
        <v>0</v>
      </c>
      <c r="AI152" s="279">
        <f t="shared" si="47"/>
        <v>0</v>
      </c>
      <c r="AJ152" s="279">
        <f t="shared" si="47"/>
        <v>0</v>
      </c>
      <c r="AK152" s="279">
        <f t="shared" si="47"/>
        <v>0</v>
      </c>
      <c r="AL152" s="279">
        <f t="shared" si="47"/>
        <v>0</v>
      </c>
      <c r="AM152" s="279">
        <f t="shared" si="47"/>
        <v>0</v>
      </c>
      <c r="AN152" s="279">
        <f t="shared" si="47"/>
        <v>0</v>
      </c>
      <c r="AO152" s="279">
        <f t="shared" si="57"/>
        <v>0</v>
      </c>
      <c r="AP152" s="279">
        <f t="shared" si="57"/>
        <v>0</v>
      </c>
      <c r="AQ152" s="279">
        <f t="shared" si="57"/>
        <v>0</v>
      </c>
      <c r="AR152" s="279">
        <f t="shared" si="57"/>
        <v>0</v>
      </c>
      <c r="AS152" s="279">
        <f t="shared" si="57"/>
        <v>0</v>
      </c>
      <c r="AT152" s="279">
        <f t="shared" si="57"/>
        <v>0</v>
      </c>
      <c r="AU152" s="280">
        <f t="shared" si="50"/>
        <v>0</v>
      </c>
      <c r="AV152" s="280">
        <f t="shared" si="42"/>
        <v>0</v>
      </c>
      <c r="AW152" s="280">
        <f t="shared" si="42"/>
        <v>0</v>
      </c>
      <c r="AX152" s="280">
        <f t="shared" si="42"/>
        <v>0</v>
      </c>
      <c r="AY152" s="280">
        <f t="shared" si="42"/>
        <v>0</v>
      </c>
      <c r="AZ152" s="280">
        <f t="shared" si="54"/>
        <v>0</v>
      </c>
      <c r="BA152" s="280">
        <f t="shared" si="55"/>
        <v>0</v>
      </c>
      <c r="BB152" s="280">
        <f t="shared" si="56"/>
        <v>0</v>
      </c>
      <c r="BC152" s="280">
        <f t="shared" si="53"/>
        <v>0</v>
      </c>
      <c r="BD152" s="280">
        <f t="shared" si="53"/>
        <v>0</v>
      </c>
      <c r="BE152" s="280">
        <f t="shared" si="53"/>
        <v>0</v>
      </c>
      <c r="BF152" s="280">
        <f t="shared" si="53"/>
        <v>0</v>
      </c>
      <c r="BG152" s="280">
        <f t="shared" si="53"/>
        <v>0</v>
      </c>
      <c r="BH152" s="280">
        <f t="shared" si="53"/>
        <v>0</v>
      </c>
      <c r="BI152" s="280">
        <f t="shared" si="43"/>
        <v>0</v>
      </c>
      <c r="BJ152" s="280">
        <f t="shared" si="43"/>
        <v>0</v>
      </c>
      <c r="BK152" s="280">
        <f t="shared" si="43"/>
        <v>0</v>
      </c>
      <c r="BL152" s="279">
        <f t="shared" si="51"/>
        <v>0</v>
      </c>
    </row>
    <row r="153" spans="1:66" x14ac:dyDescent="0.25">
      <c r="A153" s="268" t="s">
        <v>617</v>
      </c>
      <c r="B153" s="175">
        <v>0</v>
      </c>
      <c r="C153" s="175">
        <v>0</v>
      </c>
      <c r="D153" s="272">
        <v>0</v>
      </c>
      <c r="E153" s="272">
        <v>0</v>
      </c>
      <c r="F153" s="272">
        <v>0</v>
      </c>
      <c r="G153" s="272">
        <v>0</v>
      </c>
      <c r="H153" s="272">
        <v>0</v>
      </c>
      <c r="I153" s="272">
        <v>0</v>
      </c>
      <c r="J153" s="272">
        <v>0</v>
      </c>
      <c r="K153" s="272">
        <v>0</v>
      </c>
      <c r="L153" s="272">
        <v>0</v>
      </c>
      <c r="M153" s="272">
        <v>0</v>
      </c>
      <c r="N153" s="272">
        <v>0</v>
      </c>
      <c r="O153" s="272">
        <v>0</v>
      </c>
      <c r="P153" s="272">
        <f t="shared" si="48"/>
        <v>0</v>
      </c>
      <c r="Q153" s="272">
        <v>0</v>
      </c>
      <c r="R153" s="272">
        <v>0</v>
      </c>
      <c r="S153" s="272">
        <v>0</v>
      </c>
      <c r="T153" s="272">
        <v>0</v>
      </c>
      <c r="U153" s="272">
        <v>0</v>
      </c>
      <c r="V153" s="272">
        <v>0</v>
      </c>
      <c r="W153" s="272">
        <v>0</v>
      </c>
      <c r="X153" s="272">
        <v>0</v>
      </c>
      <c r="Y153" s="272">
        <v>0</v>
      </c>
      <c r="Z153" s="272">
        <v>0</v>
      </c>
      <c r="AA153" s="272">
        <v>0</v>
      </c>
      <c r="AB153" s="272">
        <v>0</v>
      </c>
      <c r="AC153" s="272">
        <v>0</v>
      </c>
      <c r="AD153" s="272">
        <v>0</v>
      </c>
      <c r="AE153" s="272">
        <v>0</v>
      </c>
      <c r="AF153" s="272">
        <v>0</v>
      </c>
      <c r="AG153" s="170">
        <f t="shared" si="49"/>
        <v>0</v>
      </c>
      <c r="AI153" s="279">
        <f t="shared" si="47"/>
        <v>0</v>
      </c>
      <c r="AJ153" s="279">
        <f t="shared" si="47"/>
        <v>0</v>
      </c>
      <c r="AK153" s="279">
        <f t="shared" si="47"/>
        <v>0</v>
      </c>
      <c r="AL153" s="279">
        <f t="shared" si="47"/>
        <v>0</v>
      </c>
      <c r="AM153" s="279">
        <f t="shared" si="47"/>
        <v>0</v>
      </c>
      <c r="AN153" s="279">
        <f t="shared" si="47"/>
        <v>0</v>
      </c>
      <c r="AO153" s="279">
        <f t="shared" si="57"/>
        <v>0</v>
      </c>
      <c r="AP153" s="279">
        <f t="shared" si="57"/>
        <v>0</v>
      </c>
      <c r="AQ153" s="279">
        <f t="shared" si="57"/>
        <v>0</v>
      </c>
      <c r="AR153" s="279">
        <f t="shared" si="57"/>
        <v>0</v>
      </c>
      <c r="AS153" s="279">
        <f t="shared" si="57"/>
        <v>0</v>
      </c>
      <c r="AT153" s="279">
        <f t="shared" si="57"/>
        <v>0</v>
      </c>
      <c r="AU153" s="280">
        <f t="shared" si="50"/>
        <v>0</v>
      </c>
      <c r="AV153" s="280">
        <f t="shared" si="42"/>
        <v>0</v>
      </c>
      <c r="AW153" s="280">
        <f t="shared" si="42"/>
        <v>0</v>
      </c>
      <c r="AX153" s="280">
        <f t="shared" si="42"/>
        <v>0</v>
      </c>
      <c r="AY153" s="280">
        <f t="shared" si="42"/>
        <v>0</v>
      </c>
      <c r="AZ153" s="280">
        <f t="shared" si="54"/>
        <v>0</v>
      </c>
      <c r="BA153" s="280">
        <f t="shared" si="55"/>
        <v>0</v>
      </c>
      <c r="BB153" s="280">
        <f t="shared" si="56"/>
        <v>0</v>
      </c>
      <c r="BC153" s="280">
        <f t="shared" si="53"/>
        <v>0</v>
      </c>
      <c r="BD153" s="280">
        <f t="shared" si="53"/>
        <v>0</v>
      </c>
      <c r="BE153" s="280">
        <f t="shared" si="53"/>
        <v>0</v>
      </c>
      <c r="BF153" s="280">
        <f t="shared" si="53"/>
        <v>0</v>
      </c>
      <c r="BG153" s="280">
        <f t="shared" si="53"/>
        <v>0</v>
      </c>
      <c r="BH153" s="280">
        <f t="shared" si="53"/>
        <v>0</v>
      </c>
      <c r="BI153" s="280">
        <f t="shared" si="43"/>
        <v>0</v>
      </c>
      <c r="BJ153" s="280">
        <f t="shared" si="43"/>
        <v>0</v>
      </c>
      <c r="BK153" s="280">
        <f t="shared" si="43"/>
        <v>0</v>
      </c>
      <c r="BL153" s="279">
        <f t="shared" si="51"/>
        <v>0</v>
      </c>
    </row>
    <row r="154" spans="1:66" x14ac:dyDescent="0.25">
      <c r="A154" s="268" t="s">
        <v>618</v>
      </c>
      <c r="B154" s="175">
        <v>0</v>
      </c>
      <c r="C154" s="175">
        <v>0</v>
      </c>
      <c r="D154" s="272">
        <v>0</v>
      </c>
      <c r="E154" s="272">
        <v>0</v>
      </c>
      <c r="F154" s="272">
        <v>0</v>
      </c>
      <c r="G154" s="272">
        <v>0</v>
      </c>
      <c r="H154" s="272">
        <v>0</v>
      </c>
      <c r="I154" s="272">
        <v>0</v>
      </c>
      <c r="J154" s="272">
        <v>0</v>
      </c>
      <c r="K154" s="272">
        <v>0</v>
      </c>
      <c r="L154" s="272">
        <v>0</v>
      </c>
      <c r="M154" s="272">
        <v>0</v>
      </c>
      <c r="N154" s="272">
        <v>0</v>
      </c>
      <c r="O154" s="272">
        <v>0</v>
      </c>
      <c r="P154" s="272">
        <f t="shared" si="48"/>
        <v>0</v>
      </c>
      <c r="Q154" s="272">
        <v>0</v>
      </c>
      <c r="R154" s="272">
        <v>0</v>
      </c>
      <c r="S154" s="272">
        <v>0</v>
      </c>
      <c r="T154" s="272">
        <v>0</v>
      </c>
      <c r="U154" s="272">
        <v>0</v>
      </c>
      <c r="V154" s="272">
        <v>0</v>
      </c>
      <c r="W154" s="272">
        <v>0</v>
      </c>
      <c r="X154" s="272">
        <v>0</v>
      </c>
      <c r="Y154" s="272">
        <v>0</v>
      </c>
      <c r="Z154" s="272">
        <v>0</v>
      </c>
      <c r="AA154" s="272">
        <v>0</v>
      </c>
      <c r="AB154" s="272">
        <v>0</v>
      </c>
      <c r="AC154" s="272">
        <v>0</v>
      </c>
      <c r="AD154" s="272">
        <v>0</v>
      </c>
      <c r="AE154" s="272">
        <v>0</v>
      </c>
      <c r="AF154" s="272">
        <v>0</v>
      </c>
      <c r="AG154" s="170">
        <f t="shared" si="49"/>
        <v>0</v>
      </c>
      <c r="AI154" s="279">
        <f t="shared" si="47"/>
        <v>0</v>
      </c>
      <c r="AJ154" s="279">
        <f t="shared" si="47"/>
        <v>0</v>
      </c>
      <c r="AK154" s="279">
        <f t="shared" si="47"/>
        <v>0</v>
      </c>
      <c r="AL154" s="279">
        <f t="shared" si="47"/>
        <v>0</v>
      </c>
      <c r="AM154" s="279">
        <f t="shared" si="47"/>
        <v>0</v>
      </c>
      <c r="AN154" s="279">
        <f t="shared" si="47"/>
        <v>0</v>
      </c>
      <c r="AO154" s="279">
        <f t="shared" si="57"/>
        <v>0</v>
      </c>
      <c r="AP154" s="279">
        <f t="shared" si="57"/>
        <v>0</v>
      </c>
      <c r="AQ154" s="279">
        <f t="shared" si="57"/>
        <v>0</v>
      </c>
      <c r="AR154" s="279">
        <f t="shared" si="57"/>
        <v>0</v>
      </c>
      <c r="AS154" s="279">
        <f t="shared" si="57"/>
        <v>0</v>
      </c>
      <c r="AT154" s="279">
        <f t="shared" si="57"/>
        <v>0</v>
      </c>
      <c r="AU154" s="280">
        <f t="shared" si="50"/>
        <v>0</v>
      </c>
      <c r="AV154" s="280">
        <f t="shared" si="42"/>
        <v>0</v>
      </c>
      <c r="AW154" s="280">
        <f t="shared" si="42"/>
        <v>0</v>
      </c>
      <c r="AX154" s="280">
        <f t="shared" si="42"/>
        <v>0</v>
      </c>
      <c r="AY154" s="280">
        <f t="shared" si="42"/>
        <v>0</v>
      </c>
      <c r="AZ154" s="280">
        <f t="shared" si="54"/>
        <v>0</v>
      </c>
      <c r="BA154" s="280">
        <f t="shared" si="55"/>
        <v>0</v>
      </c>
      <c r="BB154" s="280">
        <f t="shared" si="56"/>
        <v>0</v>
      </c>
      <c r="BC154" s="280">
        <f t="shared" si="53"/>
        <v>0</v>
      </c>
      <c r="BD154" s="280">
        <f t="shared" si="53"/>
        <v>0</v>
      </c>
      <c r="BE154" s="280">
        <f t="shared" si="53"/>
        <v>0</v>
      </c>
      <c r="BF154" s="280">
        <f t="shared" si="53"/>
        <v>0</v>
      </c>
      <c r="BG154" s="280">
        <f t="shared" si="53"/>
        <v>0</v>
      </c>
      <c r="BH154" s="280">
        <f t="shared" si="53"/>
        <v>0</v>
      </c>
      <c r="BI154" s="280">
        <f t="shared" si="43"/>
        <v>0</v>
      </c>
      <c r="BJ154" s="280">
        <f t="shared" si="43"/>
        <v>0</v>
      </c>
      <c r="BK154" s="280">
        <f t="shared" si="43"/>
        <v>0</v>
      </c>
      <c r="BL154" s="279">
        <f t="shared" si="51"/>
        <v>0</v>
      </c>
    </row>
    <row r="155" spans="1:66" x14ac:dyDescent="0.25">
      <c r="A155" s="268" t="s">
        <v>619</v>
      </c>
      <c r="B155" s="175">
        <v>0</v>
      </c>
      <c r="C155" s="175">
        <v>0</v>
      </c>
      <c r="D155" s="272">
        <v>0</v>
      </c>
      <c r="E155" s="272">
        <v>0</v>
      </c>
      <c r="F155" s="272">
        <v>0</v>
      </c>
      <c r="G155" s="272">
        <v>0</v>
      </c>
      <c r="H155" s="272">
        <v>0</v>
      </c>
      <c r="I155" s="272">
        <v>0</v>
      </c>
      <c r="J155" s="272">
        <v>0</v>
      </c>
      <c r="K155" s="272">
        <v>0</v>
      </c>
      <c r="L155" s="272">
        <v>0</v>
      </c>
      <c r="M155" s="272">
        <v>0</v>
      </c>
      <c r="N155" s="272">
        <v>0</v>
      </c>
      <c r="O155" s="272">
        <v>0</v>
      </c>
      <c r="P155" s="272">
        <f t="shared" si="48"/>
        <v>0</v>
      </c>
      <c r="Q155" s="272">
        <v>0</v>
      </c>
      <c r="R155" s="272">
        <v>0</v>
      </c>
      <c r="S155" s="272">
        <v>0</v>
      </c>
      <c r="T155" s="272">
        <v>0</v>
      </c>
      <c r="U155" s="272">
        <v>0</v>
      </c>
      <c r="V155" s="272">
        <v>0</v>
      </c>
      <c r="W155" s="272">
        <v>0</v>
      </c>
      <c r="X155" s="272">
        <v>0</v>
      </c>
      <c r="Y155" s="272">
        <v>0</v>
      </c>
      <c r="Z155" s="272">
        <v>0</v>
      </c>
      <c r="AA155" s="272">
        <v>0</v>
      </c>
      <c r="AB155" s="272">
        <v>0</v>
      </c>
      <c r="AC155" s="272">
        <v>0</v>
      </c>
      <c r="AD155" s="272">
        <v>0</v>
      </c>
      <c r="AE155" s="272">
        <v>0</v>
      </c>
      <c r="AF155" s="272">
        <v>0</v>
      </c>
      <c r="AG155" s="170">
        <f t="shared" si="49"/>
        <v>0</v>
      </c>
      <c r="AI155" s="279">
        <f t="shared" si="47"/>
        <v>0</v>
      </c>
      <c r="AJ155" s="279">
        <f t="shared" si="47"/>
        <v>0</v>
      </c>
      <c r="AK155" s="279">
        <f t="shared" si="47"/>
        <v>0</v>
      </c>
      <c r="AL155" s="279">
        <f t="shared" si="47"/>
        <v>0</v>
      </c>
      <c r="AM155" s="279">
        <f t="shared" si="47"/>
        <v>0</v>
      </c>
      <c r="AN155" s="279">
        <f t="shared" si="47"/>
        <v>0</v>
      </c>
      <c r="AO155" s="279">
        <f t="shared" si="57"/>
        <v>0</v>
      </c>
      <c r="AP155" s="279">
        <f t="shared" si="57"/>
        <v>0</v>
      </c>
      <c r="AQ155" s="279">
        <f t="shared" si="57"/>
        <v>0</v>
      </c>
      <c r="AR155" s="279">
        <f t="shared" si="57"/>
        <v>0</v>
      </c>
      <c r="AS155" s="279">
        <f t="shared" si="57"/>
        <v>0</v>
      </c>
      <c r="AT155" s="279">
        <f t="shared" si="57"/>
        <v>0</v>
      </c>
      <c r="AU155" s="280">
        <f t="shared" si="50"/>
        <v>0</v>
      </c>
      <c r="AV155" s="280">
        <f t="shared" si="42"/>
        <v>0</v>
      </c>
      <c r="AW155" s="280">
        <f t="shared" si="42"/>
        <v>0</v>
      </c>
      <c r="AX155" s="280">
        <f t="shared" si="42"/>
        <v>0</v>
      </c>
      <c r="AY155" s="280">
        <f t="shared" si="42"/>
        <v>0</v>
      </c>
      <c r="AZ155" s="280">
        <f t="shared" si="54"/>
        <v>0</v>
      </c>
      <c r="BA155" s="280">
        <f t="shared" si="55"/>
        <v>0</v>
      </c>
      <c r="BB155" s="280">
        <f t="shared" si="56"/>
        <v>0</v>
      </c>
      <c r="BC155" s="280">
        <f t="shared" si="53"/>
        <v>0</v>
      </c>
      <c r="BD155" s="280">
        <f t="shared" si="53"/>
        <v>0</v>
      </c>
      <c r="BE155" s="280">
        <f t="shared" si="53"/>
        <v>0</v>
      </c>
      <c r="BF155" s="280">
        <f t="shared" si="53"/>
        <v>0</v>
      </c>
      <c r="BG155" s="280">
        <f t="shared" si="53"/>
        <v>0</v>
      </c>
      <c r="BH155" s="280">
        <f t="shared" si="53"/>
        <v>0</v>
      </c>
      <c r="BI155" s="280">
        <f t="shared" si="43"/>
        <v>0</v>
      </c>
      <c r="BJ155" s="280">
        <f t="shared" si="43"/>
        <v>0</v>
      </c>
      <c r="BK155" s="280">
        <f t="shared" si="43"/>
        <v>0</v>
      </c>
      <c r="BL155" s="279">
        <f t="shared" si="51"/>
        <v>0</v>
      </c>
    </row>
    <row r="156" spans="1:66" x14ac:dyDescent="0.25">
      <c r="A156" s="268" t="s">
        <v>620</v>
      </c>
      <c r="B156" s="175">
        <v>0</v>
      </c>
      <c r="C156" s="175">
        <v>0</v>
      </c>
      <c r="D156" s="272">
        <v>0</v>
      </c>
      <c r="E156" s="272">
        <v>0</v>
      </c>
      <c r="F156" s="272">
        <v>0</v>
      </c>
      <c r="G156" s="272">
        <v>0</v>
      </c>
      <c r="H156" s="272">
        <v>0</v>
      </c>
      <c r="I156" s="272">
        <v>0</v>
      </c>
      <c r="J156" s="272">
        <v>0</v>
      </c>
      <c r="K156" s="272">
        <v>0</v>
      </c>
      <c r="L156" s="272">
        <v>0</v>
      </c>
      <c r="M156" s="272">
        <v>0</v>
      </c>
      <c r="N156" s="272">
        <v>0</v>
      </c>
      <c r="O156" s="272">
        <v>0</v>
      </c>
      <c r="P156" s="272">
        <f t="shared" si="48"/>
        <v>0</v>
      </c>
      <c r="Q156" s="272">
        <v>0</v>
      </c>
      <c r="R156" s="272">
        <v>0</v>
      </c>
      <c r="S156" s="272">
        <v>0</v>
      </c>
      <c r="T156" s="272">
        <v>0</v>
      </c>
      <c r="U156" s="272">
        <v>0</v>
      </c>
      <c r="V156" s="272">
        <v>0</v>
      </c>
      <c r="W156" s="272">
        <v>0</v>
      </c>
      <c r="X156" s="272">
        <v>0</v>
      </c>
      <c r="Y156" s="272">
        <v>0</v>
      </c>
      <c r="Z156" s="272">
        <v>0</v>
      </c>
      <c r="AA156" s="272">
        <v>0</v>
      </c>
      <c r="AB156" s="272">
        <v>0</v>
      </c>
      <c r="AC156" s="272">
        <v>0</v>
      </c>
      <c r="AD156" s="272">
        <v>0</v>
      </c>
      <c r="AE156" s="272">
        <v>0</v>
      </c>
      <c r="AF156" s="272">
        <v>0</v>
      </c>
      <c r="AG156" s="170">
        <f t="shared" si="49"/>
        <v>0</v>
      </c>
      <c r="AI156" s="279">
        <f t="shared" si="47"/>
        <v>0</v>
      </c>
      <c r="AJ156" s="279">
        <f t="shared" si="47"/>
        <v>0</v>
      </c>
      <c r="AK156" s="279">
        <f t="shared" si="47"/>
        <v>0</v>
      </c>
      <c r="AL156" s="279">
        <f t="shared" si="47"/>
        <v>0</v>
      </c>
      <c r="AM156" s="279">
        <f t="shared" si="47"/>
        <v>0</v>
      </c>
      <c r="AN156" s="279">
        <f t="shared" si="47"/>
        <v>0</v>
      </c>
      <c r="AO156" s="279">
        <f t="shared" si="57"/>
        <v>0</v>
      </c>
      <c r="AP156" s="279">
        <f t="shared" si="57"/>
        <v>0</v>
      </c>
      <c r="AQ156" s="279">
        <f t="shared" si="57"/>
        <v>0</v>
      </c>
      <c r="AR156" s="279">
        <f t="shared" si="57"/>
        <v>0</v>
      </c>
      <c r="AS156" s="279">
        <f t="shared" si="57"/>
        <v>0</v>
      </c>
      <c r="AT156" s="279">
        <f t="shared" si="57"/>
        <v>0</v>
      </c>
      <c r="AU156" s="280">
        <f t="shared" si="50"/>
        <v>0</v>
      </c>
      <c r="AV156" s="280">
        <f t="shared" si="42"/>
        <v>0</v>
      </c>
      <c r="AW156" s="280">
        <f t="shared" si="42"/>
        <v>0</v>
      </c>
      <c r="AX156" s="280">
        <f t="shared" si="42"/>
        <v>0</v>
      </c>
      <c r="AY156" s="280">
        <f t="shared" si="42"/>
        <v>0</v>
      </c>
      <c r="AZ156" s="280">
        <f t="shared" si="54"/>
        <v>0</v>
      </c>
      <c r="BA156" s="280">
        <f t="shared" si="55"/>
        <v>0</v>
      </c>
      <c r="BB156" s="280">
        <f t="shared" si="56"/>
        <v>0</v>
      </c>
      <c r="BC156" s="280">
        <f t="shared" si="53"/>
        <v>0</v>
      </c>
      <c r="BD156" s="280">
        <f t="shared" si="53"/>
        <v>0</v>
      </c>
      <c r="BE156" s="280">
        <f t="shared" si="53"/>
        <v>0</v>
      </c>
      <c r="BF156" s="280">
        <f t="shared" si="53"/>
        <v>0</v>
      </c>
      <c r="BG156" s="280">
        <f t="shared" si="53"/>
        <v>0</v>
      </c>
      <c r="BH156" s="280">
        <f t="shared" si="53"/>
        <v>0</v>
      </c>
      <c r="BI156" s="280">
        <f t="shared" si="43"/>
        <v>0</v>
      </c>
      <c r="BJ156" s="280">
        <f t="shared" si="43"/>
        <v>0</v>
      </c>
      <c r="BK156" s="280">
        <f t="shared" si="43"/>
        <v>0</v>
      </c>
      <c r="BL156" s="279">
        <f t="shared" si="51"/>
        <v>0</v>
      </c>
    </row>
    <row r="157" spans="1:66" x14ac:dyDescent="0.25">
      <c r="A157" s="268" t="s">
        <v>621</v>
      </c>
      <c r="B157" s="175">
        <v>0</v>
      </c>
      <c r="C157" s="175">
        <v>0</v>
      </c>
      <c r="D157" s="272">
        <v>0</v>
      </c>
      <c r="E157" s="272">
        <v>0</v>
      </c>
      <c r="F157" s="272">
        <v>0</v>
      </c>
      <c r="G157" s="272">
        <v>0</v>
      </c>
      <c r="H157" s="272">
        <v>0</v>
      </c>
      <c r="I157" s="272">
        <v>0</v>
      </c>
      <c r="J157" s="272">
        <v>0</v>
      </c>
      <c r="K157" s="272">
        <v>0</v>
      </c>
      <c r="L157" s="272">
        <v>0</v>
      </c>
      <c r="M157" s="272">
        <v>0</v>
      </c>
      <c r="N157" s="272">
        <v>0</v>
      </c>
      <c r="O157" s="272">
        <v>0</v>
      </c>
      <c r="P157" s="272">
        <f t="shared" si="48"/>
        <v>0</v>
      </c>
      <c r="Q157" s="272">
        <v>0</v>
      </c>
      <c r="R157" s="272">
        <v>0</v>
      </c>
      <c r="S157" s="272">
        <v>0</v>
      </c>
      <c r="T157" s="272">
        <v>0</v>
      </c>
      <c r="U157" s="272">
        <v>0</v>
      </c>
      <c r="V157" s="272">
        <v>0</v>
      </c>
      <c r="W157" s="272">
        <v>0</v>
      </c>
      <c r="X157" s="272">
        <v>0</v>
      </c>
      <c r="Y157" s="272">
        <v>0</v>
      </c>
      <c r="Z157" s="272">
        <v>0</v>
      </c>
      <c r="AA157" s="272">
        <v>0</v>
      </c>
      <c r="AB157" s="272">
        <v>0</v>
      </c>
      <c r="AC157" s="272">
        <v>0</v>
      </c>
      <c r="AD157" s="272">
        <v>0</v>
      </c>
      <c r="AE157" s="272">
        <v>0</v>
      </c>
      <c r="AF157" s="272">
        <v>0</v>
      </c>
      <c r="AG157" s="170">
        <f t="shared" si="49"/>
        <v>0</v>
      </c>
      <c r="AI157" s="279">
        <f t="shared" si="47"/>
        <v>0</v>
      </c>
      <c r="AJ157" s="279">
        <f t="shared" si="47"/>
        <v>0</v>
      </c>
      <c r="AK157" s="279">
        <f t="shared" si="47"/>
        <v>0</v>
      </c>
      <c r="AL157" s="279">
        <f t="shared" si="47"/>
        <v>0</v>
      </c>
      <c r="AM157" s="279">
        <f t="shared" si="47"/>
        <v>0</v>
      </c>
      <c r="AN157" s="279">
        <f t="shared" si="47"/>
        <v>0</v>
      </c>
      <c r="AO157" s="279">
        <f t="shared" si="57"/>
        <v>0</v>
      </c>
      <c r="AP157" s="279">
        <f t="shared" si="57"/>
        <v>0</v>
      </c>
      <c r="AQ157" s="279">
        <f t="shared" si="57"/>
        <v>0</v>
      </c>
      <c r="AR157" s="279">
        <f t="shared" si="57"/>
        <v>0</v>
      </c>
      <c r="AS157" s="279">
        <f t="shared" si="57"/>
        <v>0</v>
      </c>
      <c r="AT157" s="279">
        <f t="shared" si="57"/>
        <v>0</v>
      </c>
      <c r="AU157" s="280">
        <f t="shared" si="50"/>
        <v>0</v>
      </c>
      <c r="AV157" s="280">
        <f t="shared" si="42"/>
        <v>0</v>
      </c>
      <c r="AW157" s="280">
        <f t="shared" si="42"/>
        <v>0</v>
      </c>
      <c r="AX157" s="280">
        <f t="shared" si="42"/>
        <v>0</v>
      </c>
      <c r="AY157" s="280">
        <f t="shared" si="42"/>
        <v>0</v>
      </c>
      <c r="AZ157" s="280">
        <f t="shared" si="54"/>
        <v>0</v>
      </c>
      <c r="BA157" s="280">
        <f t="shared" si="55"/>
        <v>0</v>
      </c>
      <c r="BB157" s="280">
        <f t="shared" si="56"/>
        <v>0</v>
      </c>
      <c r="BC157" s="280">
        <f t="shared" si="53"/>
        <v>0</v>
      </c>
      <c r="BD157" s="280">
        <f t="shared" si="53"/>
        <v>0</v>
      </c>
      <c r="BE157" s="280">
        <f t="shared" si="53"/>
        <v>0</v>
      </c>
      <c r="BF157" s="280">
        <f t="shared" si="53"/>
        <v>0</v>
      </c>
      <c r="BG157" s="280">
        <f t="shared" si="53"/>
        <v>0</v>
      </c>
      <c r="BH157" s="280">
        <f t="shared" si="53"/>
        <v>0</v>
      </c>
      <c r="BI157" s="280">
        <f t="shared" si="43"/>
        <v>0</v>
      </c>
      <c r="BJ157" s="280">
        <f t="shared" si="43"/>
        <v>0</v>
      </c>
      <c r="BK157" s="280">
        <f t="shared" si="43"/>
        <v>0</v>
      </c>
      <c r="BL157" s="279">
        <f t="shared" si="51"/>
        <v>0</v>
      </c>
    </row>
    <row r="158" spans="1:66" x14ac:dyDescent="0.25">
      <c r="A158" s="268" t="s">
        <v>622</v>
      </c>
      <c r="B158" s="175">
        <v>0</v>
      </c>
      <c r="C158" s="175">
        <v>0</v>
      </c>
      <c r="D158" s="272">
        <v>0</v>
      </c>
      <c r="E158" s="272">
        <v>0</v>
      </c>
      <c r="F158" s="272">
        <v>0</v>
      </c>
      <c r="G158" s="272">
        <v>0</v>
      </c>
      <c r="H158" s="272">
        <v>0</v>
      </c>
      <c r="I158" s="272">
        <v>0</v>
      </c>
      <c r="J158" s="272">
        <v>0</v>
      </c>
      <c r="K158" s="272">
        <v>0</v>
      </c>
      <c r="L158" s="272">
        <v>0</v>
      </c>
      <c r="M158" s="272">
        <v>0</v>
      </c>
      <c r="N158" s="272">
        <v>0</v>
      </c>
      <c r="O158" s="272">
        <v>0</v>
      </c>
      <c r="P158" s="272">
        <f t="shared" si="48"/>
        <v>0</v>
      </c>
      <c r="Q158" s="272">
        <v>0</v>
      </c>
      <c r="R158" s="272">
        <v>0</v>
      </c>
      <c r="S158" s="272">
        <v>0</v>
      </c>
      <c r="T158" s="272">
        <v>0</v>
      </c>
      <c r="U158" s="272">
        <v>0</v>
      </c>
      <c r="V158" s="272">
        <v>0</v>
      </c>
      <c r="W158" s="272">
        <v>0</v>
      </c>
      <c r="X158" s="272">
        <v>0</v>
      </c>
      <c r="Y158" s="272">
        <v>0</v>
      </c>
      <c r="Z158" s="272">
        <v>0</v>
      </c>
      <c r="AA158" s="272">
        <v>0</v>
      </c>
      <c r="AB158" s="272">
        <v>0</v>
      </c>
      <c r="AC158" s="272">
        <v>0</v>
      </c>
      <c r="AD158" s="272">
        <v>0</v>
      </c>
      <c r="AE158" s="272">
        <v>0</v>
      </c>
      <c r="AF158" s="272">
        <v>0</v>
      </c>
      <c r="AG158" s="170">
        <f t="shared" si="49"/>
        <v>0</v>
      </c>
      <c r="AI158" s="279">
        <f t="shared" si="47"/>
        <v>0</v>
      </c>
      <c r="AJ158" s="279">
        <f t="shared" si="47"/>
        <v>0</v>
      </c>
      <c r="AK158" s="279">
        <f t="shared" si="47"/>
        <v>0</v>
      </c>
      <c r="AL158" s="279">
        <f t="shared" si="47"/>
        <v>0</v>
      </c>
      <c r="AM158" s="279">
        <f t="shared" si="47"/>
        <v>0</v>
      </c>
      <c r="AN158" s="279">
        <f t="shared" si="47"/>
        <v>0</v>
      </c>
      <c r="AO158" s="279">
        <f t="shared" si="57"/>
        <v>0</v>
      </c>
      <c r="AP158" s="279">
        <f t="shared" si="57"/>
        <v>0</v>
      </c>
      <c r="AQ158" s="279">
        <f t="shared" si="57"/>
        <v>0</v>
      </c>
      <c r="AR158" s="279">
        <f t="shared" si="57"/>
        <v>0</v>
      </c>
      <c r="AS158" s="279">
        <f t="shared" si="57"/>
        <v>0</v>
      </c>
      <c r="AT158" s="279">
        <f t="shared" si="57"/>
        <v>0</v>
      </c>
      <c r="AU158" s="280">
        <f t="shared" si="50"/>
        <v>0</v>
      </c>
      <c r="AV158" s="280">
        <f t="shared" si="42"/>
        <v>0</v>
      </c>
      <c r="AW158" s="280">
        <f t="shared" si="42"/>
        <v>0</v>
      </c>
      <c r="AX158" s="280">
        <f t="shared" si="42"/>
        <v>0</v>
      </c>
      <c r="AY158" s="280">
        <f t="shared" si="42"/>
        <v>0</v>
      </c>
      <c r="AZ158" s="280">
        <f t="shared" si="54"/>
        <v>0</v>
      </c>
      <c r="BA158" s="280">
        <f t="shared" si="55"/>
        <v>0</v>
      </c>
      <c r="BB158" s="280">
        <f t="shared" si="56"/>
        <v>0</v>
      </c>
      <c r="BC158" s="280">
        <f t="shared" si="53"/>
        <v>0</v>
      </c>
      <c r="BD158" s="280">
        <f t="shared" si="53"/>
        <v>0</v>
      </c>
      <c r="BE158" s="280">
        <f t="shared" si="53"/>
        <v>0</v>
      </c>
      <c r="BF158" s="280">
        <f t="shared" si="53"/>
        <v>0</v>
      </c>
      <c r="BG158" s="280">
        <f t="shared" si="53"/>
        <v>0</v>
      </c>
      <c r="BH158" s="280">
        <f t="shared" si="53"/>
        <v>0</v>
      </c>
      <c r="BI158" s="280">
        <f t="shared" si="43"/>
        <v>0</v>
      </c>
      <c r="BJ158" s="280">
        <f t="shared" si="43"/>
        <v>0</v>
      </c>
      <c r="BK158" s="280">
        <f t="shared" si="43"/>
        <v>0</v>
      </c>
      <c r="BL158" s="279">
        <f t="shared" si="51"/>
        <v>0</v>
      </c>
    </row>
    <row r="159" spans="1:66" x14ac:dyDescent="0.25">
      <c r="A159" s="268" t="s">
        <v>623</v>
      </c>
      <c r="B159" s="175">
        <v>0</v>
      </c>
      <c r="C159" s="175">
        <v>0</v>
      </c>
      <c r="D159" s="272">
        <v>0</v>
      </c>
      <c r="E159" s="272">
        <v>0</v>
      </c>
      <c r="F159" s="272">
        <v>0</v>
      </c>
      <c r="G159" s="272">
        <v>0</v>
      </c>
      <c r="H159" s="272">
        <v>0</v>
      </c>
      <c r="I159" s="272">
        <v>0</v>
      </c>
      <c r="J159" s="272">
        <v>0</v>
      </c>
      <c r="K159" s="272">
        <v>0</v>
      </c>
      <c r="L159" s="272">
        <v>0</v>
      </c>
      <c r="M159" s="272">
        <v>0</v>
      </c>
      <c r="N159" s="272">
        <v>0</v>
      </c>
      <c r="O159" s="272">
        <v>0</v>
      </c>
      <c r="P159" s="272">
        <f t="shared" si="48"/>
        <v>0</v>
      </c>
      <c r="Q159" s="272">
        <v>0</v>
      </c>
      <c r="R159" s="272">
        <v>0</v>
      </c>
      <c r="S159" s="272">
        <v>0</v>
      </c>
      <c r="T159" s="272">
        <v>0</v>
      </c>
      <c r="U159" s="272">
        <v>0</v>
      </c>
      <c r="V159" s="272">
        <v>0</v>
      </c>
      <c r="W159" s="272">
        <v>0</v>
      </c>
      <c r="X159" s="272">
        <v>0</v>
      </c>
      <c r="Y159" s="272">
        <v>0</v>
      </c>
      <c r="Z159" s="272">
        <v>0</v>
      </c>
      <c r="AA159" s="272">
        <v>0</v>
      </c>
      <c r="AB159" s="272">
        <v>0</v>
      </c>
      <c r="AC159" s="272">
        <v>0</v>
      </c>
      <c r="AD159" s="272">
        <v>0</v>
      </c>
      <c r="AE159" s="272">
        <v>0</v>
      </c>
      <c r="AF159" s="272">
        <v>0</v>
      </c>
      <c r="AG159" s="170">
        <f t="shared" si="49"/>
        <v>0</v>
      </c>
      <c r="AI159" s="279">
        <f t="shared" si="47"/>
        <v>0</v>
      </c>
      <c r="AJ159" s="279">
        <f t="shared" si="47"/>
        <v>0</v>
      </c>
      <c r="AK159" s="279">
        <f t="shared" si="47"/>
        <v>0</v>
      </c>
      <c r="AL159" s="279">
        <f t="shared" si="47"/>
        <v>0</v>
      </c>
      <c r="AM159" s="279">
        <f t="shared" si="47"/>
        <v>0</v>
      </c>
      <c r="AN159" s="279">
        <f t="shared" si="47"/>
        <v>0</v>
      </c>
      <c r="AO159" s="279">
        <f t="shared" si="57"/>
        <v>0</v>
      </c>
      <c r="AP159" s="279">
        <f t="shared" si="57"/>
        <v>0</v>
      </c>
      <c r="AQ159" s="279">
        <f t="shared" si="57"/>
        <v>0</v>
      </c>
      <c r="AR159" s="279">
        <f t="shared" si="57"/>
        <v>0</v>
      </c>
      <c r="AS159" s="279">
        <f t="shared" si="57"/>
        <v>0</v>
      </c>
      <c r="AT159" s="279">
        <f t="shared" si="57"/>
        <v>0</v>
      </c>
      <c r="AU159" s="280">
        <f t="shared" si="50"/>
        <v>0</v>
      </c>
      <c r="AV159" s="280">
        <f t="shared" si="42"/>
        <v>0</v>
      </c>
      <c r="AW159" s="280">
        <f t="shared" si="42"/>
        <v>0</v>
      </c>
      <c r="AX159" s="280">
        <f t="shared" si="42"/>
        <v>0</v>
      </c>
      <c r="AY159" s="280">
        <f t="shared" si="42"/>
        <v>0</v>
      </c>
      <c r="AZ159" s="280">
        <f t="shared" si="54"/>
        <v>0</v>
      </c>
      <c r="BA159" s="280">
        <f t="shared" si="55"/>
        <v>0</v>
      </c>
      <c r="BB159" s="280">
        <f t="shared" si="56"/>
        <v>0</v>
      </c>
      <c r="BC159" s="280">
        <f t="shared" si="53"/>
        <v>0</v>
      </c>
      <c r="BD159" s="280">
        <f t="shared" si="53"/>
        <v>0</v>
      </c>
      <c r="BE159" s="280">
        <f t="shared" si="53"/>
        <v>0</v>
      </c>
      <c r="BF159" s="280">
        <f t="shared" si="53"/>
        <v>0</v>
      </c>
      <c r="BG159" s="280">
        <f t="shared" si="53"/>
        <v>0</v>
      </c>
      <c r="BH159" s="280">
        <f t="shared" si="53"/>
        <v>0</v>
      </c>
      <c r="BI159" s="280">
        <f t="shared" si="43"/>
        <v>0</v>
      </c>
      <c r="BJ159" s="280">
        <f t="shared" si="43"/>
        <v>0</v>
      </c>
      <c r="BK159" s="280">
        <f t="shared" si="43"/>
        <v>0</v>
      </c>
      <c r="BL159" s="279">
        <f t="shared" si="51"/>
        <v>0</v>
      </c>
    </row>
    <row r="160" spans="1:66" x14ac:dyDescent="0.25">
      <c r="A160" s="268" t="s">
        <v>225</v>
      </c>
      <c r="B160" s="175">
        <v>2.6800000000000001E-2</v>
      </c>
      <c r="C160" s="175">
        <v>2.52E-2</v>
      </c>
      <c r="D160" s="272">
        <v>11380919.199999999</v>
      </c>
      <c r="E160" s="272">
        <v>11380919.199999999</v>
      </c>
      <c r="F160" s="272">
        <v>11380919.199999999</v>
      </c>
      <c r="G160" s="272">
        <v>11380919.199999999</v>
      </c>
      <c r="H160" s="272">
        <v>11380919.199999999</v>
      </c>
      <c r="I160" s="272">
        <v>11380919.199999999</v>
      </c>
      <c r="J160" s="272">
        <v>11380919.199999999</v>
      </c>
      <c r="K160" s="272">
        <v>11380919.199999999</v>
      </c>
      <c r="L160" s="272">
        <v>11380919.199999999</v>
      </c>
      <c r="M160" s="272">
        <v>11380919.199999999</v>
      </c>
      <c r="N160" s="272">
        <v>11380919.199999999</v>
      </c>
      <c r="O160" s="272">
        <v>11380919.199999999</v>
      </c>
      <c r="P160" s="272">
        <f t="shared" si="48"/>
        <v>136571030.40000001</v>
      </c>
      <c r="Q160" s="272">
        <v>11380919.199999999</v>
      </c>
      <c r="R160" s="272">
        <v>5749084.7649999997</v>
      </c>
      <c r="S160" s="272">
        <v>117250.33000000007</v>
      </c>
      <c r="T160" s="272">
        <v>117250.33000000007</v>
      </c>
      <c r="U160" s="272">
        <v>117250.33000000007</v>
      </c>
      <c r="V160" s="272">
        <v>117250.33000000007</v>
      </c>
      <c r="W160" s="272">
        <v>117250.33000000007</v>
      </c>
      <c r="X160" s="272">
        <v>117250.33000000007</v>
      </c>
      <c r="Y160" s="272">
        <v>117250.33000000007</v>
      </c>
      <c r="Z160" s="272">
        <v>117250.33000000007</v>
      </c>
      <c r="AA160" s="272">
        <v>117250.33000000007</v>
      </c>
      <c r="AB160" s="272">
        <v>117250.33000000007</v>
      </c>
      <c r="AC160" s="272">
        <v>117250.33000000007</v>
      </c>
      <c r="AD160" s="272">
        <v>117250.33000000007</v>
      </c>
      <c r="AE160" s="272">
        <v>117250.33000000007</v>
      </c>
      <c r="AF160" s="272">
        <v>117250.33000000007</v>
      </c>
      <c r="AG160" s="170">
        <f t="shared" si="49"/>
        <v>1407003.9600000009</v>
      </c>
      <c r="AI160" s="279">
        <f t="shared" si="47"/>
        <v>25417.39</v>
      </c>
      <c r="AJ160" s="279">
        <f t="shared" si="47"/>
        <v>25417.39</v>
      </c>
      <c r="AK160" s="279">
        <f t="shared" si="47"/>
        <v>25417.39</v>
      </c>
      <c r="AL160" s="279">
        <f t="shared" si="47"/>
        <v>25417.39</v>
      </c>
      <c r="AM160" s="279">
        <f t="shared" si="47"/>
        <v>25417.39</v>
      </c>
      <c r="AN160" s="279">
        <f t="shared" si="47"/>
        <v>25417.39</v>
      </c>
      <c r="AO160" s="279">
        <f t="shared" si="57"/>
        <v>25417.39</v>
      </c>
      <c r="AP160" s="279">
        <f t="shared" si="57"/>
        <v>25417.39</v>
      </c>
      <c r="AQ160" s="279">
        <f t="shared" si="57"/>
        <v>25417.39</v>
      </c>
      <c r="AR160" s="279">
        <f t="shared" si="57"/>
        <v>25417.39</v>
      </c>
      <c r="AS160" s="279">
        <f t="shared" si="57"/>
        <v>25417.39</v>
      </c>
      <c r="AT160" s="279">
        <f t="shared" si="57"/>
        <v>25417.39</v>
      </c>
      <c r="AU160" s="280">
        <f t="shared" si="50"/>
        <v>305008.68000000005</v>
      </c>
      <c r="AV160" s="280">
        <f t="shared" si="42"/>
        <v>25417.39</v>
      </c>
      <c r="AW160" s="280">
        <f t="shared" si="42"/>
        <v>12839.62</v>
      </c>
      <c r="AX160" s="280">
        <f t="shared" si="42"/>
        <v>261.86</v>
      </c>
      <c r="AY160" s="280">
        <f t="shared" si="42"/>
        <v>261.86</v>
      </c>
      <c r="AZ160" s="280">
        <f t="shared" si="54"/>
        <v>246.23</v>
      </c>
      <c r="BA160" s="280">
        <f t="shared" si="55"/>
        <v>246.23</v>
      </c>
      <c r="BB160" s="280">
        <f t="shared" si="56"/>
        <v>246.23</v>
      </c>
      <c r="BC160" s="280">
        <f t="shared" si="53"/>
        <v>246.23</v>
      </c>
      <c r="BD160" s="280">
        <f t="shared" si="53"/>
        <v>246.23</v>
      </c>
      <c r="BE160" s="280">
        <f t="shared" si="53"/>
        <v>246.23</v>
      </c>
      <c r="BF160" s="280">
        <f t="shared" si="53"/>
        <v>246.23</v>
      </c>
      <c r="BG160" s="280">
        <f t="shared" si="53"/>
        <v>246.23</v>
      </c>
      <c r="BH160" s="280">
        <f t="shared" si="53"/>
        <v>246.23</v>
      </c>
      <c r="BI160" s="280">
        <f t="shared" si="43"/>
        <v>246.23</v>
      </c>
      <c r="BJ160" s="280">
        <f t="shared" si="43"/>
        <v>246.23</v>
      </c>
      <c r="BK160" s="280">
        <f t="shared" si="43"/>
        <v>246.23</v>
      </c>
      <c r="BL160" s="279">
        <f t="shared" si="51"/>
        <v>2954.7599999999998</v>
      </c>
    </row>
    <row r="161" spans="1:64" x14ac:dyDescent="0.25">
      <c r="A161" s="268" t="s">
        <v>226</v>
      </c>
      <c r="B161" s="175">
        <v>1.7299999999999999E-2</v>
      </c>
      <c r="C161" s="175">
        <v>1.6199999999999999E-2</v>
      </c>
      <c r="D161" s="272">
        <v>13703060.560000001</v>
      </c>
      <c r="E161" s="272">
        <v>13703067.720000001</v>
      </c>
      <c r="F161" s="272">
        <v>13703074.880000001</v>
      </c>
      <c r="G161" s="272">
        <v>13703074.880000001</v>
      </c>
      <c r="H161" s="272">
        <v>13703074.880000001</v>
      </c>
      <c r="I161" s="272">
        <v>13782580.710000001</v>
      </c>
      <c r="J161" s="272">
        <v>13862086.530000001</v>
      </c>
      <c r="K161" s="272">
        <v>13862086.530000001</v>
      </c>
      <c r="L161" s="272">
        <v>13862086.530000001</v>
      </c>
      <c r="M161" s="272">
        <v>13862086.530000001</v>
      </c>
      <c r="N161" s="272">
        <v>13862086.530000001</v>
      </c>
      <c r="O161" s="272">
        <v>13862086.530000001</v>
      </c>
      <c r="P161" s="272">
        <f t="shared" si="48"/>
        <v>165470452.81</v>
      </c>
      <c r="Q161" s="272">
        <v>13862086.530000001</v>
      </c>
      <c r="R161" s="272">
        <v>7127934.3400000008</v>
      </c>
      <c r="S161" s="272">
        <v>393782.15000000037</v>
      </c>
      <c r="T161" s="272">
        <v>393782.15000000037</v>
      </c>
      <c r="U161" s="272">
        <v>393782.15000000037</v>
      </c>
      <c r="V161" s="272">
        <v>393782.15000000037</v>
      </c>
      <c r="W161" s="272">
        <v>393782.15000000037</v>
      </c>
      <c r="X161" s="272">
        <v>393782.15000000037</v>
      </c>
      <c r="Y161" s="272">
        <v>393782.15000000037</v>
      </c>
      <c r="Z161" s="272">
        <v>393782.15000000037</v>
      </c>
      <c r="AA161" s="272">
        <v>393782.15000000037</v>
      </c>
      <c r="AB161" s="272">
        <v>393782.15000000037</v>
      </c>
      <c r="AC161" s="272">
        <v>393782.15000000037</v>
      </c>
      <c r="AD161" s="272">
        <v>393782.15000000037</v>
      </c>
      <c r="AE161" s="272">
        <v>393782.15000000037</v>
      </c>
      <c r="AF161" s="272">
        <v>393782.15000000037</v>
      </c>
      <c r="AG161" s="170">
        <f t="shared" si="49"/>
        <v>4725385.8000000045</v>
      </c>
      <c r="AI161" s="279">
        <f t="shared" si="47"/>
        <v>19755.25</v>
      </c>
      <c r="AJ161" s="279">
        <f t="shared" si="47"/>
        <v>19755.259999999998</v>
      </c>
      <c r="AK161" s="279">
        <f t="shared" si="47"/>
        <v>19755.27</v>
      </c>
      <c r="AL161" s="279">
        <f t="shared" si="47"/>
        <v>19755.27</v>
      </c>
      <c r="AM161" s="279">
        <f t="shared" si="47"/>
        <v>19755.27</v>
      </c>
      <c r="AN161" s="279">
        <f t="shared" si="47"/>
        <v>19869.89</v>
      </c>
      <c r="AO161" s="279">
        <f t="shared" si="57"/>
        <v>19984.509999999998</v>
      </c>
      <c r="AP161" s="279">
        <f t="shared" si="57"/>
        <v>19984.509999999998</v>
      </c>
      <c r="AQ161" s="279">
        <f t="shared" si="57"/>
        <v>19984.509999999998</v>
      </c>
      <c r="AR161" s="279">
        <f t="shared" si="57"/>
        <v>19984.509999999998</v>
      </c>
      <c r="AS161" s="279">
        <f t="shared" si="57"/>
        <v>19984.509999999998</v>
      </c>
      <c r="AT161" s="279">
        <f t="shared" si="57"/>
        <v>19984.509999999998</v>
      </c>
      <c r="AU161" s="280">
        <f t="shared" si="50"/>
        <v>238553.27000000005</v>
      </c>
      <c r="AV161" s="280">
        <f t="shared" si="42"/>
        <v>19984.509999999998</v>
      </c>
      <c r="AW161" s="280">
        <f t="shared" si="42"/>
        <v>10276.11</v>
      </c>
      <c r="AX161" s="280">
        <f t="shared" si="42"/>
        <v>567.70000000000005</v>
      </c>
      <c r="AY161" s="280">
        <f t="shared" si="42"/>
        <v>567.70000000000005</v>
      </c>
      <c r="AZ161" s="280">
        <f t="shared" si="54"/>
        <v>531.61</v>
      </c>
      <c r="BA161" s="280">
        <f t="shared" si="55"/>
        <v>531.61</v>
      </c>
      <c r="BB161" s="280">
        <f t="shared" si="56"/>
        <v>531.61</v>
      </c>
      <c r="BC161" s="280">
        <f t="shared" si="53"/>
        <v>531.61</v>
      </c>
      <c r="BD161" s="280">
        <f t="shared" si="53"/>
        <v>531.61</v>
      </c>
      <c r="BE161" s="280">
        <f t="shared" si="53"/>
        <v>531.61</v>
      </c>
      <c r="BF161" s="280">
        <f t="shared" si="53"/>
        <v>531.61</v>
      </c>
      <c r="BG161" s="280">
        <f t="shared" si="53"/>
        <v>531.61</v>
      </c>
      <c r="BH161" s="280">
        <f t="shared" si="53"/>
        <v>531.61</v>
      </c>
      <c r="BI161" s="280">
        <f t="shared" si="43"/>
        <v>531.61</v>
      </c>
      <c r="BJ161" s="280">
        <f t="shared" si="43"/>
        <v>531.61</v>
      </c>
      <c r="BK161" s="280">
        <f t="shared" si="43"/>
        <v>531.61</v>
      </c>
      <c r="BL161" s="279">
        <f t="shared" si="51"/>
        <v>6379.3199999999988</v>
      </c>
    </row>
    <row r="162" spans="1:64" x14ac:dyDescent="0.25">
      <c r="A162" s="268" t="s">
        <v>227</v>
      </c>
      <c r="B162" s="175">
        <v>1.7299999999999999E-2</v>
      </c>
      <c r="C162" s="175">
        <v>5.2899999999999996E-2</v>
      </c>
      <c r="D162" s="272">
        <v>45797966.32</v>
      </c>
      <c r="E162" s="272">
        <v>45798011.82</v>
      </c>
      <c r="F162" s="272">
        <v>45797340.479999997</v>
      </c>
      <c r="G162" s="272">
        <v>45797340.479999997</v>
      </c>
      <c r="H162" s="272">
        <v>45797340.479999997</v>
      </c>
      <c r="I162" s="272">
        <v>45819219.469999999</v>
      </c>
      <c r="J162" s="272">
        <v>45841098.449999996</v>
      </c>
      <c r="K162" s="272">
        <v>45841098.449999996</v>
      </c>
      <c r="L162" s="272">
        <v>45841098.449999996</v>
      </c>
      <c r="M162" s="272">
        <v>45841098.449999996</v>
      </c>
      <c r="N162" s="272">
        <v>45841098.449999996</v>
      </c>
      <c r="O162" s="272">
        <v>45841098.449999996</v>
      </c>
      <c r="P162" s="272">
        <f t="shared" si="48"/>
        <v>549853809.74999988</v>
      </c>
      <c r="Q162" s="272">
        <v>45841098.449999996</v>
      </c>
      <c r="R162" s="272">
        <v>45841098.449999996</v>
      </c>
      <c r="S162" s="272">
        <v>45841098.449999996</v>
      </c>
      <c r="T162" s="272">
        <v>45841098.449999996</v>
      </c>
      <c r="U162" s="272">
        <v>45841098.449999996</v>
      </c>
      <c r="V162" s="272">
        <v>45841098.449999996</v>
      </c>
      <c r="W162" s="272">
        <v>45841098.449999996</v>
      </c>
      <c r="X162" s="272">
        <v>45841098.449999996</v>
      </c>
      <c r="Y162" s="272">
        <v>45841098.449999996</v>
      </c>
      <c r="Z162" s="272">
        <v>45841098.449999996</v>
      </c>
      <c r="AA162" s="272">
        <v>45841098.449999996</v>
      </c>
      <c r="AB162" s="272">
        <v>49190943.499999993</v>
      </c>
      <c r="AC162" s="272">
        <v>52540788.549999997</v>
      </c>
      <c r="AD162" s="272">
        <v>52540788.549999997</v>
      </c>
      <c r="AE162" s="272">
        <v>52540788.549999997</v>
      </c>
      <c r="AF162" s="272">
        <v>52540788.549999997</v>
      </c>
      <c r="AG162" s="170">
        <f t="shared" si="49"/>
        <v>580241786.85000002</v>
      </c>
      <c r="AI162" s="279">
        <f t="shared" si="47"/>
        <v>66025.399999999994</v>
      </c>
      <c r="AJ162" s="279">
        <f t="shared" si="47"/>
        <v>66025.47</v>
      </c>
      <c r="AK162" s="279">
        <f t="shared" si="47"/>
        <v>66024.5</v>
      </c>
      <c r="AL162" s="279">
        <f t="shared" si="47"/>
        <v>66024.5</v>
      </c>
      <c r="AM162" s="279">
        <f t="shared" si="47"/>
        <v>66024.5</v>
      </c>
      <c r="AN162" s="279">
        <f t="shared" si="47"/>
        <v>66056.039999999994</v>
      </c>
      <c r="AO162" s="279">
        <f t="shared" si="57"/>
        <v>66087.58</v>
      </c>
      <c r="AP162" s="279">
        <f t="shared" si="57"/>
        <v>66087.58</v>
      </c>
      <c r="AQ162" s="279">
        <f t="shared" si="57"/>
        <v>66087.58</v>
      </c>
      <c r="AR162" s="279">
        <f t="shared" si="57"/>
        <v>66087.58</v>
      </c>
      <c r="AS162" s="279">
        <f t="shared" si="57"/>
        <v>66087.58</v>
      </c>
      <c r="AT162" s="279">
        <f t="shared" si="57"/>
        <v>66087.58</v>
      </c>
      <c r="AU162" s="280">
        <f t="shared" si="50"/>
        <v>792705.88999999978</v>
      </c>
      <c r="AV162" s="280">
        <f t="shared" si="42"/>
        <v>66087.58</v>
      </c>
      <c r="AW162" s="280">
        <f t="shared" si="42"/>
        <v>66087.58</v>
      </c>
      <c r="AX162" s="280">
        <f t="shared" si="42"/>
        <v>66087.58</v>
      </c>
      <c r="AY162" s="280">
        <f t="shared" si="42"/>
        <v>66087.58</v>
      </c>
      <c r="AZ162" s="280">
        <f t="shared" si="54"/>
        <v>202082.84</v>
      </c>
      <c r="BA162" s="280">
        <f t="shared" si="55"/>
        <v>202082.84</v>
      </c>
      <c r="BB162" s="280">
        <f t="shared" si="56"/>
        <v>202082.84</v>
      </c>
      <c r="BC162" s="280">
        <f t="shared" si="53"/>
        <v>202082.84</v>
      </c>
      <c r="BD162" s="280">
        <f t="shared" si="53"/>
        <v>202082.84</v>
      </c>
      <c r="BE162" s="280">
        <f t="shared" si="53"/>
        <v>202082.84</v>
      </c>
      <c r="BF162" s="280">
        <f t="shared" si="53"/>
        <v>202082.84</v>
      </c>
      <c r="BG162" s="280">
        <f t="shared" si="53"/>
        <v>216850.08</v>
      </c>
      <c r="BH162" s="280">
        <f t="shared" si="53"/>
        <v>231617.31</v>
      </c>
      <c r="BI162" s="280">
        <f t="shared" si="43"/>
        <v>231617.31</v>
      </c>
      <c r="BJ162" s="280">
        <f t="shared" si="43"/>
        <v>231617.31</v>
      </c>
      <c r="BK162" s="280">
        <f t="shared" si="43"/>
        <v>231617.31</v>
      </c>
      <c r="BL162" s="279">
        <f t="shared" si="51"/>
        <v>2557899.2000000002</v>
      </c>
    </row>
    <row r="163" spans="1:64" x14ac:dyDescent="0.25">
      <c r="A163" s="268" t="s">
        <v>228</v>
      </c>
      <c r="B163" s="175">
        <v>2.6000000000000002E-2</v>
      </c>
      <c r="C163" s="175">
        <v>3.3399999999999999E-2</v>
      </c>
      <c r="D163" s="272">
        <v>40327999.450000003</v>
      </c>
      <c r="E163" s="272">
        <v>40328257.469999999</v>
      </c>
      <c r="F163" s="272">
        <v>40328257.469999999</v>
      </c>
      <c r="G163" s="272">
        <v>40328257.469999999</v>
      </c>
      <c r="H163" s="272">
        <v>40909722.109999999</v>
      </c>
      <c r="I163" s="272">
        <v>41491196.659999996</v>
      </c>
      <c r="J163" s="272">
        <v>41491206.57</v>
      </c>
      <c r="K163" s="272">
        <v>41630138.68</v>
      </c>
      <c r="L163" s="272">
        <v>41769070.789999999</v>
      </c>
      <c r="M163" s="272">
        <v>41770588.335000001</v>
      </c>
      <c r="N163" s="272">
        <v>41772105.880000003</v>
      </c>
      <c r="O163" s="272">
        <v>41772105.880000003</v>
      </c>
      <c r="P163" s="272">
        <f t="shared" si="48"/>
        <v>493918906.76500005</v>
      </c>
      <c r="Q163" s="272">
        <v>41772105.880000003</v>
      </c>
      <c r="R163" s="272">
        <v>41772105.880000003</v>
      </c>
      <c r="S163" s="272">
        <v>41772105.880000003</v>
      </c>
      <c r="T163" s="272">
        <v>42030961.700000003</v>
      </c>
      <c r="U163" s="272">
        <v>42289817.520000003</v>
      </c>
      <c r="V163" s="272">
        <v>42289817.520000003</v>
      </c>
      <c r="W163" s="272">
        <v>42325673.665000007</v>
      </c>
      <c r="X163" s="272">
        <v>42361529.810000002</v>
      </c>
      <c r="Y163" s="272">
        <v>42361529.810000002</v>
      </c>
      <c r="Z163" s="272">
        <v>42361529.810000002</v>
      </c>
      <c r="AA163" s="272">
        <v>42361529.810000002</v>
      </c>
      <c r="AB163" s="272">
        <v>42361529.810000002</v>
      </c>
      <c r="AC163" s="272">
        <v>42361529.810000002</v>
      </c>
      <c r="AD163" s="272">
        <v>42361529.810000002</v>
      </c>
      <c r="AE163" s="272">
        <v>42361529.810000002</v>
      </c>
      <c r="AF163" s="272">
        <v>42361529.810000002</v>
      </c>
      <c r="AG163" s="170">
        <f t="shared" si="49"/>
        <v>508159076.99500006</v>
      </c>
      <c r="AI163" s="279">
        <f t="shared" si="47"/>
        <v>87377.33</v>
      </c>
      <c r="AJ163" s="279">
        <f t="shared" si="47"/>
        <v>87377.89</v>
      </c>
      <c r="AK163" s="279">
        <f t="shared" si="47"/>
        <v>87377.89</v>
      </c>
      <c r="AL163" s="279">
        <f t="shared" si="47"/>
        <v>87377.89</v>
      </c>
      <c r="AM163" s="279">
        <f t="shared" si="47"/>
        <v>88637.73</v>
      </c>
      <c r="AN163" s="279">
        <f t="shared" si="47"/>
        <v>89897.59</v>
      </c>
      <c r="AO163" s="279">
        <f t="shared" si="57"/>
        <v>89897.61</v>
      </c>
      <c r="AP163" s="279">
        <f t="shared" si="57"/>
        <v>90198.63</v>
      </c>
      <c r="AQ163" s="279">
        <f t="shared" si="57"/>
        <v>90499.65</v>
      </c>
      <c r="AR163" s="279">
        <f t="shared" si="57"/>
        <v>90502.94</v>
      </c>
      <c r="AS163" s="279">
        <f t="shared" si="57"/>
        <v>90506.23</v>
      </c>
      <c r="AT163" s="279">
        <f t="shared" si="57"/>
        <v>90506.23</v>
      </c>
      <c r="AU163" s="280">
        <f t="shared" si="50"/>
        <v>1070157.6099999999</v>
      </c>
      <c r="AV163" s="280">
        <f t="shared" si="42"/>
        <v>90506.23</v>
      </c>
      <c r="AW163" s="280">
        <f t="shared" si="42"/>
        <v>90506.23</v>
      </c>
      <c r="AX163" s="280">
        <f t="shared" si="42"/>
        <v>90506.23</v>
      </c>
      <c r="AY163" s="280">
        <f t="shared" si="42"/>
        <v>91067.08</v>
      </c>
      <c r="AZ163" s="280">
        <f t="shared" si="54"/>
        <v>117706.66</v>
      </c>
      <c r="BA163" s="280">
        <f t="shared" si="55"/>
        <v>117706.66</v>
      </c>
      <c r="BB163" s="280">
        <f t="shared" si="56"/>
        <v>117806.46</v>
      </c>
      <c r="BC163" s="280">
        <f t="shared" si="53"/>
        <v>117906.26</v>
      </c>
      <c r="BD163" s="280">
        <f t="shared" si="53"/>
        <v>117906.26</v>
      </c>
      <c r="BE163" s="280">
        <f t="shared" si="53"/>
        <v>117906.26</v>
      </c>
      <c r="BF163" s="280">
        <f t="shared" si="53"/>
        <v>117906.26</v>
      </c>
      <c r="BG163" s="280">
        <f t="shared" si="53"/>
        <v>117906.26</v>
      </c>
      <c r="BH163" s="280">
        <f t="shared" si="53"/>
        <v>117906.26</v>
      </c>
      <c r="BI163" s="280">
        <f t="shared" si="43"/>
        <v>117906.26</v>
      </c>
      <c r="BJ163" s="280">
        <f t="shared" si="43"/>
        <v>117906.26</v>
      </c>
      <c r="BK163" s="280">
        <f t="shared" si="43"/>
        <v>117906.26</v>
      </c>
      <c r="BL163" s="279">
        <f t="shared" si="51"/>
        <v>1414376.12</v>
      </c>
    </row>
    <row r="164" spans="1:64" x14ac:dyDescent="0.25">
      <c r="A164" s="268" t="s">
        <v>229</v>
      </c>
      <c r="B164" s="175">
        <v>2.1099999999999997E-2</v>
      </c>
      <c r="C164" s="175">
        <v>2.6199999999999998E-2</v>
      </c>
      <c r="D164" s="272">
        <v>33061029.690000001</v>
      </c>
      <c r="E164" s="272">
        <v>33065083.620000001</v>
      </c>
      <c r="F164" s="272">
        <v>33065083.620000001</v>
      </c>
      <c r="G164" s="272">
        <v>33065083.620000001</v>
      </c>
      <c r="H164" s="272">
        <v>33065083.620000001</v>
      </c>
      <c r="I164" s="272">
        <v>33044559.510000002</v>
      </c>
      <c r="J164" s="272">
        <v>33346676.755000003</v>
      </c>
      <c r="K164" s="272">
        <v>33697343.170000002</v>
      </c>
      <c r="L164" s="272">
        <v>33726705.744999997</v>
      </c>
      <c r="M164" s="272">
        <v>33764716.914999999</v>
      </c>
      <c r="N164" s="272">
        <v>33801390.57</v>
      </c>
      <c r="O164" s="272">
        <v>33801390.57</v>
      </c>
      <c r="P164" s="272">
        <f t="shared" si="48"/>
        <v>400504147.40500003</v>
      </c>
      <c r="Q164" s="272">
        <v>33801390.57</v>
      </c>
      <c r="R164" s="272">
        <v>33801390.57</v>
      </c>
      <c r="S164" s="272">
        <v>33801390.57</v>
      </c>
      <c r="T164" s="272">
        <v>33801390.57</v>
      </c>
      <c r="U164" s="272">
        <v>33801390.57</v>
      </c>
      <c r="V164" s="272">
        <v>33801390.57</v>
      </c>
      <c r="W164" s="272">
        <v>33837246.715000004</v>
      </c>
      <c r="X164" s="272">
        <v>33873102.859999999</v>
      </c>
      <c r="Y164" s="272">
        <v>33873102.859999999</v>
      </c>
      <c r="Z164" s="272">
        <v>33873102.859999999</v>
      </c>
      <c r="AA164" s="272">
        <v>34948973.905000001</v>
      </c>
      <c r="AB164" s="272">
        <v>36024844.950000003</v>
      </c>
      <c r="AC164" s="272">
        <v>36024844.950000003</v>
      </c>
      <c r="AD164" s="272">
        <v>36024844.950000003</v>
      </c>
      <c r="AE164" s="272">
        <v>36024844.950000003</v>
      </c>
      <c r="AF164" s="272">
        <v>36024844.950000003</v>
      </c>
      <c r="AG164" s="170">
        <f t="shared" si="49"/>
        <v>418132535.08999997</v>
      </c>
      <c r="AI164" s="279">
        <f t="shared" si="47"/>
        <v>58132.31</v>
      </c>
      <c r="AJ164" s="279">
        <f t="shared" si="47"/>
        <v>58139.44</v>
      </c>
      <c r="AK164" s="279">
        <f t="shared" si="47"/>
        <v>58139.44</v>
      </c>
      <c r="AL164" s="279">
        <f t="shared" si="47"/>
        <v>58139.44</v>
      </c>
      <c r="AM164" s="279">
        <f t="shared" si="47"/>
        <v>58139.44</v>
      </c>
      <c r="AN164" s="279">
        <f t="shared" si="47"/>
        <v>58103.35</v>
      </c>
      <c r="AO164" s="279">
        <f t="shared" si="57"/>
        <v>58634.57</v>
      </c>
      <c r="AP164" s="279">
        <f t="shared" si="57"/>
        <v>59251.16</v>
      </c>
      <c r="AQ164" s="279">
        <f t="shared" si="57"/>
        <v>59302.79</v>
      </c>
      <c r="AR164" s="279">
        <f t="shared" si="57"/>
        <v>59369.63</v>
      </c>
      <c r="AS164" s="279">
        <f t="shared" si="57"/>
        <v>59434.11</v>
      </c>
      <c r="AT164" s="279">
        <f t="shared" si="57"/>
        <v>59434.11</v>
      </c>
      <c r="AU164" s="280">
        <f t="shared" si="50"/>
        <v>704219.79</v>
      </c>
      <c r="AV164" s="280">
        <f t="shared" si="42"/>
        <v>59434.11</v>
      </c>
      <c r="AW164" s="280">
        <f t="shared" si="42"/>
        <v>59434.11</v>
      </c>
      <c r="AX164" s="280">
        <f t="shared" si="42"/>
        <v>59434.11</v>
      </c>
      <c r="AY164" s="280">
        <f t="shared" si="42"/>
        <v>59434.11</v>
      </c>
      <c r="AZ164" s="280">
        <f t="shared" si="54"/>
        <v>73799.7</v>
      </c>
      <c r="BA164" s="280">
        <f t="shared" si="55"/>
        <v>73799.7</v>
      </c>
      <c r="BB164" s="280">
        <f t="shared" si="56"/>
        <v>73877.990000000005</v>
      </c>
      <c r="BC164" s="280">
        <f t="shared" si="53"/>
        <v>73956.27</v>
      </c>
      <c r="BD164" s="280">
        <f t="shared" si="53"/>
        <v>73956.27</v>
      </c>
      <c r="BE164" s="280">
        <f t="shared" si="53"/>
        <v>73956.27</v>
      </c>
      <c r="BF164" s="280">
        <f t="shared" si="53"/>
        <v>76305.259999999995</v>
      </c>
      <c r="BG164" s="280">
        <f t="shared" si="53"/>
        <v>78654.240000000005</v>
      </c>
      <c r="BH164" s="280">
        <f t="shared" si="53"/>
        <v>78654.240000000005</v>
      </c>
      <c r="BI164" s="280">
        <f t="shared" si="43"/>
        <v>78654.240000000005</v>
      </c>
      <c r="BJ164" s="280">
        <f t="shared" si="43"/>
        <v>78654.240000000005</v>
      </c>
      <c r="BK164" s="280">
        <f t="shared" si="43"/>
        <v>78654.240000000005</v>
      </c>
      <c r="BL164" s="279">
        <f t="shared" si="51"/>
        <v>912922.66</v>
      </c>
    </row>
    <row r="165" spans="1:64" x14ac:dyDescent="0.25">
      <c r="A165" s="268" t="s">
        <v>230</v>
      </c>
      <c r="B165" s="175">
        <v>1.9699999999999999E-2</v>
      </c>
      <c r="C165" s="175">
        <v>2.12E-2</v>
      </c>
      <c r="D165" s="272">
        <v>43859372.170000002</v>
      </c>
      <c r="E165" s="272">
        <v>43859372.170000002</v>
      </c>
      <c r="F165" s="272">
        <v>43859372.170000002</v>
      </c>
      <c r="G165" s="272">
        <v>43859372.170000002</v>
      </c>
      <c r="H165" s="272">
        <v>43859372.170000002</v>
      </c>
      <c r="I165" s="272">
        <v>43859372.170000002</v>
      </c>
      <c r="J165" s="272">
        <v>43859372.170000002</v>
      </c>
      <c r="K165" s="272">
        <v>43859372.170000002</v>
      </c>
      <c r="L165" s="272">
        <v>43859372.170000002</v>
      </c>
      <c r="M165" s="272">
        <v>43859372.170000002</v>
      </c>
      <c r="N165" s="272">
        <v>48208522.195</v>
      </c>
      <c r="O165" s="272">
        <v>53375262.440000005</v>
      </c>
      <c r="P165" s="272">
        <f t="shared" si="48"/>
        <v>540177506.33500016</v>
      </c>
      <c r="Q165" s="272">
        <v>54192852.660000004</v>
      </c>
      <c r="R165" s="272">
        <v>54192852.660000004</v>
      </c>
      <c r="S165" s="272">
        <v>54192852.660000004</v>
      </c>
      <c r="T165" s="272">
        <v>54192852.660000004</v>
      </c>
      <c r="U165" s="272">
        <v>54192852.660000004</v>
      </c>
      <c r="V165" s="272">
        <v>54720709.355000004</v>
      </c>
      <c r="W165" s="272">
        <v>55248566.050000004</v>
      </c>
      <c r="X165" s="272">
        <v>55248566.050000004</v>
      </c>
      <c r="Y165" s="272">
        <v>55248566.050000004</v>
      </c>
      <c r="Z165" s="272">
        <v>55248566.050000004</v>
      </c>
      <c r="AA165" s="272">
        <v>55248566.050000004</v>
      </c>
      <c r="AB165" s="272">
        <v>55248566.050000004</v>
      </c>
      <c r="AC165" s="272">
        <v>55248566.050000004</v>
      </c>
      <c r="AD165" s="272">
        <v>55248566.050000004</v>
      </c>
      <c r="AE165" s="272">
        <v>55248566.050000004</v>
      </c>
      <c r="AF165" s="272">
        <v>55248566.050000004</v>
      </c>
      <c r="AG165" s="170">
        <f t="shared" si="49"/>
        <v>661399222.51499999</v>
      </c>
      <c r="AI165" s="279">
        <f t="shared" si="47"/>
        <v>72002.47</v>
      </c>
      <c r="AJ165" s="279">
        <f t="shared" si="47"/>
        <v>72002.47</v>
      </c>
      <c r="AK165" s="279">
        <f t="shared" si="47"/>
        <v>72002.47</v>
      </c>
      <c r="AL165" s="279">
        <f t="shared" si="47"/>
        <v>72002.47</v>
      </c>
      <c r="AM165" s="279">
        <f t="shared" si="47"/>
        <v>72002.47</v>
      </c>
      <c r="AN165" s="279">
        <f t="shared" si="47"/>
        <v>72002.47</v>
      </c>
      <c r="AO165" s="279">
        <f t="shared" si="57"/>
        <v>72002.47</v>
      </c>
      <c r="AP165" s="279">
        <f t="shared" si="57"/>
        <v>72002.47</v>
      </c>
      <c r="AQ165" s="279">
        <f t="shared" si="57"/>
        <v>72002.47</v>
      </c>
      <c r="AR165" s="279">
        <f t="shared" si="57"/>
        <v>72002.47</v>
      </c>
      <c r="AS165" s="279">
        <f t="shared" si="57"/>
        <v>79142.320000000007</v>
      </c>
      <c r="AT165" s="279">
        <f t="shared" si="57"/>
        <v>87624.39</v>
      </c>
      <c r="AU165" s="280">
        <f t="shared" si="50"/>
        <v>886791.4099999998</v>
      </c>
      <c r="AV165" s="280">
        <f t="shared" si="42"/>
        <v>88966.6</v>
      </c>
      <c r="AW165" s="280">
        <f t="shared" si="42"/>
        <v>88966.6</v>
      </c>
      <c r="AX165" s="280">
        <f t="shared" si="42"/>
        <v>88966.6</v>
      </c>
      <c r="AY165" s="280">
        <f t="shared" si="42"/>
        <v>88966.6</v>
      </c>
      <c r="AZ165" s="280">
        <f t="shared" si="54"/>
        <v>95740.71</v>
      </c>
      <c r="BA165" s="280">
        <f t="shared" si="55"/>
        <v>96673.25</v>
      </c>
      <c r="BB165" s="280">
        <f t="shared" si="56"/>
        <v>97605.8</v>
      </c>
      <c r="BC165" s="280">
        <f t="shared" si="53"/>
        <v>97605.8</v>
      </c>
      <c r="BD165" s="280">
        <f t="shared" si="53"/>
        <v>97605.8</v>
      </c>
      <c r="BE165" s="280">
        <f t="shared" si="53"/>
        <v>97605.8</v>
      </c>
      <c r="BF165" s="280">
        <f t="shared" si="53"/>
        <v>97605.8</v>
      </c>
      <c r="BG165" s="280">
        <f t="shared" si="53"/>
        <v>97605.8</v>
      </c>
      <c r="BH165" s="280">
        <f t="shared" si="53"/>
        <v>97605.8</v>
      </c>
      <c r="BI165" s="280">
        <f t="shared" si="43"/>
        <v>97605.8</v>
      </c>
      <c r="BJ165" s="280">
        <f t="shared" si="43"/>
        <v>97605.8</v>
      </c>
      <c r="BK165" s="280">
        <f t="shared" si="43"/>
        <v>97605.8</v>
      </c>
      <c r="BL165" s="279">
        <f t="shared" si="51"/>
        <v>1168471.9600000002</v>
      </c>
    </row>
    <row r="166" spans="1:64" x14ac:dyDescent="0.25">
      <c r="A166" s="268" t="s">
        <v>231</v>
      </c>
      <c r="B166" s="175">
        <v>2.3900000000000001E-2</v>
      </c>
      <c r="C166" s="175">
        <v>2.64E-2</v>
      </c>
      <c r="D166" s="272">
        <v>59231769.810000002</v>
      </c>
      <c r="E166" s="272">
        <v>59232002.890000001</v>
      </c>
      <c r="F166" s="272">
        <v>59232002.890000001</v>
      </c>
      <c r="G166" s="272">
        <v>59232002.890000001</v>
      </c>
      <c r="H166" s="272">
        <v>59232002.890000001</v>
      </c>
      <c r="I166" s="272">
        <v>59107715.049999997</v>
      </c>
      <c r="J166" s="272">
        <v>59000307.704999998</v>
      </c>
      <c r="K166" s="272">
        <v>59057349.169999994</v>
      </c>
      <c r="L166" s="272">
        <v>59097510.129999995</v>
      </c>
      <c r="M166" s="272">
        <v>59097510.129999995</v>
      </c>
      <c r="N166" s="272">
        <v>59097510.129999995</v>
      </c>
      <c r="O166" s="272">
        <v>59097510.129999995</v>
      </c>
      <c r="P166" s="272">
        <f t="shared" si="48"/>
        <v>709715193.81500006</v>
      </c>
      <c r="Q166" s="272">
        <v>59097510.129999995</v>
      </c>
      <c r="R166" s="272">
        <v>59097510.129999995</v>
      </c>
      <c r="S166" s="272">
        <v>59097510.129999995</v>
      </c>
      <c r="T166" s="272">
        <v>59097510.129999995</v>
      </c>
      <c r="U166" s="272">
        <v>59097510.129999995</v>
      </c>
      <c r="V166" s="272">
        <v>59097510.129999995</v>
      </c>
      <c r="W166" s="272">
        <v>59114113.984999992</v>
      </c>
      <c r="X166" s="272">
        <v>59130717.839999996</v>
      </c>
      <c r="Y166" s="272">
        <v>59130717.839999996</v>
      </c>
      <c r="Z166" s="272">
        <v>59130717.839999996</v>
      </c>
      <c r="AA166" s="272">
        <v>59130717.839999996</v>
      </c>
      <c r="AB166" s="272">
        <v>59130717.839999996</v>
      </c>
      <c r="AC166" s="272">
        <v>59130717.839999996</v>
      </c>
      <c r="AD166" s="272">
        <v>59130717.839999996</v>
      </c>
      <c r="AE166" s="272">
        <v>59130717.839999996</v>
      </c>
      <c r="AF166" s="272">
        <v>55565707.649999999</v>
      </c>
      <c r="AG166" s="170">
        <f t="shared" si="49"/>
        <v>705920584.61499989</v>
      </c>
      <c r="AI166" s="279">
        <f t="shared" si="47"/>
        <v>117969.94</v>
      </c>
      <c r="AJ166" s="279">
        <f t="shared" si="47"/>
        <v>117970.41</v>
      </c>
      <c r="AK166" s="279">
        <f t="shared" si="47"/>
        <v>117970.41</v>
      </c>
      <c r="AL166" s="279">
        <f t="shared" si="47"/>
        <v>117970.41</v>
      </c>
      <c r="AM166" s="279">
        <f t="shared" si="47"/>
        <v>117970.41</v>
      </c>
      <c r="AN166" s="279">
        <f t="shared" si="47"/>
        <v>117722.87</v>
      </c>
      <c r="AO166" s="279">
        <f t="shared" si="57"/>
        <v>117508.95</v>
      </c>
      <c r="AP166" s="279">
        <f t="shared" si="57"/>
        <v>117622.55</v>
      </c>
      <c r="AQ166" s="279">
        <f t="shared" si="57"/>
        <v>117702.54</v>
      </c>
      <c r="AR166" s="279">
        <f t="shared" si="57"/>
        <v>117702.54</v>
      </c>
      <c r="AS166" s="279">
        <f t="shared" si="57"/>
        <v>117702.54</v>
      </c>
      <c r="AT166" s="279">
        <f t="shared" si="57"/>
        <v>117702.54</v>
      </c>
      <c r="AU166" s="280">
        <f t="shared" si="50"/>
        <v>1413516.11</v>
      </c>
      <c r="AV166" s="280">
        <f t="shared" si="42"/>
        <v>117702.54</v>
      </c>
      <c r="AW166" s="280">
        <f t="shared" si="42"/>
        <v>117702.54</v>
      </c>
      <c r="AX166" s="280">
        <f t="shared" si="42"/>
        <v>117702.54</v>
      </c>
      <c r="AY166" s="280">
        <f t="shared" si="42"/>
        <v>117702.54</v>
      </c>
      <c r="AZ166" s="280">
        <f t="shared" si="54"/>
        <v>130014.52</v>
      </c>
      <c r="BA166" s="280">
        <f t="shared" si="55"/>
        <v>130014.52</v>
      </c>
      <c r="BB166" s="280">
        <f t="shared" si="56"/>
        <v>130051.05</v>
      </c>
      <c r="BC166" s="280">
        <f t="shared" si="53"/>
        <v>130087.58</v>
      </c>
      <c r="BD166" s="280">
        <f t="shared" si="53"/>
        <v>130087.58</v>
      </c>
      <c r="BE166" s="280">
        <f t="shared" si="53"/>
        <v>130087.58</v>
      </c>
      <c r="BF166" s="280">
        <f t="shared" si="53"/>
        <v>130087.58</v>
      </c>
      <c r="BG166" s="280">
        <f t="shared" si="53"/>
        <v>130087.58</v>
      </c>
      <c r="BH166" s="280">
        <f t="shared" si="53"/>
        <v>130087.58</v>
      </c>
      <c r="BI166" s="280">
        <f t="shared" si="43"/>
        <v>130087.58</v>
      </c>
      <c r="BJ166" s="280">
        <f t="shared" si="43"/>
        <v>130087.58</v>
      </c>
      <c r="BK166" s="280">
        <f t="shared" si="43"/>
        <v>122244.56</v>
      </c>
      <c r="BL166" s="279">
        <f t="shared" si="51"/>
        <v>1553025.29</v>
      </c>
    </row>
    <row r="167" spans="1:64" x14ac:dyDescent="0.25">
      <c r="A167" s="268" t="s">
        <v>624</v>
      </c>
      <c r="B167" s="175">
        <v>0</v>
      </c>
      <c r="C167" s="175">
        <v>0</v>
      </c>
      <c r="D167" s="272">
        <v>0</v>
      </c>
      <c r="E167" s="272">
        <v>0</v>
      </c>
      <c r="F167" s="272">
        <v>0</v>
      </c>
      <c r="G167" s="272">
        <v>0</v>
      </c>
      <c r="H167" s="272">
        <v>0</v>
      </c>
      <c r="I167" s="272">
        <v>0</v>
      </c>
      <c r="J167" s="272">
        <v>0</v>
      </c>
      <c r="K167" s="272">
        <v>0</v>
      </c>
      <c r="L167" s="272">
        <v>0</v>
      </c>
      <c r="M167" s="272">
        <v>0</v>
      </c>
      <c r="N167" s="272">
        <v>0</v>
      </c>
      <c r="O167" s="272">
        <v>0</v>
      </c>
      <c r="P167" s="272">
        <f t="shared" si="48"/>
        <v>0</v>
      </c>
      <c r="Q167" s="272">
        <v>0</v>
      </c>
      <c r="R167" s="272">
        <v>0</v>
      </c>
      <c r="S167" s="272">
        <v>0</v>
      </c>
      <c r="T167" s="272">
        <v>0</v>
      </c>
      <c r="U167" s="272">
        <v>0</v>
      </c>
      <c r="V167" s="272">
        <v>0</v>
      </c>
      <c r="W167" s="272">
        <v>0</v>
      </c>
      <c r="X167" s="272">
        <v>0</v>
      </c>
      <c r="Y167" s="272">
        <v>0</v>
      </c>
      <c r="Z167" s="272">
        <v>0</v>
      </c>
      <c r="AA167" s="272">
        <v>0</v>
      </c>
      <c r="AB167" s="272">
        <v>0</v>
      </c>
      <c r="AC167" s="272">
        <v>0</v>
      </c>
      <c r="AD167" s="272">
        <v>0</v>
      </c>
      <c r="AE167" s="272">
        <v>0</v>
      </c>
      <c r="AF167" s="272">
        <v>0</v>
      </c>
      <c r="AG167" s="170">
        <f t="shared" si="49"/>
        <v>0</v>
      </c>
      <c r="AI167" s="279">
        <f t="shared" si="47"/>
        <v>0</v>
      </c>
      <c r="AJ167" s="279">
        <f t="shared" si="47"/>
        <v>0</v>
      </c>
      <c r="AK167" s="279">
        <f t="shared" si="47"/>
        <v>0</v>
      </c>
      <c r="AL167" s="279">
        <f t="shared" si="47"/>
        <v>0</v>
      </c>
      <c r="AM167" s="279">
        <f t="shared" si="47"/>
        <v>0</v>
      </c>
      <c r="AN167" s="279">
        <f t="shared" si="47"/>
        <v>0</v>
      </c>
      <c r="AO167" s="279">
        <f t="shared" si="57"/>
        <v>0</v>
      </c>
      <c r="AP167" s="279">
        <f t="shared" si="57"/>
        <v>0</v>
      </c>
      <c r="AQ167" s="279">
        <f t="shared" si="57"/>
        <v>0</v>
      </c>
      <c r="AR167" s="279">
        <f t="shared" si="57"/>
        <v>0</v>
      </c>
      <c r="AS167" s="279">
        <f t="shared" si="57"/>
        <v>0</v>
      </c>
      <c r="AT167" s="279">
        <f t="shared" si="57"/>
        <v>0</v>
      </c>
      <c r="AU167" s="280">
        <f t="shared" si="50"/>
        <v>0</v>
      </c>
      <c r="AV167" s="280">
        <f t="shared" si="42"/>
        <v>0</v>
      </c>
      <c r="AW167" s="280">
        <f t="shared" si="42"/>
        <v>0</v>
      </c>
      <c r="AX167" s="280">
        <f t="shared" si="42"/>
        <v>0</v>
      </c>
      <c r="AY167" s="280">
        <f t="shared" si="42"/>
        <v>0</v>
      </c>
      <c r="AZ167" s="280">
        <f t="shared" si="54"/>
        <v>0</v>
      </c>
      <c r="BA167" s="280">
        <f t="shared" si="55"/>
        <v>0</v>
      </c>
      <c r="BB167" s="280">
        <f t="shared" si="56"/>
        <v>0</v>
      </c>
      <c r="BC167" s="280">
        <f t="shared" si="53"/>
        <v>0</v>
      </c>
      <c r="BD167" s="280">
        <f t="shared" si="53"/>
        <v>0</v>
      </c>
      <c r="BE167" s="280">
        <f t="shared" si="53"/>
        <v>0</v>
      </c>
      <c r="BF167" s="280">
        <f t="shared" si="53"/>
        <v>0</v>
      </c>
      <c r="BG167" s="280">
        <f t="shared" si="53"/>
        <v>0</v>
      </c>
      <c r="BH167" s="280">
        <f t="shared" si="53"/>
        <v>0</v>
      </c>
      <c r="BI167" s="280">
        <f t="shared" si="43"/>
        <v>0</v>
      </c>
      <c r="BJ167" s="280">
        <f t="shared" si="43"/>
        <v>0</v>
      </c>
      <c r="BK167" s="280">
        <f t="shared" si="43"/>
        <v>0</v>
      </c>
      <c r="BL167" s="279">
        <f t="shared" si="51"/>
        <v>0</v>
      </c>
    </row>
    <row r="168" spans="1:64" x14ac:dyDescent="0.25">
      <c r="A168" s="268" t="s">
        <v>625</v>
      </c>
      <c r="B168" s="175">
        <v>0</v>
      </c>
      <c r="C168" s="175">
        <v>0</v>
      </c>
      <c r="D168" s="272">
        <v>107003.1</v>
      </c>
      <c r="E168" s="272">
        <v>107003.1</v>
      </c>
      <c r="F168" s="272">
        <v>107003.1</v>
      </c>
      <c r="G168" s="272">
        <v>107003.1</v>
      </c>
      <c r="H168" s="272">
        <v>53501.55</v>
      </c>
      <c r="I168" s="272">
        <v>0</v>
      </c>
      <c r="J168" s="272">
        <v>0</v>
      </c>
      <c r="K168" s="272">
        <v>0</v>
      </c>
      <c r="L168" s="272">
        <v>0</v>
      </c>
      <c r="M168" s="272">
        <v>0</v>
      </c>
      <c r="N168" s="272">
        <v>0</v>
      </c>
      <c r="O168" s="272">
        <v>0</v>
      </c>
      <c r="P168" s="272">
        <f t="shared" si="48"/>
        <v>481513.95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2">
        <v>0</v>
      </c>
      <c r="Y168" s="272">
        <v>0</v>
      </c>
      <c r="Z168" s="272">
        <v>0</v>
      </c>
      <c r="AA168" s="272">
        <v>0</v>
      </c>
      <c r="AB168" s="272">
        <v>-53501.55</v>
      </c>
      <c r="AC168" s="272">
        <v>-107003.1</v>
      </c>
      <c r="AD168" s="272">
        <v>-107003.1</v>
      </c>
      <c r="AE168" s="272">
        <v>-107003.1</v>
      </c>
      <c r="AF168" s="272">
        <v>-107003.1</v>
      </c>
      <c r="AG168" s="170">
        <f t="shared" si="49"/>
        <v>-481513.94999999995</v>
      </c>
      <c r="AI168" s="279">
        <f t="shared" si="47"/>
        <v>0</v>
      </c>
      <c r="AJ168" s="279">
        <f t="shared" si="47"/>
        <v>0</v>
      </c>
      <c r="AK168" s="279">
        <f t="shared" si="47"/>
        <v>0</v>
      </c>
      <c r="AL168" s="279">
        <f t="shared" si="47"/>
        <v>0</v>
      </c>
      <c r="AM168" s="279">
        <f t="shared" si="47"/>
        <v>0</v>
      </c>
      <c r="AN168" s="279">
        <f t="shared" si="47"/>
        <v>0</v>
      </c>
      <c r="AO168" s="279">
        <f t="shared" si="57"/>
        <v>0</v>
      </c>
      <c r="AP168" s="279">
        <f t="shared" si="57"/>
        <v>0</v>
      </c>
      <c r="AQ168" s="279">
        <f t="shared" si="57"/>
        <v>0</v>
      </c>
      <c r="AR168" s="279">
        <f t="shared" si="57"/>
        <v>0</v>
      </c>
      <c r="AS168" s="279">
        <f t="shared" si="57"/>
        <v>0</v>
      </c>
      <c r="AT168" s="279">
        <f t="shared" si="57"/>
        <v>0</v>
      </c>
      <c r="AU168" s="280">
        <f t="shared" si="50"/>
        <v>0</v>
      </c>
      <c r="AV168" s="280">
        <f t="shared" si="42"/>
        <v>0</v>
      </c>
      <c r="AW168" s="280">
        <f t="shared" si="42"/>
        <v>0</v>
      </c>
      <c r="AX168" s="280">
        <f t="shared" si="42"/>
        <v>0</v>
      </c>
      <c r="AY168" s="280">
        <f t="shared" si="42"/>
        <v>0</v>
      </c>
      <c r="AZ168" s="280">
        <f t="shared" si="54"/>
        <v>0</v>
      </c>
      <c r="BA168" s="280">
        <f t="shared" si="55"/>
        <v>0</v>
      </c>
      <c r="BB168" s="280">
        <f t="shared" si="56"/>
        <v>0</v>
      </c>
      <c r="BC168" s="280">
        <f t="shared" si="53"/>
        <v>0</v>
      </c>
      <c r="BD168" s="280">
        <f t="shared" si="53"/>
        <v>0</v>
      </c>
      <c r="BE168" s="280">
        <f t="shared" si="53"/>
        <v>0</v>
      </c>
      <c r="BF168" s="280">
        <f t="shared" si="53"/>
        <v>0</v>
      </c>
      <c r="BG168" s="280">
        <f t="shared" si="53"/>
        <v>0</v>
      </c>
      <c r="BH168" s="280">
        <f t="shared" si="53"/>
        <v>0</v>
      </c>
      <c r="BI168" s="280">
        <f t="shared" si="43"/>
        <v>0</v>
      </c>
      <c r="BJ168" s="280">
        <f t="shared" si="43"/>
        <v>0</v>
      </c>
      <c r="BK168" s="280">
        <f t="shared" si="43"/>
        <v>0</v>
      </c>
      <c r="BL168" s="279">
        <f t="shared" si="51"/>
        <v>0</v>
      </c>
    </row>
    <row r="169" spans="1:64" x14ac:dyDescent="0.25">
      <c r="A169" s="268" t="s">
        <v>626</v>
      </c>
      <c r="B169" s="175">
        <v>0</v>
      </c>
      <c r="C169" s="175">
        <v>0</v>
      </c>
      <c r="D169" s="272">
        <v>57483.16</v>
      </c>
      <c r="E169" s="272">
        <v>57483.16</v>
      </c>
      <c r="F169" s="272">
        <v>57483.16</v>
      </c>
      <c r="G169" s="272">
        <v>57483.16</v>
      </c>
      <c r="H169" s="272">
        <v>28741.58</v>
      </c>
      <c r="I169" s="272">
        <v>0</v>
      </c>
      <c r="J169" s="272">
        <v>0</v>
      </c>
      <c r="K169" s="272">
        <v>0</v>
      </c>
      <c r="L169" s="272">
        <v>0</v>
      </c>
      <c r="M169" s="272">
        <v>0</v>
      </c>
      <c r="N169" s="272">
        <v>0</v>
      </c>
      <c r="O169" s="272">
        <v>0</v>
      </c>
      <c r="P169" s="272">
        <f t="shared" si="48"/>
        <v>258674.22000000003</v>
      </c>
      <c r="Q169" s="272">
        <v>0</v>
      </c>
      <c r="R169" s="272">
        <v>0</v>
      </c>
      <c r="S169" s="272">
        <v>0</v>
      </c>
      <c r="T169" s="272">
        <v>0</v>
      </c>
      <c r="U169" s="272">
        <v>0</v>
      </c>
      <c r="V169" s="272">
        <v>0</v>
      </c>
      <c r="W169" s="272">
        <v>0</v>
      </c>
      <c r="X169" s="272">
        <v>0</v>
      </c>
      <c r="Y169" s="272">
        <v>0</v>
      </c>
      <c r="Z169" s="272">
        <v>0</v>
      </c>
      <c r="AA169" s="272">
        <v>0</v>
      </c>
      <c r="AB169" s="272">
        <v>-28741.58</v>
      </c>
      <c r="AC169" s="272">
        <v>-57483.16</v>
      </c>
      <c r="AD169" s="272">
        <v>-57483.16</v>
      </c>
      <c r="AE169" s="272">
        <v>-57483.16</v>
      </c>
      <c r="AF169" s="272">
        <v>-57483.16</v>
      </c>
      <c r="AG169" s="170">
        <f t="shared" si="49"/>
        <v>-258674.22000000003</v>
      </c>
      <c r="AI169" s="279">
        <f t="shared" si="47"/>
        <v>0</v>
      </c>
      <c r="AJ169" s="279">
        <f t="shared" si="47"/>
        <v>0</v>
      </c>
      <c r="AK169" s="279">
        <f t="shared" si="47"/>
        <v>0</v>
      </c>
      <c r="AL169" s="279">
        <f t="shared" si="47"/>
        <v>0</v>
      </c>
      <c r="AM169" s="279">
        <f t="shared" si="47"/>
        <v>0</v>
      </c>
      <c r="AN169" s="279">
        <f t="shared" si="47"/>
        <v>0</v>
      </c>
      <c r="AO169" s="279">
        <f t="shared" si="57"/>
        <v>0</v>
      </c>
      <c r="AP169" s="279">
        <f t="shared" si="57"/>
        <v>0</v>
      </c>
      <c r="AQ169" s="279">
        <f t="shared" si="57"/>
        <v>0</v>
      </c>
      <c r="AR169" s="279">
        <f t="shared" si="57"/>
        <v>0</v>
      </c>
      <c r="AS169" s="279">
        <f t="shared" si="57"/>
        <v>0</v>
      </c>
      <c r="AT169" s="279">
        <f t="shared" si="57"/>
        <v>0</v>
      </c>
      <c r="AU169" s="280">
        <f t="shared" si="50"/>
        <v>0</v>
      </c>
      <c r="AV169" s="280">
        <f t="shared" si="42"/>
        <v>0</v>
      </c>
      <c r="AW169" s="280">
        <f t="shared" si="42"/>
        <v>0</v>
      </c>
      <c r="AX169" s="280">
        <f t="shared" si="42"/>
        <v>0</v>
      </c>
      <c r="AY169" s="280">
        <f t="shared" si="42"/>
        <v>0</v>
      </c>
      <c r="AZ169" s="280">
        <f t="shared" si="54"/>
        <v>0</v>
      </c>
      <c r="BA169" s="280">
        <f t="shared" si="55"/>
        <v>0</v>
      </c>
      <c r="BB169" s="280">
        <f t="shared" si="56"/>
        <v>0</v>
      </c>
      <c r="BC169" s="280">
        <f t="shared" si="53"/>
        <v>0</v>
      </c>
      <c r="BD169" s="280">
        <f t="shared" si="53"/>
        <v>0</v>
      </c>
      <c r="BE169" s="280">
        <f t="shared" si="53"/>
        <v>0</v>
      </c>
      <c r="BF169" s="280">
        <f t="shared" si="53"/>
        <v>0</v>
      </c>
      <c r="BG169" s="280">
        <f t="shared" si="53"/>
        <v>0</v>
      </c>
      <c r="BH169" s="280">
        <f t="shared" si="53"/>
        <v>0</v>
      </c>
      <c r="BI169" s="280">
        <f t="shared" si="43"/>
        <v>0</v>
      </c>
      <c r="BJ169" s="280">
        <f t="shared" si="43"/>
        <v>0</v>
      </c>
      <c r="BK169" s="280">
        <f t="shared" si="43"/>
        <v>0</v>
      </c>
      <c r="BL169" s="279">
        <f t="shared" si="51"/>
        <v>0</v>
      </c>
    </row>
    <row r="170" spans="1:64" x14ac:dyDescent="0.25">
      <c r="A170" s="268" t="s">
        <v>627</v>
      </c>
      <c r="B170" s="175">
        <v>0</v>
      </c>
      <c r="C170" s="175">
        <v>0</v>
      </c>
      <c r="D170" s="272">
        <v>0</v>
      </c>
      <c r="E170" s="272">
        <v>0</v>
      </c>
      <c r="F170" s="272">
        <v>0</v>
      </c>
      <c r="G170" s="272">
        <v>0</v>
      </c>
      <c r="H170" s="272">
        <v>0</v>
      </c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f t="shared" si="48"/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2">
        <v>0</v>
      </c>
      <c r="Y170" s="272">
        <v>0</v>
      </c>
      <c r="Z170" s="272">
        <v>0</v>
      </c>
      <c r="AA170" s="272">
        <v>0</v>
      </c>
      <c r="AB170" s="272">
        <v>0</v>
      </c>
      <c r="AC170" s="272">
        <v>0</v>
      </c>
      <c r="AD170" s="272">
        <v>0</v>
      </c>
      <c r="AE170" s="272">
        <v>0</v>
      </c>
      <c r="AF170" s="272">
        <v>0</v>
      </c>
      <c r="AG170" s="170">
        <f t="shared" si="49"/>
        <v>0</v>
      </c>
      <c r="AI170" s="279">
        <f t="shared" si="47"/>
        <v>0</v>
      </c>
      <c r="AJ170" s="279">
        <f t="shared" si="47"/>
        <v>0</v>
      </c>
      <c r="AK170" s="279">
        <f t="shared" si="47"/>
        <v>0</v>
      </c>
      <c r="AL170" s="279">
        <f t="shared" si="47"/>
        <v>0</v>
      </c>
      <c r="AM170" s="279">
        <f t="shared" si="47"/>
        <v>0</v>
      </c>
      <c r="AN170" s="279">
        <f t="shared" si="47"/>
        <v>0</v>
      </c>
      <c r="AO170" s="279">
        <f t="shared" si="57"/>
        <v>0</v>
      </c>
      <c r="AP170" s="279">
        <f t="shared" si="57"/>
        <v>0</v>
      </c>
      <c r="AQ170" s="279">
        <f t="shared" si="57"/>
        <v>0</v>
      </c>
      <c r="AR170" s="279">
        <f t="shared" si="57"/>
        <v>0</v>
      </c>
      <c r="AS170" s="279">
        <f t="shared" si="57"/>
        <v>0</v>
      </c>
      <c r="AT170" s="279">
        <f t="shared" si="57"/>
        <v>0</v>
      </c>
      <c r="AU170" s="280">
        <f t="shared" si="50"/>
        <v>0</v>
      </c>
      <c r="AV170" s="280">
        <f t="shared" si="42"/>
        <v>0</v>
      </c>
      <c r="AW170" s="280">
        <f t="shared" si="42"/>
        <v>0</v>
      </c>
      <c r="AX170" s="280">
        <f t="shared" si="42"/>
        <v>0</v>
      </c>
      <c r="AY170" s="280">
        <f t="shared" si="42"/>
        <v>0</v>
      </c>
      <c r="AZ170" s="280">
        <f t="shared" si="54"/>
        <v>0</v>
      </c>
      <c r="BA170" s="280">
        <f t="shared" si="55"/>
        <v>0</v>
      </c>
      <c r="BB170" s="280">
        <f t="shared" si="56"/>
        <v>0</v>
      </c>
      <c r="BC170" s="280">
        <f t="shared" si="53"/>
        <v>0</v>
      </c>
      <c r="BD170" s="280">
        <f t="shared" si="53"/>
        <v>0</v>
      </c>
      <c r="BE170" s="280">
        <f t="shared" si="53"/>
        <v>0</v>
      </c>
      <c r="BF170" s="280">
        <f t="shared" si="53"/>
        <v>0</v>
      </c>
      <c r="BG170" s="280">
        <f t="shared" si="53"/>
        <v>0</v>
      </c>
      <c r="BH170" s="280">
        <f t="shared" si="53"/>
        <v>0</v>
      </c>
      <c r="BI170" s="280">
        <f t="shared" si="43"/>
        <v>0</v>
      </c>
      <c r="BJ170" s="280">
        <f t="shared" si="43"/>
        <v>0</v>
      </c>
      <c r="BK170" s="280">
        <f t="shared" si="43"/>
        <v>0</v>
      </c>
      <c r="BL170" s="279">
        <f t="shared" si="51"/>
        <v>0</v>
      </c>
    </row>
    <row r="171" spans="1:64" x14ac:dyDescent="0.25">
      <c r="A171" s="268" t="s">
        <v>628</v>
      </c>
      <c r="B171" s="175">
        <v>0</v>
      </c>
      <c r="C171" s="175">
        <v>0</v>
      </c>
      <c r="D171" s="272">
        <v>0</v>
      </c>
      <c r="E171" s="272">
        <v>0</v>
      </c>
      <c r="F171" s="272">
        <v>0</v>
      </c>
      <c r="G171" s="272">
        <v>0</v>
      </c>
      <c r="H171" s="272">
        <v>0</v>
      </c>
      <c r="I171" s="272">
        <v>0</v>
      </c>
      <c r="J171" s="272">
        <v>0</v>
      </c>
      <c r="K171" s="272">
        <v>0</v>
      </c>
      <c r="L171" s="272">
        <v>0</v>
      </c>
      <c r="M171" s="272">
        <v>0</v>
      </c>
      <c r="N171" s="272">
        <v>0</v>
      </c>
      <c r="O171" s="272">
        <v>0</v>
      </c>
      <c r="P171" s="272">
        <f t="shared" si="48"/>
        <v>0</v>
      </c>
      <c r="Q171" s="272">
        <v>0</v>
      </c>
      <c r="R171" s="272">
        <v>0</v>
      </c>
      <c r="S171" s="272">
        <v>0</v>
      </c>
      <c r="T171" s="272">
        <v>0</v>
      </c>
      <c r="U171" s="272">
        <v>0</v>
      </c>
      <c r="V171" s="272">
        <v>0</v>
      </c>
      <c r="W171" s="272">
        <v>0</v>
      </c>
      <c r="X171" s="272">
        <v>0</v>
      </c>
      <c r="Y171" s="272">
        <v>0</v>
      </c>
      <c r="Z171" s="272">
        <v>0</v>
      </c>
      <c r="AA171" s="272">
        <v>0</v>
      </c>
      <c r="AB171" s="272">
        <v>0</v>
      </c>
      <c r="AC171" s="272">
        <v>0</v>
      </c>
      <c r="AD171" s="272">
        <v>0</v>
      </c>
      <c r="AE171" s="272">
        <v>0</v>
      </c>
      <c r="AF171" s="272">
        <v>0</v>
      </c>
      <c r="AG171" s="170">
        <f t="shared" si="49"/>
        <v>0</v>
      </c>
      <c r="AI171" s="279">
        <f t="shared" si="47"/>
        <v>0</v>
      </c>
      <c r="AJ171" s="279">
        <f t="shared" si="47"/>
        <v>0</v>
      </c>
      <c r="AK171" s="279">
        <f t="shared" si="47"/>
        <v>0</v>
      </c>
      <c r="AL171" s="279">
        <f t="shared" si="47"/>
        <v>0</v>
      </c>
      <c r="AM171" s="279">
        <f t="shared" si="47"/>
        <v>0</v>
      </c>
      <c r="AN171" s="279">
        <f t="shared" si="47"/>
        <v>0</v>
      </c>
      <c r="AO171" s="279">
        <f t="shared" si="57"/>
        <v>0</v>
      </c>
      <c r="AP171" s="279">
        <f t="shared" si="57"/>
        <v>0</v>
      </c>
      <c r="AQ171" s="279">
        <f t="shared" si="57"/>
        <v>0</v>
      </c>
      <c r="AR171" s="279">
        <f t="shared" si="57"/>
        <v>0</v>
      </c>
      <c r="AS171" s="279">
        <f t="shared" si="57"/>
        <v>0</v>
      </c>
      <c r="AT171" s="279">
        <f t="shared" si="57"/>
        <v>0</v>
      </c>
      <c r="AU171" s="280">
        <f t="shared" si="50"/>
        <v>0</v>
      </c>
      <c r="AV171" s="280">
        <f t="shared" si="42"/>
        <v>0</v>
      </c>
      <c r="AW171" s="280">
        <f t="shared" si="42"/>
        <v>0</v>
      </c>
      <c r="AX171" s="280">
        <f t="shared" si="42"/>
        <v>0</v>
      </c>
      <c r="AY171" s="280">
        <f t="shared" si="42"/>
        <v>0</v>
      </c>
      <c r="AZ171" s="280">
        <f t="shared" si="54"/>
        <v>0</v>
      </c>
      <c r="BA171" s="280">
        <f t="shared" si="55"/>
        <v>0</v>
      </c>
      <c r="BB171" s="280">
        <f t="shared" si="56"/>
        <v>0</v>
      </c>
      <c r="BC171" s="280">
        <f t="shared" si="53"/>
        <v>0</v>
      </c>
      <c r="BD171" s="280">
        <f t="shared" si="53"/>
        <v>0</v>
      </c>
      <c r="BE171" s="280">
        <f t="shared" si="53"/>
        <v>0</v>
      </c>
      <c r="BF171" s="280">
        <f t="shared" si="53"/>
        <v>0</v>
      </c>
      <c r="BG171" s="280">
        <f t="shared" si="53"/>
        <v>0</v>
      </c>
      <c r="BH171" s="280">
        <f t="shared" si="53"/>
        <v>0</v>
      </c>
      <c r="BI171" s="280">
        <f t="shared" si="43"/>
        <v>0</v>
      </c>
      <c r="BJ171" s="280">
        <f t="shared" si="43"/>
        <v>0</v>
      </c>
      <c r="BK171" s="280">
        <f t="shared" si="43"/>
        <v>0</v>
      </c>
      <c r="BL171" s="279">
        <f t="shared" si="51"/>
        <v>0</v>
      </c>
    </row>
    <row r="172" spans="1:64" x14ac:dyDescent="0.25">
      <c r="A172" s="268" t="s">
        <v>232</v>
      </c>
      <c r="B172" s="175">
        <v>2.3699999999999999E-2</v>
      </c>
      <c r="C172" s="175">
        <v>2.1400000000000002E-2</v>
      </c>
      <c r="D172" s="272">
        <v>90169722.780000001</v>
      </c>
      <c r="E172" s="272">
        <v>90353234.739999995</v>
      </c>
      <c r="F172" s="272">
        <v>90530891.579999998</v>
      </c>
      <c r="G172" s="272">
        <v>90747161.590000004</v>
      </c>
      <c r="H172" s="272">
        <v>90792529.099999994</v>
      </c>
      <c r="I172" s="272">
        <v>92398515.730000004</v>
      </c>
      <c r="J172" s="272">
        <v>94018743.760000005</v>
      </c>
      <c r="K172" s="272">
        <v>94055016.260000005</v>
      </c>
      <c r="L172" s="272">
        <v>94070406.260000005</v>
      </c>
      <c r="M172" s="272">
        <v>94126600.010000005</v>
      </c>
      <c r="N172" s="272">
        <v>94247691.760000005</v>
      </c>
      <c r="O172" s="272">
        <v>94547586.850000009</v>
      </c>
      <c r="P172" s="272">
        <f t="shared" si="48"/>
        <v>1110058100.4199998</v>
      </c>
      <c r="Q172" s="272">
        <v>94782583.940000013</v>
      </c>
      <c r="R172" s="272">
        <v>94782583.940000013</v>
      </c>
      <c r="S172" s="272">
        <v>94782583.940000013</v>
      </c>
      <c r="T172" s="272">
        <v>94864111.640000015</v>
      </c>
      <c r="U172" s="272">
        <v>95213365.920000017</v>
      </c>
      <c r="V172" s="272">
        <v>95481092.500000015</v>
      </c>
      <c r="W172" s="272">
        <v>95481092.500000015</v>
      </c>
      <c r="X172" s="272">
        <v>95481092.500000015</v>
      </c>
      <c r="Y172" s="272">
        <v>95481092.500000015</v>
      </c>
      <c r="Z172" s="272">
        <v>95481092.500000015</v>
      </c>
      <c r="AA172" s="272">
        <v>95481092.500000015</v>
      </c>
      <c r="AB172" s="272">
        <v>95481092.500000015</v>
      </c>
      <c r="AC172" s="272">
        <v>95481092.500000015</v>
      </c>
      <c r="AD172" s="272">
        <v>95481092.500000015</v>
      </c>
      <c r="AE172" s="272">
        <v>95481092.500000015</v>
      </c>
      <c r="AF172" s="272">
        <v>95481092.500000015</v>
      </c>
      <c r="AG172" s="170">
        <f t="shared" si="49"/>
        <v>1145505383.4200001</v>
      </c>
      <c r="AI172" s="279">
        <f t="shared" si="47"/>
        <v>178085.2</v>
      </c>
      <c r="AJ172" s="279">
        <f t="shared" si="47"/>
        <v>178447.64</v>
      </c>
      <c r="AK172" s="279">
        <f t="shared" si="47"/>
        <v>178798.51</v>
      </c>
      <c r="AL172" s="279">
        <f t="shared" si="47"/>
        <v>179225.64</v>
      </c>
      <c r="AM172" s="279">
        <f t="shared" si="47"/>
        <v>179315.24</v>
      </c>
      <c r="AN172" s="279">
        <f t="shared" si="47"/>
        <v>182487.07</v>
      </c>
      <c r="AO172" s="279">
        <f t="shared" si="57"/>
        <v>185687.02</v>
      </c>
      <c r="AP172" s="279">
        <f t="shared" si="57"/>
        <v>185758.66</v>
      </c>
      <c r="AQ172" s="279">
        <f t="shared" si="57"/>
        <v>185789.05</v>
      </c>
      <c r="AR172" s="279">
        <f t="shared" si="57"/>
        <v>185900.04</v>
      </c>
      <c r="AS172" s="279">
        <f t="shared" si="57"/>
        <v>186139.19</v>
      </c>
      <c r="AT172" s="279">
        <f t="shared" si="57"/>
        <v>186731.48</v>
      </c>
      <c r="AU172" s="280">
        <f t="shared" si="50"/>
        <v>2192364.7400000002</v>
      </c>
      <c r="AV172" s="280">
        <f t="shared" si="42"/>
        <v>187195.6</v>
      </c>
      <c r="AW172" s="280">
        <f t="shared" si="42"/>
        <v>187195.6</v>
      </c>
      <c r="AX172" s="280">
        <f t="shared" si="42"/>
        <v>187195.6</v>
      </c>
      <c r="AY172" s="280">
        <f t="shared" si="42"/>
        <v>187356.62</v>
      </c>
      <c r="AZ172" s="280">
        <f t="shared" si="54"/>
        <v>169797.17</v>
      </c>
      <c r="BA172" s="280">
        <f t="shared" si="55"/>
        <v>170274.61</v>
      </c>
      <c r="BB172" s="280">
        <f t="shared" si="56"/>
        <v>170274.61</v>
      </c>
      <c r="BC172" s="280">
        <f t="shared" si="53"/>
        <v>170274.61</v>
      </c>
      <c r="BD172" s="280">
        <f t="shared" si="53"/>
        <v>170274.61</v>
      </c>
      <c r="BE172" s="280">
        <f t="shared" si="53"/>
        <v>170274.61</v>
      </c>
      <c r="BF172" s="280">
        <f t="shared" si="53"/>
        <v>170274.61</v>
      </c>
      <c r="BG172" s="280">
        <f t="shared" si="53"/>
        <v>170274.61</v>
      </c>
      <c r="BH172" s="280">
        <f t="shared" si="53"/>
        <v>170274.61</v>
      </c>
      <c r="BI172" s="280">
        <f t="shared" si="43"/>
        <v>170274.61</v>
      </c>
      <c r="BJ172" s="280">
        <f t="shared" si="43"/>
        <v>170274.61</v>
      </c>
      <c r="BK172" s="280">
        <f t="shared" si="43"/>
        <v>170274.61</v>
      </c>
      <c r="BL172" s="279">
        <f t="shared" si="51"/>
        <v>2042817.8799999994</v>
      </c>
    </row>
    <row r="173" spans="1:64" x14ac:dyDescent="0.25">
      <c r="A173" s="268" t="s">
        <v>629</v>
      </c>
      <c r="B173" s="175">
        <v>0</v>
      </c>
      <c r="C173" s="175">
        <v>0</v>
      </c>
      <c r="D173" s="272">
        <v>0</v>
      </c>
      <c r="E173" s="272">
        <v>0</v>
      </c>
      <c r="F173" s="272">
        <v>0</v>
      </c>
      <c r="G173" s="272">
        <v>0</v>
      </c>
      <c r="H173" s="272">
        <v>0</v>
      </c>
      <c r="I173" s="272">
        <v>0</v>
      </c>
      <c r="J173" s="272">
        <v>0</v>
      </c>
      <c r="K173" s="272">
        <v>0</v>
      </c>
      <c r="L173" s="272">
        <v>0</v>
      </c>
      <c r="M173" s="272">
        <v>0</v>
      </c>
      <c r="N173" s="272">
        <v>0</v>
      </c>
      <c r="O173" s="272">
        <v>0</v>
      </c>
      <c r="P173" s="272">
        <f t="shared" si="48"/>
        <v>0</v>
      </c>
      <c r="Q173" s="272">
        <v>0</v>
      </c>
      <c r="R173" s="272">
        <v>0</v>
      </c>
      <c r="S173" s="272">
        <v>0</v>
      </c>
      <c r="T173" s="272">
        <v>0</v>
      </c>
      <c r="U173" s="272">
        <v>0</v>
      </c>
      <c r="V173" s="272">
        <v>0</v>
      </c>
      <c r="W173" s="272">
        <v>0</v>
      </c>
      <c r="X173" s="272">
        <v>0</v>
      </c>
      <c r="Y173" s="272">
        <v>0</v>
      </c>
      <c r="Z173" s="272">
        <v>0</v>
      </c>
      <c r="AA173" s="272">
        <v>0</v>
      </c>
      <c r="AB173" s="272">
        <v>0</v>
      </c>
      <c r="AC173" s="272">
        <v>0</v>
      </c>
      <c r="AD173" s="272">
        <v>0</v>
      </c>
      <c r="AE173" s="272">
        <v>0</v>
      </c>
      <c r="AF173" s="272">
        <v>0</v>
      </c>
      <c r="AG173" s="170">
        <f t="shared" si="49"/>
        <v>0</v>
      </c>
      <c r="AI173" s="279">
        <f t="shared" si="47"/>
        <v>0</v>
      </c>
      <c r="AJ173" s="279">
        <f t="shared" si="47"/>
        <v>0</v>
      </c>
      <c r="AK173" s="279">
        <f t="shared" si="47"/>
        <v>0</v>
      </c>
      <c r="AL173" s="279">
        <f t="shared" si="47"/>
        <v>0</v>
      </c>
      <c r="AM173" s="279">
        <f t="shared" si="47"/>
        <v>0</v>
      </c>
      <c r="AN173" s="279">
        <f t="shared" si="47"/>
        <v>0</v>
      </c>
      <c r="AO173" s="279">
        <f t="shared" si="57"/>
        <v>0</v>
      </c>
      <c r="AP173" s="279">
        <f t="shared" si="57"/>
        <v>0</v>
      </c>
      <c r="AQ173" s="279">
        <f t="shared" si="57"/>
        <v>0</v>
      </c>
      <c r="AR173" s="279">
        <f t="shared" si="57"/>
        <v>0</v>
      </c>
      <c r="AS173" s="279">
        <f t="shared" si="57"/>
        <v>0</v>
      </c>
      <c r="AT173" s="279">
        <f t="shared" si="57"/>
        <v>0</v>
      </c>
      <c r="AU173" s="280">
        <f t="shared" si="50"/>
        <v>0</v>
      </c>
      <c r="AV173" s="280">
        <f t="shared" si="42"/>
        <v>0</v>
      </c>
      <c r="AW173" s="280">
        <f t="shared" si="42"/>
        <v>0</v>
      </c>
      <c r="AX173" s="280">
        <f t="shared" si="42"/>
        <v>0</v>
      </c>
      <c r="AY173" s="280">
        <f t="shared" si="42"/>
        <v>0</v>
      </c>
      <c r="AZ173" s="280">
        <f t="shared" si="54"/>
        <v>0</v>
      </c>
      <c r="BA173" s="280">
        <f t="shared" si="55"/>
        <v>0</v>
      </c>
      <c r="BB173" s="280">
        <f t="shared" si="56"/>
        <v>0</v>
      </c>
      <c r="BC173" s="280">
        <f t="shared" si="53"/>
        <v>0</v>
      </c>
      <c r="BD173" s="280">
        <f t="shared" si="53"/>
        <v>0</v>
      </c>
      <c r="BE173" s="280">
        <f t="shared" si="53"/>
        <v>0</v>
      </c>
      <c r="BF173" s="280">
        <f t="shared" si="53"/>
        <v>0</v>
      </c>
      <c r="BG173" s="280">
        <f t="shared" si="53"/>
        <v>0</v>
      </c>
      <c r="BH173" s="280">
        <f t="shared" si="53"/>
        <v>0</v>
      </c>
      <c r="BI173" s="280">
        <f t="shared" si="43"/>
        <v>0</v>
      </c>
      <c r="BJ173" s="280">
        <f t="shared" si="43"/>
        <v>0</v>
      </c>
      <c r="BK173" s="280">
        <f t="shared" si="43"/>
        <v>0</v>
      </c>
      <c r="BL173" s="279">
        <f t="shared" si="51"/>
        <v>0</v>
      </c>
    </row>
    <row r="174" spans="1:64" x14ac:dyDescent="0.25">
      <c r="A174" s="268" t="s">
        <v>630</v>
      </c>
      <c r="B174" s="175">
        <v>0</v>
      </c>
      <c r="C174" s="175">
        <v>0</v>
      </c>
      <c r="D174" s="272">
        <v>0</v>
      </c>
      <c r="E174" s="272">
        <v>0</v>
      </c>
      <c r="F174" s="272">
        <v>0</v>
      </c>
      <c r="G174" s="272">
        <v>0</v>
      </c>
      <c r="H174" s="272">
        <v>0</v>
      </c>
      <c r="I174" s="272">
        <v>0</v>
      </c>
      <c r="J174" s="272">
        <v>0</v>
      </c>
      <c r="K174" s="272">
        <v>0</v>
      </c>
      <c r="L174" s="272">
        <v>0</v>
      </c>
      <c r="M174" s="272">
        <v>0</v>
      </c>
      <c r="N174" s="272">
        <v>0</v>
      </c>
      <c r="O174" s="272">
        <v>0</v>
      </c>
      <c r="P174" s="272">
        <f t="shared" si="48"/>
        <v>0</v>
      </c>
      <c r="Q174" s="272">
        <v>0</v>
      </c>
      <c r="R174" s="272">
        <v>0</v>
      </c>
      <c r="S174" s="272">
        <v>0</v>
      </c>
      <c r="T174" s="272">
        <v>0</v>
      </c>
      <c r="U174" s="272">
        <v>0</v>
      </c>
      <c r="V174" s="272">
        <v>0</v>
      </c>
      <c r="W174" s="272">
        <v>0</v>
      </c>
      <c r="X174" s="272">
        <v>0</v>
      </c>
      <c r="Y174" s="272">
        <v>0</v>
      </c>
      <c r="Z174" s="272">
        <v>0</v>
      </c>
      <c r="AA174" s="272">
        <v>0</v>
      </c>
      <c r="AB174" s="272">
        <v>0</v>
      </c>
      <c r="AC174" s="272">
        <v>0</v>
      </c>
      <c r="AD174" s="272">
        <v>0</v>
      </c>
      <c r="AE174" s="272">
        <v>0</v>
      </c>
      <c r="AF174" s="272">
        <v>0</v>
      </c>
      <c r="AG174" s="170">
        <f t="shared" si="49"/>
        <v>0</v>
      </c>
      <c r="AI174" s="279">
        <f t="shared" si="47"/>
        <v>0</v>
      </c>
      <c r="AJ174" s="279">
        <f t="shared" si="47"/>
        <v>0</v>
      </c>
      <c r="AK174" s="279">
        <f t="shared" si="47"/>
        <v>0</v>
      </c>
      <c r="AL174" s="279">
        <f t="shared" ref="AL174:AQ223" si="58">ROUND(G174*$B174/12,2)</f>
        <v>0</v>
      </c>
      <c r="AM174" s="279">
        <f t="shared" si="58"/>
        <v>0</v>
      </c>
      <c r="AN174" s="279">
        <f t="shared" si="58"/>
        <v>0</v>
      </c>
      <c r="AO174" s="279">
        <f t="shared" si="57"/>
        <v>0</v>
      </c>
      <c r="AP174" s="279">
        <f t="shared" si="57"/>
        <v>0</v>
      </c>
      <c r="AQ174" s="279">
        <f t="shared" si="57"/>
        <v>0</v>
      </c>
      <c r="AR174" s="279">
        <f t="shared" si="57"/>
        <v>0</v>
      </c>
      <c r="AS174" s="279">
        <f t="shared" si="57"/>
        <v>0</v>
      </c>
      <c r="AT174" s="279">
        <f t="shared" si="57"/>
        <v>0</v>
      </c>
      <c r="AU174" s="280">
        <f t="shared" si="50"/>
        <v>0</v>
      </c>
      <c r="AV174" s="280">
        <f t="shared" si="42"/>
        <v>0</v>
      </c>
      <c r="AW174" s="280">
        <f t="shared" si="42"/>
        <v>0</v>
      </c>
      <c r="AX174" s="280">
        <f t="shared" si="42"/>
        <v>0</v>
      </c>
      <c r="AY174" s="280">
        <f t="shared" ref="AY174:AY237" si="59">ROUND(T174*$B174/12,2)</f>
        <v>0</v>
      </c>
      <c r="AZ174" s="280">
        <f t="shared" ref="AZ174:AZ192" si="60">ROUND(U174*$C174/12,2)</f>
        <v>0</v>
      </c>
      <c r="BA174" s="280">
        <f t="shared" ref="BA174:BA192" si="61">ROUND(V174*$C174/12,2)</f>
        <v>0</v>
      </c>
      <c r="BB174" s="280">
        <f t="shared" ref="BB174:BB192" si="62">ROUND(W174*$C174/12,2)</f>
        <v>0</v>
      </c>
      <c r="BC174" s="280">
        <f t="shared" si="53"/>
        <v>0</v>
      </c>
      <c r="BD174" s="280">
        <f t="shared" si="53"/>
        <v>0</v>
      </c>
      <c r="BE174" s="280">
        <f t="shared" si="53"/>
        <v>0</v>
      </c>
      <c r="BF174" s="280">
        <f t="shared" si="53"/>
        <v>0</v>
      </c>
      <c r="BG174" s="280">
        <f t="shared" si="53"/>
        <v>0</v>
      </c>
      <c r="BH174" s="280">
        <f t="shared" si="53"/>
        <v>0</v>
      </c>
      <c r="BI174" s="280">
        <f t="shared" si="43"/>
        <v>0</v>
      </c>
      <c r="BJ174" s="280">
        <f t="shared" si="43"/>
        <v>0</v>
      </c>
      <c r="BK174" s="280">
        <f t="shared" si="43"/>
        <v>0</v>
      </c>
      <c r="BL174" s="279">
        <f t="shared" si="51"/>
        <v>0</v>
      </c>
    </row>
    <row r="175" spans="1:64" x14ac:dyDescent="0.25">
      <c r="A175" s="268" t="s">
        <v>631</v>
      </c>
      <c r="B175" s="175">
        <v>0</v>
      </c>
      <c r="C175" s="175">
        <v>0</v>
      </c>
      <c r="D175" s="272">
        <v>0</v>
      </c>
      <c r="E175" s="272">
        <v>0</v>
      </c>
      <c r="F175" s="272">
        <v>0</v>
      </c>
      <c r="G175" s="272">
        <v>0</v>
      </c>
      <c r="H175" s="272">
        <v>0</v>
      </c>
      <c r="I175" s="272">
        <v>0</v>
      </c>
      <c r="J175" s="272">
        <v>0</v>
      </c>
      <c r="K175" s="272">
        <v>0</v>
      </c>
      <c r="L175" s="272">
        <v>0</v>
      </c>
      <c r="M175" s="272">
        <v>0</v>
      </c>
      <c r="N175" s="272">
        <v>0</v>
      </c>
      <c r="O175" s="272">
        <v>0</v>
      </c>
      <c r="P175" s="272">
        <f t="shared" si="48"/>
        <v>0</v>
      </c>
      <c r="Q175" s="272">
        <v>0</v>
      </c>
      <c r="R175" s="272">
        <v>0</v>
      </c>
      <c r="S175" s="272">
        <v>0</v>
      </c>
      <c r="T175" s="272">
        <v>0</v>
      </c>
      <c r="U175" s="272">
        <v>0</v>
      </c>
      <c r="V175" s="272">
        <v>0</v>
      </c>
      <c r="W175" s="272">
        <v>0</v>
      </c>
      <c r="X175" s="272">
        <v>0</v>
      </c>
      <c r="Y175" s="272">
        <v>0</v>
      </c>
      <c r="Z175" s="272">
        <v>0</v>
      </c>
      <c r="AA175" s="272">
        <v>0</v>
      </c>
      <c r="AB175" s="272">
        <v>0</v>
      </c>
      <c r="AC175" s="272">
        <v>0</v>
      </c>
      <c r="AD175" s="272">
        <v>0</v>
      </c>
      <c r="AE175" s="272">
        <v>0</v>
      </c>
      <c r="AF175" s="272">
        <v>0</v>
      </c>
      <c r="AG175" s="170">
        <f t="shared" si="49"/>
        <v>0</v>
      </c>
      <c r="AI175" s="279">
        <f t="shared" ref="AI175:AN238" si="63">ROUND(D175*$B175/12,2)</f>
        <v>0</v>
      </c>
      <c r="AJ175" s="279">
        <f t="shared" si="63"/>
        <v>0</v>
      </c>
      <c r="AK175" s="279">
        <f t="shared" si="63"/>
        <v>0</v>
      </c>
      <c r="AL175" s="279">
        <f t="shared" si="58"/>
        <v>0</v>
      </c>
      <c r="AM175" s="279">
        <f t="shared" si="58"/>
        <v>0</v>
      </c>
      <c r="AN175" s="279">
        <f t="shared" si="58"/>
        <v>0</v>
      </c>
      <c r="AO175" s="279">
        <f t="shared" si="57"/>
        <v>0</v>
      </c>
      <c r="AP175" s="279">
        <f t="shared" si="57"/>
        <v>0</v>
      </c>
      <c r="AQ175" s="279">
        <f t="shared" si="57"/>
        <v>0</v>
      </c>
      <c r="AR175" s="279">
        <f t="shared" si="57"/>
        <v>0</v>
      </c>
      <c r="AS175" s="279">
        <f t="shared" si="57"/>
        <v>0</v>
      </c>
      <c r="AT175" s="279">
        <f t="shared" si="57"/>
        <v>0</v>
      </c>
      <c r="AU175" s="280">
        <f t="shared" si="50"/>
        <v>0</v>
      </c>
      <c r="AV175" s="280">
        <f t="shared" ref="AV175:AY238" si="64">ROUND(Q175*$B175/12,2)</f>
        <v>0</v>
      </c>
      <c r="AW175" s="280">
        <f t="shared" si="64"/>
        <v>0</v>
      </c>
      <c r="AX175" s="280">
        <f t="shared" si="64"/>
        <v>0</v>
      </c>
      <c r="AY175" s="280">
        <f t="shared" si="59"/>
        <v>0</v>
      </c>
      <c r="AZ175" s="280">
        <f t="shared" si="60"/>
        <v>0</v>
      </c>
      <c r="BA175" s="280">
        <f t="shared" si="61"/>
        <v>0</v>
      </c>
      <c r="BB175" s="280">
        <f t="shared" si="62"/>
        <v>0</v>
      </c>
      <c r="BC175" s="280">
        <f t="shared" si="53"/>
        <v>0</v>
      </c>
      <c r="BD175" s="280">
        <f t="shared" si="53"/>
        <v>0</v>
      </c>
      <c r="BE175" s="280">
        <f t="shared" si="53"/>
        <v>0</v>
      </c>
      <c r="BF175" s="280">
        <f t="shared" si="53"/>
        <v>0</v>
      </c>
      <c r="BG175" s="280">
        <f t="shared" si="53"/>
        <v>0</v>
      </c>
      <c r="BH175" s="280">
        <f t="shared" si="53"/>
        <v>0</v>
      </c>
      <c r="BI175" s="280">
        <f t="shared" si="43"/>
        <v>0</v>
      </c>
      <c r="BJ175" s="280">
        <f t="shared" si="43"/>
        <v>0</v>
      </c>
      <c r="BK175" s="280">
        <f t="shared" si="43"/>
        <v>0</v>
      </c>
      <c r="BL175" s="279">
        <f t="shared" si="51"/>
        <v>0</v>
      </c>
    </row>
    <row r="176" spans="1:64" x14ac:dyDescent="0.25">
      <c r="A176" s="268" t="s">
        <v>233</v>
      </c>
      <c r="B176" s="175">
        <v>1.3300000000000001E-2</v>
      </c>
      <c r="C176" s="175">
        <v>1.2400000000000001E-2</v>
      </c>
      <c r="D176" s="272">
        <v>4321078.8899999997</v>
      </c>
      <c r="E176" s="272">
        <v>4320833.72</v>
      </c>
      <c r="F176" s="272">
        <v>4320833.72</v>
      </c>
      <c r="G176" s="272">
        <v>4320833.72</v>
      </c>
      <c r="H176" s="272">
        <v>4320833.72</v>
      </c>
      <c r="I176" s="272">
        <v>4320833.72</v>
      </c>
      <c r="J176" s="272">
        <v>4320833.72</v>
      </c>
      <c r="K176" s="272">
        <v>4320833.72</v>
      </c>
      <c r="L176" s="272">
        <v>4320833.72</v>
      </c>
      <c r="M176" s="272">
        <v>4354032.75</v>
      </c>
      <c r="N176" s="272">
        <v>4473507.0899999989</v>
      </c>
      <c r="O176" s="272">
        <v>4559782.3999999994</v>
      </c>
      <c r="P176" s="272">
        <f t="shared" si="48"/>
        <v>52275070.889999986</v>
      </c>
      <c r="Q176" s="272">
        <v>4559782.3999999994</v>
      </c>
      <c r="R176" s="272">
        <v>3855186.7399999993</v>
      </c>
      <c r="S176" s="272">
        <v>3150591.0799999991</v>
      </c>
      <c r="T176" s="272">
        <v>3150591.0799999991</v>
      </c>
      <c r="U176" s="272">
        <v>3150591.0799999991</v>
      </c>
      <c r="V176" s="272">
        <v>3150591.0799999991</v>
      </c>
      <c r="W176" s="272">
        <v>3150591.0799999991</v>
      </c>
      <c r="X176" s="272">
        <v>3150591.0799999991</v>
      </c>
      <c r="Y176" s="272">
        <v>3150591.0799999991</v>
      </c>
      <c r="Z176" s="272">
        <v>3150591.0799999991</v>
      </c>
      <c r="AA176" s="272">
        <v>3150591.0799999991</v>
      </c>
      <c r="AB176" s="272">
        <v>3150591.0799999991</v>
      </c>
      <c r="AC176" s="272">
        <v>3150591.0799999991</v>
      </c>
      <c r="AD176" s="272">
        <v>3150591.0799999991</v>
      </c>
      <c r="AE176" s="272">
        <v>3150591.0799999991</v>
      </c>
      <c r="AF176" s="272">
        <v>3150591.0799999991</v>
      </c>
      <c r="AG176" s="170">
        <f t="shared" si="49"/>
        <v>37807092.959999986</v>
      </c>
      <c r="AI176" s="279">
        <f t="shared" si="63"/>
        <v>4789.2</v>
      </c>
      <c r="AJ176" s="279">
        <f t="shared" si="63"/>
        <v>4788.92</v>
      </c>
      <c r="AK176" s="279">
        <f t="shared" si="63"/>
        <v>4788.92</v>
      </c>
      <c r="AL176" s="279">
        <f t="shared" si="58"/>
        <v>4788.92</v>
      </c>
      <c r="AM176" s="279">
        <f t="shared" si="58"/>
        <v>4788.92</v>
      </c>
      <c r="AN176" s="279">
        <f t="shared" si="58"/>
        <v>4788.92</v>
      </c>
      <c r="AO176" s="279">
        <f t="shared" si="57"/>
        <v>4788.92</v>
      </c>
      <c r="AP176" s="279">
        <f t="shared" si="57"/>
        <v>4788.92</v>
      </c>
      <c r="AQ176" s="279">
        <f t="shared" si="57"/>
        <v>4788.92</v>
      </c>
      <c r="AR176" s="279">
        <f t="shared" si="57"/>
        <v>4825.72</v>
      </c>
      <c r="AS176" s="279">
        <f t="shared" si="57"/>
        <v>4958.1400000000003</v>
      </c>
      <c r="AT176" s="279">
        <f t="shared" si="57"/>
        <v>5053.76</v>
      </c>
      <c r="AU176" s="280">
        <f t="shared" si="50"/>
        <v>57938.179999999993</v>
      </c>
      <c r="AV176" s="280">
        <f t="shared" si="64"/>
        <v>5053.76</v>
      </c>
      <c r="AW176" s="280">
        <f t="shared" si="64"/>
        <v>4272.83</v>
      </c>
      <c r="AX176" s="280">
        <f t="shared" si="64"/>
        <v>3491.91</v>
      </c>
      <c r="AY176" s="280">
        <f t="shared" si="59"/>
        <v>3491.91</v>
      </c>
      <c r="AZ176" s="280">
        <f t="shared" si="60"/>
        <v>3255.61</v>
      </c>
      <c r="BA176" s="280">
        <f t="shared" si="61"/>
        <v>3255.61</v>
      </c>
      <c r="BB176" s="280">
        <f t="shared" si="62"/>
        <v>3255.61</v>
      </c>
      <c r="BC176" s="280">
        <f t="shared" si="53"/>
        <v>3255.61</v>
      </c>
      <c r="BD176" s="280">
        <f t="shared" si="53"/>
        <v>3255.61</v>
      </c>
      <c r="BE176" s="280">
        <f t="shared" si="53"/>
        <v>3255.61</v>
      </c>
      <c r="BF176" s="280">
        <f t="shared" si="53"/>
        <v>3255.61</v>
      </c>
      <c r="BG176" s="280">
        <f t="shared" si="53"/>
        <v>3255.61</v>
      </c>
      <c r="BH176" s="280">
        <f t="shared" si="53"/>
        <v>3255.61</v>
      </c>
      <c r="BI176" s="280">
        <f t="shared" si="53"/>
        <v>3255.61</v>
      </c>
      <c r="BJ176" s="280">
        <f t="shared" si="53"/>
        <v>3255.61</v>
      </c>
      <c r="BK176" s="280">
        <f t="shared" si="53"/>
        <v>3255.61</v>
      </c>
      <c r="BL176" s="279">
        <f t="shared" si="51"/>
        <v>39067.32</v>
      </c>
    </row>
    <row r="177" spans="1:66" x14ac:dyDescent="0.25">
      <c r="A177" s="268" t="s">
        <v>234</v>
      </c>
      <c r="B177" s="175">
        <v>2.1299999999999999E-2</v>
      </c>
      <c r="C177" s="175">
        <v>0.02</v>
      </c>
      <c r="D177" s="272">
        <v>2416429.81</v>
      </c>
      <c r="E177" s="272">
        <v>2416429.81</v>
      </c>
      <c r="F177" s="272">
        <v>2416429.81</v>
      </c>
      <c r="G177" s="272">
        <v>2416429.81</v>
      </c>
      <c r="H177" s="272">
        <v>2416429.81</v>
      </c>
      <c r="I177" s="272">
        <v>2416429.81</v>
      </c>
      <c r="J177" s="272">
        <v>2416429.81</v>
      </c>
      <c r="K177" s="272">
        <v>2416429.81</v>
      </c>
      <c r="L177" s="272">
        <v>2416429.81</v>
      </c>
      <c r="M177" s="272">
        <v>2416429.81</v>
      </c>
      <c r="N177" s="272">
        <v>2416429.81</v>
      </c>
      <c r="O177" s="272">
        <v>2416429.81</v>
      </c>
      <c r="P177" s="272">
        <f t="shared" si="48"/>
        <v>28997157.719999995</v>
      </c>
      <c r="Q177" s="272">
        <v>2416429.81</v>
      </c>
      <c r="R177" s="272">
        <v>1489248.9900000002</v>
      </c>
      <c r="S177" s="272">
        <v>562068.17000000016</v>
      </c>
      <c r="T177" s="272">
        <v>562068.17000000016</v>
      </c>
      <c r="U177" s="272">
        <v>562068.17000000016</v>
      </c>
      <c r="V177" s="272">
        <v>562068.17000000016</v>
      </c>
      <c r="W177" s="272">
        <v>562068.17000000016</v>
      </c>
      <c r="X177" s="272">
        <v>562068.17000000016</v>
      </c>
      <c r="Y177" s="272">
        <v>562068.17000000016</v>
      </c>
      <c r="Z177" s="272">
        <v>562068.17000000016</v>
      </c>
      <c r="AA177" s="272">
        <v>562068.17000000016</v>
      </c>
      <c r="AB177" s="272">
        <v>562068.17000000016</v>
      </c>
      <c r="AC177" s="272">
        <v>562068.17000000016</v>
      </c>
      <c r="AD177" s="272">
        <v>562068.17000000016</v>
      </c>
      <c r="AE177" s="272">
        <v>562068.17000000016</v>
      </c>
      <c r="AF177" s="272">
        <v>562068.17000000016</v>
      </c>
      <c r="AG177" s="170">
        <f t="shared" si="49"/>
        <v>6744818.04</v>
      </c>
      <c r="AI177" s="279">
        <f t="shared" si="63"/>
        <v>4289.16</v>
      </c>
      <c r="AJ177" s="279">
        <f t="shared" si="63"/>
        <v>4289.16</v>
      </c>
      <c r="AK177" s="279">
        <f t="shared" si="63"/>
        <v>4289.16</v>
      </c>
      <c r="AL177" s="279">
        <f t="shared" si="58"/>
        <v>4289.16</v>
      </c>
      <c r="AM177" s="279">
        <f t="shared" si="58"/>
        <v>4289.16</v>
      </c>
      <c r="AN177" s="279">
        <f t="shared" si="58"/>
        <v>4289.16</v>
      </c>
      <c r="AO177" s="279">
        <f t="shared" si="57"/>
        <v>4289.16</v>
      </c>
      <c r="AP177" s="279">
        <f t="shared" si="57"/>
        <v>4289.16</v>
      </c>
      <c r="AQ177" s="279">
        <f t="shared" si="57"/>
        <v>4289.16</v>
      </c>
      <c r="AR177" s="279">
        <f t="shared" si="57"/>
        <v>4289.16</v>
      </c>
      <c r="AS177" s="279">
        <f t="shared" si="57"/>
        <v>4289.16</v>
      </c>
      <c r="AT177" s="279">
        <f t="shared" si="57"/>
        <v>4289.16</v>
      </c>
      <c r="AU177" s="280">
        <f t="shared" si="50"/>
        <v>51469.920000000013</v>
      </c>
      <c r="AV177" s="280">
        <f t="shared" si="64"/>
        <v>4289.16</v>
      </c>
      <c r="AW177" s="280">
        <f t="shared" si="64"/>
        <v>2643.42</v>
      </c>
      <c r="AX177" s="280">
        <f t="shared" si="64"/>
        <v>997.67</v>
      </c>
      <c r="AY177" s="280">
        <f t="shared" si="59"/>
        <v>997.67</v>
      </c>
      <c r="AZ177" s="280">
        <f t="shared" si="60"/>
        <v>936.78</v>
      </c>
      <c r="BA177" s="280">
        <f t="shared" si="61"/>
        <v>936.78</v>
      </c>
      <c r="BB177" s="280">
        <f t="shared" si="62"/>
        <v>936.78</v>
      </c>
      <c r="BC177" s="280">
        <f t="shared" si="53"/>
        <v>936.78</v>
      </c>
      <c r="BD177" s="280">
        <f t="shared" si="53"/>
        <v>936.78</v>
      </c>
      <c r="BE177" s="280">
        <f t="shared" si="53"/>
        <v>936.78</v>
      </c>
      <c r="BF177" s="280">
        <f t="shared" si="53"/>
        <v>936.78</v>
      </c>
      <c r="BG177" s="280">
        <f t="shared" si="53"/>
        <v>936.78</v>
      </c>
      <c r="BH177" s="280">
        <f t="shared" si="53"/>
        <v>936.78</v>
      </c>
      <c r="BI177" s="280">
        <f t="shared" si="53"/>
        <v>936.78</v>
      </c>
      <c r="BJ177" s="280">
        <f t="shared" si="53"/>
        <v>936.78</v>
      </c>
      <c r="BK177" s="280">
        <f t="shared" si="53"/>
        <v>936.78</v>
      </c>
      <c r="BL177" s="279">
        <f t="shared" si="51"/>
        <v>11241.36</v>
      </c>
    </row>
    <row r="178" spans="1:66" x14ac:dyDescent="0.25">
      <c r="A178" s="268" t="s">
        <v>632</v>
      </c>
      <c r="B178" s="175">
        <v>2.1299999999999999E-2</v>
      </c>
      <c r="C178" s="175">
        <v>0.02</v>
      </c>
      <c r="D178" s="272">
        <v>0</v>
      </c>
      <c r="E178" s="272">
        <v>0</v>
      </c>
      <c r="F178" s="272">
        <v>0</v>
      </c>
      <c r="G178" s="272">
        <v>0</v>
      </c>
      <c r="H178" s="272">
        <v>0</v>
      </c>
      <c r="I178" s="272">
        <v>0</v>
      </c>
      <c r="J178" s="272">
        <v>0</v>
      </c>
      <c r="K178" s="272">
        <v>0</v>
      </c>
      <c r="L178" s="272">
        <v>0</v>
      </c>
      <c r="M178" s="272">
        <v>0</v>
      </c>
      <c r="N178" s="272">
        <v>0</v>
      </c>
      <c r="O178" s="272">
        <v>0</v>
      </c>
      <c r="P178" s="272">
        <f t="shared" si="48"/>
        <v>0</v>
      </c>
      <c r="Q178" s="272">
        <v>0</v>
      </c>
      <c r="R178" s="272">
        <v>0</v>
      </c>
      <c r="S178" s="272">
        <v>0</v>
      </c>
      <c r="T178" s="272">
        <v>0</v>
      </c>
      <c r="U178" s="272">
        <v>0</v>
      </c>
      <c r="V178" s="272">
        <v>0</v>
      </c>
      <c r="W178" s="272">
        <v>0</v>
      </c>
      <c r="X178" s="272">
        <v>0</v>
      </c>
      <c r="Y178" s="272">
        <v>0</v>
      </c>
      <c r="Z178" s="272">
        <v>0</v>
      </c>
      <c r="AA178" s="272">
        <v>0</v>
      </c>
      <c r="AB178" s="272">
        <v>0</v>
      </c>
      <c r="AC178" s="272">
        <v>0</v>
      </c>
      <c r="AD178" s="272">
        <v>0</v>
      </c>
      <c r="AE178" s="272">
        <v>0</v>
      </c>
      <c r="AF178" s="272">
        <v>0</v>
      </c>
      <c r="AG178" s="170">
        <f t="shared" si="49"/>
        <v>0</v>
      </c>
      <c r="AI178" s="279">
        <f t="shared" si="63"/>
        <v>0</v>
      </c>
      <c r="AJ178" s="279">
        <f t="shared" si="63"/>
        <v>0</v>
      </c>
      <c r="AK178" s="279">
        <f t="shared" si="63"/>
        <v>0</v>
      </c>
      <c r="AL178" s="279">
        <f t="shared" si="58"/>
        <v>0</v>
      </c>
      <c r="AM178" s="279">
        <f t="shared" si="58"/>
        <v>0</v>
      </c>
      <c r="AN178" s="279">
        <f t="shared" si="58"/>
        <v>0</v>
      </c>
      <c r="AO178" s="279">
        <f t="shared" si="57"/>
        <v>0</v>
      </c>
      <c r="AP178" s="279">
        <f t="shared" si="57"/>
        <v>0</v>
      </c>
      <c r="AQ178" s="279">
        <f t="shared" si="57"/>
        <v>0</v>
      </c>
      <c r="AR178" s="279">
        <f t="shared" si="57"/>
        <v>0</v>
      </c>
      <c r="AS178" s="279">
        <f t="shared" si="57"/>
        <v>0</v>
      </c>
      <c r="AT178" s="279">
        <f t="shared" si="57"/>
        <v>0</v>
      </c>
      <c r="AU178" s="280">
        <f t="shared" si="50"/>
        <v>0</v>
      </c>
      <c r="AV178" s="280">
        <f t="shared" si="64"/>
        <v>0</v>
      </c>
      <c r="AW178" s="280">
        <f t="shared" si="64"/>
        <v>0</v>
      </c>
      <c r="AX178" s="280">
        <f t="shared" si="64"/>
        <v>0</v>
      </c>
      <c r="AY178" s="280">
        <f t="shared" si="59"/>
        <v>0</v>
      </c>
      <c r="AZ178" s="280">
        <f t="shared" si="60"/>
        <v>0</v>
      </c>
      <c r="BA178" s="280">
        <f t="shared" si="61"/>
        <v>0</v>
      </c>
      <c r="BB178" s="280">
        <f t="shared" si="62"/>
        <v>0</v>
      </c>
      <c r="BC178" s="280">
        <f t="shared" si="53"/>
        <v>0</v>
      </c>
      <c r="BD178" s="280">
        <f t="shared" si="53"/>
        <v>0</v>
      </c>
      <c r="BE178" s="280">
        <f t="shared" si="53"/>
        <v>0</v>
      </c>
      <c r="BF178" s="280">
        <f t="shared" si="53"/>
        <v>0</v>
      </c>
      <c r="BG178" s="280">
        <f t="shared" si="53"/>
        <v>0</v>
      </c>
      <c r="BH178" s="280">
        <f t="shared" si="53"/>
        <v>0</v>
      </c>
      <c r="BI178" s="280">
        <f t="shared" si="53"/>
        <v>0</v>
      </c>
      <c r="BJ178" s="280">
        <f t="shared" si="53"/>
        <v>0</v>
      </c>
      <c r="BK178" s="280">
        <f t="shared" si="53"/>
        <v>0</v>
      </c>
      <c r="BL178" s="279">
        <f t="shared" si="51"/>
        <v>0</v>
      </c>
      <c r="BN178" s="279">
        <f>BL178</f>
        <v>0</v>
      </c>
    </row>
    <row r="179" spans="1:66" x14ac:dyDescent="0.25">
      <c r="A179" s="268" t="s">
        <v>235</v>
      </c>
      <c r="B179" s="175">
        <v>1.3399999999999999E-2</v>
      </c>
      <c r="C179" s="175">
        <v>3.7400000000000003E-2</v>
      </c>
      <c r="D179" s="272">
        <v>8959765.8100000005</v>
      </c>
      <c r="E179" s="272">
        <v>8959765.8100000005</v>
      </c>
      <c r="F179" s="272">
        <v>8959765.8100000005</v>
      </c>
      <c r="G179" s="272">
        <v>8959765.8100000005</v>
      </c>
      <c r="H179" s="272">
        <v>8959765.8100000005</v>
      </c>
      <c r="I179" s="272">
        <v>8959765.8100000005</v>
      </c>
      <c r="J179" s="272">
        <v>8959765.8100000005</v>
      </c>
      <c r="K179" s="272">
        <v>8959765.8100000005</v>
      </c>
      <c r="L179" s="272">
        <v>8976265.8100000005</v>
      </c>
      <c r="M179" s="272">
        <v>8992765.8100000005</v>
      </c>
      <c r="N179" s="272">
        <v>8992765.8100000005</v>
      </c>
      <c r="O179" s="272">
        <v>8992765.8100000005</v>
      </c>
      <c r="P179" s="272">
        <f t="shared" si="48"/>
        <v>107632689.72000001</v>
      </c>
      <c r="Q179" s="272">
        <v>8992765.8100000005</v>
      </c>
      <c r="R179" s="272">
        <v>8992765.8100000005</v>
      </c>
      <c r="S179" s="272">
        <v>8992765.8100000005</v>
      </c>
      <c r="T179" s="272">
        <v>8992765.8100000005</v>
      </c>
      <c r="U179" s="272">
        <v>9029727.6150000002</v>
      </c>
      <c r="V179" s="272">
        <v>9066689.4199999999</v>
      </c>
      <c r="W179" s="272">
        <v>9066689.4199999999</v>
      </c>
      <c r="X179" s="272">
        <v>9066689.4199999999</v>
      </c>
      <c r="Y179" s="272">
        <v>9066689.4199999999</v>
      </c>
      <c r="Z179" s="272">
        <v>9066689.4199999999</v>
      </c>
      <c r="AA179" s="272">
        <v>9066689.4199999999</v>
      </c>
      <c r="AB179" s="272">
        <v>9606862.3350000009</v>
      </c>
      <c r="AC179" s="272">
        <v>10147035.25</v>
      </c>
      <c r="AD179" s="272">
        <v>10147035.25</v>
      </c>
      <c r="AE179" s="272">
        <v>10147035.25</v>
      </c>
      <c r="AF179" s="272">
        <v>10147035.25</v>
      </c>
      <c r="AG179" s="170">
        <f t="shared" si="49"/>
        <v>113624867.47</v>
      </c>
      <c r="AI179" s="279">
        <f t="shared" si="63"/>
        <v>10005.07</v>
      </c>
      <c r="AJ179" s="279">
        <f t="shared" si="63"/>
        <v>10005.07</v>
      </c>
      <c r="AK179" s="279">
        <f t="shared" si="63"/>
        <v>10005.07</v>
      </c>
      <c r="AL179" s="279">
        <f t="shared" si="58"/>
        <v>10005.07</v>
      </c>
      <c r="AM179" s="279">
        <f t="shared" si="58"/>
        <v>10005.07</v>
      </c>
      <c r="AN179" s="279">
        <f t="shared" si="58"/>
        <v>10005.07</v>
      </c>
      <c r="AO179" s="279">
        <f t="shared" si="57"/>
        <v>10005.07</v>
      </c>
      <c r="AP179" s="279">
        <f t="shared" si="57"/>
        <v>10005.07</v>
      </c>
      <c r="AQ179" s="279">
        <f t="shared" si="57"/>
        <v>10023.5</v>
      </c>
      <c r="AR179" s="279">
        <f t="shared" si="57"/>
        <v>10041.92</v>
      </c>
      <c r="AS179" s="279">
        <f t="shared" si="57"/>
        <v>10041.92</v>
      </c>
      <c r="AT179" s="279">
        <f t="shared" si="57"/>
        <v>10041.92</v>
      </c>
      <c r="AU179" s="280">
        <f t="shared" si="50"/>
        <v>120189.81999999999</v>
      </c>
      <c r="AV179" s="280">
        <f t="shared" si="64"/>
        <v>10041.92</v>
      </c>
      <c r="AW179" s="280">
        <f t="shared" si="64"/>
        <v>10041.92</v>
      </c>
      <c r="AX179" s="280">
        <f t="shared" si="64"/>
        <v>10041.92</v>
      </c>
      <c r="AY179" s="280">
        <f t="shared" si="59"/>
        <v>10041.92</v>
      </c>
      <c r="AZ179" s="280">
        <f t="shared" si="60"/>
        <v>28142.65</v>
      </c>
      <c r="BA179" s="280">
        <f t="shared" si="61"/>
        <v>28257.85</v>
      </c>
      <c r="BB179" s="280">
        <f t="shared" si="62"/>
        <v>28257.85</v>
      </c>
      <c r="BC179" s="280">
        <f t="shared" si="53"/>
        <v>28257.85</v>
      </c>
      <c r="BD179" s="280">
        <f t="shared" si="53"/>
        <v>28257.85</v>
      </c>
      <c r="BE179" s="280">
        <f t="shared" si="53"/>
        <v>28257.85</v>
      </c>
      <c r="BF179" s="280">
        <f t="shared" si="53"/>
        <v>28257.85</v>
      </c>
      <c r="BG179" s="280">
        <f t="shared" si="53"/>
        <v>29941.39</v>
      </c>
      <c r="BH179" s="280">
        <f t="shared" si="53"/>
        <v>31624.93</v>
      </c>
      <c r="BI179" s="280">
        <f t="shared" si="53"/>
        <v>31624.93</v>
      </c>
      <c r="BJ179" s="280">
        <f t="shared" si="53"/>
        <v>31624.93</v>
      </c>
      <c r="BK179" s="280">
        <f t="shared" si="53"/>
        <v>31624.93</v>
      </c>
      <c r="BL179" s="279">
        <f t="shared" si="51"/>
        <v>354130.86</v>
      </c>
    </row>
    <row r="180" spans="1:66" x14ac:dyDescent="0.25">
      <c r="A180" s="268" t="s">
        <v>633</v>
      </c>
      <c r="B180" s="175">
        <v>1.3399999999999999E-2</v>
      </c>
      <c r="C180" s="175">
        <v>3.7400000000000003E-2</v>
      </c>
      <c r="D180" s="272">
        <v>0</v>
      </c>
      <c r="E180" s="272">
        <v>0</v>
      </c>
      <c r="F180" s="272">
        <v>0</v>
      </c>
      <c r="G180" s="272">
        <v>0</v>
      </c>
      <c r="H180" s="272">
        <v>0</v>
      </c>
      <c r="I180" s="272">
        <v>0</v>
      </c>
      <c r="J180" s="272">
        <v>0</v>
      </c>
      <c r="K180" s="272">
        <v>0</v>
      </c>
      <c r="L180" s="272">
        <v>0</v>
      </c>
      <c r="M180" s="272">
        <v>0</v>
      </c>
      <c r="N180" s="272">
        <v>0</v>
      </c>
      <c r="O180" s="272">
        <v>0</v>
      </c>
      <c r="P180" s="272">
        <f t="shared" si="48"/>
        <v>0</v>
      </c>
      <c r="Q180" s="272">
        <v>0</v>
      </c>
      <c r="R180" s="272">
        <v>0</v>
      </c>
      <c r="S180" s="272">
        <v>0</v>
      </c>
      <c r="T180" s="272">
        <v>0</v>
      </c>
      <c r="U180" s="272">
        <v>0</v>
      </c>
      <c r="V180" s="272">
        <v>0</v>
      </c>
      <c r="W180" s="272">
        <v>0</v>
      </c>
      <c r="X180" s="272">
        <v>0</v>
      </c>
      <c r="Y180" s="272">
        <v>0</v>
      </c>
      <c r="Z180" s="272">
        <v>0</v>
      </c>
      <c r="AA180" s="272">
        <v>0</v>
      </c>
      <c r="AB180" s="272">
        <v>0</v>
      </c>
      <c r="AC180" s="272">
        <v>0</v>
      </c>
      <c r="AD180" s="272">
        <v>0</v>
      </c>
      <c r="AE180" s="272">
        <v>0</v>
      </c>
      <c r="AF180" s="272">
        <v>0</v>
      </c>
      <c r="AG180" s="170">
        <f t="shared" si="49"/>
        <v>0</v>
      </c>
      <c r="AI180" s="279">
        <f t="shared" si="63"/>
        <v>0</v>
      </c>
      <c r="AJ180" s="279">
        <f t="shared" si="63"/>
        <v>0</v>
      </c>
      <c r="AK180" s="279">
        <f t="shared" si="63"/>
        <v>0</v>
      </c>
      <c r="AL180" s="279">
        <f t="shared" si="58"/>
        <v>0</v>
      </c>
      <c r="AM180" s="279">
        <f t="shared" si="58"/>
        <v>0</v>
      </c>
      <c r="AN180" s="279">
        <f t="shared" si="58"/>
        <v>0</v>
      </c>
      <c r="AO180" s="279">
        <f t="shared" si="57"/>
        <v>0</v>
      </c>
      <c r="AP180" s="279">
        <f t="shared" si="57"/>
        <v>0</v>
      </c>
      <c r="AQ180" s="279">
        <f t="shared" si="57"/>
        <v>0</v>
      </c>
      <c r="AR180" s="279">
        <f t="shared" si="57"/>
        <v>0</v>
      </c>
      <c r="AS180" s="279">
        <f t="shared" si="57"/>
        <v>0</v>
      </c>
      <c r="AT180" s="279">
        <f t="shared" si="57"/>
        <v>0</v>
      </c>
      <c r="AU180" s="280">
        <f t="shared" si="50"/>
        <v>0</v>
      </c>
      <c r="AV180" s="280">
        <f t="shared" si="64"/>
        <v>0</v>
      </c>
      <c r="AW180" s="280">
        <f t="shared" si="64"/>
        <v>0</v>
      </c>
      <c r="AX180" s="280">
        <f t="shared" si="64"/>
        <v>0</v>
      </c>
      <c r="AY180" s="280">
        <f t="shared" si="59"/>
        <v>0</v>
      </c>
      <c r="AZ180" s="280">
        <f t="shared" si="60"/>
        <v>0</v>
      </c>
      <c r="BA180" s="280">
        <f t="shared" si="61"/>
        <v>0</v>
      </c>
      <c r="BB180" s="280">
        <f t="shared" si="62"/>
        <v>0</v>
      </c>
      <c r="BC180" s="280">
        <f t="shared" si="53"/>
        <v>0</v>
      </c>
      <c r="BD180" s="280">
        <f t="shared" si="53"/>
        <v>0</v>
      </c>
      <c r="BE180" s="280">
        <f t="shared" si="53"/>
        <v>0</v>
      </c>
      <c r="BF180" s="280">
        <f t="shared" si="53"/>
        <v>0</v>
      </c>
      <c r="BG180" s="280">
        <f t="shared" si="53"/>
        <v>0</v>
      </c>
      <c r="BH180" s="280">
        <f t="shared" si="53"/>
        <v>0</v>
      </c>
      <c r="BI180" s="280">
        <f t="shared" si="53"/>
        <v>0</v>
      </c>
      <c r="BJ180" s="280">
        <f t="shared" si="53"/>
        <v>0</v>
      </c>
      <c r="BK180" s="280">
        <f t="shared" si="53"/>
        <v>0</v>
      </c>
      <c r="BL180" s="279">
        <f t="shared" si="51"/>
        <v>0</v>
      </c>
      <c r="BN180" s="279">
        <f>BL180</f>
        <v>0</v>
      </c>
    </row>
    <row r="181" spans="1:66" x14ac:dyDescent="0.25">
      <c r="A181" s="268" t="s">
        <v>634</v>
      </c>
      <c r="B181" s="175">
        <v>1.3399999999999999E-2</v>
      </c>
      <c r="C181" s="175">
        <v>3.7400000000000003E-2</v>
      </c>
      <c r="D181" s="272">
        <v>6475762.9199999999</v>
      </c>
      <c r="E181" s="272">
        <v>6475762.9199999999</v>
      </c>
      <c r="F181" s="272">
        <v>6475762.9199999999</v>
      </c>
      <c r="G181" s="272">
        <v>6475762.9199999999</v>
      </c>
      <c r="H181" s="272">
        <v>6475762.9199999999</v>
      </c>
      <c r="I181" s="272">
        <v>6475762.9199999999</v>
      </c>
      <c r="J181" s="272">
        <v>6475762.9199999999</v>
      </c>
      <c r="K181" s="272">
        <v>6475762.9199999999</v>
      </c>
      <c r="L181" s="272">
        <v>6475762.9199999999</v>
      </c>
      <c r="M181" s="272">
        <v>6475762.9199999999</v>
      </c>
      <c r="N181" s="272">
        <v>6475762.9199999999</v>
      </c>
      <c r="O181" s="272">
        <v>6475762.9199999999</v>
      </c>
      <c r="P181" s="272">
        <f t="shared" si="48"/>
        <v>77709155.040000007</v>
      </c>
      <c r="Q181" s="272">
        <v>6475762.9199999999</v>
      </c>
      <c r="R181" s="272">
        <v>6475762.9199999999</v>
      </c>
      <c r="S181" s="272">
        <v>6475762.9199999999</v>
      </c>
      <c r="T181" s="272">
        <v>6475762.9199999999</v>
      </c>
      <c r="U181" s="272">
        <v>6475762.9199999999</v>
      </c>
      <c r="V181" s="272">
        <v>6475762.9199999999</v>
      </c>
      <c r="W181" s="272">
        <v>6475762.9199999999</v>
      </c>
      <c r="X181" s="272">
        <v>6475762.9199999999</v>
      </c>
      <c r="Y181" s="272">
        <v>6475762.9199999999</v>
      </c>
      <c r="Z181" s="272">
        <v>6475762.9199999999</v>
      </c>
      <c r="AA181" s="272">
        <v>6475762.9199999999</v>
      </c>
      <c r="AB181" s="272">
        <v>6475762.9199999999</v>
      </c>
      <c r="AC181" s="272">
        <v>6475762.9199999999</v>
      </c>
      <c r="AD181" s="272">
        <v>6475762.9199999999</v>
      </c>
      <c r="AE181" s="272">
        <v>6475762.9199999999</v>
      </c>
      <c r="AF181" s="272">
        <v>6475762.9199999999</v>
      </c>
      <c r="AG181" s="170">
        <f t="shared" si="49"/>
        <v>77709155.040000007</v>
      </c>
      <c r="AI181" s="279">
        <f t="shared" si="63"/>
        <v>7231.27</v>
      </c>
      <c r="AJ181" s="279">
        <f t="shared" si="63"/>
        <v>7231.27</v>
      </c>
      <c r="AK181" s="279">
        <f t="shared" si="63"/>
        <v>7231.27</v>
      </c>
      <c r="AL181" s="279">
        <f t="shared" si="58"/>
        <v>7231.27</v>
      </c>
      <c r="AM181" s="279">
        <f t="shared" si="58"/>
        <v>7231.27</v>
      </c>
      <c r="AN181" s="279">
        <f t="shared" si="58"/>
        <v>7231.27</v>
      </c>
      <c r="AO181" s="279">
        <f t="shared" si="57"/>
        <v>7231.27</v>
      </c>
      <c r="AP181" s="279">
        <f t="shared" si="57"/>
        <v>7231.27</v>
      </c>
      <c r="AQ181" s="279">
        <f t="shared" si="57"/>
        <v>7231.27</v>
      </c>
      <c r="AR181" s="279">
        <f t="shared" si="57"/>
        <v>7231.27</v>
      </c>
      <c r="AS181" s="279">
        <f t="shared" si="57"/>
        <v>7231.27</v>
      </c>
      <c r="AT181" s="279">
        <f t="shared" si="57"/>
        <v>7231.27</v>
      </c>
      <c r="AU181" s="280">
        <f t="shared" si="50"/>
        <v>86775.240000000034</v>
      </c>
      <c r="AV181" s="280">
        <f t="shared" si="64"/>
        <v>7231.27</v>
      </c>
      <c r="AW181" s="280">
        <f t="shared" si="64"/>
        <v>7231.27</v>
      </c>
      <c r="AX181" s="280">
        <f t="shared" si="64"/>
        <v>7231.27</v>
      </c>
      <c r="AY181" s="280">
        <f t="shared" si="59"/>
        <v>7231.27</v>
      </c>
      <c r="AZ181" s="280">
        <f t="shared" si="60"/>
        <v>20182.79</v>
      </c>
      <c r="BA181" s="280">
        <f t="shared" si="61"/>
        <v>20182.79</v>
      </c>
      <c r="BB181" s="280">
        <f t="shared" si="62"/>
        <v>20182.79</v>
      </c>
      <c r="BC181" s="280">
        <f t="shared" ref="BC181:BC191" si="65">ROUND(X181*$C181/12,2)</f>
        <v>20182.79</v>
      </c>
      <c r="BD181" s="280">
        <f t="shared" ref="BD181:BD191" si="66">ROUND(Y181*$C181/12,2)</f>
        <v>20182.79</v>
      </c>
      <c r="BE181" s="280">
        <f t="shared" ref="BE181:BE191" si="67">ROUND(Z181*$C181/12,2)</f>
        <v>20182.79</v>
      </c>
      <c r="BF181" s="280">
        <f t="shared" ref="BF181:BF191" si="68">ROUND(AA181*$C181/12,2)</f>
        <v>20182.79</v>
      </c>
      <c r="BG181" s="280">
        <f t="shared" ref="BG181:BG191" si="69">ROUND(AB181*$C181/12,2)</f>
        <v>20182.79</v>
      </c>
      <c r="BH181" s="280">
        <f t="shared" ref="BH181:BH191" si="70">ROUND(AC181*$C181/12,2)</f>
        <v>20182.79</v>
      </c>
      <c r="BI181" s="280">
        <f t="shared" ref="BI181:BI191" si="71">ROUND(AD181*$C181/12,2)</f>
        <v>20182.79</v>
      </c>
      <c r="BJ181" s="280">
        <f t="shared" ref="BJ181:BJ191" si="72">ROUND(AE181*$C181/12,2)</f>
        <v>20182.79</v>
      </c>
      <c r="BK181" s="280">
        <f t="shared" ref="BK181:BK191" si="73">ROUND(AF181*$C181/12,2)</f>
        <v>20182.79</v>
      </c>
      <c r="BL181" s="279">
        <f t="shared" si="51"/>
        <v>242193.48000000007</v>
      </c>
      <c r="BN181" s="279">
        <f>BL181</f>
        <v>242193.48000000007</v>
      </c>
    </row>
    <row r="182" spans="1:66" x14ac:dyDescent="0.25">
      <c r="A182" s="268" t="s">
        <v>236</v>
      </c>
      <c r="B182" s="175">
        <v>4.7899999999999991E-2</v>
      </c>
      <c r="C182" s="175">
        <v>4.7500000000000001E-2</v>
      </c>
      <c r="D182" s="272">
        <v>29324457.100000001</v>
      </c>
      <c r="E182" s="272">
        <v>29324457.100000001</v>
      </c>
      <c r="F182" s="272">
        <v>29324457.100000001</v>
      </c>
      <c r="G182" s="272">
        <v>29324457.100000001</v>
      </c>
      <c r="H182" s="272">
        <v>29324457.100000001</v>
      </c>
      <c r="I182" s="272">
        <v>29324457.100000001</v>
      </c>
      <c r="J182" s="272">
        <v>29324457.100000001</v>
      </c>
      <c r="K182" s="272">
        <v>29324457.100000001</v>
      </c>
      <c r="L182" s="272">
        <v>29324457.100000001</v>
      </c>
      <c r="M182" s="272">
        <v>29324457.100000001</v>
      </c>
      <c r="N182" s="272">
        <v>29324457.100000001</v>
      </c>
      <c r="O182" s="272">
        <v>29324457.100000001</v>
      </c>
      <c r="P182" s="272">
        <f t="shared" si="48"/>
        <v>351893485.20000005</v>
      </c>
      <c r="Q182" s="272">
        <v>29324457.100000001</v>
      </c>
      <c r="R182" s="272">
        <v>29324457.100000001</v>
      </c>
      <c r="S182" s="272">
        <v>29324457.100000001</v>
      </c>
      <c r="T182" s="272">
        <v>29324457.100000001</v>
      </c>
      <c r="U182" s="272">
        <v>29324457.100000001</v>
      </c>
      <c r="V182" s="272">
        <v>29324457.100000001</v>
      </c>
      <c r="W182" s="272">
        <v>29324457.100000001</v>
      </c>
      <c r="X182" s="272">
        <v>29324457.100000001</v>
      </c>
      <c r="Y182" s="272">
        <v>29324457.100000001</v>
      </c>
      <c r="Z182" s="272">
        <v>29324457.100000001</v>
      </c>
      <c r="AA182" s="272">
        <v>29324457.100000001</v>
      </c>
      <c r="AB182" s="272">
        <v>29324457.100000001</v>
      </c>
      <c r="AC182" s="272">
        <v>29324457.100000001</v>
      </c>
      <c r="AD182" s="272">
        <v>29324457.100000001</v>
      </c>
      <c r="AE182" s="272">
        <v>29324457.100000001</v>
      </c>
      <c r="AF182" s="272">
        <v>29324457.100000001</v>
      </c>
      <c r="AG182" s="170">
        <f t="shared" si="49"/>
        <v>351893485.20000005</v>
      </c>
      <c r="AI182" s="279">
        <f t="shared" si="63"/>
        <v>117053.46</v>
      </c>
      <c r="AJ182" s="279">
        <f t="shared" si="63"/>
        <v>117053.46</v>
      </c>
      <c r="AK182" s="279">
        <f t="shared" si="63"/>
        <v>117053.46</v>
      </c>
      <c r="AL182" s="279">
        <f t="shared" si="58"/>
        <v>117053.46</v>
      </c>
      <c r="AM182" s="279">
        <f t="shared" si="58"/>
        <v>117053.46</v>
      </c>
      <c r="AN182" s="279">
        <f t="shared" si="58"/>
        <v>117053.46</v>
      </c>
      <c r="AO182" s="279">
        <f t="shared" si="57"/>
        <v>117053.46</v>
      </c>
      <c r="AP182" s="279">
        <f t="shared" si="57"/>
        <v>117053.46</v>
      </c>
      <c r="AQ182" s="279">
        <f t="shared" si="57"/>
        <v>117053.46</v>
      </c>
      <c r="AR182" s="279">
        <f t="shared" si="57"/>
        <v>117053.46</v>
      </c>
      <c r="AS182" s="279">
        <f t="shared" si="57"/>
        <v>117053.46</v>
      </c>
      <c r="AT182" s="279">
        <f t="shared" si="57"/>
        <v>117053.46</v>
      </c>
      <c r="AU182" s="280">
        <f t="shared" si="50"/>
        <v>1404641.5199999998</v>
      </c>
      <c r="AV182" s="280">
        <f t="shared" si="64"/>
        <v>117053.46</v>
      </c>
      <c r="AW182" s="280">
        <f t="shared" si="64"/>
        <v>117053.46</v>
      </c>
      <c r="AX182" s="280">
        <f t="shared" si="64"/>
        <v>117053.46</v>
      </c>
      <c r="AY182" s="280">
        <f t="shared" si="59"/>
        <v>117053.46</v>
      </c>
      <c r="AZ182" s="280">
        <f t="shared" si="60"/>
        <v>116075.98</v>
      </c>
      <c r="BA182" s="280">
        <f t="shared" si="61"/>
        <v>116075.98</v>
      </c>
      <c r="BB182" s="280">
        <f t="shared" si="62"/>
        <v>116075.98</v>
      </c>
      <c r="BC182" s="280">
        <f t="shared" si="65"/>
        <v>116075.98</v>
      </c>
      <c r="BD182" s="280">
        <f t="shared" si="66"/>
        <v>116075.98</v>
      </c>
      <c r="BE182" s="280">
        <f t="shared" si="67"/>
        <v>116075.98</v>
      </c>
      <c r="BF182" s="280">
        <f t="shared" si="68"/>
        <v>116075.98</v>
      </c>
      <c r="BG182" s="280">
        <f t="shared" si="69"/>
        <v>116075.98</v>
      </c>
      <c r="BH182" s="280">
        <f t="shared" si="70"/>
        <v>116075.98</v>
      </c>
      <c r="BI182" s="280">
        <f t="shared" si="71"/>
        <v>116075.98</v>
      </c>
      <c r="BJ182" s="280">
        <f t="shared" si="72"/>
        <v>116075.98</v>
      </c>
      <c r="BK182" s="280">
        <f t="shared" si="73"/>
        <v>116075.98</v>
      </c>
      <c r="BL182" s="279">
        <f t="shared" si="51"/>
        <v>1392911.76</v>
      </c>
    </row>
    <row r="183" spans="1:66" x14ac:dyDescent="0.25">
      <c r="A183" s="268" t="s">
        <v>635</v>
      </c>
      <c r="B183" s="175">
        <v>4.7899999999999991E-2</v>
      </c>
      <c r="C183" s="175">
        <v>4.7500000000000001E-2</v>
      </c>
      <c r="D183" s="272">
        <v>0</v>
      </c>
      <c r="E183" s="272">
        <v>0</v>
      </c>
      <c r="F183" s="272">
        <v>0</v>
      </c>
      <c r="G183" s="272">
        <v>0</v>
      </c>
      <c r="H183" s="272">
        <v>0</v>
      </c>
      <c r="I183" s="272">
        <v>0</v>
      </c>
      <c r="J183" s="272">
        <v>0</v>
      </c>
      <c r="K183" s="272">
        <v>0</v>
      </c>
      <c r="L183" s="272">
        <v>0</v>
      </c>
      <c r="M183" s="272">
        <v>0</v>
      </c>
      <c r="N183" s="272">
        <v>0</v>
      </c>
      <c r="O183" s="272">
        <v>0</v>
      </c>
      <c r="P183" s="272">
        <f t="shared" si="48"/>
        <v>0</v>
      </c>
      <c r="Q183" s="272">
        <v>0</v>
      </c>
      <c r="R183" s="272">
        <v>0</v>
      </c>
      <c r="S183" s="272">
        <v>0</v>
      </c>
      <c r="T183" s="272">
        <v>0</v>
      </c>
      <c r="U183" s="272">
        <v>0</v>
      </c>
      <c r="V183" s="272">
        <v>0</v>
      </c>
      <c r="W183" s="272">
        <v>0</v>
      </c>
      <c r="X183" s="272">
        <v>0</v>
      </c>
      <c r="Y183" s="272">
        <v>0</v>
      </c>
      <c r="Z183" s="272">
        <v>0</v>
      </c>
      <c r="AA183" s="272">
        <v>0</v>
      </c>
      <c r="AB183" s="272">
        <v>0</v>
      </c>
      <c r="AC183" s="272">
        <v>0</v>
      </c>
      <c r="AD183" s="272">
        <v>0</v>
      </c>
      <c r="AE183" s="272">
        <v>0</v>
      </c>
      <c r="AF183" s="272">
        <v>0</v>
      </c>
      <c r="AG183" s="170">
        <f t="shared" si="49"/>
        <v>0</v>
      </c>
      <c r="AI183" s="279">
        <f t="shared" si="63"/>
        <v>0</v>
      </c>
      <c r="AJ183" s="279">
        <f t="shared" si="63"/>
        <v>0</v>
      </c>
      <c r="AK183" s="279">
        <f t="shared" si="63"/>
        <v>0</v>
      </c>
      <c r="AL183" s="279">
        <f t="shared" si="58"/>
        <v>0</v>
      </c>
      <c r="AM183" s="279">
        <f t="shared" si="58"/>
        <v>0</v>
      </c>
      <c r="AN183" s="279">
        <f t="shared" si="58"/>
        <v>0</v>
      </c>
      <c r="AO183" s="279">
        <f t="shared" si="57"/>
        <v>0</v>
      </c>
      <c r="AP183" s="279">
        <f t="shared" si="57"/>
        <v>0</v>
      </c>
      <c r="AQ183" s="279">
        <f t="shared" si="57"/>
        <v>0</v>
      </c>
      <c r="AR183" s="279">
        <f t="shared" si="57"/>
        <v>0</v>
      </c>
      <c r="AS183" s="279">
        <f t="shared" si="57"/>
        <v>0</v>
      </c>
      <c r="AT183" s="279">
        <f t="shared" si="57"/>
        <v>0</v>
      </c>
      <c r="AU183" s="280">
        <f t="shared" si="50"/>
        <v>0</v>
      </c>
      <c r="AV183" s="280">
        <f t="shared" si="64"/>
        <v>0</v>
      </c>
      <c r="AW183" s="280">
        <f t="shared" si="64"/>
        <v>0</v>
      </c>
      <c r="AX183" s="280">
        <f t="shared" si="64"/>
        <v>0</v>
      </c>
      <c r="AY183" s="280">
        <f t="shared" si="59"/>
        <v>0</v>
      </c>
      <c r="AZ183" s="280">
        <f t="shared" si="60"/>
        <v>0</v>
      </c>
      <c r="BA183" s="280">
        <f t="shared" si="61"/>
        <v>0</v>
      </c>
      <c r="BB183" s="280">
        <f t="shared" si="62"/>
        <v>0</v>
      </c>
      <c r="BC183" s="280">
        <f t="shared" si="65"/>
        <v>0</v>
      </c>
      <c r="BD183" s="280">
        <f t="shared" si="66"/>
        <v>0</v>
      </c>
      <c r="BE183" s="280">
        <f t="shared" si="67"/>
        <v>0</v>
      </c>
      <c r="BF183" s="280">
        <f t="shared" si="68"/>
        <v>0</v>
      </c>
      <c r="BG183" s="280">
        <f t="shared" si="69"/>
        <v>0</v>
      </c>
      <c r="BH183" s="280">
        <f t="shared" si="70"/>
        <v>0</v>
      </c>
      <c r="BI183" s="280">
        <f t="shared" si="71"/>
        <v>0</v>
      </c>
      <c r="BJ183" s="280">
        <f t="shared" si="72"/>
        <v>0</v>
      </c>
      <c r="BK183" s="280">
        <f t="shared" si="73"/>
        <v>0</v>
      </c>
      <c r="BL183" s="279">
        <f t="shared" si="51"/>
        <v>0</v>
      </c>
      <c r="BN183" s="279">
        <f>BL183</f>
        <v>0</v>
      </c>
    </row>
    <row r="184" spans="1:66" x14ac:dyDescent="0.25">
      <c r="A184" s="268" t="s">
        <v>237</v>
      </c>
      <c r="B184" s="175">
        <v>6.0000000000000001E-3</v>
      </c>
      <c r="C184" s="175">
        <v>2.3699999999999999E-2</v>
      </c>
      <c r="D184" s="272">
        <v>2605094.1800000002</v>
      </c>
      <c r="E184" s="272">
        <v>2605094.1800000002</v>
      </c>
      <c r="F184" s="272">
        <v>2605094.1800000002</v>
      </c>
      <c r="G184" s="272">
        <v>2605094.1800000002</v>
      </c>
      <c r="H184" s="272">
        <v>2605094.1800000002</v>
      </c>
      <c r="I184" s="272">
        <v>2639290.67</v>
      </c>
      <c r="J184" s="272">
        <v>2673487.16</v>
      </c>
      <c r="K184" s="272">
        <v>2673487.16</v>
      </c>
      <c r="L184" s="272">
        <v>2673487.16</v>
      </c>
      <c r="M184" s="272">
        <v>2673487.16</v>
      </c>
      <c r="N184" s="272">
        <v>2673487.16</v>
      </c>
      <c r="O184" s="272">
        <v>2673487.16</v>
      </c>
      <c r="P184" s="272">
        <f t="shared" si="48"/>
        <v>31705684.530000001</v>
      </c>
      <c r="Q184" s="272">
        <v>2673487.16</v>
      </c>
      <c r="R184" s="272">
        <v>2673487.16</v>
      </c>
      <c r="S184" s="272">
        <v>2673487.16</v>
      </c>
      <c r="T184" s="272">
        <v>2673487.16</v>
      </c>
      <c r="U184" s="272">
        <v>2673487.16</v>
      </c>
      <c r="V184" s="272">
        <v>2673487.16</v>
      </c>
      <c r="W184" s="272">
        <v>2673487.16</v>
      </c>
      <c r="X184" s="272">
        <v>2673487.16</v>
      </c>
      <c r="Y184" s="272">
        <v>2673487.16</v>
      </c>
      <c r="Z184" s="272">
        <v>2673487.16</v>
      </c>
      <c r="AA184" s="272">
        <v>2673487.16</v>
      </c>
      <c r="AB184" s="272">
        <v>2673487.16</v>
      </c>
      <c r="AC184" s="272">
        <v>2673487.16</v>
      </c>
      <c r="AD184" s="272">
        <v>2673487.16</v>
      </c>
      <c r="AE184" s="272">
        <v>2673487.16</v>
      </c>
      <c r="AF184" s="272">
        <v>2673487.16</v>
      </c>
      <c r="AG184" s="170">
        <f t="shared" si="49"/>
        <v>32081845.920000002</v>
      </c>
      <c r="AI184" s="279">
        <f t="shared" si="63"/>
        <v>1302.55</v>
      </c>
      <c r="AJ184" s="279">
        <f t="shared" si="63"/>
        <v>1302.55</v>
      </c>
      <c r="AK184" s="279">
        <f t="shared" si="63"/>
        <v>1302.55</v>
      </c>
      <c r="AL184" s="279">
        <f t="shared" si="58"/>
        <v>1302.55</v>
      </c>
      <c r="AM184" s="279">
        <f t="shared" si="58"/>
        <v>1302.55</v>
      </c>
      <c r="AN184" s="279">
        <f t="shared" si="58"/>
        <v>1319.65</v>
      </c>
      <c r="AO184" s="279">
        <f t="shared" si="57"/>
        <v>1336.74</v>
      </c>
      <c r="AP184" s="279">
        <f t="shared" si="57"/>
        <v>1336.74</v>
      </c>
      <c r="AQ184" s="279">
        <f t="shared" si="57"/>
        <v>1336.74</v>
      </c>
      <c r="AR184" s="279">
        <f t="shared" si="57"/>
        <v>1336.74</v>
      </c>
      <c r="AS184" s="279">
        <f t="shared" si="57"/>
        <v>1336.74</v>
      </c>
      <c r="AT184" s="279">
        <f t="shared" si="57"/>
        <v>1336.74</v>
      </c>
      <c r="AU184" s="280">
        <f t="shared" si="50"/>
        <v>15852.839999999998</v>
      </c>
      <c r="AV184" s="280">
        <f t="shared" si="64"/>
        <v>1336.74</v>
      </c>
      <c r="AW184" s="280">
        <f t="shared" si="64"/>
        <v>1336.74</v>
      </c>
      <c r="AX184" s="280">
        <f t="shared" si="64"/>
        <v>1336.74</v>
      </c>
      <c r="AY184" s="280">
        <f t="shared" si="59"/>
        <v>1336.74</v>
      </c>
      <c r="AZ184" s="280">
        <f t="shared" si="60"/>
        <v>5280.14</v>
      </c>
      <c r="BA184" s="280">
        <f t="shared" si="61"/>
        <v>5280.14</v>
      </c>
      <c r="BB184" s="280">
        <f t="shared" si="62"/>
        <v>5280.14</v>
      </c>
      <c r="BC184" s="280">
        <f t="shared" si="65"/>
        <v>5280.14</v>
      </c>
      <c r="BD184" s="280">
        <f t="shared" si="66"/>
        <v>5280.14</v>
      </c>
      <c r="BE184" s="280">
        <f t="shared" si="67"/>
        <v>5280.14</v>
      </c>
      <c r="BF184" s="280">
        <f t="shared" si="68"/>
        <v>5280.14</v>
      </c>
      <c r="BG184" s="280">
        <f t="shared" si="69"/>
        <v>5280.14</v>
      </c>
      <c r="BH184" s="280">
        <f t="shared" si="70"/>
        <v>5280.14</v>
      </c>
      <c r="BI184" s="280">
        <f t="shared" si="71"/>
        <v>5280.14</v>
      </c>
      <c r="BJ184" s="280">
        <f t="shared" si="72"/>
        <v>5280.14</v>
      </c>
      <c r="BK184" s="280">
        <f t="shared" si="73"/>
        <v>5280.14</v>
      </c>
      <c r="BL184" s="279">
        <f t="shared" si="51"/>
        <v>63361.68</v>
      </c>
      <c r="BN184" s="279">
        <f>BL184</f>
        <v>63361.68</v>
      </c>
    </row>
    <row r="185" spans="1:66" x14ac:dyDescent="0.25">
      <c r="A185" s="268" t="s">
        <v>238</v>
      </c>
      <c r="B185" s="175">
        <v>6.0000000000000001E-3</v>
      </c>
      <c r="C185" s="175">
        <v>2.3699999999999999E-2</v>
      </c>
      <c r="D185" s="272">
        <v>9731787.2400000002</v>
      </c>
      <c r="E185" s="272">
        <v>9731787.2400000002</v>
      </c>
      <c r="F185" s="272">
        <v>9731787.2400000002</v>
      </c>
      <c r="G185" s="272">
        <v>9731787.2400000002</v>
      </c>
      <c r="H185" s="272">
        <v>9731787.2400000002</v>
      </c>
      <c r="I185" s="272">
        <v>9822619.3000000007</v>
      </c>
      <c r="J185" s="272">
        <v>9913451.3499999996</v>
      </c>
      <c r="K185" s="272">
        <v>9959482.7649999987</v>
      </c>
      <c r="L185" s="272">
        <v>10167075.779999999</v>
      </c>
      <c r="M185" s="272">
        <v>10328637.379999999</v>
      </c>
      <c r="N185" s="272">
        <v>10328637.379999999</v>
      </c>
      <c r="O185" s="272">
        <v>10328637.379999999</v>
      </c>
      <c r="P185" s="272">
        <f t="shared" si="48"/>
        <v>119507477.53499998</v>
      </c>
      <c r="Q185" s="272">
        <v>10328637.379999999</v>
      </c>
      <c r="R185" s="272">
        <v>10328637.379999999</v>
      </c>
      <c r="S185" s="272">
        <v>10328637.379999999</v>
      </c>
      <c r="T185" s="272">
        <v>10328637.379999999</v>
      </c>
      <c r="U185" s="272">
        <v>10328637.379999999</v>
      </c>
      <c r="V185" s="272">
        <v>10328637.379999999</v>
      </c>
      <c r="W185" s="272">
        <v>10328637.379999999</v>
      </c>
      <c r="X185" s="272">
        <v>10328637.379999999</v>
      </c>
      <c r="Y185" s="272">
        <v>10328637.379999999</v>
      </c>
      <c r="Z185" s="272">
        <v>10328637.379999999</v>
      </c>
      <c r="AA185" s="272">
        <v>10328637.379999999</v>
      </c>
      <c r="AB185" s="272">
        <v>10328637.379999999</v>
      </c>
      <c r="AC185" s="272">
        <v>10328637.379999999</v>
      </c>
      <c r="AD185" s="272">
        <v>10328637.379999999</v>
      </c>
      <c r="AE185" s="272">
        <v>10328637.379999999</v>
      </c>
      <c r="AF185" s="272">
        <v>10328637.379999999</v>
      </c>
      <c r="AG185" s="170">
        <f t="shared" si="49"/>
        <v>123943648.55999996</v>
      </c>
      <c r="AI185" s="279">
        <f t="shared" si="63"/>
        <v>4865.8900000000003</v>
      </c>
      <c r="AJ185" s="279">
        <f t="shared" si="63"/>
        <v>4865.8900000000003</v>
      </c>
      <c r="AK185" s="279">
        <f t="shared" si="63"/>
        <v>4865.8900000000003</v>
      </c>
      <c r="AL185" s="279">
        <f t="shared" si="58"/>
        <v>4865.8900000000003</v>
      </c>
      <c r="AM185" s="279">
        <f t="shared" si="58"/>
        <v>4865.8900000000003</v>
      </c>
      <c r="AN185" s="279">
        <f t="shared" si="58"/>
        <v>4911.3100000000004</v>
      </c>
      <c r="AO185" s="279">
        <f t="shared" si="57"/>
        <v>4956.7299999999996</v>
      </c>
      <c r="AP185" s="279">
        <f t="shared" si="57"/>
        <v>4979.74</v>
      </c>
      <c r="AQ185" s="279">
        <f t="shared" si="57"/>
        <v>5083.54</v>
      </c>
      <c r="AR185" s="279">
        <f t="shared" si="57"/>
        <v>5164.32</v>
      </c>
      <c r="AS185" s="279">
        <f t="shared" si="57"/>
        <v>5164.32</v>
      </c>
      <c r="AT185" s="279">
        <f t="shared" si="57"/>
        <v>5164.32</v>
      </c>
      <c r="AU185" s="280">
        <f t="shared" si="50"/>
        <v>59753.73</v>
      </c>
      <c r="AV185" s="280">
        <f t="shared" si="64"/>
        <v>5164.32</v>
      </c>
      <c r="AW185" s="280">
        <f t="shared" si="64"/>
        <v>5164.32</v>
      </c>
      <c r="AX185" s="280">
        <f t="shared" si="64"/>
        <v>5164.32</v>
      </c>
      <c r="AY185" s="280">
        <f t="shared" si="59"/>
        <v>5164.32</v>
      </c>
      <c r="AZ185" s="280">
        <f t="shared" si="60"/>
        <v>20399.060000000001</v>
      </c>
      <c r="BA185" s="280">
        <f t="shared" si="61"/>
        <v>20399.060000000001</v>
      </c>
      <c r="BB185" s="280">
        <f t="shared" si="62"/>
        <v>20399.060000000001</v>
      </c>
      <c r="BC185" s="280">
        <f t="shared" si="65"/>
        <v>20399.060000000001</v>
      </c>
      <c r="BD185" s="280">
        <f t="shared" si="66"/>
        <v>20399.060000000001</v>
      </c>
      <c r="BE185" s="280">
        <f t="shared" si="67"/>
        <v>20399.060000000001</v>
      </c>
      <c r="BF185" s="280">
        <f t="shared" si="68"/>
        <v>20399.060000000001</v>
      </c>
      <c r="BG185" s="280">
        <f t="shared" si="69"/>
        <v>20399.060000000001</v>
      </c>
      <c r="BH185" s="280">
        <f t="shared" si="70"/>
        <v>20399.060000000001</v>
      </c>
      <c r="BI185" s="280">
        <f t="shared" si="71"/>
        <v>20399.060000000001</v>
      </c>
      <c r="BJ185" s="280">
        <f t="shared" si="72"/>
        <v>20399.060000000001</v>
      </c>
      <c r="BK185" s="280">
        <f t="shared" si="73"/>
        <v>20399.060000000001</v>
      </c>
      <c r="BL185" s="279">
        <f t="shared" si="51"/>
        <v>244788.72</v>
      </c>
    </row>
    <row r="186" spans="1:66" x14ac:dyDescent="0.25">
      <c r="A186" s="268" t="s">
        <v>239</v>
      </c>
      <c r="B186" s="175">
        <v>4.0399999999999998E-2</v>
      </c>
      <c r="C186" s="175">
        <v>3.6899999999999995E-2</v>
      </c>
      <c r="D186" s="272">
        <v>12223379.51</v>
      </c>
      <c r="E186" s="272">
        <v>12223379.51</v>
      </c>
      <c r="F186" s="272">
        <v>12223379.51</v>
      </c>
      <c r="G186" s="272">
        <v>12223379.51</v>
      </c>
      <c r="H186" s="272">
        <v>12223379.51</v>
      </c>
      <c r="I186" s="272">
        <v>12223379.51</v>
      </c>
      <c r="J186" s="272">
        <v>12223379.51</v>
      </c>
      <c r="K186" s="272">
        <v>12223379.51</v>
      </c>
      <c r="L186" s="272">
        <v>12223379.51</v>
      </c>
      <c r="M186" s="272">
        <v>12223379.51</v>
      </c>
      <c r="N186" s="272">
        <v>12223379.51</v>
      </c>
      <c r="O186" s="272">
        <v>12223379.51</v>
      </c>
      <c r="P186" s="272">
        <f t="shared" si="48"/>
        <v>146680554.12</v>
      </c>
      <c r="Q186" s="272">
        <v>12223379.51</v>
      </c>
      <c r="R186" s="272">
        <v>12223379.51</v>
      </c>
      <c r="S186" s="272">
        <v>12223379.51</v>
      </c>
      <c r="T186" s="272">
        <v>12223379.51</v>
      </c>
      <c r="U186" s="272">
        <v>12223379.51</v>
      </c>
      <c r="V186" s="272">
        <v>12223379.51</v>
      </c>
      <c r="W186" s="272">
        <v>12223379.51</v>
      </c>
      <c r="X186" s="272">
        <v>12223379.51</v>
      </c>
      <c r="Y186" s="272">
        <v>12223379.51</v>
      </c>
      <c r="Z186" s="272">
        <v>12223379.51</v>
      </c>
      <c r="AA186" s="272">
        <v>12223379.51</v>
      </c>
      <c r="AB186" s="272">
        <v>12223379.51</v>
      </c>
      <c r="AC186" s="272">
        <v>12223379.51</v>
      </c>
      <c r="AD186" s="272">
        <v>12223379.51</v>
      </c>
      <c r="AE186" s="272">
        <v>12223379.51</v>
      </c>
      <c r="AF186" s="272">
        <v>12223379.51</v>
      </c>
      <c r="AG186" s="170">
        <f t="shared" si="49"/>
        <v>146680554.12</v>
      </c>
      <c r="AI186" s="279">
        <f t="shared" si="63"/>
        <v>41152.04</v>
      </c>
      <c r="AJ186" s="279">
        <f t="shared" si="63"/>
        <v>41152.04</v>
      </c>
      <c r="AK186" s="279">
        <f t="shared" si="63"/>
        <v>41152.04</v>
      </c>
      <c r="AL186" s="279">
        <f t="shared" si="58"/>
        <v>41152.04</v>
      </c>
      <c r="AM186" s="279">
        <f t="shared" si="58"/>
        <v>41152.04</v>
      </c>
      <c r="AN186" s="279">
        <f t="shared" si="58"/>
        <v>41152.04</v>
      </c>
      <c r="AO186" s="279">
        <f t="shared" si="57"/>
        <v>41152.04</v>
      </c>
      <c r="AP186" s="279">
        <f t="shared" si="57"/>
        <v>41152.04</v>
      </c>
      <c r="AQ186" s="279">
        <f t="shared" si="57"/>
        <v>41152.04</v>
      </c>
      <c r="AR186" s="279">
        <f t="shared" si="57"/>
        <v>41152.04</v>
      </c>
      <c r="AS186" s="279">
        <f t="shared" si="57"/>
        <v>41152.04</v>
      </c>
      <c r="AT186" s="279">
        <f t="shared" si="57"/>
        <v>41152.04</v>
      </c>
      <c r="AU186" s="280">
        <f t="shared" si="50"/>
        <v>493824.47999999992</v>
      </c>
      <c r="AV186" s="280">
        <f t="shared" si="64"/>
        <v>41152.04</v>
      </c>
      <c r="AW186" s="280">
        <f t="shared" si="64"/>
        <v>41152.04</v>
      </c>
      <c r="AX186" s="280">
        <f t="shared" si="64"/>
        <v>41152.04</v>
      </c>
      <c r="AY186" s="280">
        <f t="shared" si="59"/>
        <v>41152.04</v>
      </c>
      <c r="AZ186" s="280">
        <f t="shared" si="60"/>
        <v>37586.89</v>
      </c>
      <c r="BA186" s="280">
        <f t="shared" si="61"/>
        <v>37586.89</v>
      </c>
      <c r="BB186" s="280">
        <f t="shared" si="62"/>
        <v>37586.89</v>
      </c>
      <c r="BC186" s="280">
        <f t="shared" si="65"/>
        <v>37586.89</v>
      </c>
      <c r="BD186" s="280">
        <f t="shared" si="66"/>
        <v>37586.89</v>
      </c>
      <c r="BE186" s="280">
        <f t="shared" si="67"/>
        <v>37586.89</v>
      </c>
      <c r="BF186" s="280">
        <f t="shared" si="68"/>
        <v>37586.89</v>
      </c>
      <c r="BG186" s="280">
        <f t="shared" si="69"/>
        <v>37586.89</v>
      </c>
      <c r="BH186" s="280">
        <f t="shared" si="70"/>
        <v>37586.89</v>
      </c>
      <c r="BI186" s="280">
        <f t="shared" si="71"/>
        <v>37586.89</v>
      </c>
      <c r="BJ186" s="280">
        <f t="shared" si="72"/>
        <v>37586.89</v>
      </c>
      <c r="BK186" s="280">
        <f t="shared" si="73"/>
        <v>37586.89</v>
      </c>
      <c r="BL186" s="279">
        <f t="shared" si="51"/>
        <v>451042.68000000011</v>
      </c>
    </row>
    <row r="187" spans="1:66" x14ac:dyDescent="0.25">
      <c r="A187" s="268" t="s">
        <v>636</v>
      </c>
      <c r="B187" s="175">
        <v>4.0399999999999998E-2</v>
      </c>
      <c r="C187" s="175">
        <v>3.6899999999999995E-2</v>
      </c>
      <c r="D187" s="272">
        <v>0</v>
      </c>
      <c r="E187" s="272">
        <v>0</v>
      </c>
      <c r="F187" s="272">
        <v>0</v>
      </c>
      <c r="G187" s="272">
        <v>0</v>
      </c>
      <c r="H187" s="272">
        <v>0</v>
      </c>
      <c r="I187" s="272">
        <v>0</v>
      </c>
      <c r="J187" s="272">
        <v>0</v>
      </c>
      <c r="K187" s="272">
        <v>0</v>
      </c>
      <c r="L187" s="272">
        <v>0</v>
      </c>
      <c r="M187" s="272">
        <v>0</v>
      </c>
      <c r="N187" s="272">
        <v>0</v>
      </c>
      <c r="O187" s="272">
        <v>0</v>
      </c>
      <c r="P187" s="272">
        <f t="shared" si="48"/>
        <v>0</v>
      </c>
      <c r="Q187" s="272">
        <v>0</v>
      </c>
      <c r="R187" s="272">
        <v>0</v>
      </c>
      <c r="S187" s="272">
        <v>0</v>
      </c>
      <c r="T187" s="272">
        <v>0</v>
      </c>
      <c r="U187" s="272">
        <v>0</v>
      </c>
      <c r="V187" s="272">
        <v>0</v>
      </c>
      <c r="W187" s="272">
        <v>0</v>
      </c>
      <c r="X187" s="272">
        <v>0</v>
      </c>
      <c r="Y187" s="272">
        <v>0</v>
      </c>
      <c r="Z187" s="272">
        <v>0</v>
      </c>
      <c r="AA187" s="272">
        <v>0</v>
      </c>
      <c r="AB187" s="272">
        <v>0</v>
      </c>
      <c r="AC187" s="272">
        <v>0</v>
      </c>
      <c r="AD187" s="272">
        <v>0</v>
      </c>
      <c r="AE187" s="272">
        <v>0</v>
      </c>
      <c r="AF187" s="272">
        <v>0</v>
      </c>
      <c r="AG187" s="170">
        <f t="shared" si="49"/>
        <v>0</v>
      </c>
      <c r="AI187" s="279">
        <f t="shared" si="63"/>
        <v>0</v>
      </c>
      <c r="AJ187" s="279">
        <f t="shared" si="63"/>
        <v>0</v>
      </c>
      <c r="AK187" s="279">
        <f t="shared" si="63"/>
        <v>0</v>
      </c>
      <c r="AL187" s="279">
        <f t="shared" si="58"/>
        <v>0</v>
      </c>
      <c r="AM187" s="279">
        <f t="shared" si="58"/>
        <v>0</v>
      </c>
      <c r="AN187" s="279">
        <f t="shared" si="58"/>
        <v>0</v>
      </c>
      <c r="AO187" s="279">
        <f t="shared" si="57"/>
        <v>0</v>
      </c>
      <c r="AP187" s="279">
        <f t="shared" si="57"/>
        <v>0</v>
      </c>
      <c r="AQ187" s="279">
        <f t="shared" si="57"/>
        <v>0</v>
      </c>
      <c r="AR187" s="279">
        <f t="shared" ref="AR187:AT250" si="74">ROUND(M187*$B187/12,2)</f>
        <v>0</v>
      </c>
      <c r="AS187" s="279">
        <f t="shared" si="74"/>
        <v>0</v>
      </c>
      <c r="AT187" s="279">
        <f t="shared" si="74"/>
        <v>0</v>
      </c>
      <c r="AU187" s="280">
        <f t="shared" si="50"/>
        <v>0</v>
      </c>
      <c r="AV187" s="280">
        <f t="shared" si="64"/>
        <v>0</v>
      </c>
      <c r="AW187" s="280">
        <f t="shared" si="64"/>
        <v>0</v>
      </c>
      <c r="AX187" s="280">
        <f t="shared" si="64"/>
        <v>0</v>
      </c>
      <c r="AY187" s="280">
        <f t="shared" si="59"/>
        <v>0</v>
      </c>
      <c r="AZ187" s="280">
        <f t="shared" si="60"/>
        <v>0</v>
      </c>
      <c r="BA187" s="280">
        <f t="shared" si="61"/>
        <v>0</v>
      </c>
      <c r="BB187" s="280">
        <f t="shared" si="62"/>
        <v>0</v>
      </c>
      <c r="BC187" s="280">
        <f t="shared" si="65"/>
        <v>0</v>
      </c>
      <c r="BD187" s="280">
        <f t="shared" si="66"/>
        <v>0</v>
      </c>
      <c r="BE187" s="280">
        <f t="shared" si="67"/>
        <v>0</v>
      </c>
      <c r="BF187" s="280">
        <f t="shared" si="68"/>
        <v>0</v>
      </c>
      <c r="BG187" s="280">
        <f t="shared" si="69"/>
        <v>0</v>
      </c>
      <c r="BH187" s="280">
        <f t="shared" si="70"/>
        <v>0</v>
      </c>
      <c r="BI187" s="280">
        <f t="shared" si="71"/>
        <v>0</v>
      </c>
      <c r="BJ187" s="280">
        <f t="shared" si="72"/>
        <v>0</v>
      </c>
      <c r="BK187" s="280">
        <f t="shared" si="73"/>
        <v>0</v>
      </c>
      <c r="BL187" s="279">
        <f t="shared" si="51"/>
        <v>0</v>
      </c>
      <c r="BN187" s="279">
        <f>BL187</f>
        <v>0</v>
      </c>
    </row>
    <row r="188" spans="1:66" x14ac:dyDescent="0.25">
      <c r="A188" s="268" t="s">
        <v>240</v>
      </c>
      <c r="B188" s="175">
        <v>1.49E-2</v>
      </c>
      <c r="C188" s="175">
        <v>1.66E-2</v>
      </c>
      <c r="D188" s="272">
        <v>225897.58</v>
      </c>
      <c r="E188" s="272">
        <v>225897.58</v>
      </c>
      <c r="F188" s="272">
        <v>225897.58</v>
      </c>
      <c r="G188" s="272">
        <v>225897.58</v>
      </c>
      <c r="H188" s="272">
        <v>225897.58</v>
      </c>
      <c r="I188" s="272">
        <v>225897.58</v>
      </c>
      <c r="J188" s="272">
        <v>225897.58</v>
      </c>
      <c r="K188" s="272">
        <v>225897.58</v>
      </c>
      <c r="L188" s="272">
        <v>225897.58</v>
      </c>
      <c r="M188" s="272">
        <v>225897.58</v>
      </c>
      <c r="N188" s="272">
        <v>225897.58</v>
      </c>
      <c r="O188" s="272">
        <v>225897.58</v>
      </c>
      <c r="P188" s="272">
        <f t="shared" si="48"/>
        <v>2710770.9600000004</v>
      </c>
      <c r="Q188" s="272">
        <v>225897.58</v>
      </c>
      <c r="R188" s="272">
        <v>225897.58</v>
      </c>
      <c r="S188" s="272">
        <v>225897.58</v>
      </c>
      <c r="T188" s="272">
        <v>225897.58</v>
      </c>
      <c r="U188" s="272">
        <v>225897.58</v>
      </c>
      <c r="V188" s="272">
        <v>225897.58</v>
      </c>
      <c r="W188" s="272">
        <v>225897.58</v>
      </c>
      <c r="X188" s="272">
        <v>225897.58</v>
      </c>
      <c r="Y188" s="272">
        <v>225897.58</v>
      </c>
      <c r="Z188" s="272">
        <v>225897.58</v>
      </c>
      <c r="AA188" s="272">
        <v>225897.58</v>
      </c>
      <c r="AB188" s="272">
        <v>225897.58</v>
      </c>
      <c r="AC188" s="272">
        <v>225897.58</v>
      </c>
      <c r="AD188" s="272">
        <v>225897.58</v>
      </c>
      <c r="AE188" s="272">
        <v>225897.58</v>
      </c>
      <c r="AF188" s="272">
        <v>225897.58</v>
      </c>
      <c r="AG188" s="170">
        <f t="shared" si="49"/>
        <v>2710770.9600000004</v>
      </c>
      <c r="AI188" s="279">
        <f t="shared" si="63"/>
        <v>280.49</v>
      </c>
      <c r="AJ188" s="279">
        <f t="shared" si="63"/>
        <v>280.49</v>
      </c>
      <c r="AK188" s="279">
        <f t="shared" si="63"/>
        <v>280.49</v>
      </c>
      <c r="AL188" s="279">
        <f t="shared" si="58"/>
        <v>280.49</v>
      </c>
      <c r="AM188" s="279">
        <f t="shared" si="58"/>
        <v>280.49</v>
      </c>
      <c r="AN188" s="279">
        <f t="shared" si="58"/>
        <v>280.49</v>
      </c>
      <c r="AO188" s="279">
        <f t="shared" si="58"/>
        <v>280.49</v>
      </c>
      <c r="AP188" s="279">
        <f t="shared" si="58"/>
        <v>280.49</v>
      </c>
      <c r="AQ188" s="279">
        <f t="shared" si="58"/>
        <v>280.49</v>
      </c>
      <c r="AR188" s="279">
        <f t="shared" si="74"/>
        <v>280.49</v>
      </c>
      <c r="AS188" s="279">
        <f t="shared" si="74"/>
        <v>280.49</v>
      </c>
      <c r="AT188" s="279">
        <f t="shared" si="74"/>
        <v>280.49</v>
      </c>
      <c r="AU188" s="280">
        <f t="shared" si="50"/>
        <v>3365.8799999999992</v>
      </c>
      <c r="AV188" s="280">
        <f t="shared" si="64"/>
        <v>280.49</v>
      </c>
      <c r="AW188" s="280">
        <f t="shared" si="64"/>
        <v>280.49</v>
      </c>
      <c r="AX188" s="280">
        <f t="shared" si="64"/>
        <v>280.49</v>
      </c>
      <c r="AY188" s="280">
        <f t="shared" si="59"/>
        <v>280.49</v>
      </c>
      <c r="AZ188" s="280">
        <f t="shared" si="60"/>
        <v>312.49</v>
      </c>
      <c r="BA188" s="280">
        <f t="shared" si="61"/>
        <v>312.49</v>
      </c>
      <c r="BB188" s="280">
        <f t="shared" si="62"/>
        <v>312.49</v>
      </c>
      <c r="BC188" s="280">
        <f t="shared" si="65"/>
        <v>312.49</v>
      </c>
      <c r="BD188" s="280">
        <f t="shared" si="66"/>
        <v>312.49</v>
      </c>
      <c r="BE188" s="280">
        <f t="shared" si="67"/>
        <v>312.49</v>
      </c>
      <c r="BF188" s="280">
        <f t="shared" si="68"/>
        <v>312.49</v>
      </c>
      <c r="BG188" s="280">
        <f t="shared" si="69"/>
        <v>312.49</v>
      </c>
      <c r="BH188" s="280">
        <f t="shared" si="70"/>
        <v>312.49</v>
      </c>
      <c r="BI188" s="280">
        <f t="shared" si="71"/>
        <v>312.49</v>
      </c>
      <c r="BJ188" s="280">
        <f t="shared" si="72"/>
        <v>312.49</v>
      </c>
      <c r="BK188" s="280">
        <f t="shared" si="73"/>
        <v>312.49</v>
      </c>
      <c r="BL188" s="279">
        <f t="shared" si="51"/>
        <v>3749.8799999999992</v>
      </c>
      <c r="BN188" s="279">
        <f>BL188</f>
        <v>3749.8799999999992</v>
      </c>
    </row>
    <row r="189" spans="1:66" x14ac:dyDescent="0.25">
      <c r="A189" s="268" t="s">
        <v>241</v>
      </c>
      <c r="B189" s="175">
        <v>1.49E-2</v>
      </c>
      <c r="C189" s="175">
        <v>1.66E-2</v>
      </c>
      <c r="D189" s="272">
        <v>13987843.16</v>
      </c>
      <c r="E189" s="272">
        <v>13987843.16</v>
      </c>
      <c r="F189" s="272">
        <v>13987843.16</v>
      </c>
      <c r="G189" s="272">
        <v>13987843.16</v>
      </c>
      <c r="H189" s="272">
        <v>14071053.310000001</v>
      </c>
      <c r="I189" s="272">
        <v>14154263.460000001</v>
      </c>
      <c r="J189" s="272">
        <v>14154263.460000001</v>
      </c>
      <c r="K189" s="272">
        <v>14167108.470000001</v>
      </c>
      <c r="L189" s="272">
        <v>14179953.48</v>
      </c>
      <c r="M189" s="272">
        <v>14179953.48</v>
      </c>
      <c r="N189" s="272">
        <v>14200698.695</v>
      </c>
      <c r="O189" s="272">
        <v>14221443.91</v>
      </c>
      <c r="P189" s="272">
        <f t="shared" si="48"/>
        <v>169280110.905</v>
      </c>
      <c r="Q189" s="272">
        <v>14221443.91</v>
      </c>
      <c r="R189" s="272">
        <v>14221443.91</v>
      </c>
      <c r="S189" s="272">
        <v>14221443.91</v>
      </c>
      <c r="T189" s="272">
        <v>14221443.91</v>
      </c>
      <c r="U189" s="272">
        <v>14221443.91</v>
      </c>
      <c r="V189" s="272">
        <v>14221443.91</v>
      </c>
      <c r="W189" s="272">
        <v>14221443.91</v>
      </c>
      <c r="X189" s="272">
        <v>14221443.91</v>
      </c>
      <c r="Y189" s="272">
        <v>14221443.91</v>
      </c>
      <c r="Z189" s="272">
        <v>14221443.91</v>
      </c>
      <c r="AA189" s="272">
        <v>17748209.16</v>
      </c>
      <c r="AB189" s="272">
        <v>21274974.41</v>
      </c>
      <c r="AC189" s="272">
        <v>21274974.41</v>
      </c>
      <c r="AD189" s="272">
        <v>21274974.41</v>
      </c>
      <c r="AE189" s="272">
        <v>21274974.41</v>
      </c>
      <c r="AF189" s="272">
        <v>21274974.41</v>
      </c>
      <c r="AG189" s="170">
        <f t="shared" si="49"/>
        <v>209451744.66999999</v>
      </c>
      <c r="AI189" s="279">
        <f t="shared" si="63"/>
        <v>17368.240000000002</v>
      </c>
      <c r="AJ189" s="279">
        <f t="shared" si="63"/>
        <v>17368.240000000002</v>
      </c>
      <c r="AK189" s="279">
        <f t="shared" si="63"/>
        <v>17368.240000000002</v>
      </c>
      <c r="AL189" s="279">
        <f t="shared" si="58"/>
        <v>17368.240000000002</v>
      </c>
      <c r="AM189" s="279">
        <f t="shared" si="58"/>
        <v>17471.560000000001</v>
      </c>
      <c r="AN189" s="279">
        <f t="shared" si="58"/>
        <v>17574.88</v>
      </c>
      <c r="AO189" s="279">
        <f t="shared" si="58"/>
        <v>17574.88</v>
      </c>
      <c r="AP189" s="279">
        <f t="shared" si="58"/>
        <v>17590.830000000002</v>
      </c>
      <c r="AQ189" s="279">
        <f t="shared" si="58"/>
        <v>17606.78</v>
      </c>
      <c r="AR189" s="279">
        <f t="shared" si="74"/>
        <v>17606.78</v>
      </c>
      <c r="AS189" s="279">
        <f t="shared" si="74"/>
        <v>17632.53</v>
      </c>
      <c r="AT189" s="279">
        <f t="shared" si="74"/>
        <v>17658.29</v>
      </c>
      <c r="AU189" s="280">
        <f t="shared" si="50"/>
        <v>210189.49000000002</v>
      </c>
      <c r="AV189" s="280">
        <f t="shared" si="64"/>
        <v>17658.29</v>
      </c>
      <c r="AW189" s="280">
        <f t="shared" si="64"/>
        <v>17658.29</v>
      </c>
      <c r="AX189" s="280">
        <f t="shared" si="64"/>
        <v>17658.29</v>
      </c>
      <c r="AY189" s="280">
        <f t="shared" si="59"/>
        <v>17658.29</v>
      </c>
      <c r="AZ189" s="280">
        <f t="shared" si="60"/>
        <v>19673</v>
      </c>
      <c r="BA189" s="280">
        <f t="shared" si="61"/>
        <v>19673</v>
      </c>
      <c r="BB189" s="280">
        <f t="shared" si="62"/>
        <v>19673</v>
      </c>
      <c r="BC189" s="280">
        <f t="shared" si="65"/>
        <v>19673</v>
      </c>
      <c r="BD189" s="280">
        <f t="shared" si="66"/>
        <v>19673</v>
      </c>
      <c r="BE189" s="280">
        <f t="shared" si="67"/>
        <v>19673</v>
      </c>
      <c r="BF189" s="280">
        <f t="shared" si="68"/>
        <v>24551.69</v>
      </c>
      <c r="BG189" s="280">
        <f t="shared" si="69"/>
        <v>29430.38</v>
      </c>
      <c r="BH189" s="280">
        <f t="shared" si="70"/>
        <v>29430.38</v>
      </c>
      <c r="BI189" s="280">
        <f t="shared" si="71"/>
        <v>29430.38</v>
      </c>
      <c r="BJ189" s="280">
        <f t="shared" si="72"/>
        <v>29430.38</v>
      </c>
      <c r="BK189" s="280">
        <f t="shared" si="73"/>
        <v>29430.38</v>
      </c>
      <c r="BL189" s="279">
        <f t="shared" si="51"/>
        <v>289741.59000000003</v>
      </c>
    </row>
    <row r="190" spans="1:66" x14ac:dyDescent="0.25">
      <c r="A190" s="268" t="s">
        <v>242</v>
      </c>
      <c r="B190" s="175">
        <v>4.9399999999999999E-2</v>
      </c>
      <c r="C190" s="175">
        <v>4.8500000000000001E-2</v>
      </c>
      <c r="D190" s="272">
        <v>951198.87</v>
      </c>
      <c r="E190" s="272">
        <v>951198.87</v>
      </c>
      <c r="F190" s="272">
        <v>951198.87</v>
      </c>
      <c r="G190" s="272">
        <v>951198.87</v>
      </c>
      <c r="H190" s="272">
        <v>951198.87</v>
      </c>
      <c r="I190" s="272">
        <v>951198.87</v>
      </c>
      <c r="J190" s="272">
        <v>951198.87</v>
      </c>
      <c r="K190" s="272">
        <v>951198.87</v>
      </c>
      <c r="L190" s="272">
        <v>951198.87</v>
      </c>
      <c r="M190" s="272">
        <v>951198.87</v>
      </c>
      <c r="N190" s="272">
        <v>951198.87</v>
      </c>
      <c r="O190" s="272">
        <v>951198.87</v>
      </c>
      <c r="P190" s="272">
        <f t="shared" si="48"/>
        <v>11414386.439999998</v>
      </c>
      <c r="Q190" s="272">
        <v>951198.87</v>
      </c>
      <c r="R190" s="272">
        <v>951198.87</v>
      </c>
      <c r="S190" s="272">
        <v>951198.87</v>
      </c>
      <c r="T190" s="272">
        <v>951198.87</v>
      </c>
      <c r="U190" s="272">
        <v>951198.87</v>
      </c>
      <c r="V190" s="272">
        <v>951198.87</v>
      </c>
      <c r="W190" s="272">
        <v>951198.87</v>
      </c>
      <c r="X190" s="272">
        <v>951198.87</v>
      </c>
      <c r="Y190" s="272">
        <v>951198.87</v>
      </c>
      <c r="Z190" s="272">
        <v>951198.87</v>
      </c>
      <c r="AA190" s="272">
        <v>951198.87</v>
      </c>
      <c r="AB190" s="272">
        <v>951198.87</v>
      </c>
      <c r="AC190" s="272">
        <v>951198.87</v>
      </c>
      <c r="AD190" s="272">
        <v>951198.87</v>
      </c>
      <c r="AE190" s="272">
        <v>951198.87</v>
      </c>
      <c r="AF190" s="272">
        <v>951198.87</v>
      </c>
      <c r="AG190" s="170">
        <f t="shared" si="49"/>
        <v>11414386.439999998</v>
      </c>
      <c r="AI190" s="279">
        <f t="shared" si="63"/>
        <v>3915.77</v>
      </c>
      <c r="AJ190" s="279">
        <f t="shared" si="63"/>
        <v>3915.77</v>
      </c>
      <c r="AK190" s="279">
        <f t="shared" si="63"/>
        <v>3915.77</v>
      </c>
      <c r="AL190" s="279">
        <f t="shared" si="58"/>
        <v>3915.77</v>
      </c>
      <c r="AM190" s="279">
        <f t="shared" si="58"/>
        <v>3915.77</v>
      </c>
      <c r="AN190" s="279">
        <f t="shared" si="58"/>
        <v>3915.77</v>
      </c>
      <c r="AO190" s="279">
        <f t="shared" si="58"/>
        <v>3915.77</v>
      </c>
      <c r="AP190" s="279">
        <f t="shared" si="58"/>
        <v>3915.77</v>
      </c>
      <c r="AQ190" s="279">
        <f t="shared" si="58"/>
        <v>3915.77</v>
      </c>
      <c r="AR190" s="279">
        <f t="shared" si="74"/>
        <v>3915.77</v>
      </c>
      <c r="AS190" s="279">
        <f t="shared" si="74"/>
        <v>3915.77</v>
      </c>
      <c r="AT190" s="279">
        <f t="shared" si="74"/>
        <v>3915.77</v>
      </c>
      <c r="AU190" s="280">
        <f t="shared" si="50"/>
        <v>46989.239999999991</v>
      </c>
      <c r="AV190" s="280">
        <f t="shared" si="64"/>
        <v>3915.77</v>
      </c>
      <c r="AW190" s="280">
        <f t="shared" si="64"/>
        <v>3915.77</v>
      </c>
      <c r="AX190" s="280">
        <f t="shared" si="64"/>
        <v>3915.77</v>
      </c>
      <c r="AY190" s="280">
        <f t="shared" si="59"/>
        <v>3915.77</v>
      </c>
      <c r="AZ190" s="280">
        <f t="shared" si="60"/>
        <v>3844.43</v>
      </c>
      <c r="BA190" s="280">
        <f t="shared" si="61"/>
        <v>3844.43</v>
      </c>
      <c r="BB190" s="280">
        <f t="shared" si="62"/>
        <v>3844.43</v>
      </c>
      <c r="BC190" s="280">
        <f t="shared" si="65"/>
        <v>3844.43</v>
      </c>
      <c r="BD190" s="280">
        <f t="shared" si="66"/>
        <v>3844.43</v>
      </c>
      <c r="BE190" s="280">
        <f t="shared" si="67"/>
        <v>3844.43</v>
      </c>
      <c r="BF190" s="280">
        <f t="shared" si="68"/>
        <v>3844.43</v>
      </c>
      <c r="BG190" s="280">
        <f t="shared" si="69"/>
        <v>3844.43</v>
      </c>
      <c r="BH190" s="280">
        <f t="shared" si="70"/>
        <v>3844.43</v>
      </c>
      <c r="BI190" s="280">
        <f t="shared" si="71"/>
        <v>3844.43</v>
      </c>
      <c r="BJ190" s="280">
        <f t="shared" si="72"/>
        <v>3844.43</v>
      </c>
      <c r="BK190" s="280">
        <f t="shared" si="73"/>
        <v>3844.43</v>
      </c>
      <c r="BL190" s="279">
        <f t="shared" si="51"/>
        <v>46133.159999999996</v>
      </c>
    </row>
    <row r="191" spans="1:66" x14ac:dyDescent="0.25">
      <c r="A191" s="268" t="s">
        <v>637</v>
      </c>
      <c r="B191" s="175">
        <v>4.9399999999999999E-2</v>
      </c>
      <c r="C191" s="175">
        <v>4.8500000000000001E-2</v>
      </c>
      <c r="D191" s="272">
        <v>0</v>
      </c>
      <c r="E191" s="272">
        <v>0</v>
      </c>
      <c r="F191" s="272">
        <v>0</v>
      </c>
      <c r="G191" s="272">
        <v>0</v>
      </c>
      <c r="H191" s="272">
        <v>0</v>
      </c>
      <c r="I191" s="272">
        <v>0</v>
      </c>
      <c r="J191" s="272">
        <v>0</v>
      </c>
      <c r="K191" s="272">
        <v>0</v>
      </c>
      <c r="L191" s="272">
        <v>0</v>
      </c>
      <c r="M191" s="272">
        <v>0</v>
      </c>
      <c r="N191" s="272">
        <v>0</v>
      </c>
      <c r="O191" s="272">
        <v>0</v>
      </c>
      <c r="P191" s="272">
        <f t="shared" si="48"/>
        <v>0</v>
      </c>
      <c r="Q191" s="272">
        <v>0</v>
      </c>
      <c r="R191" s="272">
        <v>0</v>
      </c>
      <c r="S191" s="272">
        <v>0</v>
      </c>
      <c r="T191" s="272">
        <v>0</v>
      </c>
      <c r="U191" s="272">
        <v>0</v>
      </c>
      <c r="V191" s="272">
        <v>0</v>
      </c>
      <c r="W191" s="272">
        <v>0</v>
      </c>
      <c r="X191" s="272">
        <v>0</v>
      </c>
      <c r="Y191" s="272">
        <v>0</v>
      </c>
      <c r="Z191" s="272">
        <v>0</v>
      </c>
      <c r="AA191" s="272">
        <v>0</v>
      </c>
      <c r="AB191" s="272">
        <v>0</v>
      </c>
      <c r="AC191" s="272">
        <v>0</v>
      </c>
      <c r="AD191" s="272">
        <v>0</v>
      </c>
      <c r="AE191" s="272">
        <v>0</v>
      </c>
      <c r="AF191" s="272">
        <v>0</v>
      </c>
      <c r="AG191" s="170">
        <f t="shared" si="49"/>
        <v>0</v>
      </c>
      <c r="AI191" s="279">
        <f t="shared" si="63"/>
        <v>0</v>
      </c>
      <c r="AJ191" s="279">
        <f t="shared" si="63"/>
        <v>0</v>
      </c>
      <c r="AK191" s="279">
        <f t="shared" si="63"/>
        <v>0</v>
      </c>
      <c r="AL191" s="279">
        <f t="shared" si="58"/>
        <v>0</v>
      </c>
      <c r="AM191" s="279">
        <f t="shared" si="58"/>
        <v>0</v>
      </c>
      <c r="AN191" s="279">
        <f t="shared" si="58"/>
        <v>0</v>
      </c>
      <c r="AO191" s="279">
        <f t="shared" si="58"/>
        <v>0</v>
      </c>
      <c r="AP191" s="279">
        <f t="shared" si="58"/>
        <v>0</v>
      </c>
      <c r="AQ191" s="279">
        <f t="shared" si="58"/>
        <v>0</v>
      </c>
      <c r="AR191" s="279">
        <f t="shared" si="74"/>
        <v>0</v>
      </c>
      <c r="AS191" s="279">
        <f t="shared" si="74"/>
        <v>0</v>
      </c>
      <c r="AT191" s="279">
        <f t="shared" si="74"/>
        <v>0</v>
      </c>
      <c r="AU191" s="280">
        <f t="shared" si="50"/>
        <v>0</v>
      </c>
      <c r="AV191" s="280">
        <f t="shared" si="64"/>
        <v>0</v>
      </c>
      <c r="AW191" s="280">
        <f t="shared" si="64"/>
        <v>0</v>
      </c>
      <c r="AX191" s="280">
        <f t="shared" si="64"/>
        <v>0</v>
      </c>
      <c r="AY191" s="280">
        <f t="shared" si="59"/>
        <v>0</v>
      </c>
      <c r="AZ191" s="280">
        <f t="shared" si="60"/>
        <v>0</v>
      </c>
      <c r="BA191" s="280">
        <f t="shared" si="61"/>
        <v>0</v>
      </c>
      <c r="BB191" s="280">
        <f t="shared" si="62"/>
        <v>0</v>
      </c>
      <c r="BC191" s="280">
        <f t="shared" si="65"/>
        <v>0</v>
      </c>
      <c r="BD191" s="280">
        <f t="shared" si="66"/>
        <v>0</v>
      </c>
      <c r="BE191" s="280">
        <f t="shared" si="67"/>
        <v>0</v>
      </c>
      <c r="BF191" s="280">
        <f t="shared" si="68"/>
        <v>0</v>
      </c>
      <c r="BG191" s="280">
        <f t="shared" si="69"/>
        <v>0</v>
      </c>
      <c r="BH191" s="280">
        <f t="shared" si="70"/>
        <v>0</v>
      </c>
      <c r="BI191" s="280">
        <f t="shared" si="71"/>
        <v>0</v>
      </c>
      <c r="BJ191" s="280">
        <f t="shared" si="72"/>
        <v>0</v>
      </c>
      <c r="BK191" s="280">
        <f t="shared" si="73"/>
        <v>0</v>
      </c>
      <c r="BL191" s="279">
        <f t="shared" si="51"/>
        <v>0</v>
      </c>
      <c r="BN191" s="279">
        <f>BL191</f>
        <v>0</v>
      </c>
    </row>
    <row r="192" spans="1:66" x14ac:dyDescent="0.25">
      <c r="A192" s="268" t="s">
        <v>243</v>
      </c>
      <c r="B192" s="175">
        <v>1.4500000000000001E-2</v>
      </c>
      <c r="C192" s="175">
        <v>1.7299999999999999E-2</v>
      </c>
      <c r="D192" s="272">
        <v>2536658.89</v>
      </c>
      <c r="E192" s="272">
        <v>2536658.89</v>
      </c>
      <c r="F192" s="272">
        <v>2536658.89</v>
      </c>
      <c r="G192" s="272">
        <v>2536658.89</v>
      </c>
      <c r="H192" s="272">
        <v>2536658.89</v>
      </c>
      <c r="I192" s="272">
        <v>2536658.89</v>
      </c>
      <c r="J192" s="272">
        <v>2536658.89</v>
      </c>
      <c r="K192" s="272">
        <v>2536658.89</v>
      </c>
      <c r="L192" s="272">
        <v>2536658.89</v>
      </c>
      <c r="M192" s="272">
        <v>2536658.89</v>
      </c>
      <c r="N192" s="272">
        <v>2536658.89</v>
      </c>
      <c r="O192" s="272">
        <v>2536658.89</v>
      </c>
      <c r="P192" s="272">
        <f t="shared" si="48"/>
        <v>30439906.680000003</v>
      </c>
      <c r="Q192" s="272">
        <v>2536658.89</v>
      </c>
      <c r="R192" s="272">
        <v>2536658.89</v>
      </c>
      <c r="S192" s="272">
        <v>2536658.89</v>
      </c>
      <c r="T192" s="272">
        <v>2536658.89</v>
      </c>
      <c r="U192" s="272">
        <v>2536658.89</v>
      </c>
      <c r="V192" s="272">
        <v>2536658.89</v>
      </c>
      <c r="W192" s="272">
        <v>2536658.89</v>
      </c>
      <c r="X192" s="272">
        <v>2536658.89</v>
      </c>
      <c r="Y192" s="272">
        <v>2536658.89</v>
      </c>
      <c r="Z192" s="272">
        <v>2536658.89</v>
      </c>
      <c r="AA192" s="272">
        <v>2536658.89</v>
      </c>
      <c r="AB192" s="272">
        <v>2536658.89</v>
      </c>
      <c r="AC192" s="272">
        <v>2536658.89</v>
      </c>
      <c r="AD192" s="272">
        <v>2536658.89</v>
      </c>
      <c r="AE192" s="272">
        <v>2536658.89</v>
      </c>
      <c r="AF192" s="272">
        <v>2536658.89</v>
      </c>
      <c r="AG192" s="170">
        <f t="shared" si="49"/>
        <v>30439906.680000003</v>
      </c>
      <c r="AI192" s="279">
        <f t="shared" si="63"/>
        <v>3065.13</v>
      </c>
      <c r="AJ192" s="279">
        <f t="shared" si="63"/>
        <v>3065.13</v>
      </c>
      <c r="AK192" s="279">
        <f t="shared" si="63"/>
        <v>3065.13</v>
      </c>
      <c r="AL192" s="279">
        <f t="shared" si="58"/>
        <v>3065.13</v>
      </c>
      <c r="AM192" s="279">
        <f t="shared" si="58"/>
        <v>3065.13</v>
      </c>
      <c r="AN192" s="279">
        <f t="shared" si="58"/>
        <v>3065.13</v>
      </c>
      <c r="AO192" s="279">
        <f t="shared" si="58"/>
        <v>3065.13</v>
      </c>
      <c r="AP192" s="279">
        <f t="shared" si="58"/>
        <v>3065.13</v>
      </c>
      <c r="AQ192" s="279">
        <f t="shared" si="58"/>
        <v>3065.13</v>
      </c>
      <c r="AR192" s="279">
        <f t="shared" si="74"/>
        <v>3065.13</v>
      </c>
      <c r="AS192" s="279">
        <f t="shared" si="74"/>
        <v>3065.13</v>
      </c>
      <c r="AT192" s="279">
        <f t="shared" si="74"/>
        <v>3065.13</v>
      </c>
      <c r="AU192" s="280">
        <f t="shared" si="50"/>
        <v>36781.560000000005</v>
      </c>
      <c r="AV192" s="280">
        <f t="shared" si="64"/>
        <v>3065.13</v>
      </c>
      <c r="AW192" s="280">
        <f t="shared" si="64"/>
        <v>3065.13</v>
      </c>
      <c r="AX192" s="280">
        <f t="shared" si="64"/>
        <v>3065.13</v>
      </c>
      <c r="AY192" s="280">
        <f t="shared" si="59"/>
        <v>3065.13</v>
      </c>
      <c r="AZ192" s="280">
        <f t="shared" si="60"/>
        <v>3657.02</v>
      </c>
      <c r="BA192" s="280">
        <f t="shared" si="61"/>
        <v>3657.02</v>
      </c>
      <c r="BB192" s="280">
        <f t="shared" si="62"/>
        <v>3657.02</v>
      </c>
      <c r="BC192" s="280">
        <f>ROUND(X192*$C192/12,2)</f>
        <v>3657.02</v>
      </c>
      <c r="BD192" s="280">
        <f>ROUND(Y192*$C192/12,2)</f>
        <v>3657.02</v>
      </c>
      <c r="BE192" s="280">
        <f>ROUND(Z192*$C192/12,2)</f>
        <v>3657.02</v>
      </c>
      <c r="BF192" s="280">
        <f t="shared" ref="BF192:BK234" si="75">ROUND(AA192*$C192/12,2)</f>
        <v>3657.02</v>
      </c>
      <c r="BG192" s="280">
        <f t="shared" si="75"/>
        <v>3657.02</v>
      </c>
      <c r="BH192" s="280">
        <f t="shared" si="75"/>
        <v>3657.02</v>
      </c>
      <c r="BI192" s="280">
        <f t="shared" si="75"/>
        <v>3657.02</v>
      </c>
      <c r="BJ192" s="280">
        <f t="shared" si="75"/>
        <v>3657.02</v>
      </c>
      <c r="BK192" s="280">
        <f t="shared" si="75"/>
        <v>3657.02</v>
      </c>
      <c r="BL192" s="279">
        <f t="shared" si="51"/>
        <v>43884.239999999991</v>
      </c>
      <c r="BN192" s="279">
        <f>BL192</f>
        <v>43884.239999999991</v>
      </c>
    </row>
    <row r="193" spans="1:66" x14ac:dyDescent="0.25">
      <c r="A193" s="268" t="s">
        <v>244</v>
      </c>
      <c r="B193" s="175">
        <v>1.4500000000000001E-2</v>
      </c>
      <c r="C193" s="175">
        <v>1.7299999999999999E-2</v>
      </c>
      <c r="D193" s="272">
        <v>31027550.93</v>
      </c>
      <c r="E193" s="272">
        <v>31027550.93</v>
      </c>
      <c r="F193" s="272">
        <v>31027550.93</v>
      </c>
      <c r="G193" s="272">
        <v>31027550.93</v>
      </c>
      <c r="H193" s="272">
        <v>31027550.93</v>
      </c>
      <c r="I193" s="272">
        <v>31024493.129999999</v>
      </c>
      <c r="J193" s="272">
        <v>31021435.32</v>
      </c>
      <c r="K193" s="272">
        <v>31021435.32</v>
      </c>
      <c r="L193" s="272">
        <v>31021435.32</v>
      </c>
      <c r="M193" s="272">
        <v>31021435.32</v>
      </c>
      <c r="N193" s="272">
        <v>31044610.824999999</v>
      </c>
      <c r="O193" s="272">
        <v>31067786.330000002</v>
      </c>
      <c r="P193" s="272">
        <f t="shared" si="48"/>
        <v>372360386.21499997</v>
      </c>
      <c r="Q193" s="272">
        <v>31067786.330000002</v>
      </c>
      <c r="R193" s="272">
        <v>31067786.330000002</v>
      </c>
      <c r="S193" s="272">
        <v>31067786.330000002</v>
      </c>
      <c r="T193" s="272">
        <v>31067786.330000002</v>
      </c>
      <c r="U193" s="272">
        <v>31067786.330000002</v>
      </c>
      <c r="V193" s="272">
        <v>31067786.330000002</v>
      </c>
      <c r="W193" s="272">
        <v>31067786.330000002</v>
      </c>
      <c r="X193" s="272">
        <v>31067786.330000002</v>
      </c>
      <c r="Y193" s="272">
        <v>31067786.330000002</v>
      </c>
      <c r="Z193" s="272">
        <v>31067786.330000002</v>
      </c>
      <c r="AA193" s="272">
        <v>31067786.330000002</v>
      </c>
      <c r="AB193" s="272">
        <v>31067786.330000002</v>
      </c>
      <c r="AC193" s="272">
        <v>31067786.330000002</v>
      </c>
      <c r="AD193" s="272">
        <v>31067786.330000002</v>
      </c>
      <c r="AE193" s="272">
        <v>31067786.330000002</v>
      </c>
      <c r="AF193" s="272">
        <v>31067786.330000002</v>
      </c>
      <c r="AG193" s="170">
        <f t="shared" si="49"/>
        <v>372813435.95999998</v>
      </c>
      <c r="AI193" s="279">
        <f t="shared" si="63"/>
        <v>37491.620000000003</v>
      </c>
      <c r="AJ193" s="279">
        <f t="shared" si="63"/>
        <v>37491.620000000003</v>
      </c>
      <c r="AK193" s="279">
        <f t="shared" si="63"/>
        <v>37491.620000000003</v>
      </c>
      <c r="AL193" s="279">
        <f t="shared" si="58"/>
        <v>37491.620000000003</v>
      </c>
      <c r="AM193" s="279">
        <f t="shared" si="58"/>
        <v>37491.620000000003</v>
      </c>
      <c r="AN193" s="279">
        <f t="shared" si="58"/>
        <v>37487.93</v>
      </c>
      <c r="AO193" s="279">
        <f t="shared" si="58"/>
        <v>37484.230000000003</v>
      </c>
      <c r="AP193" s="279">
        <f t="shared" si="58"/>
        <v>37484.230000000003</v>
      </c>
      <c r="AQ193" s="279">
        <f t="shared" si="58"/>
        <v>37484.230000000003</v>
      </c>
      <c r="AR193" s="279">
        <f t="shared" si="74"/>
        <v>37484.230000000003</v>
      </c>
      <c r="AS193" s="279">
        <f t="shared" si="74"/>
        <v>37512.239999999998</v>
      </c>
      <c r="AT193" s="279">
        <f t="shared" si="74"/>
        <v>37540.239999999998</v>
      </c>
      <c r="AU193" s="280">
        <f t="shared" si="50"/>
        <v>449935.42999999993</v>
      </c>
      <c r="AV193" s="280">
        <f t="shared" si="64"/>
        <v>37540.239999999998</v>
      </c>
      <c r="AW193" s="280">
        <f t="shared" si="64"/>
        <v>37540.239999999998</v>
      </c>
      <c r="AX193" s="280">
        <f t="shared" si="64"/>
        <v>37540.239999999998</v>
      </c>
      <c r="AY193" s="280">
        <f t="shared" si="59"/>
        <v>37540.239999999998</v>
      </c>
      <c r="AZ193" s="280">
        <f t="shared" ref="AZ193:BE235" si="76">ROUND(U193*$C193/12,2)</f>
        <v>44789.39</v>
      </c>
      <c r="BA193" s="280">
        <f t="shared" si="76"/>
        <v>44789.39</v>
      </c>
      <c r="BB193" s="280">
        <f t="shared" si="76"/>
        <v>44789.39</v>
      </c>
      <c r="BC193" s="280">
        <f t="shared" si="76"/>
        <v>44789.39</v>
      </c>
      <c r="BD193" s="280">
        <f t="shared" si="76"/>
        <v>44789.39</v>
      </c>
      <c r="BE193" s="280">
        <f t="shared" si="76"/>
        <v>44789.39</v>
      </c>
      <c r="BF193" s="280">
        <f t="shared" si="75"/>
        <v>44789.39</v>
      </c>
      <c r="BG193" s="280">
        <f t="shared" si="75"/>
        <v>44789.39</v>
      </c>
      <c r="BH193" s="280">
        <f t="shared" si="75"/>
        <v>44789.39</v>
      </c>
      <c r="BI193" s="280">
        <f t="shared" si="75"/>
        <v>44789.39</v>
      </c>
      <c r="BJ193" s="280">
        <f t="shared" si="75"/>
        <v>44789.39</v>
      </c>
      <c r="BK193" s="280">
        <f t="shared" si="75"/>
        <v>44789.39</v>
      </c>
      <c r="BL193" s="279">
        <f t="shared" si="51"/>
        <v>537472.68000000005</v>
      </c>
    </row>
    <row r="194" spans="1:66" x14ac:dyDescent="0.25">
      <c r="A194" s="268" t="s">
        <v>245</v>
      </c>
      <c r="B194" s="175">
        <v>1.67E-2</v>
      </c>
      <c r="C194" s="175">
        <v>3.56E-2</v>
      </c>
      <c r="D194" s="272">
        <v>20283650.690000001</v>
      </c>
      <c r="E194" s="272">
        <v>20283650.690000001</v>
      </c>
      <c r="F194" s="272">
        <v>20283650.690000001</v>
      </c>
      <c r="G194" s="272">
        <v>20283650.690000001</v>
      </c>
      <c r="H194" s="272">
        <v>20283650.690000001</v>
      </c>
      <c r="I194" s="272">
        <v>20283650.690000001</v>
      </c>
      <c r="J194" s="272">
        <v>20283650.690000001</v>
      </c>
      <c r="K194" s="272">
        <v>20283650.690000001</v>
      </c>
      <c r="L194" s="272">
        <v>20283650.690000001</v>
      </c>
      <c r="M194" s="272">
        <v>20283650.690000001</v>
      </c>
      <c r="N194" s="272">
        <v>20283650.690000001</v>
      </c>
      <c r="O194" s="272">
        <v>20283650.690000001</v>
      </c>
      <c r="P194" s="272">
        <f t="shared" si="48"/>
        <v>243403808.28</v>
      </c>
      <c r="Q194" s="272">
        <v>20283650.690000001</v>
      </c>
      <c r="R194" s="272">
        <v>20283650.690000001</v>
      </c>
      <c r="S194" s="272">
        <v>20283650.690000001</v>
      </c>
      <c r="T194" s="272">
        <v>20283650.690000001</v>
      </c>
      <c r="U194" s="272">
        <v>20283650.690000001</v>
      </c>
      <c r="V194" s="272">
        <v>20283650.690000001</v>
      </c>
      <c r="W194" s="272">
        <v>20283650.690000001</v>
      </c>
      <c r="X194" s="272">
        <v>20283650.690000001</v>
      </c>
      <c r="Y194" s="272">
        <v>20283650.690000001</v>
      </c>
      <c r="Z194" s="272">
        <v>20283650.690000001</v>
      </c>
      <c r="AA194" s="272">
        <v>20283650.690000001</v>
      </c>
      <c r="AB194" s="272">
        <v>20283650.690000001</v>
      </c>
      <c r="AC194" s="272">
        <v>20283650.690000001</v>
      </c>
      <c r="AD194" s="272">
        <v>20283650.690000001</v>
      </c>
      <c r="AE194" s="272">
        <v>20283650.690000001</v>
      </c>
      <c r="AF194" s="272">
        <v>20283650.690000001</v>
      </c>
      <c r="AG194" s="170">
        <f t="shared" si="49"/>
        <v>243403808.28</v>
      </c>
      <c r="AI194" s="279">
        <f t="shared" si="63"/>
        <v>28228.080000000002</v>
      </c>
      <c r="AJ194" s="279">
        <f t="shared" si="63"/>
        <v>28228.080000000002</v>
      </c>
      <c r="AK194" s="279">
        <f t="shared" si="63"/>
        <v>28228.080000000002</v>
      </c>
      <c r="AL194" s="279">
        <f t="shared" si="58"/>
        <v>28228.080000000002</v>
      </c>
      <c r="AM194" s="279">
        <f t="shared" si="58"/>
        <v>28228.080000000002</v>
      </c>
      <c r="AN194" s="279">
        <f t="shared" si="58"/>
        <v>28228.080000000002</v>
      </c>
      <c r="AO194" s="279">
        <f t="shared" si="58"/>
        <v>28228.080000000002</v>
      </c>
      <c r="AP194" s="279">
        <f t="shared" si="58"/>
        <v>28228.080000000002</v>
      </c>
      <c r="AQ194" s="279">
        <f t="shared" si="58"/>
        <v>28228.080000000002</v>
      </c>
      <c r="AR194" s="279">
        <f t="shared" si="74"/>
        <v>28228.080000000002</v>
      </c>
      <c r="AS194" s="279">
        <f t="shared" si="74"/>
        <v>28228.080000000002</v>
      </c>
      <c r="AT194" s="279">
        <f t="shared" si="74"/>
        <v>28228.080000000002</v>
      </c>
      <c r="AU194" s="280">
        <f t="shared" si="50"/>
        <v>338736.96000000014</v>
      </c>
      <c r="AV194" s="280">
        <f t="shared" si="64"/>
        <v>28228.080000000002</v>
      </c>
      <c r="AW194" s="280">
        <f t="shared" si="64"/>
        <v>28228.080000000002</v>
      </c>
      <c r="AX194" s="280">
        <f t="shared" si="64"/>
        <v>28228.080000000002</v>
      </c>
      <c r="AY194" s="280">
        <f t="shared" si="59"/>
        <v>28228.080000000002</v>
      </c>
      <c r="AZ194" s="280">
        <f t="shared" si="76"/>
        <v>60174.83</v>
      </c>
      <c r="BA194" s="280">
        <f t="shared" si="76"/>
        <v>60174.83</v>
      </c>
      <c r="BB194" s="280">
        <f t="shared" si="76"/>
        <v>60174.83</v>
      </c>
      <c r="BC194" s="280">
        <f t="shared" si="76"/>
        <v>60174.83</v>
      </c>
      <c r="BD194" s="280">
        <f t="shared" si="76"/>
        <v>60174.83</v>
      </c>
      <c r="BE194" s="280">
        <f t="shared" si="76"/>
        <v>60174.83</v>
      </c>
      <c r="BF194" s="280">
        <f t="shared" si="75"/>
        <v>60174.83</v>
      </c>
      <c r="BG194" s="280">
        <f t="shared" si="75"/>
        <v>60174.83</v>
      </c>
      <c r="BH194" s="280">
        <f t="shared" si="75"/>
        <v>60174.83</v>
      </c>
      <c r="BI194" s="280">
        <f t="shared" si="75"/>
        <v>60174.83</v>
      </c>
      <c r="BJ194" s="280">
        <f t="shared" si="75"/>
        <v>60174.83</v>
      </c>
      <c r="BK194" s="280">
        <f t="shared" si="75"/>
        <v>60174.83</v>
      </c>
      <c r="BL194" s="279">
        <f t="shared" si="51"/>
        <v>722097.96</v>
      </c>
      <c r="BN194" s="279">
        <f>BL194</f>
        <v>722097.96</v>
      </c>
    </row>
    <row r="195" spans="1:66" x14ac:dyDescent="0.25">
      <c r="A195" s="268" t="s">
        <v>246</v>
      </c>
      <c r="B195" s="175">
        <v>1.67E-2</v>
      </c>
      <c r="C195" s="175">
        <v>3.56E-2</v>
      </c>
      <c r="D195" s="272">
        <v>2852247.61</v>
      </c>
      <c r="E195" s="272">
        <v>2852247.61</v>
      </c>
      <c r="F195" s="272">
        <v>2852247.61</v>
      </c>
      <c r="G195" s="272">
        <v>2852247.61</v>
      </c>
      <c r="H195" s="272">
        <v>2852247.61</v>
      </c>
      <c r="I195" s="272">
        <v>2852247.61</v>
      </c>
      <c r="J195" s="272">
        <v>2852247.61</v>
      </c>
      <c r="K195" s="272">
        <v>2852247.61</v>
      </c>
      <c r="L195" s="272">
        <v>2852247.61</v>
      </c>
      <c r="M195" s="272">
        <v>2852247.61</v>
      </c>
      <c r="N195" s="272">
        <v>2852247.61</v>
      </c>
      <c r="O195" s="272">
        <v>2852247.61</v>
      </c>
      <c r="P195" s="272">
        <f t="shared" si="48"/>
        <v>34226971.32</v>
      </c>
      <c r="Q195" s="272">
        <v>2852247.61</v>
      </c>
      <c r="R195" s="272">
        <v>2852247.61</v>
      </c>
      <c r="S195" s="272">
        <v>2852247.61</v>
      </c>
      <c r="T195" s="272">
        <v>2852247.61</v>
      </c>
      <c r="U195" s="272">
        <v>2852247.61</v>
      </c>
      <c r="V195" s="272">
        <v>2852247.61</v>
      </c>
      <c r="W195" s="272">
        <v>2852247.61</v>
      </c>
      <c r="X195" s="272">
        <v>2852247.61</v>
      </c>
      <c r="Y195" s="272">
        <v>2852247.61</v>
      </c>
      <c r="Z195" s="272">
        <v>2852247.61</v>
      </c>
      <c r="AA195" s="272">
        <v>2852247.61</v>
      </c>
      <c r="AB195" s="272">
        <v>2852247.61</v>
      </c>
      <c r="AC195" s="272">
        <v>2852247.61</v>
      </c>
      <c r="AD195" s="272">
        <v>2852247.61</v>
      </c>
      <c r="AE195" s="272">
        <v>2852247.61</v>
      </c>
      <c r="AF195" s="272">
        <v>2852247.61</v>
      </c>
      <c r="AG195" s="170">
        <f t="shared" si="49"/>
        <v>34226971.32</v>
      </c>
      <c r="AI195" s="279">
        <f t="shared" si="63"/>
        <v>3969.38</v>
      </c>
      <c r="AJ195" s="279">
        <f t="shared" si="63"/>
        <v>3969.38</v>
      </c>
      <c r="AK195" s="279">
        <f t="shared" si="63"/>
        <v>3969.38</v>
      </c>
      <c r="AL195" s="279">
        <f t="shared" si="58"/>
        <v>3969.38</v>
      </c>
      <c r="AM195" s="279">
        <f t="shared" si="58"/>
        <v>3969.38</v>
      </c>
      <c r="AN195" s="279">
        <f t="shared" si="58"/>
        <v>3969.38</v>
      </c>
      <c r="AO195" s="279">
        <f t="shared" si="58"/>
        <v>3969.38</v>
      </c>
      <c r="AP195" s="279">
        <f t="shared" si="58"/>
        <v>3969.38</v>
      </c>
      <c r="AQ195" s="279">
        <f t="shared" si="58"/>
        <v>3969.38</v>
      </c>
      <c r="AR195" s="279">
        <f t="shared" si="74"/>
        <v>3969.38</v>
      </c>
      <c r="AS195" s="279">
        <f t="shared" si="74"/>
        <v>3969.38</v>
      </c>
      <c r="AT195" s="279">
        <f t="shared" si="74"/>
        <v>3969.38</v>
      </c>
      <c r="AU195" s="280">
        <f t="shared" si="50"/>
        <v>47632.56</v>
      </c>
      <c r="AV195" s="280">
        <f t="shared" si="64"/>
        <v>3969.38</v>
      </c>
      <c r="AW195" s="280">
        <f t="shared" si="64"/>
        <v>3969.38</v>
      </c>
      <c r="AX195" s="280">
        <f t="shared" si="64"/>
        <v>3969.38</v>
      </c>
      <c r="AY195" s="280">
        <f t="shared" si="59"/>
        <v>3969.38</v>
      </c>
      <c r="AZ195" s="280">
        <f t="shared" si="76"/>
        <v>8461.67</v>
      </c>
      <c r="BA195" s="280">
        <f t="shared" si="76"/>
        <v>8461.67</v>
      </c>
      <c r="BB195" s="280">
        <f t="shared" si="76"/>
        <v>8461.67</v>
      </c>
      <c r="BC195" s="280">
        <f t="shared" si="76"/>
        <v>8461.67</v>
      </c>
      <c r="BD195" s="280">
        <f t="shared" si="76"/>
        <v>8461.67</v>
      </c>
      <c r="BE195" s="280">
        <f t="shared" si="76"/>
        <v>8461.67</v>
      </c>
      <c r="BF195" s="280">
        <f t="shared" si="75"/>
        <v>8461.67</v>
      </c>
      <c r="BG195" s="280">
        <f t="shared" si="75"/>
        <v>8461.67</v>
      </c>
      <c r="BH195" s="280">
        <f t="shared" si="75"/>
        <v>8461.67</v>
      </c>
      <c r="BI195" s="280">
        <f t="shared" si="75"/>
        <v>8461.67</v>
      </c>
      <c r="BJ195" s="280">
        <f t="shared" si="75"/>
        <v>8461.67</v>
      </c>
      <c r="BK195" s="280">
        <f t="shared" si="75"/>
        <v>8461.67</v>
      </c>
      <c r="BL195" s="279">
        <f t="shared" si="51"/>
        <v>101540.04</v>
      </c>
      <c r="BN195" s="279">
        <f>BL195</f>
        <v>101540.04</v>
      </c>
    </row>
    <row r="196" spans="1:66" x14ac:dyDescent="0.25">
      <c r="A196" s="268" t="s">
        <v>247</v>
      </c>
      <c r="B196" s="175">
        <v>1.67E-2</v>
      </c>
      <c r="C196" s="175">
        <v>3.56E-2</v>
      </c>
      <c r="D196" s="272">
        <v>29048898.91</v>
      </c>
      <c r="E196" s="272">
        <v>29048898.91</v>
      </c>
      <c r="F196" s="272">
        <v>29048898.91</v>
      </c>
      <c r="G196" s="272">
        <v>29048898.91</v>
      </c>
      <c r="H196" s="272">
        <v>29048898.91</v>
      </c>
      <c r="I196" s="272">
        <v>29048898.91</v>
      </c>
      <c r="J196" s="272">
        <v>29065666.395</v>
      </c>
      <c r="K196" s="272">
        <v>29133734.574999999</v>
      </c>
      <c r="L196" s="272">
        <v>29185035.27</v>
      </c>
      <c r="M196" s="272">
        <v>29185035.27</v>
      </c>
      <c r="N196" s="272">
        <v>29281211.555</v>
      </c>
      <c r="O196" s="272">
        <v>29377387.84</v>
      </c>
      <c r="P196" s="272">
        <f t="shared" si="48"/>
        <v>349521464.36500001</v>
      </c>
      <c r="Q196" s="272">
        <v>29377387.84</v>
      </c>
      <c r="R196" s="272">
        <v>29377387.84</v>
      </c>
      <c r="S196" s="272">
        <v>29377387.84</v>
      </c>
      <c r="T196" s="272">
        <v>29377387.84</v>
      </c>
      <c r="U196" s="272">
        <v>29377387.84</v>
      </c>
      <c r="V196" s="272">
        <v>29377387.84</v>
      </c>
      <c r="W196" s="272">
        <v>29377387.84</v>
      </c>
      <c r="X196" s="272">
        <v>29377387.84</v>
      </c>
      <c r="Y196" s="272">
        <v>29377387.84</v>
      </c>
      <c r="Z196" s="272">
        <v>29377387.84</v>
      </c>
      <c r="AA196" s="272">
        <v>29377387.84</v>
      </c>
      <c r="AB196" s="272">
        <v>29377387.84</v>
      </c>
      <c r="AC196" s="272">
        <v>29377387.84</v>
      </c>
      <c r="AD196" s="272">
        <v>29377387.84</v>
      </c>
      <c r="AE196" s="272">
        <v>29377387.84</v>
      </c>
      <c r="AF196" s="272">
        <v>29183104.469999999</v>
      </c>
      <c r="AG196" s="170">
        <f t="shared" si="49"/>
        <v>352334370.70999992</v>
      </c>
      <c r="AI196" s="279">
        <f t="shared" si="63"/>
        <v>40426.379999999997</v>
      </c>
      <c r="AJ196" s="279">
        <f t="shared" si="63"/>
        <v>40426.379999999997</v>
      </c>
      <c r="AK196" s="279">
        <f t="shared" si="63"/>
        <v>40426.379999999997</v>
      </c>
      <c r="AL196" s="279">
        <f t="shared" si="58"/>
        <v>40426.379999999997</v>
      </c>
      <c r="AM196" s="279">
        <f t="shared" si="58"/>
        <v>40426.379999999997</v>
      </c>
      <c r="AN196" s="279">
        <f t="shared" si="58"/>
        <v>40426.379999999997</v>
      </c>
      <c r="AO196" s="279">
        <f t="shared" si="58"/>
        <v>40449.72</v>
      </c>
      <c r="AP196" s="279">
        <f t="shared" si="58"/>
        <v>40544.449999999997</v>
      </c>
      <c r="AQ196" s="279">
        <f t="shared" si="58"/>
        <v>40615.839999999997</v>
      </c>
      <c r="AR196" s="279">
        <f t="shared" si="74"/>
        <v>40615.839999999997</v>
      </c>
      <c r="AS196" s="279">
        <f t="shared" si="74"/>
        <v>40749.69</v>
      </c>
      <c r="AT196" s="279">
        <f t="shared" si="74"/>
        <v>40883.53</v>
      </c>
      <c r="AU196" s="280">
        <f t="shared" si="50"/>
        <v>486417.35</v>
      </c>
      <c r="AV196" s="280">
        <f t="shared" si="64"/>
        <v>40883.53</v>
      </c>
      <c r="AW196" s="280">
        <f t="shared" si="64"/>
        <v>40883.53</v>
      </c>
      <c r="AX196" s="280">
        <f t="shared" si="64"/>
        <v>40883.53</v>
      </c>
      <c r="AY196" s="280">
        <f t="shared" si="59"/>
        <v>40883.53</v>
      </c>
      <c r="AZ196" s="280">
        <f t="shared" si="76"/>
        <v>87152.92</v>
      </c>
      <c r="BA196" s="280">
        <f t="shared" si="76"/>
        <v>87152.92</v>
      </c>
      <c r="BB196" s="280">
        <f t="shared" si="76"/>
        <v>87152.92</v>
      </c>
      <c r="BC196" s="280">
        <f t="shared" si="76"/>
        <v>87152.92</v>
      </c>
      <c r="BD196" s="280">
        <f t="shared" si="76"/>
        <v>87152.92</v>
      </c>
      <c r="BE196" s="280">
        <f t="shared" si="76"/>
        <v>87152.92</v>
      </c>
      <c r="BF196" s="280">
        <f t="shared" si="75"/>
        <v>87152.92</v>
      </c>
      <c r="BG196" s="280">
        <f t="shared" si="75"/>
        <v>87152.92</v>
      </c>
      <c r="BH196" s="280">
        <f t="shared" si="75"/>
        <v>87152.92</v>
      </c>
      <c r="BI196" s="280">
        <f t="shared" si="75"/>
        <v>87152.92</v>
      </c>
      <c r="BJ196" s="280">
        <f t="shared" si="75"/>
        <v>87152.92</v>
      </c>
      <c r="BK196" s="280">
        <f t="shared" si="75"/>
        <v>86576.54</v>
      </c>
      <c r="BL196" s="279">
        <f t="shared" si="51"/>
        <v>1045258.6600000001</v>
      </c>
    </row>
    <row r="197" spans="1:66" x14ac:dyDescent="0.25">
      <c r="A197" s="268" t="s">
        <v>248</v>
      </c>
      <c r="B197" s="175">
        <v>3.9100000000000003E-2</v>
      </c>
      <c r="C197" s="175">
        <v>3.6599999999999994E-2</v>
      </c>
      <c r="D197" s="272">
        <v>12041998.279999999</v>
      </c>
      <c r="E197" s="272">
        <v>12041998.279999999</v>
      </c>
      <c r="F197" s="272">
        <v>12041998.279999999</v>
      </c>
      <c r="G197" s="272">
        <v>12041998.279999999</v>
      </c>
      <c r="H197" s="272">
        <v>12041998.279999999</v>
      </c>
      <c r="I197" s="272">
        <v>12041998.279999999</v>
      </c>
      <c r="J197" s="272">
        <v>12041998.279999999</v>
      </c>
      <c r="K197" s="272">
        <v>12041998.279999999</v>
      </c>
      <c r="L197" s="272">
        <v>12041998.279999999</v>
      </c>
      <c r="M197" s="272">
        <v>12041998.279999999</v>
      </c>
      <c r="N197" s="272">
        <v>12041998.279999999</v>
      </c>
      <c r="O197" s="272">
        <v>12041998.279999999</v>
      </c>
      <c r="P197" s="272">
        <f t="shared" si="48"/>
        <v>144503979.35999998</v>
      </c>
      <c r="Q197" s="272">
        <v>12041998.279999999</v>
      </c>
      <c r="R197" s="272">
        <v>12041998.279999999</v>
      </c>
      <c r="S197" s="272">
        <v>12041998.279999999</v>
      </c>
      <c r="T197" s="272">
        <v>12041998.279999999</v>
      </c>
      <c r="U197" s="272">
        <v>12041998.279999999</v>
      </c>
      <c r="V197" s="272">
        <v>12041998.279999999</v>
      </c>
      <c r="W197" s="272">
        <v>12041998.279999999</v>
      </c>
      <c r="X197" s="272">
        <v>12041998.279999999</v>
      </c>
      <c r="Y197" s="272">
        <v>12041998.279999999</v>
      </c>
      <c r="Z197" s="272">
        <v>12041998.279999999</v>
      </c>
      <c r="AA197" s="272">
        <v>12041998.279999999</v>
      </c>
      <c r="AB197" s="272">
        <v>12041998.279999999</v>
      </c>
      <c r="AC197" s="272">
        <v>12041998.279999999</v>
      </c>
      <c r="AD197" s="272">
        <v>12041998.279999999</v>
      </c>
      <c r="AE197" s="272">
        <v>12041998.279999999</v>
      </c>
      <c r="AF197" s="272">
        <v>12041998.279999999</v>
      </c>
      <c r="AG197" s="170">
        <f t="shared" si="49"/>
        <v>144503979.35999998</v>
      </c>
      <c r="AI197" s="279">
        <f t="shared" si="63"/>
        <v>39236.839999999997</v>
      </c>
      <c r="AJ197" s="279">
        <f t="shared" si="63"/>
        <v>39236.839999999997</v>
      </c>
      <c r="AK197" s="279">
        <f t="shared" si="63"/>
        <v>39236.839999999997</v>
      </c>
      <c r="AL197" s="279">
        <f t="shared" si="58"/>
        <v>39236.839999999997</v>
      </c>
      <c r="AM197" s="279">
        <f t="shared" si="58"/>
        <v>39236.839999999997</v>
      </c>
      <c r="AN197" s="279">
        <f t="shared" si="58"/>
        <v>39236.839999999997</v>
      </c>
      <c r="AO197" s="279">
        <f t="shared" si="58"/>
        <v>39236.839999999997</v>
      </c>
      <c r="AP197" s="279">
        <f t="shared" si="58"/>
        <v>39236.839999999997</v>
      </c>
      <c r="AQ197" s="279">
        <f t="shared" si="58"/>
        <v>39236.839999999997</v>
      </c>
      <c r="AR197" s="279">
        <f t="shared" si="74"/>
        <v>39236.839999999997</v>
      </c>
      <c r="AS197" s="279">
        <f t="shared" si="74"/>
        <v>39236.839999999997</v>
      </c>
      <c r="AT197" s="279">
        <f t="shared" si="74"/>
        <v>39236.839999999997</v>
      </c>
      <c r="AU197" s="280">
        <f t="shared" si="50"/>
        <v>470842.07999999984</v>
      </c>
      <c r="AV197" s="280">
        <f t="shared" si="64"/>
        <v>39236.839999999997</v>
      </c>
      <c r="AW197" s="280">
        <f t="shared" si="64"/>
        <v>39236.839999999997</v>
      </c>
      <c r="AX197" s="280">
        <f t="shared" si="64"/>
        <v>39236.839999999997</v>
      </c>
      <c r="AY197" s="280">
        <f t="shared" si="59"/>
        <v>39236.839999999997</v>
      </c>
      <c r="AZ197" s="280">
        <f t="shared" si="76"/>
        <v>36728.089999999997</v>
      </c>
      <c r="BA197" s="280">
        <f t="shared" si="76"/>
        <v>36728.089999999997</v>
      </c>
      <c r="BB197" s="280">
        <f t="shared" si="76"/>
        <v>36728.089999999997</v>
      </c>
      <c r="BC197" s="280">
        <f t="shared" si="76"/>
        <v>36728.089999999997</v>
      </c>
      <c r="BD197" s="280">
        <f t="shared" si="76"/>
        <v>36728.089999999997</v>
      </c>
      <c r="BE197" s="280">
        <f t="shared" si="76"/>
        <v>36728.089999999997</v>
      </c>
      <c r="BF197" s="280">
        <f t="shared" si="75"/>
        <v>36728.089999999997</v>
      </c>
      <c r="BG197" s="280">
        <f t="shared" si="75"/>
        <v>36728.089999999997</v>
      </c>
      <c r="BH197" s="280">
        <f t="shared" si="75"/>
        <v>36728.089999999997</v>
      </c>
      <c r="BI197" s="280">
        <f t="shared" si="75"/>
        <v>36728.089999999997</v>
      </c>
      <c r="BJ197" s="280">
        <f t="shared" si="75"/>
        <v>36728.089999999997</v>
      </c>
      <c r="BK197" s="280">
        <f t="shared" si="75"/>
        <v>36728.089999999997</v>
      </c>
      <c r="BL197" s="279">
        <f t="shared" si="51"/>
        <v>440737.07999999984</v>
      </c>
    </row>
    <row r="198" spans="1:66" x14ac:dyDescent="0.25">
      <c r="A198" s="268" t="s">
        <v>638</v>
      </c>
      <c r="B198" s="175">
        <v>3.9100000000000003E-2</v>
      </c>
      <c r="C198" s="175">
        <v>3.6599999999999994E-2</v>
      </c>
      <c r="D198" s="272">
        <v>0</v>
      </c>
      <c r="E198" s="272">
        <v>0</v>
      </c>
      <c r="F198" s="272">
        <v>0</v>
      </c>
      <c r="G198" s="272">
        <v>0</v>
      </c>
      <c r="H198" s="272">
        <v>0</v>
      </c>
      <c r="I198" s="272">
        <v>0</v>
      </c>
      <c r="J198" s="272">
        <v>0</v>
      </c>
      <c r="K198" s="272">
        <v>0</v>
      </c>
      <c r="L198" s="272">
        <v>0</v>
      </c>
      <c r="M198" s="272">
        <v>0</v>
      </c>
      <c r="N198" s="272">
        <v>0</v>
      </c>
      <c r="O198" s="272">
        <v>0</v>
      </c>
      <c r="P198" s="272">
        <f t="shared" ref="P198:P261" si="77">SUM(D198:O198)</f>
        <v>0</v>
      </c>
      <c r="Q198" s="272">
        <v>0</v>
      </c>
      <c r="R198" s="272">
        <v>0</v>
      </c>
      <c r="S198" s="272">
        <v>0</v>
      </c>
      <c r="T198" s="272">
        <v>0</v>
      </c>
      <c r="U198" s="272">
        <v>0</v>
      </c>
      <c r="V198" s="272">
        <v>0</v>
      </c>
      <c r="W198" s="272">
        <v>0</v>
      </c>
      <c r="X198" s="272">
        <v>0</v>
      </c>
      <c r="Y198" s="272">
        <v>0</v>
      </c>
      <c r="Z198" s="272">
        <v>0</v>
      </c>
      <c r="AA198" s="272">
        <v>0</v>
      </c>
      <c r="AB198" s="272">
        <v>0</v>
      </c>
      <c r="AC198" s="272">
        <v>0</v>
      </c>
      <c r="AD198" s="272">
        <v>0</v>
      </c>
      <c r="AE198" s="272">
        <v>0</v>
      </c>
      <c r="AF198" s="272">
        <v>0</v>
      </c>
      <c r="AG198" s="170">
        <f t="shared" ref="AG198:AG261" si="78">SUM(U198:AF198)</f>
        <v>0</v>
      </c>
      <c r="AI198" s="279">
        <f t="shared" si="63"/>
        <v>0</v>
      </c>
      <c r="AJ198" s="279">
        <f t="shared" si="63"/>
        <v>0</v>
      </c>
      <c r="AK198" s="279">
        <f t="shared" si="63"/>
        <v>0</v>
      </c>
      <c r="AL198" s="279">
        <f t="shared" si="58"/>
        <v>0</v>
      </c>
      <c r="AM198" s="279">
        <f t="shared" si="58"/>
        <v>0</v>
      </c>
      <c r="AN198" s="279">
        <f t="shared" si="58"/>
        <v>0</v>
      </c>
      <c r="AO198" s="279">
        <f t="shared" si="58"/>
        <v>0</v>
      </c>
      <c r="AP198" s="279">
        <f t="shared" si="58"/>
        <v>0</v>
      </c>
      <c r="AQ198" s="279">
        <f t="shared" si="58"/>
        <v>0</v>
      </c>
      <c r="AR198" s="279">
        <f t="shared" si="74"/>
        <v>0</v>
      </c>
      <c r="AS198" s="279">
        <f t="shared" si="74"/>
        <v>0</v>
      </c>
      <c r="AT198" s="279">
        <f t="shared" si="74"/>
        <v>0</v>
      </c>
      <c r="AU198" s="280">
        <f t="shared" ref="AU198:AU261" si="79">SUM(AI198:AT198)</f>
        <v>0</v>
      </c>
      <c r="AV198" s="280">
        <f t="shared" si="64"/>
        <v>0</v>
      </c>
      <c r="AW198" s="280">
        <f t="shared" si="64"/>
        <v>0</v>
      </c>
      <c r="AX198" s="280">
        <f t="shared" si="64"/>
        <v>0</v>
      </c>
      <c r="AY198" s="280">
        <f t="shared" si="59"/>
        <v>0</v>
      </c>
      <c r="AZ198" s="280">
        <f t="shared" si="76"/>
        <v>0</v>
      </c>
      <c r="BA198" s="280">
        <f t="shared" si="76"/>
        <v>0</v>
      </c>
      <c r="BB198" s="280">
        <f t="shared" si="76"/>
        <v>0</v>
      </c>
      <c r="BC198" s="280">
        <f t="shared" si="76"/>
        <v>0</v>
      </c>
      <c r="BD198" s="280">
        <f t="shared" si="76"/>
        <v>0</v>
      </c>
      <c r="BE198" s="280">
        <f t="shared" si="76"/>
        <v>0</v>
      </c>
      <c r="BF198" s="280">
        <f t="shared" si="75"/>
        <v>0</v>
      </c>
      <c r="BG198" s="280">
        <f t="shared" si="75"/>
        <v>0</v>
      </c>
      <c r="BH198" s="280">
        <f t="shared" si="75"/>
        <v>0</v>
      </c>
      <c r="BI198" s="280">
        <f t="shared" si="75"/>
        <v>0</v>
      </c>
      <c r="BJ198" s="280">
        <f t="shared" si="75"/>
        <v>0</v>
      </c>
      <c r="BK198" s="280">
        <f t="shared" si="75"/>
        <v>0</v>
      </c>
      <c r="BL198" s="279">
        <f t="shared" ref="BL198:BL261" si="80">SUM(AZ198:BK198)</f>
        <v>0</v>
      </c>
      <c r="BN198" s="279">
        <f>BL198</f>
        <v>0</v>
      </c>
    </row>
    <row r="199" spans="1:66" x14ac:dyDescent="0.25">
      <c r="A199" s="268" t="s">
        <v>249</v>
      </c>
      <c r="B199" s="175">
        <v>4.0500000000000001E-2</v>
      </c>
      <c r="C199" s="175">
        <v>4.1500000000000002E-2</v>
      </c>
      <c r="D199" s="272">
        <v>15148041.550000001</v>
      </c>
      <c r="E199" s="272">
        <v>15148041.550000001</v>
      </c>
      <c r="F199" s="272">
        <v>15148041.550000001</v>
      </c>
      <c r="G199" s="272">
        <v>15148041.550000001</v>
      </c>
      <c r="H199" s="272">
        <v>15148041.550000001</v>
      </c>
      <c r="I199" s="272">
        <v>15148041.550000001</v>
      </c>
      <c r="J199" s="272">
        <v>15148041.550000001</v>
      </c>
      <c r="K199" s="272">
        <v>15148041.550000001</v>
      </c>
      <c r="L199" s="272">
        <v>15148041.550000001</v>
      </c>
      <c r="M199" s="272">
        <v>15148041.550000001</v>
      </c>
      <c r="N199" s="272">
        <v>15148041.550000001</v>
      </c>
      <c r="O199" s="272">
        <v>15148041.550000001</v>
      </c>
      <c r="P199" s="272">
        <f t="shared" si="77"/>
        <v>181776498.60000002</v>
      </c>
      <c r="Q199" s="272">
        <v>15148041.550000001</v>
      </c>
      <c r="R199" s="272">
        <v>15148041.550000001</v>
      </c>
      <c r="S199" s="272">
        <v>15148041.550000001</v>
      </c>
      <c r="T199" s="272">
        <v>15148041.550000001</v>
      </c>
      <c r="U199" s="272">
        <v>15148041.550000001</v>
      </c>
      <c r="V199" s="272">
        <v>15148041.550000001</v>
      </c>
      <c r="W199" s="272">
        <v>15148041.550000001</v>
      </c>
      <c r="X199" s="272">
        <v>15148041.550000001</v>
      </c>
      <c r="Y199" s="272">
        <v>15148041.550000001</v>
      </c>
      <c r="Z199" s="272">
        <v>15148041.550000001</v>
      </c>
      <c r="AA199" s="272">
        <v>15148041.550000001</v>
      </c>
      <c r="AB199" s="272">
        <v>15148041.550000001</v>
      </c>
      <c r="AC199" s="272">
        <v>15148041.550000001</v>
      </c>
      <c r="AD199" s="272">
        <v>15148041.550000001</v>
      </c>
      <c r="AE199" s="272">
        <v>15148041.550000001</v>
      </c>
      <c r="AF199" s="272">
        <v>15148041.550000001</v>
      </c>
      <c r="AG199" s="170">
        <f t="shared" si="78"/>
        <v>181776498.60000002</v>
      </c>
      <c r="AI199" s="279">
        <f t="shared" si="63"/>
        <v>51124.639999999999</v>
      </c>
      <c r="AJ199" s="279">
        <f t="shared" si="63"/>
        <v>51124.639999999999</v>
      </c>
      <c r="AK199" s="279">
        <f t="shared" si="63"/>
        <v>51124.639999999999</v>
      </c>
      <c r="AL199" s="279">
        <f t="shared" si="58"/>
        <v>51124.639999999999</v>
      </c>
      <c r="AM199" s="279">
        <f t="shared" si="58"/>
        <v>51124.639999999999</v>
      </c>
      <c r="AN199" s="279">
        <f t="shared" si="58"/>
        <v>51124.639999999999</v>
      </c>
      <c r="AO199" s="279">
        <f t="shared" si="58"/>
        <v>51124.639999999999</v>
      </c>
      <c r="AP199" s="279">
        <f t="shared" si="58"/>
        <v>51124.639999999999</v>
      </c>
      <c r="AQ199" s="279">
        <f t="shared" si="58"/>
        <v>51124.639999999999</v>
      </c>
      <c r="AR199" s="279">
        <f t="shared" si="74"/>
        <v>51124.639999999999</v>
      </c>
      <c r="AS199" s="279">
        <f t="shared" si="74"/>
        <v>51124.639999999999</v>
      </c>
      <c r="AT199" s="279">
        <f t="shared" si="74"/>
        <v>51124.639999999999</v>
      </c>
      <c r="AU199" s="280">
        <f t="shared" si="79"/>
        <v>613495.68000000005</v>
      </c>
      <c r="AV199" s="280">
        <f t="shared" si="64"/>
        <v>51124.639999999999</v>
      </c>
      <c r="AW199" s="280">
        <f t="shared" si="64"/>
        <v>51124.639999999999</v>
      </c>
      <c r="AX199" s="280">
        <f t="shared" si="64"/>
        <v>51124.639999999999</v>
      </c>
      <c r="AY199" s="280">
        <f t="shared" si="59"/>
        <v>51124.639999999999</v>
      </c>
      <c r="AZ199" s="280">
        <f t="shared" si="76"/>
        <v>52386.98</v>
      </c>
      <c r="BA199" s="280">
        <f t="shared" si="76"/>
        <v>52386.98</v>
      </c>
      <c r="BB199" s="280">
        <f t="shared" si="76"/>
        <v>52386.98</v>
      </c>
      <c r="BC199" s="280">
        <f t="shared" si="76"/>
        <v>52386.98</v>
      </c>
      <c r="BD199" s="280">
        <f t="shared" si="76"/>
        <v>52386.98</v>
      </c>
      <c r="BE199" s="280">
        <f t="shared" si="76"/>
        <v>52386.98</v>
      </c>
      <c r="BF199" s="280">
        <f t="shared" si="75"/>
        <v>52386.98</v>
      </c>
      <c r="BG199" s="280">
        <f t="shared" si="75"/>
        <v>52386.98</v>
      </c>
      <c r="BH199" s="280">
        <f t="shared" si="75"/>
        <v>52386.98</v>
      </c>
      <c r="BI199" s="280">
        <f t="shared" si="75"/>
        <v>52386.98</v>
      </c>
      <c r="BJ199" s="280">
        <f t="shared" si="75"/>
        <v>52386.98</v>
      </c>
      <c r="BK199" s="280">
        <f t="shared" si="75"/>
        <v>52386.98</v>
      </c>
      <c r="BL199" s="279">
        <f t="shared" si="80"/>
        <v>628643.75999999989</v>
      </c>
    </row>
    <row r="200" spans="1:66" x14ac:dyDescent="0.25">
      <c r="A200" s="268" t="s">
        <v>639</v>
      </c>
      <c r="B200" s="175">
        <v>4.0500000000000001E-2</v>
      </c>
      <c r="C200" s="175">
        <v>4.1500000000000002E-2</v>
      </c>
      <c r="D200" s="272">
        <v>0</v>
      </c>
      <c r="E200" s="272">
        <v>0</v>
      </c>
      <c r="F200" s="272">
        <v>0</v>
      </c>
      <c r="G200" s="272">
        <v>0</v>
      </c>
      <c r="H200" s="272">
        <v>0</v>
      </c>
      <c r="I200" s="272">
        <v>0</v>
      </c>
      <c r="J200" s="272">
        <v>0</v>
      </c>
      <c r="K200" s="272">
        <v>0</v>
      </c>
      <c r="L200" s="272">
        <v>0</v>
      </c>
      <c r="M200" s="272">
        <v>0</v>
      </c>
      <c r="N200" s="272">
        <v>0</v>
      </c>
      <c r="O200" s="272">
        <v>0</v>
      </c>
      <c r="P200" s="272">
        <f t="shared" si="77"/>
        <v>0</v>
      </c>
      <c r="Q200" s="272">
        <v>0</v>
      </c>
      <c r="R200" s="272">
        <v>0</v>
      </c>
      <c r="S200" s="272">
        <v>0</v>
      </c>
      <c r="T200" s="272">
        <v>0</v>
      </c>
      <c r="U200" s="272">
        <v>0</v>
      </c>
      <c r="V200" s="272">
        <v>0</v>
      </c>
      <c r="W200" s="272">
        <v>0</v>
      </c>
      <c r="X200" s="272">
        <v>0</v>
      </c>
      <c r="Y200" s="272">
        <v>0</v>
      </c>
      <c r="Z200" s="272">
        <v>0</v>
      </c>
      <c r="AA200" s="272">
        <v>0</v>
      </c>
      <c r="AB200" s="272">
        <v>0</v>
      </c>
      <c r="AC200" s="272">
        <v>0</v>
      </c>
      <c r="AD200" s="272">
        <v>0</v>
      </c>
      <c r="AE200" s="272">
        <v>0</v>
      </c>
      <c r="AF200" s="272">
        <v>0</v>
      </c>
      <c r="AG200" s="170">
        <f t="shared" si="78"/>
        <v>0</v>
      </c>
      <c r="AI200" s="279">
        <f t="shared" si="63"/>
        <v>0</v>
      </c>
      <c r="AJ200" s="279">
        <f t="shared" si="63"/>
        <v>0</v>
      </c>
      <c r="AK200" s="279">
        <f t="shared" si="63"/>
        <v>0</v>
      </c>
      <c r="AL200" s="279">
        <f t="shared" si="58"/>
        <v>0</v>
      </c>
      <c r="AM200" s="279">
        <f t="shared" si="58"/>
        <v>0</v>
      </c>
      <c r="AN200" s="279">
        <f t="shared" si="58"/>
        <v>0</v>
      </c>
      <c r="AO200" s="279">
        <f t="shared" si="58"/>
        <v>0</v>
      </c>
      <c r="AP200" s="279">
        <f t="shared" si="58"/>
        <v>0</v>
      </c>
      <c r="AQ200" s="279">
        <f t="shared" si="58"/>
        <v>0</v>
      </c>
      <c r="AR200" s="279">
        <f t="shared" si="74"/>
        <v>0</v>
      </c>
      <c r="AS200" s="279">
        <f t="shared" si="74"/>
        <v>0</v>
      </c>
      <c r="AT200" s="279">
        <f t="shared" si="74"/>
        <v>0</v>
      </c>
      <c r="AU200" s="280">
        <f t="shared" si="79"/>
        <v>0</v>
      </c>
      <c r="AV200" s="280">
        <f t="shared" si="64"/>
        <v>0</v>
      </c>
      <c r="AW200" s="280">
        <f t="shared" si="64"/>
        <v>0</v>
      </c>
      <c r="AX200" s="280">
        <f t="shared" si="64"/>
        <v>0</v>
      </c>
      <c r="AY200" s="280">
        <f t="shared" si="59"/>
        <v>0</v>
      </c>
      <c r="AZ200" s="280">
        <f t="shared" si="76"/>
        <v>0</v>
      </c>
      <c r="BA200" s="280">
        <f t="shared" si="76"/>
        <v>0</v>
      </c>
      <c r="BB200" s="280">
        <f t="shared" si="76"/>
        <v>0</v>
      </c>
      <c r="BC200" s="280">
        <f t="shared" si="76"/>
        <v>0</v>
      </c>
      <c r="BD200" s="280">
        <f t="shared" si="76"/>
        <v>0</v>
      </c>
      <c r="BE200" s="280">
        <f t="shared" si="76"/>
        <v>0</v>
      </c>
      <c r="BF200" s="280">
        <f t="shared" si="75"/>
        <v>0</v>
      </c>
      <c r="BG200" s="280">
        <f t="shared" si="75"/>
        <v>0</v>
      </c>
      <c r="BH200" s="280">
        <f t="shared" si="75"/>
        <v>0</v>
      </c>
      <c r="BI200" s="280">
        <f t="shared" si="75"/>
        <v>0</v>
      </c>
      <c r="BJ200" s="280">
        <f t="shared" si="75"/>
        <v>0</v>
      </c>
      <c r="BK200" s="280">
        <f t="shared" si="75"/>
        <v>0</v>
      </c>
      <c r="BL200" s="279">
        <f t="shared" si="80"/>
        <v>0</v>
      </c>
      <c r="BN200" s="279">
        <f>BL200</f>
        <v>0</v>
      </c>
    </row>
    <row r="201" spans="1:66" x14ac:dyDescent="0.25">
      <c r="A201" s="268" t="s">
        <v>640</v>
      </c>
      <c r="B201" s="175">
        <v>0</v>
      </c>
      <c r="C201" s="175">
        <v>0</v>
      </c>
      <c r="D201" s="272">
        <v>0</v>
      </c>
      <c r="E201" s="272">
        <v>0</v>
      </c>
      <c r="F201" s="272">
        <v>0</v>
      </c>
      <c r="G201" s="272">
        <v>0</v>
      </c>
      <c r="H201" s="272">
        <v>0</v>
      </c>
      <c r="I201" s="272">
        <v>0</v>
      </c>
      <c r="J201" s="272">
        <v>0</v>
      </c>
      <c r="K201" s="272">
        <v>0</v>
      </c>
      <c r="L201" s="272">
        <v>0</v>
      </c>
      <c r="M201" s="272">
        <v>0</v>
      </c>
      <c r="N201" s="272">
        <v>0</v>
      </c>
      <c r="O201" s="272">
        <v>0</v>
      </c>
      <c r="P201" s="272">
        <f t="shared" si="77"/>
        <v>0</v>
      </c>
      <c r="Q201" s="272">
        <v>0</v>
      </c>
      <c r="R201" s="272">
        <v>0</v>
      </c>
      <c r="S201" s="272">
        <v>0</v>
      </c>
      <c r="T201" s="272">
        <v>0</v>
      </c>
      <c r="U201" s="272">
        <v>0</v>
      </c>
      <c r="V201" s="272">
        <v>0</v>
      </c>
      <c r="W201" s="272">
        <v>0</v>
      </c>
      <c r="X201" s="272">
        <v>0</v>
      </c>
      <c r="Y201" s="272">
        <v>0</v>
      </c>
      <c r="Z201" s="272">
        <v>0</v>
      </c>
      <c r="AA201" s="272">
        <v>0</v>
      </c>
      <c r="AB201" s="272">
        <v>0</v>
      </c>
      <c r="AC201" s="272">
        <v>0</v>
      </c>
      <c r="AD201" s="272">
        <v>0</v>
      </c>
      <c r="AE201" s="272">
        <v>0</v>
      </c>
      <c r="AF201" s="272">
        <v>0</v>
      </c>
      <c r="AG201" s="170">
        <f t="shared" si="78"/>
        <v>0</v>
      </c>
      <c r="AI201" s="279">
        <f t="shared" si="63"/>
        <v>0</v>
      </c>
      <c r="AJ201" s="279">
        <f t="shared" si="63"/>
        <v>0</v>
      </c>
      <c r="AK201" s="279">
        <f t="shared" si="63"/>
        <v>0</v>
      </c>
      <c r="AL201" s="279">
        <f t="shared" si="58"/>
        <v>0</v>
      </c>
      <c r="AM201" s="279">
        <f t="shared" si="58"/>
        <v>0</v>
      </c>
      <c r="AN201" s="279">
        <f t="shared" si="58"/>
        <v>0</v>
      </c>
      <c r="AO201" s="279">
        <f t="shared" si="58"/>
        <v>0</v>
      </c>
      <c r="AP201" s="279">
        <f t="shared" si="58"/>
        <v>0</v>
      </c>
      <c r="AQ201" s="279">
        <f t="shared" si="58"/>
        <v>0</v>
      </c>
      <c r="AR201" s="279">
        <f t="shared" si="74"/>
        <v>0</v>
      </c>
      <c r="AS201" s="279">
        <f t="shared" si="74"/>
        <v>0</v>
      </c>
      <c r="AT201" s="279">
        <f t="shared" si="74"/>
        <v>0</v>
      </c>
      <c r="AU201" s="280">
        <f t="shared" si="79"/>
        <v>0</v>
      </c>
      <c r="AV201" s="280">
        <f t="shared" si="64"/>
        <v>0</v>
      </c>
      <c r="AW201" s="280">
        <f t="shared" si="64"/>
        <v>0</v>
      </c>
      <c r="AX201" s="280">
        <f t="shared" si="64"/>
        <v>0</v>
      </c>
      <c r="AY201" s="280">
        <f t="shared" si="59"/>
        <v>0</v>
      </c>
      <c r="AZ201" s="280">
        <f t="shared" si="76"/>
        <v>0</v>
      </c>
      <c r="BA201" s="280">
        <f t="shared" si="76"/>
        <v>0</v>
      </c>
      <c r="BB201" s="280">
        <f t="shared" si="76"/>
        <v>0</v>
      </c>
      <c r="BC201" s="280">
        <f t="shared" si="76"/>
        <v>0</v>
      </c>
      <c r="BD201" s="280">
        <f t="shared" si="76"/>
        <v>0</v>
      </c>
      <c r="BE201" s="280">
        <f t="shared" si="76"/>
        <v>0</v>
      </c>
      <c r="BF201" s="280">
        <f t="shared" si="75"/>
        <v>0</v>
      </c>
      <c r="BG201" s="280">
        <f t="shared" si="75"/>
        <v>0</v>
      </c>
      <c r="BH201" s="280">
        <f t="shared" si="75"/>
        <v>0</v>
      </c>
      <c r="BI201" s="280">
        <f t="shared" si="75"/>
        <v>0</v>
      </c>
      <c r="BJ201" s="280">
        <f t="shared" si="75"/>
        <v>0</v>
      </c>
      <c r="BK201" s="280">
        <f t="shared" si="75"/>
        <v>0</v>
      </c>
      <c r="BL201" s="279">
        <f t="shared" si="80"/>
        <v>0</v>
      </c>
    </row>
    <row r="202" spans="1:66" x14ac:dyDescent="0.25">
      <c r="A202" s="268" t="s">
        <v>250</v>
      </c>
      <c r="B202" s="175">
        <v>0</v>
      </c>
      <c r="C202" s="175">
        <v>0</v>
      </c>
      <c r="D202" s="272">
        <v>165716.59</v>
      </c>
      <c r="E202" s="272">
        <v>165716.59</v>
      </c>
      <c r="F202" s="272">
        <v>165716.59</v>
      </c>
      <c r="G202" s="272">
        <v>165716.59</v>
      </c>
      <c r="H202" s="272">
        <v>82858.3</v>
      </c>
      <c r="I202" s="272">
        <v>0</v>
      </c>
      <c r="J202" s="272">
        <v>0</v>
      </c>
      <c r="K202" s="272">
        <v>0</v>
      </c>
      <c r="L202" s="272">
        <v>0</v>
      </c>
      <c r="M202" s="272">
        <v>0</v>
      </c>
      <c r="N202" s="272">
        <v>0</v>
      </c>
      <c r="O202" s="272">
        <v>0</v>
      </c>
      <c r="P202" s="272">
        <f t="shared" si="77"/>
        <v>745724.66</v>
      </c>
      <c r="Q202" s="272">
        <v>0</v>
      </c>
      <c r="R202" s="272">
        <v>0</v>
      </c>
      <c r="S202" s="272">
        <v>0</v>
      </c>
      <c r="T202" s="272">
        <v>0</v>
      </c>
      <c r="U202" s="272">
        <v>0</v>
      </c>
      <c r="V202" s="272">
        <v>0</v>
      </c>
      <c r="W202" s="272">
        <v>0</v>
      </c>
      <c r="X202" s="272">
        <v>0</v>
      </c>
      <c r="Y202" s="272">
        <v>0</v>
      </c>
      <c r="Z202" s="272">
        <v>0</v>
      </c>
      <c r="AA202" s="272">
        <v>0</v>
      </c>
      <c r="AB202" s="272">
        <v>-82858.294999999998</v>
      </c>
      <c r="AC202" s="272">
        <v>-165716.59</v>
      </c>
      <c r="AD202" s="272">
        <v>-165716.59</v>
      </c>
      <c r="AE202" s="272">
        <v>-165716.59</v>
      </c>
      <c r="AF202" s="272">
        <v>-165716.59</v>
      </c>
      <c r="AG202" s="170">
        <f t="shared" si="78"/>
        <v>-745724.65499999991</v>
      </c>
      <c r="AI202" s="279">
        <f t="shared" si="63"/>
        <v>0</v>
      </c>
      <c r="AJ202" s="279">
        <f t="shared" si="63"/>
        <v>0</v>
      </c>
      <c r="AK202" s="279">
        <f t="shared" si="63"/>
        <v>0</v>
      </c>
      <c r="AL202" s="279">
        <f t="shared" si="58"/>
        <v>0</v>
      </c>
      <c r="AM202" s="279">
        <f t="shared" si="58"/>
        <v>0</v>
      </c>
      <c r="AN202" s="279">
        <f t="shared" si="58"/>
        <v>0</v>
      </c>
      <c r="AO202" s="279">
        <f t="shared" si="58"/>
        <v>0</v>
      </c>
      <c r="AP202" s="279">
        <f t="shared" si="58"/>
        <v>0</v>
      </c>
      <c r="AQ202" s="279">
        <f t="shared" si="58"/>
        <v>0</v>
      </c>
      <c r="AR202" s="279">
        <f t="shared" si="74"/>
        <v>0</v>
      </c>
      <c r="AS202" s="279">
        <f t="shared" si="74"/>
        <v>0</v>
      </c>
      <c r="AT202" s="279">
        <f t="shared" si="74"/>
        <v>0</v>
      </c>
      <c r="AU202" s="280">
        <f t="shared" si="79"/>
        <v>0</v>
      </c>
      <c r="AV202" s="280">
        <f t="shared" si="64"/>
        <v>0</v>
      </c>
      <c r="AW202" s="280">
        <f t="shared" si="64"/>
        <v>0</v>
      </c>
      <c r="AX202" s="280">
        <f t="shared" si="64"/>
        <v>0</v>
      </c>
      <c r="AY202" s="280">
        <f t="shared" si="59"/>
        <v>0</v>
      </c>
      <c r="AZ202" s="280">
        <f t="shared" si="76"/>
        <v>0</v>
      </c>
      <c r="BA202" s="280">
        <f t="shared" si="76"/>
        <v>0</v>
      </c>
      <c r="BB202" s="280">
        <f t="shared" si="76"/>
        <v>0</v>
      </c>
      <c r="BC202" s="280">
        <f t="shared" si="76"/>
        <v>0</v>
      </c>
      <c r="BD202" s="280">
        <f t="shared" si="76"/>
        <v>0</v>
      </c>
      <c r="BE202" s="280">
        <f t="shared" si="76"/>
        <v>0</v>
      </c>
      <c r="BF202" s="280">
        <f t="shared" si="75"/>
        <v>0</v>
      </c>
      <c r="BG202" s="280">
        <f t="shared" si="75"/>
        <v>0</v>
      </c>
      <c r="BH202" s="280">
        <f t="shared" si="75"/>
        <v>0</v>
      </c>
      <c r="BI202" s="280">
        <f t="shared" si="75"/>
        <v>0</v>
      </c>
      <c r="BJ202" s="280">
        <f t="shared" si="75"/>
        <v>0</v>
      </c>
      <c r="BK202" s="280">
        <f t="shared" si="75"/>
        <v>0</v>
      </c>
      <c r="BL202" s="279">
        <f t="shared" si="80"/>
        <v>0</v>
      </c>
    </row>
    <row r="203" spans="1:66" x14ac:dyDescent="0.25">
      <c r="A203" s="268" t="s">
        <v>251</v>
      </c>
      <c r="B203" s="175">
        <v>0</v>
      </c>
      <c r="C203" s="175">
        <v>0</v>
      </c>
      <c r="D203" s="272">
        <v>480433.11</v>
      </c>
      <c r="E203" s="272">
        <v>480433.11</v>
      </c>
      <c r="F203" s="272">
        <v>480433.11</v>
      </c>
      <c r="G203" s="272">
        <v>480433.11</v>
      </c>
      <c r="H203" s="272">
        <v>240216.56</v>
      </c>
      <c r="I203" s="272">
        <v>0</v>
      </c>
      <c r="J203" s="272">
        <v>0</v>
      </c>
      <c r="K203" s="272">
        <v>0</v>
      </c>
      <c r="L203" s="272">
        <v>0</v>
      </c>
      <c r="M203" s="272">
        <v>0</v>
      </c>
      <c r="N203" s="272">
        <v>0</v>
      </c>
      <c r="O203" s="272">
        <v>0</v>
      </c>
      <c r="P203" s="272">
        <f t="shared" si="77"/>
        <v>2161949</v>
      </c>
      <c r="Q203" s="272">
        <v>0</v>
      </c>
      <c r="R203" s="272">
        <v>0</v>
      </c>
      <c r="S203" s="272">
        <v>0</v>
      </c>
      <c r="T203" s="272">
        <v>0</v>
      </c>
      <c r="U203" s="272">
        <v>0</v>
      </c>
      <c r="V203" s="272">
        <v>0</v>
      </c>
      <c r="W203" s="272">
        <v>0</v>
      </c>
      <c r="X203" s="272">
        <v>0</v>
      </c>
      <c r="Y203" s="272">
        <v>0</v>
      </c>
      <c r="Z203" s="272">
        <v>0</v>
      </c>
      <c r="AA203" s="272">
        <v>0</v>
      </c>
      <c r="AB203" s="272">
        <v>-240216.55499999999</v>
      </c>
      <c r="AC203" s="272">
        <v>-480433.11</v>
      </c>
      <c r="AD203" s="272">
        <v>-480433.11</v>
      </c>
      <c r="AE203" s="272">
        <v>-480433.11</v>
      </c>
      <c r="AF203" s="272">
        <v>-480433.11</v>
      </c>
      <c r="AG203" s="170">
        <f t="shared" si="78"/>
        <v>-2161948.9949999996</v>
      </c>
      <c r="AI203" s="279">
        <f t="shared" si="63"/>
        <v>0</v>
      </c>
      <c r="AJ203" s="279">
        <f t="shared" si="63"/>
        <v>0</v>
      </c>
      <c r="AK203" s="279">
        <f t="shared" si="63"/>
        <v>0</v>
      </c>
      <c r="AL203" s="279">
        <f t="shared" si="58"/>
        <v>0</v>
      </c>
      <c r="AM203" s="279">
        <f t="shared" si="58"/>
        <v>0</v>
      </c>
      <c r="AN203" s="279">
        <f t="shared" si="58"/>
        <v>0</v>
      </c>
      <c r="AO203" s="279">
        <f t="shared" si="58"/>
        <v>0</v>
      </c>
      <c r="AP203" s="279">
        <f t="shared" si="58"/>
        <v>0</v>
      </c>
      <c r="AQ203" s="279">
        <f t="shared" si="58"/>
        <v>0</v>
      </c>
      <c r="AR203" s="279">
        <f t="shared" si="74"/>
        <v>0</v>
      </c>
      <c r="AS203" s="279">
        <f t="shared" si="74"/>
        <v>0</v>
      </c>
      <c r="AT203" s="279">
        <f t="shared" si="74"/>
        <v>0</v>
      </c>
      <c r="AU203" s="280">
        <f t="shared" si="79"/>
        <v>0</v>
      </c>
      <c r="AV203" s="280">
        <f t="shared" si="64"/>
        <v>0</v>
      </c>
      <c r="AW203" s="280">
        <f t="shared" si="64"/>
        <v>0</v>
      </c>
      <c r="AX203" s="280">
        <f t="shared" si="64"/>
        <v>0</v>
      </c>
      <c r="AY203" s="280">
        <f t="shared" si="59"/>
        <v>0</v>
      </c>
      <c r="AZ203" s="280">
        <f t="shared" si="76"/>
        <v>0</v>
      </c>
      <c r="BA203" s="280">
        <f t="shared" si="76"/>
        <v>0</v>
      </c>
      <c r="BB203" s="280">
        <f t="shared" si="76"/>
        <v>0</v>
      </c>
      <c r="BC203" s="280">
        <f t="shared" si="76"/>
        <v>0</v>
      </c>
      <c r="BD203" s="280">
        <f t="shared" si="76"/>
        <v>0</v>
      </c>
      <c r="BE203" s="280">
        <f t="shared" si="76"/>
        <v>0</v>
      </c>
      <c r="BF203" s="280">
        <f t="shared" si="75"/>
        <v>0</v>
      </c>
      <c r="BG203" s="280">
        <f t="shared" si="75"/>
        <v>0</v>
      </c>
      <c r="BH203" s="280">
        <f t="shared" si="75"/>
        <v>0</v>
      </c>
      <c r="BI203" s="280">
        <f t="shared" si="75"/>
        <v>0</v>
      </c>
      <c r="BJ203" s="280">
        <f t="shared" si="75"/>
        <v>0</v>
      </c>
      <c r="BK203" s="280">
        <f t="shared" si="75"/>
        <v>0</v>
      </c>
      <c r="BL203" s="279">
        <f t="shared" si="80"/>
        <v>0</v>
      </c>
    </row>
    <row r="204" spans="1:66" x14ac:dyDescent="0.25">
      <c r="A204" s="268" t="s">
        <v>641</v>
      </c>
      <c r="B204" s="175">
        <v>0</v>
      </c>
      <c r="C204" s="175">
        <v>0</v>
      </c>
      <c r="D204" s="272">
        <v>0</v>
      </c>
      <c r="E204" s="272">
        <v>0</v>
      </c>
      <c r="F204" s="272">
        <v>0</v>
      </c>
      <c r="G204" s="272">
        <v>0</v>
      </c>
      <c r="H204" s="272">
        <v>0</v>
      </c>
      <c r="I204" s="272">
        <v>0</v>
      </c>
      <c r="J204" s="272">
        <v>0</v>
      </c>
      <c r="K204" s="272">
        <v>0</v>
      </c>
      <c r="L204" s="272">
        <v>0</v>
      </c>
      <c r="M204" s="272">
        <v>0</v>
      </c>
      <c r="N204" s="272">
        <v>0</v>
      </c>
      <c r="O204" s="272">
        <v>0</v>
      </c>
      <c r="P204" s="272">
        <f t="shared" si="77"/>
        <v>0</v>
      </c>
      <c r="Q204" s="272">
        <v>0</v>
      </c>
      <c r="R204" s="272">
        <v>0</v>
      </c>
      <c r="S204" s="272">
        <v>0</v>
      </c>
      <c r="T204" s="272">
        <v>0</v>
      </c>
      <c r="U204" s="272">
        <v>0</v>
      </c>
      <c r="V204" s="272">
        <v>0</v>
      </c>
      <c r="W204" s="272">
        <v>0</v>
      </c>
      <c r="X204" s="272">
        <v>0</v>
      </c>
      <c r="Y204" s="272">
        <v>0</v>
      </c>
      <c r="Z204" s="272">
        <v>0</v>
      </c>
      <c r="AA204" s="272">
        <v>0</v>
      </c>
      <c r="AB204" s="272">
        <v>0</v>
      </c>
      <c r="AC204" s="272">
        <v>0</v>
      </c>
      <c r="AD204" s="272">
        <v>0</v>
      </c>
      <c r="AE204" s="272">
        <v>0</v>
      </c>
      <c r="AF204" s="272">
        <v>0</v>
      </c>
      <c r="AG204" s="170">
        <f t="shared" si="78"/>
        <v>0</v>
      </c>
      <c r="AI204" s="279">
        <f t="shared" si="63"/>
        <v>0</v>
      </c>
      <c r="AJ204" s="279">
        <f t="shared" si="63"/>
        <v>0</v>
      </c>
      <c r="AK204" s="279">
        <f t="shared" si="63"/>
        <v>0</v>
      </c>
      <c r="AL204" s="279">
        <f t="shared" si="58"/>
        <v>0</v>
      </c>
      <c r="AM204" s="279">
        <f t="shared" si="58"/>
        <v>0</v>
      </c>
      <c r="AN204" s="279">
        <f t="shared" si="58"/>
        <v>0</v>
      </c>
      <c r="AO204" s="279">
        <f t="shared" si="58"/>
        <v>0</v>
      </c>
      <c r="AP204" s="279">
        <f t="shared" si="58"/>
        <v>0</v>
      </c>
      <c r="AQ204" s="279">
        <f t="shared" si="58"/>
        <v>0</v>
      </c>
      <c r="AR204" s="279">
        <f t="shared" si="74"/>
        <v>0</v>
      </c>
      <c r="AS204" s="279">
        <f t="shared" si="74"/>
        <v>0</v>
      </c>
      <c r="AT204" s="279">
        <f t="shared" si="74"/>
        <v>0</v>
      </c>
      <c r="AU204" s="280">
        <f t="shared" si="79"/>
        <v>0</v>
      </c>
      <c r="AV204" s="280">
        <f t="shared" si="64"/>
        <v>0</v>
      </c>
      <c r="AW204" s="280">
        <f t="shared" si="64"/>
        <v>0</v>
      </c>
      <c r="AX204" s="280">
        <f t="shared" si="64"/>
        <v>0</v>
      </c>
      <c r="AY204" s="280">
        <f t="shared" si="59"/>
        <v>0</v>
      </c>
      <c r="AZ204" s="280">
        <f t="shared" si="76"/>
        <v>0</v>
      </c>
      <c r="BA204" s="280">
        <f t="shared" si="76"/>
        <v>0</v>
      </c>
      <c r="BB204" s="280">
        <f t="shared" si="76"/>
        <v>0</v>
      </c>
      <c r="BC204" s="280">
        <f t="shared" si="76"/>
        <v>0</v>
      </c>
      <c r="BD204" s="280">
        <f t="shared" si="76"/>
        <v>0</v>
      </c>
      <c r="BE204" s="280">
        <f t="shared" si="76"/>
        <v>0</v>
      </c>
      <c r="BF204" s="280">
        <f t="shared" si="75"/>
        <v>0</v>
      </c>
      <c r="BG204" s="280">
        <f t="shared" si="75"/>
        <v>0</v>
      </c>
      <c r="BH204" s="280">
        <f t="shared" si="75"/>
        <v>0</v>
      </c>
      <c r="BI204" s="280">
        <f t="shared" si="75"/>
        <v>0</v>
      </c>
      <c r="BJ204" s="280">
        <f t="shared" si="75"/>
        <v>0</v>
      </c>
      <c r="BK204" s="280">
        <f t="shared" si="75"/>
        <v>0</v>
      </c>
      <c r="BL204" s="279">
        <f t="shared" si="80"/>
        <v>0</v>
      </c>
    </row>
    <row r="205" spans="1:66" x14ac:dyDescent="0.25">
      <c r="A205" s="268" t="s">
        <v>642</v>
      </c>
      <c r="B205" s="175">
        <v>0</v>
      </c>
      <c r="C205" s="175">
        <v>0</v>
      </c>
      <c r="D205" s="272">
        <v>0</v>
      </c>
      <c r="E205" s="272">
        <v>0</v>
      </c>
      <c r="F205" s="272">
        <v>0</v>
      </c>
      <c r="G205" s="272">
        <v>0</v>
      </c>
      <c r="H205" s="272">
        <v>0</v>
      </c>
      <c r="I205" s="272">
        <v>0</v>
      </c>
      <c r="J205" s="272">
        <v>0</v>
      </c>
      <c r="K205" s="272">
        <v>0</v>
      </c>
      <c r="L205" s="272">
        <v>0</v>
      </c>
      <c r="M205" s="272">
        <v>0</v>
      </c>
      <c r="N205" s="272">
        <v>0</v>
      </c>
      <c r="O205" s="272">
        <v>0</v>
      </c>
      <c r="P205" s="272">
        <f t="shared" si="77"/>
        <v>0</v>
      </c>
      <c r="Q205" s="272">
        <v>0</v>
      </c>
      <c r="R205" s="272">
        <v>0</v>
      </c>
      <c r="S205" s="272">
        <v>0</v>
      </c>
      <c r="T205" s="272">
        <v>0</v>
      </c>
      <c r="U205" s="272">
        <v>0</v>
      </c>
      <c r="V205" s="272">
        <v>0</v>
      </c>
      <c r="W205" s="272">
        <v>0</v>
      </c>
      <c r="X205" s="272">
        <v>0</v>
      </c>
      <c r="Y205" s="272">
        <v>0</v>
      </c>
      <c r="Z205" s="272">
        <v>0</v>
      </c>
      <c r="AA205" s="272">
        <v>0</v>
      </c>
      <c r="AB205" s="272">
        <v>0</v>
      </c>
      <c r="AC205" s="272">
        <v>0</v>
      </c>
      <c r="AD205" s="272">
        <v>0</v>
      </c>
      <c r="AE205" s="272">
        <v>0</v>
      </c>
      <c r="AF205" s="272">
        <v>0</v>
      </c>
      <c r="AG205" s="170">
        <f t="shared" si="78"/>
        <v>0</v>
      </c>
      <c r="AI205" s="279">
        <f t="shared" si="63"/>
        <v>0</v>
      </c>
      <c r="AJ205" s="279">
        <f t="shared" si="63"/>
        <v>0</v>
      </c>
      <c r="AK205" s="279">
        <f t="shared" si="63"/>
        <v>0</v>
      </c>
      <c r="AL205" s="279">
        <f t="shared" si="58"/>
        <v>0</v>
      </c>
      <c r="AM205" s="279">
        <f t="shared" si="58"/>
        <v>0</v>
      </c>
      <c r="AN205" s="279">
        <f t="shared" si="58"/>
        <v>0</v>
      </c>
      <c r="AO205" s="279">
        <f t="shared" si="58"/>
        <v>0</v>
      </c>
      <c r="AP205" s="279">
        <f t="shared" si="58"/>
        <v>0</v>
      </c>
      <c r="AQ205" s="279">
        <f t="shared" si="58"/>
        <v>0</v>
      </c>
      <c r="AR205" s="279">
        <f t="shared" si="74"/>
        <v>0</v>
      </c>
      <c r="AS205" s="279">
        <f t="shared" si="74"/>
        <v>0</v>
      </c>
      <c r="AT205" s="279">
        <f t="shared" si="74"/>
        <v>0</v>
      </c>
      <c r="AU205" s="280">
        <f t="shared" si="79"/>
        <v>0</v>
      </c>
      <c r="AV205" s="280">
        <f t="shared" si="64"/>
        <v>0</v>
      </c>
      <c r="AW205" s="280">
        <f t="shared" si="64"/>
        <v>0</v>
      </c>
      <c r="AX205" s="280">
        <f t="shared" si="64"/>
        <v>0</v>
      </c>
      <c r="AY205" s="280">
        <f t="shared" si="59"/>
        <v>0</v>
      </c>
      <c r="AZ205" s="280">
        <f t="shared" si="76"/>
        <v>0</v>
      </c>
      <c r="BA205" s="280">
        <f t="shared" si="76"/>
        <v>0</v>
      </c>
      <c r="BB205" s="280">
        <f t="shared" si="76"/>
        <v>0</v>
      </c>
      <c r="BC205" s="280">
        <f t="shared" si="76"/>
        <v>0</v>
      </c>
      <c r="BD205" s="280">
        <f t="shared" si="76"/>
        <v>0</v>
      </c>
      <c r="BE205" s="280">
        <f t="shared" si="76"/>
        <v>0</v>
      </c>
      <c r="BF205" s="280">
        <f t="shared" si="75"/>
        <v>0</v>
      </c>
      <c r="BG205" s="280">
        <f t="shared" si="75"/>
        <v>0</v>
      </c>
      <c r="BH205" s="280">
        <f t="shared" si="75"/>
        <v>0</v>
      </c>
      <c r="BI205" s="280">
        <f t="shared" si="75"/>
        <v>0</v>
      </c>
      <c r="BJ205" s="280">
        <f t="shared" si="75"/>
        <v>0</v>
      </c>
      <c r="BK205" s="280">
        <f t="shared" si="75"/>
        <v>0</v>
      </c>
      <c r="BL205" s="279">
        <f t="shared" si="80"/>
        <v>0</v>
      </c>
    </row>
    <row r="206" spans="1:66" x14ac:dyDescent="0.25">
      <c r="A206" s="268" t="s">
        <v>252</v>
      </c>
      <c r="B206" s="175">
        <v>2.18E-2</v>
      </c>
      <c r="C206" s="175">
        <v>1.9900000000000001E-2</v>
      </c>
      <c r="D206" s="272">
        <v>44371779.43</v>
      </c>
      <c r="E206" s="272">
        <v>44388438.960000001</v>
      </c>
      <c r="F206" s="272">
        <v>44388438.960000001</v>
      </c>
      <c r="G206" s="272">
        <v>44388438.960000001</v>
      </c>
      <c r="H206" s="272">
        <v>44388438.960000001</v>
      </c>
      <c r="I206" s="272">
        <v>44603119.32</v>
      </c>
      <c r="J206" s="272">
        <v>44817799.68</v>
      </c>
      <c r="K206" s="272">
        <v>44817799.68</v>
      </c>
      <c r="L206" s="272">
        <v>44817799.68</v>
      </c>
      <c r="M206" s="272">
        <v>44817799.68</v>
      </c>
      <c r="N206" s="272">
        <v>44817799.68</v>
      </c>
      <c r="O206" s="272">
        <v>44901307.659999996</v>
      </c>
      <c r="P206" s="272">
        <f t="shared" si="77"/>
        <v>535518960.64999998</v>
      </c>
      <c r="Q206" s="272">
        <v>44984815.640000001</v>
      </c>
      <c r="R206" s="272">
        <v>44984815.640000001</v>
      </c>
      <c r="S206" s="272">
        <v>44984815.640000001</v>
      </c>
      <c r="T206" s="272">
        <v>44984815.640000001</v>
      </c>
      <c r="U206" s="272">
        <v>44984815.640000001</v>
      </c>
      <c r="V206" s="272">
        <v>44984815.640000001</v>
      </c>
      <c r="W206" s="272">
        <v>44984815.640000001</v>
      </c>
      <c r="X206" s="272">
        <v>44984815.640000001</v>
      </c>
      <c r="Y206" s="272">
        <v>44984815.640000001</v>
      </c>
      <c r="Z206" s="272">
        <v>44984815.640000001</v>
      </c>
      <c r="AA206" s="272">
        <v>44984815.640000001</v>
      </c>
      <c r="AB206" s="272">
        <v>44984815.640000001</v>
      </c>
      <c r="AC206" s="272">
        <v>44984815.640000001</v>
      </c>
      <c r="AD206" s="272">
        <v>44984815.640000001</v>
      </c>
      <c r="AE206" s="272">
        <v>44984815.640000001</v>
      </c>
      <c r="AF206" s="272">
        <v>44984815.640000001</v>
      </c>
      <c r="AG206" s="170">
        <f t="shared" si="78"/>
        <v>539817787.67999995</v>
      </c>
      <c r="AI206" s="279">
        <f t="shared" si="63"/>
        <v>80608.73</v>
      </c>
      <c r="AJ206" s="279">
        <f t="shared" si="63"/>
        <v>80639</v>
      </c>
      <c r="AK206" s="279">
        <f t="shared" si="63"/>
        <v>80639</v>
      </c>
      <c r="AL206" s="279">
        <f t="shared" si="58"/>
        <v>80639</v>
      </c>
      <c r="AM206" s="279">
        <f t="shared" si="58"/>
        <v>80639</v>
      </c>
      <c r="AN206" s="279">
        <f t="shared" si="58"/>
        <v>81029</v>
      </c>
      <c r="AO206" s="279">
        <f t="shared" si="58"/>
        <v>81419</v>
      </c>
      <c r="AP206" s="279">
        <f t="shared" si="58"/>
        <v>81419</v>
      </c>
      <c r="AQ206" s="279">
        <f t="shared" si="58"/>
        <v>81419</v>
      </c>
      <c r="AR206" s="279">
        <f t="shared" si="74"/>
        <v>81419</v>
      </c>
      <c r="AS206" s="279">
        <f t="shared" si="74"/>
        <v>81419</v>
      </c>
      <c r="AT206" s="279">
        <f t="shared" si="74"/>
        <v>81570.710000000006</v>
      </c>
      <c r="AU206" s="280">
        <f t="shared" si="79"/>
        <v>972859.44</v>
      </c>
      <c r="AV206" s="280">
        <f t="shared" si="64"/>
        <v>81722.42</v>
      </c>
      <c r="AW206" s="280">
        <f t="shared" si="64"/>
        <v>81722.42</v>
      </c>
      <c r="AX206" s="280">
        <f t="shared" si="64"/>
        <v>81722.42</v>
      </c>
      <c r="AY206" s="280">
        <f t="shared" si="59"/>
        <v>81722.42</v>
      </c>
      <c r="AZ206" s="280">
        <f t="shared" si="76"/>
        <v>74599.820000000007</v>
      </c>
      <c r="BA206" s="280">
        <f t="shared" si="76"/>
        <v>74599.820000000007</v>
      </c>
      <c r="BB206" s="280">
        <f t="shared" si="76"/>
        <v>74599.820000000007</v>
      </c>
      <c r="BC206" s="280">
        <f t="shared" si="76"/>
        <v>74599.820000000007</v>
      </c>
      <c r="BD206" s="280">
        <f t="shared" si="76"/>
        <v>74599.820000000007</v>
      </c>
      <c r="BE206" s="280">
        <f t="shared" si="76"/>
        <v>74599.820000000007</v>
      </c>
      <c r="BF206" s="280">
        <f t="shared" si="75"/>
        <v>74599.820000000007</v>
      </c>
      <c r="BG206" s="280">
        <f t="shared" si="75"/>
        <v>74599.820000000007</v>
      </c>
      <c r="BH206" s="280">
        <f t="shared" si="75"/>
        <v>74599.820000000007</v>
      </c>
      <c r="BI206" s="280">
        <f t="shared" si="75"/>
        <v>74599.820000000007</v>
      </c>
      <c r="BJ206" s="280">
        <f t="shared" si="75"/>
        <v>74599.820000000007</v>
      </c>
      <c r="BK206" s="280">
        <f t="shared" si="75"/>
        <v>74599.820000000007</v>
      </c>
      <c r="BL206" s="279">
        <f t="shared" si="80"/>
        <v>895197.84000000032</v>
      </c>
    </row>
    <row r="207" spans="1:66" x14ac:dyDescent="0.25">
      <c r="A207" s="268" t="s">
        <v>643</v>
      </c>
      <c r="B207" s="175">
        <v>2.18E-2</v>
      </c>
      <c r="C207" s="175">
        <v>1.9900000000000001E-2</v>
      </c>
      <c r="D207" s="272">
        <v>0</v>
      </c>
      <c r="E207" s="272">
        <v>0</v>
      </c>
      <c r="F207" s="272">
        <v>0</v>
      </c>
      <c r="G207" s="272">
        <v>0</v>
      </c>
      <c r="H207" s="272">
        <v>0</v>
      </c>
      <c r="I207" s="272">
        <v>0</v>
      </c>
      <c r="J207" s="272">
        <v>0</v>
      </c>
      <c r="K207" s="272">
        <v>0</v>
      </c>
      <c r="L207" s="272">
        <v>0</v>
      </c>
      <c r="M207" s="272">
        <v>0</v>
      </c>
      <c r="N207" s="272">
        <v>0</v>
      </c>
      <c r="O207" s="272">
        <v>0</v>
      </c>
      <c r="P207" s="272">
        <f t="shared" si="77"/>
        <v>0</v>
      </c>
      <c r="Q207" s="272">
        <v>0</v>
      </c>
      <c r="R207" s="272">
        <v>0</v>
      </c>
      <c r="S207" s="272">
        <v>0</v>
      </c>
      <c r="T207" s="272">
        <v>0</v>
      </c>
      <c r="U207" s="272">
        <v>0</v>
      </c>
      <c r="V207" s="272">
        <v>0</v>
      </c>
      <c r="W207" s="272">
        <v>0</v>
      </c>
      <c r="X207" s="272">
        <v>0</v>
      </c>
      <c r="Y207" s="272">
        <v>0</v>
      </c>
      <c r="Z207" s="272">
        <v>0</v>
      </c>
      <c r="AA207" s="272">
        <v>0</v>
      </c>
      <c r="AB207" s="272">
        <v>0</v>
      </c>
      <c r="AC207" s="272">
        <v>0</v>
      </c>
      <c r="AD207" s="272">
        <v>0</v>
      </c>
      <c r="AE207" s="272">
        <v>0</v>
      </c>
      <c r="AF207" s="272">
        <v>0</v>
      </c>
      <c r="AG207" s="170">
        <f t="shared" si="78"/>
        <v>0</v>
      </c>
      <c r="AI207" s="279">
        <f t="shared" si="63"/>
        <v>0</v>
      </c>
      <c r="AJ207" s="279">
        <f t="shared" si="63"/>
        <v>0</v>
      </c>
      <c r="AK207" s="279">
        <f t="shared" si="63"/>
        <v>0</v>
      </c>
      <c r="AL207" s="279">
        <f t="shared" si="58"/>
        <v>0</v>
      </c>
      <c r="AM207" s="279">
        <f t="shared" si="58"/>
        <v>0</v>
      </c>
      <c r="AN207" s="279">
        <f t="shared" si="58"/>
        <v>0</v>
      </c>
      <c r="AO207" s="279">
        <f t="shared" si="58"/>
        <v>0</v>
      </c>
      <c r="AP207" s="279">
        <f t="shared" si="58"/>
        <v>0</v>
      </c>
      <c r="AQ207" s="279">
        <f t="shared" si="58"/>
        <v>0</v>
      </c>
      <c r="AR207" s="279">
        <f t="shared" si="74"/>
        <v>0</v>
      </c>
      <c r="AS207" s="279">
        <f t="shared" si="74"/>
        <v>0</v>
      </c>
      <c r="AT207" s="279">
        <f t="shared" si="74"/>
        <v>0</v>
      </c>
      <c r="AU207" s="280">
        <f t="shared" si="79"/>
        <v>0</v>
      </c>
      <c r="AV207" s="280">
        <f t="shared" si="64"/>
        <v>0</v>
      </c>
      <c r="AW207" s="280">
        <f t="shared" si="64"/>
        <v>0</v>
      </c>
      <c r="AX207" s="280">
        <f t="shared" si="64"/>
        <v>0</v>
      </c>
      <c r="AY207" s="280">
        <f t="shared" si="59"/>
        <v>0</v>
      </c>
      <c r="AZ207" s="280">
        <f t="shared" si="76"/>
        <v>0</v>
      </c>
      <c r="BA207" s="280">
        <f t="shared" si="76"/>
        <v>0</v>
      </c>
      <c r="BB207" s="280">
        <f t="shared" si="76"/>
        <v>0</v>
      </c>
      <c r="BC207" s="280">
        <f t="shared" si="76"/>
        <v>0</v>
      </c>
      <c r="BD207" s="280">
        <f t="shared" si="76"/>
        <v>0</v>
      </c>
      <c r="BE207" s="280">
        <f t="shared" si="76"/>
        <v>0</v>
      </c>
      <c r="BF207" s="280">
        <f t="shared" si="75"/>
        <v>0</v>
      </c>
      <c r="BG207" s="280">
        <f t="shared" si="75"/>
        <v>0</v>
      </c>
      <c r="BH207" s="280">
        <f t="shared" si="75"/>
        <v>0</v>
      </c>
      <c r="BI207" s="280">
        <f t="shared" si="75"/>
        <v>0</v>
      </c>
      <c r="BJ207" s="280">
        <f t="shared" si="75"/>
        <v>0</v>
      </c>
      <c r="BK207" s="280">
        <f t="shared" si="75"/>
        <v>0</v>
      </c>
      <c r="BL207" s="279">
        <f t="shared" si="80"/>
        <v>0</v>
      </c>
      <c r="BN207" s="279">
        <f>BL207</f>
        <v>0</v>
      </c>
    </row>
    <row r="208" spans="1:66" x14ac:dyDescent="0.25">
      <c r="A208" s="268" t="s">
        <v>253</v>
      </c>
      <c r="B208" s="175">
        <v>2.18E-2</v>
      </c>
      <c r="C208" s="175">
        <v>1.9900000000000001E-2</v>
      </c>
      <c r="D208" s="272">
        <v>1264434.92</v>
      </c>
      <c r="E208" s="272">
        <v>1264434.92</v>
      </c>
      <c r="F208" s="272">
        <v>1264434.92</v>
      </c>
      <c r="G208" s="272">
        <v>1264434.92</v>
      </c>
      <c r="H208" s="272">
        <v>1264434.92</v>
      </c>
      <c r="I208" s="272">
        <v>1264434.92</v>
      </c>
      <c r="J208" s="272">
        <v>1264434.92</v>
      </c>
      <c r="K208" s="272">
        <v>1264434.92</v>
      </c>
      <c r="L208" s="272">
        <v>1264434.92</v>
      </c>
      <c r="M208" s="272">
        <v>1264434.92</v>
      </c>
      <c r="N208" s="272">
        <v>1264434.92</v>
      </c>
      <c r="O208" s="272">
        <v>1264434.92</v>
      </c>
      <c r="P208" s="272">
        <f t="shared" si="77"/>
        <v>15173219.039999999</v>
      </c>
      <c r="Q208" s="272">
        <v>1264434.92</v>
      </c>
      <c r="R208" s="272">
        <v>1264434.92</v>
      </c>
      <c r="S208" s="272">
        <v>1264434.92</v>
      </c>
      <c r="T208" s="272">
        <v>1264434.92</v>
      </c>
      <c r="U208" s="272">
        <v>1264434.92</v>
      </c>
      <c r="V208" s="272">
        <v>1264434.92</v>
      </c>
      <c r="W208" s="272">
        <v>1264434.92</v>
      </c>
      <c r="X208" s="272">
        <v>1264434.92</v>
      </c>
      <c r="Y208" s="272">
        <v>1264434.92</v>
      </c>
      <c r="Z208" s="272">
        <v>1264434.92</v>
      </c>
      <c r="AA208" s="272">
        <v>1264434.92</v>
      </c>
      <c r="AB208" s="272">
        <v>1264434.92</v>
      </c>
      <c r="AC208" s="272">
        <v>1264434.92</v>
      </c>
      <c r="AD208" s="272">
        <v>1264434.92</v>
      </c>
      <c r="AE208" s="272">
        <v>1264434.92</v>
      </c>
      <c r="AF208" s="272">
        <v>1264434.92</v>
      </c>
      <c r="AG208" s="170">
        <f t="shared" si="78"/>
        <v>15173219.039999999</v>
      </c>
      <c r="AI208" s="279">
        <f t="shared" si="63"/>
        <v>2297.06</v>
      </c>
      <c r="AJ208" s="279">
        <f t="shared" si="63"/>
        <v>2297.06</v>
      </c>
      <c r="AK208" s="279">
        <f t="shared" si="63"/>
        <v>2297.06</v>
      </c>
      <c r="AL208" s="279">
        <f t="shared" si="58"/>
        <v>2297.06</v>
      </c>
      <c r="AM208" s="279">
        <f t="shared" si="58"/>
        <v>2297.06</v>
      </c>
      <c r="AN208" s="279">
        <f t="shared" si="58"/>
        <v>2297.06</v>
      </c>
      <c r="AO208" s="279">
        <f t="shared" si="58"/>
        <v>2297.06</v>
      </c>
      <c r="AP208" s="279">
        <f t="shared" si="58"/>
        <v>2297.06</v>
      </c>
      <c r="AQ208" s="279">
        <f t="shared" si="58"/>
        <v>2297.06</v>
      </c>
      <c r="AR208" s="279">
        <f t="shared" si="74"/>
        <v>2297.06</v>
      </c>
      <c r="AS208" s="279">
        <f t="shared" si="74"/>
        <v>2297.06</v>
      </c>
      <c r="AT208" s="279">
        <f t="shared" si="74"/>
        <v>2297.06</v>
      </c>
      <c r="AU208" s="280">
        <f t="shared" si="79"/>
        <v>27564.720000000005</v>
      </c>
      <c r="AV208" s="280">
        <f t="shared" si="64"/>
        <v>2297.06</v>
      </c>
      <c r="AW208" s="280">
        <f t="shared" si="64"/>
        <v>2297.06</v>
      </c>
      <c r="AX208" s="280">
        <f t="shared" si="64"/>
        <v>2297.06</v>
      </c>
      <c r="AY208" s="280">
        <f t="shared" si="59"/>
        <v>2297.06</v>
      </c>
      <c r="AZ208" s="280">
        <f t="shared" si="76"/>
        <v>2096.85</v>
      </c>
      <c r="BA208" s="280">
        <f t="shared" si="76"/>
        <v>2096.85</v>
      </c>
      <c r="BB208" s="280">
        <f t="shared" si="76"/>
        <v>2096.85</v>
      </c>
      <c r="BC208" s="280">
        <f t="shared" si="76"/>
        <v>2096.85</v>
      </c>
      <c r="BD208" s="280">
        <f t="shared" si="76"/>
        <v>2096.85</v>
      </c>
      <c r="BE208" s="280">
        <f t="shared" si="76"/>
        <v>2096.85</v>
      </c>
      <c r="BF208" s="280">
        <f t="shared" si="75"/>
        <v>2096.85</v>
      </c>
      <c r="BG208" s="280">
        <f t="shared" si="75"/>
        <v>2096.85</v>
      </c>
      <c r="BH208" s="280">
        <f t="shared" si="75"/>
        <v>2096.85</v>
      </c>
      <c r="BI208" s="280">
        <f t="shared" si="75"/>
        <v>2096.85</v>
      </c>
      <c r="BJ208" s="280">
        <f t="shared" si="75"/>
        <v>2096.85</v>
      </c>
      <c r="BK208" s="280">
        <f t="shared" si="75"/>
        <v>2096.85</v>
      </c>
      <c r="BL208" s="279">
        <f t="shared" si="80"/>
        <v>25162.199999999993</v>
      </c>
      <c r="BN208" s="279">
        <f>BL208</f>
        <v>25162.199999999993</v>
      </c>
    </row>
    <row r="209" spans="1:64" x14ac:dyDescent="0.25">
      <c r="A209" s="268" t="s">
        <v>254</v>
      </c>
      <c r="B209" s="175">
        <v>1.66E-2</v>
      </c>
      <c r="C209" s="175">
        <v>1.4200000000000001E-2</v>
      </c>
      <c r="D209" s="272">
        <v>1415469.1</v>
      </c>
      <c r="E209" s="272">
        <v>1415469.1</v>
      </c>
      <c r="F209" s="272">
        <v>1415469.1</v>
      </c>
      <c r="G209" s="272">
        <v>1415469.1</v>
      </c>
      <c r="H209" s="272">
        <v>1415469.1</v>
      </c>
      <c r="I209" s="272">
        <v>1415469.1</v>
      </c>
      <c r="J209" s="272">
        <v>1415469.1</v>
      </c>
      <c r="K209" s="272">
        <v>1415469.1</v>
      </c>
      <c r="L209" s="272">
        <v>1415469.1</v>
      </c>
      <c r="M209" s="272">
        <v>1415469.1</v>
      </c>
      <c r="N209" s="272">
        <v>1415469.1</v>
      </c>
      <c r="O209" s="272">
        <v>1534805.5</v>
      </c>
      <c r="P209" s="272">
        <f t="shared" si="77"/>
        <v>17104965.599999998</v>
      </c>
      <c r="Q209" s="272">
        <v>1654141.9000000001</v>
      </c>
      <c r="R209" s="272">
        <v>1654141.9000000001</v>
      </c>
      <c r="S209" s="272">
        <v>1654141.9000000001</v>
      </c>
      <c r="T209" s="272">
        <v>1654141.9000000001</v>
      </c>
      <c r="U209" s="272">
        <v>1654141.9000000001</v>
      </c>
      <c r="V209" s="272">
        <v>1654141.9000000001</v>
      </c>
      <c r="W209" s="272">
        <v>1654141.9000000001</v>
      </c>
      <c r="X209" s="272">
        <v>1654141.9000000001</v>
      </c>
      <c r="Y209" s="272">
        <v>1654141.9000000001</v>
      </c>
      <c r="Z209" s="272">
        <v>1654141.9000000001</v>
      </c>
      <c r="AA209" s="272">
        <v>1654141.9000000001</v>
      </c>
      <c r="AB209" s="272">
        <v>1654141.9000000001</v>
      </c>
      <c r="AC209" s="272">
        <v>1654141.9000000001</v>
      </c>
      <c r="AD209" s="272">
        <v>1654141.9000000001</v>
      </c>
      <c r="AE209" s="272">
        <v>1654141.9000000001</v>
      </c>
      <c r="AF209" s="272">
        <v>1654141.9000000001</v>
      </c>
      <c r="AG209" s="170">
        <f t="shared" si="78"/>
        <v>19849702.800000001</v>
      </c>
      <c r="AI209" s="279">
        <f t="shared" si="63"/>
        <v>1958.07</v>
      </c>
      <c r="AJ209" s="279">
        <f t="shared" si="63"/>
        <v>1958.07</v>
      </c>
      <c r="AK209" s="279">
        <f t="shared" si="63"/>
        <v>1958.07</v>
      </c>
      <c r="AL209" s="279">
        <f t="shared" si="58"/>
        <v>1958.07</v>
      </c>
      <c r="AM209" s="279">
        <f t="shared" si="58"/>
        <v>1958.07</v>
      </c>
      <c r="AN209" s="279">
        <f t="shared" si="58"/>
        <v>1958.07</v>
      </c>
      <c r="AO209" s="279">
        <f t="shared" si="58"/>
        <v>1958.07</v>
      </c>
      <c r="AP209" s="279">
        <f t="shared" si="58"/>
        <v>1958.07</v>
      </c>
      <c r="AQ209" s="279">
        <f t="shared" si="58"/>
        <v>1958.07</v>
      </c>
      <c r="AR209" s="279">
        <f t="shared" si="74"/>
        <v>1958.07</v>
      </c>
      <c r="AS209" s="279">
        <f t="shared" si="74"/>
        <v>1958.07</v>
      </c>
      <c r="AT209" s="279">
        <f t="shared" si="74"/>
        <v>2123.15</v>
      </c>
      <c r="AU209" s="280">
        <f t="shared" si="79"/>
        <v>23661.920000000002</v>
      </c>
      <c r="AV209" s="280">
        <f t="shared" si="64"/>
        <v>2288.23</v>
      </c>
      <c r="AW209" s="280">
        <f t="shared" si="64"/>
        <v>2288.23</v>
      </c>
      <c r="AX209" s="280">
        <f t="shared" si="64"/>
        <v>2288.23</v>
      </c>
      <c r="AY209" s="280">
        <f t="shared" si="59"/>
        <v>2288.23</v>
      </c>
      <c r="AZ209" s="280">
        <f t="shared" si="76"/>
        <v>1957.4</v>
      </c>
      <c r="BA209" s="280">
        <f t="shared" si="76"/>
        <v>1957.4</v>
      </c>
      <c r="BB209" s="280">
        <f t="shared" si="76"/>
        <v>1957.4</v>
      </c>
      <c r="BC209" s="280">
        <f t="shared" si="76"/>
        <v>1957.4</v>
      </c>
      <c r="BD209" s="280">
        <f t="shared" si="76"/>
        <v>1957.4</v>
      </c>
      <c r="BE209" s="280">
        <f t="shared" si="76"/>
        <v>1957.4</v>
      </c>
      <c r="BF209" s="280">
        <f t="shared" si="75"/>
        <v>1957.4</v>
      </c>
      <c r="BG209" s="280">
        <f t="shared" si="75"/>
        <v>1957.4</v>
      </c>
      <c r="BH209" s="280">
        <f t="shared" si="75"/>
        <v>1957.4</v>
      </c>
      <c r="BI209" s="280">
        <f t="shared" si="75"/>
        <v>1957.4</v>
      </c>
      <c r="BJ209" s="280">
        <f t="shared" si="75"/>
        <v>1957.4</v>
      </c>
      <c r="BK209" s="280">
        <f t="shared" si="75"/>
        <v>1957.4</v>
      </c>
      <c r="BL209" s="279">
        <f t="shared" si="80"/>
        <v>23488.800000000003</v>
      </c>
    </row>
    <row r="210" spans="1:64" x14ac:dyDescent="0.25">
      <c r="A210" s="268" t="s">
        <v>644</v>
      </c>
      <c r="B210" s="175">
        <v>0</v>
      </c>
      <c r="C210" s="175">
        <v>0</v>
      </c>
      <c r="D210" s="272">
        <v>0</v>
      </c>
      <c r="E210" s="272">
        <v>0</v>
      </c>
      <c r="F210" s="272">
        <v>0</v>
      </c>
      <c r="G210" s="272">
        <v>0</v>
      </c>
      <c r="H210" s="272">
        <v>0</v>
      </c>
      <c r="I210" s="272">
        <v>0</v>
      </c>
      <c r="J210" s="272">
        <v>0</v>
      </c>
      <c r="K210" s="272">
        <v>0</v>
      </c>
      <c r="L210" s="272">
        <v>0</v>
      </c>
      <c r="M210" s="272">
        <v>0</v>
      </c>
      <c r="N210" s="272">
        <v>0</v>
      </c>
      <c r="O210" s="272">
        <v>0</v>
      </c>
      <c r="P210" s="272">
        <f t="shared" si="77"/>
        <v>0</v>
      </c>
      <c r="Q210" s="272">
        <v>0</v>
      </c>
      <c r="R210" s="272">
        <v>0</v>
      </c>
      <c r="S210" s="272">
        <v>0</v>
      </c>
      <c r="T210" s="272">
        <v>0</v>
      </c>
      <c r="U210" s="272">
        <v>0</v>
      </c>
      <c r="V210" s="272">
        <v>0</v>
      </c>
      <c r="W210" s="272">
        <v>0</v>
      </c>
      <c r="X210" s="272">
        <v>0</v>
      </c>
      <c r="Y210" s="272">
        <v>0</v>
      </c>
      <c r="Z210" s="272">
        <v>0</v>
      </c>
      <c r="AA210" s="272">
        <v>0</v>
      </c>
      <c r="AB210" s="272">
        <v>0</v>
      </c>
      <c r="AC210" s="272">
        <v>0</v>
      </c>
      <c r="AD210" s="272">
        <v>0</v>
      </c>
      <c r="AE210" s="272">
        <v>0</v>
      </c>
      <c r="AF210" s="272">
        <v>0</v>
      </c>
      <c r="AG210" s="170">
        <f t="shared" si="78"/>
        <v>0</v>
      </c>
      <c r="AI210" s="279">
        <f t="shared" si="63"/>
        <v>0</v>
      </c>
      <c r="AJ210" s="279">
        <f t="shared" si="63"/>
        <v>0</v>
      </c>
      <c r="AK210" s="279">
        <f t="shared" si="63"/>
        <v>0</v>
      </c>
      <c r="AL210" s="279">
        <f t="shared" si="58"/>
        <v>0</v>
      </c>
      <c r="AM210" s="279">
        <f t="shared" si="58"/>
        <v>0</v>
      </c>
      <c r="AN210" s="279">
        <f t="shared" si="58"/>
        <v>0</v>
      </c>
      <c r="AO210" s="279">
        <f t="shared" si="58"/>
        <v>0</v>
      </c>
      <c r="AP210" s="279">
        <f t="shared" si="58"/>
        <v>0</v>
      </c>
      <c r="AQ210" s="279">
        <f t="shared" si="58"/>
        <v>0</v>
      </c>
      <c r="AR210" s="279">
        <f t="shared" si="74"/>
        <v>0</v>
      </c>
      <c r="AS210" s="279">
        <f t="shared" si="74"/>
        <v>0</v>
      </c>
      <c r="AT210" s="279">
        <f t="shared" si="74"/>
        <v>0</v>
      </c>
      <c r="AU210" s="280">
        <f t="shared" si="79"/>
        <v>0</v>
      </c>
      <c r="AV210" s="280">
        <f t="shared" si="64"/>
        <v>0</v>
      </c>
      <c r="AW210" s="280">
        <f t="shared" si="64"/>
        <v>0</v>
      </c>
      <c r="AX210" s="280">
        <f t="shared" si="64"/>
        <v>0</v>
      </c>
      <c r="AY210" s="280">
        <f t="shared" si="59"/>
        <v>0</v>
      </c>
      <c r="AZ210" s="280">
        <f t="shared" si="76"/>
        <v>0</v>
      </c>
      <c r="BA210" s="280">
        <f t="shared" si="76"/>
        <v>0</v>
      </c>
      <c r="BB210" s="280">
        <f t="shared" si="76"/>
        <v>0</v>
      </c>
      <c r="BC210" s="280">
        <f t="shared" si="76"/>
        <v>0</v>
      </c>
      <c r="BD210" s="280">
        <f t="shared" si="76"/>
        <v>0</v>
      </c>
      <c r="BE210" s="280">
        <f t="shared" si="76"/>
        <v>0</v>
      </c>
      <c r="BF210" s="280">
        <f t="shared" si="75"/>
        <v>0</v>
      </c>
      <c r="BG210" s="280">
        <f t="shared" si="75"/>
        <v>0</v>
      </c>
      <c r="BH210" s="280">
        <f t="shared" si="75"/>
        <v>0</v>
      </c>
      <c r="BI210" s="280">
        <f t="shared" si="75"/>
        <v>0</v>
      </c>
      <c r="BJ210" s="280">
        <f t="shared" si="75"/>
        <v>0</v>
      </c>
      <c r="BK210" s="280">
        <f t="shared" si="75"/>
        <v>0</v>
      </c>
      <c r="BL210" s="279">
        <f t="shared" si="80"/>
        <v>0</v>
      </c>
    </row>
    <row r="211" spans="1:64" x14ac:dyDescent="0.25">
      <c r="A211" s="268" t="s">
        <v>255</v>
      </c>
      <c r="B211" s="175">
        <v>0</v>
      </c>
      <c r="C211" s="175">
        <v>0</v>
      </c>
      <c r="D211" s="272">
        <v>24267.360000000001</v>
      </c>
      <c r="E211" s="272">
        <v>24267.360000000001</v>
      </c>
      <c r="F211" s="272">
        <v>24267.360000000001</v>
      </c>
      <c r="G211" s="272">
        <v>24267.360000000001</v>
      </c>
      <c r="H211" s="272">
        <v>12133.68</v>
      </c>
      <c r="I211" s="272">
        <v>0</v>
      </c>
      <c r="J211" s="272">
        <v>0</v>
      </c>
      <c r="K211" s="272">
        <v>0</v>
      </c>
      <c r="L211" s="272">
        <v>0</v>
      </c>
      <c r="M211" s="272">
        <v>0</v>
      </c>
      <c r="N211" s="272">
        <v>0</v>
      </c>
      <c r="O211" s="272">
        <v>0</v>
      </c>
      <c r="P211" s="272">
        <f t="shared" si="77"/>
        <v>109203.12</v>
      </c>
      <c r="Q211" s="272">
        <v>0</v>
      </c>
      <c r="R211" s="272">
        <v>0</v>
      </c>
      <c r="S211" s="272">
        <v>0</v>
      </c>
      <c r="T211" s="272">
        <v>0</v>
      </c>
      <c r="U211" s="272">
        <v>0</v>
      </c>
      <c r="V211" s="272">
        <v>0</v>
      </c>
      <c r="W211" s="272">
        <v>0</v>
      </c>
      <c r="X211" s="272">
        <v>0</v>
      </c>
      <c r="Y211" s="272">
        <v>0</v>
      </c>
      <c r="Z211" s="272">
        <v>0</v>
      </c>
      <c r="AA211" s="272">
        <v>0</v>
      </c>
      <c r="AB211" s="272">
        <v>-12133.68</v>
      </c>
      <c r="AC211" s="272">
        <v>-24267.360000000001</v>
      </c>
      <c r="AD211" s="272">
        <v>-24267.360000000001</v>
      </c>
      <c r="AE211" s="272">
        <v>-24267.360000000001</v>
      </c>
      <c r="AF211" s="272">
        <v>-24267.360000000001</v>
      </c>
      <c r="AG211" s="170">
        <f t="shared" si="78"/>
        <v>-109203.12000000001</v>
      </c>
      <c r="AI211" s="279">
        <f t="shared" si="63"/>
        <v>0</v>
      </c>
      <c r="AJ211" s="279">
        <f t="shared" si="63"/>
        <v>0</v>
      </c>
      <c r="AK211" s="279">
        <f t="shared" si="63"/>
        <v>0</v>
      </c>
      <c r="AL211" s="279">
        <f t="shared" si="58"/>
        <v>0</v>
      </c>
      <c r="AM211" s="279">
        <f t="shared" si="58"/>
        <v>0</v>
      </c>
      <c r="AN211" s="279">
        <f t="shared" si="58"/>
        <v>0</v>
      </c>
      <c r="AO211" s="279">
        <f t="shared" si="58"/>
        <v>0</v>
      </c>
      <c r="AP211" s="279">
        <f t="shared" si="58"/>
        <v>0</v>
      </c>
      <c r="AQ211" s="279">
        <f t="shared" si="58"/>
        <v>0</v>
      </c>
      <c r="AR211" s="279">
        <f t="shared" si="74"/>
        <v>0</v>
      </c>
      <c r="AS211" s="279">
        <f t="shared" si="74"/>
        <v>0</v>
      </c>
      <c r="AT211" s="279">
        <f t="shared" si="74"/>
        <v>0</v>
      </c>
      <c r="AU211" s="280">
        <f t="shared" si="79"/>
        <v>0</v>
      </c>
      <c r="AV211" s="280">
        <f t="shared" si="64"/>
        <v>0</v>
      </c>
      <c r="AW211" s="280">
        <f t="shared" si="64"/>
        <v>0</v>
      </c>
      <c r="AX211" s="280">
        <f t="shared" si="64"/>
        <v>0</v>
      </c>
      <c r="AY211" s="280">
        <f t="shared" si="59"/>
        <v>0</v>
      </c>
      <c r="AZ211" s="280">
        <f t="shared" si="76"/>
        <v>0</v>
      </c>
      <c r="BA211" s="280">
        <f t="shared" si="76"/>
        <v>0</v>
      </c>
      <c r="BB211" s="280">
        <f t="shared" si="76"/>
        <v>0</v>
      </c>
      <c r="BC211" s="280">
        <f t="shared" si="76"/>
        <v>0</v>
      </c>
      <c r="BD211" s="280">
        <f t="shared" si="76"/>
        <v>0</v>
      </c>
      <c r="BE211" s="280">
        <f t="shared" si="76"/>
        <v>0</v>
      </c>
      <c r="BF211" s="280">
        <f t="shared" si="75"/>
        <v>0</v>
      </c>
      <c r="BG211" s="280">
        <f t="shared" si="75"/>
        <v>0</v>
      </c>
      <c r="BH211" s="280">
        <f t="shared" si="75"/>
        <v>0</v>
      </c>
      <c r="BI211" s="280">
        <f t="shared" si="75"/>
        <v>0</v>
      </c>
      <c r="BJ211" s="280">
        <f t="shared" si="75"/>
        <v>0</v>
      </c>
      <c r="BK211" s="280">
        <f t="shared" si="75"/>
        <v>0</v>
      </c>
      <c r="BL211" s="279">
        <f t="shared" si="80"/>
        <v>0</v>
      </c>
    </row>
    <row r="212" spans="1:64" x14ac:dyDescent="0.25">
      <c r="A212" s="268" t="s">
        <v>645</v>
      </c>
      <c r="B212" s="175">
        <v>0</v>
      </c>
      <c r="C212" s="175">
        <v>0</v>
      </c>
      <c r="D212" s="272">
        <v>0</v>
      </c>
      <c r="E212" s="272">
        <v>0</v>
      </c>
      <c r="F212" s="272">
        <v>0</v>
      </c>
      <c r="G212" s="272">
        <v>0</v>
      </c>
      <c r="H212" s="272">
        <v>0</v>
      </c>
      <c r="I212" s="272">
        <v>0</v>
      </c>
      <c r="J212" s="272">
        <v>0</v>
      </c>
      <c r="K212" s="272">
        <v>0</v>
      </c>
      <c r="L212" s="272">
        <v>0</v>
      </c>
      <c r="M212" s="272">
        <v>0</v>
      </c>
      <c r="N212" s="272">
        <v>0</v>
      </c>
      <c r="O212" s="272">
        <v>0</v>
      </c>
      <c r="P212" s="272">
        <f t="shared" si="77"/>
        <v>0</v>
      </c>
      <c r="Q212" s="272">
        <v>0</v>
      </c>
      <c r="R212" s="272">
        <v>0</v>
      </c>
      <c r="S212" s="272">
        <v>0</v>
      </c>
      <c r="T212" s="272">
        <v>0</v>
      </c>
      <c r="U212" s="272">
        <v>0</v>
      </c>
      <c r="V212" s="272">
        <v>0</v>
      </c>
      <c r="W212" s="272">
        <v>0</v>
      </c>
      <c r="X212" s="272">
        <v>0</v>
      </c>
      <c r="Y212" s="272">
        <v>0</v>
      </c>
      <c r="Z212" s="272">
        <v>0</v>
      </c>
      <c r="AA212" s="272">
        <v>0</v>
      </c>
      <c r="AB212" s="272">
        <v>0</v>
      </c>
      <c r="AC212" s="272">
        <v>0</v>
      </c>
      <c r="AD212" s="272">
        <v>0</v>
      </c>
      <c r="AE212" s="272">
        <v>0</v>
      </c>
      <c r="AF212" s="272">
        <v>0</v>
      </c>
      <c r="AG212" s="170">
        <f t="shared" si="78"/>
        <v>0</v>
      </c>
      <c r="AI212" s="279">
        <f t="shared" si="63"/>
        <v>0</v>
      </c>
      <c r="AJ212" s="279">
        <f t="shared" si="63"/>
        <v>0</v>
      </c>
      <c r="AK212" s="279">
        <f t="shared" si="63"/>
        <v>0</v>
      </c>
      <c r="AL212" s="279">
        <f t="shared" si="58"/>
        <v>0</v>
      </c>
      <c r="AM212" s="279">
        <f t="shared" si="58"/>
        <v>0</v>
      </c>
      <c r="AN212" s="279">
        <f t="shared" si="58"/>
        <v>0</v>
      </c>
      <c r="AO212" s="279">
        <f t="shared" si="58"/>
        <v>0</v>
      </c>
      <c r="AP212" s="279">
        <f t="shared" si="58"/>
        <v>0</v>
      </c>
      <c r="AQ212" s="279">
        <f t="shared" si="58"/>
        <v>0</v>
      </c>
      <c r="AR212" s="279">
        <f t="shared" si="74"/>
        <v>0</v>
      </c>
      <c r="AS212" s="279">
        <f t="shared" si="74"/>
        <v>0</v>
      </c>
      <c r="AT212" s="279">
        <f t="shared" si="74"/>
        <v>0</v>
      </c>
      <c r="AU212" s="280">
        <f t="shared" si="79"/>
        <v>0</v>
      </c>
      <c r="AV212" s="280">
        <f t="shared" si="64"/>
        <v>0</v>
      </c>
      <c r="AW212" s="280">
        <f t="shared" si="64"/>
        <v>0</v>
      </c>
      <c r="AX212" s="280">
        <f t="shared" si="64"/>
        <v>0</v>
      </c>
      <c r="AY212" s="280">
        <f t="shared" si="59"/>
        <v>0</v>
      </c>
      <c r="AZ212" s="280">
        <f t="shared" si="76"/>
        <v>0</v>
      </c>
      <c r="BA212" s="280">
        <f t="shared" si="76"/>
        <v>0</v>
      </c>
      <c r="BB212" s="280">
        <f t="shared" si="76"/>
        <v>0</v>
      </c>
      <c r="BC212" s="280">
        <f t="shared" si="76"/>
        <v>0</v>
      </c>
      <c r="BD212" s="280">
        <f t="shared" si="76"/>
        <v>0</v>
      </c>
      <c r="BE212" s="280">
        <f t="shared" si="76"/>
        <v>0</v>
      </c>
      <c r="BF212" s="280">
        <f t="shared" si="75"/>
        <v>0</v>
      </c>
      <c r="BG212" s="280">
        <f t="shared" si="75"/>
        <v>0</v>
      </c>
      <c r="BH212" s="280">
        <f t="shared" si="75"/>
        <v>0</v>
      </c>
      <c r="BI212" s="280">
        <f t="shared" si="75"/>
        <v>0</v>
      </c>
      <c r="BJ212" s="280">
        <f t="shared" si="75"/>
        <v>0</v>
      </c>
      <c r="BK212" s="280">
        <f t="shared" si="75"/>
        <v>0</v>
      </c>
      <c r="BL212" s="279">
        <f t="shared" si="80"/>
        <v>0</v>
      </c>
    </row>
    <row r="213" spans="1:64" x14ac:dyDescent="0.25">
      <c r="A213" s="268" t="s">
        <v>646</v>
      </c>
      <c r="B213" s="175">
        <v>0</v>
      </c>
      <c r="C213" s="175">
        <v>0</v>
      </c>
      <c r="D213" s="272">
        <v>0</v>
      </c>
      <c r="E213" s="272">
        <v>0</v>
      </c>
      <c r="F213" s="272">
        <v>0</v>
      </c>
      <c r="G213" s="272">
        <v>0</v>
      </c>
      <c r="H213" s="272">
        <v>0</v>
      </c>
      <c r="I213" s="272">
        <v>0</v>
      </c>
      <c r="J213" s="272">
        <v>0</v>
      </c>
      <c r="K213" s="272">
        <v>0</v>
      </c>
      <c r="L213" s="272">
        <v>0</v>
      </c>
      <c r="M213" s="272">
        <v>0</v>
      </c>
      <c r="N213" s="272">
        <v>0</v>
      </c>
      <c r="O213" s="272">
        <v>0</v>
      </c>
      <c r="P213" s="272">
        <f t="shared" si="77"/>
        <v>0</v>
      </c>
      <c r="Q213" s="272">
        <v>0</v>
      </c>
      <c r="R213" s="272">
        <v>0</v>
      </c>
      <c r="S213" s="272">
        <v>0</v>
      </c>
      <c r="T213" s="272">
        <v>0</v>
      </c>
      <c r="U213" s="272">
        <v>0</v>
      </c>
      <c r="V213" s="272">
        <v>0</v>
      </c>
      <c r="W213" s="272">
        <v>0</v>
      </c>
      <c r="X213" s="272">
        <v>0</v>
      </c>
      <c r="Y213" s="272">
        <v>0</v>
      </c>
      <c r="Z213" s="272">
        <v>0</v>
      </c>
      <c r="AA213" s="272">
        <v>0</v>
      </c>
      <c r="AB213" s="272">
        <v>0</v>
      </c>
      <c r="AC213" s="272">
        <v>0</v>
      </c>
      <c r="AD213" s="272">
        <v>0</v>
      </c>
      <c r="AE213" s="272">
        <v>0</v>
      </c>
      <c r="AF213" s="272">
        <v>0</v>
      </c>
      <c r="AG213" s="170">
        <f t="shared" si="78"/>
        <v>0</v>
      </c>
      <c r="AI213" s="279">
        <f t="shared" si="63"/>
        <v>0</v>
      </c>
      <c r="AJ213" s="279">
        <f t="shared" si="63"/>
        <v>0</v>
      </c>
      <c r="AK213" s="279">
        <f t="shared" si="63"/>
        <v>0</v>
      </c>
      <c r="AL213" s="279">
        <f t="shared" si="58"/>
        <v>0</v>
      </c>
      <c r="AM213" s="279">
        <f t="shared" si="58"/>
        <v>0</v>
      </c>
      <c r="AN213" s="279">
        <f t="shared" si="58"/>
        <v>0</v>
      </c>
      <c r="AO213" s="279">
        <f t="shared" si="58"/>
        <v>0</v>
      </c>
      <c r="AP213" s="279">
        <f t="shared" si="58"/>
        <v>0</v>
      </c>
      <c r="AQ213" s="279">
        <f t="shared" si="58"/>
        <v>0</v>
      </c>
      <c r="AR213" s="279">
        <f t="shared" si="74"/>
        <v>0</v>
      </c>
      <c r="AS213" s="279">
        <f t="shared" si="74"/>
        <v>0</v>
      </c>
      <c r="AT213" s="279">
        <f t="shared" si="74"/>
        <v>0</v>
      </c>
      <c r="AU213" s="280">
        <f t="shared" si="79"/>
        <v>0</v>
      </c>
      <c r="AV213" s="280">
        <f t="shared" si="64"/>
        <v>0</v>
      </c>
      <c r="AW213" s="280">
        <f t="shared" si="64"/>
        <v>0</v>
      </c>
      <c r="AX213" s="280">
        <f t="shared" si="64"/>
        <v>0</v>
      </c>
      <c r="AY213" s="280">
        <f t="shared" si="59"/>
        <v>0</v>
      </c>
      <c r="AZ213" s="280">
        <f t="shared" si="76"/>
        <v>0</v>
      </c>
      <c r="BA213" s="280">
        <f t="shared" si="76"/>
        <v>0</v>
      </c>
      <c r="BB213" s="280">
        <f t="shared" si="76"/>
        <v>0</v>
      </c>
      <c r="BC213" s="280">
        <f t="shared" si="76"/>
        <v>0</v>
      </c>
      <c r="BD213" s="280">
        <f t="shared" si="76"/>
        <v>0</v>
      </c>
      <c r="BE213" s="280">
        <f t="shared" si="76"/>
        <v>0</v>
      </c>
      <c r="BF213" s="280">
        <f t="shared" si="75"/>
        <v>0</v>
      </c>
      <c r="BG213" s="280">
        <f t="shared" si="75"/>
        <v>0</v>
      </c>
      <c r="BH213" s="280">
        <f t="shared" si="75"/>
        <v>0</v>
      </c>
      <c r="BI213" s="280">
        <f t="shared" si="75"/>
        <v>0</v>
      </c>
      <c r="BJ213" s="280">
        <f t="shared" si="75"/>
        <v>0</v>
      </c>
      <c r="BK213" s="280">
        <f t="shared" si="75"/>
        <v>0</v>
      </c>
      <c r="BL213" s="279">
        <f t="shared" si="80"/>
        <v>0</v>
      </c>
    </row>
    <row r="214" spans="1:64" x14ac:dyDescent="0.25">
      <c r="A214" s="268" t="s">
        <v>647</v>
      </c>
      <c r="B214" s="175">
        <v>0</v>
      </c>
      <c r="C214" s="175">
        <v>0</v>
      </c>
      <c r="D214" s="272">
        <v>0</v>
      </c>
      <c r="E214" s="272">
        <v>0</v>
      </c>
      <c r="F214" s="272">
        <v>0</v>
      </c>
      <c r="G214" s="272">
        <v>0</v>
      </c>
      <c r="H214" s="272">
        <v>0</v>
      </c>
      <c r="I214" s="272">
        <v>0</v>
      </c>
      <c r="J214" s="272">
        <v>0</v>
      </c>
      <c r="K214" s="272">
        <v>0</v>
      </c>
      <c r="L214" s="272">
        <v>0</v>
      </c>
      <c r="M214" s="272">
        <v>0</v>
      </c>
      <c r="N214" s="272">
        <v>0</v>
      </c>
      <c r="O214" s="272">
        <v>0</v>
      </c>
      <c r="P214" s="272">
        <f t="shared" si="77"/>
        <v>0</v>
      </c>
      <c r="Q214" s="272">
        <v>0</v>
      </c>
      <c r="R214" s="272">
        <v>0</v>
      </c>
      <c r="S214" s="272">
        <v>0</v>
      </c>
      <c r="T214" s="272">
        <v>0</v>
      </c>
      <c r="U214" s="272">
        <v>0</v>
      </c>
      <c r="V214" s="272">
        <v>0</v>
      </c>
      <c r="W214" s="272">
        <v>0</v>
      </c>
      <c r="X214" s="272">
        <v>0</v>
      </c>
      <c r="Y214" s="272">
        <v>0</v>
      </c>
      <c r="Z214" s="272">
        <v>0</v>
      </c>
      <c r="AA214" s="272">
        <v>0</v>
      </c>
      <c r="AB214" s="272">
        <v>0</v>
      </c>
      <c r="AC214" s="272">
        <v>0</v>
      </c>
      <c r="AD214" s="272">
        <v>0</v>
      </c>
      <c r="AE214" s="272">
        <v>0</v>
      </c>
      <c r="AF214" s="272">
        <v>0</v>
      </c>
      <c r="AG214" s="170">
        <f t="shared" si="78"/>
        <v>0</v>
      </c>
      <c r="AI214" s="279">
        <f t="shared" si="63"/>
        <v>0</v>
      </c>
      <c r="AJ214" s="279">
        <f t="shared" si="63"/>
        <v>0</v>
      </c>
      <c r="AK214" s="279">
        <f t="shared" si="63"/>
        <v>0</v>
      </c>
      <c r="AL214" s="279">
        <f t="shared" si="58"/>
        <v>0</v>
      </c>
      <c r="AM214" s="279">
        <f t="shared" si="58"/>
        <v>0</v>
      </c>
      <c r="AN214" s="279">
        <f t="shared" si="58"/>
        <v>0</v>
      </c>
      <c r="AO214" s="279">
        <f t="shared" si="58"/>
        <v>0</v>
      </c>
      <c r="AP214" s="279">
        <f t="shared" si="58"/>
        <v>0</v>
      </c>
      <c r="AQ214" s="279">
        <f t="shared" si="58"/>
        <v>0</v>
      </c>
      <c r="AR214" s="279">
        <f t="shared" si="74"/>
        <v>0</v>
      </c>
      <c r="AS214" s="279">
        <f t="shared" si="74"/>
        <v>0</v>
      </c>
      <c r="AT214" s="279">
        <f t="shared" si="74"/>
        <v>0</v>
      </c>
      <c r="AU214" s="280">
        <f t="shared" si="79"/>
        <v>0</v>
      </c>
      <c r="AV214" s="280">
        <f t="shared" si="64"/>
        <v>0</v>
      </c>
      <c r="AW214" s="280">
        <f t="shared" si="64"/>
        <v>0</v>
      </c>
      <c r="AX214" s="280">
        <f t="shared" si="64"/>
        <v>0</v>
      </c>
      <c r="AY214" s="280">
        <f t="shared" si="59"/>
        <v>0</v>
      </c>
      <c r="AZ214" s="280">
        <f t="shared" si="76"/>
        <v>0</v>
      </c>
      <c r="BA214" s="280">
        <f t="shared" si="76"/>
        <v>0</v>
      </c>
      <c r="BB214" s="280">
        <f t="shared" si="76"/>
        <v>0</v>
      </c>
      <c r="BC214" s="280">
        <f t="shared" si="76"/>
        <v>0</v>
      </c>
      <c r="BD214" s="280">
        <f t="shared" si="76"/>
        <v>0</v>
      </c>
      <c r="BE214" s="280">
        <f t="shared" si="76"/>
        <v>0</v>
      </c>
      <c r="BF214" s="280">
        <f t="shared" si="75"/>
        <v>0</v>
      </c>
      <c r="BG214" s="280">
        <f t="shared" si="75"/>
        <v>0</v>
      </c>
      <c r="BH214" s="280">
        <f t="shared" si="75"/>
        <v>0</v>
      </c>
      <c r="BI214" s="280">
        <f t="shared" si="75"/>
        <v>0</v>
      </c>
      <c r="BJ214" s="280">
        <f t="shared" si="75"/>
        <v>0</v>
      </c>
      <c r="BK214" s="280">
        <f t="shared" si="75"/>
        <v>0</v>
      </c>
      <c r="BL214" s="279">
        <f t="shared" si="80"/>
        <v>0</v>
      </c>
    </row>
    <row r="215" spans="1:64" x14ac:dyDescent="0.25">
      <c r="A215" s="268" t="s">
        <v>648</v>
      </c>
      <c r="B215" s="175">
        <v>0</v>
      </c>
      <c r="C215" s="175">
        <v>0</v>
      </c>
      <c r="D215" s="272">
        <v>0</v>
      </c>
      <c r="E215" s="272">
        <v>0</v>
      </c>
      <c r="F215" s="272">
        <v>0</v>
      </c>
      <c r="G215" s="272">
        <v>0</v>
      </c>
      <c r="H215" s="272">
        <v>0</v>
      </c>
      <c r="I215" s="272">
        <v>0</v>
      </c>
      <c r="J215" s="272">
        <v>0</v>
      </c>
      <c r="K215" s="272">
        <v>0</v>
      </c>
      <c r="L215" s="272">
        <v>0</v>
      </c>
      <c r="M215" s="272">
        <v>0</v>
      </c>
      <c r="N215" s="272">
        <v>0</v>
      </c>
      <c r="O215" s="272">
        <v>0</v>
      </c>
      <c r="P215" s="272">
        <f t="shared" si="77"/>
        <v>0</v>
      </c>
      <c r="Q215" s="272">
        <v>0</v>
      </c>
      <c r="R215" s="272">
        <v>0</v>
      </c>
      <c r="S215" s="272">
        <v>0</v>
      </c>
      <c r="T215" s="272">
        <v>0</v>
      </c>
      <c r="U215" s="272">
        <v>0</v>
      </c>
      <c r="V215" s="272">
        <v>0</v>
      </c>
      <c r="W215" s="272">
        <v>0</v>
      </c>
      <c r="X215" s="272">
        <v>0</v>
      </c>
      <c r="Y215" s="272">
        <v>0</v>
      </c>
      <c r="Z215" s="272">
        <v>0</v>
      </c>
      <c r="AA215" s="272">
        <v>0</v>
      </c>
      <c r="AB215" s="272">
        <v>0</v>
      </c>
      <c r="AC215" s="272">
        <v>0</v>
      </c>
      <c r="AD215" s="272">
        <v>0</v>
      </c>
      <c r="AE215" s="272">
        <v>0</v>
      </c>
      <c r="AF215" s="272">
        <v>0</v>
      </c>
      <c r="AG215" s="170">
        <f t="shared" si="78"/>
        <v>0</v>
      </c>
      <c r="AI215" s="279">
        <f t="shared" si="63"/>
        <v>0</v>
      </c>
      <c r="AJ215" s="279">
        <f t="shared" si="63"/>
        <v>0</v>
      </c>
      <c r="AK215" s="279">
        <f t="shared" si="63"/>
        <v>0</v>
      </c>
      <c r="AL215" s="279">
        <f t="shared" si="58"/>
        <v>0</v>
      </c>
      <c r="AM215" s="279">
        <f t="shared" si="58"/>
        <v>0</v>
      </c>
      <c r="AN215" s="279">
        <f t="shared" si="58"/>
        <v>0</v>
      </c>
      <c r="AO215" s="279">
        <f t="shared" si="58"/>
        <v>0</v>
      </c>
      <c r="AP215" s="279">
        <f t="shared" si="58"/>
        <v>0</v>
      </c>
      <c r="AQ215" s="279">
        <f t="shared" si="58"/>
        <v>0</v>
      </c>
      <c r="AR215" s="279">
        <f t="shared" si="74"/>
        <v>0</v>
      </c>
      <c r="AS215" s="279">
        <f t="shared" si="74"/>
        <v>0</v>
      </c>
      <c r="AT215" s="279">
        <f t="shared" si="74"/>
        <v>0</v>
      </c>
      <c r="AU215" s="280">
        <f t="shared" si="79"/>
        <v>0</v>
      </c>
      <c r="AV215" s="280">
        <f t="shared" si="64"/>
        <v>0</v>
      </c>
      <c r="AW215" s="280">
        <f t="shared" si="64"/>
        <v>0</v>
      </c>
      <c r="AX215" s="280">
        <f t="shared" si="64"/>
        <v>0</v>
      </c>
      <c r="AY215" s="280">
        <f t="shared" si="59"/>
        <v>0</v>
      </c>
      <c r="AZ215" s="280">
        <f t="shared" si="76"/>
        <v>0</v>
      </c>
      <c r="BA215" s="280">
        <f t="shared" si="76"/>
        <v>0</v>
      </c>
      <c r="BB215" s="280">
        <f t="shared" si="76"/>
        <v>0</v>
      </c>
      <c r="BC215" s="280">
        <f t="shared" si="76"/>
        <v>0</v>
      </c>
      <c r="BD215" s="280">
        <f t="shared" si="76"/>
        <v>0</v>
      </c>
      <c r="BE215" s="280">
        <f t="shared" si="76"/>
        <v>0</v>
      </c>
      <c r="BF215" s="280">
        <f t="shared" si="75"/>
        <v>0</v>
      </c>
      <c r="BG215" s="280">
        <f t="shared" si="75"/>
        <v>0</v>
      </c>
      <c r="BH215" s="280">
        <f t="shared" si="75"/>
        <v>0</v>
      </c>
      <c r="BI215" s="280">
        <f t="shared" si="75"/>
        <v>0</v>
      </c>
      <c r="BJ215" s="280">
        <f t="shared" si="75"/>
        <v>0</v>
      </c>
      <c r="BK215" s="280">
        <f t="shared" si="75"/>
        <v>0</v>
      </c>
      <c r="BL215" s="279">
        <f t="shared" si="80"/>
        <v>0</v>
      </c>
    </row>
    <row r="216" spans="1:64" x14ac:dyDescent="0.25">
      <c r="A216" s="268" t="s">
        <v>649</v>
      </c>
      <c r="B216" s="175">
        <v>0</v>
      </c>
      <c r="C216" s="175">
        <v>0</v>
      </c>
      <c r="D216" s="272">
        <v>0</v>
      </c>
      <c r="E216" s="272">
        <v>0</v>
      </c>
      <c r="F216" s="272">
        <v>0</v>
      </c>
      <c r="G216" s="272">
        <v>0</v>
      </c>
      <c r="H216" s="272">
        <v>0</v>
      </c>
      <c r="I216" s="272">
        <v>0</v>
      </c>
      <c r="J216" s="272">
        <v>0</v>
      </c>
      <c r="K216" s="272">
        <v>0</v>
      </c>
      <c r="L216" s="272">
        <v>0</v>
      </c>
      <c r="M216" s="272">
        <v>0</v>
      </c>
      <c r="N216" s="272">
        <v>0</v>
      </c>
      <c r="O216" s="272">
        <v>0</v>
      </c>
      <c r="P216" s="272">
        <f t="shared" si="77"/>
        <v>0</v>
      </c>
      <c r="Q216" s="272">
        <v>0</v>
      </c>
      <c r="R216" s="272">
        <v>0</v>
      </c>
      <c r="S216" s="272">
        <v>0</v>
      </c>
      <c r="T216" s="272">
        <v>0</v>
      </c>
      <c r="U216" s="272">
        <v>0</v>
      </c>
      <c r="V216" s="272">
        <v>0</v>
      </c>
      <c r="W216" s="272">
        <v>0</v>
      </c>
      <c r="X216" s="272">
        <v>0</v>
      </c>
      <c r="Y216" s="272">
        <v>0</v>
      </c>
      <c r="Z216" s="272">
        <v>0</v>
      </c>
      <c r="AA216" s="272">
        <v>0</v>
      </c>
      <c r="AB216" s="272">
        <v>0</v>
      </c>
      <c r="AC216" s="272">
        <v>0</v>
      </c>
      <c r="AD216" s="272">
        <v>0</v>
      </c>
      <c r="AE216" s="272">
        <v>0</v>
      </c>
      <c r="AF216" s="272">
        <v>0</v>
      </c>
      <c r="AG216" s="170">
        <f t="shared" si="78"/>
        <v>0</v>
      </c>
      <c r="AI216" s="279">
        <f t="shared" si="63"/>
        <v>0</v>
      </c>
      <c r="AJ216" s="279">
        <f t="shared" si="63"/>
        <v>0</v>
      </c>
      <c r="AK216" s="279">
        <f t="shared" si="63"/>
        <v>0</v>
      </c>
      <c r="AL216" s="279">
        <f t="shared" si="58"/>
        <v>0</v>
      </c>
      <c r="AM216" s="279">
        <f t="shared" si="58"/>
        <v>0</v>
      </c>
      <c r="AN216" s="279">
        <f t="shared" si="58"/>
        <v>0</v>
      </c>
      <c r="AO216" s="279">
        <f t="shared" si="58"/>
        <v>0</v>
      </c>
      <c r="AP216" s="279">
        <f t="shared" si="58"/>
        <v>0</v>
      </c>
      <c r="AQ216" s="279">
        <f t="shared" si="58"/>
        <v>0</v>
      </c>
      <c r="AR216" s="279">
        <f t="shared" si="74"/>
        <v>0</v>
      </c>
      <c r="AS216" s="279">
        <f t="shared" si="74"/>
        <v>0</v>
      </c>
      <c r="AT216" s="279">
        <f t="shared" si="74"/>
        <v>0</v>
      </c>
      <c r="AU216" s="280">
        <f t="shared" si="79"/>
        <v>0</v>
      </c>
      <c r="AV216" s="280">
        <f t="shared" si="64"/>
        <v>0</v>
      </c>
      <c r="AW216" s="280">
        <f t="shared" si="64"/>
        <v>0</v>
      </c>
      <c r="AX216" s="280">
        <f t="shared" si="64"/>
        <v>0</v>
      </c>
      <c r="AY216" s="280">
        <f t="shared" si="59"/>
        <v>0</v>
      </c>
      <c r="AZ216" s="280">
        <f t="shared" si="76"/>
        <v>0</v>
      </c>
      <c r="BA216" s="280">
        <f t="shared" si="76"/>
        <v>0</v>
      </c>
      <c r="BB216" s="280">
        <f t="shared" si="76"/>
        <v>0</v>
      </c>
      <c r="BC216" s="280">
        <f t="shared" si="76"/>
        <v>0</v>
      </c>
      <c r="BD216" s="280">
        <f t="shared" si="76"/>
        <v>0</v>
      </c>
      <c r="BE216" s="280">
        <f t="shared" si="76"/>
        <v>0</v>
      </c>
      <c r="BF216" s="280">
        <f t="shared" si="75"/>
        <v>0</v>
      </c>
      <c r="BG216" s="280">
        <f t="shared" si="75"/>
        <v>0</v>
      </c>
      <c r="BH216" s="280">
        <f t="shared" si="75"/>
        <v>0</v>
      </c>
      <c r="BI216" s="280">
        <f t="shared" si="75"/>
        <v>0</v>
      </c>
      <c r="BJ216" s="280">
        <f t="shared" si="75"/>
        <v>0</v>
      </c>
      <c r="BK216" s="280">
        <f t="shared" si="75"/>
        <v>0</v>
      </c>
      <c r="BL216" s="279">
        <f t="shared" si="80"/>
        <v>0</v>
      </c>
    </row>
    <row r="217" spans="1:64" x14ac:dyDescent="0.25">
      <c r="A217" s="268" t="s">
        <v>650</v>
      </c>
      <c r="B217" s="175">
        <v>0</v>
      </c>
      <c r="C217" s="175">
        <v>0</v>
      </c>
      <c r="D217" s="272">
        <v>0</v>
      </c>
      <c r="E217" s="272">
        <v>0</v>
      </c>
      <c r="F217" s="272">
        <v>0</v>
      </c>
      <c r="G217" s="272">
        <v>0</v>
      </c>
      <c r="H217" s="272">
        <v>0</v>
      </c>
      <c r="I217" s="272">
        <v>0</v>
      </c>
      <c r="J217" s="272">
        <v>0</v>
      </c>
      <c r="K217" s="272">
        <v>0</v>
      </c>
      <c r="L217" s="272">
        <v>0</v>
      </c>
      <c r="M217" s="272">
        <v>0</v>
      </c>
      <c r="N217" s="272">
        <v>0</v>
      </c>
      <c r="O217" s="272">
        <v>0</v>
      </c>
      <c r="P217" s="272">
        <f t="shared" si="77"/>
        <v>0</v>
      </c>
      <c r="Q217" s="272">
        <v>0</v>
      </c>
      <c r="R217" s="272">
        <v>0</v>
      </c>
      <c r="S217" s="272">
        <v>0</v>
      </c>
      <c r="T217" s="272">
        <v>0</v>
      </c>
      <c r="U217" s="272">
        <v>0</v>
      </c>
      <c r="V217" s="272">
        <v>0</v>
      </c>
      <c r="W217" s="272">
        <v>0</v>
      </c>
      <c r="X217" s="272">
        <v>0</v>
      </c>
      <c r="Y217" s="272">
        <v>0</v>
      </c>
      <c r="Z217" s="272">
        <v>0</v>
      </c>
      <c r="AA217" s="272">
        <v>0</v>
      </c>
      <c r="AB217" s="272">
        <v>0</v>
      </c>
      <c r="AC217" s="272">
        <v>0</v>
      </c>
      <c r="AD217" s="272">
        <v>0</v>
      </c>
      <c r="AE217" s="272">
        <v>0</v>
      </c>
      <c r="AF217" s="272">
        <v>0</v>
      </c>
      <c r="AG217" s="170">
        <f t="shared" si="78"/>
        <v>0</v>
      </c>
      <c r="AI217" s="279">
        <f t="shared" si="63"/>
        <v>0</v>
      </c>
      <c r="AJ217" s="279">
        <f t="shared" si="63"/>
        <v>0</v>
      </c>
      <c r="AK217" s="279">
        <f t="shared" si="63"/>
        <v>0</v>
      </c>
      <c r="AL217" s="279">
        <f t="shared" si="58"/>
        <v>0</v>
      </c>
      <c r="AM217" s="279">
        <f t="shared" si="58"/>
        <v>0</v>
      </c>
      <c r="AN217" s="279">
        <f t="shared" si="58"/>
        <v>0</v>
      </c>
      <c r="AO217" s="279">
        <f t="shared" si="58"/>
        <v>0</v>
      </c>
      <c r="AP217" s="279">
        <f t="shared" si="58"/>
        <v>0</v>
      </c>
      <c r="AQ217" s="279">
        <f t="shared" si="58"/>
        <v>0</v>
      </c>
      <c r="AR217" s="279">
        <f t="shared" si="74"/>
        <v>0</v>
      </c>
      <c r="AS217" s="279">
        <f t="shared" si="74"/>
        <v>0</v>
      </c>
      <c r="AT217" s="279">
        <f t="shared" si="74"/>
        <v>0</v>
      </c>
      <c r="AU217" s="280">
        <f t="shared" si="79"/>
        <v>0</v>
      </c>
      <c r="AV217" s="280">
        <f t="shared" si="64"/>
        <v>0</v>
      </c>
      <c r="AW217" s="280">
        <f t="shared" si="64"/>
        <v>0</v>
      </c>
      <c r="AX217" s="280">
        <f t="shared" si="64"/>
        <v>0</v>
      </c>
      <c r="AY217" s="280">
        <f t="shared" si="59"/>
        <v>0</v>
      </c>
      <c r="AZ217" s="280">
        <f t="shared" si="76"/>
        <v>0</v>
      </c>
      <c r="BA217" s="280">
        <f t="shared" si="76"/>
        <v>0</v>
      </c>
      <c r="BB217" s="280">
        <f t="shared" si="76"/>
        <v>0</v>
      </c>
      <c r="BC217" s="280">
        <f t="shared" si="76"/>
        <v>0</v>
      </c>
      <c r="BD217" s="280">
        <f t="shared" si="76"/>
        <v>0</v>
      </c>
      <c r="BE217" s="280">
        <f t="shared" si="76"/>
        <v>0</v>
      </c>
      <c r="BF217" s="280">
        <f t="shared" si="75"/>
        <v>0</v>
      </c>
      <c r="BG217" s="280">
        <f t="shared" si="75"/>
        <v>0</v>
      </c>
      <c r="BH217" s="280">
        <f t="shared" si="75"/>
        <v>0</v>
      </c>
      <c r="BI217" s="280">
        <f t="shared" si="75"/>
        <v>0</v>
      </c>
      <c r="BJ217" s="280">
        <f t="shared" si="75"/>
        <v>0</v>
      </c>
      <c r="BK217" s="280">
        <f t="shared" si="75"/>
        <v>0</v>
      </c>
      <c r="BL217" s="279">
        <f t="shared" si="80"/>
        <v>0</v>
      </c>
    </row>
    <row r="218" spans="1:64" x14ac:dyDescent="0.25">
      <c r="A218" s="268" t="s">
        <v>651</v>
      </c>
      <c r="B218" s="175">
        <v>0</v>
      </c>
      <c r="C218" s="175">
        <v>0</v>
      </c>
      <c r="D218" s="272">
        <v>0</v>
      </c>
      <c r="E218" s="272">
        <v>0</v>
      </c>
      <c r="F218" s="272">
        <v>0</v>
      </c>
      <c r="G218" s="272">
        <v>0</v>
      </c>
      <c r="H218" s="272">
        <v>0</v>
      </c>
      <c r="I218" s="272">
        <v>0</v>
      </c>
      <c r="J218" s="272">
        <v>0</v>
      </c>
      <c r="K218" s="272">
        <v>0</v>
      </c>
      <c r="L218" s="272">
        <v>0</v>
      </c>
      <c r="M218" s="272">
        <v>0</v>
      </c>
      <c r="N218" s="272">
        <v>0</v>
      </c>
      <c r="O218" s="272">
        <v>0</v>
      </c>
      <c r="P218" s="272">
        <f t="shared" si="77"/>
        <v>0</v>
      </c>
      <c r="Q218" s="272">
        <v>0</v>
      </c>
      <c r="R218" s="272">
        <v>0</v>
      </c>
      <c r="S218" s="272">
        <v>0</v>
      </c>
      <c r="T218" s="272">
        <v>0</v>
      </c>
      <c r="U218" s="272">
        <v>0</v>
      </c>
      <c r="V218" s="272">
        <v>0</v>
      </c>
      <c r="W218" s="272">
        <v>0</v>
      </c>
      <c r="X218" s="272">
        <v>0</v>
      </c>
      <c r="Y218" s="272">
        <v>0</v>
      </c>
      <c r="Z218" s="272">
        <v>0</v>
      </c>
      <c r="AA218" s="272">
        <v>0</v>
      </c>
      <c r="AB218" s="272">
        <v>0</v>
      </c>
      <c r="AC218" s="272">
        <v>0</v>
      </c>
      <c r="AD218" s="272">
        <v>0</v>
      </c>
      <c r="AE218" s="272">
        <v>0</v>
      </c>
      <c r="AF218" s="272">
        <v>0</v>
      </c>
      <c r="AG218" s="170">
        <f t="shared" si="78"/>
        <v>0</v>
      </c>
      <c r="AI218" s="279">
        <f t="shared" si="63"/>
        <v>0</v>
      </c>
      <c r="AJ218" s="279">
        <f t="shared" si="63"/>
        <v>0</v>
      </c>
      <c r="AK218" s="279">
        <f t="shared" si="63"/>
        <v>0</v>
      </c>
      <c r="AL218" s="279">
        <f t="shared" si="58"/>
        <v>0</v>
      </c>
      <c r="AM218" s="279">
        <f t="shared" si="58"/>
        <v>0</v>
      </c>
      <c r="AN218" s="279">
        <f t="shared" si="58"/>
        <v>0</v>
      </c>
      <c r="AO218" s="279">
        <f t="shared" si="58"/>
        <v>0</v>
      </c>
      <c r="AP218" s="279">
        <f t="shared" si="58"/>
        <v>0</v>
      </c>
      <c r="AQ218" s="279">
        <f t="shared" si="58"/>
        <v>0</v>
      </c>
      <c r="AR218" s="279">
        <f t="shared" si="74"/>
        <v>0</v>
      </c>
      <c r="AS218" s="279">
        <f t="shared" si="74"/>
        <v>0</v>
      </c>
      <c r="AT218" s="279">
        <f t="shared" si="74"/>
        <v>0</v>
      </c>
      <c r="AU218" s="280">
        <f t="shared" si="79"/>
        <v>0</v>
      </c>
      <c r="AV218" s="280">
        <f t="shared" si="64"/>
        <v>0</v>
      </c>
      <c r="AW218" s="280">
        <f t="shared" si="64"/>
        <v>0</v>
      </c>
      <c r="AX218" s="280">
        <f t="shared" si="64"/>
        <v>0</v>
      </c>
      <c r="AY218" s="280">
        <f t="shared" si="59"/>
        <v>0</v>
      </c>
      <c r="AZ218" s="280">
        <f t="shared" si="76"/>
        <v>0</v>
      </c>
      <c r="BA218" s="280">
        <f t="shared" si="76"/>
        <v>0</v>
      </c>
      <c r="BB218" s="280">
        <f t="shared" si="76"/>
        <v>0</v>
      </c>
      <c r="BC218" s="280">
        <f t="shared" si="76"/>
        <v>0</v>
      </c>
      <c r="BD218" s="280">
        <f t="shared" si="76"/>
        <v>0</v>
      </c>
      <c r="BE218" s="280">
        <f t="shared" si="76"/>
        <v>0</v>
      </c>
      <c r="BF218" s="280">
        <f t="shared" si="75"/>
        <v>0</v>
      </c>
      <c r="BG218" s="280">
        <f t="shared" si="75"/>
        <v>0</v>
      </c>
      <c r="BH218" s="280">
        <f t="shared" si="75"/>
        <v>0</v>
      </c>
      <c r="BI218" s="280">
        <f t="shared" si="75"/>
        <v>0</v>
      </c>
      <c r="BJ218" s="280">
        <f t="shared" si="75"/>
        <v>0</v>
      </c>
      <c r="BK218" s="280">
        <f t="shared" si="75"/>
        <v>0</v>
      </c>
      <c r="BL218" s="279">
        <f t="shared" si="80"/>
        <v>0</v>
      </c>
    </row>
    <row r="219" spans="1:64" x14ac:dyDescent="0.25">
      <c r="A219" s="268" t="s">
        <v>652</v>
      </c>
      <c r="B219" s="175">
        <v>0</v>
      </c>
      <c r="C219" s="175">
        <v>0</v>
      </c>
      <c r="D219" s="272">
        <v>0</v>
      </c>
      <c r="E219" s="272">
        <v>0</v>
      </c>
      <c r="F219" s="272">
        <v>0</v>
      </c>
      <c r="G219" s="272">
        <v>0</v>
      </c>
      <c r="H219" s="272">
        <v>0</v>
      </c>
      <c r="I219" s="272">
        <v>0</v>
      </c>
      <c r="J219" s="272">
        <v>0</v>
      </c>
      <c r="K219" s="272">
        <v>0</v>
      </c>
      <c r="L219" s="272">
        <v>0</v>
      </c>
      <c r="M219" s="272">
        <v>0</v>
      </c>
      <c r="N219" s="272">
        <v>0</v>
      </c>
      <c r="O219" s="272">
        <v>0</v>
      </c>
      <c r="P219" s="272">
        <f t="shared" si="77"/>
        <v>0</v>
      </c>
      <c r="Q219" s="272">
        <v>0</v>
      </c>
      <c r="R219" s="272">
        <v>0</v>
      </c>
      <c r="S219" s="272">
        <v>0</v>
      </c>
      <c r="T219" s="272">
        <v>0</v>
      </c>
      <c r="U219" s="272">
        <v>0</v>
      </c>
      <c r="V219" s="272">
        <v>0</v>
      </c>
      <c r="W219" s="272">
        <v>0</v>
      </c>
      <c r="X219" s="272">
        <v>0</v>
      </c>
      <c r="Y219" s="272">
        <v>0</v>
      </c>
      <c r="Z219" s="272">
        <v>0</v>
      </c>
      <c r="AA219" s="272">
        <v>0</v>
      </c>
      <c r="AB219" s="272">
        <v>0</v>
      </c>
      <c r="AC219" s="272">
        <v>0</v>
      </c>
      <c r="AD219" s="272">
        <v>0</v>
      </c>
      <c r="AE219" s="272">
        <v>0</v>
      </c>
      <c r="AF219" s="272">
        <v>0</v>
      </c>
      <c r="AG219" s="170">
        <f t="shared" si="78"/>
        <v>0</v>
      </c>
      <c r="AI219" s="279">
        <f t="shared" si="63"/>
        <v>0</v>
      </c>
      <c r="AJ219" s="279">
        <f t="shared" si="63"/>
        <v>0</v>
      </c>
      <c r="AK219" s="279">
        <f t="shared" si="63"/>
        <v>0</v>
      </c>
      <c r="AL219" s="279">
        <f t="shared" si="58"/>
        <v>0</v>
      </c>
      <c r="AM219" s="279">
        <f t="shared" si="58"/>
        <v>0</v>
      </c>
      <c r="AN219" s="279">
        <f t="shared" si="58"/>
        <v>0</v>
      </c>
      <c r="AO219" s="279">
        <f t="shared" si="58"/>
        <v>0</v>
      </c>
      <c r="AP219" s="279">
        <f t="shared" si="58"/>
        <v>0</v>
      </c>
      <c r="AQ219" s="279">
        <f t="shared" si="58"/>
        <v>0</v>
      </c>
      <c r="AR219" s="279">
        <f t="shared" si="74"/>
        <v>0</v>
      </c>
      <c r="AS219" s="279">
        <f t="shared" si="74"/>
        <v>0</v>
      </c>
      <c r="AT219" s="279">
        <f t="shared" si="74"/>
        <v>0</v>
      </c>
      <c r="AU219" s="280">
        <f t="shared" si="79"/>
        <v>0</v>
      </c>
      <c r="AV219" s="280">
        <f t="shared" si="64"/>
        <v>0</v>
      </c>
      <c r="AW219" s="280">
        <f t="shared" si="64"/>
        <v>0</v>
      </c>
      <c r="AX219" s="280">
        <f t="shared" si="64"/>
        <v>0</v>
      </c>
      <c r="AY219" s="280">
        <f t="shared" si="59"/>
        <v>0</v>
      </c>
      <c r="AZ219" s="280">
        <f t="shared" si="76"/>
        <v>0</v>
      </c>
      <c r="BA219" s="280">
        <f t="shared" si="76"/>
        <v>0</v>
      </c>
      <c r="BB219" s="280">
        <f t="shared" si="76"/>
        <v>0</v>
      </c>
      <c r="BC219" s="280">
        <f t="shared" si="76"/>
        <v>0</v>
      </c>
      <c r="BD219" s="280">
        <f t="shared" si="76"/>
        <v>0</v>
      </c>
      <c r="BE219" s="280">
        <f t="shared" si="76"/>
        <v>0</v>
      </c>
      <c r="BF219" s="280">
        <f t="shared" si="75"/>
        <v>0</v>
      </c>
      <c r="BG219" s="280">
        <f t="shared" si="75"/>
        <v>0</v>
      </c>
      <c r="BH219" s="280">
        <f t="shared" si="75"/>
        <v>0</v>
      </c>
      <c r="BI219" s="280">
        <f t="shared" si="75"/>
        <v>0</v>
      </c>
      <c r="BJ219" s="280">
        <f t="shared" si="75"/>
        <v>0</v>
      </c>
      <c r="BK219" s="280">
        <f t="shared" si="75"/>
        <v>0</v>
      </c>
      <c r="BL219" s="279">
        <f t="shared" si="80"/>
        <v>0</v>
      </c>
    </row>
    <row r="220" spans="1:64" x14ac:dyDescent="0.25">
      <c r="A220" s="268" t="s">
        <v>653</v>
      </c>
      <c r="B220" s="175">
        <v>0</v>
      </c>
      <c r="C220" s="175">
        <v>0</v>
      </c>
      <c r="D220" s="272">
        <v>0</v>
      </c>
      <c r="E220" s="272">
        <v>0</v>
      </c>
      <c r="F220" s="272">
        <v>0</v>
      </c>
      <c r="G220" s="272">
        <v>0</v>
      </c>
      <c r="H220" s="272">
        <v>0</v>
      </c>
      <c r="I220" s="272">
        <v>0</v>
      </c>
      <c r="J220" s="272">
        <v>0</v>
      </c>
      <c r="K220" s="272">
        <v>0</v>
      </c>
      <c r="L220" s="272">
        <v>0</v>
      </c>
      <c r="M220" s="272">
        <v>0</v>
      </c>
      <c r="N220" s="272">
        <v>0</v>
      </c>
      <c r="O220" s="272">
        <v>0</v>
      </c>
      <c r="P220" s="272">
        <f t="shared" si="77"/>
        <v>0</v>
      </c>
      <c r="Q220" s="272">
        <v>0</v>
      </c>
      <c r="R220" s="272">
        <v>0</v>
      </c>
      <c r="S220" s="272">
        <v>0</v>
      </c>
      <c r="T220" s="272">
        <v>0</v>
      </c>
      <c r="U220" s="272">
        <v>0</v>
      </c>
      <c r="V220" s="272">
        <v>0</v>
      </c>
      <c r="W220" s="272">
        <v>0</v>
      </c>
      <c r="X220" s="272">
        <v>0</v>
      </c>
      <c r="Y220" s="272">
        <v>0</v>
      </c>
      <c r="Z220" s="272">
        <v>0</v>
      </c>
      <c r="AA220" s="272">
        <v>0</v>
      </c>
      <c r="AB220" s="272">
        <v>0</v>
      </c>
      <c r="AC220" s="272">
        <v>0</v>
      </c>
      <c r="AD220" s="272">
        <v>0</v>
      </c>
      <c r="AE220" s="272">
        <v>0</v>
      </c>
      <c r="AF220" s="272">
        <v>0</v>
      </c>
      <c r="AG220" s="170">
        <f t="shared" si="78"/>
        <v>0</v>
      </c>
      <c r="AI220" s="279">
        <f t="shared" si="63"/>
        <v>0</v>
      </c>
      <c r="AJ220" s="279">
        <f t="shared" si="63"/>
        <v>0</v>
      </c>
      <c r="AK220" s="279">
        <f t="shared" si="63"/>
        <v>0</v>
      </c>
      <c r="AL220" s="279">
        <f t="shared" si="58"/>
        <v>0</v>
      </c>
      <c r="AM220" s="279">
        <f t="shared" si="58"/>
        <v>0</v>
      </c>
      <c r="AN220" s="279">
        <f t="shared" si="58"/>
        <v>0</v>
      </c>
      <c r="AO220" s="279">
        <f t="shared" si="58"/>
        <v>0</v>
      </c>
      <c r="AP220" s="279">
        <f t="shared" si="58"/>
        <v>0</v>
      </c>
      <c r="AQ220" s="279">
        <f t="shared" si="58"/>
        <v>0</v>
      </c>
      <c r="AR220" s="279">
        <f t="shared" si="74"/>
        <v>0</v>
      </c>
      <c r="AS220" s="279">
        <f t="shared" si="74"/>
        <v>0</v>
      </c>
      <c r="AT220" s="279">
        <f t="shared" si="74"/>
        <v>0</v>
      </c>
      <c r="AU220" s="280">
        <f t="shared" si="79"/>
        <v>0</v>
      </c>
      <c r="AV220" s="280">
        <f t="shared" si="64"/>
        <v>0</v>
      </c>
      <c r="AW220" s="280">
        <f t="shared" si="64"/>
        <v>0</v>
      </c>
      <c r="AX220" s="280">
        <f t="shared" si="64"/>
        <v>0</v>
      </c>
      <c r="AY220" s="280">
        <f t="shared" si="59"/>
        <v>0</v>
      </c>
      <c r="AZ220" s="280">
        <f t="shared" si="76"/>
        <v>0</v>
      </c>
      <c r="BA220" s="280">
        <f t="shared" si="76"/>
        <v>0</v>
      </c>
      <c r="BB220" s="280">
        <f t="shared" si="76"/>
        <v>0</v>
      </c>
      <c r="BC220" s="280">
        <f t="shared" si="76"/>
        <v>0</v>
      </c>
      <c r="BD220" s="280">
        <f t="shared" si="76"/>
        <v>0</v>
      </c>
      <c r="BE220" s="280">
        <f t="shared" si="76"/>
        <v>0</v>
      </c>
      <c r="BF220" s="280">
        <f t="shared" si="75"/>
        <v>0</v>
      </c>
      <c r="BG220" s="280">
        <f t="shared" si="75"/>
        <v>0</v>
      </c>
      <c r="BH220" s="280">
        <f t="shared" si="75"/>
        <v>0</v>
      </c>
      <c r="BI220" s="280">
        <f t="shared" si="75"/>
        <v>0</v>
      </c>
      <c r="BJ220" s="280">
        <f t="shared" si="75"/>
        <v>0</v>
      </c>
      <c r="BK220" s="280">
        <f t="shared" si="75"/>
        <v>0</v>
      </c>
      <c r="BL220" s="279">
        <f t="shared" si="80"/>
        <v>0</v>
      </c>
    </row>
    <row r="221" spans="1:64" x14ac:dyDescent="0.25">
      <c r="A221" s="268" t="s">
        <v>256</v>
      </c>
      <c r="B221" s="175">
        <v>1.5999999999999997E-2</v>
      </c>
      <c r="C221" s="175">
        <v>1.5200000000000002E-2</v>
      </c>
      <c r="D221" s="272">
        <v>389684.21</v>
      </c>
      <c r="E221" s="272">
        <v>389684.21</v>
      </c>
      <c r="F221" s="272">
        <v>389684.21</v>
      </c>
      <c r="G221" s="272">
        <v>389684.21</v>
      </c>
      <c r="H221" s="272">
        <v>389684.21</v>
      </c>
      <c r="I221" s="272">
        <v>393999.33</v>
      </c>
      <c r="J221" s="272">
        <v>398314.44</v>
      </c>
      <c r="K221" s="272">
        <v>398314.44</v>
      </c>
      <c r="L221" s="272">
        <v>398314.44</v>
      </c>
      <c r="M221" s="272">
        <v>398314.44</v>
      </c>
      <c r="N221" s="272">
        <v>398314.44</v>
      </c>
      <c r="O221" s="272">
        <v>398314.44</v>
      </c>
      <c r="P221" s="272">
        <f t="shared" si="77"/>
        <v>4732307.0200000005</v>
      </c>
      <c r="Q221" s="272">
        <v>398314.44</v>
      </c>
      <c r="R221" s="272">
        <v>236499</v>
      </c>
      <c r="S221" s="272">
        <v>74683.56</v>
      </c>
      <c r="T221" s="272">
        <v>74683.56</v>
      </c>
      <c r="U221" s="272">
        <v>74683.56</v>
      </c>
      <c r="V221" s="272">
        <v>74683.56</v>
      </c>
      <c r="W221" s="272">
        <v>74683.56</v>
      </c>
      <c r="X221" s="272">
        <v>74683.56</v>
      </c>
      <c r="Y221" s="272">
        <v>74683.56</v>
      </c>
      <c r="Z221" s="272">
        <v>74683.56</v>
      </c>
      <c r="AA221" s="272">
        <v>74683.56</v>
      </c>
      <c r="AB221" s="272">
        <v>74683.56</v>
      </c>
      <c r="AC221" s="272">
        <v>74683.56</v>
      </c>
      <c r="AD221" s="272">
        <v>74683.56</v>
      </c>
      <c r="AE221" s="272">
        <v>74683.56</v>
      </c>
      <c r="AF221" s="272">
        <v>74683.56</v>
      </c>
      <c r="AG221" s="170">
        <f t="shared" si="78"/>
        <v>896202.7200000002</v>
      </c>
      <c r="AI221" s="279">
        <f t="shared" si="63"/>
        <v>519.58000000000004</v>
      </c>
      <c r="AJ221" s="279">
        <f t="shared" si="63"/>
        <v>519.58000000000004</v>
      </c>
      <c r="AK221" s="279">
        <f t="shared" si="63"/>
        <v>519.58000000000004</v>
      </c>
      <c r="AL221" s="279">
        <f t="shared" si="58"/>
        <v>519.58000000000004</v>
      </c>
      <c r="AM221" s="279">
        <f t="shared" si="58"/>
        <v>519.58000000000004</v>
      </c>
      <c r="AN221" s="279">
        <f t="shared" si="58"/>
        <v>525.33000000000004</v>
      </c>
      <c r="AO221" s="279">
        <f t="shared" si="58"/>
        <v>531.09</v>
      </c>
      <c r="AP221" s="279">
        <f t="shared" si="58"/>
        <v>531.09</v>
      </c>
      <c r="AQ221" s="279">
        <f t="shared" si="58"/>
        <v>531.09</v>
      </c>
      <c r="AR221" s="279">
        <f t="shared" si="74"/>
        <v>531.09</v>
      </c>
      <c r="AS221" s="279">
        <f t="shared" si="74"/>
        <v>531.09</v>
      </c>
      <c r="AT221" s="279">
        <f t="shared" si="74"/>
        <v>531.09</v>
      </c>
      <c r="AU221" s="280">
        <f t="shared" si="79"/>
        <v>6309.77</v>
      </c>
      <c r="AV221" s="280">
        <f t="shared" si="64"/>
        <v>531.09</v>
      </c>
      <c r="AW221" s="280">
        <f t="shared" si="64"/>
        <v>315.33</v>
      </c>
      <c r="AX221" s="280">
        <f t="shared" si="64"/>
        <v>99.58</v>
      </c>
      <c r="AY221" s="280">
        <f t="shared" si="59"/>
        <v>99.58</v>
      </c>
      <c r="AZ221" s="280">
        <f t="shared" si="76"/>
        <v>94.6</v>
      </c>
      <c r="BA221" s="280">
        <f t="shared" si="76"/>
        <v>94.6</v>
      </c>
      <c r="BB221" s="280">
        <f t="shared" si="76"/>
        <v>94.6</v>
      </c>
      <c r="BC221" s="280">
        <f t="shared" si="76"/>
        <v>94.6</v>
      </c>
      <c r="BD221" s="280">
        <f t="shared" si="76"/>
        <v>94.6</v>
      </c>
      <c r="BE221" s="280">
        <f t="shared" si="76"/>
        <v>94.6</v>
      </c>
      <c r="BF221" s="280">
        <f t="shared" si="75"/>
        <v>94.6</v>
      </c>
      <c r="BG221" s="280">
        <f t="shared" si="75"/>
        <v>94.6</v>
      </c>
      <c r="BH221" s="280">
        <f t="shared" si="75"/>
        <v>94.6</v>
      </c>
      <c r="BI221" s="280">
        <f t="shared" si="75"/>
        <v>94.6</v>
      </c>
      <c r="BJ221" s="280">
        <f t="shared" si="75"/>
        <v>94.6</v>
      </c>
      <c r="BK221" s="280">
        <f t="shared" si="75"/>
        <v>94.6</v>
      </c>
      <c r="BL221" s="279">
        <f t="shared" si="80"/>
        <v>1135.2</v>
      </c>
    </row>
    <row r="222" spans="1:64" x14ac:dyDescent="0.25">
      <c r="A222" s="268" t="s">
        <v>257</v>
      </c>
      <c r="B222" s="175">
        <v>5.9999999999999995E-4</v>
      </c>
      <c r="C222" s="175">
        <v>5.9999999999999995E-4</v>
      </c>
      <c r="D222" s="272">
        <v>123107.1</v>
      </c>
      <c r="E222" s="272">
        <v>123107.1</v>
      </c>
      <c r="F222" s="272">
        <v>123107.1</v>
      </c>
      <c r="G222" s="272">
        <v>123107.1</v>
      </c>
      <c r="H222" s="272">
        <v>123107.1</v>
      </c>
      <c r="I222" s="272">
        <v>127422.22</v>
      </c>
      <c r="J222" s="272">
        <v>131737.33000000002</v>
      </c>
      <c r="K222" s="272">
        <v>131737.33000000002</v>
      </c>
      <c r="L222" s="272">
        <v>131737.33000000002</v>
      </c>
      <c r="M222" s="272">
        <v>131737.33000000002</v>
      </c>
      <c r="N222" s="272">
        <v>131737.33000000002</v>
      </c>
      <c r="O222" s="272">
        <v>131737.33000000002</v>
      </c>
      <c r="P222" s="272">
        <f t="shared" si="77"/>
        <v>1533381.7000000004</v>
      </c>
      <c r="Q222" s="272">
        <v>131737.33000000002</v>
      </c>
      <c r="R222" s="272">
        <v>83400.920000000013</v>
      </c>
      <c r="S222" s="272">
        <v>35064.510000000009</v>
      </c>
      <c r="T222" s="272">
        <v>35064.510000000009</v>
      </c>
      <c r="U222" s="272">
        <v>35064.510000000009</v>
      </c>
      <c r="V222" s="272">
        <v>35064.510000000009</v>
      </c>
      <c r="W222" s="272">
        <v>35064.510000000009</v>
      </c>
      <c r="X222" s="272">
        <v>35064.510000000009</v>
      </c>
      <c r="Y222" s="272">
        <v>35064.510000000009</v>
      </c>
      <c r="Z222" s="272">
        <v>35064.510000000009</v>
      </c>
      <c r="AA222" s="272">
        <v>35064.510000000009</v>
      </c>
      <c r="AB222" s="272">
        <v>35064.510000000009</v>
      </c>
      <c r="AC222" s="272">
        <v>35064.510000000009</v>
      </c>
      <c r="AD222" s="272">
        <v>35064.510000000009</v>
      </c>
      <c r="AE222" s="272">
        <v>35064.510000000009</v>
      </c>
      <c r="AF222" s="272">
        <v>35064.510000000009</v>
      </c>
      <c r="AG222" s="170">
        <f t="shared" si="78"/>
        <v>420774.12000000011</v>
      </c>
      <c r="AI222" s="279">
        <f t="shared" si="63"/>
        <v>6.16</v>
      </c>
      <c r="AJ222" s="279">
        <f t="shared" si="63"/>
        <v>6.16</v>
      </c>
      <c r="AK222" s="279">
        <f t="shared" si="63"/>
        <v>6.16</v>
      </c>
      <c r="AL222" s="279">
        <f t="shared" si="58"/>
        <v>6.16</v>
      </c>
      <c r="AM222" s="279">
        <f t="shared" si="58"/>
        <v>6.16</v>
      </c>
      <c r="AN222" s="279">
        <f t="shared" si="58"/>
        <v>6.37</v>
      </c>
      <c r="AO222" s="279">
        <f t="shared" si="58"/>
        <v>6.59</v>
      </c>
      <c r="AP222" s="279">
        <f t="shared" si="58"/>
        <v>6.59</v>
      </c>
      <c r="AQ222" s="279">
        <f t="shared" si="58"/>
        <v>6.59</v>
      </c>
      <c r="AR222" s="279">
        <f t="shared" si="74"/>
        <v>6.59</v>
      </c>
      <c r="AS222" s="279">
        <f t="shared" si="74"/>
        <v>6.59</v>
      </c>
      <c r="AT222" s="279">
        <f t="shared" si="74"/>
        <v>6.59</v>
      </c>
      <c r="AU222" s="280">
        <f t="shared" si="79"/>
        <v>76.710000000000022</v>
      </c>
      <c r="AV222" s="280">
        <f t="shared" si="64"/>
        <v>6.59</v>
      </c>
      <c r="AW222" s="280">
        <f t="shared" si="64"/>
        <v>4.17</v>
      </c>
      <c r="AX222" s="280">
        <f t="shared" si="64"/>
        <v>1.75</v>
      </c>
      <c r="AY222" s="280">
        <f t="shared" si="59"/>
        <v>1.75</v>
      </c>
      <c r="AZ222" s="280">
        <f t="shared" si="76"/>
        <v>1.75</v>
      </c>
      <c r="BA222" s="280">
        <f t="shared" si="76"/>
        <v>1.75</v>
      </c>
      <c r="BB222" s="280">
        <f t="shared" si="76"/>
        <v>1.75</v>
      </c>
      <c r="BC222" s="280">
        <f t="shared" si="76"/>
        <v>1.75</v>
      </c>
      <c r="BD222" s="280">
        <f t="shared" si="76"/>
        <v>1.75</v>
      </c>
      <c r="BE222" s="280">
        <f t="shared" si="76"/>
        <v>1.75</v>
      </c>
      <c r="BF222" s="280">
        <f t="shared" si="75"/>
        <v>1.75</v>
      </c>
      <c r="BG222" s="280">
        <f t="shared" si="75"/>
        <v>1.75</v>
      </c>
      <c r="BH222" s="280">
        <f t="shared" si="75"/>
        <v>1.75</v>
      </c>
      <c r="BI222" s="280">
        <f t="shared" si="75"/>
        <v>1.75</v>
      </c>
      <c r="BJ222" s="280">
        <f t="shared" si="75"/>
        <v>1.75</v>
      </c>
      <c r="BK222" s="280">
        <f t="shared" si="75"/>
        <v>1.75</v>
      </c>
      <c r="BL222" s="279">
        <f t="shared" si="80"/>
        <v>21</v>
      </c>
    </row>
    <row r="223" spans="1:64" x14ac:dyDescent="0.25">
      <c r="A223" s="268" t="s">
        <v>258</v>
      </c>
      <c r="B223" s="175">
        <v>2.35E-2</v>
      </c>
      <c r="C223" s="175">
        <v>3.3599999999999998E-2</v>
      </c>
      <c r="D223" s="272">
        <v>6498879.9100000001</v>
      </c>
      <c r="E223" s="272">
        <v>6513904.4900000002</v>
      </c>
      <c r="F223" s="272">
        <v>6536287.6900000004</v>
      </c>
      <c r="G223" s="272">
        <v>6558420.8799999999</v>
      </c>
      <c r="H223" s="272">
        <v>6557264.5099999998</v>
      </c>
      <c r="I223" s="272">
        <v>6556358.3300000001</v>
      </c>
      <c r="J223" s="272">
        <v>6558118.2050000001</v>
      </c>
      <c r="K223" s="272">
        <v>6567127.8799999999</v>
      </c>
      <c r="L223" s="272">
        <v>6574377.8799999999</v>
      </c>
      <c r="M223" s="272">
        <v>6778377.8799999999</v>
      </c>
      <c r="N223" s="272">
        <v>6982377.8799999999</v>
      </c>
      <c r="O223" s="272">
        <v>6982377.8799999999</v>
      </c>
      <c r="P223" s="272">
        <f t="shared" si="77"/>
        <v>79663873.414999992</v>
      </c>
      <c r="Q223" s="272">
        <v>6982377.8799999999</v>
      </c>
      <c r="R223" s="272">
        <v>6982377.8799999999</v>
      </c>
      <c r="S223" s="272">
        <v>6982377.8799999999</v>
      </c>
      <c r="T223" s="272">
        <v>6982377.8799999999</v>
      </c>
      <c r="U223" s="272">
        <v>7113918.4799999995</v>
      </c>
      <c r="V223" s="272">
        <v>7245459.0800000001</v>
      </c>
      <c r="W223" s="272">
        <v>7245459.0800000001</v>
      </c>
      <c r="X223" s="272">
        <v>7245459.0800000001</v>
      </c>
      <c r="Y223" s="272">
        <v>7245459.0800000001</v>
      </c>
      <c r="Z223" s="272">
        <v>7245459.0800000001</v>
      </c>
      <c r="AA223" s="272">
        <v>7334985.7700000005</v>
      </c>
      <c r="AB223" s="272">
        <v>8743397.3100000005</v>
      </c>
      <c r="AC223" s="272">
        <v>10062282.16</v>
      </c>
      <c r="AD223" s="272">
        <v>10062282.16</v>
      </c>
      <c r="AE223" s="272">
        <v>10062282.16</v>
      </c>
      <c r="AF223" s="272">
        <v>10152477.310000001</v>
      </c>
      <c r="AG223" s="170">
        <f t="shared" si="78"/>
        <v>99758920.75</v>
      </c>
      <c r="AI223" s="279">
        <f t="shared" si="63"/>
        <v>12726.97</v>
      </c>
      <c r="AJ223" s="279">
        <f t="shared" si="63"/>
        <v>12756.4</v>
      </c>
      <c r="AK223" s="279">
        <f t="shared" si="63"/>
        <v>12800.23</v>
      </c>
      <c r="AL223" s="279">
        <f t="shared" si="58"/>
        <v>12843.57</v>
      </c>
      <c r="AM223" s="279">
        <f t="shared" si="58"/>
        <v>12841.31</v>
      </c>
      <c r="AN223" s="279">
        <f t="shared" si="58"/>
        <v>12839.54</v>
      </c>
      <c r="AO223" s="279">
        <f t="shared" ref="AO223:AT279" si="81">ROUND(J223*$B223/12,2)</f>
        <v>12842.98</v>
      </c>
      <c r="AP223" s="279">
        <f t="shared" si="81"/>
        <v>12860.63</v>
      </c>
      <c r="AQ223" s="279">
        <f t="shared" si="81"/>
        <v>12874.82</v>
      </c>
      <c r="AR223" s="279">
        <f t="shared" si="74"/>
        <v>13274.32</v>
      </c>
      <c r="AS223" s="279">
        <f t="shared" si="74"/>
        <v>13673.82</v>
      </c>
      <c r="AT223" s="279">
        <f t="shared" si="74"/>
        <v>13673.82</v>
      </c>
      <c r="AU223" s="280">
        <f t="shared" si="79"/>
        <v>156008.41</v>
      </c>
      <c r="AV223" s="280">
        <f t="shared" si="64"/>
        <v>13673.82</v>
      </c>
      <c r="AW223" s="280">
        <f t="shared" si="64"/>
        <v>13673.82</v>
      </c>
      <c r="AX223" s="280">
        <f t="shared" si="64"/>
        <v>13673.82</v>
      </c>
      <c r="AY223" s="280">
        <f t="shared" si="59"/>
        <v>13673.82</v>
      </c>
      <c r="AZ223" s="280">
        <f t="shared" si="76"/>
        <v>19918.97</v>
      </c>
      <c r="BA223" s="280">
        <f t="shared" si="76"/>
        <v>20287.29</v>
      </c>
      <c r="BB223" s="280">
        <f t="shared" si="76"/>
        <v>20287.29</v>
      </c>
      <c r="BC223" s="280">
        <f t="shared" si="76"/>
        <v>20287.29</v>
      </c>
      <c r="BD223" s="280">
        <f t="shared" si="76"/>
        <v>20287.29</v>
      </c>
      <c r="BE223" s="280">
        <f t="shared" si="76"/>
        <v>20287.29</v>
      </c>
      <c r="BF223" s="280">
        <f t="shared" si="75"/>
        <v>20537.96</v>
      </c>
      <c r="BG223" s="280">
        <f t="shared" si="75"/>
        <v>24481.51</v>
      </c>
      <c r="BH223" s="280">
        <f t="shared" si="75"/>
        <v>28174.39</v>
      </c>
      <c r="BI223" s="280">
        <f t="shared" si="75"/>
        <v>28174.39</v>
      </c>
      <c r="BJ223" s="280">
        <f t="shared" si="75"/>
        <v>28174.39</v>
      </c>
      <c r="BK223" s="280">
        <f t="shared" si="75"/>
        <v>28426.94</v>
      </c>
      <c r="BL223" s="279">
        <f t="shared" si="80"/>
        <v>279325.00000000006</v>
      </c>
    </row>
    <row r="224" spans="1:64" x14ac:dyDescent="0.25">
      <c r="A224" s="268" t="s">
        <v>259</v>
      </c>
      <c r="B224" s="175">
        <v>7.7999999999999988E-3</v>
      </c>
      <c r="C224" s="175">
        <v>1.06E-2</v>
      </c>
      <c r="D224" s="272">
        <v>1845970.85</v>
      </c>
      <c r="E224" s="272">
        <v>1845970.85</v>
      </c>
      <c r="F224" s="272">
        <v>1845970.85</v>
      </c>
      <c r="G224" s="272">
        <v>1845970.85</v>
      </c>
      <c r="H224" s="272">
        <v>1845970.85</v>
      </c>
      <c r="I224" s="272">
        <v>1845970.85</v>
      </c>
      <c r="J224" s="272">
        <v>1845970.85</v>
      </c>
      <c r="K224" s="272">
        <v>1845970.85</v>
      </c>
      <c r="L224" s="272">
        <v>1845970.85</v>
      </c>
      <c r="M224" s="272">
        <v>1845970.85</v>
      </c>
      <c r="N224" s="272">
        <v>1845970.85</v>
      </c>
      <c r="O224" s="272">
        <v>1845970.85</v>
      </c>
      <c r="P224" s="272">
        <f t="shared" si="77"/>
        <v>22151650.200000003</v>
      </c>
      <c r="Q224" s="272">
        <v>1845970.85</v>
      </c>
      <c r="R224" s="272">
        <v>1845970.85</v>
      </c>
      <c r="S224" s="272">
        <v>1845970.85</v>
      </c>
      <c r="T224" s="272">
        <v>1866694.415</v>
      </c>
      <c r="U224" s="272">
        <v>1887417.98</v>
      </c>
      <c r="V224" s="272">
        <v>1887417.98</v>
      </c>
      <c r="W224" s="272">
        <v>1887417.98</v>
      </c>
      <c r="X224" s="272">
        <v>1887417.98</v>
      </c>
      <c r="Y224" s="272">
        <v>1887417.98</v>
      </c>
      <c r="Z224" s="272">
        <v>1887417.98</v>
      </c>
      <c r="AA224" s="272">
        <v>1887417.98</v>
      </c>
      <c r="AB224" s="272">
        <v>1887417.98</v>
      </c>
      <c r="AC224" s="272">
        <v>1887417.98</v>
      </c>
      <c r="AD224" s="272">
        <v>1887417.98</v>
      </c>
      <c r="AE224" s="272">
        <v>1908712.325</v>
      </c>
      <c r="AF224" s="272">
        <v>1930006.67</v>
      </c>
      <c r="AG224" s="170">
        <f t="shared" si="78"/>
        <v>22712898.795000002</v>
      </c>
      <c r="AI224" s="279">
        <f t="shared" si="63"/>
        <v>1199.8800000000001</v>
      </c>
      <c r="AJ224" s="279">
        <f t="shared" si="63"/>
        <v>1199.8800000000001</v>
      </c>
      <c r="AK224" s="279">
        <f t="shared" si="63"/>
        <v>1199.8800000000001</v>
      </c>
      <c r="AL224" s="279">
        <f t="shared" si="63"/>
        <v>1199.8800000000001</v>
      </c>
      <c r="AM224" s="279">
        <f t="shared" si="63"/>
        <v>1199.8800000000001</v>
      </c>
      <c r="AN224" s="279">
        <f t="shared" si="63"/>
        <v>1199.8800000000001</v>
      </c>
      <c r="AO224" s="279">
        <f t="shared" si="81"/>
        <v>1199.8800000000001</v>
      </c>
      <c r="AP224" s="279">
        <f t="shared" si="81"/>
        <v>1199.8800000000001</v>
      </c>
      <c r="AQ224" s="279">
        <f t="shared" si="81"/>
        <v>1199.8800000000001</v>
      </c>
      <c r="AR224" s="279">
        <f t="shared" si="74"/>
        <v>1199.8800000000001</v>
      </c>
      <c r="AS224" s="279">
        <f t="shared" si="74"/>
        <v>1199.8800000000001</v>
      </c>
      <c r="AT224" s="279">
        <f t="shared" si="74"/>
        <v>1199.8800000000001</v>
      </c>
      <c r="AU224" s="280">
        <f t="shared" si="79"/>
        <v>14398.560000000005</v>
      </c>
      <c r="AV224" s="280">
        <f t="shared" si="64"/>
        <v>1199.8800000000001</v>
      </c>
      <c r="AW224" s="280">
        <f t="shared" si="64"/>
        <v>1199.8800000000001</v>
      </c>
      <c r="AX224" s="280">
        <f t="shared" si="64"/>
        <v>1199.8800000000001</v>
      </c>
      <c r="AY224" s="280">
        <f t="shared" si="59"/>
        <v>1213.3499999999999</v>
      </c>
      <c r="AZ224" s="280">
        <f t="shared" si="76"/>
        <v>1667.22</v>
      </c>
      <c r="BA224" s="280">
        <f t="shared" si="76"/>
        <v>1667.22</v>
      </c>
      <c r="BB224" s="280">
        <f t="shared" si="76"/>
        <v>1667.22</v>
      </c>
      <c r="BC224" s="280">
        <f t="shared" si="76"/>
        <v>1667.22</v>
      </c>
      <c r="BD224" s="280">
        <f t="shared" si="76"/>
        <v>1667.22</v>
      </c>
      <c r="BE224" s="280">
        <f t="shared" si="76"/>
        <v>1667.22</v>
      </c>
      <c r="BF224" s="280">
        <f t="shared" si="75"/>
        <v>1667.22</v>
      </c>
      <c r="BG224" s="280">
        <f t="shared" si="75"/>
        <v>1667.22</v>
      </c>
      <c r="BH224" s="280">
        <f t="shared" si="75"/>
        <v>1667.22</v>
      </c>
      <c r="BI224" s="280">
        <f t="shared" si="75"/>
        <v>1667.22</v>
      </c>
      <c r="BJ224" s="280">
        <f t="shared" si="75"/>
        <v>1686.03</v>
      </c>
      <c r="BK224" s="280">
        <f t="shared" si="75"/>
        <v>1704.84</v>
      </c>
      <c r="BL224" s="279">
        <f t="shared" si="80"/>
        <v>20063.069999999996</v>
      </c>
    </row>
    <row r="225" spans="1:66" x14ac:dyDescent="0.25">
      <c r="A225" s="268" t="s">
        <v>260</v>
      </c>
      <c r="B225" s="175">
        <v>1.2700000000000001E-2</v>
      </c>
      <c r="C225" s="175">
        <v>9.0000000000000011E-3</v>
      </c>
      <c r="D225" s="272">
        <v>962012.25</v>
      </c>
      <c r="E225" s="272">
        <v>962012.25</v>
      </c>
      <c r="F225" s="272">
        <v>962012.25</v>
      </c>
      <c r="G225" s="272">
        <v>962012.25</v>
      </c>
      <c r="H225" s="272">
        <v>962012.25</v>
      </c>
      <c r="I225" s="272">
        <v>962012.25</v>
      </c>
      <c r="J225" s="272">
        <v>962012.25</v>
      </c>
      <c r="K225" s="272">
        <v>962012.25</v>
      </c>
      <c r="L225" s="272">
        <v>962012.25</v>
      </c>
      <c r="M225" s="272">
        <v>962012.25</v>
      </c>
      <c r="N225" s="272">
        <v>962012.25</v>
      </c>
      <c r="O225" s="272">
        <v>962012.25</v>
      </c>
      <c r="P225" s="272">
        <f t="shared" si="77"/>
        <v>11544147</v>
      </c>
      <c r="Q225" s="272">
        <v>962012.25</v>
      </c>
      <c r="R225" s="272">
        <v>962012.25</v>
      </c>
      <c r="S225" s="272">
        <v>962012.25</v>
      </c>
      <c r="T225" s="272">
        <v>962012.25</v>
      </c>
      <c r="U225" s="272">
        <v>962012.25</v>
      </c>
      <c r="V225" s="272">
        <v>962012.25</v>
      </c>
      <c r="W225" s="272">
        <v>962012.25</v>
      </c>
      <c r="X225" s="272">
        <v>962012.25</v>
      </c>
      <c r="Y225" s="272">
        <v>962012.25</v>
      </c>
      <c r="Z225" s="272">
        <v>962012.25</v>
      </c>
      <c r="AA225" s="272">
        <v>962012.25</v>
      </c>
      <c r="AB225" s="272">
        <v>962012.25</v>
      </c>
      <c r="AC225" s="272">
        <v>962012.25</v>
      </c>
      <c r="AD225" s="272">
        <v>962012.25</v>
      </c>
      <c r="AE225" s="272">
        <v>962012.25</v>
      </c>
      <c r="AF225" s="272">
        <v>962012.25</v>
      </c>
      <c r="AG225" s="170">
        <f t="shared" si="78"/>
        <v>11544147</v>
      </c>
      <c r="AI225" s="279">
        <f t="shared" si="63"/>
        <v>1018.13</v>
      </c>
      <c r="AJ225" s="279">
        <f t="shared" si="63"/>
        <v>1018.13</v>
      </c>
      <c r="AK225" s="279">
        <f t="shared" si="63"/>
        <v>1018.13</v>
      </c>
      <c r="AL225" s="279">
        <f t="shared" si="63"/>
        <v>1018.13</v>
      </c>
      <c r="AM225" s="279">
        <f t="shared" si="63"/>
        <v>1018.13</v>
      </c>
      <c r="AN225" s="279">
        <f t="shared" si="63"/>
        <v>1018.13</v>
      </c>
      <c r="AO225" s="279">
        <f t="shared" si="81"/>
        <v>1018.13</v>
      </c>
      <c r="AP225" s="279">
        <f t="shared" si="81"/>
        <v>1018.13</v>
      </c>
      <c r="AQ225" s="279">
        <f t="shared" si="81"/>
        <v>1018.13</v>
      </c>
      <c r="AR225" s="279">
        <f t="shared" si="74"/>
        <v>1018.13</v>
      </c>
      <c r="AS225" s="279">
        <f t="shared" si="74"/>
        <v>1018.13</v>
      </c>
      <c r="AT225" s="279">
        <f t="shared" si="74"/>
        <v>1018.13</v>
      </c>
      <c r="AU225" s="280">
        <f t="shared" si="79"/>
        <v>12217.559999999998</v>
      </c>
      <c r="AV225" s="280">
        <f t="shared" si="64"/>
        <v>1018.13</v>
      </c>
      <c r="AW225" s="280">
        <f t="shared" si="64"/>
        <v>1018.13</v>
      </c>
      <c r="AX225" s="280">
        <f t="shared" si="64"/>
        <v>1018.13</v>
      </c>
      <c r="AY225" s="280">
        <f t="shared" si="59"/>
        <v>1018.13</v>
      </c>
      <c r="AZ225" s="280">
        <f t="shared" si="76"/>
        <v>721.51</v>
      </c>
      <c r="BA225" s="280">
        <f t="shared" si="76"/>
        <v>721.51</v>
      </c>
      <c r="BB225" s="280">
        <f t="shared" si="76"/>
        <v>721.51</v>
      </c>
      <c r="BC225" s="280">
        <f t="shared" si="76"/>
        <v>721.51</v>
      </c>
      <c r="BD225" s="280">
        <f t="shared" si="76"/>
        <v>721.51</v>
      </c>
      <c r="BE225" s="280">
        <f t="shared" si="76"/>
        <v>721.51</v>
      </c>
      <c r="BF225" s="280">
        <f t="shared" si="75"/>
        <v>721.51</v>
      </c>
      <c r="BG225" s="280">
        <f t="shared" si="75"/>
        <v>721.51</v>
      </c>
      <c r="BH225" s="280">
        <f t="shared" si="75"/>
        <v>721.51</v>
      </c>
      <c r="BI225" s="280">
        <f t="shared" si="75"/>
        <v>721.51</v>
      </c>
      <c r="BJ225" s="280">
        <f t="shared" si="75"/>
        <v>721.51</v>
      </c>
      <c r="BK225" s="280">
        <f t="shared" si="75"/>
        <v>721.51</v>
      </c>
      <c r="BL225" s="279">
        <f t="shared" si="80"/>
        <v>8658.1200000000008</v>
      </c>
    </row>
    <row r="226" spans="1:66" x14ac:dyDescent="0.25">
      <c r="A226" s="268" t="s">
        <v>261</v>
      </c>
      <c r="B226" s="175">
        <v>6.4999999999999997E-3</v>
      </c>
      <c r="C226" s="175">
        <v>8.8999999999999999E-3</v>
      </c>
      <c r="D226" s="272">
        <v>1560448.19</v>
      </c>
      <c r="E226" s="272">
        <v>1567386.38</v>
      </c>
      <c r="F226" s="272">
        <v>1567386.38</v>
      </c>
      <c r="G226" s="272">
        <v>1567386.38</v>
      </c>
      <c r="H226" s="272">
        <v>1567386.38</v>
      </c>
      <c r="I226" s="272">
        <v>1567386.38</v>
      </c>
      <c r="J226" s="272">
        <v>1567386.38</v>
      </c>
      <c r="K226" s="272">
        <v>1567386.38</v>
      </c>
      <c r="L226" s="272">
        <v>1567386.38</v>
      </c>
      <c r="M226" s="272">
        <v>1567386.38</v>
      </c>
      <c r="N226" s="272">
        <v>1567386.38</v>
      </c>
      <c r="O226" s="272">
        <v>1567386.38</v>
      </c>
      <c r="P226" s="272">
        <f t="shared" si="77"/>
        <v>18801698.369999994</v>
      </c>
      <c r="Q226" s="272">
        <v>1567386.38</v>
      </c>
      <c r="R226" s="272">
        <v>1567386.38</v>
      </c>
      <c r="S226" s="272">
        <v>1567386.38</v>
      </c>
      <c r="T226" s="272">
        <v>1567386.38</v>
      </c>
      <c r="U226" s="272">
        <v>1567386.38</v>
      </c>
      <c r="V226" s="272">
        <v>1567386.38</v>
      </c>
      <c r="W226" s="272">
        <v>1567386.38</v>
      </c>
      <c r="X226" s="272">
        <v>1567386.38</v>
      </c>
      <c r="Y226" s="272">
        <v>1567386.38</v>
      </c>
      <c r="Z226" s="272">
        <v>1567386.38</v>
      </c>
      <c r="AA226" s="272">
        <v>1698699.835</v>
      </c>
      <c r="AB226" s="272">
        <v>1830013.29</v>
      </c>
      <c r="AC226" s="272">
        <v>1830013.29</v>
      </c>
      <c r="AD226" s="272">
        <v>1830013.29</v>
      </c>
      <c r="AE226" s="272">
        <v>1830013.29</v>
      </c>
      <c r="AF226" s="272">
        <v>1830013.29</v>
      </c>
      <c r="AG226" s="170">
        <f t="shared" si="78"/>
        <v>20253084.564999994</v>
      </c>
      <c r="AI226" s="279">
        <f t="shared" si="63"/>
        <v>845.24</v>
      </c>
      <c r="AJ226" s="279">
        <f t="shared" si="63"/>
        <v>849</v>
      </c>
      <c r="AK226" s="279">
        <f t="shared" si="63"/>
        <v>849</v>
      </c>
      <c r="AL226" s="279">
        <f t="shared" si="63"/>
        <v>849</v>
      </c>
      <c r="AM226" s="279">
        <f t="shared" si="63"/>
        <v>849</v>
      </c>
      <c r="AN226" s="279">
        <f t="shared" si="63"/>
        <v>849</v>
      </c>
      <c r="AO226" s="279">
        <f t="shared" si="81"/>
        <v>849</v>
      </c>
      <c r="AP226" s="279">
        <f t="shared" si="81"/>
        <v>849</v>
      </c>
      <c r="AQ226" s="279">
        <f t="shared" si="81"/>
        <v>849</v>
      </c>
      <c r="AR226" s="279">
        <f t="shared" si="74"/>
        <v>849</v>
      </c>
      <c r="AS226" s="279">
        <f t="shared" si="74"/>
        <v>849</v>
      </c>
      <c r="AT226" s="279">
        <f t="shared" si="74"/>
        <v>849</v>
      </c>
      <c r="AU226" s="280">
        <f t="shared" si="79"/>
        <v>10184.24</v>
      </c>
      <c r="AV226" s="280">
        <f t="shared" si="64"/>
        <v>849</v>
      </c>
      <c r="AW226" s="280">
        <f t="shared" si="64"/>
        <v>849</v>
      </c>
      <c r="AX226" s="280">
        <f t="shared" si="64"/>
        <v>849</v>
      </c>
      <c r="AY226" s="280">
        <f t="shared" si="59"/>
        <v>849</v>
      </c>
      <c r="AZ226" s="280">
        <f t="shared" si="76"/>
        <v>1162.48</v>
      </c>
      <c r="BA226" s="280">
        <f t="shared" si="76"/>
        <v>1162.48</v>
      </c>
      <c r="BB226" s="280">
        <f t="shared" si="76"/>
        <v>1162.48</v>
      </c>
      <c r="BC226" s="280">
        <f t="shared" si="76"/>
        <v>1162.48</v>
      </c>
      <c r="BD226" s="280">
        <f t="shared" si="76"/>
        <v>1162.48</v>
      </c>
      <c r="BE226" s="280">
        <f t="shared" si="76"/>
        <v>1162.48</v>
      </c>
      <c r="BF226" s="280">
        <f t="shared" si="75"/>
        <v>1259.8699999999999</v>
      </c>
      <c r="BG226" s="280">
        <f t="shared" si="75"/>
        <v>1357.26</v>
      </c>
      <c r="BH226" s="280">
        <f t="shared" si="75"/>
        <v>1357.26</v>
      </c>
      <c r="BI226" s="280">
        <f t="shared" si="75"/>
        <v>1357.26</v>
      </c>
      <c r="BJ226" s="280">
        <f t="shared" si="75"/>
        <v>1357.26</v>
      </c>
      <c r="BK226" s="280">
        <f t="shared" si="75"/>
        <v>1357.26</v>
      </c>
      <c r="BL226" s="279">
        <f t="shared" si="80"/>
        <v>15021.050000000001</v>
      </c>
    </row>
    <row r="227" spans="1:66" x14ac:dyDescent="0.25">
      <c r="A227" s="268" t="s">
        <v>262</v>
      </c>
      <c r="B227" s="175">
        <v>1.1999999999999999E-2</v>
      </c>
      <c r="C227" s="175">
        <v>2.1700000000000001E-2</v>
      </c>
      <c r="D227" s="272">
        <v>3202576.63</v>
      </c>
      <c r="E227" s="272">
        <v>3202576.63</v>
      </c>
      <c r="F227" s="272">
        <v>3202576.63</v>
      </c>
      <c r="G227" s="272">
        <v>3202576.63</v>
      </c>
      <c r="H227" s="272">
        <v>3202576.63</v>
      </c>
      <c r="I227" s="272">
        <v>3211206.39</v>
      </c>
      <c r="J227" s="272">
        <v>3219836.15</v>
      </c>
      <c r="K227" s="272">
        <v>3219836.15</v>
      </c>
      <c r="L227" s="272">
        <v>3219836.15</v>
      </c>
      <c r="M227" s="272">
        <v>3219836.15</v>
      </c>
      <c r="N227" s="272">
        <v>3219836.15</v>
      </c>
      <c r="O227" s="272">
        <v>3219836.15</v>
      </c>
      <c r="P227" s="272">
        <f t="shared" si="77"/>
        <v>38543106.43999999</v>
      </c>
      <c r="Q227" s="272">
        <v>3219836.15</v>
      </c>
      <c r="R227" s="272">
        <v>3219836.15</v>
      </c>
      <c r="S227" s="272">
        <v>3219836.15</v>
      </c>
      <c r="T227" s="272">
        <v>3219836.15</v>
      </c>
      <c r="U227" s="272">
        <v>3219836.15</v>
      </c>
      <c r="V227" s="272">
        <v>3219836.15</v>
      </c>
      <c r="W227" s="272">
        <v>3219836.15</v>
      </c>
      <c r="X227" s="272">
        <v>3219836.15</v>
      </c>
      <c r="Y227" s="272">
        <v>3219836.15</v>
      </c>
      <c r="Z227" s="272">
        <v>3219836.15</v>
      </c>
      <c r="AA227" s="272">
        <v>3219836.15</v>
      </c>
      <c r="AB227" s="272">
        <v>3219836.15</v>
      </c>
      <c r="AC227" s="272">
        <v>3219836.15</v>
      </c>
      <c r="AD227" s="272">
        <v>3219836.15</v>
      </c>
      <c r="AE227" s="272">
        <v>3219836.15</v>
      </c>
      <c r="AF227" s="272">
        <v>3219836.15</v>
      </c>
      <c r="AG227" s="170">
        <f t="shared" si="78"/>
        <v>38638033.79999999</v>
      </c>
      <c r="AI227" s="279">
        <f t="shared" si="63"/>
        <v>3202.58</v>
      </c>
      <c r="AJ227" s="279">
        <f t="shared" si="63"/>
        <v>3202.58</v>
      </c>
      <c r="AK227" s="279">
        <f t="shared" si="63"/>
        <v>3202.58</v>
      </c>
      <c r="AL227" s="279">
        <f t="shared" si="63"/>
        <v>3202.58</v>
      </c>
      <c r="AM227" s="279">
        <f t="shared" si="63"/>
        <v>3202.58</v>
      </c>
      <c r="AN227" s="279">
        <f t="shared" si="63"/>
        <v>3211.21</v>
      </c>
      <c r="AO227" s="279">
        <f t="shared" si="81"/>
        <v>3219.84</v>
      </c>
      <c r="AP227" s="279">
        <f t="shared" si="81"/>
        <v>3219.84</v>
      </c>
      <c r="AQ227" s="279">
        <f t="shared" si="81"/>
        <v>3219.84</v>
      </c>
      <c r="AR227" s="279">
        <f t="shared" si="74"/>
        <v>3219.84</v>
      </c>
      <c r="AS227" s="279">
        <f t="shared" si="74"/>
        <v>3219.84</v>
      </c>
      <c r="AT227" s="279">
        <f t="shared" si="74"/>
        <v>3219.84</v>
      </c>
      <c r="AU227" s="280">
        <f t="shared" si="79"/>
        <v>38543.149999999994</v>
      </c>
      <c r="AV227" s="280">
        <f t="shared" si="64"/>
        <v>3219.84</v>
      </c>
      <c r="AW227" s="280">
        <f t="shared" si="64"/>
        <v>3219.84</v>
      </c>
      <c r="AX227" s="280">
        <f t="shared" si="64"/>
        <v>3219.84</v>
      </c>
      <c r="AY227" s="280">
        <f t="shared" si="59"/>
        <v>3219.84</v>
      </c>
      <c r="AZ227" s="280">
        <f t="shared" si="76"/>
        <v>5822.54</v>
      </c>
      <c r="BA227" s="280">
        <f t="shared" si="76"/>
        <v>5822.54</v>
      </c>
      <c r="BB227" s="280">
        <f t="shared" si="76"/>
        <v>5822.54</v>
      </c>
      <c r="BC227" s="280">
        <f t="shared" si="76"/>
        <v>5822.54</v>
      </c>
      <c r="BD227" s="280">
        <f t="shared" si="76"/>
        <v>5822.54</v>
      </c>
      <c r="BE227" s="280">
        <f t="shared" si="76"/>
        <v>5822.54</v>
      </c>
      <c r="BF227" s="280">
        <f t="shared" si="75"/>
        <v>5822.54</v>
      </c>
      <c r="BG227" s="280">
        <f t="shared" si="75"/>
        <v>5822.54</v>
      </c>
      <c r="BH227" s="280">
        <f t="shared" si="75"/>
        <v>5822.54</v>
      </c>
      <c r="BI227" s="280">
        <f t="shared" si="75"/>
        <v>5822.54</v>
      </c>
      <c r="BJ227" s="280">
        <f t="shared" si="75"/>
        <v>5822.54</v>
      </c>
      <c r="BK227" s="280">
        <f t="shared" si="75"/>
        <v>5822.54</v>
      </c>
      <c r="BL227" s="279">
        <f t="shared" si="80"/>
        <v>69870.48</v>
      </c>
    </row>
    <row r="228" spans="1:66" x14ac:dyDescent="0.25">
      <c r="A228" s="268" t="s">
        <v>263</v>
      </c>
      <c r="B228" s="175">
        <v>1.1999999999999999E-2</v>
      </c>
      <c r="C228" s="175">
        <v>2.1700000000000001E-2</v>
      </c>
      <c r="D228" s="272">
        <v>824923.38</v>
      </c>
      <c r="E228" s="272">
        <v>824923.38</v>
      </c>
      <c r="F228" s="272">
        <v>824923.38</v>
      </c>
      <c r="G228" s="272">
        <v>824923.38</v>
      </c>
      <c r="H228" s="272">
        <v>824923.38</v>
      </c>
      <c r="I228" s="272">
        <v>824923.38</v>
      </c>
      <c r="J228" s="272">
        <v>824923.38</v>
      </c>
      <c r="K228" s="272">
        <v>824923.38</v>
      </c>
      <c r="L228" s="272">
        <v>824923.38</v>
      </c>
      <c r="M228" s="272">
        <v>824923.38</v>
      </c>
      <c r="N228" s="272">
        <v>824923.38</v>
      </c>
      <c r="O228" s="272">
        <v>824923.38</v>
      </c>
      <c r="P228" s="272">
        <f t="shared" si="77"/>
        <v>9899080.5600000005</v>
      </c>
      <c r="Q228" s="272">
        <v>824923.38</v>
      </c>
      <c r="R228" s="272">
        <v>824923.38</v>
      </c>
      <c r="S228" s="272">
        <v>824923.38</v>
      </c>
      <c r="T228" s="272">
        <v>824923.38</v>
      </c>
      <c r="U228" s="272">
        <v>824923.38</v>
      </c>
      <c r="V228" s="272">
        <v>824923.38</v>
      </c>
      <c r="W228" s="272">
        <v>824923.38</v>
      </c>
      <c r="X228" s="272">
        <v>824923.38</v>
      </c>
      <c r="Y228" s="272">
        <v>824923.38</v>
      </c>
      <c r="Z228" s="272">
        <v>824923.38</v>
      </c>
      <c r="AA228" s="272">
        <v>824923.38</v>
      </c>
      <c r="AB228" s="272">
        <v>824923.38</v>
      </c>
      <c r="AC228" s="272">
        <v>824923.38</v>
      </c>
      <c r="AD228" s="272">
        <v>824923.38</v>
      </c>
      <c r="AE228" s="272">
        <v>824923.38</v>
      </c>
      <c r="AF228" s="272">
        <v>824923.38</v>
      </c>
      <c r="AG228" s="170">
        <f t="shared" si="78"/>
        <v>9899080.5600000005</v>
      </c>
      <c r="AI228" s="279">
        <f t="shared" si="63"/>
        <v>824.92</v>
      </c>
      <c r="AJ228" s="279">
        <f t="shared" si="63"/>
        <v>824.92</v>
      </c>
      <c r="AK228" s="279">
        <f t="shared" si="63"/>
        <v>824.92</v>
      </c>
      <c r="AL228" s="279">
        <f t="shared" si="63"/>
        <v>824.92</v>
      </c>
      <c r="AM228" s="279">
        <f t="shared" si="63"/>
        <v>824.92</v>
      </c>
      <c r="AN228" s="279">
        <f t="shared" si="63"/>
        <v>824.92</v>
      </c>
      <c r="AO228" s="279">
        <f t="shared" si="81"/>
        <v>824.92</v>
      </c>
      <c r="AP228" s="279">
        <f t="shared" si="81"/>
        <v>824.92</v>
      </c>
      <c r="AQ228" s="279">
        <f t="shared" si="81"/>
        <v>824.92</v>
      </c>
      <c r="AR228" s="279">
        <f t="shared" si="74"/>
        <v>824.92</v>
      </c>
      <c r="AS228" s="279">
        <f t="shared" si="74"/>
        <v>824.92</v>
      </c>
      <c r="AT228" s="279">
        <f t="shared" si="74"/>
        <v>824.92</v>
      </c>
      <c r="AU228" s="280">
        <f t="shared" si="79"/>
        <v>9899.0399999999991</v>
      </c>
      <c r="AV228" s="280">
        <f t="shared" si="64"/>
        <v>824.92</v>
      </c>
      <c r="AW228" s="280">
        <f t="shared" si="64"/>
        <v>824.92</v>
      </c>
      <c r="AX228" s="280">
        <f t="shared" si="64"/>
        <v>824.92</v>
      </c>
      <c r="AY228" s="280">
        <f t="shared" si="59"/>
        <v>824.92</v>
      </c>
      <c r="AZ228" s="280">
        <f t="shared" si="76"/>
        <v>1491.74</v>
      </c>
      <c r="BA228" s="280">
        <f t="shared" si="76"/>
        <v>1491.74</v>
      </c>
      <c r="BB228" s="280">
        <f t="shared" si="76"/>
        <v>1491.74</v>
      </c>
      <c r="BC228" s="280">
        <f t="shared" si="76"/>
        <v>1491.74</v>
      </c>
      <c r="BD228" s="280">
        <f t="shared" si="76"/>
        <v>1491.74</v>
      </c>
      <c r="BE228" s="280">
        <f t="shared" si="76"/>
        <v>1491.74</v>
      </c>
      <c r="BF228" s="280">
        <f t="shared" si="75"/>
        <v>1491.74</v>
      </c>
      <c r="BG228" s="280">
        <f t="shared" si="75"/>
        <v>1491.74</v>
      </c>
      <c r="BH228" s="280">
        <f t="shared" si="75"/>
        <v>1491.74</v>
      </c>
      <c r="BI228" s="280">
        <f t="shared" si="75"/>
        <v>1491.74</v>
      </c>
      <c r="BJ228" s="280">
        <f t="shared" si="75"/>
        <v>1491.74</v>
      </c>
      <c r="BK228" s="280">
        <f t="shared" si="75"/>
        <v>1491.74</v>
      </c>
      <c r="BL228" s="279">
        <f t="shared" si="80"/>
        <v>17900.88</v>
      </c>
      <c r="BN228" s="279">
        <f>BL228</f>
        <v>17900.88</v>
      </c>
    </row>
    <row r="229" spans="1:66" x14ac:dyDescent="0.25">
      <c r="A229" s="268" t="s">
        <v>264</v>
      </c>
      <c r="B229" s="175">
        <v>3.0300000000000001E-2</v>
      </c>
      <c r="C229" s="175">
        <v>3.5299999999999998E-2</v>
      </c>
      <c r="D229" s="272">
        <v>9992338.3000000007</v>
      </c>
      <c r="E229" s="272">
        <v>9868482.8200000003</v>
      </c>
      <c r="F229" s="272">
        <v>9751349.7699999996</v>
      </c>
      <c r="G229" s="272">
        <v>9788721.75</v>
      </c>
      <c r="H229" s="272">
        <v>9826093.7300000004</v>
      </c>
      <c r="I229" s="272">
        <v>9931344.8100000005</v>
      </c>
      <c r="J229" s="272">
        <v>10054461.385000002</v>
      </c>
      <c r="K229" s="272">
        <v>10155720.74</v>
      </c>
      <c r="L229" s="272">
        <v>10265606.004999999</v>
      </c>
      <c r="M229" s="272">
        <v>10292097.42</v>
      </c>
      <c r="N229" s="272">
        <v>10292097.42</v>
      </c>
      <c r="O229" s="272">
        <v>10383851.99</v>
      </c>
      <c r="P229" s="272">
        <f t="shared" si="77"/>
        <v>120602166.14</v>
      </c>
      <c r="Q229" s="272">
        <v>10475606.560000001</v>
      </c>
      <c r="R229" s="272">
        <v>10475606.560000001</v>
      </c>
      <c r="S229" s="272">
        <v>10509912.860000001</v>
      </c>
      <c r="T229" s="272">
        <v>11309880.699999999</v>
      </c>
      <c r="U229" s="272">
        <v>12075542.24</v>
      </c>
      <c r="V229" s="272">
        <v>12091170.870000001</v>
      </c>
      <c r="W229" s="272">
        <v>12106799.5</v>
      </c>
      <c r="X229" s="272">
        <v>12155461.425000001</v>
      </c>
      <c r="Y229" s="272">
        <v>12204123.35</v>
      </c>
      <c r="Z229" s="272">
        <v>12204123.35</v>
      </c>
      <c r="AA229" s="272">
        <v>12204123.35</v>
      </c>
      <c r="AB229" s="272">
        <v>12234095.75</v>
      </c>
      <c r="AC229" s="272">
        <v>12264068.15</v>
      </c>
      <c r="AD229" s="272">
        <v>12264068.15</v>
      </c>
      <c r="AE229" s="272">
        <v>12312033.65</v>
      </c>
      <c r="AF229" s="272">
        <v>12354477.755000001</v>
      </c>
      <c r="AG229" s="170">
        <f t="shared" si="78"/>
        <v>146470087.54000002</v>
      </c>
      <c r="AI229" s="279">
        <f t="shared" si="63"/>
        <v>25230.65</v>
      </c>
      <c r="AJ229" s="279">
        <f t="shared" si="63"/>
        <v>24917.919999999998</v>
      </c>
      <c r="AK229" s="279">
        <f t="shared" si="63"/>
        <v>24622.16</v>
      </c>
      <c r="AL229" s="279">
        <f t="shared" si="63"/>
        <v>24716.52</v>
      </c>
      <c r="AM229" s="279">
        <f t="shared" si="63"/>
        <v>24810.89</v>
      </c>
      <c r="AN229" s="279">
        <f t="shared" si="63"/>
        <v>25076.65</v>
      </c>
      <c r="AO229" s="279">
        <f t="shared" si="81"/>
        <v>25387.51</v>
      </c>
      <c r="AP229" s="279">
        <f t="shared" si="81"/>
        <v>25643.19</v>
      </c>
      <c r="AQ229" s="279">
        <f t="shared" si="81"/>
        <v>25920.66</v>
      </c>
      <c r="AR229" s="279">
        <f t="shared" si="74"/>
        <v>25987.55</v>
      </c>
      <c r="AS229" s="279">
        <f t="shared" si="74"/>
        <v>25987.55</v>
      </c>
      <c r="AT229" s="279">
        <f t="shared" si="74"/>
        <v>26219.23</v>
      </c>
      <c r="AU229" s="280">
        <f t="shared" si="79"/>
        <v>304520.48</v>
      </c>
      <c r="AV229" s="280">
        <f t="shared" si="64"/>
        <v>26450.91</v>
      </c>
      <c r="AW229" s="280">
        <f t="shared" si="64"/>
        <v>26450.91</v>
      </c>
      <c r="AX229" s="280">
        <f t="shared" si="64"/>
        <v>26537.53</v>
      </c>
      <c r="AY229" s="280">
        <f t="shared" si="59"/>
        <v>28557.45</v>
      </c>
      <c r="AZ229" s="280">
        <f t="shared" si="76"/>
        <v>35522.22</v>
      </c>
      <c r="BA229" s="280">
        <f t="shared" si="76"/>
        <v>35568.19</v>
      </c>
      <c r="BB229" s="280">
        <f t="shared" si="76"/>
        <v>35614.17</v>
      </c>
      <c r="BC229" s="280">
        <f t="shared" si="76"/>
        <v>35757.32</v>
      </c>
      <c r="BD229" s="280">
        <f t="shared" si="76"/>
        <v>35900.46</v>
      </c>
      <c r="BE229" s="280">
        <f t="shared" si="76"/>
        <v>35900.46</v>
      </c>
      <c r="BF229" s="280">
        <f t="shared" si="75"/>
        <v>35900.46</v>
      </c>
      <c r="BG229" s="280">
        <f t="shared" si="75"/>
        <v>35988.629999999997</v>
      </c>
      <c r="BH229" s="280">
        <f t="shared" si="75"/>
        <v>36076.800000000003</v>
      </c>
      <c r="BI229" s="280">
        <f t="shared" si="75"/>
        <v>36076.800000000003</v>
      </c>
      <c r="BJ229" s="280">
        <f t="shared" si="75"/>
        <v>36217.9</v>
      </c>
      <c r="BK229" s="280">
        <f t="shared" si="75"/>
        <v>36342.76</v>
      </c>
      <c r="BL229" s="279">
        <f t="shared" si="80"/>
        <v>430866.17</v>
      </c>
    </row>
    <row r="230" spans="1:66" x14ac:dyDescent="0.25">
      <c r="A230" s="268" t="s">
        <v>265</v>
      </c>
      <c r="B230" s="175">
        <v>0</v>
      </c>
      <c r="C230" s="175">
        <v>0</v>
      </c>
      <c r="D230" s="272">
        <v>45689.51</v>
      </c>
      <c r="E230" s="272">
        <v>45689.51</v>
      </c>
      <c r="F230" s="272">
        <v>45689.51</v>
      </c>
      <c r="G230" s="272">
        <v>45689.51</v>
      </c>
      <c r="H230" s="272">
        <v>22844.76</v>
      </c>
      <c r="I230" s="272">
        <v>0</v>
      </c>
      <c r="J230" s="272">
        <v>0</v>
      </c>
      <c r="K230" s="272">
        <v>0</v>
      </c>
      <c r="L230" s="272">
        <v>0</v>
      </c>
      <c r="M230" s="272">
        <v>0</v>
      </c>
      <c r="N230" s="272">
        <v>0</v>
      </c>
      <c r="O230" s="272">
        <v>0</v>
      </c>
      <c r="P230" s="272">
        <f t="shared" si="77"/>
        <v>205602.80000000002</v>
      </c>
      <c r="Q230" s="272">
        <v>0</v>
      </c>
      <c r="R230" s="272">
        <v>0</v>
      </c>
      <c r="S230" s="272">
        <v>0</v>
      </c>
      <c r="T230" s="272">
        <v>0</v>
      </c>
      <c r="U230" s="272">
        <v>0</v>
      </c>
      <c r="V230" s="272">
        <v>0</v>
      </c>
      <c r="W230" s="272">
        <v>0</v>
      </c>
      <c r="X230" s="272">
        <v>0</v>
      </c>
      <c r="Y230" s="272">
        <v>0</v>
      </c>
      <c r="Z230" s="272">
        <v>0</v>
      </c>
      <c r="AA230" s="272">
        <v>0</v>
      </c>
      <c r="AB230" s="272">
        <v>-22844.755000000001</v>
      </c>
      <c r="AC230" s="272">
        <v>-45689.51</v>
      </c>
      <c r="AD230" s="272">
        <v>-45689.51</v>
      </c>
      <c r="AE230" s="272">
        <v>-45689.51</v>
      </c>
      <c r="AF230" s="272">
        <v>-45689.51</v>
      </c>
      <c r="AG230" s="170">
        <f t="shared" si="78"/>
        <v>-205602.79500000001</v>
      </c>
      <c r="AI230" s="279">
        <f t="shared" si="63"/>
        <v>0</v>
      </c>
      <c r="AJ230" s="279">
        <f t="shared" si="63"/>
        <v>0</v>
      </c>
      <c r="AK230" s="279">
        <f t="shared" si="63"/>
        <v>0</v>
      </c>
      <c r="AL230" s="279">
        <f t="shared" si="63"/>
        <v>0</v>
      </c>
      <c r="AM230" s="279">
        <f t="shared" si="63"/>
        <v>0</v>
      </c>
      <c r="AN230" s="279">
        <f t="shared" si="63"/>
        <v>0</v>
      </c>
      <c r="AO230" s="279">
        <f t="shared" si="81"/>
        <v>0</v>
      </c>
      <c r="AP230" s="279">
        <f t="shared" si="81"/>
        <v>0</v>
      </c>
      <c r="AQ230" s="279">
        <f t="shared" si="81"/>
        <v>0</v>
      </c>
      <c r="AR230" s="279">
        <f t="shared" si="74"/>
        <v>0</v>
      </c>
      <c r="AS230" s="279">
        <f t="shared" si="74"/>
        <v>0</v>
      </c>
      <c r="AT230" s="279">
        <f t="shared" si="74"/>
        <v>0</v>
      </c>
      <c r="AU230" s="280">
        <f t="shared" si="79"/>
        <v>0</v>
      </c>
      <c r="AV230" s="280">
        <f t="shared" si="64"/>
        <v>0</v>
      </c>
      <c r="AW230" s="280">
        <f t="shared" si="64"/>
        <v>0</v>
      </c>
      <c r="AX230" s="280">
        <f t="shared" si="64"/>
        <v>0</v>
      </c>
      <c r="AY230" s="280">
        <f t="shared" si="59"/>
        <v>0</v>
      </c>
      <c r="AZ230" s="280">
        <f t="shared" si="76"/>
        <v>0</v>
      </c>
      <c r="BA230" s="280">
        <f t="shared" si="76"/>
        <v>0</v>
      </c>
      <c r="BB230" s="280">
        <f t="shared" si="76"/>
        <v>0</v>
      </c>
      <c r="BC230" s="280">
        <f t="shared" si="76"/>
        <v>0</v>
      </c>
      <c r="BD230" s="280">
        <f t="shared" si="76"/>
        <v>0</v>
      </c>
      <c r="BE230" s="280">
        <f t="shared" si="76"/>
        <v>0</v>
      </c>
      <c r="BF230" s="280">
        <f t="shared" si="75"/>
        <v>0</v>
      </c>
      <c r="BG230" s="280">
        <f t="shared" si="75"/>
        <v>0</v>
      </c>
      <c r="BH230" s="280">
        <f t="shared" si="75"/>
        <v>0</v>
      </c>
      <c r="BI230" s="280">
        <f t="shared" si="75"/>
        <v>0</v>
      </c>
      <c r="BJ230" s="280">
        <f t="shared" si="75"/>
        <v>0</v>
      </c>
      <c r="BK230" s="280">
        <f t="shared" si="75"/>
        <v>0</v>
      </c>
      <c r="BL230" s="279">
        <f t="shared" si="80"/>
        <v>0</v>
      </c>
    </row>
    <row r="231" spans="1:66" x14ac:dyDescent="0.25">
      <c r="A231" s="268" t="s">
        <v>654</v>
      </c>
      <c r="B231" s="175">
        <v>0</v>
      </c>
      <c r="C231" s="175">
        <v>0</v>
      </c>
      <c r="D231" s="272">
        <v>22250.26</v>
      </c>
      <c r="E231" s="272">
        <v>22250.26</v>
      </c>
      <c r="F231" s="272">
        <v>22250.26</v>
      </c>
      <c r="G231" s="272">
        <v>22250.26</v>
      </c>
      <c r="H231" s="272">
        <v>11125.13</v>
      </c>
      <c r="I231" s="272">
        <v>0</v>
      </c>
      <c r="J231" s="272">
        <v>0</v>
      </c>
      <c r="K231" s="272">
        <v>0</v>
      </c>
      <c r="L231" s="272">
        <v>0</v>
      </c>
      <c r="M231" s="272">
        <v>0</v>
      </c>
      <c r="N231" s="272">
        <v>0</v>
      </c>
      <c r="O231" s="272">
        <v>0</v>
      </c>
      <c r="P231" s="272">
        <f t="shared" si="77"/>
        <v>100126.17</v>
      </c>
      <c r="Q231" s="272">
        <v>0</v>
      </c>
      <c r="R231" s="272">
        <v>0</v>
      </c>
      <c r="S231" s="272">
        <v>0</v>
      </c>
      <c r="T231" s="272">
        <v>0</v>
      </c>
      <c r="U231" s="272">
        <v>0</v>
      </c>
      <c r="V231" s="272">
        <v>0</v>
      </c>
      <c r="W231" s="272">
        <v>0</v>
      </c>
      <c r="X231" s="272">
        <v>0</v>
      </c>
      <c r="Y231" s="272">
        <v>0</v>
      </c>
      <c r="Z231" s="272">
        <v>0</v>
      </c>
      <c r="AA231" s="272">
        <v>0</v>
      </c>
      <c r="AB231" s="272">
        <v>-11125.13</v>
      </c>
      <c r="AC231" s="272">
        <v>-22250.26</v>
      </c>
      <c r="AD231" s="272">
        <v>-22250.26</v>
      </c>
      <c r="AE231" s="272">
        <v>-22250.26</v>
      </c>
      <c r="AF231" s="272">
        <v>-22250.26</v>
      </c>
      <c r="AG231" s="170">
        <f t="shared" si="78"/>
        <v>-100126.16999999998</v>
      </c>
      <c r="AI231" s="279">
        <f t="shared" si="63"/>
        <v>0</v>
      </c>
      <c r="AJ231" s="279">
        <f t="shared" si="63"/>
        <v>0</v>
      </c>
      <c r="AK231" s="279">
        <f t="shared" si="63"/>
        <v>0</v>
      </c>
      <c r="AL231" s="279">
        <f t="shared" si="63"/>
        <v>0</v>
      </c>
      <c r="AM231" s="279">
        <f t="shared" si="63"/>
        <v>0</v>
      </c>
      <c r="AN231" s="279">
        <f t="shared" si="63"/>
        <v>0</v>
      </c>
      <c r="AO231" s="279">
        <f t="shared" si="81"/>
        <v>0</v>
      </c>
      <c r="AP231" s="279">
        <f t="shared" si="81"/>
        <v>0</v>
      </c>
      <c r="AQ231" s="279">
        <f t="shared" si="81"/>
        <v>0</v>
      </c>
      <c r="AR231" s="279">
        <f t="shared" si="74"/>
        <v>0</v>
      </c>
      <c r="AS231" s="279">
        <f t="shared" si="74"/>
        <v>0</v>
      </c>
      <c r="AT231" s="279">
        <f t="shared" si="74"/>
        <v>0</v>
      </c>
      <c r="AU231" s="280">
        <f t="shared" si="79"/>
        <v>0</v>
      </c>
      <c r="AV231" s="280">
        <f t="shared" si="64"/>
        <v>0</v>
      </c>
      <c r="AW231" s="280">
        <f t="shared" si="64"/>
        <v>0</v>
      </c>
      <c r="AX231" s="280">
        <f t="shared" si="64"/>
        <v>0</v>
      </c>
      <c r="AY231" s="280">
        <f t="shared" si="59"/>
        <v>0</v>
      </c>
      <c r="AZ231" s="280">
        <f t="shared" si="76"/>
        <v>0</v>
      </c>
      <c r="BA231" s="280">
        <f t="shared" si="76"/>
        <v>0</v>
      </c>
      <c r="BB231" s="280">
        <f t="shared" si="76"/>
        <v>0</v>
      </c>
      <c r="BC231" s="280">
        <f t="shared" si="76"/>
        <v>0</v>
      </c>
      <c r="BD231" s="280">
        <f t="shared" si="76"/>
        <v>0</v>
      </c>
      <c r="BE231" s="280">
        <f t="shared" si="76"/>
        <v>0</v>
      </c>
      <c r="BF231" s="280">
        <f t="shared" si="75"/>
        <v>0</v>
      </c>
      <c r="BG231" s="280">
        <f t="shared" si="75"/>
        <v>0</v>
      </c>
      <c r="BH231" s="280">
        <f t="shared" si="75"/>
        <v>0</v>
      </c>
      <c r="BI231" s="280">
        <f t="shared" si="75"/>
        <v>0</v>
      </c>
      <c r="BJ231" s="280">
        <f t="shared" si="75"/>
        <v>0</v>
      </c>
      <c r="BK231" s="280">
        <f t="shared" si="75"/>
        <v>0</v>
      </c>
      <c r="BL231" s="279">
        <f t="shared" si="80"/>
        <v>0</v>
      </c>
    </row>
    <row r="232" spans="1:66" x14ac:dyDescent="0.25">
      <c r="A232" s="268" t="s">
        <v>266</v>
      </c>
      <c r="B232" s="175">
        <v>0</v>
      </c>
      <c r="C232" s="175">
        <v>0</v>
      </c>
      <c r="D232" s="272">
        <v>371296.87</v>
      </c>
      <c r="E232" s="272">
        <v>371296.87</v>
      </c>
      <c r="F232" s="272">
        <v>371296.87</v>
      </c>
      <c r="G232" s="272">
        <v>371296.87</v>
      </c>
      <c r="H232" s="272">
        <v>185648.44</v>
      </c>
      <c r="I232" s="272">
        <v>0</v>
      </c>
      <c r="J232" s="272">
        <v>0</v>
      </c>
      <c r="K232" s="272">
        <v>0</v>
      </c>
      <c r="L232" s="272">
        <v>0</v>
      </c>
      <c r="M232" s="272">
        <v>0</v>
      </c>
      <c r="N232" s="272">
        <v>0</v>
      </c>
      <c r="O232" s="272">
        <v>0</v>
      </c>
      <c r="P232" s="272">
        <f t="shared" si="77"/>
        <v>1670835.92</v>
      </c>
      <c r="Q232" s="272">
        <v>0</v>
      </c>
      <c r="R232" s="272">
        <v>0</v>
      </c>
      <c r="S232" s="272">
        <v>0</v>
      </c>
      <c r="T232" s="272">
        <v>0</v>
      </c>
      <c r="U232" s="272">
        <v>0</v>
      </c>
      <c r="V232" s="272">
        <v>0</v>
      </c>
      <c r="W232" s="272">
        <v>0</v>
      </c>
      <c r="X232" s="272">
        <v>0</v>
      </c>
      <c r="Y232" s="272">
        <v>0</v>
      </c>
      <c r="Z232" s="272">
        <v>0</v>
      </c>
      <c r="AA232" s="272">
        <v>0</v>
      </c>
      <c r="AB232" s="272">
        <v>-185648.435</v>
      </c>
      <c r="AC232" s="272">
        <v>-371296.87</v>
      </c>
      <c r="AD232" s="272">
        <v>-371296.87</v>
      </c>
      <c r="AE232" s="272">
        <v>-371296.87</v>
      </c>
      <c r="AF232" s="272">
        <v>-371296.87</v>
      </c>
      <c r="AG232" s="170">
        <f t="shared" si="78"/>
        <v>-1670835.915</v>
      </c>
      <c r="AI232" s="279">
        <f t="shared" si="63"/>
        <v>0</v>
      </c>
      <c r="AJ232" s="279">
        <f t="shared" si="63"/>
        <v>0</v>
      </c>
      <c r="AK232" s="279">
        <f t="shared" si="63"/>
        <v>0</v>
      </c>
      <c r="AL232" s="279">
        <f t="shared" si="63"/>
        <v>0</v>
      </c>
      <c r="AM232" s="279">
        <f t="shared" si="63"/>
        <v>0</v>
      </c>
      <c r="AN232" s="279">
        <f t="shared" si="63"/>
        <v>0</v>
      </c>
      <c r="AO232" s="279">
        <f t="shared" si="81"/>
        <v>0</v>
      </c>
      <c r="AP232" s="279">
        <f t="shared" si="81"/>
        <v>0</v>
      </c>
      <c r="AQ232" s="279">
        <f t="shared" si="81"/>
        <v>0</v>
      </c>
      <c r="AR232" s="279">
        <f t="shared" si="74"/>
        <v>0</v>
      </c>
      <c r="AS232" s="279">
        <f t="shared" si="74"/>
        <v>0</v>
      </c>
      <c r="AT232" s="279">
        <f t="shared" si="74"/>
        <v>0</v>
      </c>
      <c r="AU232" s="280">
        <f t="shared" si="79"/>
        <v>0</v>
      </c>
      <c r="AV232" s="280">
        <f t="shared" si="64"/>
        <v>0</v>
      </c>
      <c r="AW232" s="280">
        <f t="shared" si="64"/>
        <v>0</v>
      </c>
      <c r="AX232" s="280">
        <f t="shared" si="64"/>
        <v>0</v>
      </c>
      <c r="AY232" s="280">
        <f t="shared" si="59"/>
        <v>0</v>
      </c>
      <c r="AZ232" s="280">
        <f t="shared" si="76"/>
        <v>0</v>
      </c>
      <c r="BA232" s="280">
        <f t="shared" si="76"/>
        <v>0</v>
      </c>
      <c r="BB232" s="280">
        <f t="shared" si="76"/>
        <v>0</v>
      </c>
      <c r="BC232" s="280">
        <f t="shared" si="76"/>
        <v>0</v>
      </c>
      <c r="BD232" s="280">
        <f t="shared" si="76"/>
        <v>0</v>
      </c>
      <c r="BE232" s="280">
        <f t="shared" si="76"/>
        <v>0</v>
      </c>
      <c r="BF232" s="280">
        <f t="shared" si="75"/>
        <v>0</v>
      </c>
      <c r="BG232" s="280">
        <f t="shared" si="75"/>
        <v>0</v>
      </c>
      <c r="BH232" s="280">
        <f t="shared" si="75"/>
        <v>0</v>
      </c>
      <c r="BI232" s="280">
        <f t="shared" si="75"/>
        <v>0</v>
      </c>
      <c r="BJ232" s="280">
        <f t="shared" si="75"/>
        <v>0</v>
      </c>
      <c r="BK232" s="280">
        <f t="shared" si="75"/>
        <v>0</v>
      </c>
      <c r="BL232" s="279">
        <f t="shared" si="80"/>
        <v>0</v>
      </c>
    </row>
    <row r="233" spans="1:66" x14ac:dyDescent="0.25">
      <c r="A233" s="268" t="s">
        <v>655</v>
      </c>
      <c r="B233" s="175">
        <v>0</v>
      </c>
      <c r="C233" s="175">
        <v>0</v>
      </c>
      <c r="D233" s="272">
        <v>0</v>
      </c>
      <c r="E233" s="272">
        <v>0</v>
      </c>
      <c r="F233" s="272">
        <v>0</v>
      </c>
      <c r="G233" s="272">
        <v>0</v>
      </c>
      <c r="H233" s="272">
        <v>0</v>
      </c>
      <c r="I233" s="272">
        <v>0</v>
      </c>
      <c r="J233" s="272">
        <v>0</v>
      </c>
      <c r="K233" s="272">
        <v>0</v>
      </c>
      <c r="L233" s="272">
        <v>0</v>
      </c>
      <c r="M233" s="272">
        <v>0</v>
      </c>
      <c r="N233" s="272">
        <v>0</v>
      </c>
      <c r="O233" s="272">
        <v>0</v>
      </c>
      <c r="P233" s="272">
        <f t="shared" si="77"/>
        <v>0</v>
      </c>
      <c r="Q233" s="272">
        <v>0</v>
      </c>
      <c r="R233" s="272">
        <v>0</v>
      </c>
      <c r="S233" s="272">
        <v>0</v>
      </c>
      <c r="T233" s="272">
        <v>0</v>
      </c>
      <c r="U233" s="272">
        <v>0</v>
      </c>
      <c r="V233" s="272">
        <v>0</v>
      </c>
      <c r="W233" s="272">
        <v>0</v>
      </c>
      <c r="X233" s="272">
        <v>0</v>
      </c>
      <c r="Y233" s="272">
        <v>0</v>
      </c>
      <c r="Z233" s="272">
        <v>0</v>
      </c>
      <c r="AA233" s="272">
        <v>0</v>
      </c>
      <c r="AB233" s="272">
        <v>0</v>
      </c>
      <c r="AC233" s="272">
        <v>0</v>
      </c>
      <c r="AD233" s="272">
        <v>0</v>
      </c>
      <c r="AE233" s="272">
        <v>0</v>
      </c>
      <c r="AF233" s="272">
        <v>0</v>
      </c>
      <c r="AG233" s="170">
        <f t="shared" si="78"/>
        <v>0</v>
      </c>
      <c r="AI233" s="279">
        <f t="shared" si="63"/>
        <v>0</v>
      </c>
      <c r="AJ233" s="279">
        <f t="shared" si="63"/>
        <v>0</v>
      </c>
      <c r="AK233" s="279">
        <f t="shared" si="63"/>
        <v>0</v>
      </c>
      <c r="AL233" s="279">
        <f t="shared" si="63"/>
        <v>0</v>
      </c>
      <c r="AM233" s="279">
        <f t="shared" si="63"/>
        <v>0</v>
      </c>
      <c r="AN233" s="279">
        <f t="shared" si="63"/>
        <v>0</v>
      </c>
      <c r="AO233" s="279">
        <f t="shared" si="81"/>
        <v>0</v>
      </c>
      <c r="AP233" s="279">
        <f t="shared" si="81"/>
        <v>0</v>
      </c>
      <c r="AQ233" s="279">
        <f t="shared" si="81"/>
        <v>0</v>
      </c>
      <c r="AR233" s="279">
        <f t="shared" si="74"/>
        <v>0</v>
      </c>
      <c r="AS233" s="279">
        <f t="shared" si="74"/>
        <v>0</v>
      </c>
      <c r="AT233" s="279">
        <f t="shared" si="74"/>
        <v>0</v>
      </c>
      <c r="AU233" s="280">
        <f t="shared" si="79"/>
        <v>0</v>
      </c>
      <c r="AV233" s="280">
        <f t="shared" si="64"/>
        <v>0</v>
      </c>
      <c r="AW233" s="280">
        <f t="shared" si="64"/>
        <v>0</v>
      </c>
      <c r="AX233" s="280">
        <f t="shared" si="64"/>
        <v>0</v>
      </c>
      <c r="AY233" s="280">
        <f t="shared" si="59"/>
        <v>0</v>
      </c>
      <c r="AZ233" s="280">
        <f t="shared" si="76"/>
        <v>0</v>
      </c>
      <c r="BA233" s="280">
        <f t="shared" si="76"/>
        <v>0</v>
      </c>
      <c r="BB233" s="280">
        <f t="shared" si="76"/>
        <v>0</v>
      </c>
      <c r="BC233" s="280">
        <f t="shared" si="76"/>
        <v>0</v>
      </c>
      <c r="BD233" s="280">
        <f t="shared" si="76"/>
        <v>0</v>
      </c>
      <c r="BE233" s="280">
        <f t="shared" si="76"/>
        <v>0</v>
      </c>
      <c r="BF233" s="280">
        <f t="shared" si="75"/>
        <v>0</v>
      </c>
      <c r="BG233" s="280">
        <f t="shared" si="75"/>
        <v>0</v>
      </c>
      <c r="BH233" s="280">
        <f t="shared" si="75"/>
        <v>0</v>
      </c>
      <c r="BI233" s="280">
        <f t="shared" si="75"/>
        <v>0</v>
      </c>
      <c r="BJ233" s="280">
        <f t="shared" si="75"/>
        <v>0</v>
      </c>
      <c r="BK233" s="280">
        <f t="shared" si="75"/>
        <v>0</v>
      </c>
      <c r="BL233" s="279">
        <f t="shared" si="80"/>
        <v>0</v>
      </c>
    </row>
    <row r="234" spans="1:66" x14ac:dyDescent="0.25">
      <c r="A234" s="268" t="s">
        <v>656</v>
      </c>
      <c r="B234" s="175">
        <v>0</v>
      </c>
      <c r="C234" s="175">
        <v>0</v>
      </c>
      <c r="D234" s="272">
        <v>0</v>
      </c>
      <c r="E234" s="272">
        <v>0</v>
      </c>
      <c r="F234" s="272">
        <v>0</v>
      </c>
      <c r="G234" s="272">
        <v>0</v>
      </c>
      <c r="H234" s="272">
        <v>0</v>
      </c>
      <c r="I234" s="272">
        <v>0</v>
      </c>
      <c r="J234" s="272">
        <v>0</v>
      </c>
      <c r="K234" s="272">
        <v>0</v>
      </c>
      <c r="L234" s="272">
        <v>0</v>
      </c>
      <c r="M234" s="272">
        <v>0</v>
      </c>
      <c r="N234" s="272">
        <v>0</v>
      </c>
      <c r="O234" s="272">
        <v>0</v>
      </c>
      <c r="P234" s="272">
        <f t="shared" si="77"/>
        <v>0</v>
      </c>
      <c r="Q234" s="272">
        <v>0</v>
      </c>
      <c r="R234" s="272">
        <v>0</v>
      </c>
      <c r="S234" s="272">
        <v>0</v>
      </c>
      <c r="T234" s="272">
        <v>0</v>
      </c>
      <c r="U234" s="272">
        <v>0</v>
      </c>
      <c r="V234" s="272">
        <v>0</v>
      </c>
      <c r="W234" s="272">
        <v>0</v>
      </c>
      <c r="X234" s="272">
        <v>0</v>
      </c>
      <c r="Y234" s="272">
        <v>0</v>
      </c>
      <c r="Z234" s="272">
        <v>0</v>
      </c>
      <c r="AA234" s="272">
        <v>0</v>
      </c>
      <c r="AB234" s="272">
        <v>0</v>
      </c>
      <c r="AC234" s="272">
        <v>0</v>
      </c>
      <c r="AD234" s="272">
        <v>0</v>
      </c>
      <c r="AE234" s="272">
        <v>0</v>
      </c>
      <c r="AF234" s="272">
        <v>0</v>
      </c>
      <c r="AG234" s="170">
        <f t="shared" si="78"/>
        <v>0</v>
      </c>
      <c r="AI234" s="279">
        <f t="shared" si="63"/>
        <v>0</v>
      </c>
      <c r="AJ234" s="279">
        <f t="shared" si="63"/>
        <v>0</v>
      </c>
      <c r="AK234" s="279">
        <f t="shared" si="63"/>
        <v>0</v>
      </c>
      <c r="AL234" s="279">
        <f t="shared" si="63"/>
        <v>0</v>
      </c>
      <c r="AM234" s="279">
        <f t="shared" si="63"/>
        <v>0</v>
      </c>
      <c r="AN234" s="279">
        <f t="shared" si="63"/>
        <v>0</v>
      </c>
      <c r="AO234" s="279">
        <f t="shared" si="81"/>
        <v>0</v>
      </c>
      <c r="AP234" s="279">
        <f t="shared" si="81"/>
        <v>0</v>
      </c>
      <c r="AQ234" s="279">
        <f t="shared" si="81"/>
        <v>0</v>
      </c>
      <c r="AR234" s="279">
        <f t="shared" si="74"/>
        <v>0</v>
      </c>
      <c r="AS234" s="279">
        <f t="shared" si="74"/>
        <v>0</v>
      </c>
      <c r="AT234" s="279">
        <f t="shared" si="74"/>
        <v>0</v>
      </c>
      <c r="AU234" s="280">
        <f t="shared" si="79"/>
        <v>0</v>
      </c>
      <c r="AV234" s="280">
        <f t="shared" si="64"/>
        <v>0</v>
      </c>
      <c r="AW234" s="280">
        <f t="shared" si="64"/>
        <v>0</v>
      </c>
      <c r="AX234" s="280">
        <f t="shared" si="64"/>
        <v>0</v>
      </c>
      <c r="AY234" s="280">
        <f t="shared" si="59"/>
        <v>0</v>
      </c>
      <c r="AZ234" s="280">
        <f t="shared" si="76"/>
        <v>0</v>
      </c>
      <c r="BA234" s="280">
        <f t="shared" si="76"/>
        <v>0</v>
      </c>
      <c r="BB234" s="280">
        <f t="shared" si="76"/>
        <v>0</v>
      </c>
      <c r="BC234" s="280">
        <f t="shared" si="76"/>
        <v>0</v>
      </c>
      <c r="BD234" s="280">
        <f t="shared" si="76"/>
        <v>0</v>
      </c>
      <c r="BE234" s="280">
        <f t="shared" si="76"/>
        <v>0</v>
      </c>
      <c r="BF234" s="280">
        <f t="shared" si="75"/>
        <v>0</v>
      </c>
      <c r="BG234" s="280">
        <f t="shared" si="75"/>
        <v>0</v>
      </c>
      <c r="BH234" s="280">
        <f t="shared" si="75"/>
        <v>0</v>
      </c>
      <c r="BI234" s="280">
        <f t="shared" ref="BI234:BK297" si="82">ROUND(AD234*$C234/12,2)</f>
        <v>0</v>
      </c>
      <c r="BJ234" s="280">
        <f t="shared" si="82"/>
        <v>0</v>
      </c>
      <c r="BK234" s="280">
        <f t="shared" si="82"/>
        <v>0</v>
      </c>
      <c r="BL234" s="279">
        <f t="shared" si="80"/>
        <v>0</v>
      </c>
    </row>
    <row r="235" spans="1:66" x14ac:dyDescent="0.25">
      <c r="A235" s="268" t="s">
        <v>267</v>
      </c>
      <c r="B235" s="175">
        <v>3.0399999999999996E-2</v>
      </c>
      <c r="C235" s="175">
        <v>3.4599999999999999E-2</v>
      </c>
      <c r="D235" s="272">
        <v>3688912.98</v>
      </c>
      <c r="E235" s="272">
        <v>3688912.98</v>
      </c>
      <c r="F235" s="272">
        <v>3688912.98</v>
      </c>
      <c r="G235" s="272">
        <v>3688912.98</v>
      </c>
      <c r="H235" s="272">
        <v>3702599.15</v>
      </c>
      <c r="I235" s="272">
        <v>3723719.27</v>
      </c>
      <c r="J235" s="272">
        <v>3889492.1549999998</v>
      </c>
      <c r="K235" s="272">
        <v>4074606.08</v>
      </c>
      <c r="L235" s="272">
        <v>4101381.08</v>
      </c>
      <c r="M235" s="272">
        <v>4101381.08</v>
      </c>
      <c r="N235" s="272">
        <v>4101381.08</v>
      </c>
      <c r="O235" s="272">
        <v>4101381.08</v>
      </c>
      <c r="P235" s="272">
        <f t="shared" si="77"/>
        <v>46551592.894999996</v>
      </c>
      <c r="Q235" s="272">
        <v>4101381.08</v>
      </c>
      <c r="R235" s="272">
        <v>4101381.08</v>
      </c>
      <c r="S235" s="272">
        <v>4101381.08</v>
      </c>
      <c r="T235" s="272">
        <v>4204738.8150000004</v>
      </c>
      <c r="U235" s="272">
        <v>4342785.2749999994</v>
      </c>
      <c r="V235" s="272">
        <v>4395354.7850000001</v>
      </c>
      <c r="W235" s="272">
        <v>4413235.57</v>
      </c>
      <c r="X235" s="272">
        <v>4504842.665</v>
      </c>
      <c r="Y235" s="272">
        <v>4596449.7600000007</v>
      </c>
      <c r="Z235" s="272">
        <v>4803240.99</v>
      </c>
      <c r="AA235" s="272">
        <v>5010032.2200000007</v>
      </c>
      <c r="AB235" s="272">
        <v>5041532.2200000007</v>
      </c>
      <c r="AC235" s="272">
        <v>5073032.2200000007</v>
      </c>
      <c r="AD235" s="272">
        <v>5073032.2200000007</v>
      </c>
      <c r="AE235" s="272">
        <v>5113072.4050000003</v>
      </c>
      <c r="AF235" s="272">
        <v>5175591.290000001</v>
      </c>
      <c r="AG235" s="170">
        <f t="shared" si="78"/>
        <v>57542201.619999997</v>
      </c>
      <c r="AI235" s="279">
        <f t="shared" si="63"/>
        <v>9345.25</v>
      </c>
      <c r="AJ235" s="279">
        <f t="shared" si="63"/>
        <v>9345.25</v>
      </c>
      <c r="AK235" s="279">
        <f t="shared" si="63"/>
        <v>9345.25</v>
      </c>
      <c r="AL235" s="279">
        <f t="shared" si="63"/>
        <v>9345.25</v>
      </c>
      <c r="AM235" s="279">
        <f t="shared" si="63"/>
        <v>9379.92</v>
      </c>
      <c r="AN235" s="279">
        <f t="shared" si="63"/>
        <v>9433.42</v>
      </c>
      <c r="AO235" s="279">
        <f t="shared" si="81"/>
        <v>9853.3799999999992</v>
      </c>
      <c r="AP235" s="279">
        <f t="shared" si="81"/>
        <v>10322.34</v>
      </c>
      <c r="AQ235" s="279">
        <f t="shared" si="81"/>
        <v>10390.17</v>
      </c>
      <c r="AR235" s="279">
        <f t="shared" si="74"/>
        <v>10390.17</v>
      </c>
      <c r="AS235" s="279">
        <f t="shared" si="74"/>
        <v>10390.17</v>
      </c>
      <c r="AT235" s="279">
        <f t="shared" si="74"/>
        <v>10390.17</v>
      </c>
      <c r="AU235" s="280">
        <f t="shared" si="79"/>
        <v>117930.73999999999</v>
      </c>
      <c r="AV235" s="280">
        <f t="shared" si="64"/>
        <v>10390.17</v>
      </c>
      <c r="AW235" s="280">
        <f t="shared" si="64"/>
        <v>10390.17</v>
      </c>
      <c r="AX235" s="280">
        <f t="shared" si="64"/>
        <v>10390.17</v>
      </c>
      <c r="AY235" s="280">
        <f t="shared" si="59"/>
        <v>10652</v>
      </c>
      <c r="AZ235" s="280">
        <f t="shared" si="76"/>
        <v>12521.7</v>
      </c>
      <c r="BA235" s="280">
        <f t="shared" si="76"/>
        <v>12673.27</v>
      </c>
      <c r="BB235" s="280">
        <f t="shared" si="76"/>
        <v>12724.83</v>
      </c>
      <c r="BC235" s="280">
        <f t="shared" ref="BC235:BH277" si="83">ROUND(X235*$C235/12,2)</f>
        <v>12988.96</v>
      </c>
      <c r="BD235" s="280">
        <f t="shared" si="83"/>
        <v>13253.1</v>
      </c>
      <c r="BE235" s="280">
        <f t="shared" si="83"/>
        <v>13849.34</v>
      </c>
      <c r="BF235" s="280">
        <f t="shared" si="83"/>
        <v>14445.59</v>
      </c>
      <c r="BG235" s="280">
        <f t="shared" si="83"/>
        <v>14536.42</v>
      </c>
      <c r="BH235" s="280">
        <f t="shared" si="83"/>
        <v>14627.24</v>
      </c>
      <c r="BI235" s="280">
        <f t="shared" si="82"/>
        <v>14627.24</v>
      </c>
      <c r="BJ235" s="280">
        <f t="shared" si="82"/>
        <v>14742.69</v>
      </c>
      <c r="BK235" s="280">
        <f t="shared" si="82"/>
        <v>14922.95</v>
      </c>
      <c r="BL235" s="279">
        <f t="shared" si="80"/>
        <v>165913.33000000002</v>
      </c>
    </row>
    <row r="236" spans="1:66" x14ac:dyDescent="0.25">
      <c r="A236" s="268" t="s">
        <v>268</v>
      </c>
      <c r="B236" s="175">
        <v>2.5100000000000001E-2</v>
      </c>
      <c r="C236" s="175">
        <v>2.2600000000000002E-2</v>
      </c>
      <c r="D236" s="272">
        <v>7155254.1399999997</v>
      </c>
      <c r="E236" s="272">
        <v>7354918.4299999997</v>
      </c>
      <c r="F236" s="272">
        <v>7402975.4100000001</v>
      </c>
      <c r="G236" s="272">
        <v>7400566.0700000003</v>
      </c>
      <c r="H236" s="272">
        <v>7393643.9900000002</v>
      </c>
      <c r="I236" s="272">
        <v>7391321.4299999997</v>
      </c>
      <c r="J236" s="272">
        <v>7392567.5499999998</v>
      </c>
      <c r="K236" s="272">
        <v>7431685.6299999999</v>
      </c>
      <c r="L236" s="272">
        <v>7470803.71</v>
      </c>
      <c r="M236" s="272">
        <v>7531632.0800000001</v>
      </c>
      <c r="N236" s="272">
        <v>7592460.4500000002</v>
      </c>
      <c r="O236" s="272">
        <v>7677062.1349999998</v>
      </c>
      <c r="P236" s="272">
        <f t="shared" si="77"/>
        <v>89194891.025000006</v>
      </c>
      <c r="Q236" s="272">
        <v>7761663.8200000003</v>
      </c>
      <c r="R236" s="272">
        <v>7761663.8200000003</v>
      </c>
      <c r="S236" s="272">
        <v>7761663.8200000003</v>
      </c>
      <c r="T236" s="272">
        <v>7813996.9100000001</v>
      </c>
      <c r="U236" s="272">
        <v>8702590.0250000004</v>
      </c>
      <c r="V236" s="272">
        <v>9538850.0500000007</v>
      </c>
      <c r="W236" s="272">
        <v>9538850.0500000007</v>
      </c>
      <c r="X236" s="272">
        <v>9611043.3250000011</v>
      </c>
      <c r="Y236" s="272">
        <v>9683236.6000000015</v>
      </c>
      <c r="Z236" s="272">
        <v>9683236.6000000015</v>
      </c>
      <c r="AA236" s="272">
        <v>9683236.6000000015</v>
      </c>
      <c r="AB236" s="272">
        <v>10067867.600000001</v>
      </c>
      <c r="AC236" s="272">
        <v>10452498.600000001</v>
      </c>
      <c r="AD236" s="272">
        <v>10452498.600000001</v>
      </c>
      <c r="AE236" s="272">
        <v>10452498.600000001</v>
      </c>
      <c r="AF236" s="272">
        <v>10507051.740000002</v>
      </c>
      <c r="AG236" s="170">
        <f t="shared" si="78"/>
        <v>118373458.39000002</v>
      </c>
      <c r="AI236" s="279">
        <f t="shared" si="63"/>
        <v>14966.41</v>
      </c>
      <c r="AJ236" s="279">
        <f t="shared" si="63"/>
        <v>15384.04</v>
      </c>
      <c r="AK236" s="279">
        <f t="shared" si="63"/>
        <v>15484.56</v>
      </c>
      <c r="AL236" s="279">
        <f t="shared" si="63"/>
        <v>15479.52</v>
      </c>
      <c r="AM236" s="279">
        <f t="shared" si="63"/>
        <v>15465.04</v>
      </c>
      <c r="AN236" s="279">
        <f t="shared" si="63"/>
        <v>15460.18</v>
      </c>
      <c r="AO236" s="279">
        <f t="shared" si="81"/>
        <v>15462.79</v>
      </c>
      <c r="AP236" s="279">
        <f t="shared" si="81"/>
        <v>15544.61</v>
      </c>
      <c r="AQ236" s="279">
        <f t="shared" si="81"/>
        <v>15626.43</v>
      </c>
      <c r="AR236" s="279">
        <f t="shared" si="74"/>
        <v>15753.66</v>
      </c>
      <c r="AS236" s="279">
        <f t="shared" si="74"/>
        <v>15880.9</v>
      </c>
      <c r="AT236" s="279">
        <f t="shared" si="74"/>
        <v>16057.85</v>
      </c>
      <c r="AU236" s="280">
        <f t="shared" si="79"/>
        <v>186565.99000000002</v>
      </c>
      <c r="AV236" s="280">
        <f t="shared" si="64"/>
        <v>16234.81</v>
      </c>
      <c r="AW236" s="280">
        <f t="shared" si="64"/>
        <v>16234.81</v>
      </c>
      <c r="AX236" s="280">
        <f t="shared" si="64"/>
        <v>16234.81</v>
      </c>
      <c r="AY236" s="280">
        <f t="shared" si="59"/>
        <v>16344.28</v>
      </c>
      <c r="AZ236" s="280">
        <f t="shared" ref="AZ236:BE299" si="84">ROUND(U236*$C236/12,2)</f>
        <v>16389.88</v>
      </c>
      <c r="BA236" s="280">
        <f t="shared" si="84"/>
        <v>17964.830000000002</v>
      </c>
      <c r="BB236" s="280">
        <f t="shared" si="84"/>
        <v>17964.830000000002</v>
      </c>
      <c r="BC236" s="280">
        <f t="shared" si="83"/>
        <v>18100.8</v>
      </c>
      <c r="BD236" s="280">
        <f t="shared" si="83"/>
        <v>18236.759999999998</v>
      </c>
      <c r="BE236" s="280">
        <f t="shared" si="83"/>
        <v>18236.759999999998</v>
      </c>
      <c r="BF236" s="280">
        <f t="shared" si="83"/>
        <v>18236.759999999998</v>
      </c>
      <c r="BG236" s="280">
        <f t="shared" si="83"/>
        <v>18961.150000000001</v>
      </c>
      <c r="BH236" s="280">
        <f t="shared" si="83"/>
        <v>19685.54</v>
      </c>
      <c r="BI236" s="280">
        <f t="shared" si="82"/>
        <v>19685.54</v>
      </c>
      <c r="BJ236" s="280">
        <f t="shared" si="82"/>
        <v>19685.54</v>
      </c>
      <c r="BK236" s="280">
        <f t="shared" si="82"/>
        <v>19788.28</v>
      </c>
      <c r="BL236" s="279">
        <f t="shared" si="80"/>
        <v>222936.67</v>
      </c>
    </row>
    <row r="237" spans="1:66" x14ac:dyDescent="0.25">
      <c r="A237" s="268" t="s">
        <v>269</v>
      </c>
      <c r="B237" s="175">
        <v>0</v>
      </c>
      <c r="C237" s="175">
        <v>0</v>
      </c>
      <c r="D237" s="272">
        <v>11541.15</v>
      </c>
      <c r="E237" s="272">
        <v>11541.15</v>
      </c>
      <c r="F237" s="272">
        <v>11541.15</v>
      </c>
      <c r="G237" s="272">
        <v>11541.15</v>
      </c>
      <c r="H237" s="272">
        <v>5770.58</v>
      </c>
      <c r="I237" s="272">
        <v>0</v>
      </c>
      <c r="J237" s="272">
        <v>0</v>
      </c>
      <c r="K237" s="272">
        <v>0</v>
      </c>
      <c r="L237" s="272">
        <v>0</v>
      </c>
      <c r="M237" s="272">
        <v>0</v>
      </c>
      <c r="N237" s="272">
        <v>0</v>
      </c>
      <c r="O237" s="272">
        <v>0</v>
      </c>
      <c r="P237" s="272">
        <f t="shared" si="77"/>
        <v>51935.18</v>
      </c>
      <c r="Q237" s="272">
        <v>0</v>
      </c>
      <c r="R237" s="272">
        <v>0</v>
      </c>
      <c r="S237" s="272">
        <v>0</v>
      </c>
      <c r="T237" s="272">
        <v>0</v>
      </c>
      <c r="U237" s="272">
        <v>0</v>
      </c>
      <c r="V237" s="272">
        <v>0</v>
      </c>
      <c r="W237" s="272">
        <v>0</v>
      </c>
      <c r="X237" s="272">
        <v>0</v>
      </c>
      <c r="Y237" s="272">
        <v>0</v>
      </c>
      <c r="Z237" s="272">
        <v>0</v>
      </c>
      <c r="AA237" s="272">
        <v>0</v>
      </c>
      <c r="AB237" s="272">
        <v>-5770.5749999999998</v>
      </c>
      <c r="AC237" s="272">
        <v>-11541.15</v>
      </c>
      <c r="AD237" s="272">
        <v>-11541.15</v>
      </c>
      <c r="AE237" s="272">
        <v>-11541.15</v>
      </c>
      <c r="AF237" s="272">
        <v>-11541.15</v>
      </c>
      <c r="AG237" s="170">
        <f t="shared" si="78"/>
        <v>-51935.175000000003</v>
      </c>
      <c r="AI237" s="279">
        <f t="shared" si="63"/>
        <v>0</v>
      </c>
      <c r="AJ237" s="279">
        <f t="shared" si="63"/>
        <v>0</v>
      </c>
      <c r="AK237" s="279">
        <f t="shared" si="63"/>
        <v>0</v>
      </c>
      <c r="AL237" s="279">
        <f t="shared" si="63"/>
        <v>0</v>
      </c>
      <c r="AM237" s="279">
        <f t="shared" si="63"/>
        <v>0</v>
      </c>
      <c r="AN237" s="279">
        <f t="shared" si="63"/>
        <v>0</v>
      </c>
      <c r="AO237" s="279">
        <f t="shared" si="81"/>
        <v>0</v>
      </c>
      <c r="AP237" s="279">
        <f t="shared" si="81"/>
        <v>0</v>
      </c>
      <c r="AQ237" s="279">
        <f t="shared" si="81"/>
        <v>0</v>
      </c>
      <c r="AR237" s="279">
        <f t="shared" si="74"/>
        <v>0</v>
      </c>
      <c r="AS237" s="279">
        <f t="shared" si="74"/>
        <v>0</v>
      </c>
      <c r="AT237" s="279">
        <f t="shared" si="74"/>
        <v>0</v>
      </c>
      <c r="AU237" s="280">
        <f t="shared" si="79"/>
        <v>0</v>
      </c>
      <c r="AV237" s="280">
        <f t="shared" si="64"/>
        <v>0</v>
      </c>
      <c r="AW237" s="280">
        <f t="shared" si="64"/>
        <v>0</v>
      </c>
      <c r="AX237" s="280">
        <f t="shared" si="64"/>
        <v>0</v>
      </c>
      <c r="AY237" s="280">
        <f t="shared" si="59"/>
        <v>0</v>
      </c>
      <c r="AZ237" s="280">
        <f t="shared" si="84"/>
        <v>0</v>
      </c>
      <c r="BA237" s="280">
        <f t="shared" si="84"/>
        <v>0</v>
      </c>
      <c r="BB237" s="280">
        <f t="shared" si="84"/>
        <v>0</v>
      </c>
      <c r="BC237" s="280">
        <f t="shared" si="83"/>
        <v>0</v>
      </c>
      <c r="BD237" s="280">
        <f t="shared" si="83"/>
        <v>0</v>
      </c>
      <c r="BE237" s="280">
        <f t="shared" si="83"/>
        <v>0</v>
      </c>
      <c r="BF237" s="280">
        <f t="shared" si="83"/>
        <v>0</v>
      </c>
      <c r="BG237" s="280">
        <f t="shared" si="83"/>
        <v>0</v>
      </c>
      <c r="BH237" s="280">
        <f t="shared" si="83"/>
        <v>0</v>
      </c>
      <c r="BI237" s="280">
        <f t="shared" si="82"/>
        <v>0</v>
      </c>
      <c r="BJ237" s="280">
        <f t="shared" si="82"/>
        <v>0</v>
      </c>
      <c r="BK237" s="280">
        <f t="shared" si="82"/>
        <v>0</v>
      </c>
      <c r="BL237" s="279">
        <f t="shared" si="80"/>
        <v>0</v>
      </c>
    </row>
    <row r="238" spans="1:66" x14ac:dyDescent="0.25">
      <c r="A238" s="268" t="s">
        <v>270</v>
      </c>
      <c r="B238" s="175">
        <v>0</v>
      </c>
      <c r="C238" s="175">
        <v>0</v>
      </c>
      <c r="D238" s="272">
        <v>74491.69</v>
      </c>
      <c r="E238" s="272">
        <v>74491.69</v>
      </c>
      <c r="F238" s="272">
        <v>74491.69</v>
      </c>
      <c r="G238" s="272">
        <v>74491.69</v>
      </c>
      <c r="H238" s="272">
        <v>37245.85</v>
      </c>
      <c r="I238" s="272">
        <v>0</v>
      </c>
      <c r="J238" s="272">
        <v>0</v>
      </c>
      <c r="K238" s="272">
        <v>0</v>
      </c>
      <c r="L238" s="272">
        <v>0</v>
      </c>
      <c r="M238" s="272">
        <v>0</v>
      </c>
      <c r="N238" s="272">
        <v>0</v>
      </c>
      <c r="O238" s="272">
        <v>0</v>
      </c>
      <c r="P238" s="272">
        <f t="shared" si="77"/>
        <v>335212.61</v>
      </c>
      <c r="Q238" s="272">
        <v>0</v>
      </c>
      <c r="R238" s="272">
        <v>0</v>
      </c>
      <c r="S238" s="272">
        <v>0</v>
      </c>
      <c r="T238" s="272">
        <v>0</v>
      </c>
      <c r="U238" s="272">
        <v>0</v>
      </c>
      <c r="V238" s="272">
        <v>0</v>
      </c>
      <c r="W238" s="272">
        <v>0</v>
      </c>
      <c r="X238" s="272">
        <v>0</v>
      </c>
      <c r="Y238" s="272">
        <v>0</v>
      </c>
      <c r="Z238" s="272">
        <v>0</v>
      </c>
      <c r="AA238" s="272">
        <v>0</v>
      </c>
      <c r="AB238" s="272">
        <v>-37245.845000000001</v>
      </c>
      <c r="AC238" s="272">
        <v>-74491.69</v>
      </c>
      <c r="AD238" s="272">
        <v>-74491.69</v>
      </c>
      <c r="AE238" s="272">
        <v>-74491.69</v>
      </c>
      <c r="AF238" s="272">
        <v>-74491.69</v>
      </c>
      <c r="AG238" s="170">
        <f t="shared" si="78"/>
        <v>-335212.60499999998</v>
      </c>
      <c r="AI238" s="279">
        <f t="shared" si="63"/>
        <v>0</v>
      </c>
      <c r="AJ238" s="279">
        <f t="shared" si="63"/>
        <v>0</v>
      </c>
      <c r="AK238" s="279">
        <f t="shared" si="63"/>
        <v>0</v>
      </c>
      <c r="AL238" s="279">
        <f t="shared" si="63"/>
        <v>0</v>
      </c>
      <c r="AM238" s="279">
        <f t="shared" si="63"/>
        <v>0</v>
      </c>
      <c r="AN238" s="279">
        <f t="shared" si="63"/>
        <v>0</v>
      </c>
      <c r="AO238" s="279">
        <f t="shared" si="81"/>
        <v>0</v>
      </c>
      <c r="AP238" s="279">
        <f t="shared" si="81"/>
        <v>0</v>
      </c>
      <c r="AQ238" s="279">
        <f t="shared" si="81"/>
        <v>0</v>
      </c>
      <c r="AR238" s="279">
        <f t="shared" si="74"/>
        <v>0</v>
      </c>
      <c r="AS238" s="279">
        <f t="shared" si="74"/>
        <v>0</v>
      </c>
      <c r="AT238" s="279">
        <f t="shared" si="74"/>
        <v>0</v>
      </c>
      <c r="AU238" s="280">
        <f t="shared" si="79"/>
        <v>0</v>
      </c>
      <c r="AV238" s="280">
        <f t="shared" si="64"/>
        <v>0</v>
      </c>
      <c r="AW238" s="280">
        <f t="shared" si="64"/>
        <v>0</v>
      </c>
      <c r="AX238" s="280">
        <f t="shared" si="64"/>
        <v>0</v>
      </c>
      <c r="AY238" s="280">
        <f t="shared" si="64"/>
        <v>0</v>
      </c>
      <c r="AZ238" s="280">
        <f t="shared" si="84"/>
        <v>0</v>
      </c>
      <c r="BA238" s="280">
        <f t="shared" si="84"/>
        <v>0</v>
      </c>
      <c r="BB238" s="280">
        <f t="shared" si="84"/>
        <v>0</v>
      </c>
      <c r="BC238" s="280">
        <f t="shared" si="83"/>
        <v>0</v>
      </c>
      <c r="BD238" s="280">
        <f t="shared" si="83"/>
        <v>0</v>
      </c>
      <c r="BE238" s="280">
        <f t="shared" si="83"/>
        <v>0</v>
      </c>
      <c r="BF238" s="280">
        <f t="shared" si="83"/>
        <v>0</v>
      </c>
      <c r="BG238" s="280">
        <f t="shared" si="83"/>
        <v>0</v>
      </c>
      <c r="BH238" s="280">
        <f t="shared" si="83"/>
        <v>0</v>
      </c>
      <c r="BI238" s="280">
        <f t="shared" si="82"/>
        <v>0</v>
      </c>
      <c r="BJ238" s="280">
        <f t="shared" si="82"/>
        <v>0</v>
      </c>
      <c r="BK238" s="280">
        <f t="shared" si="82"/>
        <v>0</v>
      </c>
      <c r="BL238" s="279">
        <f t="shared" si="80"/>
        <v>0</v>
      </c>
    </row>
    <row r="239" spans="1:66" x14ac:dyDescent="0.25">
      <c r="A239" s="268" t="s">
        <v>271</v>
      </c>
      <c r="B239" s="175">
        <v>0</v>
      </c>
      <c r="C239" s="175">
        <v>0</v>
      </c>
      <c r="D239" s="272">
        <v>855636.47</v>
      </c>
      <c r="E239" s="272">
        <v>855636.47</v>
      </c>
      <c r="F239" s="272">
        <v>855636.47</v>
      </c>
      <c r="G239" s="272">
        <v>855636.47</v>
      </c>
      <c r="H239" s="272">
        <v>855636.47</v>
      </c>
      <c r="I239" s="272">
        <v>855636.47</v>
      </c>
      <c r="J239" s="272">
        <v>855636.47</v>
      </c>
      <c r="K239" s="272">
        <v>855636.47</v>
      </c>
      <c r="L239" s="272">
        <v>855636.47</v>
      </c>
      <c r="M239" s="272">
        <v>855636.47</v>
      </c>
      <c r="N239" s="272">
        <v>855636.47</v>
      </c>
      <c r="O239" s="272">
        <v>855636.47</v>
      </c>
      <c r="P239" s="272">
        <f t="shared" si="77"/>
        <v>10267637.640000001</v>
      </c>
      <c r="Q239" s="272">
        <v>855636.47</v>
      </c>
      <c r="R239" s="272">
        <v>855636.47</v>
      </c>
      <c r="S239" s="272">
        <v>855636.47</v>
      </c>
      <c r="T239" s="272">
        <v>855636.47</v>
      </c>
      <c r="U239" s="272">
        <v>855636.47</v>
      </c>
      <c r="V239" s="272">
        <v>855636.47</v>
      </c>
      <c r="W239" s="272">
        <v>855636.47</v>
      </c>
      <c r="X239" s="272">
        <v>855636.47</v>
      </c>
      <c r="Y239" s="272">
        <v>855636.47</v>
      </c>
      <c r="Z239" s="272">
        <v>855636.47</v>
      </c>
      <c r="AA239" s="272">
        <v>855636.47</v>
      </c>
      <c r="AB239" s="272">
        <v>855636.47</v>
      </c>
      <c r="AC239" s="272">
        <v>855636.47</v>
      </c>
      <c r="AD239" s="272">
        <v>855636.47</v>
      </c>
      <c r="AE239" s="272">
        <v>855636.47</v>
      </c>
      <c r="AF239" s="272">
        <v>855636.47</v>
      </c>
      <c r="AG239" s="170">
        <f t="shared" si="78"/>
        <v>10267637.640000001</v>
      </c>
      <c r="AI239" s="279">
        <f t="shared" ref="AI239:AQ280" si="85">ROUND(D239*$B239/12,2)</f>
        <v>0</v>
      </c>
      <c r="AJ239" s="279">
        <f t="shared" si="85"/>
        <v>0</v>
      </c>
      <c r="AK239" s="279">
        <f t="shared" si="85"/>
        <v>0</v>
      </c>
      <c r="AL239" s="279">
        <f t="shared" si="85"/>
        <v>0</v>
      </c>
      <c r="AM239" s="279">
        <f t="shared" si="85"/>
        <v>0</v>
      </c>
      <c r="AN239" s="279">
        <f t="shared" si="85"/>
        <v>0</v>
      </c>
      <c r="AO239" s="279">
        <f t="shared" si="81"/>
        <v>0</v>
      </c>
      <c r="AP239" s="279">
        <f t="shared" si="81"/>
        <v>0</v>
      </c>
      <c r="AQ239" s="279">
        <f t="shared" si="81"/>
        <v>0</v>
      </c>
      <c r="AR239" s="279">
        <f t="shared" si="74"/>
        <v>0</v>
      </c>
      <c r="AS239" s="279">
        <f t="shared" si="74"/>
        <v>0</v>
      </c>
      <c r="AT239" s="279">
        <f t="shared" si="74"/>
        <v>0</v>
      </c>
      <c r="AU239" s="280">
        <f t="shared" si="79"/>
        <v>0</v>
      </c>
      <c r="AV239" s="280">
        <f t="shared" ref="AV239:AY302" si="86">ROUND(Q239*$B239/12,2)</f>
        <v>0</v>
      </c>
      <c r="AW239" s="280">
        <f t="shared" si="86"/>
        <v>0</v>
      </c>
      <c r="AX239" s="280">
        <f t="shared" si="86"/>
        <v>0</v>
      </c>
      <c r="AY239" s="280">
        <f t="shared" si="86"/>
        <v>0</v>
      </c>
      <c r="AZ239" s="280">
        <f t="shared" si="84"/>
        <v>0</v>
      </c>
      <c r="BA239" s="280">
        <f t="shared" si="84"/>
        <v>0</v>
      </c>
      <c r="BB239" s="280">
        <f t="shared" si="84"/>
        <v>0</v>
      </c>
      <c r="BC239" s="280">
        <f t="shared" si="83"/>
        <v>0</v>
      </c>
      <c r="BD239" s="280">
        <f t="shared" si="83"/>
        <v>0</v>
      </c>
      <c r="BE239" s="280">
        <f t="shared" si="83"/>
        <v>0</v>
      </c>
      <c r="BF239" s="280">
        <f t="shared" si="83"/>
        <v>0</v>
      </c>
      <c r="BG239" s="280">
        <f t="shared" si="83"/>
        <v>0</v>
      </c>
      <c r="BH239" s="280">
        <f t="shared" si="83"/>
        <v>0</v>
      </c>
      <c r="BI239" s="280">
        <f t="shared" si="82"/>
        <v>0</v>
      </c>
      <c r="BJ239" s="280">
        <f t="shared" si="82"/>
        <v>0</v>
      </c>
      <c r="BK239" s="280">
        <f t="shared" si="82"/>
        <v>0</v>
      </c>
      <c r="BL239" s="279">
        <f t="shared" si="80"/>
        <v>0</v>
      </c>
    </row>
    <row r="240" spans="1:66" x14ac:dyDescent="0.25">
      <c r="A240" s="268" t="s">
        <v>272</v>
      </c>
      <c r="B240" s="175">
        <v>2.4799999999999999E-2</v>
      </c>
      <c r="C240" s="175">
        <v>2.4799999999999999E-2</v>
      </c>
      <c r="D240" s="272">
        <v>2999390.54</v>
      </c>
      <c r="E240" s="272">
        <v>2999390.54</v>
      </c>
      <c r="F240" s="272">
        <v>2999390.54</v>
      </c>
      <c r="G240" s="272">
        <v>2999390.54</v>
      </c>
      <c r="H240" s="272">
        <v>2999390.54</v>
      </c>
      <c r="I240" s="272">
        <v>2999390.54</v>
      </c>
      <c r="J240" s="272">
        <v>2999390.54</v>
      </c>
      <c r="K240" s="272">
        <v>3504614.44</v>
      </c>
      <c r="L240" s="272">
        <v>4009838.34</v>
      </c>
      <c r="M240" s="272">
        <v>4009838.34</v>
      </c>
      <c r="N240" s="272">
        <v>4209838.34</v>
      </c>
      <c r="O240" s="272">
        <v>4409838.34</v>
      </c>
      <c r="P240" s="272">
        <f t="shared" si="77"/>
        <v>41139701.579999998</v>
      </c>
      <c r="Q240" s="272">
        <v>4409838.34</v>
      </c>
      <c r="R240" s="272">
        <v>4409838.34</v>
      </c>
      <c r="S240" s="272">
        <v>4409838.34</v>
      </c>
      <c r="T240" s="272">
        <v>4409838.34</v>
      </c>
      <c r="U240" s="272">
        <v>4409838.34</v>
      </c>
      <c r="V240" s="272">
        <v>4458525.34</v>
      </c>
      <c r="W240" s="272">
        <v>4507212.34</v>
      </c>
      <c r="X240" s="272">
        <v>4507212.34</v>
      </c>
      <c r="Y240" s="272">
        <v>4507212.34</v>
      </c>
      <c r="Z240" s="272">
        <v>4507212.34</v>
      </c>
      <c r="AA240" s="272">
        <v>4507212.34</v>
      </c>
      <c r="AB240" s="272">
        <v>4507212.34</v>
      </c>
      <c r="AC240" s="272">
        <v>4507212.34</v>
      </c>
      <c r="AD240" s="272">
        <v>4507212.34</v>
      </c>
      <c r="AE240" s="272">
        <v>4507212.34</v>
      </c>
      <c r="AF240" s="272">
        <v>4507212.34</v>
      </c>
      <c r="AG240" s="170">
        <f t="shared" si="78"/>
        <v>53940487.080000013</v>
      </c>
      <c r="AI240" s="279">
        <f t="shared" si="85"/>
        <v>6198.74</v>
      </c>
      <c r="AJ240" s="279">
        <f t="shared" si="85"/>
        <v>6198.74</v>
      </c>
      <c r="AK240" s="279">
        <f t="shared" si="85"/>
        <v>6198.74</v>
      </c>
      <c r="AL240" s="279">
        <f t="shared" si="85"/>
        <v>6198.74</v>
      </c>
      <c r="AM240" s="279">
        <f t="shared" si="85"/>
        <v>6198.74</v>
      </c>
      <c r="AN240" s="279">
        <f t="shared" si="85"/>
        <v>6198.74</v>
      </c>
      <c r="AO240" s="279">
        <f t="shared" si="81"/>
        <v>6198.74</v>
      </c>
      <c r="AP240" s="279">
        <f t="shared" si="81"/>
        <v>7242.87</v>
      </c>
      <c r="AQ240" s="279">
        <f t="shared" si="81"/>
        <v>8287</v>
      </c>
      <c r="AR240" s="279">
        <f t="shared" si="74"/>
        <v>8287</v>
      </c>
      <c r="AS240" s="279">
        <f t="shared" si="74"/>
        <v>8700.33</v>
      </c>
      <c r="AT240" s="279">
        <f t="shared" si="74"/>
        <v>9113.67</v>
      </c>
      <c r="AU240" s="280">
        <f t="shared" si="79"/>
        <v>85022.049999999988</v>
      </c>
      <c r="AV240" s="280">
        <f t="shared" si="86"/>
        <v>9113.67</v>
      </c>
      <c r="AW240" s="280">
        <f t="shared" si="86"/>
        <v>9113.67</v>
      </c>
      <c r="AX240" s="280">
        <f t="shared" si="86"/>
        <v>9113.67</v>
      </c>
      <c r="AY240" s="280">
        <f t="shared" si="86"/>
        <v>9113.67</v>
      </c>
      <c r="AZ240" s="280">
        <f t="shared" si="84"/>
        <v>9113.67</v>
      </c>
      <c r="BA240" s="280">
        <f t="shared" si="84"/>
        <v>9214.2900000000009</v>
      </c>
      <c r="BB240" s="280">
        <f t="shared" si="84"/>
        <v>9314.91</v>
      </c>
      <c r="BC240" s="280">
        <f t="shared" si="83"/>
        <v>9314.91</v>
      </c>
      <c r="BD240" s="280">
        <f t="shared" si="83"/>
        <v>9314.91</v>
      </c>
      <c r="BE240" s="280">
        <f t="shared" si="83"/>
        <v>9314.91</v>
      </c>
      <c r="BF240" s="280">
        <f t="shared" si="83"/>
        <v>9314.91</v>
      </c>
      <c r="BG240" s="280">
        <f t="shared" si="83"/>
        <v>9314.91</v>
      </c>
      <c r="BH240" s="280">
        <f t="shared" si="83"/>
        <v>9314.91</v>
      </c>
      <c r="BI240" s="280">
        <f t="shared" si="82"/>
        <v>9314.91</v>
      </c>
      <c r="BJ240" s="280">
        <f t="shared" si="82"/>
        <v>9314.91</v>
      </c>
      <c r="BK240" s="280">
        <f t="shared" si="82"/>
        <v>9314.91</v>
      </c>
      <c r="BL240" s="279">
        <f t="shared" si="80"/>
        <v>111477.06000000003</v>
      </c>
    </row>
    <row r="241" spans="1:64" x14ac:dyDescent="0.25">
      <c r="A241" s="268" t="s">
        <v>273</v>
      </c>
      <c r="B241" s="175">
        <v>2.6099999999999998E-2</v>
      </c>
      <c r="C241" s="175">
        <v>2.6099999999999998E-2</v>
      </c>
      <c r="D241" s="272">
        <v>21885646.370000001</v>
      </c>
      <c r="E241" s="272">
        <v>21885646.370000001</v>
      </c>
      <c r="F241" s="272">
        <v>21885646.370000001</v>
      </c>
      <c r="G241" s="272">
        <v>21885646.370000001</v>
      </c>
      <c r="H241" s="272">
        <v>21885646.370000001</v>
      </c>
      <c r="I241" s="272">
        <v>21885646.370000001</v>
      </c>
      <c r="J241" s="272">
        <v>21885646.370000001</v>
      </c>
      <c r="K241" s="272">
        <v>21885646.370000001</v>
      </c>
      <c r="L241" s="272">
        <v>21885646.370000001</v>
      </c>
      <c r="M241" s="272">
        <v>21885646.370000001</v>
      </c>
      <c r="N241" s="272">
        <v>21885646.370000001</v>
      </c>
      <c r="O241" s="272">
        <v>21885646.370000001</v>
      </c>
      <c r="P241" s="272">
        <f t="shared" si="77"/>
        <v>262627756.44000003</v>
      </c>
      <c r="Q241" s="272">
        <v>21885646.370000001</v>
      </c>
      <c r="R241" s="272">
        <v>21885646.370000001</v>
      </c>
      <c r="S241" s="272">
        <v>21885646.370000001</v>
      </c>
      <c r="T241" s="272">
        <v>21885646.370000001</v>
      </c>
      <c r="U241" s="272">
        <v>21885646.370000001</v>
      </c>
      <c r="V241" s="272">
        <v>21885646.370000001</v>
      </c>
      <c r="W241" s="272">
        <v>21885646.370000001</v>
      </c>
      <c r="X241" s="272">
        <v>21885646.370000001</v>
      </c>
      <c r="Y241" s="272">
        <v>21885646.370000001</v>
      </c>
      <c r="Z241" s="272">
        <v>21885646.370000001</v>
      </c>
      <c r="AA241" s="272">
        <v>21885646.370000001</v>
      </c>
      <c r="AB241" s="272">
        <v>21885646.370000001</v>
      </c>
      <c r="AC241" s="272">
        <v>21885646.370000001</v>
      </c>
      <c r="AD241" s="272">
        <v>21885646.370000001</v>
      </c>
      <c r="AE241" s="272">
        <v>21885646.370000001</v>
      </c>
      <c r="AF241" s="272">
        <v>21885646.370000001</v>
      </c>
      <c r="AG241" s="170">
        <f t="shared" si="78"/>
        <v>262627756.44000003</v>
      </c>
      <c r="AI241" s="279">
        <f t="shared" si="85"/>
        <v>47601.279999999999</v>
      </c>
      <c r="AJ241" s="279">
        <f t="shared" si="85"/>
        <v>47601.279999999999</v>
      </c>
      <c r="AK241" s="279">
        <f t="shared" si="85"/>
        <v>47601.279999999999</v>
      </c>
      <c r="AL241" s="279">
        <f t="shared" si="85"/>
        <v>47601.279999999999</v>
      </c>
      <c r="AM241" s="279">
        <f t="shared" si="85"/>
        <v>47601.279999999999</v>
      </c>
      <c r="AN241" s="279">
        <f t="shared" si="85"/>
        <v>47601.279999999999</v>
      </c>
      <c r="AO241" s="279">
        <f t="shared" si="81"/>
        <v>47601.279999999999</v>
      </c>
      <c r="AP241" s="279">
        <f t="shared" si="81"/>
        <v>47601.279999999999</v>
      </c>
      <c r="AQ241" s="279">
        <f t="shared" si="81"/>
        <v>47601.279999999999</v>
      </c>
      <c r="AR241" s="279">
        <f t="shared" si="74"/>
        <v>47601.279999999999</v>
      </c>
      <c r="AS241" s="279">
        <f t="shared" si="74"/>
        <v>47601.279999999999</v>
      </c>
      <c r="AT241" s="279">
        <f t="shared" si="74"/>
        <v>47601.279999999999</v>
      </c>
      <c r="AU241" s="280">
        <f t="shared" si="79"/>
        <v>571215.3600000001</v>
      </c>
      <c r="AV241" s="280">
        <f t="shared" si="86"/>
        <v>47601.279999999999</v>
      </c>
      <c r="AW241" s="280">
        <f t="shared" si="86"/>
        <v>47601.279999999999</v>
      </c>
      <c r="AX241" s="280">
        <f t="shared" si="86"/>
        <v>47601.279999999999</v>
      </c>
      <c r="AY241" s="280">
        <f t="shared" si="86"/>
        <v>47601.279999999999</v>
      </c>
      <c r="AZ241" s="280">
        <f t="shared" si="84"/>
        <v>47601.279999999999</v>
      </c>
      <c r="BA241" s="280">
        <f t="shared" si="84"/>
        <v>47601.279999999999</v>
      </c>
      <c r="BB241" s="280">
        <f t="shared" si="84"/>
        <v>47601.279999999999</v>
      </c>
      <c r="BC241" s="280">
        <f t="shared" si="83"/>
        <v>47601.279999999999</v>
      </c>
      <c r="BD241" s="280">
        <f t="shared" si="83"/>
        <v>47601.279999999999</v>
      </c>
      <c r="BE241" s="280">
        <f t="shared" si="83"/>
        <v>47601.279999999999</v>
      </c>
      <c r="BF241" s="280">
        <f t="shared" si="83"/>
        <v>47601.279999999999</v>
      </c>
      <c r="BG241" s="280">
        <f t="shared" si="83"/>
        <v>47601.279999999999</v>
      </c>
      <c r="BH241" s="280">
        <f t="shared" si="83"/>
        <v>47601.279999999999</v>
      </c>
      <c r="BI241" s="280">
        <f t="shared" si="82"/>
        <v>47601.279999999999</v>
      </c>
      <c r="BJ241" s="280">
        <f t="shared" si="82"/>
        <v>47601.279999999999</v>
      </c>
      <c r="BK241" s="280">
        <f t="shared" si="82"/>
        <v>47601.279999999999</v>
      </c>
      <c r="BL241" s="279">
        <f t="shared" si="80"/>
        <v>571215.3600000001</v>
      </c>
    </row>
    <row r="242" spans="1:64" x14ac:dyDescent="0.25">
      <c r="A242" s="268" t="s">
        <v>274</v>
      </c>
      <c r="B242" s="175">
        <v>3.8600000000000002E-2</v>
      </c>
      <c r="C242" s="175">
        <v>3.8600000000000002E-2</v>
      </c>
      <c r="D242" s="272">
        <v>14046741.58</v>
      </c>
      <c r="E242" s="272">
        <v>14046741.58</v>
      </c>
      <c r="F242" s="272">
        <v>14046741.58</v>
      </c>
      <c r="G242" s="272">
        <v>14046741.58</v>
      </c>
      <c r="H242" s="272">
        <v>14046741.58</v>
      </c>
      <c r="I242" s="272">
        <v>14046741.58</v>
      </c>
      <c r="J242" s="272">
        <v>14046741.58</v>
      </c>
      <c r="K242" s="272">
        <v>14046741.58</v>
      </c>
      <c r="L242" s="272">
        <v>14046741.58</v>
      </c>
      <c r="M242" s="272">
        <v>14046741.58</v>
      </c>
      <c r="N242" s="272">
        <v>14046741.58</v>
      </c>
      <c r="O242" s="272">
        <v>14046741.58</v>
      </c>
      <c r="P242" s="272">
        <f t="shared" si="77"/>
        <v>168560898.96000004</v>
      </c>
      <c r="Q242" s="272">
        <v>14046741.58</v>
      </c>
      <c r="R242" s="272">
        <v>14046741.58</v>
      </c>
      <c r="S242" s="272">
        <v>14046741.58</v>
      </c>
      <c r="T242" s="272">
        <v>14046741.58</v>
      </c>
      <c r="U242" s="272">
        <v>14046741.58</v>
      </c>
      <c r="V242" s="272">
        <v>14046741.58</v>
      </c>
      <c r="W242" s="272">
        <v>14046741.58</v>
      </c>
      <c r="X242" s="272">
        <v>14046741.58</v>
      </c>
      <c r="Y242" s="272">
        <v>14046741.58</v>
      </c>
      <c r="Z242" s="272">
        <v>14046741.58</v>
      </c>
      <c r="AA242" s="272">
        <v>14046741.58</v>
      </c>
      <c r="AB242" s="272">
        <v>14046741.58</v>
      </c>
      <c r="AC242" s="272">
        <v>14046741.58</v>
      </c>
      <c r="AD242" s="272">
        <v>14046741.58</v>
      </c>
      <c r="AE242" s="272">
        <v>14046741.58</v>
      </c>
      <c r="AF242" s="272">
        <v>14046741.58</v>
      </c>
      <c r="AG242" s="170">
        <f t="shared" si="78"/>
        <v>168560898.96000004</v>
      </c>
      <c r="AI242" s="279">
        <f t="shared" si="85"/>
        <v>45183.69</v>
      </c>
      <c r="AJ242" s="279">
        <f t="shared" si="85"/>
        <v>45183.69</v>
      </c>
      <c r="AK242" s="279">
        <f t="shared" si="85"/>
        <v>45183.69</v>
      </c>
      <c r="AL242" s="279">
        <f t="shared" si="85"/>
        <v>45183.69</v>
      </c>
      <c r="AM242" s="279">
        <f t="shared" si="85"/>
        <v>45183.69</v>
      </c>
      <c r="AN242" s="279">
        <f t="shared" si="85"/>
        <v>45183.69</v>
      </c>
      <c r="AO242" s="279">
        <f t="shared" si="81"/>
        <v>45183.69</v>
      </c>
      <c r="AP242" s="279">
        <f t="shared" si="81"/>
        <v>45183.69</v>
      </c>
      <c r="AQ242" s="279">
        <f t="shared" si="81"/>
        <v>45183.69</v>
      </c>
      <c r="AR242" s="279">
        <f t="shared" si="74"/>
        <v>45183.69</v>
      </c>
      <c r="AS242" s="279">
        <f t="shared" si="74"/>
        <v>45183.69</v>
      </c>
      <c r="AT242" s="279">
        <f t="shared" si="74"/>
        <v>45183.69</v>
      </c>
      <c r="AU242" s="280">
        <f t="shared" si="79"/>
        <v>542204.28</v>
      </c>
      <c r="AV242" s="280">
        <f t="shared" si="86"/>
        <v>45183.69</v>
      </c>
      <c r="AW242" s="280">
        <f t="shared" si="86"/>
        <v>45183.69</v>
      </c>
      <c r="AX242" s="280">
        <f t="shared" si="86"/>
        <v>45183.69</v>
      </c>
      <c r="AY242" s="280">
        <f t="shared" si="86"/>
        <v>45183.69</v>
      </c>
      <c r="AZ242" s="280">
        <f t="shared" si="84"/>
        <v>45183.69</v>
      </c>
      <c r="BA242" s="280">
        <f t="shared" si="84"/>
        <v>45183.69</v>
      </c>
      <c r="BB242" s="280">
        <f t="shared" si="84"/>
        <v>45183.69</v>
      </c>
      <c r="BC242" s="280">
        <f t="shared" si="83"/>
        <v>45183.69</v>
      </c>
      <c r="BD242" s="280">
        <f t="shared" si="83"/>
        <v>45183.69</v>
      </c>
      <c r="BE242" s="280">
        <f t="shared" si="83"/>
        <v>45183.69</v>
      </c>
      <c r="BF242" s="280">
        <f t="shared" si="83"/>
        <v>45183.69</v>
      </c>
      <c r="BG242" s="280">
        <f t="shared" si="83"/>
        <v>45183.69</v>
      </c>
      <c r="BH242" s="280">
        <f t="shared" si="83"/>
        <v>45183.69</v>
      </c>
      <c r="BI242" s="280">
        <f t="shared" si="82"/>
        <v>45183.69</v>
      </c>
      <c r="BJ242" s="280">
        <f t="shared" si="82"/>
        <v>45183.69</v>
      </c>
      <c r="BK242" s="280">
        <f t="shared" si="82"/>
        <v>45183.69</v>
      </c>
      <c r="BL242" s="279">
        <f t="shared" si="80"/>
        <v>542204.28</v>
      </c>
    </row>
    <row r="243" spans="1:64" x14ac:dyDescent="0.25">
      <c r="A243" s="268" t="s">
        <v>275</v>
      </c>
      <c r="B243" s="175">
        <v>3.8099999999999995E-2</v>
      </c>
      <c r="C243" s="175">
        <v>3.8099999999999995E-2</v>
      </c>
      <c r="D243" s="272">
        <v>1381870.67</v>
      </c>
      <c r="E243" s="272">
        <v>1381870.67</v>
      </c>
      <c r="F243" s="272">
        <v>1381870.67</v>
      </c>
      <c r="G243" s="272">
        <v>1381870.67</v>
      </c>
      <c r="H243" s="272">
        <v>1381870.67</v>
      </c>
      <c r="I243" s="272">
        <v>1381870.67</v>
      </c>
      <c r="J243" s="272">
        <v>1381870.67</v>
      </c>
      <c r="K243" s="272">
        <v>1381870.67</v>
      </c>
      <c r="L243" s="272">
        <v>1381870.67</v>
      </c>
      <c r="M243" s="272">
        <v>1381870.67</v>
      </c>
      <c r="N243" s="272">
        <v>1381870.67</v>
      </c>
      <c r="O243" s="272">
        <v>1381870.67</v>
      </c>
      <c r="P243" s="272">
        <f t="shared" si="77"/>
        <v>16582448.039999999</v>
      </c>
      <c r="Q243" s="272">
        <v>1381870.67</v>
      </c>
      <c r="R243" s="272">
        <v>1381870.67</v>
      </c>
      <c r="S243" s="272">
        <v>1381870.67</v>
      </c>
      <c r="T243" s="272">
        <v>1381870.67</v>
      </c>
      <c r="U243" s="272">
        <v>1381870.67</v>
      </c>
      <c r="V243" s="272">
        <v>1381870.67</v>
      </c>
      <c r="W243" s="272">
        <v>1381870.67</v>
      </c>
      <c r="X243" s="272">
        <v>1381870.67</v>
      </c>
      <c r="Y243" s="272">
        <v>1381870.67</v>
      </c>
      <c r="Z243" s="272">
        <v>1381870.67</v>
      </c>
      <c r="AA243" s="272">
        <v>1381870.67</v>
      </c>
      <c r="AB243" s="272">
        <v>1381870.67</v>
      </c>
      <c r="AC243" s="272">
        <v>1381870.67</v>
      </c>
      <c r="AD243" s="272">
        <v>1381870.67</v>
      </c>
      <c r="AE243" s="272">
        <v>1381870.67</v>
      </c>
      <c r="AF243" s="272">
        <v>1381870.67</v>
      </c>
      <c r="AG243" s="170">
        <f t="shared" si="78"/>
        <v>16582448.039999999</v>
      </c>
      <c r="AI243" s="279">
        <f t="shared" si="85"/>
        <v>4387.4399999999996</v>
      </c>
      <c r="AJ243" s="279">
        <f t="shared" si="85"/>
        <v>4387.4399999999996</v>
      </c>
      <c r="AK243" s="279">
        <f t="shared" si="85"/>
        <v>4387.4399999999996</v>
      </c>
      <c r="AL243" s="279">
        <f t="shared" si="85"/>
        <v>4387.4399999999996</v>
      </c>
      <c r="AM243" s="279">
        <f t="shared" si="85"/>
        <v>4387.4399999999996</v>
      </c>
      <c r="AN243" s="279">
        <f t="shared" si="85"/>
        <v>4387.4399999999996</v>
      </c>
      <c r="AO243" s="279">
        <f t="shared" si="81"/>
        <v>4387.4399999999996</v>
      </c>
      <c r="AP243" s="279">
        <f t="shared" si="81"/>
        <v>4387.4399999999996</v>
      </c>
      <c r="AQ243" s="279">
        <f t="shared" si="81"/>
        <v>4387.4399999999996</v>
      </c>
      <c r="AR243" s="279">
        <f t="shared" si="74"/>
        <v>4387.4399999999996</v>
      </c>
      <c r="AS243" s="279">
        <f t="shared" si="74"/>
        <v>4387.4399999999996</v>
      </c>
      <c r="AT243" s="279">
        <f t="shared" si="74"/>
        <v>4387.4399999999996</v>
      </c>
      <c r="AU243" s="280">
        <f t="shared" si="79"/>
        <v>52649.280000000006</v>
      </c>
      <c r="AV243" s="280">
        <f t="shared" si="86"/>
        <v>4387.4399999999996</v>
      </c>
      <c r="AW243" s="280">
        <f t="shared" si="86"/>
        <v>4387.4399999999996</v>
      </c>
      <c r="AX243" s="280">
        <f t="shared" si="86"/>
        <v>4387.4399999999996</v>
      </c>
      <c r="AY243" s="280">
        <f t="shared" si="86"/>
        <v>4387.4399999999996</v>
      </c>
      <c r="AZ243" s="280">
        <f t="shared" si="84"/>
        <v>4387.4399999999996</v>
      </c>
      <c r="BA243" s="280">
        <f t="shared" si="84"/>
        <v>4387.4399999999996</v>
      </c>
      <c r="BB243" s="280">
        <f t="shared" si="84"/>
        <v>4387.4399999999996</v>
      </c>
      <c r="BC243" s="280">
        <f t="shared" si="83"/>
        <v>4387.4399999999996</v>
      </c>
      <c r="BD243" s="280">
        <f t="shared" si="83"/>
        <v>4387.4399999999996</v>
      </c>
      <c r="BE243" s="280">
        <f t="shared" si="83"/>
        <v>4387.4399999999996</v>
      </c>
      <c r="BF243" s="280">
        <f t="shared" si="83"/>
        <v>4387.4399999999996</v>
      </c>
      <c r="BG243" s="280">
        <f t="shared" si="83"/>
        <v>4387.4399999999996</v>
      </c>
      <c r="BH243" s="280">
        <f t="shared" si="83"/>
        <v>4387.4399999999996</v>
      </c>
      <c r="BI243" s="280">
        <f t="shared" si="82"/>
        <v>4387.4399999999996</v>
      </c>
      <c r="BJ243" s="280">
        <f t="shared" si="82"/>
        <v>4387.4399999999996</v>
      </c>
      <c r="BK243" s="280">
        <f t="shared" si="82"/>
        <v>4387.4399999999996</v>
      </c>
      <c r="BL243" s="279">
        <f t="shared" si="80"/>
        <v>52649.280000000006</v>
      </c>
    </row>
    <row r="244" spans="1:64" x14ac:dyDescent="0.25">
      <c r="A244" s="268" t="s">
        <v>657</v>
      </c>
      <c r="B244" s="175">
        <v>0</v>
      </c>
      <c r="C244" s="175">
        <v>0</v>
      </c>
      <c r="D244" s="272">
        <v>0</v>
      </c>
      <c r="E244" s="272">
        <v>0</v>
      </c>
      <c r="F244" s="272">
        <v>0</v>
      </c>
      <c r="G244" s="272">
        <v>0</v>
      </c>
      <c r="H244" s="272">
        <v>0</v>
      </c>
      <c r="I244" s="272">
        <v>0</v>
      </c>
      <c r="J244" s="272">
        <v>0</v>
      </c>
      <c r="K244" s="272">
        <v>0</v>
      </c>
      <c r="L244" s="272">
        <v>0</v>
      </c>
      <c r="M244" s="272">
        <v>0</v>
      </c>
      <c r="N244" s="272">
        <v>0</v>
      </c>
      <c r="O244" s="272">
        <v>0</v>
      </c>
      <c r="P244" s="272">
        <f t="shared" si="77"/>
        <v>0</v>
      </c>
      <c r="Q244" s="272">
        <v>0</v>
      </c>
      <c r="R244" s="272">
        <v>0</v>
      </c>
      <c r="S244" s="272">
        <v>0</v>
      </c>
      <c r="T244" s="272">
        <v>0</v>
      </c>
      <c r="U244" s="272">
        <v>0</v>
      </c>
      <c r="V244" s="272">
        <v>0</v>
      </c>
      <c r="W244" s="272">
        <v>0</v>
      </c>
      <c r="X244" s="272">
        <v>0</v>
      </c>
      <c r="Y244" s="272">
        <v>0</v>
      </c>
      <c r="Z244" s="272">
        <v>0</v>
      </c>
      <c r="AA244" s="272">
        <v>0</v>
      </c>
      <c r="AB244" s="272">
        <v>0</v>
      </c>
      <c r="AC244" s="272">
        <v>0</v>
      </c>
      <c r="AD244" s="272">
        <v>0</v>
      </c>
      <c r="AE244" s="272">
        <v>0</v>
      </c>
      <c r="AF244" s="272">
        <v>0</v>
      </c>
      <c r="AG244" s="170">
        <f t="shared" si="78"/>
        <v>0</v>
      </c>
      <c r="AI244" s="279">
        <f t="shared" si="85"/>
        <v>0</v>
      </c>
      <c r="AJ244" s="279">
        <f t="shared" si="85"/>
        <v>0</v>
      </c>
      <c r="AK244" s="279">
        <f t="shared" si="85"/>
        <v>0</v>
      </c>
      <c r="AL244" s="279">
        <f t="shared" si="85"/>
        <v>0</v>
      </c>
      <c r="AM244" s="279">
        <f t="shared" si="85"/>
        <v>0</v>
      </c>
      <c r="AN244" s="279">
        <f t="shared" si="85"/>
        <v>0</v>
      </c>
      <c r="AO244" s="279">
        <f t="shared" si="81"/>
        <v>0</v>
      </c>
      <c r="AP244" s="279">
        <f t="shared" si="81"/>
        <v>0</v>
      </c>
      <c r="AQ244" s="279">
        <f t="shared" si="81"/>
        <v>0</v>
      </c>
      <c r="AR244" s="279">
        <f t="shared" si="74"/>
        <v>0</v>
      </c>
      <c r="AS244" s="279">
        <f t="shared" si="74"/>
        <v>0</v>
      </c>
      <c r="AT244" s="279">
        <f t="shared" si="74"/>
        <v>0</v>
      </c>
      <c r="AU244" s="280">
        <f t="shared" si="79"/>
        <v>0</v>
      </c>
      <c r="AV244" s="280">
        <f t="shared" si="86"/>
        <v>0</v>
      </c>
      <c r="AW244" s="280">
        <f t="shared" si="86"/>
        <v>0</v>
      </c>
      <c r="AX244" s="280">
        <f t="shared" si="86"/>
        <v>0</v>
      </c>
      <c r="AY244" s="280">
        <f t="shared" si="86"/>
        <v>0</v>
      </c>
      <c r="AZ244" s="280">
        <f t="shared" si="84"/>
        <v>0</v>
      </c>
      <c r="BA244" s="280">
        <f t="shared" si="84"/>
        <v>0</v>
      </c>
      <c r="BB244" s="280">
        <f t="shared" si="84"/>
        <v>0</v>
      </c>
      <c r="BC244" s="280">
        <f t="shared" si="83"/>
        <v>0</v>
      </c>
      <c r="BD244" s="280">
        <f t="shared" si="83"/>
        <v>0</v>
      </c>
      <c r="BE244" s="280">
        <f t="shared" si="83"/>
        <v>0</v>
      </c>
      <c r="BF244" s="280">
        <f t="shared" si="83"/>
        <v>0</v>
      </c>
      <c r="BG244" s="280">
        <f t="shared" si="83"/>
        <v>0</v>
      </c>
      <c r="BH244" s="280">
        <f t="shared" si="83"/>
        <v>0</v>
      </c>
      <c r="BI244" s="280">
        <f t="shared" si="82"/>
        <v>0</v>
      </c>
      <c r="BJ244" s="280">
        <f t="shared" si="82"/>
        <v>0</v>
      </c>
      <c r="BK244" s="280">
        <f t="shared" si="82"/>
        <v>0</v>
      </c>
      <c r="BL244" s="279">
        <f t="shared" si="80"/>
        <v>0</v>
      </c>
    </row>
    <row r="245" spans="1:64" x14ac:dyDescent="0.25">
      <c r="A245" s="268" t="s">
        <v>276</v>
      </c>
      <c r="B245" s="175">
        <v>3.7599999999999995E-2</v>
      </c>
      <c r="C245" s="175">
        <v>3.7599999999999995E-2</v>
      </c>
      <c r="D245" s="272">
        <v>329374.18</v>
      </c>
      <c r="E245" s="272">
        <v>329374.18</v>
      </c>
      <c r="F245" s="272">
        <v>329374.18</v>
      </c>
      <c r="G245" s="272">
        <v>329374.18</v>
      </c>
      <c r="H245" s="272">
        <v>329374.18</v>
      </c>
      <c r="I245" s="272">
        <v>329374.18</v>
      </c>
      <c r="J245" s="272">
        <v>329374.18</v>
      </c>
      <c r="K245" s="272">
        <v>329374.18</v>
      </c>
      <c r="L245" s="272">
        <v>329374.18</v>
      </c>
      <c r="M245" s="272">
        <v>329374.18</v>
      </c>
      <c r="N245" s="272">
        <v>329374.18</v>
      </c>
      <c r="O245" s="272">
        <v>329374.18</v>
      </c>
      <c r="P245" s="272">
        <f t="shared" si="77"/>
        <v>3952490.1600000006</v>
      </c>
      <c r="Q245" s="272">
        <v>329374.18</v>
      </c>
      <c r="R245" s="272">
        <v>329374.18</v>
      </c>
      <c r="S245" s="272">
        <v>329374.18</v>
      </c>
      <c r="T245" s="272">
        <v>329374.18</v>
      </c>
      <c r="U245" s="272">
        <v>329374.18</v>
      </c>
      <c r="V245" s="272">
        <v>329374.18</v>
      </c>
      <c r="W245" s="272">
        <v>329374.18</v>
      </c>
      <c r="X245" s="272">
        <v>329374.18</v>
      </c>
      <c r="Y245" s="272">
        <v>329374.18</v>
      </c>
      <c r="Z245" s="272">
        <v>329374.18</v>
      </c>
      <c r="AA245" s="272">
        <v>329374.18</v>
      </c>
      <c r="AB245" s="272">
        <v>329374.18</v>
      </c>
      <c r="AC245" s="272">
        <v>329374.18</v>
      </c>
      <c r="AD245" s="272">
        <v>329374.18</v>
      </c>
      <c r="AE245" s="272">
        <v>329374.18</v>
      </c>
      <c r="AF245" s="272">
        <v>329374.18</v>
      </c>
      <c r="AG245" s="170">
        <f t="shared" si="78"/>
        <v>3952490.1600000006</v>
      </c>
      <c r="AI245" s="279">
        <f t="shared" si="85"/>
        <v>1032.04</v>
      </c>
      <c r="AJ245" s="279">
        <f t="shared" si="85"/>
        <v>1032.04</v>
      </c>
      <c r="AK245" s="279">
        <f t="shared" si="85"/>
        <v>1032.04</v>
      </c>
      <c r="AL245" s="279">
        <f t="shared" si="85"/>
        <v>1032.04</v>
      </c>
      <c r="AM245" s="279">
        <f t="shared" si="85"/>
        <v>1032.04</v>
      </c>
      <c r="AN245" s="279">
        <f t="shared" si="85"/>
        <v>1032.04</v>
      </c>
      <c r="AO245" s="279">
        <f t="shared" si="81"/>
        <v>1032.04</v>
      </c>
      <c r="AP245" s="279">
        <f t="shared" si="81"/>
        <v>1032.04</v>
      </c>
      <c r="AQ245" s="279">
        <f t="shared" si="81"/>
        <v>1032.04</v>
      </c>
      <c r="AR245" s="279">
        <f t="shared" si="74"/>
        <v>1032.04</v>
      </c>
      <c r="AS245" s="279">
        <f t="shared" si="74"/>
        <v>1032.04</v>
      </c>
      <c r="AT245" s="279">
        <f t="shared" si="74"/>
        <v>1032.04</v>
      </c>
      <c r="AU245" s="280">
        <f t="shared" si="79"/>
        <v>12384.480000000003</v>
      </c>
      <c r="AV245" s="280">
        <f t="shared" si="86"/>
        <v>1032.04</v>
      </c>
      <c r="AW245" s="280">
        <f t="shared" si="86"/>
        <v>1032.04</v>
      </c>
      <c r="AX245" s="280">
        <f t="shared" si="86"/>
        <v>1032.04</v>
      </c>
      <c r="AY245" s="280">
        <f t="shared" si="86"/>
        <v>1032.04</v>
      </c>
      <c r="AZ245" s="280">
        <f t="shared" si="84"/>
        <v>1032.04</v>
      </c>
      <c r="BA245" s="280">
        <f t="shared" si="84"/>
        <v>1032.04</v>
      </c>
      <c r="BB245" s="280">
        <f t="shared" si="84"/>
        <v>1032.04</v>
      </c>
      <c r="BC245" s="280">
        <f t="shared" si="83"/>
        <v>1032.04</v>
      </c>
      <c r="BD245" s="280">
        <f t="shared" si="83"/>
        <v>1032.04</v>
      </c>
      <c r="BE245" s="280">
        <f t="shared" si="83"/>
        <v>1032.04</v>
      </c>
      <c r="BF245" s="280">
        <f t="shared" si="83"/>
        <v>1032.04</v>
      </c>
      <c r="BG245" s="280">
        <f t="shared" si="83"/>
        <v>1032.04</v>
      </c>
      <c r="BH245" s="280">
        <f t="shared" si="83"/>
        <v>1032.04</v>
      </c>
      <c r="BI245" s="280">
        <f t="shared" si="82"/>
        <v>1032.04</v>
      </c>
      <c r="BJ245" s="280">
        <f t="shared" si="82"/>
        <v>1032.04</v>
      </c>
      <c r="BK245" s="280">
        <f t="shared" si="82"/>
        <v>1032.04</v>
      </c>
      <c r="BL245" s="279">
        <f t="shared" si="80"/>
        <v>12384.480000000003</v>
      </c>
    </row>
    <row r="246" spans="1:64" x14ac:dyDescent="0.25">
      <c r="A246" s="268" t="s">
        <v>658</v>
      </c>
      <c r="B246" s="175">
        <v>0</v>
      </c>
      <c r="C246" s="175">
        <v>0</v>
      </c>
      <c r="D246" s="272">
        <v>0</v>
      </c>
      <c r="E246" s="272">
        <v>0</v>
      </c>
      <c r="F246" s="272">
        <v>0</v>
      </c>
      <c r="G246" s="272">
        <v>0</v>
      </c>
      <c r="H246" s="272">
        <v>0</v>
      </c>
      <c r="I246" s="272">
        <v>0</v>
      </c>
      <c r="J246" s="272">
        <v>0</v>
      </c>
      <c r="K246" s="272">
        <v>0</v>
      </c>
      <c r="L246" s="272">
        <v>0</v>
      </c>
      <c r="M246" s="272">
        <v>0</v>
      </c>
      <c r="N246" s="272">
        <v>0</v>
      </c>
      <c r="O246" s="272">
        <v>0</v>
      </c>
      <c r="P246" s="272">
        <f t="shared" si="77"/>
        <v>0</v>
      </c>
      <c r="Q246" s="272">
        <v>0</v>
      </c>
      <c r="R246" s="272">
        <v>0</v>
      </c>
      <c r="S246" s="272">
        <v>0</v>
      </c>
      <c r="T246" s="272">
        <v>0</v>
      </c>
      <c r="U246" s="272">
        <v>0</v>
      </c>
      <c r="V246" s="272">
        <v>0</v>
      </c>
      <c r="W246" s="272">
        <v>0</v>
      </c>
      <c r="X246" s="272">
        <v>0</v>
      </c>
      <c r="Y246" s="272">
        <v>0</v>
      </c>
      <c r="Z246" s="272">
        <v>0</v>
      </c>
      <c r="AA246" s="272">
        <v>0</v>
      </c>
      <c r="AB246" s="272">
        <v>0</v>
      </c>
      <c r="AC246" s="272">
        <v>0</v>
      </c>
      <c r="AD246" s="272">
        <v>0</v>
      </c>
      <c r="AE246" s="272">
        <v>0</v>
      </c>
      <c r="AF246" s="272">
        <v>0</v>
      </c>
      <c r="AG246" s="170">
        <f t="shared" si="78"/>
        <v>0</v>
      </c>
      <c r="AI246" s="279">
        <f t="shared" si="85"/>
        <v>0</v>
      </c>
      <c r="AJ246" s="279">
        <f t="shared" si="85"/>
        <v>0</v>
      </c>
      <c r="AK246" s="279">
        <f t="shared" si="85"/>
        <v>0</v>
      </c>
      <c r="AL246" s="279">
        <f t="shared" si="85"/>
        <v>0</v>
      </c>
      <c r="AM246" s="279">
        <f t="shared" si="85"/>
        <v>0</v>
      </c>
      <c r="AN246" s="279">
        <f t="shared" si="85"/>
        <v>0</v>
      </c>
      <c r="AO246" s="279">
        <f t="shared" si="81"/>
        <v>0</v>
      </c>
      <c r="AP246" s="279">
        <f t="shared" si="81"/>
        <v>0</v>
      </c>
      <c r="AQ246" s="279">
        <f t="shared" si="81"/>
        <v>0</v>
      </c>
      <c r="AR246" s="279">
        <f t="shared" si="74"/>
        <v>0</v>
      </c>
      <c r="AS246" s="279">
        <f t="shared" si="74"/>
        <v>0</v>
      </c>
      <c r="AT246" s="279">
        <f t="shared" si="74"/>
        <v>0</v>
      </c>
      <c r="AU246" s="280">
        <f t="shared" si="79"/>
        <v>0</v>
      </c>
      <c r="AV246" s="280">
        <f t="shared" si="86"/>
        <v>0</v>
      </c>
      <c r="AW246" s="280">
        <f t="shared" si="86"/>
        <v>0</v>
      </c>
      <c r="AX246" s="280">
        <f t="shared" si="86"/>
        <v>0</v>
      </c>
      <c r="AY246" s="280">
        <f t="shared" si="86"/>
        <v>0</v>
      </c>
      <c r="AZ246" s="280">
        <f t="shared" si="84"/>
        <v>0</v>
      </c>
      <c r="BA246" s="280">
        <f t="shared" si="84"/>
        <v>0</v>
      </c>
      <c r="BB246" s="280">
        <f t="shared" si="84"/>
        <v>0</v>
      </c>
      <c r="BC246" s="280">
        <f t="shared" si="83"/>
        <v>0</v>
      </c>
      <c r="BD246" s="280">
        <f t="shared" si="83"/>
        <v>0</v>
      </c>
      <c r="BE246" s="280">
        <f t="shared" si="83"/>
        <v>0</v>
      </c>
      <c r="BF246" s="280">
        <f t="shared" si="83"/>
        <v>0</v>
      </c>
      <c r="BG246" s="280">
        <f t="shared" si="83"/>
        <v>0</v>
      </c>
      <c r="BH246" s="280">
        <f t="shared" si="83"/>
        <v>0</v>
      </c>
      <c r="BI246" s="280">
        <f t="shared" si="82"/>
        <v>0</v>
      </c>
      <c r="BJ246" s="280">
        <f t="shared" si="82"/>
        <v>0</v>
      </c>
      <c r="BK246" s="280">
        <f t="shared" si="82"/>
        <v>0</v>
      </c>
      <c r="BL246" s="279">
        <f t="shared" si="80"/>
        <v>0</v>
      </c>
    </row>
    <row r="247" spans="1:64" x14ac:dyDescent="0.25">
      <c r="A247" s="268" t="s">
        <v>277</v>
      </c>
      <c r="B247" s="175">
        <v>3.3300000000000003E-2</v>
      </c>
      <c r="C247" s="175">
        <v>3.3300000000000003E-2</v>
      </c>
      <c r="D247" s="272">
        <v>234509.13</v>
      </c>
      <c r="E247" s="272">
        <v>234509.13</v>
      </c>
      <c r="F247" s="272">
        <v>234509.13</v>
      </c>
      <c r="G247" s="272">
        <v>234509.13</v>
      </c>
      <c r="H247" s="272">
        <v>234509.13</v>
      </c>
      <c r="I247" s="272">
        <v>234509.13</v>
      </c>
      <c r="J247" s="272">
        <v>234509.13</v>
      </c>
      <c r="K247" s="272">
        <v>234509.13</v>
      </c>
      <c r="L247" s="272">
        <v>234509.13</v>
      </c>
      <c r="M247" s="272">
        <v>234509.13</v>
      </c>
      <c r="N247" s="272">
        <v>234509.13</v>
      </c>
      <c r="O247" s="272">
        <v>234509.13</v>
      </c>
      <c r="P247" s="272">
        <f t="shared" si="77"/>
        <v>2814109.5599999991</v>
      </c>
      <c r="Q247" s="272">
        <v>234509.13</v>
      </c>
      <c r="R247" s="272">
        <v>234509.13</v>
      </c>
      <c r="S247" s="272">
        <v>234509.13</v>
      </c>
      <c r="T247" s="272">
        <v>234509.13</v>
      </c>
      <c r="U247" s="272">
        <v>234509.13</v>
      </c>
      <c r="V247" s="272">
        <v>234509.13</v>
      </c>
      <c r="W247" s="272">
        <v>234509.13</v>
      </c>
      <c r="X247" s="272">
        <v>234509.13</v>
      </c>
      <c r="Y247" s="272">
        <v>234509.13</v>
      </c>
      <c r="Z247" s="272">
        <v>234509.13</v>
      </c>
      <c r="AA247" s="272">
        <v>234509.13</v>
      </c>
      <c r="AB247" s="272">
        <v>234509.13</v>
      </c>
      <c r="AC247" s="272">
        <v>234509.13</v>
      </c>
      <c r="AD247" s="272">
        <v>234509.13</v>
      </c>
      <c r="AE247" s="272">
        <v>234509.13</v>
      </c>
      <c r="AF247" s="272">
        <v>234509.13</v>
      </c>
      <c r="AG247" s="170">
        <f t="shared" si="78"/>
        <v>2814109.5599999991</v>
      </c>
      <c r="AI247" s="279">
        <f t="shared" si="85"/>
        <v>650.76</v>
      </c>
      <c r="AJ247" s="279">
        <f t="shared" si="85"/>
        <v>650.76</v>
      </c>
      <c r="AK247" s="279">
        <f t="shared" si="85"/>
        <v>650.76</v>
      </c>
      <c r="AL247" s="279">
        <f t="shared" si="85"/>
        <v>650.76</v>
      </c>
      <c r="AM247" s="279">
        <f t="shared" si="85"/>
        <v>650.76</v>
      </c>
      <c r="AN247" s="279">
        <f t="shared" si="85"/>
        <v>650.76</v>
      </c>
      <c r="AO247" s="279">
        <f t="shared" si="81"/>
        <v>650.76</v>
      </c>
      <c r="AP247" s="279">
        <f t="shared" si="81"/>
        <v>650.76</v>
      </c>
      <c r="AQ247" s="279">
        <f t="shared" si="81"/>
        <v>650.76</v>
      </c>
      <c r="AR247" s="279">
        <f t="shared" si="74"/>
        <v>650.76</v>
      </c>
      <c r="AS247" s="279">
        <f t="shared" si="74"/>
        <v>650.76</v>
      </c>
      <c r="AT247" s="279">
        <f t="shared" si="74"/>
        <v>650.76</v>
      </c>
      <c r="AU247" s="280">
        <f t="shared" si="79"/>
        <v>7809.1200000000017</v>
      </c>
      <c r="AV247" s="280">
        <f t="shared" si="86"/>
        <v>650.76</v>
      </c>
      <c r="AW247" s="280">
        <f t="shared" si="86"/>
        <v>650.76</v>
      </c>
      <c r="AX247" s="280">
        <f t="shared" si="86"/>
        <v>650.76</v>
      </c>
      <c r="AY247" s="280">
        <f t="shared" si="86"/>
        <v>650.76</v>
      </c>
      <c r="AZ247" s="280">
        <f t="shared" si="84"/>
        <v>650.76</v>
      </c>
      <c r="BA247" s="280">
        <f t="shared" si="84"/>
        <v>650.76</v>
      </c>
      <c r="BB247" s="280">
        <f t="shared" si="84"/>
        <v>650.76</v>
      </c>
      <c r="BC247" s="280">
        <f t="shared" si="83"/>
        <v>650.76</v>
      </c>
      <c r="BD247" s="280">
        <f t="shared" si="83"/>
        <v>650.76</v>
      </c>
      <c r="BE247" s="280">
        <f t="shared" si="83"/>
        <v>650.76</v>
      </c>
      <c r="BF247" s="280">
        <f t="shared" si="83"/>
        <v>650.76</v>
      </c>
      <c r="BG247" s="280">
        <f t="shared" si="83"/>
        <v>650.76</v>
      </c>
      <c r="BH247" s="280">
        <f t="shared" si="83"/>
        <v>650.76</v>
      </c>
      <c r="BI247" s="280">
        <f t="shared" si="82"/>
        <v>650.76</v>
      </c>
      <c r="BJ247" s="280">
        <f t="shared" si="82"/>
        <v>650.76</v>
      </c>
      <c r="BK247" s="280">
        <f t="shared" si="82"/>
        <v>650.76</v>
      </c>
      <c r="BL247" s="279">
        <f t="shared" si="80"/>
        <v>7809.1200000000017</v>
      </c>
    </row>
    <row r="248" spans="1:64" x14ac:dyDescent="0.25">
      <c r="A248" s="268" t="s">
        <v>278</v>
      </c>
      <c r="B248" s="175">
        <v>0</v>
      </c>
      <c r="C248" s="175">
        <v>0</v>
      </c>
      <c r="D248" s="272">
        <v>96395.56</v>
      </c>
      <c r="E248" s="272">
        <v>96395.56</v>
      </c>
      <c r="F248" s="272">
        <v>96395.56</v>
      </c>
      <c r="G248" s="272">
        <v>96395.56</v>
      </c>
      <c r="H248" s="272">
        <v>96395.56</v>
      </c>
      <c r="I248" s="272">
        <v>96395.56</v>
      </c>
      <c r="J248" s="272">
        <v>96395.56</v>
      </c>
      <c r="K248" s="272">
        <v>96395.56</v>
      </c>
      <c r="L248" s="272">
        <v>96395.56</v>
      </c>
      <c r="M248" s="272">
        <v>96395.56</v>
      </c>
      <c r="N248" s="272">
        <v>96395.56</v>
      </c>
      <c r="O248" s="272">
        <v>96395.56</v>
      </c>
      <c r="P248" s="272">
        <f t="shared" si="77"/>
        <v>1156746.7200000002</v>
      </c>
      <c r="Q248" s="272">
        <v>96395.56</v>
      </c>
      <c r="R248" s="272">
        <v>96395.56</v>
      </c>
      <c r="S248" s="272">
        <v>96395.56</v>
      </c>
      <c r="T248" s="272">
        <v>96395.56</v>
      </c>
      <c r="U248" s="272">
        <v>96395.56</v>
      </c>
      <c r="V248" s="272">
        <v>96395.56</v>
      </c>
      <c r="W248" s="272">
        <v>96395.56</v>
      </c>
      <c r="X248" s="272">
        <v>96395.56</v>
      </c>
      <c r="Y248" s="272">
        <v>96395.56</v>
      </c>
      <c r="Z248" s="272">
        <v>96395.56</v>
      </c>
      <c r="AA248" s="272">
        <v>96395.56</v>
      </c>
      <c r="AB248" s="272">
        <v>96395.56</v>
      </c>
      <c r="AC248" s="272">
        <v>96395.56</v>
      </c>
      <c r="AD248" s="272">
        <v>96395.56</v>
      </c>
      <c r="AE248" s="272">
        <v>96395.56</v>
      </c>
      <c r="AF248" s="272">
        <v>96395.56</v>
      </c>
      <c r="AG248" s="170">
        <f t="shared" si="78"/>
        <v>1156746.7200000002</v>
      </c>
      <c r="AI248" s="279">
        <f t="shared" si="85"/>
        <v>0</v>
      </c>
      <c r="AJ248" s="279">
        <f t="shared" si="85"/>
        <v>0</v>
      </c>
      <c r="AK248" s="279">
        <f t="shared" si="85"/>
        <v>0</v>
      </c>
      <c r="AL248" s="279">
        <f t="shared" si="85"/>
        <v>0</v>
      </c>
      <c r="AM248" s="279">
        <f t="shared" si="85"/>
        <v>0</v>
      </c>
      <c r="AN248" s="279">
        <f t="shared" si="85"/>
        <v>0</v>
      </c>
      <c r="AO248" s="279">
        <f t="shared" si="81"/>
        <v>0</v>
      </c>
      <c r="AP248" s="279">
        <f t="shared" si="81"/>
        <v>0</v>
      </c>
      <c r="AQ248" s="279">
        <f t="shared" si="81"/>
        <v>0</v>
      </c>
      <c r="AR248" s="279">
        <f t="shared" si="74"/>
        <v>0</v>
      </c>
      <c r="AS248" s="279">
        <f t="shared" si="74"/>
        <v>0</v>
      </c>
      <c r="AT248" s="279">
        <f t="shared" si="74"/>
        <v>0</v>
      </c>
      <c r="AU248" s="280">
        <f t="shared" si="79"/>
        <v>0</v>
      </c>
      <c r="AV248" s="280">
        <f t="shared" si="86"/>
        <v>0</v>
      </c>
      <c r="AW248" s="280">
        <f t="shared" si="86"/>
        <v>0</v>
      </c>
      <c r="AX248" s="280">
        <f t="shared" si="86"/>
        <v>0</v>
      </c>
      <c r="AY248" s="280">
        <f t="shared" si="86"/>
        <v>0</v>
      </c>
      <c r="AZ248" s="280">
        <f t="shared" si="84"/>
        <v>0</v>
      </c>
      <c r="BA248" s="280">
        <f t="shared" si="84"/>
        <v>0</v>
      </c>
      <c r="BB248" s="280">
        <f t="shared" si="84"/>
        <v>0</v>
      </c>
      <c r="BC248" s="280">
        <f t="shared" si="83"/>
        <v>0</v>
      </c>
      <c r="BD248" s="280">
        <f t="shared" si="83"/>
        <v>0</v>
      </c>
      <c r="BE248" s="280">
        <f t="shared" si="83"/>
        <v>0</v>
      </c>
      <c r="BF248" s="280">
        <f t="shared" si="83"/>
        <v>0</v>
      </c>
      <c r="BG248" s="280">
        <f t="shared" si="83"/>
        <v>0</v>
      </c>
      <c r="BH248" s="280">
        <f t="shared" si="83"/>
        <v>0</v>
      </c>
      <c r="BI248" s="280">
        <f t="shared" si="82"/>
        <v>0</v>
      </c>
      <c r="BJ248" s="280">
        <f t="shared" si="82"/>
        <v>0</v>
      </c>
      <c r="BK248" s="280">
        <f t="shared" si="82"/>
        <v>0</v>
      </c>
      <c r="BL248" s="279">
        <f t="shared" si="80"/>
        <v>0</v>
      </c>
    </row>
    <row r="249" spans="1:64" x14ac:dyDescent="0.25">
      <c r="A249" s="268" t="s">
        <v>279</v>
      </c>
      <c r="B249" s="175">
        <v>0</v>
      </c>
      <c r="C249" s="175">
        <v>0</v>
      </c>
      <c r="D249" s="272">
        <v>162070.19</v>
      </c>
      <c r="E249" s="272">
        <v>162070.19</v>
      </c>
      <c r="F249" s="272">
        <v>162070.19</v>
      </c>
      <c r="G249" s="272">
        <v>162070.19</v>
      </c>
      <c r="H249" s="272">
        <v>162070.19</v>
      </c>
      <c r="I249" s="272">
        <v>162070.19</v>
      </c>
      <c r="J249" s="272">
        <v>162070.19</v>
      </c>
      <c r="K249" s="272">
        <v>162070.19</v>
      </c>
      <c r="L249" s="272">
        <v>162070.19</v>
      </c>
      <c r="M249" s="272">
        <v>162070.19</v>
      </c>
      <c r="N249" s="272">
        <v>162070.19</v>
      </c>
      <c r="O249" s="272">
        <v>162070.19</v>
      </c>
      <c r="P249" s="272">
        <f t="shared" si="77"/>
        <v>1944842.2799999996</v>
      </c>
      <c r="Q249" s="272">
        <v>162070.19</v>
      </c>
      <c r="R249" s="272">
        <v>162070.19</v>
      </c>
      <c r="S249" s="272">
        <v>162070.19</v>
      </c>
      <c r="T249" s="272">
        <v>162070.19</v>
      </c>
      <c r="U249" s="272">
        <v>162070.19</v>
      </c>
      <c r="V249" s="272">
        <v>162070.19</v>
      </c>
      <c r="W249" s="272">
        <v>162070.19</v>
      </c>
      <c r="X249" s="272">
        <v>162070.19</v>
      </c>
      <c r="Y249" s="272">
        <v>162070.19</v>
      </c>
      <c r="Z249" s="272">
        <v>162070.19</v>
      </c>
      <c r="AA249" s="272">
        <v>162070.19</v>
      </c>
      <c r="AB249" s="272">
        <v>162070.19</v>
      </c>
      <c r="AC249" s="272">
        <v>162070.19</v>
      </c>
      <c r="AD249" s="272">
        <v>162070.19</v>
      </c>
      <c r="AE249" s="272">
        <v>162070.19</v>
      </c>
      <c r="AF249" s="272">
        <v>162070.19</v>
      </c>
      <c r="AG249" s="170">
        <f t="shared" si="78"/>
        <v>1944842.2799999996</v>
      </c>
      <c r="AI249" s="279">
        <f t="shared" si="85"/>
        <v>0</v>
      </c>
      <c r="AJ249" s="279">
        <f t="shared" si="85"/>
        <v>0</v>
      </c>
      <c r="AK249" s="279">
        <f t="shared" si="85"/>
        <v>0</v>
      </c>
      <c r="AL249" s="279">
        <f t="shared" si="85"/>
        <v>0</v>
      </c>
      <c r="AM249" s="279">
        <f t="shared" si="85"/>
        <v>0</v>
      </c>
      <c r="AN249" s="279">
        <f t="shared" si="85"/>
        <v>0</v>
      </c>
      <c r="AO249" s="279">
        <f t="shared" si="81"/>
        <v>0</v>
      </c>
      <c r="AP249" s="279">
        <f t="shared" si="81"/>
        <v>0</v>
      </c>
      <c r="AQ249" s="279">
        <f t="shared" si="81"/>
        <v>0</v>
      </c>
      <c r="AR249" s="279">
        <f t="shared" si="74"/>
        <v>0</v>
      </c>
      <c r="AS249" s="279">
        <f t="shared" si="74"/>
        <v>0</v>
      </c>
      <c r="AT249" s="279">
        <f t="shared" si="74"/>
        <v>0</v>
      </c>
      <c r="AU249" s="280">
        <f t="shared" si="79"/>
        <v>0</v>
      </c>
      <c r="AV249" s="280">
        <f t="shared" si="86"/>
        <v>0</v>
      </c>
      <c r="AW249" s="280">
        <f t="shared" si="86"/>
        <v>0</v>
      </c>
      <c r="AX249" s="280">
        <f t="shared" si="86"/>
        <v>0</v>
      </c>
      <c r="AY249" s="280">
        <f t="shared" si="86"/>
        <v>0</v>
      </c>
      <c r="AZ249" s="280">
        <f t="shared" si="84"/>
        <v>0</v>
      </c>
      <c r="BA249" s="280">
        <f t="shared" si="84"/>
        <v>0</v>
      </c>
      <c r="BB249" s="280">
        <f t="shared" si="84"/>
        <v>0</v>
      </c>
      <c r="BC249" s="280">
        <f t="shared" si="83"/>
        <v>0</v>
      </c>
      <c r="BD249" s="280">
        <f t="shared" si="83"/>
        <v>0</v>
      </c>
      <c r="BE249" s="280">
        <f t="shared" si="83"/>
        <v>0</v>
      </c>
      <c r="BF249" s="280">
        <f t="shared" si="83"/>
        <v>0</v>
      </c>
      <c r="BG249" s="280">
        <f t="shared" si="83"/>
        <v>0</v>
      </c>
      <c r="BH249" s="280">
        <f t="shared" si="83"/>
        <v>0</v>
      </c>
      <c r="BI249" s="280">
        <f t="shared" si="82"/>
        <v>0</v>
      </c>
      <c r="BJ249" s="280">
        <f t="shared" si="82"/>
        <v>0</v>
      </c>
      <c r="BK249" s="280">
        <f t="shared" si="82"/>
        <v>0</v>
      </c>
      <c r="BL249" s="279">
        <f t="shared" si="80"/>
        <v>0</v>
      </c>
    </row>
    <row r="250" spans="1:64" x14ac:dyDescent="0.25">
      <c r="A250" s="268" t="s">
        <v>280</v>
      </c>
      <c r="B250" s="175">
        <v>0</v>
      </c>
      <c r="C250" s="175">
        <v>0</v>
      </c>
      <c r="D250" s="272">
        <v>348244.31</v>
      </c>
      <c r="E250" s="272">
        <v>348244.31</v>
      </c>
      <c r="F250" s="272">
        <v>348244.31</v>
      </c>
      <c r="G250" s="272">
        <v>348244.31</v>
      </c>
      <c r="H250" s="272">
        <v>348244.31</v>
      </c>
      <c r="I250" s="272">
        <v>348244.31</v>
      </c>
      <c r="J250" s="272">
        <v>348244.31</v>
      </c>
      <c r="K250" s="272">
        <v>348244.31</v>
      </c>
      <c r="L250" s="272">
        <v>348244.31</v>
      </c>
      <c r="M250" s="272">
        <v>348244.31</v>
      </c>
      <c r="N250" s="272">
        <v>348244.31</v>
      </c>
      <c r="O250" s="272">
        <v>348244.31</v>
      </c>
      <c r="P250" s="272">
        <f t="shared" si="77"/>
        <v>4178931.72</v>
      </c>
      <c r="Q250" s="272">
        <v>348244.31</v>
      </c>
      <c r="R250" s="272">
        <v>348244.31</v>
      </c>
      <c r="S250" s="272">
        <v>348244.31</v>
      </c>
      <c r="T250" s="272">
        <v>348244.31</v>
      </c>
      <c r="U250" s="272">
        <v>348244.31</v>
      </c>
      <c r="V250" s="272">
        <v>348244.31</v>
      </c>
      <c r="W250" s="272">
        <v>348244.31</v>
      </c>
      <c r="X250" s="272">
        <v>348244.31</v>
      </c>
      <c r="Y250" s="272">
        <v>348244.31</v>
      </c>
      <c r="Z250" s="272">
        <v>348244.31</v>
      </c>
      <c r="AA250" s="272">
        <v>348244.31</v>
      </c>
      <c r="AB250" s="272">
        <v>348244.31</v>
      </c>
      <c r="AC250" s="272">
        <v>348244.31</v>
      </c>
      <c r="AD250" s="272">
        <v>348244.31</v>
      </c>
      <c r="AE250" s="272">
        <v>348244.31</v>
      </c>
      <c r="AF250" s="272">
        <v>348244.31</v>
      </c>
      <c r="AG250" s="170">
        <f t="shared" si="78"/>
        <v>4178931.72</v>
      </c>
      <c r="AI250" s="279">
        <f t="shared" si="85"/>
        <v>0</v>
      </c>
      <c r="AJ250" s="279">
        <f t="shared" si="85"/>
        <v>0</v>
      </c>
      <c r="AK250" s="279">
        <f t="shared" si="85"/>
        <v>0</v>
      </c>
      <c r="AL250" s="279">
        <f t="shared" si="85"/>
        <v>0</v>
      </c>
      <c r="AM250" s="279">
        <f t="shared" si="85"/>
        <v>0</v>
      </c>
      <c r="AN250" s="279">
        <f t="shared" si="85"/>
        <v>0</v>
      </c>
      <c r="AO250" s="279">
        <f t="shared" si="81"/>
        <v>0</v>
      </c>
      <c r="AP250" s="279">
        <f t="shared" si="81"/>
        <v>0</v>
      </c>
      <c r="AQ250" s="279">
        <f t="shared" si="81"/>
        <v>0</v>
      </c>
      <c r="AR250" s="279">
        <f t="shared" si="74"/>
        <v>0</v>
      </c>
      <c r="AS250" s="279">
        <f t="shared" si="74"/>
        <v>0</v>
      </c>
      <c r="AT250" s="279">
        <f t="shared" si="74"/>
        <v>0</v>
      </c>
      <c r="AU250" s="280">
        <f t="shared" si="79"/>
        <v>0</v>
      </c>
      <c r="AV250" s="280">
        <f t="shared" si="86"/>
        <v>0</v>
      </c>
      <c r="AW250" s="280">
        <f t="shared" si="86"/>
        <v>0</v>
      </c>
      <c r="AX250" s="280">
        <f t="shared" si="86"/>
        <v>0</v>
      </c>
      <c r="AY250" s="280">
        <f t="shared" si="86"/>
        <v>0</v>
      </c>
      <c r="AZ250" s="280">
        <f t="shared" si="84"/>
        <v>0</v>
      </c>
      <c r="BA250" s="280">
        <f t="shared" si="84"/>
        <v>0</v>
      </c>
      <c r="BB250" s="280">
        <f t="shared" si="84"/>
        <v>0</v>
      </c>
      <c r="BC250" s="280">
        <f t="shared" si="83"/>
        <v>0</v>
      </c>
      <c r="BD250" s="280">
        <f t="shared" si="83"/>
        <v>0</v>
      </c>
      <c r="BE250" s="280">
        <f t="shared" si="83"/>
        <v>0</v>
      </c>
      <c r="BF250" s="280">
        <f t="shared" si="83"/>
        <v>0</v>
      </c>
      <c r="BG250" s="280">
        <f t="shared" si="83"/>
        <v>0</v>
      </c>
      <c r="BH250" s="280">
        <f t="shared" si="83"/>
        <v>0</v>
      </c>
      <c r="BI250" s="280">
        <f t="shared" si="82"/>
        <v>0</v>
      </c>
      <c r="BJ250" s="280">
        <f t="shared" si="82"/>
        <v>0</v>
      </c>
      <c r="BK250" s="280">
        <f t="shared" si="82"/>
        <v>0</v>
      </c>
      <c r="BL250" s="279">
        <f t="shared" si="80"/>
        <v>0</v>
      </c>
    </row>
    <row r="251" spans="1:64" x14ac:dyDescent="0.25">
      <c r="A251" s="268" t="s">
        <v>281</v>
      </c>
      <c r="B251" s="175">
        <v>3.0300000000000001E-2</v>
      </c>
      <c r="C251" s="175">
        <v>3.0300000000000001E-2</v>
      </c>
      <c r="D251" s="272">
        <v>47993721.93</v>
      </c>
      <c r="E251" s="272">
        <v>48155467.460000001</v>
      </c>
      <c r="F251" s="272">
        <v>48155467.460000001</v>
      </c>
      <c r="G251" s="272">
        <v>48156019.469999999</v>
      </c>
      <c r="H251" s="272">
        <v>48156571.469999999</v>
      </c>
      <c r="I251" s="272">
        <v>48446658.600000001</v>
      </c>
      <c r="J251" s="272">
        <v>48931765.659999996</v>
      </c>
      <c r="K251" s="272">
        <v>49126785.589999996</v>
      </c>
      <c r="L251" s="272">
        <v>49147526.499999993</v>
      </c>
      <c r="M251" s="272">
        <v>49177042.409999996</v>
      </c>
      <c r="N251" s="272">
        <v>49185817.409999996</v>
      </c>
      <c r="O251" s="272">
        <v>49185817.409999996</v>
      </c>
      <c r="P251" s="272">
        <f t="shared" si="77"/>
        <v>583818661.36999989</v>
      </c>
      <c r="Q251" s="272">
        <v>49185817.409999996</v>
      </c>
      <c r="R251" s="272">
        <v>49185817.409999996</v>
      </c>
      <c r="S251" s="272">
        <v>49185817.409999996</v>
      </c>
      <c r="T251" s="272">
        <v>49185817.409999996</v>
      </c>
      <c r="U251" s="272">
        <v>49185817.409999996</v>
      </c>
      <c r="V251" s="272">
        <v>49185817.409999996</v>
      </c>
      <c r="W251" s="272">
        <v>49185817.409999996</v>
      </c>
      <c r="X251" s="272">
        <v>49185817.409999996</v>
      </c>
      <c r="Y251" s="272">
        <v>49185817.409999996</v>
      </c>
      <c r="Z251" s="272">
        <v>49185817.409999996</v>
      </c>
      <c r="AA251" s="272">
        <v>49185817.409999996</v>
      </c>
      <c r="AB251" s="272">
        <v>49185817.409999996</v>
      </c>
      <c r="AC251" s="272">
        <v>49185817.409999996</v>
      </c>
      <c r="AD251" s="272">
        <v>49185817.409999996</v>
      </c>
      <c r="AE251" s="272">
        <v>49185817.409999996</v>
      </c>
      <c r="AF251" s="272">
        <v>49185817.409999996</v>
      </c>
      <c r="AG251" s="170">
        <f t="shared" si="78"/>
        <v>590229808.91999984</v>
      </c>
      <c r="AI251" s="279">
        <f t="shared" si="85"/>
        <v>121184.15</v>
      </c>
      <c r="AJ251" s="279">
        <f t="shared" si="85"/>
        <v>121592.56</v>
      </c>
      <c r="AK251" s="279">
        <f t="shared" si="85"/>
        <v>121592.56</v>
      </c>
      <c r="AL251" s="279">
        <f t="shared" si="85"/>
        <v>121593.95</v>
      </c>
      <c r="AM251" s="279">
        <f t="shared" si="85"/>
        <v>121595.34</v>
      </c>
      <c r="AN251" s="279">
        <f t="shared" si="85"/>
        <v>122327.81</v>
      </c>
      <c r="AO251" s="279">
        <f t="shared" si="81"/>
        <v>123552.71</v>
      </c>
      <c r="AP251" s="279">
        <f t="shared" si="81"/>
        <v>124045.13</v>
      </c>
      <c r="AQ251" s="279">
        <f t="shared" si="81"/>
        <v>124097.5</v>
      </c>
      <c r="AR251" s="279">
        <f t="shared" si="81"/>
        <v>124172.03</v>
      </c>
      <c r="AS251" s="279">
        <f t="shared" si="81"/>
        <v>124194.19</v>
      </c>
      <c r="AT251" s="279">
        <f t="shared" si="81"/>
        <v>124194.19</v>
      </c>
      <c r="AU251" s="280">
        <f t="shared" si="79"/>
        <v>1474142.1199999999</v>
      </c>
      <c r="AV251" s="280">
        <f t="shared" si="86"/>
        <v>124194.19</v>
      </c>
      <c r="AW251" s="280">
        <f t="shared" si="86"/>
        <v>124194.19</v>
      </c>
      <c r="AX251" s="280">
        <f t="shared" si="86"/>
        <v>124194.19</v>
      </c>
      <c r="AY251" s="280">
        <f t="shared" si="86"/>
        <v>124194.19</v>
      </c>
      <c r="AZ251" s="280">
        <f t="shared" si="84"/>
        <v>124194.19</v>
      </c>
      <c r="BA251" s="280">
        <f t="shared" si="84"/>
        <v>124194.19</v>
      </c>
      <c r="BB251" s="280">
        <f t="shared" si="84"/>
        <v>124194.19</v>
      </c>
      <c r="BC251" s="280">
        <f t="shared" si="83"/>
        <v>124194.19</v>
      </c>
      <c r="BD251" s="280">
        <f t="shared" si="83"/>
        <v>124194.19</v>
      </c>
      <c r="BE251" s="280">
        <f t="shared" si="83"/>
        <v>124194.19</v>
      </c>
      <c r="BF251" s="280">
        <f t="shared" si="83"/>
        <v>124194.19</v>
      </c>
      <c r="BG251" s="280">
        <f t="shared" si="83"/>
        <v>124194.19</v>
      </c>
      <c r="BH251" s="280">
        <f t="shared" si="83"/>
        <v>124194.19</v>
      </c>
      <c r="BI251" s="280">
        <f t="shared" si="82"/>
        <v>124194.19</v>
      </c>
      <c r="BJ251" s="280">
        <f t="shared" si="82"/>
        <v>124194.19</v>
      </c>
      <c r="BK251" s="280">
        <f t="shared" si="82"/>
        <v>124194.19</v>
      </c>
      <c r="BL251" s="279">
        <f t="shared" si="80"/>
        <v>1490330.2799999996</v>
      </c>
    </row>
    <row r="252" spans="1:64" x14ac:dyDescent="0.25">
      <c r="A252" s="268" t="s">
        <v>282</v>
      </c>
      <c r="B252" s="175">
        <v>2.92E-2</v>
      </c>
      <c r="C252" s="175">
        <v>2.92E-2</v>
      </c>
      <c r="D252" s="272">
        <v>1865718.2</v>
      </c>
      <c r="E252" s="272">
        <v>1865718.2</v>
      </c>
      <c r="F252" s="272">
        <v>1865718.2</v>
      </c>
      <c r="G252" s="272">
        <v>1865718.2</v>
      </c>
      <c r="H252" s="272">
        <v>1865718.2</v>
      </c>
      <c r="I252" s="272">
        <v>1865718.2</v>
      </c>
      <c r="J252" s="272">
        <v>1865718.2</v>
      </c>
      <c r="K252" s="272">
        <v>1865718.2</v>
      </c>
      <c r="L252" s="272">
        <v>1865718.2</v>
      </c>
      <c r="M252" s="272">
        <v>1865718.2</v>
      </c>
      <c r="N252" s="272">
        <v>1865718.2</v>
      </c>
      <c r="O252" s="272">
        <v>1865718.2</v>
      </c>
      <c r="P252" s="272">
        <f t="shared" si="77"/>
        <v>22388618.399999995</v>
      </c>
      <c r="Q252" s="272">
        <v>1865718.2</v>
      </c>
      <c r="R252" s="272">
        <v>1865718.2</v>
      </c>
      <c r="S252" s="272">
        <v>1865718.2</v>
      </c>
      <c r="T252" s="272">
        <v>1865718.2</v>
      </c>
      <c r="U252" s="272">
        <v>1865718.2</v>
      </c>
      <c r="V252" s="272">
        <v>1865718.2</v>
      </c>
      <c r="W252" s="272">
        <v>1865718.2</v>
      </c>
      <c r="X252" s="272">
        <v>1865718.2</v>
      </c>
      <c r="Y252" s="272">
        <v>1865718.2</v>
      </c>
      <c r="Z252" s="272">
        <v>1865718.2</v>
      </c>
      <c r="AA252" s="272">
        <v>1865718.2</v>
      </c>
      <c r="AB252" s="272">
        <v>1865718.2</v>
      </c>
      <c r="AC252" s="272">
        <v>1865718.2</v>
      </c>
      <c r="AD252" s="272">
        <v>1865718.2</v>
      </c>
      <c r="AE252" s="272">
        <v>1865718.2</v>
      </c>
      <c r="AF252" s="272">
        <v>1865718.2</v>
      </c>
      <c r="AG252" s="170">
        <f t="shared" si="78"/>
        <v>22388618.399999995</v>
      </c>
      <c r="AI252" s="279">
        <f t="shared" si="85"/>
        <v>4539.91</v>
      </c>
      <c r="AJ252" s="279">
        <f t="shared" si="85"/>
        <v>4539.91</v>
      </c>
      <c r="AK252" s="279">
        <f t="shared" si="85"/>
        <v>4539.91</v>
      </c>
      <c r="AL252" s="279">
        <f t="shared" si="85"/>
        <v>4539.91</v>
      </c>
      <c r="AM252" s="279">
        <f t="shared" si="85"/>
        <v>4539.91</v>
      </c>
      <c r="AN252" s="279">
        <f t="shared" si="85"/>
        <v>4539.91</v>
      </c>
      <c r="AO252" s="279">
        <f t="shared" si="81"/>
        <v>4539.91</v>
      </c>
      <c r="AP252" s="279">
        <f t="shared" si="81"/>
        <v>4539.91</v>
      </c>
      <c r="AQ252" s="279">
        <f t="shared" si="81"/>
        <v>4539.91</v>
      </c>
      <c r="AR252" s="279">
        <f t="shared" si="81"/>
        <v>4539.91</v>
      </c>
      <c r="AS252" s="279">
        <f t="shared" si="81"/>
        <v>4539.91</v>
      </c>
      <c r="AT252" s="279">
        <f t="shared" si="81"/>
        <v>4539.91</v>
      </c>
      <c r="AU252" s="280">
        <f t="shared" si="79"/>
        <v>54478.920000000013</v>
      </c>
      <c r="AV252" s="280">
        <f t="shared" si="86"/>
        <v>4539.91</v>
      </c>
      <c r="AW252" s="280">
        <f t="shared" si="86"/>
        <v>4539.91</v>
      </c>
      <c r="AX252" s="280">
        <f t="shared" si="86"/>
        <v>4539.91</v>
      </c>
      <c r="AY252" s="280">
        <f t="shared" si="86"/>
        <v>4539.91</v>
      </c>
      <c r="AZ252" s="280">
        <f t="shared" si="84"/>
        <v>4539.91</v>
      </c>
      <c r="BA252" s="280">
        <f t="shared" si="84"/>
        <v>4539.91</v>
      </c>
      <c r="BB252" s="280">
        <f t="shared" si="84"/>
        <v>4539.91</v>
      </c>
      <c r="BC252" s="280">
        <f t="shared" si="83"/>
        <v>4539.91</v>
      </c>
      <c r="BD252" s="280">
        <f t="shared" si="83"/>
        <v>4539.91</v>
      </c>
      <c r="BE252" s="280">
        <f t="shared" si="83"/>
        <v>4539.91</v>
      </c>
      <c r="BF252" s="280">
        <f t="shared" si="83"/>
        <v>4539.91</v>
      </c>
      <c r="BG252" s="280">
        <f t="shared" si="83"/>
        <v>4539.91</v>
      </c>
      <c r="BH252" s="280">
        <f t="shared" si="83"/>
        <v>4539.91</v>
      </c>
      <c r="BI252" s="280">
        <f t="shared" si="82"/>
        <v>4539.91</v>
      </c>
      <c r="BJ252" s="280">
        <f t="shared" si="82"/>
        <v>4539.91</v>
      </c>
      <c r="BK252" s="280">
        <f t="shared" si="82"/>
        <v>4539.91</v>
      </c>
      <c r="BL252" s="279">
        <f t="shared" si="80"/>
        <v>54478.920000000013</v>
      </c>
    </row>
    <row r="253" spans="1:64" x14ac:dyDescent="0.25">
      <c r="A253" s="268" t="s">
        <v>283</v>
      </c>
      <c r="B253" s="175">
        <v>4.3199999999999995E-2</v>
      </c>
      <c r="C253" s="175">
        <v>4.3199999999999995E-2</v>
      </c>
      <c r="D253" s="272">
        <v>1919015.13</v>
      </c>
      <c r="E253" s="272">
        <v>1919015.13</v>
      </c>
      <c r="F253" s="272">
        <v>1919015.13</v>
      </c>
      <c r="G253" s="272">
        <v>1919015.13</v>
      </c>
      <c r="H253" s="272">
        <v>1919015.13</v>
      </c>
      <c r="I253" s="272">
        <v>1919015.13</v>
      </c>
      <c r="J253" s="272">
        <v>1919015.13</v>
      </c>
      <c r="K253" s="272">
        <v>1919015.13</v>
      </c>
      <c r="L253" s="272">
        <v>1919015.13</v>
      </c>
      <c r="M253" s="272">
        <v>1919015.13</v>
      </c>
      <c r="N253" s="272">
        <v>1919015.13</v>
      </c>
      <c r="O253" s="272">
        <v>1919015.13</v>
      </c>
      <c r="P253" s="272">
        <f t="shared" si="77"/>
        <v>23028181.559999991</v>
      </c>
      <c r="Q253" s="272">
        <v>1919015.13</v>
      </c>
      <c r="R253" s="272">
        <v>1919015.13</v>
      </c>
      <c r="S253" s="272">
        <v>1919015.13</v>
      </c>
      <c r="T253" s="272">
        <v>1919015.13</v>
      </c>
      <c r="U253" s="272">
        <v>1919015.13</v>
      </c>
      <c r="V253" s="272">
        <v>1919015.13</v>
      </c>
      <c r="W253" s="272">
        <v>1919015.13</v>
      </c>
      <c r="X253" s="272">
        <v>1919015.13</v>
      </c>
      <c r="Y253" s="272">
        <v>1919015.13</v>
      </c>
      <c r="Z253" s="272">
        <v>1919015.13</v>
      </c>
      <c r="AA253" s="272">
        <v>1919015.13</v>
      </c>
      <c r="AB253" s="272">
        <v>1919015.13</v>
      </c>
      <c r="AC253" s="272">
        <v>1919015.13</v>
      </c>
      <c r="AD253" s="272">
        <v>1919015.13</v>
      </c>
      <c r="AE253" s="272">
        <v>1919015.13</v>
      </c>
      <c r="AF253" s="272">
        <v>1919015.13</v>
      </c>
      <c r="AG253" s="170">
        <f t="shared" si="78"/>
        <v>23028181.559999991</v>
      </c>
      <c r="AI253" s="279">
        <f t="shared" si="85"/>
        <v>6908.45</v>
      </c>
      <c r="AJ253" s="279">
        <f t="shared" si="85"/>
        <v>6908.45</v>
      </c>
      <c r="AK253" s="279">
        <f t="shared" si="85"/>
        <v>6908.45</v>
      </c>
      <c r="AL253" s="279">
        <f t="shared" si="85"/>
        <v>6908.45</v>
      </c>
      <c r="AM253" s="279">
        <f t="shared" si="85"/>
        <v>6908.45</v>
      </c>
      <c r="AN253" s="279">
        <f t="shared" si="85"/>
        <v>6908.45</v>
      </c>
      <c r="AO253" s="279">
        <f t="shared" si="81"/>
        <v>6908.45</v>
      </c>
      <c r="AP253" s="279">
        <f t="shared" si="81"/>
        <v>6908.45</v>
      </c>
      <c r="AQ253" s="279">
        <f t="shared" si="81"/>
        <v>6908.45</v>
      </c>
      <c r="AR253" s="279">
        <f t="shared" si="81"/>
        <v>6908.45</v>
      </c>
      <c r="AS253" s="279">
        <f t="shared" si="81"/>
        <v>6908.45</v>
      </c>
      <c r="AT253" s="279">
        <f t="shared" si="81"/>
        <v>6908.45</v>
      </c>
      <c r="AU253" s="280">
        <f t="shared" si="79"/>
        <v>82901.39999999998</v>
      </c>
      <c r="AV253" s="280">
        <f t="shared" si="86"/>
        <v>6908.45</v>
      </c>
      <c r="AW253" s="280">
        <f t="shared" si="86"/>
        <v>6908.45</v>
      </c>
      <c r="AX253" s="280">
        <f t="shared" si="86"/>
        <v>6908.45</v>
      </c>
      <c r="AY253" s="280">
        <f t="shared" si="86"/>
        <v>6908.45</v>
      </c>
      <c r="AZ253" s="280">
        <f t="shared" si="84"/>
        <v>6908.45</v>
      </c>
      <c r="BA253" s="280">
        <f t="shared" si="84"/>
        <v>6908.45</v>
      </c>
      <c r="BB253" s="280">
        <f t="shared" si="84"/>
        <v>6908.45</v>
      </c>
      <c r="BC253" s="280">
        <f t="shared" si="83"/>
        <v>6908.45</v>
      </c>
      <c r="BD253" s="280">
        <f t="shared" si="83"/>
        <v>6908.45</v>
      </c>
      <c r="BE253" s="280">
        <f t="shared" si="83"/>
        <v>6908.45</v>
      </c>
      <c r="BF253" s="280">
        <f t="shared" si="83"/>
        <v>6908.45</v>
      </c>
      <c r="BG253" s="280">
        <f t="shared" si="83"/>
        <v>6908.45</v>
      </c>
      <c r="BH253" s="280">
        <f t="shared" si="83"/>
        <v>6908.45</v>
      </c>
      <c r="BI253" s="280">
        <f t="shared" si="82"/>
        <v>6908.45</v>
      </c>
      <c r="BJ253" s="280">
        <f t="shared" si="82"/>
        <v>6908.45</v>
      </c>
      <c r="BK253" s="280">
        <f t="shared" si="82"/>
        <v>6908.45</v>
      </c>
      <c r="BL253" s="279">
        <f t="shared" si="80"/>
        <v>82901.39999999998</v>
      </c>
    </row>
    <row r="254" spans="1:64" x14ac:dyDescent="0.25">
      <c r="A254" s="268" t="s">
        <v>284</v>
      </c>
      <c r="B254" s="175">
        <v>3.9399999999999998E-2</v>
      </c>
      <c r="C254" s="175">
        <v>3.9399999999999998E-2</v>
      </c>
      <c r="D254" s="272">
        <v>1053014.69</v>
      </c>
      <c r="E254" s="272">
        <v>1053014.69</v>
      </c>
      <c r="F254" s="272">
        <v>1053014.69</v>
      </c>
      <c r="G254" s="272">
        <v>1053014.69</v>
      </c>
      <c r="H254" s="272">
        <v>1053014.69</v>
      </c>
      <c r="I254" s="272">
        <v>1053014.69</v>
      </c>
      <c r="J254" s="272">
        <v>1053014.69</v>
      </c>
      <c r="K254" s="272">
        <v>1053014.69</v>
      </c>
      <c r="L254" s="272">
        <v>1053014.69</v>
      </c>
      <c r="M254" s="272">
        <v>1053014.69</v>
      </c>
      <c r="N254" s="272">
        <v>1053014.69</v>
      </c>
      <c r="O254" s="272">
        <v>1053014.69</v>
      </c>
      <c r="P254" s="272">
        <f t="shared" si="77"/>
        <v>12636176.279999996</v>
      </c>
      <c r="Q254" s="272">
        <v>1053014.69</v>
      </c>
      <c r="R254" s="272">
        <v>1053014.69</v>
      </c>
      <c r="S254" s="272">
        <v>1053014.69</v>
      </c>
      <c r="T254" s="272">
        <v>1053014.69</v>
      </c>
      <c r="U254" s="272">
        <v>1053014.69</v>
      </c>
      <c r="V254" s="272">
        <v>1053014.69</v>
      </c>
      <c r="W254" s="272">
        <v>1053014.69</v>
      </c>
      <c r="X254" s="272">
        <v>1053014.69</v>
      </c>
      <c r="Y254" s="272">
        <v>1053014.69</v>
      </c>
      <c r="Z254" s="272">
        <v>1053014.69</v>
      </c>
      <c r="AA254" s="272">
        <v>1053014.69</v>
      </c>
      <c r="AB254" s="272">
        <v>1053014.69</v>
      </c>
      <c r="AC254" s="272">
        <v>1053014.69</v>
      </c>
      <c r="AD254" s="272">
        <v>1053014.69</v>
      </c>
      <c r="AE254" s="272">
        <v>1053014.69</v>
      </c>
      <c r="AF254" s="272">
        <v>1053014.69</v>
      </c>
      <c r="AG254" s="170">
        <f t="shared" si="78"/>
        <v>12636176.279999996</v>
      </c>
      <c r="AI254" s="279">
        <f t="shared" si="85"/>
        <v>3457.4</v>
      </c>
      <c r="AJ254" s="279">
        <f t="shared" si="85"/>
        <v>3457.4</v>
      </c>
      <c r="AK254" s="279">
        <f t="shared" si="85"/>
        <v>3457.4</v>
      </c>
      <c r="AL254" s="279">
        <f t="shared" si="85"/>
        <v>3457.4</v>
      </c>
      <c r="AM254" s="279">
        <f t="shared" si="85"/>
        <v>3457.4</v>
      </c>
      <c r="AN254" s="279">
        <f t="shared" si="85"/>
        <v>3457.4</v>
      </c>
      <c r="AO254" s="279">
        <f t="shared" si="81"/>
        <v>3457.4</v>
      </c>
      <c r="AP254" s="279">
        <f t="shared" si="81"/>
        <v>3457.4</v>
      </c>
      <c r="AQ254" s="279">
        <f t="shared" si="81"/>
        <v>3457.4</v>
      </c>
      <c r="AR254" s="279">
        <f t="shared" si="81"/>
        <v>3457.4</v>
      </c>
      <c r="AS254" s="279">
        <f t="shared" si="81"/>
        <v>3457.4</v>
      </c>
      <c r="AT254" s="279">
        <f t="shared" si="81"/>
        <v>3457.4</v>
      </c>
      <c r="AU254" s="280">
        <f t="shared" si="79"/>
        <v>41488.80000000001</v>
      </c>
      <c r="AV254" s="280">
        <f t="shared" si="86"/>
        <v>3457.4</v>
      </c>
      <c r="AW254" s="280">
        <f t="shared" si="86"/>
        <v>3457.4</v>
      </c>
      <c r="AX254" s="280">
        <f t="shared" si="86"/>
        <v>3457.4</v>
      </c>
      <c r="AY254" s="280">
        <f t="shared" si="86"/>
        <v>3457.4</v>
      </c>
      <c r="AZ254" s="280">
        <f t="shared" si="84"/>
        <v>3457.4</v>
      </c>
      <c r="BA254" s="280">
        <f t="shared" si="84"/>
        <v>3457.4</v>
      </c>
      <c r="BB254" s="280">
        <f t="shared" si="84"/>
        <v>3457.4</v>
      </c>
      <c r="BC254" s="280">
        <f t="shared" si="83"/>
        <v>3457.4</v>
      </c>
      <c r="BD254" s="280">
        <f t="shared" si="83"/>
        <v>3457.4</v>
      </c>
      <c r="BE254" s="280">
        <f t="shared" si="83"/>
        <v>3457.4</v>
      </c>
      <c r="BF254" s="280">
        <f t="shared" si="83"/>
        <v>3457.4</v>
      </c>
      <c r="BG254" s="280">
        <f t="shared" si="83"/>
        <v>3457.4</v>
      </c>
      <c r="BH254" s="280">
        <f t="shared" si="83"/>
        <v>3457.4</v>
      </c>
      <c r="BI254" s="280">
        <f t="shared" si="82"/>
        <v>3457.4</v>
      </c>
      <c r="BJ254" s="280">
        <f t="shared" si="82"/>
        <v>3457.4</v>
      </c>
      <c r="BK254" s="280">
        <f t="shared" si="82"/>
        <v>3457.4</v>
      </c>
      <c r="BL254" s="279">
        <f t="shared" si="80"/>
        <v>41488.80000000001</v>
      </c>
    </row>
    <row r="255" spans="1:64" x14ac:dyDescent="0.25">
      <c r="A255" s="268" t="s">
        <v>285</v>
      </c>
      <c r="B255" s="175">
        <v>4.3399999999999994E-2</v>
      </c>
      <c r="C255" s="175">
        <v>4.3399999999999994E-2</v>
      </c>
      <c r="D255" s="272">
        <v>192814.02</v>
      </c>
      <c r="E255" s="272">
        <v>192814.02</v>
      </c>
      <c r="F255" s="272">
        <v>192814.02</v>
      </c>
      <c r="G255" s="272">
        <v>192814.02</v>
      </c>
      <c r="H255" s="272">
        <v>192814.02</v>
      </c>
      <c r="I255" s="272">
        <v>192814.02</v>
      </c>
      <c r="J255" s="272">
        <v>192814.02</v>
      </c>
      <c r="K255" s="272">
        <v>192814.02</v>
      </c>
      <c r="L255" s="272">
        <v>192814.02</v>
      </c>
      <c r="M255" s="272">
        <v>192814.02</v>
      </c>
      <c r="N255" s="272">
        <v>192814.02</v>
      </c>
      <c r="O255" s="272">
        <v>192814.02</v>
      </c>
      <c r="P255" s="272">
        <f t="shared" si="77"/>
        <v>2313768.2399999998</v>
      </c>
      <c r="Q255" s="272">
        <v>192814.02</v>
      </c>
      <c r="R255" s="272">
        <v>192814.02</v>
      </c>
      <c r="S255" s="272">
        <v>192814.02</v>
      </c>
      <c r="T255" s="272">
        <v>192814.02</v>
      </c>
      <c r="U255" s="272">
        <v>192814.02</v>
      </c>
      <c r="V255" s="272">
        <v>192814.02</v>
      </c>
      <c r="W255" s="272">
        <v>192814.02</v>
      </c>
      <c r="X255" s="272">
        <v>192814.02</v>
      </c>
      <c r="Y255" s="272">
        <v>192814.02</v>
      </c>
      <c r="Z255" s="272">
        <v>192814.02</v>
      </c>
      <c r="AA255" s="272">
        <v>192814.02</v>
      </c>
      <c r="AB255" s="272">
        <v>192814.02</v>
      </c>
      <c r="AC255" s="272">
        <v>192814.02</v>
      </c>
      <c r="AD255" s="272">
        <v>192814.02</v>
      </c>
      <c r="AE255" s="272">
        <v>192814.02</v>
      </c>
      <c r="AF255" s="272">
        <v>192814.02</v>
      </c>
      <c r="AG255" s="170">
        <f t="shared" si="78"/>
        <v>2313768.2399999998</v>
      </c>
      <c r="AI255" s="279">
        <f t="shared" si="85"/>
        <v>697.34</v>
      </c>
      <c r="AJ255" s="279">
        <f t="shared" si="85"/>
        <v>697.34</v>
      </c>
      <c r="AK255" s="279">
        <f t="shared" si="85"/>
        <v>697.34</v>
      </c>
      <c r="AL255" s="279">
        <f t="shared" si="85"/>
        <v>697.34</v>
      </c>
      <c r="AM255" s="279">
        <f t="shared" si="85"/>
        <v>697.34</v>
      </c>
      <c r="AN255" s="279">
        <f t="shared" si="85"/>
        <v>697.34</v>
      </c>
      <c r="AO255" s="279">
        <f t="shared" si="81"/>
        <v>697.34</v>
      </c>
      <c r="AP255" s="279">
        <f t="shared" si="81"/>
        <v>697.34</v>
      </c>
      <c r="AQ255" s="279">
        <f t="shared" si="81"/>
        <v>697.34</v>
      </c>
      <c r="AR255" s="279">
        <f t="shared" si="81"/>
        <v>697.34</v>
      </c>
      <c r="AS255" s="279">
        <f t="shared" si="81"/>
        <v>697.34</v>
      </c>
      <c r="AT255" s="279">
        <f t="shared" si="81"/>
        <v>697.34</v>
      </c>
      <c r="AU255" s="280">
        <f t="shared" si="79"/>
        <v>8368.08</v>
      </c>
      <c r="AV255" s="280">
        <f t="shared" si="86"/>
        <v>697.34</v>
      </c>
      <c r="AW255" s="280">
        <f t="shared" si="86"/>
        <v>697.34</v>
      </c>
      <c r="AX255" s="280">
        <f t="shared" si="86"/>
        <v>697.34</v>
      </c>
      <c r="AY255" s="280">
        <f t="shared" si="86"/>
        <v>697.34</v>
      </c>
      <c r="AZ255" s="280">
        <f t="shared" si="84"/>
        <v>697.34</v>
      </c>
      <c r="BA255" s="280">
        <f t="shared" si="84"/>
        <v>697.34</v>
      </c>
      <c r="BB255" s="280">
        <f t="shared" si="84"/>
        <v>697.34</v>
      </c>
      <c r="BC255" s="280">
        <f t="shared" si="83"/>
        <v>697.34</v>
      </c>
      <c r="BD255" s="280">
        <f t="shared" si="83"/>
        <v>697.34</v>
      </c>
      <c r="BE255" s="280">
        <f t="shared" si="83"/>
        <v>697.34</v>
      </c>
      <c r="BF255" s="280">
        <f t="shared" si="83"/>
        <v>697.34</v>
      </c>
      <c r="BG255" s="280">
        <f t="shared" si="83"/>
        <v>697.34</v>
      </c>
      <c r="BH255" s="280">
        <f t="shared" si="83"/>
        <v>697.34</v>
      </c>
      <c r="BI255" s="280">
        <f t="shared" si="82"/>
        <v>697.34</v>
      </c>
      <c r="BJ255" s="280">
        <f t="shared" si="82"/>
        <v>697.34</v>
      </c>
      <c r="BK255" s="280">
        <f t="shared" si="82"/>
        <v>697.34</v>
      </c>
      <c r="BL255" s="279">
        <f t="shared" si="80"/>
        <v>8368.08</v>
      </c>
    </row>
    <row r="256" spans="1:64" x14ac:dyDescent="0.25">
      <c r="A256" s="268" t="s">
        <v>286</v>
      </c>
      <c r="B256" s="175">
        <v>4.3299999999999998E-2</v>
      </c>
      <c r="C256" s="175">
        <v>4.3299999999999998E-2</v>
      </c>
      <c r="D256" s="272">
        <v>555992.76</v>
      </c>
      <c r="E256" s="272">
        <v>555992.76</v>
      </c>
      <c r="F256" s="272">
        <v>555992.76</v>
      </c>
      <c r="G256" s="272">
        <v>555992.76</v>
      </c>
      <c r="H256" s="272">
        <v>555992.76</v>
      </c>
      <c r="I256" s="272">
        <v>555992.76</v>
      </c>
      <c r="J256" s="272">
        <v>555992.76</v>
      </c>
      <c r="K256" s="272">
        <v>555992.76</v>
      </c>
      <c r="L256" s="272">
        <v>555992.76</v>
      </c>
      <c r="M256" s="272">
        <v>555992.76</v>
      </c>
      <c r="N256" s="272">
        <v>555992.76</v>
      </c>
      <c r="O256" s="272">
        <v>555992.76</v>
      </c>
      <c r="P256" s="272">
        <f t="shared" si="77"/>
        <v>6671913.1199999982</v>
      </c>
      <c r="Q256" s="272">
        <v>555992.76</v>
      </c>
      <c r="R256" s="272">
        <v>555992.76</v>
      </c>
      <c r="S256" s="272">
        <v>555992.76</v>
      </c>
      <c r="T256" s="272">
        <v>555992.76</v>
      </c>
      <c r="U256" s="272">
        <v>555992.76</v>
      </c>
      <c r="V256" s="272">
        <v>555992.76</v>
      </c>
      <c r="W256" s="272">
        <v>555992.76</v>
      </c>
      <c r="X256" s="272">
        <v>555992.76</v>
      </c>
      <c r="Y256" s="272">
        <v>555992.76</v>
      </c>
      <c r="Z256" s="272">
        <v>555992.76</v>
      </c>
      <c r="AA256" s="272">
        <v>555992.76</v>
      </c>
      <c r="AB256" s="272">
        <v>555992.76</v>
      </c>
      <c r="AC256" s="272">
        <v>555992.76</v>
      </c>
      <c r="AD256" s="272">
        <v>555992.76</v>
      </c>
      <c r="AE256" s="272">
        <v>555992.76</v>
      </c>
      <c r="AF256" s="272">
        <v>555992.76</v>
      </c>
      <c r="AG256" s="170">
        <f t="shared" si="78"/>
        <v>6671913.1199999982</v>
      </c>
      <c r="AI256" s="279">
        <f t="shared" si="85"/>
        <v>2006.21</v>
      </c>
      <c r="AJ256" s="279">
        <f t="shared" si="85"/>
        <v>2006.21</v>
      </c>
      <c r="AK256" s="279">
        <f t="shared" si="85"/>
        <v>2006.21</v>
      </c>
      <c r="AL256" s="279">
        <f t="shared" si="85"/>
        <v>2006.21</v>
      </c>
      <c r="AM256" s="279">
        <f t="shared" si="85"/>
        <v>2006.21</v>
      </c>
      <c r="AN256" s="279">
        <f t="shared" si="85"/>
        <v>2006.21</v>
      </c>
      <c r="AO256" s="279">
        <f t="shared" si="81"/>
        <v>2006.21</v>
      </c>
      <c r="AP256" s="279">
        <f t="shared" si="81"/>
        <v>2006.21</v>
      </c>
      <c r="AQ256" s="279">
        <f t="shared" si="81"/>
        <v>2006.21</v>
      </c>
      <c r="AR256" s="279">
        <f t="shared" si="81"/>
        <v>2006.21</v>
      </c>
      <c r="AS256" s="279">
        <f t="shared" si="81"/>
        <v>2006.21</v>
      </c>
      <c r="AT256" s="279">
        <f t="shared" si="81"/>
        <v>2006.21</v>
      </c>
      <c r="AU256" s="280">
        <f t="shared" si="79"/>
        <v>24074.519999999993</v>
      </c>
      <c r="AV256" s="280">
        <f t="shared" si="86"/>
        <v>2006.21</v>
      </c>
      <c r="AW256" s="280">
        <f t="shared" si="86"/>
        <v>2006.21</v>
      </c>
      <c r="AX256" s="280">
        <f t="shared" si="86"/>
        <v>2006.21</v>
      </c>
      <c r="AY256" s="280">
        <f t="shared" si="86"/>
        <v>2006.21</v>
      </c>
      <c r="AZ256" s="280">
        <f t="shared" si="84"/>
        <v>2006.21</v>
      </c>
      <c r="BA256" s="280">
        <f t="shared" si="84"/>
        <v>2006.21</v>
      </c>
      <c r="BB256" s="280">
        <f t="shared" si="84"/>
        <v>2006.21</v>
      </c>
      <c r="BC256" s="280">
        <f t="shared" si="83"/>
        <v>2006.21</v>
      </c>
      <c r="BD256" s="280">
        <f t="shared" si="83"/>
        <v>2006.21</v>
      </c>
      <c r="BE256" s="280">
        <f t="shared" si="83"/>
        <v>2006.21</v>
      </c>
      <c r="BF256" s="280">
        <f t="shared" si="83"/>
        <v>2006.21</v>
      </c>
      <c r="BG256" s="280">
        <f t="shared" si="83"/>
        <v>2006.21</v>
      </c>
      <c r="BH256" s="280">
        <f t="shared" si="83"/>
        <v>2006.21</v>
      </c>
      <c r="BI256" s="280">
        <f t="shared" si="82"/>
        <v>2006.21</v>
      </c>
      <c r="BJ256" s="280">
        <f t="shared" si="82"/>
        <v>2006.21</v>
      </c>
      <c r="BK256" s="280">
        <f t="shared" si="82"/>
        <v>2006.21</v>
      </c>
      <c r="BL256" s="279">
        <f t="shared" si="80"/>
        <v>24074.519999999993</v>
      </c>
    </row>
    <row r="257" spans="1:64" x14ac:dyDescent="0.25">
      <c r="A257" s="268" t="s">
        <v>287</v>
      </c>
      <c r="B257" s="175">
        <v>3.9699999999999999E-2</v>
      </c>
      <c r="C257" s="175">
        <v>3.9699999999999999E-2</v>
      </c>
      <c r="D257" s="272">
        <v>2012654.95</v>
      </c>
      <c r="E257" s="272">
        <v>2012654.95</v>
      </c>
      <c r="F257" s="272">
        <v>2012654.95</v>
      </c>
      <c r="G257" s="272">
        <v>2012654.95</v>
      </c>
      <c r="H257" s="272">
        <v>2012654.95</v>
      </c>
      <c r="I257" s="272">
        <v>2012654.95</v>
      </c>
      <c r="J257" s="272">
        <v>2012654.95</v>
      </c>
      <c r="K257" s="272">
        <v>2012654.95</v>
      </c>
      <c r="L257" s="272">
        <v>2012654.95</v>
      </c>
      <c r="M257" s="272">
        <v>2012654.95</v>
      </c>
      <c r="N257" s="272">
        <v>2012654.95</v>
      </c>
      <c r="O257" s="272">
        <v>2012654.95</v>
      </c>
      <c r="P257" s="272">
        <f t="shared" si="77"/>
        <v>24151859.399999995</v>
      </c>
      <c r="Q257" s="272">
        <v>2012654.95</v>
      </c>
      <c r="R257" s="272">
        <v>2012654.95</v>
      </c>
      <c r="S257" s="272">
        <v>2012654.95</v>
      </c>
      <c r="T257" s="272">
        <v>2012654.95</v>
      </c>
      <c r="U257" s="272">
        <v>2012654.95</v>
      </c>
      <c r="V257" s="272">
        <v>2012654.95</v>
      </c>
      <c r="W257" s="272">
        <v>2012654.95</v>
      </c>
      <c r="X257" s="272">
        <v>2012654.95</v>
      </c>
      <c r="Y257" s="272">
        <v>2012654.95</v>
      </c>
      <c r="Z257" s="272">
        <v>2012654.95</v>
      </c>
      <c r="AA257" s="272">
        <v>2012654.95</v>
      </c>
      <c r="AB257" s="272">
        <v>2012654.95</v>
      </c>
      <c r="AC257" s="272">
        <v>2012654.95</v>
      </c>
      <c r="AD257" s="272">
        <v>2012654.95</v>
      </c>
      <c r="AE257" s="272">
        <v>2012654.95</v>
      </c>
      <c r="AF257" s="272">
        <v>2012654.95</v>
      </c>
      <c r="AG257" s="170">
        <f t="shared" si="78"/>
        <v>24151859.399999995</v>
      </c>
      <c r="AI257" s="279">
        <f t="shared" si="85"/>
        <v>6658.53</v>
      </c>
      <c r="AJ257" s="279">
        <f t="shared" si="85"/>
        <v>6658.53</v>
      </c>
      <c r="AK257" s="279">
        <f t="shared" si="85"/>
        <v>6658.53</v>
      </c>
      <c r="AL257" s="279">
        <f t="shared" si="85"/>
        <v>6658.53</v>
      </c>
      <c r="AM257" s="279">
        <f t="shared" si="85"/>
        <v>6658.53</v>
      </c>
      <c r="AN257" s="279">
        <f t="shared" si="85"/>
        <v>6658.53</v>
      </c>
      <c r="AO257" s="279">
        <f t="shared" si="81"/>
        <v>6658.53</v>
      </c>
      <c r="AP257" s="279">
        <f t="shared" si="81"/>
        <v>6658.53</v>
      </c>
      <c r="AQ257" s="279">
        <f t="shared" si="81"/>
        <v>6658.53</v>
      </c>
      <c r="AR257" s="279">
        <f t="shared" si="81"/>
        <v>6658.53</v>
      </c>
      <c r="AS257" s="279">
        <f t="shared" si="81"/>
        <v>6658.53</v>
      </c>
      <c r="AT257" s="279">
        <f t="shared" si="81"/>
        <v>6658.53</v>
      </c>
      <c r="AU257" s="280">
        <f t="shared" si="79"/>
        <v>79902.36</v>
      </c>
      <c r="AV257" s="280">
        <f t="shared" si="86"/>
        <v>6658.53</v>
      </c>
      <c r="AW257" s="280">
        <f t="shared" si="86"/>
        <v>6658.53</v>
      </c>
      <c r="AX257" s="280">
        <f t="shared" si="86"/>
        <v>6658.53</v>
      </c>
      <c r="AY257" s="280">
        <f t="shared" si="86"/>
        <v>6658.53</v>
      </c>
      <c r="AZ257" s="280">
        <f t="shared" si="84"/>
        <v>6658.53</v>
      </c>
      <c r="BA257" s="280">
        <f t="shared" si="84"/>
        <v>6658.53</v>
      </c>
      <c r="BB257" s="280">
        <f t="shared" si="84"/>
        <v>6658.53</v>
      </c>
      <c r="BC257" s="280">
        <f t="shared" si="83"/>
        <v>6658.53</v>
      </c>
      <c r="BD257" s="280">
        <f t="shared" si="83"/>
        <v>6658.53</v>
      </c>
      <c r="BE257" s="280">
        <f t="shared" si="83"/>
        <v>6658.53</v>
      </c>
      <c r="BF257" s="280">
        <f t="shared" si="83"/>
        <v>6658.53</v>
      </c>
      <c r="BG257" s="280">
        <f t="shared" si="83"/>
        <v>6658.53</v>
      </c>
      <c r="BH257" s="280">
        <f t="shared" si="83"/>
        <v>6658.53</v>
      </c>
      <c r="BI257" s="280">
        <f t="shared" si="82"/>
        <v>6658.53</v>
      </c>
      <c r="BJ257" s="280">
        <f t="shared" si="82"/>
        <v>6658.53</v>
      </c>
      <c r="BK257" s="280">
        <f t="shared" si="82"/>
        <v>6658.53</v>
      </c>
      <c r="BL257" s="279">
        <f t="shared" si="80"/>
        <v>79902.36</v>
      </c>
    </row>
    <row r="258" spans="1:64" x14ac:dyDescent="0.25">
      <c r="A258" s="268" t="s">
        <v>288</v>
      </c>
      <c r="B258" s="175">
        <v>2.76E-2</v>
      </c>
      <c r="C258" s="175">
        <v>2.76E-2</v>
      </c>
      <c r="D258" s="272">
        <v>4660156.04</v>
      </c>
      <c r="E258" s="272">
        <v>4660156.04</v>
      </c>
      <c r="F258" s="272">
        <v>4660156.04</v>
      </c>
      <c r="G258" s="272">
        <v>4660156.04</v>
      </c>
      <c r="H258" s="272">
        <v>4660156.04</v>
      </c>
      <c r="I258" s="272">
        <v>4660156.04</v>
      </c>
      <c r="J258" s="272">
        <v>4660156.04</v>
      </c>
      <c r="K258" s="272">
        <v>4660156.04</v>
      </c>
      <c r="L258" s="272">
        <v>4660156.04</v>
      </c>
      <c r="M258" s="272">
        <v>4660156.04</v>
      </c>
      <c r="N258" s="272">
        <v>4660156.04</v>
      </c>
      <c r="O258" s="272">
        <v>4660156.04</v>
      </c>
      <c r="P258" s="272">
        <f t="shared" si="77"/>
        <v>55921872.479999997</v>
      </c>
      <c r="Q258" s="272">
        <v>4660156.04</v>
      </c>
      <c r="R258" s="272">
        <v>4660156.04</v>
      </c>
      <c r="S258" s="272">
        <v>4660156.04</v>
      </c>
      <c r="T258" s="272">
        <v>4660156.04</v>
      </c>
      <c r="U258" s="272">
        <v>4660156.04</v>
      </c>
      <c r="V258" s="272">
        <v>4660156.04</v>
      </c>
      <c r="W258" s="272">
        <v>4660156.04</v>
      </c>
      <c r="X258" s="272">
        <v>4660156.04</v>
      </c>
      <c r="Y258" s="272">
        <v>4660156.04</v>
      </c>
      <c r="Z258" s="272">
        <v>4660156.04</v>
      </c>
      <c r="AA258" s="272">
        <v>4660156.04</v>
      </c>
      <c r="AB258" s="272">
        <v>4660156.04</v>
      </c>
      <c r="AC258" s="272">
        <v>4660156.04</v>
      </c>
      <c r="AD258" s="272">
        <v>4660156.04</v>
      </c>
      <c r="AE258" s="272">
        <v>4660156.04</v>
      </c>
      <c r="AF258" s="272">
        <v>4660156.04</v>
      </c>
      <c r="AG258" s="170">
        <f t="shared" si="78"/>
        <v>55921872.479999997</v>
      </c>
      <c r="AI258" s="279">
        <f t="shared" si="85"/>
        <v>10718.36</v>
      </c>
      <c r="AJ258" s="279">
        <f t="shared" si="85"/>
        <v>10718.36</v>
      </c>
      <c r="AK258" s="279">
        <f t="shared" si="85"/>
        <v>10718.36</v>
      </c>
      <c r="AL258" s="279">
        <f t="shared" si="85"/>
        <v>10718.36</v>
      </c>
      <c r="AM258" s="279">
        <f t="shared" si="85"/>
        <v>10718.36</v>
      </c>
      <c r="AN258" s="279">
        <f t="shared" si="85"/>
        <v>10718.36</v>
      </c>
      <c r="AO258" s="279">
        <f t="shared" si="81"/>
        <v>10718.36</v>
      </c>
      <c r="AP258" s="279">
        <f t="shared" si="81"/>
        <v>10718.36</v>
      </c>
      <c r="AQ258" s="279">
        <f t="shared" si="81"/>
        <v>10718.36</v>
      </c>
      <c r="AR258" s="279">
        <f t="shared" si="81"/>
        <v>10718.36</v>
      </c>
      <c r="AS258" s="279">
        <f t="shared" si="81"/>
        <v>10718.36</v>
      </c>
      <c r="AT258" s="279">
        <f t="shared" si="81"/>
        <v>10718.36</v>
      </c>
      <c r="AU258" s="280">
        <f t="shared" si="79"/>
        <v>128620.32</v>
      </c>
      <c r="AV258" s="280">
        <f t="shared" si="86"/>
        <v>10718.36</v>
      </c>
      <c r="AW258" s="280">
        <f t="shared" si="86"/>
        <v>10718.36</v>
      </c>
      <c r="AX258" s="280">
        <f t="shared" si="86"/>
        <v>10718.36</v>
      </c>
      <c r="AY258" s="280">
        <f t="shared" si="86"/>
        <v>10718.36</v>
      </c>
      <c r="AZ258" s="280">
        <f t="shared" si="84"/>
        <v>10718.36</v>
      </c>
      <c r="BA258" s="280">
        <f t="shared" si="84"/>
        <v>10718.36</v>
      </c>
      <c r="BB258" s="280">
        <f t="shared" si="84"/>
        <v>10718.36</v>
      </c>
      <c r="BC258" s="280">
        <f t="shared" si="83"/>
        <v>10718.36</v>
      </c>
      <c r="BD258" s="280">
        <f t="shared" si="83"/>
        <v>10718.36</v>
      </c>
      <c r="BE258" s="280">
        <f t="shared" si="83"/>
        <v>10718.36</v>
      </c>
      <c r="BF258" s="280">
        <f t="shared" si="83"/>
        <v>10718.36</v>
      </c>
      <c r="BG258" s="280">
        <f t="shared" si="83"/>
        <v>10718.36</v>
      </c>
      <c r="BH258" s="280">
        <f t="shared" si="83"/>
        <v>10718.36</v>
      </c>
      <c r="BI258" s="280">
        <f t="shared" si="82"/>
        <v>10718.36</v>
      </c>
      <c r="BJ258" s="280">
        <f t="shared" si="82"/>
        <v>10718.36</v>
      </c>
      <c r="BK258" s="280">
        <f t="shared" si="82"/>
        <v>10718.36</v>
      </c>
      <c r="BL258" s="279">
        <f t="shared" si="80"/>
        <v>128620.32</v>
      </c>
    </row>
    <row r="259" spans="1:64" x14ac:dyDescent="0.25">
      <c r="A259" s="268" t="s">
        <v>289</v>
      </c>
      <c r="B259" s="175">
        <v>4.24E-2</v>
      </c>
      <c r="C259" s="175">
        <v>4.24E-2</v>
      </c>
      <c r="D259" s="272">
        <v>1443810.04</v>
      </c>
      <c r="E259" s="272">
        <v>1443810.04</v>
      </c>
      <c r="F259" s="272">
        <v>1443810.04</v>
      </c>
      <c r="G259" s="272">
        <v>1443810.04</v>
      </c>
      <c r="H259" s="272">
        <v>1443810.04</v>
      </c>
      <c r="I259" s="272">
        <v>1443810.04</v>
      </c>
      <c r="J259" s="272">
        <v>1443810.04</v>
      </c>
      <c r="K259" s="272">
        <v>1443810.04</v>
      </c>
      <c r="L259" s="272">
        <v>1443810.04</v>
      </c>
      <c r="M259" s="272">
        <v>1443810.04</v>
      </c>
      <c r="N259" s="272">
        <v>1443810.04</v>
      </c>
      <c r="O259" s="272">
        <v>1443810.04</v>
      </c>
      <c r="P259" s="272">
        <f t="shared" si="77"/>
        <v>17325720.479999997</v>
      </c>
      <c r="Q259" s="272">
        <v>1443810.04</v>
      </c>
      <c r="R259" s="272">
        <v>1443810.04</v>
      </c>
      <c r="S259" s="272">
        <v>1443810.04</v>
      </c>
      <c r="T259" s="272">
        <v>1443810.04</v>
      </c>
      <c r="U259" s="272">
        <v>1443810.04</v>
      </c>
      <c r="V259" s="272">
        <v>1443810.04</v>
      </c>
      <c r="W259" s="272">
        <v>1443810.04</v>
      </c>
      <c r="X259" s="272">
        <v>1443810.04</v>
      </c>
      <c r="Y259" s="272">
        <v>1443810.04</v>
      </c>
      <c r="Z259" s="272">
        <v>1443810.04</v>
      </c>
      <c r="AA259" s="272">
        <v>1443810.04</v>
      </c>
      <c r="AB259" s="272">
        <v>1443810.04</v>
      </c>
      <c r="AC259" s="272">
        <v>1443810.04</v>
      </c>
      <c r="AD259" s="272">
        <v>1443810.04</v>
      </c>
      <c r="AE259" s="272">
        <v>1443810.04</v>
      </c>
      <c r="AF259" s="272">
        <v>1443810.04</v>
      </c>
      <c r="AG259" s="170">
        <f t="shared" si="78"/>
        <v>17325720.479999997</v>
      </c>
      <c r="AI259" s="279">
        <f t="shared" si="85"/>
        <v>5101.46</v>
      </c>
      <c r="AJ259" s="279">
        <f t="shared" si="85"/>
        <v>5101.46</v>
      </c>
      <c r="AK259" s="279">
        <f t="shared" si="85"/>
        <v>5101.46</v>
      </c>
      <c r="AL259" s="279">
        <f t="shared" si="85"/>
        <v>5101.46</v>
      </c>
      <c r="AM259" s="279">
        <f t="shared" si="85"/>
        <v>5101.46</v>
      </c>
      <c r="AN259" s="279">
        <f t="shared" si="85"/>
        <v>5101.46</v>
      </c>
      <c r="AO259" s="279">
        <f t="shared" si="81"/>
        <v>5101.46</v>
      </c>
      <c r="AP259" s="279">
        <f t="shared" si="81"/>
        <v>5101.46</v>
      </c>
      <c r="AQ259" s="279">
        <f t="shared" si="81"/>
        <v>5101.46</v>
      </c>
      <c r="AR259" s="279">
        <f t="shared" si="81"/>
        <v>5101.46</v>
      </c>
      <c r="AS259" s="279">
        <f t="shared" si="81"/>
        <v>5101.46</v>
      </c>
      <c r="AT259" s="279">
        <f t="shared" si="81"/>
        <v>5101.46</v>
      </c>
      <c r="AU259" s="280">
        <f t="shared" si="79"/>
        <v>61217.52</v>
      </c>
      <c r="AV259" s="280">
        <f t="shared" si="86"/>
        <v>5101.46</v>
      </c>
      <c r="AW259" s="280">
        <f t="shared" si="86"/>
        <v>5101.46</v>
      </c>
      <c r="AX259" s="280">
        <f t="shared" si="86"/>
        <v>5101.46</v>
      </c>
      <c r="AY259" s="280">
        <f t="shared" si="86"/>
        <v>5101.46</v>
      </c>
      <c r="AZ259" s="280">
        <f t="shared" si="84"/>
        <v>5101.46</v>
      </c>
      <c r="BA259" s="280">
        <f t="shared" si="84"/>
        <v>5101.46</v>
      </c>
      <c r="BB259" s="280">
        <f t="shared" si="84"/>
        <v>5101.46</v>
      </c>
      <c r="BC259" s="280">
        <f t="shared" si="83"/>
        <v>5101.46</v>
      </c>
      <c r="BD259" s="280">
        <f t="shared" si="83"/>
        <v>5101.46</v>
      </c>
      <c r="BE259" s="280">
        <f t="shared" si="83"/>
        <v>5101.46</v>
      </c>
      <c r="BF259" s="280">
        <f t="shared" si="83"/>
        <v>5101.46</v>
      </c>
      <c r="BG259" s="280">
        <f t="shared" si="83"/>
        <v>5101.46</v>
      </c>
      <c r="BH259" s="280">
        <f t="shared" si="83"/>
        <v>5101.46</v>
      </c>
      <c r="BI259" s="280">
        <f t="shared" si="82"/>
        <v>5101.46</v>
      </c>
      <c r="BJ259" s="280">
        <f t="shared" si="82"/>
        <v>5101.46</v>
      </c>
      <c r="BK259" s="280">
        <f t="shared" si="82"/>
        <v>5101.46</v>
      </c>
      <c r="BL259" s="279">
        <f t="shared" si="80"/>
        <v>61217.52</v>
      </c>
    </row>
    <row r="260" spans="1:64" x14ac:dyDescent="0.25">
      <c r="A260" s="268" t="s">
        <v>290</v>
      </c>
      <c r="B260" s="175">
        <v>0.19170000000000001</v>
      </c>
      <c r="C260" s="175">
        <v>0.19170000000000001</v>
      </c>
      <c r="D260" s="272">
        <v>291451.55</v>
      </c>
      <c r="E260" s="272">
        <v>291451.55</v>
      </c>
      <c r="F260" s="272">
        <v>291451.55</v>
      </c>
      <c r="G260" s="272">
        <v>291451.55</v>
      </c>
      <c r="H260" s="272">
        <v>291451.55</v>
      </c>
      <c r="I260" s="272">
        <v>291451.55</v>
      </c>
      <c r="J260" s="272">
        <v>291451.55</v>
      </c>
      <c r="K260" s="272">
        <v>291451.55</v>
      </c>
      <c r="L260" s="272">
        <v>291451.55</v>
      </c>
      <c r="M260" s="272">
        <v>291451.55</v>
      </c>
      <c r="N260" s="272">
        <v>291451.55</v>
      </c>
      <c r="O260" s="272">
        <v>291451.55</v>
      </c>
      <c r="P260" s="272">
        <f t="shared" si="77"/>
        <v>3497418.5999999992</v>
      </c>
      <c r="Q260" s="272">
        <v>291451.55</v>
      </c>
      <c r="R260" s="272">
        <v>291451.55</v>
      </c>
      <c r="S260" s="272">
        <v>291451.55</v>
      </c>
      <c r="T260" s="272">
        <v>291451.55</v>
      </c>
      <c r="U260" s="272">
        <v>291451.55</v>
      </c>
      <c r="V260" s="272">
        <v>291451.55</v>
      </c>
      <c r="W260" s="272">
        <v>291451.55</v>
      </c>
      <c r="X260" s="272">
        <v>291451.55</v>
      </c>
      <c r="Y260" s="272">
        <v>291451.55</v>
      </c>
      <c r="Z260" s="272">
        <v>291451.55</v>
      </c>
      <c r="AA260" s="272">
        <v>291451.55</v>
      </c>
      <c r="AB260" s="272">
        <v>291451.55</v>
      </c>
      <c r="AC260" s="272">
        <v>291451.55</v>
      </c>
      <c r="AD260" s="272">
        <v>291451.55</v>
      </c>
      <c r="AE260" s="272">
        <v>291451.55</v>
      </c>
      <c r="AF260" s="272">
        <v>291451.55</v>
      </c>
      <c r="AG260" s="170">
        <f t="shared" si="78"/>
        <v>3497418.5999999992</v>
      </c>
      <c r="AI260" s="279">
        <f t="shared" si="85"/>
        <v>4655.9399999999996</v>
      </c>
      <c r="AJ260" s="279">
        <f t="shared" si="85"/>
        <v>4655.9399999999996</v>
      </c>
      <c r="AK260" s="279">
        <f t="shared" si="85"/>
        <v>4655.9399999999996</v>
      </c>
      <c r="AL260" s="279">
        <f t="shared" si="85"/>
        <v>4655.9399999999996</v>
      </c>
      <c r="AM260" s="279">
        <f t="shared" si="85"/>
        <v>4655.9399999999996</v>
      </c>
      <c r="AN260" s="279">
        <f t="shared" si="85"/>
        <v>4655.9399999999996</v>
      </c>
      <c r="AO260" s="279">
        <f t="shared" si="81"/>
        <v>4655.9399999999996</v>
      </c>
      <c r="AP260" s="279">
        <f t="shared" si="81"/>
        <v>4655.9399999999996</v>
      </c>
      <c r="AQ260" s="279">
        <f t="shared" si="81"/>
        <v>4655.9399999999996</v>
      </c>
      <c r="AR260" s="279">
        <f t="shared" si="81"/>
        <v>4655.9399999999996</v>
      </c>
      <c r="AS260" s="279">
        <f t="shared" si="81"/>
        <v>4655.9399999999996</v>
      </c>
      <c r="AT260" s="279">
        <f t="shared" si="81"/>
        <v>4655.9399999999996</v>
      </c>
      <c r="AU260" s="280">
        <f t="shared" si="79"/>
        <v>55871.280000000006</v>
      </c>
      <c r="AV260" s="280">
        <f t="shared" si="86"/>
        <v>4655.9399999999996</v>
      </c>
      <c r="AW260" s="280">
        <f t="shared" si="86"/>
        <v>4655.9399999999996</v>
      </c>
      <c r="AX260" s="280">
        <f t="shared" si="86"/>
        <v>4655.9399999999996</v>
      </c>
      <c r="AY260" s="280">
        <f t="shared" si="86"/>
        <v>4655.9399999999996</v>
      </c>
      <c r="AZ260" s="280">
        <f t="shared" si="84"/>
        <v>4655.9399999999996</v>
      </c>
      <c r="BA260" s="280">
        <f t="shared" si="84"/>
        <v>4655.9399999999996</v>
      </c>
      <c r="BB260" s="280">
        <f t="shared" si="84"/>
        <v>4655.9399999999996</v>
      </c>
      <c r="BC260" s="280">
        <f t="shared" si="83"/>
        <v>4655.9399999999996</v>
      </c>
      <c r="BD260" s="280">
        <f t="shared" si="83"/>
        <v>4655.9399999999996</v>
      </c>
      <c r="BE260" s="280">
        <f t="shared" si="83"/>
        <v>4655.9399999999996</v>
      </c>
      <c r="BF260" s="280">
        <f t="shared" si="83"/>
        <v>4655.9399999999996</v>
      </c>
      <c r="BG260" s="280">
        <f t="shared" si="83"/>
        <v>4655.9399999999996</v>
      </c>
      <c r="BH260" s="280">
        <f t="shared" si="83"/>
        <v>4655.9399999999996</v>
      </c>
      <c r="BI260" s="280">
        <f t="shared" si="82"/>
        <v>4655.9399999999996</v>
      </c>
      <c r="BJ260" s="280">
        <f t="shared" si="82"/>
        <v>4655.9399999999996</v>
      </c>
      <c r="BK260" s="280">
        <f t="shared" si="82"/>
        <v>4655.9399999999996</v>
      </c>
      <c r="BL260" s="279">
        <f t="shared" si="80"/>
        <v>55871.280000000006</v>
      </c>
    </row>
    <row r="261" spans="1:64" x14ac:dyDescent="0.25">
      <c r="A261" s="268" t="s">
        <v>291</v>
      </c>
      <c r="B261" s="175">
        <v>4.1599999999999998E-2</v>
      </c>
      <c r="C261" s="175">
        <v>4.1599999999999998E-2</v>
      </c>
      <c r="D261" s="272">
        <v>2158696.2599999998</v>
      </c>
      <c r="E261" s="272">
        <v>2182515.41</v>
      </c>
      <c r="F261" s="272">
        <v>2182515.41</v>
      </c>
      <c r="G261" s="272">
        <v>2182515.41</v>
      </c>
      <c r="H261" s="272">
        <v>2182515.41</v>
      </c>
      <c r="I261" s="272">
        <v>2182515.41</v>
      </c>
      <c r="J261" s="272">
        <v>2182515.41</v>
      </c>
      <c r="K261" s="272">
        <v>2182515.41</v>
      </c>
      <c r="L261" s="272">
        <v>2182515.41</v>
      </c>
      <c r="M261" s="272">
        <v>2194160.6800000002</v>
      </c>
      <c r="N261" s="272">
        <v>2205805.9500000002</v>
      </c>
      <c r="O261" s="272">
        <v>2205805.9500000002</v>
      </c>
      <c r="P261" s="272">
        <f t="shared" si="77"/>
        <v>26224592.120000001</v>
      </c>
      <c r="Q261" s="272">
        <v>2205805.9500000002</v>
      </c>
      <c r="R261" s="272">
        <v>2205805.9500000002</v>
      </c>
      <c r="S261" s="272">
        <v>2205805.9500000002</v>
      </c>
      <c r="T261" s="272">
        <v>2205805.9500000002</v>
      </c>
      <c r="U261" s="272">
        <v>2205805.9500000002</v>
      </c>
      <c r="V261" s="272">
        <v>2205805.9500000002</v>
      </c>
      <c r="W261" s="272">
        <v>2205805.9500000002</v>
      </c>
      <c r="X261" s="272">
        <v>2205805.9500000002</v>
      </c>
      <c r="Y261" s="272">
        <v>2205805.9500000002</v>
      </c>
      <c r="Z261" s="272">
        <v>2205805.9500000002</v>
      </c>
      <c r="AA261" s="272">
        <v>2205805.9500000002</v>
      </c>
      <c r="AB261" s="272">
        <v>2205805.9500000002</v>
      </c>
      <c r="AC261" s="272">
        <v>2205805.9500000002</v>
      </c>
      <c r="AD261" s="272">
        <v>2205805.9500000002</v>
      </c>
      <c r="AE261" s="272">
        <v>2205805.9500000002</v>
      </c>
      <c r="AF261" s="272">
        <v>2205805.9500000002</v>
      </c>
      <c r="AG261" s="170">
        <f t="shared" si="78"/>
        <v>26469671.399999995</v>
      </c>
      <c r="AI261" s="279">
        <f t="shared" si="85"/>
        <v>7483.48</v>
      </c>
      <c r="AJ261" s="279">
        <f t="shared" si="85"/>
        <v>7566.05</v>
      </c>
      <c r="AK261" s="279">
        <f t="shared" si="85"/>
        <v>7566.05</v>
      </c>
      <c r="AL261" s="279">
        <f t="shared" si="85"/>
        <v>7566.05</v>
      </c>
      <c r="AM261" s="279">
        <f t="shared" si="85"/>
        <v>7566.05</v>
      </c>
      <c r="AN261" s="279">
        <f t="shared" si="85"/>
        <v>7566.05</v>
      </c>
      <c r="AO261" s="279">
        <f t="shared" si="81"/>
        <v>7566.05</v>
      </c>
      <c r="AP261" s="279">
        <f t="shared" si="81"/>
        <v>7566.05</v>
      </c>
      <c r="AQ261" s="279">
        <f t="shared" si="81"/>
        <v>7566.05</v>
      </c>
      <c r="AR261" s="279">
        <f t="shared" si="81"/>
        <v>7606.42</v>
      </c>
      <c r="AS261" s="279">
        <f t="shared" si="81"/>
        <v>7646.79</v>
      </c>
      <c r="AT261" s="279">
        <f t="shared" si="81"/>
        <v>7646.79</v>
      </c>
      <c r="AU261" s="280">
        <f t="shared" si="79"/>
        <v>90911.87999999999</v>
      </c>
      <c r="AV261" s="280">
        <f t="shared" si="86"/>
        <v>7646.79</v>
      </c>
      <c r="AW261" s="280">
        <f t="shared" si="86"/>
        <v>7646.79</v>
      </c>
      <c r="AX261" s="280">
        <f t="shared" si="86"/>
        <v>7646.79</v>
      </c>
      <c r="AY261" s="280">
        <f t="shared" si="86"/>
        <v>7646.79</v>
      </c>
      <c r="AZ261" s="280">
        <f t="shared" si="84"/>
        <v>7646.79</v>
      </c>
      <c r="BA261" s="280">
        <f t="shared" si="84"/>
        <v>7646.79</v>
      </c>
      <c r="BB261" s="280">
        <f t="shared" si="84"/>
        <v>7646.79</v>
      </c>
      <c r="BC261" s="280">
        <f t="shared" si="83"/>
        <v>7646.79</v>
      </c>
      <c r="BD261" s="280">
        <f t="shared" si="83"/>
        <v>7646.79</v>
      </c>
      <c r="BE261" s="280">
        <f t="shared" si="83"/>
        <v>7646.79</v>
      </c>
      <c r="BF261" s="280">
        <f t="shared" si="83"/>
        <v>7646.79</v>
      </c>
      <c r="BG261" s="280">
        <f t="shared" si="83"/>
        <v>7646.79</v>
      </c>
      <c r="BH261" s="280">
        <f t="shared" si="83"/>
        <v>7646.79</v>
      </c>
      <c r="BI261" s="280">
        <f t="shared" si="82"/>
        <v>7646.79</v>
      </c>
      <c r="BJ261" s="280">
        <f t="shared" si="82"/>
        <v>7646.79</v>
      </c>
      <c r="BK261" s="280">
        <f t="shared" si="82"/>
        <v>7646.79</v>
      </c>
      <c r="BL261" s="279">
        <f t="shared" si="80"/>
        <v>91761.479999999981</v>
      </c>
    </row>
    <row r="262" spans="1:64" x14ac:dyDescent="0.25">
      <c r="A262" s="268" t="s">
        <v>292</v>
      </c>
      <c r="B262" s="175">
        <v>3.7900000000000003E-2</v>
      </c>
      <c r="C262" s="175">
        <v>3.7900000000000003E-2</v>
      </c>
      <c r="D262" s="272">
        <v>3653029.99</v>
      </c>
      <c r="E262" s="272">
        <v>3653029.99</v>
      </c>
      <c r="F262" s="272">
        <v>3653029.99</v>
      </c>
      <c r="G262" s="272">
        <v>3653029.99</v>
      </c>
      <c r="H262" s="272">
        <v>3653029.99</v>
      </c>
      <c r="I262" s="272">
        <v>3653029.99</v>
      </c>
      <c r="J262" s="272">
        <v>3662739.8050000002</v>
      </c>
      <c r="K262" s="272">
        <v>3672449.62</v>
      </c>
      <c r="L262" s="272">
        <v>3672449.62</v>
      </c>
      <c r="M262" s="272">
        <v>3672449.62</v>
      </c>
      <c r="N262" s="272">
        <v>3672449.62</v>
      </c>
      <c r="O262" s="272">
        <v>3672449.62</v>
      </c>
      <c r="P262" s="272">
        <f t="shared" ref="P262:P325" si="87">SUM(D262:O262)</f>
        <v>43943167.844999999</v>
      </c>
      <c r="Q262" s="272">
        <v>3672449.62</v>
      </c>
      <c r="R262" s="272">
        <v>3672449.62</v>
      </c>
      <c r="S262" s="272">
        <v>3672449.62</v>
      </c>
      <c r="T262" s="272">
        <v>3672449.62</v>
      </c>
      <c r="U262" s="272">
        <v>3672449.62</v>
      </c>
      <c r="V262" s="272">
        <v>3672449.62</v>
      </c>
      <c r="W262" s="272">
        <v>3672449.62</v>
      </c>
      <c r="X262" s="272">
        <v>3672449.62</v>
      </c>
      <c r="Y262" s="272">
        <v>3672449.62</v>
      </c>
      <c r="Z262" s="272">
        <v>3672449.62</v>
      </c>
      <c r="AA262" s="272">
        <v>3672449.62</v>
      </c>
      <c r="AB262" s="272">
        <v>3672449.62</v>
      </c>
      <c r="AC262" s="272">
        <v>3672449.62</v>
      </c>
      <c r="AD262" s="272">
        <v>3672449.62</v>
      </c>
      <c r="AE262" s="272">
        <v>3672449.62</v>
      </c>
      <c r="AF262" s="272">
        <v>3672449.62</v>
      </c>
      <c r="AG262" s="170">
        <f t="shared" ref="AG262:AG325" si="88">SUM(U262:AF262)</f>
        <v>44069395.439999998</v>
      </c>
      <c r="AI262" s="279">
        <f t="shared" si="85"/>
        <v>11537.49</v>
      </c>
      <c r="AJ262" s="279">
        <f t="shared" si="85"/>
        <v>11537.49</v>
      </c>
      <c r="AK262" s="279">
        <f t="shared" si="85"/>
        <v>11537.49</v>
      </c>
      <c r="AL262" s="279">
        <f t="shared" si="85"/>
        <v>11537.49</v>
      </c>
      <c r="AM262" s="279">
        <f t="shared" si="85"/>
        <v>11537.49</v>
      </c>
      <c r="AN262" s="279">
        <f t="shared" si="85"/>
        <v>11537.49</v>
      </c>
      <c r="AO262" s="279">
        <f t="shared" si="81"/>
        <v>11568.15</v>
      </c>
      <c r="AP262" s="279">
        <f t="shared" si="81"/>
        <v>11598.82</v>
      </c>
      <c r="AQ262" s="279">
        <f t="shared" si="81"/>
        <v>11598.82</v>
      </c>
      <c r="AR262" s="279">
        <f t="shared" si="81"/>
        <v>11598.82</v>
      </c>
      <c r="AS262" s="279">
        <f t="shared" si="81"/>
        <v>11598.82</v>
      </c>
      <c r="AT262" s="279">
        <f t="shared" si="81"/>
        <v>11598.82</v>
      </c>
      <c r="AU262" s="280">
        <f t="shared" ref="AU262:AU325" si="89">SUM(AI262:AT262)</f>
        <v>138787.19000000003</v>
      </c>
      <c r="AV262" s="280">
        <f t="shared" si="86"/>
        <v>11598.82</v>
      </c>
      <c r="AW262" s="280">
        <f t="shared" si="86"/>
        <v>11598.82</v>
      </c>
      <c r="AX262" s="280">
        <f t="shared" si="86"/>
        <v>11598.82</v>
      </c>
      <c r="AY262" s="280">
        <f t="shared" si="86"/>
        <v>11598.82</v>
      </c>
      <c r="AZ262" s="280">
        <f t="shared" si="84"/>
        <v>11598.82</v>
      </c>
      <c r="BA262" s="280">
        <f t="shared" si="84"/>
        <v>11598.82</v>
      </c>
      <c r="BB262" s="280">
        <f t="shared" si="84"/>
        <v>11598.82</v>
      </c>
      <c r="BC262" s="280">
        <f t="shared" si="83"/>
        <v>11598.82</v>
      </c>
      <c r="BD262" s="280">
        <f t="shared" si="83"/>
        <v>11598.82</v>
      </c>
      <c r="BE262" s="280">
        <f t="shared" si="83"/>
        <v>11598.82</v>
      </c>
      <c r="BF262" s="280">
        <f t="shared" si="83"/>
        <v>11598.82</v>
      </c>
      <c r="BG262" s="280">
        <f t="shared" si="83"/>
        <v>11598.82</v>
      </c>
      <c r="BH262" s="280">
        <f t="shared" si="83"/>
        <v>11598.82</v>
      </c>
      <c r="BI262" s="280">
        <f t="shared" si="82"/>
        <v>11598.82</v>
      </c>
      <c r="BJ262" s="280">
        <f t="shared" si="82"/>
        <v>11598.82</v>
      </c>
      <c r="BK262" s="280">
        <f t="shared" si="82"/>
        <v>11598.82</v>
      </c>
      <c r="BL262" s="279">
        <f t="shared" ref="BL262:BL325" si="90">SUM(AZ262:BK262)</f>
        <v>139185.84000000003</v>
      </c>
    </row>
    <row r="263" spans="1:64" x14ac:dyDescent="0.25">
      <c r="A263" s="268" t="s">
        <v>293</v>
      </c>
      <c r="B263" s="175">
        <v>3.8700000000000005E-2</v>
      </c>
      <c r="C263" s="175">
        <v>3.8700000000000005E-2</v>
      </c>
      <c r="D263" s="272">
        <v>3740231.32</v>
      </c>
      <c r="E263" s="272">
        <v>3740231.32</v>
      </c>
      <c r="F263" s="272">
        <v>3740231.32</v>
      </c>
      <c r="G263" s="272">
        <v>3740231.32</v>
      </c>
      <c r="H263" s="272">
        <v>3740231.32</v>
      </c>
      <c r="I263" s="272">
        <v>3740231.32</v>
      </c>
      <c r="J263" s="272">
        <v>3740231.32</v>
      </c>
      <c r="K263" s="272">
        <v>3740231.32</v>
      </c>
      <c r="L263" s="272">
        <v>3740231.32</v>
      </c>
      <c r="M263" s="272">
        <v>3740231.32</v>
      </c>
      <c r="N263" s="272">
        <v>3740231.32</v>
      </c>
      <c r="O263" s="272">
        <v>3740231.32</v>
      </c>
      <c r="P263" s="272">
        <f t="shared" si="87"/>
        <v>44882775.839999996</v>
      </c>
      <c r="Q263" s="272">
        <v>3740231.32</v>
      </c>
      <c r="R263" s="272">
        <v>3740231.32</v>
      </c>
      <c r="S263" s="272">
        <v>3740231.32</v>
      </c>
      <c r="T263" s="272">
        <v>3740231.32</v>
      </c>
      <c r="U263" s="272">
        <v>3740231.32</v>
      </c>
      <c r="V263" s="272">
        <v>3740231.32</v>
      </c>
      <c r="W263" s="272">
        <v>3740231.32</v>
      </c>
      <c r="X263" s="272">
        <v>3740231.32</v>
      </c>
      <c r="Y263" s="272">
        <v>3740231.32</v>
      </c>
      <c r="Z263" s="272">
        <v>3740231.32</v>
      </c>
      <c r="AA263" s="272">
        <v>3740231.32</v>
      </c>
      <c r="AB263" s="272">
        <v>3740231.32</v>
      </c>
      <c r="AC263" s="272">
        <v>3740231.32</v>
      </c>
      <c r="AD263" s="272">
        <v>3740231.32</v>
      </c>
      <c r="AE263" s="272">
        <v>3740231.32</v>
      </c>
      <c r="AF263" s="272">
        <v>3740231.32</v>
      </c>
      <c r="AG263" s="170">
        <f t="shared" si="88"/>
        <v>44882775.839999996</v>
      </c>
      <c r="AI263" s="279">
        <f t="shared" si="85"/>
        <v>12062.25</v>
      </c>
      <c r="AJ263" s="279">
        <f t="shared" si="85"/>
        <v>12062.25</v>
      </c>
      <c r="AK263" s="279">
        <f t="shared" si="85"/>
        <v>12062.25</v>
      </c>
      <c r="AL263" s="279">
        <f t="shared" si="85"/>
        <v>12062.25</v>
      </c>
      <c r="AM263" s="279">
        <f t="shared" si="85"/>
        <v>12062.25</v>
      </c>
      <c r="AN263" s="279">
        <f t="shared" si="85"/>
        <v>12062.25</v>
      </c>
      <c r="AO263" s="279">
        <f t="shared" si="81"/>
        <v>12062.25</v>
      </c>
      <c r="AP263" s="279">
        <f t="shared" si="81"/>
        <v>12062.25</v>
      </c>
      <c r="AQ263" s="279">
        <f t="shared" si="81"/>
        <v>12062.25</v>
      </c>
      <c r="AR263" s="279">
        <f t="shared" si="81"/>
        <v>12062.25</v>
      </c>
      <c r="AS263" s="279">
        <f t="shared" si="81"/>
        <v>12062.25</v>
      </c>
      <c r="AT263" s="279">
        <f t="shared" si="81"/>
        <v>12062.25</v>
      </c>
      <c r="AU263" s="280">
        <f t="shared" si="89"/>
        <v>144747</v>
      </c>
      <c r="AV263" s="280">
        <f t="shared" si="86"/>
        <v>12062.25</v>
      </c>
      <c r="AW263" s="280">
        <f t="shared" si="86"/>
        <v>12062.25</v>
      </c>
      <c r="AX263" s="280">
        <f t="shared" si="86"/>
        <v>12062.25</v>
      </c>
      <c r="AY263" s="280">
        <f t="shared" si="86"/>
        <v>12062.25</v>
      </c>
      <c r="AZ263" s="280">
        <f t="shared" si="84"/>
        <v>12062.25</v>
      </c>
      <c r="BA263" s="280">
        <f t="shared" si="84"/>
        <v>12062.25</v>
      </c>
      <c r="BB263" s="280">
        <f t="shared" si="84"/>
        <v>12062.25</v>
      </c>
      <c r="BC263" s="280">
        <f t="shared" si="83"/>
        <v>12062.25</v>
      </c>
      <c r="BD263" s="280">
        <f t="shared" si="83"/>
        <v>12062.25</v>
      </c>
      <c r="BE263" s="280">
        <f t="shared" si="83"/>
        <v>12062.25</v>
      </c>
      <c r="BF263" s="280">
        <f t="shared" si="83"/>
        <v>12062.25</v>
      </c>
      <c r="BG263" s="280">
        <f t="shared" si="83"/>
        <v>12062.25</v>
      </c>
      <c r="BH263" s="280">
        <f t="shared" si="83"/>
        <v>12062.25</v>
      </c>
      <c r="BI263" s="280">
        <f t="shared" si="82"/>
        <v>12062.25</v>
      </c>
      <c r="BJ263" s="280">
        <f t="shared" si="82"/>
        <v>12062.25</v>
      </c>
      <c r="BK263" s="280">
        <f t="shared" si="82"/>
        <v>12062.25</v>
      </c>
      <c r="BL263" s="279">
        <f t="shared" si="90"/>
        <v>144747</v>
      </c>
    </row>
    <row r="264" spans="1:64" x14ac:dyDescent="0.25">
      <c r="A264" s="268" t="s">
        <v>294</v>
      </c>
      <c r="B264" s="175">
        <v>3.8600000000000002E-2</v>
      </c>
      <c r="C264" s="175">
        <v>3.8600000000000002E-2</v>
      </c>
      <c r="D264" s="272">
        <v>3588684.24</v>
      </c>
      <c r="E264" s="272">
        <v>3588684.24</v>
      </c>
      <c r="F264" s="272">
        <v>3588684.24</v>
      </c>
      <c r="G264" s="272">
        <v>3588684.24</v>
      </c>
      <c r="H264" s="272">
        <v>3588684.24</v>
      </c>
      <c r="I264" s="272">
        <v>3588684.24</v>
      </c>
      <c r="J264" s="272">
        <v>3588684.24</v>
      </c>
      <c r="K264" s="272">
        <v>3588684.24</v>
      </c>
      <c r="L264" s="272">
        <v>3588684.24</v>
      </c>
      <c r="M264" s="272">
        <v>3588684.24</v>
      </c>
      <c r="N264" s="272">
        <v>3588684.24</v>
      </c>
      <c r="O264" s="272">
        <v>3588684.24</v>
      </c>
      <c r="P264" s="272">
        <f t="shared" si="87"/>
        <v>43064210.880000018</v>
      </c>
      <c r="Q264" s="272">
        <v>3588684.24</v>
      </c>
      <c r="R264" s="272">
        <v>3588684.24</v>
      </c>
      <c r="S264" s="272">
        <v>3588684.24</v>
      </c>
      <c r="T264" s="272">
        <v>3588684.24</v>
      </c>
      <c r="U264" s="272">
        <v>3588684.24</v>
      </c>
      <c r="V264" s="272">
        <v>3588684.24</v>
      </c>
      <c r="W264" s="272">
        <v>3588684.24</v>
      </c>
      <c r="X264" s="272">
        <v>3588684.24</v>
      </c>
      <c r="Y264" s="272">
        <v>3588684.24</v>
      </c>
      <c r="Z264" s="272">
        <v>3588684.24</v>
      </c>
      <c r="AA264" s="272">
        <v>3588684.24</v>
      </c>
      <c r="AB264" s="272">
        <v>3588684.24</v>
      </c>
      <c r="AC264" s="272">
        <v>3588684.24</v>
      </c>
      <c r="AD264" s="272">
        <v>3588684.24</v>
      </c>
      <c r="AE264" s="272">
        <v>3588684.24</v>
      </c>
      <c r="AF264" s="272">
        <v>3588684.24</v>
      </c>
      <c r="AG264" s="170">
        <f t="shared" si="88"/>
        <v>43064210.880000018</v>
      </c>
      <c r="AI264" s="279">
        <f t="shared" si="85"/>
        <v>11543.6</v>
      </c>
      <c r="AJ264" s="279">
        <f t="shared" si="85"/>
        <v>11543.6</v>
      </c>
      <c r="AK264" s="279">
        <f t="shared" si="85"/>
        <v>11543.6</v>
      </c>
      <c r="AL264" s="279">
        <f t="shared" si="85"/>
        <v>11543.6</v>
      </c>
      <c r="AM264" s="279">
        <f t="shared" si="85"/>
        <v>11543.6</v>
      </c>
      <c r="AN264" s="279">
        <f t="shared" si="85"/>
        <v>11543.6</v>
      </c>
      <c r="AO264" s="279">
        <f t="shared" si="81"/>
        <v>11543.6</v>
      </c>
      <c r="AP264" s="279">
        <f t="shared" si="81"/>
        <v>11543.6</v>
      </c>
      <c r="AQ264" s="279">
        <f t="shared" si="81"/>
        <v>11543.6</v>
      </c>
      <c r="AR264" s="279">
        <f t="shared" si="81"/>
        <v>11543.6</v>
      </c>
      <c r="AS264" s="279">
        <f t="shared" si="81"/>
        <v>11543.6</v>
      </c>
      <c r="AT264" s="279">
        <f t="shared" si="81"/>
        <v>11543.6</v>
      </c>
      <c r="AU264" s="280">
        <f t="shared" si="89"/>
        <v>138523.20000000004</v>
      </c>
      <c r="AV264" s="280">
        <f t="shared" si="86"/>
        <v>11543.6</v>
      </c>
      <c r="AW264" s="280">
        <f t="shared" si="86"/>
        <v>11543.6</v>
      </c>
      <c r="AX264" s="280">
        <f t="shared" si="86"/>
        <v>11543.6</v>
      </c>
      <c r="AY264" s="280">
        <f t="shared" si="86"/>
        <v>11543.6</v>
      </c>
      <c r="AZ264" s="280">
        <f t="shared" si="84"/>
        <v>11543.6</v>
      </c>
      <c r="BA264" s="280">
        <f t="shared" si="84"/>
        <v>11543.6</v>
      </c>
      <c r="BB264" s="280">
        <f t="shared" si="84"/>
        <v>11543.6</v>
      </c>
      <c r="BC264" s="280">
        <f t="shared" si="83"/>
        <v>11543.6</v>
      </c>
      <c r="BD264" s="280">
        <f t="shared" si="83"/>
        <v>11543.6</v>
      </c>
      <c r="BE264" s="280">
        <f t="shared" si="83"/>
        <v>11543.6</v>
      </c>
      <c r="BF264" s="280">
        <f t="shared" si="83"/>
        <v>11543.6</v>
      </c>
      <c r="BG264" s="280">
        <f t="shared" si="83"/>
        <v>11543.6</v>
      </c>
      <c r="BH264" s="280">
        <f t="shared" si="83"/>
        <v>11543.6</v>
      </c>
      <c r="BI264" s="280">
        <f t="shared" si="82"/>
        <v>11543.6</v>
      </c>
      <c r="BJ264" s="280">
        <f t="shared" si="82"/>
        <v>11543.6</v>
      </c>
      <c r="BK264" s="280">
        <f t="shared" si="82"/>
        <v>11543.6</v>
      </c>
      <c r="BL264" s="279">
        <f t="shared" si="90"/>
        <v>138523.20000000004</v>
      </c>
    </row>
    <row r="265" spans="1:64" x14ac:dyDescent="0.25">
      <c r="A265" s="268" t="s">
        <v>295</v>
      </c>
      <c r="B265" s="175">
        <v>3.78E-2</v>
      </c>
      <c r="C265" s="175">
        <v>3.78E-2</v>
      </c>
      <c r="D265" s="272">
        <v>3559154.97</v>
      </c>
      <c r="E265" s="272">
        <v>3559154.97</v>
      </c>
      <c r="F265" s="272">
        <v>3559154.97</v>
      </c>
      <c r="G265" s="272">
        <v>3559154.97</v>
      </c>
      <c r="H265" s="272">
        <v>3559154.97</v>
      </c>
      <c r="I265" s="272">
        <v>3559154.97</v>
      </c>
      <c r="J265" s="272">
        <v>3559154.97</v>
      </c>
      <c r="K265" s="272">
        <v>3559154.97</v>
      </c>
      <c r="L265" s="272">
        <v>3559154.97</v>
      </c>
      <c r="M265" s="272">
        <v>3559154.97</v>
      </c>
      <c r="N265" s="272">
        <v>3559154.97</v>
      </c>
      <c r="O265" s="272">
        <v>3559154.97</v>
      </c>
      <c r="P265" s="272">
        <f t="shared" si="87"/>
        <v>42709859.639999993</v>
      </c>
      <c r="Q265" s="272">
        <v>3559154.97</v>
      </c>
      <c r="R265" s="272">
        <v>3559154.97</v>
      </c>
      <c r="S265" s="272">
        <v>3559154.97</v>
      </c>
      <c r="T265" s="272">
        <v>3559154.97</v>
      </c>
      <c r="U265" s="272">
        <v>3559154.97</v>
      </c>
      <c r="V265" s="272">
        <v>3559154.97</v>
      </c>
      <c r="W265" s="272">
        <v>3559154.97</v>
      </c>
      <c r="X265" s="272">
        <v>3559154.97</v>
      </c>
      <c r="Y265" s="272">
        <v>3559154.97</v>
      </c>
      <c r="Z265" s="272">
        <v>3559154.97</v>
      </c>
      <c r="AA265" s="272">
        <v>3559154.97</v>
      </c>
      <c r="AB265" s="272">
        <v>3559154.97</v>
      </c>
      <c r="AC265" s="272">
        <v>3559154.97</v>
      </c>
      <c r="AD265" s="272">
        <v>3559154.97</v>
      </c>
      <c r="AE265" s="272">
        <v>3559154.97</v>
      </c>
      <c r="AF265" s="272">
        <v>3559154.97</v>
      </c>
      <c r="AG265" s="170">
        <f t="shared" si="88"/>
        <v>42709859.639999993</v>
      </c>
      <c r="AI265" s="279">
        <f t="shared" si="85"/>
        <v>11211.34</v>
      </c>
      <c r="AJ265" s="279">
        <f t="shared" si="85"/>
        <v>11211.34</v>
      </c>
      <c r="AK265" s="279">
        <f t="shared" si="85"/>
        <v>11211.34</v>
      </c>
      <c r="AL265" s="279">
        <f t="shared" si="85"/>
        <v>11211.34</v>
      </c>
      <c r="AM265" s="279">
        <f t="shared" si="85"/>
        <v>11211.34</v>
      </c>
      <c r="AN265" s="279">
        <f t="shared" si="85"/>
        <v>11211.34</v>
      </c>
      <c r="AO265" s="279">
        <f t="shared" si="81"/>
        <v>11211.34</v>
      </c>
      <c r="AP265" s="279">
        <f t="shared" si="81"/>
        <v>11211.34</v>
      </c>
      <c r="AQ265" s="279">
        <f t="shared" si="81"/>
        <v>11211.34</v>
      </c>
      <c r="AR265" s="279">
        <f t="shared" si="81"/>
        <v>11211.34</v>
      </c>
      <c r="AS265" s="279">
        <f t="shared" si="81"/>
        <v>11211.34</v>
      </c>
      <c r="AT265" s="279">
        <f t="shared" si="81"/>
        <v>11211.34</v>
      </c>
      <c r="AU265" s="280">
        <f t="shared" si="89"/>
        <v>134536.07999999999</v>
      </c>
      <c r="AV265" s="280">
        <f t="shared" si="86"/>
        <v>11211.34</v>
      </c>
      <c r="AW265" s="280">
        <f t="shared" si="86"/>
        <v>11211.34</v>
      </c>
      <c r="AX265" s="280">
        <f t="shared" si="86"/>
        <v>11211.34</v>
      </c>
      <c r="AY265" s="280">
        <f t="shared" si="86"/>
        <v>11211.34</v>
      </c>
      <c r="AZ265" s="280">
        <f t="shared" si="84"/>
        <v>11211.34</v>
      </c>
      <c r="BA265" s="280">
        <f t="shared" si="84"/>
        <v>11211.34</v>
      </c>
      <c r="BB265" s="280">
        <f t="shared" si="84"/>
        <v>11211.34</v>
      </c>
      <c r="BC265" s="280">
        <f t="shared" si="83"/>
        <v>11211.34</v>
      </c>
      <c r="BD265" s="280">
        <f t="shared" si="83"/>
        <v>11211.34</v>
      </c>
      <c r="BE265" s="280">
        <f t="shared" si="83"/>
        <v>11211.34</v>
      </c>
      <c r="BF265" s="280">
        <f t="shared" si="83"/>
        <v>11211.34</v>
      </c>
      <c r="BG265" s="280">
        <f t="shared" si="83"/>
        <v>11211.34</v>
      </c>
      <c r="BH265" s="280">
        <f t="shared" si="83"/>
        <v>11211.34</v>
      </c>
      <c r="BI265" s="280">
        <f t="shared" si="82"/>
        <v>11211.34</v>
      </c>
      <c r="BJ265" s="280">
        <f t="shared" si="82"/>
        <v>11211.34</v>
      </c>
      <c r="BK265" s="280">
        <f t="shared" si="82"/>
        <v>11211.34</v>
      </c>
      <c r="BL265" s="279">
        <f t="shared" si="90"/>
        <v>134536.07999999999</v>
      </c>
    </row>
    <row r="266" spans="1:64" x14ac:dyDescent="0.25">
      <c r="A266" s="268" t="s">
        <v>296</v>
      </c>
      <c r="B266" s="175">
        <v>3.78E-2</v>
      </c>
      <c r="C266" s="175">
        <v>3.78E-2</v>
      </c>
      <c r="D266" s="272">
        <v>3548851.71</v>
      </c>
      <c r="E266" s="272">
        <v>3548851.71</v>
      </c>
      <c r="F266" s="272">
        <v>3548851.71</v>
      </c>
      <c r="G266" s="272">
        <v>3548851.71</v>
      </c>
      <c r="H266" s="272">
        <v>3548851.71</v>
      </c>
      <c r="I266" s="272">
        <v>3548851.71</v>
      </c>
      <c r="J266" s="272">
        <v>3548851.71</v>
      </c>
      <c r="K266" s="272">
        <v>3548851.71</v>
      </c>
      <c r="L266" s="272">
        <v>3548851.71</v>
      </c>
      <c r="M266" s="272">
        <v>3548851.71</v>
      </c>
      <c r="N266" s="272">
        <v>3548851.71</v>
      </c>
      <c r="O266" s="272">
        <v>3548851.71</v>
      </c>
      <c r="P266" s="272">
        <f t="shared" si="87"/>
        <v>42586220.520000003</v>
      </c>
      <c r="Q266" s="272">
        <v>3548851.71</v>
      </c>
      <c r="R266" s="272">
        <v>3548851.71</v>
      </c>
      <c r="S266" s="272">
        <v>3548851.71</v>
      </c>
      <c r="T266" s="272">
        <v>3548851.71</v>
      </c>
      <c r="U266" s="272">
        <v>3548851.71</v>
      </c>
      <c r="V266" s="272">
        <v>3548851.71</v>
      </c>
      <c r="W266" s="272">
        <v>3548851.71</v>
      </c>
      <c r="X266" s="272">
        <v>3548851.71</v>
      </c>
      <c r="Y266" s="272">
        <v>3548851.71</v>
      </c>
      <c r="Z266" s="272">
        <v>3548851.71</v>
      </c>
      <c r="AA266" s="272">
        <v>3548851.71</v>
      </c>
      <c r="AB266" s="272">
        <v>3548851.71</v>
      </c>
      <c r="AC266" s="272">
        <v>3548851.71</v>
      </c>
      <c r="AD266" s="272">
        <v>3548851.71</v>
      </c>
      <c r="AE266" s="272">
        <v>3548851.71</v>
      </c>
      <c r="AF266" s="272">
        <v>3548851.71</v>
      </c>
      <c r="AG266" s="170">
        <f t="shared" si="88"/>
        <v>42586220.520000003</v>
      </c>
      <c r="AI266" s="279">
        <f t="shared" si="85"/>
        <v>11178.88</v>
      </c>
      <c r="AJ266" s="279">
        <f t="shared" si="85"/>
        <v>11178.88</v>
      </c>
      <c r="AK266" s="279">
        <f t="shared" si="85"/>
        <v>11178.88</v>
      </c>
      <c r="AL266" s="279">
        <f t="shared" si="85"/>
        <v>11178.88</v>
      </c>
      <c r="AM266" s="279">
        <f t="shared" si="85"/>
        <v>11178.88</v>
      </c>
      <c r="AN266" s="279">
        <f t="shared" si="85"/>
        <v>11178.88</v>
      </c>
      <c r="AO266" s="279">
        <f t="shared" si="81"/>
        <v>11178.88</v>
      </c>
      <c r="AP266" s="279">
        <f t="shared" si="81"/>
        <v>11178.88</v>
      </c>
      <c r="AQ266" s="279">
        <f t="shared" si="81"/>
        <v>11178.88</v>
      </c>
      <c r="AR266" s="279">
        <f t="shared" si="81"/>
        <v>11178.88</v>
      </c>
      <c r="AS266" s="279">
        <f t="shared" si="81"/>
        <v>11178.88</v>
      </c>
      <c r="AT266" s="279">
        <f t="shared" si="81"/>
        <v>11178.88</v>
      </c>
      <c r="AU266" s="280">
        <f t="shared" si="89"/>
        <v>134146.56000000003</v>
      </c>
      <c r="AV266" s="280">
        <f t="shared" si="86"/>
        <v>11178.88</v>
      </c>
      <c r="AW266" s="280">
        <f t="shared" si="86"/>
        <v>11178.88</v>
      </c>
      <c r="AX266" s="280">
        <f t="shared" si="86"/>
        <v>11178.88</v>
      </c>
      <c r="AY266" s="280">
        <f t="shared" si="86"/>
        <v>11178.88</v>
      </c>
      <c r="AZ266" s="280">
        <f t="shared" si="84"/>
        <v>11178.88</v>
      </c>
      <c r="BA266" s="280">
        <f t="shared" si="84"/>
        <v>11178.88</v>
      </c>
      <c r="BB266" s="280">
        <f t="shared" si="84"/>
        <v>11178.88</v>
      </c>
      <c r="BC266" s="280">
        <f t="shared" si="83"/>
        <v>11178.88</v>
      </c>
      <c r="BD266" s="280">
        <f t="shared" si="83"/>
        <v>11178.88</v>
      </c>
      <c r="BE266" s="280">
        <f t="shared" si="83"/>
        <v>11178.88</v>
      </c>
      <c r="BF266" s="280">
        <f t="shared" si="83"/>
        <v>11178.88</v>
      </c>
      <c r="BG266" s="280">
        <f t="shared" si="83"/>
        <v>11178.88</v>
      </c>
      <c r="BH266" s="280">
        <f t="shared" si="83"/>
        <v>11178.88</v>
      </c>
      <c r="BI266" s="280">
        <f t="shared" si="82"/>
        <v>11178.88</v>
      </c>
      <c r="BJ266" s="280">
        <f t="shared" si="82"/>
        <v>11178.88</v>
      </c>
      <c r="BK266" s="280">
        <f t="shared" si="82"/>
        <v>11178.88</v>
      </c>
      <c r="BL266" s="279">
        <f t="shared" si="90"/>
        <v>134146.56000000003</v>
      </c>
    </row>
    <row r="267" spans="1:64" x14ac:dyDescent="0.25">
      <c r="A267" s="268" t="s">
        <v>297</v>
      </c>
      <c r="B267" s="175">
        <v>3.7900000000000003E-2</v>
      </c>
      <c r="C267" s="175">
        <v>3.7900000000000003E-2</v>
      </c>
      <c r="D267" s="272">
        <v>3655976.41</v>
      </c>
      <c r="E267" s="272">
        <v>3655976.41</v>
      </c>
      <c r="F267" s="272">
        <v>3655976.41</v>
      </c>
      <c r="G267" s="272">
        <v>3655976.41</v>
      </c>
      <c r="H267" s="272">
        <v>3655976.41</v>
      </c>
      <c r="I267" s="272">
        <v>3655976.41</v>
      </c>
      <c r="J267" s="272">
        <v>3655976.41</v>
      </c>
      <c r="K267" s="272">
        <v>3655976.41</v>
      </c>
      <c r="L267" s="272">
        <v>3655976.41</v>
      </c>
      <c r="M267" s="272">
        <v>3655976.41</v>
      </c>
      <c r="N267" s="272">
        <v>3655976.41</v>
      </c>
      <c r="O267" s="272">
        <v>3655976.41</v>
      </c>
      <c r="P267" s="272">
        <f t="shared" si="87"/>
        <v>43871716.920000002</v>
      </c>
      <c r="Q267" s="272">
        <v>3655976.41</v>
      </c>
      <c r="R267" s="272">
        <v>3655976.41</v>
      </c>
      <c r="S267" s="272">
        <v>3655976.41</v>
      </c>
      <c r="T267" s="272">
        <v>3655976.41</v>
      </c>
      <c r="U267" s="272">
        <v>3655976.41</v>
      </c>
      <c r="V267" s="272">
        <v>3655976.41</v>
      </c>
      <c r="W267" s="272">
        <v>3655976.41</v>
      </c>
      <c r="X267" s="272">
        <v>3655976.41</v>
      </c>
      <c r="Y267" s="272">
        <v>3655976.41</v>
      </c>
      <c r="Z267" s="272">
        <v>3655976.41</v>
      </c>
      <c r="AA267" s="272">
        <v>3655976.41</v>
      </c>
      <c r="AB267" s="272">
        <v>3655976.41</v>
      </c>
      <c r="AC267" s="272">
        <v>3655976.41</v>
      </c>
      <c r="AD267" s="272">
        <v>3655976.41</v>
      </c>
      <c r="AE267" s="272">
        <v>3655976.41</v>
      </c>
      <c r="AF267" s="272">
        <v>3655976.41</v>
      </c>
      <c r="AG267" s="170">
        <f t="shared" si="88"/>
        <v>43871716.920000002</v>
      </c>
      <c r="AI267" s="279">
        <f t="shared" si="85"/>
        <v>11546.79</v>
      </c>
      <c r="AJ267" s="279">
        <f t="shared" si="85"/>
        <v>11546.79</v>
      </c>
      <c r="AK267" s="279">
        <f t="shared" si="85"/>
        <v>11546.79</v>
      </c>
      <c r="AL267" s="279">
        <f t="shared" si="85"/>
        <v>11546.79</v>
      </c>
      <c r="AM267" s="279">
        <f t="shared" si="85"/>
        <v>11546.79</v>
      </c>
      <c r="AN267" s="279">
        <f t="shared" si="85"/>
        <v>11546.79</v>
      </c>
      <c r="AO267" s="279">
        <f t="shared" si="81"/>
        <v>11546.79</v>
      </c>
      <c r="AP267" s="279">
        <f t="shared" si="81"/>
        <v>11546.79</v>
      </c>
      <c r="AQ267" s="279">
        <f t="shared" si="81"/>
        <v>11546.79</v>
      </c>
      <c r="AR267" s="279">
        <f t="shared" si="81"/>
        <v>11546.79</v>
      </c>
      <c r="AS267" s="279">
        <f t="shared" si="81"/>
        <v>11546.79</v>
      </c>
      <c r="AT267" s="279">
        <f t="shared" si="81"/>
        <v>11546.79</v>
      </c>
      <c r="AU267" s="280">
        <f t="shared" si="89"/>
        <v>138561.48000000004</v>
      </c>
      <c r="AV267" s="280">
        <f t="shared" si="86"/>
        <v>11546.79</v>
      </c>
      <c r="AW267" s="280">
        <f t="shared" si="86"/>
        <v>11546.79</v>
      </c>
      <c r="AX267" s="280">
        <f t="shared" si="86"/>
        <v>11546.79</v>
      </c>
      <c r="AY267" s="280">
        <f t="shared" si="86"/>
        <v>11546.79</v>
      </c>
      <c r="AZ267" s="280">
        <f t="shared" si="84"/>
        <v>11546.79</v>
      </c>
      <c r="BA267" s="280">
        <f t="shared" si="84"/>
        <v>11546.79</v>
      </c>
      <c r="BB267" s="280">
        <f t="shared" si="84"/>
        <v>11546.79</v>
      </c>
      <c r="BC267" s="280">
        <f t="shared" si="83"/>
        <v>11546.79</v>
      </c>
      <c r="BD267" s="280">
        <f t="shared" si="83"/>
        <v>11546.79</v>
      </c>
      <c r="BE267" s="280">
        <f t="shared" si="83"/>
        <v>11546.79</v>
      </c>
      <c r="BF267" s="280">
        <f t="shared" si="83"/>
        <v>11546.79</v>
      </c>
      <c r="BG267" s="280">
        <f t="shared" si="83"/>
        <v>11546.79</v>
      </c>
      <c r="BH267" s="280">
        <f t="shared" si="83"/>
        <v>11546.79</v>
      </c>
      <c r="BI267" s="280">
        <f t="shared" si="82"/>
        <v>11546.79</v>
      </c>
      <c r="BJ267" s="280">
        <f t="shared" si="82"/>
        <v>11546.79</v>
      </c>
      <c r="BK267" s="280">
        <f t="shared" si="82"/>
        <v>11546.79</v>
      </c>
      <c r="BL267" s="279">
        <f t="shared" si="90"/>
        <v>138561.48000000004</v>
      </c>
    </row>
    <row r="268" spans="1:64" x14ac:dyDescent="0.25">
      <c r="A268" s="268" t="s">
        <v>298</v>
      </c>
      <c r="B268" s="175">
        <v>3.1E-2</v>
      </c>
      <c r="C268" s="175">
        <v>3.1E-2</v>
      </c>
      <c r="D268" s="272">
        <v>6319398.0999999996</v>
      </c>
      <c r="E268" s="272">
        <v>6319398.0999999996</v>
      </c>
      <c r="F268" s="272">
        <v>6319398.0999999996</v>
      </c>
      <c r="G268" s="272">
        <v>6319398.0999999996</v>
      </c>
      <c r="H268" s="272">
        <v>6319398.0999999996</v>
      </c>
      <c r="I268" s="272">
        <v>6319398.0999999996</v>
      </c>
      <c r="J268" s="272">
        <v>6319398.0999999996</v>
      </c>
      <c r="K268" s="272">
        <v>6319398.0999999996</v>
      </c>
      <c r="L268" s="272">
        <v>6319398.0999999996</v>
      </c>
      <c r="M268" s="272">
        <v>6319398.0999999996</v>
      </c>
      <c r="N268" s="272">
        <v>6319398.0999999996</v>
      </c>
      <c r="O268" s="272">
        <v>6319398.0999999996</v>
      </c>
      <c r="P268" s="272">
        <f t="shared" si="87"/>
        <v>75832777.200000003</v>
      </c>
      <c r="Q268" s="272">
        <v>6319398.0999999996</v>
      </c>
      <c r="R268" s="272">
        <v>6319398.0999999996</v>
      </c>
      <c r="S268" s="272">
        <v>6319398.0999999996</v>
      </c>
      <c r="T268" s="272">
        <v>6319398.0999999996</v>
      </c>
      <c r="U268" s="272">
        <v>6319398.0999999996</v>
      </c>
      <c r="V268" s="272">
        <v>6319398.0999999996</v>
      </c>
      <c r="W268" s="272">
        <v>6319398.0999999996</v>
      </c>
      <c r="X268" s="272">
        <v>6319398.0999999996</v>
      </c>
      <c r="Y268" s="272">
        <v>6319398.0999999996</v>
      </c>
      <c r="Z268" s="272">
        <v>6319398.0999999996</v>
      </c>
      <c r="AA268" s="272">
        <v>6319398.0999999996</v>
      </c>
      <c r="AB268" s="272">
        <v>6319398.0999999996</v>
      </c>
      <c r="AC268" s="272">
        <v>6319398.0999999996</v>
      </c>
      <c r="AD268" s="272">
        <v>6319398.0999999996</v>
      </c>
      <c r="AE268" s="272">
        <v>6319398.0999999996</v>
      </c>
      <c r="AF268" s="272">
        <v>6319398.0999999996</v>
      </c>
      <c r="AG268" s="170">
        <f t="shared" si="88"/>
        <v>75832777.200000003</v>
      </c>
      <c r="AI268" s="279">
        <f t="shared" si="85"/>
        <v>16325.11</v>
      </c>
      <c r="AJ268" s="279">
        <f t="shared" si="85"/>
        <v>16325.11</v>
      </c>
      <c r="AK268" s="279">
        <f t="shared" si="85"/>
        <v>16325.11</v>
      </c>
      <c r="AL268" s="279">
        <f t="shared" si="85"/>
        <v>16325.11</v>
      </c>
      <c r="AM268" s="279">
        <f t="shared" si="85"/>
        <v>16325.11</v>
      </c>
      <c r="AN268" s="279">
        <f t="shared" si="85"/>
        <v>16325.11</v>
      </c>
      <c r="AO268" s="279">
        <f t="shared" si="81"/>
        <v>16325.11</v>
      </c>
      <c r="AP268" s="279">
        <f t="shared" si="81"/>
        <v>16325.11</v>
      </c>
      <c r="AQ268" s="279">
        <f t="shared" si="81"/>
        <v>16325.11</v>
      </c>
      <c r="AR268" s="279">
        <f t="shared" si="81"/>
        <v>16325.11</v>
      </c>
      <c r="AS268" s="279">
        <f t="shared" si="81"/>
        <v>16325.11</v>
      </c>
      <c r="AT268" s="279">
        <f t="shared" si="81"/>
        <v>16325.11</v>
      </c>
      <c r="AU268" s="280">
        <f t="shared" si="89"/>
        <v>195901.31999999995</v>
      </c>
      <c r="AV268" s="280">
        <f t="shared" si="86"/>
        <v>16325.11</v>
      </c>
      <c r="AW268" s="280">
        <f t="shared" si="86"/>
        <v>16325.11</v>
      </c>
      <c r="AX268" s="280">
        <f t="shared" si="86"/>
        <v>16325.11</v>
      </c>
      <c r="AY268" s="280">
        <f t="shared" si="86"/>
        <v>16325.11</v>
      </c>
      <c r="AZ268" s="280">
        <f t="shared" si="84"/>
        <v>16325.11</v>
      </c>
      <c r="BA268" s="280">
        <f t="shared" si="84"/>
        <v>16325.11</v>
      </c>
      <c r="BB268" s="280">
        <f t="shared" si="84"/>
        <v>16325.11</v>
      </c>
      <c r="BC268" s="280">
        <f t="shared" si="83"/>
        <v>16325.11</v>
      </c>
      <c r="BD268" s="280">
        <f t="shared" si="83"/>
        <v>16325.11</v>
      </c>
      <c r="BE268" s="280">
        <f t="shared" si="83"/>
        <v>16325.11</v>
      </c>
      <c r="BF268" s="280">
        <f t="shared" si="83"/>
        <v>16325.11</v>
      </c>
      <c r="BG268" s="280">
        <f t="shared" si="83"/>
        <v>16325.11</v>
      </c>
      <c r="BH268" s="280">
        <f t="shared" si="83"/>
        <v>16325.11</v>
      </c>
      <c r="BI268" s="280">
        <f t="shared" si="82"/>
        <v>16325.11</v>
      </c>
      <c r="BJ268" s="280">
        <f t="shared" si="82"/>
        <v>16325.11</v>
      </c>
      <c r="BK268" s="280">
        <f t="shared" si="82"/>
        <v>16325.11</v>
      </c>
      <c r="BL268" s="279">
        <f t="shared" si="90"/>
        <v>195901.31999999995</v>
      </c>
    </row>
    <row r="269" spans="1:64" x14ac:dyDescent="0.25">
      <c r="A269" s="268" t="s">
        <v>299</v>
      </c>
      <c r="B269" s="175">
        <v>5.4300000000000001E-2</v>
      </c>
      <c r="C269" s="175">
        <v>5.4300000000000001E-2</v>
      </c>
      <c r="D269" s="272">
        <v>282445.64</v>
      </c>
      <c r="E269" s="272">
        <v>282445.64</v>
      </c>
      <c r="F269" s="272">
        <v>282445.64</v>
      </c>
      <c r="G269" s="272">
        <v>282445.64</v>
      </c>
      <c r="H269" s="272">
        <v>282445.64</v>
      </c>
      <c r="I269" s="272">
        <v>282445.64</v>
      </c>
      <c r="J269" s="272">
        <v>282445.64</v>
      </c>
      <c r="K269" s="272">
        <v>282445.64</v>
      </c>
      <c r="L269" s="272">
        <v>282445.64</v>
      </c>
      <c r="M269" s="272">
        <v>282445.64</v>
      </c>
      <c r="N269" s="272">
        <v>282445.64</v>
      </c>
      <c r="O269" s="272">
        <v>282445.64</v>
      </c>
      <c r="P269" s="272">
        <f t="shared" si="87"/>
        <v>3389347.6800000011</v>
      </c>
      <c r="Q269" s="272">
        <v>282445.64</v>
      </c>
      <c r="R269" s="272">
        <v>282445.64</v>
      </c>
      <c r="S269" s="272">
        <v>282445.64</v>
      </c>
      <c r="T269" s="272">
        <v>282445.64</v>
      </c>
      <c r="U269" s="272">
        <v>282445.64</v>
      </c>
      <c r="V269" s="272">
        <v>282445.64</v>
      </c>
      <c r="W269" s="272">
        <v>282445.64</v>
      </c>
      <c r="X269" s="272">
        <v>282445.64</v>
      </c>
      <c r="Y269" s="272">
        <v>282445.64</v>
      </c>
      <c r="Z269" s="272">
        <v>282445.64</v>
      </c>
      <c r="AA269" s="272">
        <v>282445.64</v>
      </c>
      <c r="AB269" s="272">
        <v>282445.64</v>
      </c>
      <c r="AC269" s="272">
        <v>282445.64</v>
      </c>
      <c r="AD269" s="272">
        <v>282445.64</v>
      </c>
      <c r="AE269" s="272">
        <v>282445.64</v>
      </c>
      <c r="AF269" s="272">
        <v>282445.64</v>
      </c>
      <c r="AG269" s="170">
        <f t="shared" si="88"/>
        <v>3389347.6800000011</v>
      </c>
      <c r="AI269" s="279">
        <f t="shared" si="85"/>
        <v>1278.07</v>
      </c>
      <c r="AJ269" s="279">
        <f t="shared" si="85"/>
        <v>1278.07</v>
      </c>
      <c r="AK269" s="279">
        <f t="shared" si="85"/>
        <v>1278.07</v>
      </c>
      <c r="AL269" s="279">
        <f t="shared" si="85"/>
        <v>1278.07</v>
      </c>
      <c r="AM269" s="279">
        <f t="shared" si="85"/>
        <v>1278.07</v>
      </c>
      <c r="AN269" s="279">
        <f t="shared" si="85"/>
        <v>1278.07</v>
      </c>
      <c r="AO269" s="279">
        <f t="shared" si="81"/>
        <v>1278.07</v>
      </c>
      <c r="AP269" s="279">
        <f t="shared" si="81"/>
        <v>1278.07</v>
      </c>
      <c r="AQ269" s="279">
        <f t="shared" si="81"/>
        <v>1278.07</v>
      </c>
      <c r="AR269" s="279">
        <f t="shared" si="81"/>
        <v>1278.07</v>
      </c>
      <c r="AS269" s="279">
        <f t="shared" si="81"/>
        <v>1278.07</v>
      </c>
      <c r="AT269" s="279">
        <f t="shared" si="81"/>
        <v>1278.07</v>
      </c>
      <c r="AU269" s="280">
        <f t="shared" si="89"/>
        <v>15336.839999999998</v>
      </c>
      <c r="AV269" s="280">
        <f t="shared" si="86"/>
        <v>1278.07</v>
      </c>
      <c r="AW269" s="280">
        <f t="shared" si="86"/>
        <v>1278.07</v>
      </c>
      <c r="AX269" s="280">
        <f t="shared" si="86"/>
        <v>1278.07</v>
      </c>
      <c r="AY269" s="280">
        <f t="shared" si="86"/>
        <v>1278.07</v>
      </c>
      <c r="AZ269" s="280">
        <f t="shared" si="84"/>
        <v>1278.07</v>
      </c>
      <c r="BA269" s="280">
        <f t="shared" si="84"/>
        <v>1278.07</v>
      </c>
      <c r="BB269" s="280">
        <f t="shared" si="84"/>
        <v>1278.07</v>
      </c>
      <c r="BC269" s="280">
        <f t="shared" si="83"/>
        <v>1278.07</v>
      </c>
      <c r="BD269" s="280">
        <f t="shared" si="83"/>
        <v>1278.07</v>
      </c>
      <c r="BE269" s="280">
        <f t="shared" si="83"/>
        <v>1278.07</v>
      </c>
      <c r="BF269" s="280">
        <f t="shared" si="83"/>
        <v>1278.07</v>
      </c>
      <c r="BG269" s="280">
        <f t="shared" si="83"/>
        <v>1278.07</v>
      </c>
      <c r="BH269" s="280">
        <f t="shared" si="83"/>
        <v>1278.07</v>
      </c>
      <c r="BI269" s="280">
        <f t="shared" si="82"/>
        <v>1278.07</v>
      </c>
      <c r="BJ269" s="280">
        <f t="shared" si="82"/>
        <v>1278.07</v>
      </c>
      <c r="BK269" s="280">
        <f t="shared" si="82"/>
        <v>1278.07</v>
      </c>
      <c r="BL269" s="279">
        <f t="shared" si="90"/>
        <v>15336.839999999998</v>
      </c>
    </row>
    <row r="270" spans="1:64" x14ac:dyDescent="0.25">
      <c r="A270" s="268" t="s">
        <v>300</v>
      </c>
      <c r="B270" s="175">
        <v>7.3899999999999993E-2</v>
      </c>
      <c r="C270" s="175">
        <v>7.3899999999999993E-2</v>
      </c>
      <c r="D270" s="272">
        <v>301560.87</v>
      </c>
      <c r="E270" s="272">
        <v>301560.87</v>
      </c>
      <c r="F270" s="272">
        <v>301560.87</v>
      </c>
      <c r="G270" s="272">
        <v>301560.87</v>
      </c>
      <c r="H270" s="272">
        <v>301560.87</v>
      </c>
      <c r="I270" s="272">
        <v>301560.87</v>
      </c>
      <c r="J270" s="272">
        <v>301560.87</v>
      </c>
      <c r="K270" s="272">
        <v>301560.87</v>
      </c>
      <c r="L270" s="272">
        <v>301560.87</v>
      </c>
      <c r="M270" s="272">
        <v>301560.87</v>
      </c>
      <c r="N270" s="272">
        <v>301560.87</v>
      </c>
      <c r="O270" s="272">
        <v>301560.87</v>
      </c>
      <c r="P270" s="272">
        <f t="shared" si="87"/>
        <v>3618730.4400000009</v>
      </c>
      <c r="Q270" s="272">
        <v>301560.87</v>
      </c>
      <c r="R270" s="272">
        <v>301560.87</v>
      </c>
      <c r="S270" s="272">
        <v>301560.87</v>
      </c>
      <c r="T270" s="272">
        <v>301560.87</v>
      </c>
      <c r="U270" s="272">
        <v>301560.87</v>
      </c>
      <c r="V270" s="272">
        <v>301560.87</v>
      </c>
      <c r="W270" s="272">
        <v>301560.87</v>
      </c>
      <c r="X270" s="272">
        <v>301560.87</v>
      </c>
      <c r="Y270" s="272">
        <v>301560.87</v>
      </c>
      <c r="Z270" s="272">
        <v>301560.87</v>
      </c>
      <c r="AA270" s="272">
        <v>301560.87</v>
      </c>
      <c r="AB270" s="272">
        <v>301560.87</v>
      </c>
      <c r="AC270" s="272">
        <v>301560.87</v>
      </c>
      <c r="AD270" s="272">
        <v>301560.87</v>
      </c>
      <c r="AE270" s="272">
        <v>301560.87</v>
      </c>
      <c r="AF270" s="272">
        <v>301560.87</v>
      </c>
      <c r="AG270" s="170">
        <f t="shared" si="88"/>
        <v>3618730.4400000009</v>
      </c>
      <c r="AI270" s="279">
        <f t="shared" si="85"/>
        <v>1857.11</v>
      </c>
      <c r="AJ270" s="279">
        <f t="shared" si="85"/>
        <v>1857.11</v>
      </c>
      <c r="AK270" s="279">
        <f t="shared" si="85"/>
        <v>1857.11</v>
      </c>
      <c r="AL270" s="279">
        <f t="shared" si="85"/>
        <v>1857.11</v>
      </c>
      <c r="AM270" s="279">
        <f t="shared" si="85"/>
        <v>1857.11</v>
      </c>
      <c r="AN270" s="279">
        <f t="shared" si="85"/>
        <v>1857.11</v>
      </c>
      <c r="AO270" s="279">
        <f t="shared" si="81"/>
        <v>1857.11</v>
      </c>
      <c r="AP270" s="279">
        <f t="shared" si="81"/>
        <v>1857.11</v>
      </c>
      <c r="AQ270" s="279">
        <f t="shared" si="81"/>
        <v>1857.11</v>
      </c>
      <c r="AR270" s="279">
        <f t="shared" si="81"/>
        <v>1857.11</v>
      </c>
      <c r="AS270" s="279">
        <f t="shared" si="81"/>
        <v>1857.11</v>
      </c>
      <c r="AT270" s="279">
        <f t="shared" si="81"/>
        <v>1857.11</v>
      </c>
      <c r="AU270" s="280">
        <f t="shared" si="89"/>
        <v>22285.320000000003</v>
      </c>
      <c r="AV270" s="280">
        <f t="shared" si="86"/>
        <v>1857.11</v>
      </c>
      <c r="AW270" s="280">
        <f t="shared" si="86"/>
        <v>1857.11</v>
      </c>
      <c r="AX270" s="280">
        <f t="shared" si="86"/>
        <v>1857.11</v>
      </c>
      <c r="AY270" s="280">
        <f t="shared" si="86"/>
        <v>1857.11</v>
      </c>
      <c r="AZ270" s="280">
        <f t="shared" si="84"/>
        <v>1857.11</v>
      </c>
      <c r="BA270" s="280">
        <f t="shared" si="84"/>
        <v>1857.11</v>
      </c>
      <c r="BB270" s="280">
        <f t="shared" si="84"/>
        <v>1857.11</v>
      </c>
      <c r="BC270" s="280">
        <f t="shared" si="83"/>
        <v>1857.11</v>
      </c>
      <c r="BD270" s="280">
        <f t="shared" si="83"/>
        <v>1857.11</v>
      </c>
      <c r="BE270" s="280">
        <f t="shared" si="83"/>
        <v>1857.11</v>
      </c>
      <c r="BF270" s="280">
        <f t="shared" si="83"/>
        <v>1857.11</v>
      </c>
      <c r="BG270" s="280">
        <f t="shared" si="83"/>
        <v>1857.11</v>
      </c>
      <c r="BH270" s="280">
        <f t="shared" si="83"/>
        <v>1857.11</v>
      </c>
      <c r="BI270" s="280">
        <f t="shared" si="82"/>
        <v>1857.11</v>
      </c>
      <c r="BJ270" s="280">
        <f t="shared" si="82"/>
        <v>1857.11</v>
      </c>
      <c r="BK270" s="280">
        <f t="shared" si="82"/>
        <v>1857.11</v>
      </c>
      <c r="BL270" s="279">
        <f t="shared" si="90"/>
        <v>22285.320000000003</v>
      </c>
    </row>
    <row r="271" spans="1:64" x14ac:dyDescent="0.25">
      <c r="A271" s="268" t="s">
        <v>301</v>
      </c>
      <c r="B271" s="175">
        <v>4.9999999999999996E-2</v>
      </c>
      <c r="C271" s="175">
        <v>4.9999999999999996E-2</v>
      </c>
      <c r="D271" s="272">
        <v>795787.89</v>
      </c>
      <c r="E271" s="272">
        <v>795787.89</v>
      </c>
      <c r="F271" s="272">
        <v>795787.89</v>
      </c>
      <c r="G271" s="272">
        <v>795787.89</v>
      </c>
      <c r="H271" s="272">
        <v>795787.89</v>
      </c>
      <c r="I271" s="272">
        <v>795787.89</v>
      </c>
      <c r="J271" s="272">
        <v>795787.89</v>
      </c>
      <c r="K271" s="272">
        <v>795787.89</v>
      </c>
      <c r="L271" s="272">
        <v>795787.89</v>
      </c>
      <c r="M271" s="272">
        <v>795787.89</v>
      </c>
      <c r="N271" s="272">
        <v>795787.89</v>
      </c>
      <c r="O271" s="272">
        <v>795787.89</v>
      </c>
      <c r="P271" s="272">
        <f t="shared" si="87"/>
        <v>9549454.6799999997</v>
      </c>
      <c r="Q271" s="272">
        <v>795787.89</v>
      </c>
      <c r="R271" s="272">
        <v>795787.89</v>
      </c>
      <c r="S271" s="272">
        <v>795787.89</v>
      </c>
      <c r="T271" s="272">
        <v>795787.89</v>
      </c>
      <c r="U271" s="272">
        <v>795787.89</v>
      </c>
      <c r="V271" s="272">
        <v>795787.89</v>
      </c>
      <c r="W271" s="272">
        <v>795787.89</v>
      </c>
      <c r="X271" s="272">
        <v>795787.89</v>
      </c>
      <c r="Y271" s="272">
        <v>795787.89</v>
      </c>
      <c r="Z271" s="272">
        <v>795787.89</v>
      </c>
      <c r="AA271" s="272">
        <v>795787.89</v>
      </c>
      <c r="AB271" s="272">
        <v>795787.89</v>
      </c>
      <c r="AC271" s="272">
        <v>795787.89</v>
      </c>
      <c r="AD271" s="272">
        <v>795787.89</v>
      </c>
      <c r="AE271" s="272">
        <v>795787.89</v>
      </c>
      <c r="AF271" s="272">
        <v>795787.89</v>
      </c>
      <c r="AG271" s="170">
        <f t="shared" si="88"/>
        <v>9549454.6799999997</v>
      </c>
      <c r="AI271" s="279">
        <f t="shared" si="85"/>
        <v>3315.78</v>
      </c>
      <c r="AJ271" s="279">
        <f t="shared" si="85"/>
        <v>3315.78</v>
      </c>
      <c r="AK271" s="279">
        <f t="shared" si="85"/>
        <v>3315.78</v>
      </c>
      <c r="AL271" s="279">
        <f t="shared" si="85"/>
        <v>3315.78</v>
      </c>
      <c r="AM271" s="279">
        <f t="shared" si="85"/>
        <v>3315.78</v>
      </c>
      <c r="AN271" s="279">
        <f t="shared" si="85"/>
        <v>3315.78</v>
      </c>
      <c r="AO271" s="279">
        <f t="shared" si="81"/>
        <v>3315.78</v>
      </c>
      <c r="AP271" s="279">
        <f t="shared" si="81"/>
        <v>3315.78</v>
      </c>
      <c r="AQ271" s="279">
        <f t="shared" si="81"/>
        <v>3315.78</v>
      </c>
      <c r="AR271" s="279">
        <f t="shared" si="81"/>
        <v>3315.78</v>
      </c>
      <c r="AS271" s="279">
        <f t="shared" si="81"/>
        <v>3315.78</v>
      </c>
      <c r="AT271" s="279">
        <f t="shared" si="81"/>
        <v>3315.78</v>
      </c>
      <c r="AU271" s="280">
        <f t="shared" si="89"/>
        <v>39789.359999999993</v>
      </c>
      <c r="AV271" s="280">
        <f t="shared" si="86"/>
        <v>3315.78</v>
      </c>
      <c r="AW271" s="280">
        <f t="shared" si="86"/>
        <v>3315.78</v>
      </c>
      <c r="AX271" s="280">
        <f t="shared" si="86"/>
        <v>3315.78</v>
      </c>
      <c r="AY271" s="280">
        <f t="shared" si="86"/>
        <v>3315.78</v>
      </c>
      <c r="AZ271" s="280">
        <f t="shared" si="84"/>
        <v>3315.78</v>
      </c>
      <c r="BA271" s="280">
        <f t="shared" si="84"/>
        <v>3315.78</v>
      </c>
      <c r="BB271" s="280">
        <f t="shared" si="84"/>
        <v>3315.78</v>
      </c>
      <c r="BC271" s="280">
        <f t="shared" si="83"/>
        <v>3315.78</v>
      </c>
      <c r="BD271" s="280">
        <f t="shared" si="83"/>
        <v>3315.78</v>
      </c>
      <c r="BE271" s="280">
        <f t="shared" si="83"/>
        <v>3315.78</v>
      </c>
      <c r="BF271" s="280">
        <f t="shared" si="83"/>
        <v>3315.78</v>
      </c>
      <c r="BG271" s="280">
        <f t="shared" si="83"/>
        <v>3315.78</v>
      </c>
      <c r="BH271" s="280">
        <f t="shared" si="83"/>
        <v>3315.78</v>
      </c>
      <c r="BI271" s="280">
        <f t="shared" si="82"/>
        <v>3315.78</v>
      </c>
      <c r="BJ271" s="280">
        <f t="shared" si="82"/>
        <v>3315.78</v>
      </c>
      <c r="BK271" s="280">
        <f t="shared" si="82"/>
        <v>3315.78</v>
      </c>
      <c r="BL271" s="279">
        <f t="shared" si="90"/>
        <v>39789.359999999993</v>
      </c>
    </row>
    <row r="272" spans="1:64" x14ac:dyDescent="0.25">
      <c r="A272" s="268" t="s">
        <v>302</v>
      </c>
      <c r="B272" s="175">
        <v>6.9599999999999995E-2</v>
      </c>
      <c r="C272" s="175">
        <v>6.9599999999999995E-2</v>
      </c>
      <c r="D272" s="272">
        <v>959617.2</v>
      </c>
      <c r="E272" s="272">
        <v>959617.2</v>
      </c>
      <c r="F272" s="272">
        <v>973143.33</v>
      </c>
      <c r="G272" s="272">
        <v>986669.46</v>
      </c>
      <c r="H272" s="272">
        <v>986669.46</v>
      </c>
      <c r="I272" s="272">
        <v>986669.46</v>
      </c>
      <c r="J272" s="272">
        <v>1006277.755</v>
      </c>
      <c r="K272" s="272">
        <v>1025886.0499999999</v>
      </c>
      <c r="L272" s="272">
        <v>1025886.0499999999</v>
      </c>
      <c r="M272" s="272">
        <v>1094413.915</v>
      </c>
      <c r="N272" s="272">
        <v>1162941.78</v>
      </c>
      <c r="O272" s="272">
        <v>1162941.78</v>
      </c>
      <c r="P272" s="272">
        <f t="shared" si="87"/>
        <v>12330733.439999998</v>
      </c>
      <c r="Q272" s="272">
        <v>1162941.78</v>
      </c>
      <c r="R272" s="272">
        <v>1162941.78</v>
      </c>
      <c r="S272" s="272">
        <v>1162941.78</v>
      </c>
      <c r="T272" s="272">
        <v>1162941.78</v>
      </c>
      <c r="U272" s="272">
        <v>1162941.78</v>
      </c>
      <c r="V272" s="272">
        <v>1162941.78</v>
      </c>
      <c r="W272" s="272">
        <v>1162941.78</v>
      </c>
      <c r="X272" s="272">
        <v>1162941.78</v>
      </c>
      <c r="Y272" s="272">
        <v>1162941.78</v>
      </c>
      <c r="Z272" s="272">
        <v>1162941.78</v>
      </c>
      <c r="AA272" s="272">
        <v>1162941.78</v>
      </c>
      <c r="AB272" s="272">
        <v>1162941.78</v>
      </c>
      <c r="AC272" s="272">
        <v>1162941.78</v>
      </c>
      <c r="AD272" s="272">
        <v>1162941.78</v>
      </c>
      <c r="AE272" s="272">
        <v>1162941.78</v>
      </c>
      <c r="AF272" s="272">
        <v>1162941.78</v>
      </c>
      <c r="AG272" s="170">
        <f t="shared" si="88"/>
        <v>13955301.359999998</v>
      </c>
      <c r="AI272" s="279">
        <f t="shared" si="85"/>
        <v>5565.78</v>
      </c>
      <c r="AJ272" s="279">
        <f t="shared" si="85"/>
        <v>5565.78</v>
      </c>
      <c r="AK272" s="279">
        <f t="shared" si="85"/>
        <v>5644.23</v>
      </c>
      <c r="AL272" s="279">
        <f t="shared" si="85"/>
        <v>5722.68</v>
      </c>
      <c r="AM272" s="279">
        <f t="shared" si="85"/>
        <v>5722.68</v>
      </c>
      <c r="AN272" s="279">
        <f t="shared" si="85"/>
        <v>5722.68</v>
      </c>
      <c r="AO272" s="279">
        <f t="shared" si="81"/>
        <v>5836.41</v>
      </c>
      <c r="AP272" s="279">
        <f t="shared" si="81"/>
        <v>5950.14</v>
      </c>
      <c r="AQ272" s="279">
        <f t="shared" si="81"/>
        <v>5950.14</v>
      </c>
      <c r="AR272" s="279">
        <f t="shared" si="81"/>
        <v>6347.6</v>
      </c>
      <c r="AS272" s="279">
        <f t="shared" si="81"/>
        <v>6745.06</v>
      </c>
      <c r="AT272" s="279">
        <f t="shared" si="81"/>
        <v>6745.06</v>
      </c>
      <c r="AU272" s="280">
        <f t="shared" si="89"/>
        <v>71518.240000000005</v>
      </c>
      <c r="AV272" s="280">
        <f t="shared" si="86"/>
        <v>6745.06</v>
      </c>
      <c r="AW272" s="280">
        <f t="shared" si="86"/>
        <v>6745.06</v>
      </c>
      <c r="AX272" s="280">
        <f t="shared" si="86"/>
        <v>6745.06</v>
      </c>
      <c r="AY272" s="280">
        <f t="shared" si="86"/>
        <v>6745.06</v>
      </c>
      <c r="AZ272" s="280">
        <f t="shared" si="84"/>
        <v>6745.06</v>
      </c>
      <c r="BA272" s="280">
        <f t="shared" si="84"/>
        <v>6745.06</v>
      </c>
      <c r="BB272" s="280">
        <f t="shared" si="84"/>
        <v>6745.06</v>
      </c>
      <c r="BC272" s="280">
        <f t="shared" si="83"/>
        <v>6745.06</v>
      </c>
      <c r="BD272" s="280">
        <f t="shared" si="83"/>
        <v>6745.06</v>
      </c>
      <c r="BE272" s="280">
        <f t="shared" si="83"/>
        <v>6745.06</v>
      </c>
      <c r="BF272" s="280">
        <f t="shared" si="83"/>
        <v>6745.06</v>
      </c>
      <c r="BG272" s="280">
        <f t="shared" si="83"/>
        <v>6745.06</v>
      </c>
      <c r="BH272" s="280">
        <f t="shared" si="83"/>
        <v>6745.06</v>
      </c>
      <c r="BI272" s="280">
        <f t="shared" si="82"/>
        <v>6745.06</v>
      </c>
      <c r="BJ272" s="280">
        <f t="shared" si="82"/>
        <v>6745.06</v>
      </c>
      <c r="BK272" s="280">
        <f t="shared" si="82"/>
        <v>6745.06</v>
      </c>
      <c r="BL272" s="279">
        <f t="shared" si="90"/>
        <v>80940.719999999987</v>
      </c>
    </row>
    <row r="273" spans="1:64" x14ac:dyDescent="0.25">
      <c r="A273" s="268" t="s">
        <v>303</v>
      </c>
      <c r="B273" s="175">
        <v>6.989999999999999E-2</v>
      </c>
      <c r="C273" s="175">
        <v>6.989999999999999E-2</v>
      </c>
      <c r="D273" s="272">
        <v>959028.11</v>
      </c>
      <c r="E273" s="272">
        <v>959028.11</v>
      </c>
      <c r="F273" s="272">
        <v>959028.11</v>
      </c>
      <c r="G273" s="272">
        <v>959028.11</v>
      </c>
      <c r="H273" s="272">
        <v>959028.11</v>
      </c>
      <c r="I273" s="272">
        <v>959028.11</v>
      </c>
      <c r="J273" s="272">
        <v>959028.11</v>
      </c>
      <c r="K273" s="272">
        <v>959028.11</v>
      </c>
      <c r="L273" s="272">
        <v>959028.11</v>
      </c>
      <c r="M273" s="272">
        <v>959028.11</v>
      </c>
      <c r="N273" s="272">
        <v>959028.11</v>
      </c>
      <c r="O273" s="272">
        <v>959028.11</v>
      </c>
      <c r="P273" s="272">
        <f t="shared" si="87"/>
        <v>11508337.319999998</v>
      </c>
      <c r="Q273" s="272">
        <v>959028.11</v>
      </c>
      <c r="R273" s="272">
        <v>959028.11</v>
      </c>
      <c r="S273" s="272">
        <v>959028.11</v>
      </c>
      <c r="T273" s="272">
        <v>959028.11</v>
      </c>
      <c r="U273" s="272">
        <v>959028.11</v>
      </c>
      <c r="V273" s="272">
        <v>959028.11</v>
      </c>
      <c r="W273" s="272">
        <v>959028.11</v>
      </c>
      <c r="X273" s="272">
        <v>959028.11</v>
      </c>
      <c r="Y273" s="272">
        <v>959028.11</v>
      </c>
      <c r="Z273" s="272">
        <v>959028.11</v>
      </c>
      <c r="AA273" s="272">
        <v>959028.11</v>
      </c>
      <c r="AB273" s="272">
        <v>959028.11</v>
      </c>
      <c r="AC273" s="272">
        <v>959028.11</v>
      </c>
      <c r="AD273" s="272">
        <v>959028.11</v>
      </c>
      <c r="AE273" s="272">
        <v>959028.11</v>
      </c>
      <c r="AF273" s="272">
        <v>959028.11</v>
      </c>
      <c r="AG273" s="170">
        <f t="shared" si="88"/>
        <v>11508337.319999998</v>
      </c>
      <c r="AI273" s="279">
        <f t="shared" si="85"/>
        <v>5586.34</v>
      </c>
      <c r="AJ273" s="279">
        <f t="shared" si="85"/>
        <v>5586.34</v>
      </c>
      <c r="AK273" s="279">
        <f t="shared" si="85"/>
        <v>5586.34</v>
      </c>
      <c r="AL273" s="279">
        <f t="shared" si="85"/>
        <v>5586.34</v>
      </c>
      <c r="AM273" s="279">
        <f t="shared" si="85"/>
        <v>5586.34</v>
      </c>
      <c r="AN273" s="279">
        <f t="shared" si="85"/>
        <v>5586.34</v>
      </c>
      <c r="AO273" s="279">
        <f t="shared" si="81"/>
        <v>5586.34</v>
      </c>
      <c r="AP273" s="279">
        <f t="shared" si="81"/>
        <v>5586.34</v>
      </c>
      <c r="AQ273" s="279">
        <f t="shared" si="81"/>
        <v>5586.34</v>
      </c>
      <c r="AR273" s="279">
        <f t="shared" si="81"/>
        <v>5586.34</v>
      </c>
      <c r="AS273" s="279">
        <f t="shared" si="81"/>
        <v>5586.34</v>
      </c>
      <c r="AT273" s="279">
        <f t="shared" si="81"/>
        <v>5586.34</v>
      </c>
      <c r="AU273" s="280">
        <f t="shared" si="89"/>
        <v>67036.079999999987</v>
      </c>
      <c r="AV273" s="280">
        <f t="shared" si="86"/>
        <v>5586.34</v>
      </c>
      <c r="AW273" s="280">
        <f t="shared" si="86"/>
        <v>5586.34</v>
      </c>
      <c r="AX273" s="280">
        <f t="shared" si="86"/>
        <v>5586.34</v>
      </c>
      <c r="AY273" s="280">
        <f t="shared" si="86"/>
        <v>5586.34</v>
      </c>
      <c r="AZ273" s="280">
        <f t="shared" si="84"/>
        <v>5586.34</v>
      </c>
      <c r="BA273" s="280">
        <f t="shared" si="84"/>
        <v>5586.34</v>
      </c>
      <c r="BB273" s="280">
        <f t="shared" si="84"/>
        <v>5586.34</v>
      </c>
      <c r="BC273" s="280">
        <f t="shared" si="83"/>
        <v>5586.34</v>
      </c>
      <c r="BD273" s="280">
        <f t="shared" si="83"/>
        <v>5586.34</v>
      </c>
      <c r="BE273" s="280">
        <f t="shared" si="83"/>
        <v>5586.34</v>
      </c>
      <c r="BF273" s="280">
        <f t="shared" si="83"/>
        <v>5586.34</v>
      </c>
      <c r="BG273" s="280">
        <f t="shared" si="83"/>
        <v>5586.34</v>
      </c>
      <c r="BH273" s="280">
        <f t="shared" si="83"/>
        <v>5586.34</v>
      </c>
      <c r="BI273" s="280">
        <f t="shared" si="82"/>
        <v>5586.34</v>
      </c>
      <c r="BJ273" s="280">
        <f t="shared" si="82"/>
        <v>5586.34</v>
      </c>
      <c r="BK273" s="280">
        <f t="shared" si="82"/>
        <v>5586.34</v>
      </c>
      <c r="BL273" s="279">
        <f t="shared" si="90"/>
        <v>67036.079999999987</v>
      </c>
    </row>
    <row r="274" spans="1:64" x14ac:dyDescent="0.25">
      <c r="A274" s="268" t="s">
        <v>304</v>
      </c>
      <c r="B274" s="175">
        <v>6.5299999999999997E-2</v>
      </c>
      <c r="C274" s="175">
        <v>6.5299999999999997E-2</v>
      </c>
      <c r="D274" s="272">
        <v>263045.52</v>
      </c>
      <c r="E274" s="272">
        <v>263045.52</v>
      </c>
      <c r="F274" s="272">
        <v>263045.52</v>
      </c>
      <c r="G274" s="272">
        <v>263045.52</v>
      </c>
      <c r="H274" s="272">
        <v>263045.52</v>
      </c>
      <c r="I274" s="272">
        <v>263045.52</v>
      </c>
      <c r="J274" s="272">
        <v>263045.52</v>
      </c>
      <c r="K274" s="272">
        <v>263045.52</v>
      </c>
      <c r="L274" s="272">
        <v>263045.52</v>
      </c>
      <c r="M274" s="272">
        <v>263045.52</v>
      </c>
      <c r="N274" s="272">
        <v>263045.52</v>
      </c>
      <c r="O274" s="272">
        <v>263045.52</v>
      </c>
      <c r="P274" s="272">
        <f t="shared" si="87"/>
        <v>3156546.24</v>
      </c>
      <c r="Q274" s="272">
        <v>263045.52</v>
      </c>
      <c r="R274" s="272">
        <v>263045.52</v>
      </c>
      <c r="S274" s="272">
        <v>263045.52</v>
      </c>
      <c r="T274" s="272">
        <v>263045.52</v>
      </c>
      <c r="U274" s="272">
        <v>263045.52</v>
      </c>
      <c r="V274" s="272">
        <v>263045.52</v>
      </c>
      <c r="W274" s="272">
        <v>263045.52</v>
      </c>
      <c r="X274" s="272">
        <v>263045.52</v>
      </c>
      <c r="Y274" s="272">
        <v>263045.52</v>
      </c>
      <c r="Z274" s="272">
        <v>263045.52</v>
      </c>
      <c r="AA274" s="272">
        <v>263045.52</v>
      </c>
      <c r="AB274" s="272">
        <v>263045.52</v>
      </c>
      <c r="AC274" s="272">
        <v>263045.52</v>
      </c>
      <c r="AD274" s="272">
        <v>263045.52</v>
      </c>
      <c r="AE274" s="272">
        <v>263045.52</v>
      </c>
      <c r="AF274" s="272">
        <v>263045.52</v>
      </c>
      <c r="AG274" s="170">
        <f t="shared" si="88"/>
        <v>3156546.24</v>
      </c>
      <c r="AI274" s="279">
        <f t="shared" si="85"/>
        <v>1431.41</v>
      </c>
      <c r="AJ274" s="279">
        <f t="shared" si="85"/>
        <v>1431.41</v>
      </c>
      <c r="AK274" s="279">
        <f t="shared" si="85"/>
        <v>1431.41</v>
      </c>
      <c r="AL274" s="279">
        <f t="shared" si="85"/>
        <v>1431.41</v>
      </c>
      <c r="AM274" s="279">
        <f t="shared" si="85"/>
        <v>1431.41</v>
      </c>
      <c r="AN274" s="279">
        <f t="shared" si="85"/>
        <v>1431.41</v>
      </c>
      <c r="AO274" s="279">
        <f t="shared" si="81"/>
        <v>1431.41</v>
      </c>
      <c r="AP274" s="279">
        <f t="shared" si="81"/>
        <v>1431.41</v>
      </c>
      <c r="AQ274" s="279">
        <f t="shared" si="81"/>
        <v>1431.41</v>
      </c>
      <c r="AR274" s="279">
        <f t="shared" si="81"/>
        <v>1431.41</v>
      </c>
      <c r="AS274" s="279">
        <f t="shared" si="81"/>
        <v>1431.41</v>
      </c>
      <c r="AT274" s="279">
        <f t="shared" si="81"/>
        <v>1431.41</v>
      </c>
      <c r="AU274" s="280">
        <f t="shared" si="89"/>
        <v>17176.920000000002</v>
      </c>
      <c r="AV274" s="280">
        <f t="shared" si="86"/>
        <v>1431.41</v>
      </c>
      <c r="AW274" s="280">
        <f t="shared" si="86"/>
        <v>1431.41</v>
      </c>
      <c r="AX274" s="280">
        <f t="shared" si="86"/>
        <v>1431.41</v>
      </c>
      <c r="AY274" s="280">
        <f t="shared" si="86"/>
        <v>1431.41</v>
      </c>
      <c r="AZ274" s="280">
        <f t="shared" si="84"/>
        <v>1431.41</v>
      </c>
      <c r="BA274" s="280">
        <f t="shared" si="84"/>
        <v>1431.41</v>
      </c>
      <c r="BB274" s="280">
        <f t="shared" si="84"/>
        <v>1431.41</v>
      </c>
      <c r="BC274" s="280">
        <f t="shared" si="83"/>
        <v>1431.41</v>
      </c>
      <c r="BD274" s="280">
        <f t="shared" si="83"/>
        <v>1431.41</v>
      </c>
      <c r="BE274" s="280">
        <f t="shared" si="83"/>
        <v>1431.41</v>
      </c>
      <c r="BF274" s="280">
        <f t="shared" si="83"/>
        <v>1431.41</v>
      </c>
      <c r="BG274" s="280">
        <f t="shared" si="83"/>
        <v>1431.41</v>
      </c>
      <c r="BH274" s="280">
        <f t="shared" si="83"/>
        <v>1431.41</v>
      </c>
      <c r="BI274" s="280">
        <f t="shared" si="82"/>
        <v>1431.41</v>
      </c>
      <c r="BJ274" s="280">
        <f t="shared" si="82"/>
        <v>1431.41</v>
      </c>
      <c r="BK274" s="280">
        <f t="shared" si="82"/>
        <v>1431.41</v>
      </c>
      <c r="BL274" s="279">
        <f t="shared" si="90"/>
        <v>17176.920000000002</v>
      </c>
    </row>
    <row r="275" spans="1:64" x14ac:dyDescent="0.25">
      <c r="A275" s="268" t="s">
        <v>305</v>
      </c>
      <c r="B275" s="175">
        <v>4.65E-2</v>
      </c>
      <c r="C275" s="175">
        <v>4.65E-2</v>
      </c>
      <c r="D275" s="272">
        <v>3155168.07</v>
      </c>
      <c r="E275" s="272">
        <v>3155168.07</v>
      </c>
      <c r="F275" s="272">
        <v>3155168.07</v>
      </c>
      <c r="G275" s="272">
        <v>3155168.07</v>
      </c>
      <c r="H275" s="272">
        <v>3155168.07</v>
      </c>
      <c r="I275" s="272">
        <v>3155168.07</v>
      </c>
      <c r="J275" s="272">
        <v>3155168.07</v>
      </c>
      <c r="K275" s="272">
        <v>3155168.07</v>
      </c>
      <c r="L275" s="272">
        <v>3155168.07</v>
      </c>
      <c r="M275" s="272">
        <v>3155168.07</v>
      </c>
      <c r="N275" s="272">
        <v>3155168.07</v>
      </c>
      <c r="O275" s="272">
        <v>3155168.07</v>
      </c>
      <c r="P275" s="272">
        <f t="shared" si="87"/>
        <v>37862016.839999996</v>
      </c>
      <c r="Q275" s="272">
        <v>3155168.07</v>
      </c>
      <c r="R275" s="272">
        <v>3155168.07</v>
      </c>
      <c r="S275" s="272">
        <v>3155168.07</v>
      </c>
      <c r="T275" s="272">
        <v>3155168.07</v>
      </c>
      <c r="U275" s="272">
        <v>3155168.07</v>
      </c>
      <c r="V275" s="272">
        <v>3155168.07</v>
      </c>
      <c r="W275" s="272">
        <v>3155168.07</v>
      </c>
      <c r="X275" s="272">
        <v>3155168.07</v>
      </c>
      <c r="Y275" s="272">
        <v>3155168.07</v>
      </c>
      <c r="Z275" s="272">
        <v>3155168.07</v>
      </c>
      <c r="AA275" s="272">
        <v>3155168.07</v>
      </c>
      <c r="AB275" s="272">
        <v>3155168.07</v>
      </c>
      <c r="AC275" s="272">
        <v>3155168.07</v>
      </c>
      <c r="AD275" s="272">
        <v>3155168.07</v>
      </c>
      <c r="AE275" s="272">
        <v>3155168.07</v>
      </c>
      <c r="AF275" s="272">
        <v>3155168.07</v>
      </c>
      <c r="AG275" s="170">
        <f t="shared" si="88"/>
        <v>37862016.839999996</v>
      </c>
      <c r="AI275" s="279">
        <f t="shared" si="85"/>
        <v>12226.28</v>
      </c>
      <c r="AJ275" s="279">
        <f t="shared" si="85"/>
        <v>12226.28</v>
      </c>
      <c r="AK275" s="279">
        <f t="shared" si="85"/>
        <v>12226.28</v>
      </c>
      <c r="AL275" s="279">
        <f t="shared" si="85"/>
        <v>12226.28</v>
      </c>
      <c r="AM275" s="279">
        <f t="shared" si="85"/>
        <v>12226.28</v>
      </c>
      <c r="AN275" s="279">
        <f t="shared" si="85"/>
        <v>12226.28</v>
      </c>
      <c r="AO275" s="279">
        <f t="shared" si="81"/>
        <v>12226.28</v>
      </c>
      <c r="AP275" s="279">
        <f t="shared" si="81"/>
        <v>12226.28</v>
      </c>
      <c r="AQ275" s="279">
        <f t="shared" si="81"/>
        <v>12226.28</v>
      </c>
      <c r="AR275" s="279">
        <f t="shared" si="81"/>
        <v>12226.28</v>
      </c>
      <c r="AS275" s="279">
        <f t="shared" si="81"/>
        <v>12226.28</v>
      </c>
      <c r="AT275" s="279">
        <f t="shared" si="81"/>
        <v>12226.28</v>
      </c>
      <c r="AU275" s="280">
        <f t="shared" si="89"/>
        <v>146715.36000000002</v>
      </c>
      <c r="AV275" s="280">
        <f t="shared" si="86"/>
        <v>12226.28</v>
      </c>
      <c r="AW275" s="280">
        <f t="shared" si="86"/>
        <v>12226.28</v>
      </c>
      <c r="AX275" s="280">
        <f t="shared" si="86"/>
        <v>12226.28</v>
      </c>
      <c r="AY275" s="280">
        <f t="shared" si="86"/>
        <v>12226.28</v>
      </c>
      <c r="AZ275" s="280">
        <f t="shared" si="84"/>
        <v>12226.28</v>
      </c>
      <c r="BA275" s="280">
        <f t="shared" si="84"/>
        <v>12226.28</v>
      </c>
      <c r="BB275" s="280">
        <f t="shared" si="84"/>
        <v>12226.28</v>
      </c>
      <c r="BC275" s="280">
        <f t="shared" si="83"/>
        <v>12226.28</v>
      </c>
      <c r="BD275" s="280">
        <f t="shared" si="83"/>
        <v>12226.28</v>
      </c>
      <c r="BE275" s="280">
        <f t="shared" si="83"/>
        <v>12226.28</v>
      </c>
      <c r="BF275" s="280">
        <f t="shared" si="83"/>
        <v>12226.28</v>
      </c>
      <c r="BG275" s="280">
        <f t="shared" si="83"/>
        <v>12226.28</v>
      </c>
      <c r="BH275" s="280">
        <f t="shared" si="83"/>
        <v>12226.28</v>
      </c>
      <c r="BI275" s="280">
        <f t="shared" si="82"/>
        <v>12226.28</v>
      </c>
      <c r="BJ275" s="280">
        <f t="shared" si="82"/>
        <v>12226.28</v>
      </c>
      <c r="BK275" s="280">
        <f t="shared" si="82"/>
        <v>12226.28</v>
      </c>
      <c r="BL275" s="279">
        <f t="shared" si="90"/>
        <v>146715.36000000002</v>
      </c>
    </row>
    <row r="276" spans="1:64" x14ac:dyDescent="0.25">
      <c r="A276" s="268" t="s">
        <v>306</v>
      </c>
      <c r="B276" s="175">
        <v>0.15740000000000001</v>
      </c>
      <c r="C276" s="175">
        <v>0.15740000000000001</v>
      </c>
      <c r="D276" s="272">
        <v>472117.33</v>
      </c>
      <c r="E276" s="272">
        <v>472117.33</v>
      </c>
      <c r="F276" s="272">
        <v>472117.33</v>
      </c>
      <c r="G276" s="272">
        <v>472117.33</v>
      </c>
      <c r="H276" s="272">
        <v>472117.33</v>
      </c>
      <c r="I276" s="272">
        <v>472117.33</v>
      </c>
      <c r="J276" s="272">
        <v>472117.33</v>
      </c>
      <c r="K276" s="272">
        <v>472117.33</v>
      </c>
      <c r="L276" s="272">
        <v>512117.33</v>
      </c>
      <c r="M276" s="272">
        <v>552117.33000000007</v>
      </c>
      <c r="N276" s="272">
        <v>552117.33000000007</v>
      </c>
      <c r="O276" s="272">
        <v>552117.33000000007</v>
      </c>
      <c r="P276" s="272">
        <f t="shared" si="87"/>
        <v>5945407.96</v>
      </c>
      <c r="Q276" s="272">
        <v>552117.33000000007</v>
      </c>
      <c r="R276" s="272">
        <v>552117.33000000007</v>
      </c>
      <c r="S276" s="272">
        <v>552117.33000000007</v>
      </c>
      <c r="T276" s="272">
        <v>552117.33000000007</v>
      </c>
      <c r="U276" s="272">
        <v>552117.33000000007</v>
      </c>
      <c r="V276" s="272">
        <v>552117.33000000007</v>
      </c>
      <c r="W276" s="272">
        <v>552117.33000000007</v>
      </c>
      <c r="X276" s="272">
        <v>552117.33000000007</v>
      </c>
      <c r="Y276" s="272">
        <v>552117.33000000007</v>
      </c>
      <c r="Z276" s="272">
        <v>552117.33000000007</v>
      </c>
      <c r="AA276" s="272">
        <v>552117.33000000007</v>
      </c>
      <c r="AB276" s="272">
        <v>552117.33000000007</v>
      </c>
      <c r="AC276" s="272">
        <v>552117.33000000007</v>
      </c>
      <c r="AD276" s="272">
        <v>552117.33000000007</v>
      </c>
      <c r="AE276" s="272">
        <v>552117.33000000007</v>
      </c>
      <c r="AF276" s="272">
        <v>552117.33000000007</v>
      </c>
      <c r="AG276" s="170">
        <f t="shared" si="88"/>
        <v>6625407.9600000009</v>
      </c>
      <c r="AI276" s="279">
        <f t="shared" si="85"/>
        <v>6192.61</v>
      </c>
      <c r="AJ276" s="279">
        <f t="shared" si="85"/>
        <v>6192.61</v>
      </c>
      <c r="AK276" s="279">
        <f t="shared" si="85"/>
        <v>6192.61</v>
      </c>
      <c r="AL276" s="279">
        <f t="shared" si="85"/>
        <v>6192.61</v>
      </c>
      <c r="AM276" s="279">
        <f t="shared" si="85"/>
        <v>6192.61</v>
      </c>
      <c r="AN276" s="279">
        <f t="shared" si="85"/>
        <v>6192.61</v>
      </c>
      <c r="AO276" s="279">
        <f t="shared" si="81"/>
        <v>6192.61</v>
      </c>
      <c r="AP276" s="279">
        <f t="shared" si="81"/>
        <v>6192.61</v>
      </c>
      <c r="AQ276" s="279">
        <f t="shared" si="81"/>
        <v>6717.27</v>
      </c>
      <c r="AR276" s="279">
        <f t="shared" si="81"/>
        <v>7241.94</v>
      </c>
      <c r="AS276" s="279">
        <f t="shared" si="81"/>
        <v>7241.94</v>
      </c>
      <c r="AT276" s="279">
        <f t="shared" si="81"/>
        <v>7241.94</v>
      </c>
      <c r="AU276" s="280">
        <f t="shared" si="89"/>
        <v>77983.97</v>
      </c>
      <c r="AV276" s="280">
        <f t="shared" si="86"/>
        <v>7241.94</v>
      </c>
      <c r="AW276" s="280">
        <f t="shared" si="86"/>
        <v>7241.94</v>
      </c>
      <c r="AX276" s="280">
        <f t="shared" si="86"/>
        <v>7241.94</v>
      </c>
      <c r="AY276" s="280">
        <f t="shared" si="86"/>
        <v>7241.94</v>
      </c>
      <c r="AZ276" s="280">
        <f t="shared" si="84"/>
        <v>7241.94</v>
      </c>
      <c r="BA276" s="280">
        <f t="shared" si="84"/>
        <v>7241.94</v>
      </c>
      <c r="BB276" s="280">
        <f t="shared" si="84"/>
        <v>7241.94</v>
      </c>
      <c r="BC276" s="280">
        <f t="shared" si="83"/>
        <v>7241.94</v>
      </c>
      <c r="BD276" s="280">
        <f t="shared" si="83"/>
        <v>7241.94</v>
      </c>
      <c r="BE276" s="280">
        <f t="shared" si="83"/>
        <v>7241.94</v>
      </c>
      <c r="BF276" s="280">
        <f t="shared" si="83"/>
        <v>7241.94</v>
      </c>
      <c r="BG276" s="280">
        <f t="shared" si="83"/>
        <v>7241.94</v>
      </c>
      <c r="BH276" s="280">
        <f t="shared" si="83"/>
        <v>7241.94</v>
      </c>
      <c r="BI276" s="280">
        <f t="shared" si="82"/>
        <v>7241.94</v>
      </c>
      <c r="BJ276" s="280">
        <f t="shared" si="82"/>
        <v>7241.94</v>
      </c>
      <c r="BK276" s="280">
        <f t="shared" si="82"/>
        <v>7241.94</v>
      </c>
      <c r="BL276" s="279">
        <f t="shared" si="90"/>
        <v>86903.280000000013</v>
      </c>
    </row>
    <row r="277" spans="1:64" x14ac:dyDescent="0.25">
      <c r="A277" s="268" t="s">
        <v>307</v>
      </c>
      <c r="B277" s="175">
        <v>3.8900000000000004E-2</v>
      </c>
      <c r="C277" s="175">
        <v>3.8900000000000004E-2</v>
      </c>
      <c r="D277" s="272">
        <v>1977968.08</v>
      </c>
      <c r="E277" s="272">
        <v>1977968.08</v>
      </c>
      <c r="F277" s="272">
        <v>1977968.08</v>
      </c>
      <c r="G277" s="272">
        <v>1977968.08</v>
      </c>
      <c r="H277" s="272">
        <v>1977968.08</v>
      </c>
      <c r="I277" s="272">
        <v>1977968.08</v>
      </c>
      <c r="J277" s="272">
        <v>1977968.08</v>
      </c>
      <c r="K277" s="272">
        <v>1977968.08</v>
      </c>
      <c r="L277" s="272">
        <v>1977968.08</v>
      </c>
      <c r="M277" s="272">
        <v>1977968.08</v>
      </c>
      <c r="N277" s="272">
        <v>1977968.08</v>
      </c>
      <c r="O277" s="272">
        <v>1977968.08</v>
      </c>
      <c r="P277" s="272">
        <f t="shared" si="87"/>
        <v>23735616.959999993</v>
      </c>
      <c r="Q277" s="272">
        <v>1977968.08</v>
      </c>
      <c r="R277" s="272">
        <v>1977968.08</v>
      </c>
      <c r="S277" s="272">
        <v>1977968.08</v>
      </c>
      <c r="T277" s="272">
        <v>1977968.08</v>
      </c>
      <c r="U277" s="272">
        <v>1977968.08</v>
      </c>
      <c r="V277" s="272">
        <v>1977968.08</v>
      </c>
      <c r="W277" s="272">
        <v>1977968.08</v>
      </c>
      <c r="X277" s="272">
        <v>1977968.08</v>
      </c>
      <c r="Y277" s="272">
        <v>1977968.08</v>
      </c>
      <c r="Z277" s="272">
        <v>1977968.08</v>
      </c>
      <c r="AA277" s="272">
        <v>1977968.08</v>
      </c>
      <c r="AB277" s="272">
        <v>1977968.08</v>
      </c>
      <c r="AC277" s="272">
        <v>1977968.08</v>
      </c>
      <c r="AD277" s="272">
        <v>1977968.08</v>
      </c>
      <c r="AE277" s="272">
        <v>1977968.08</v>
      </c>
      <c r="AF277" s="272">
        <v>1977968.08</v>
      </c>
      <c r="AG277" s="170">
        <f t="shared" si="88"/>
        <v>23735616.959999993</v>
      </c>
      <c r="AI277" s="279">
        <f t="shared" si="85"/>
        <v>6411.91</v>
      </c>
      <c r="AJ277" s="279">
        <f t="shared" si="85"/>
        <v>6411.91</v>
      </c>
      <c r="AK277" s="279">
        <f t="shared" si="85"/>
        <v>6411.91</v>
      </c>
      <c r="AL277" s="279">
        <f t="shared" si="85"/>
        <v>6411.91</v>
      </c>
      <c r="AM277" s="279">
        <f t="shared" si="85"/>
        <v>6411.91</v>
      </c>
      <c r="AN277" s="279">
        <f t="shared" si="85"/>
        <v>6411.91</v>
      </c>
      <c r="AO277" s="279">
        <f t="shared" si="81"/>
        <v>6411.91</v>
      </c>
      <c r="AP277" s="279">
        <f t="shared" si="81"/>
        <v>6411.91</v>
      </c>
      <c r="AQ277" s="279">
        <f t="shared" si="81"/>
        <v>6411.91</v>
      </c>
      <c r="AR277" s="279">
        <f t="shared" si="81"/>
        <v>6411.91</v>
      </c>
      <c r="AS277" s="279">
        <f t="shared" si="81"/>
        <v>6411.91</v>
      </c>
      <c r="AT277" s="279">
        <f t="shared" si="81"/>
        <v>6411.91</v>
      </c>
      <c r="AU277" s="280">
        <f t="shared" si="89"/>
        <v>76942.920000000013</v>
      </c>
      <c r="AV277" s="280">
        <f t="shared" si="86"/>
        <v>6411.91</v>
      </c>
      <c r="AW277" s="280">
        <f t="shared" si="86"/>
        <v>6411.91</v>
      </c>
      <c r="AX277" s="280">
        <f t="shared" si="86"/>
        <v>6411.91</v>
      </c>
      <c r="AY277" s="280">
        <f t="shared" si="86"/>
        <v>6411.91</v>
      </c>
      <c r="AZ277" s="280">
        <f t="shared" si="84"/>
        <v>6411.91</v>
      </c>
      <c r="BA277" s="280">
        <f t="shared" si="84"/>
        <v>6411.91</v>
      </c>
      <c r="BB277" s="280">
        <f t="shared" si="84"/>
        <v>6411.91</v>
      </c>
      <c r="BC277" s="280">
        <f t="shared" si="83"/>
        <v>6411.91</v>
      </c>
      <c r="BD277" s="280">
        <f t="shared" si="83"/>
        <v>6411.91</v>
      </c>
      <c r="BE277" s="280">
        <f t="shared" si="83"/>
        <v>6411.91</v>
      </c>
      <c r="BF277" s="280">
        <f t="shared" ref="BF277:BK329" si="91">ROUND(AA277*$C277/12,2)</f>
        <v>6411.91</v>
      </c>
      <c r="BG277" s="280">
        <f t="shared" si="91"/>
        <v>6411.91</v>
      </c>
      <c r="BH277" s="280">
        <f t="shared" si="91"/>
        <v>6411.91</v>
      </c>
      <c r="BI277" s="280">
        <f t="shared" si="82"/>
        <v>6411.91</v>
      </c>
      <c r="BJ277" s="280">
        <f t="shared" si="82"/>
        <v>6411.91</v>
      </c>
      <c r="BK277" s="280">
        <f t="shared" si="82"/>
        <v>6411.91</v>
      </c>
      <c r="BL277" s="279">
        <f t="shared" si="90"/>
        <v>76942.920000000013</v>
      </c>
    </row>
    <row r="278" spans="1:64" x14ac:dyDescent="0.25">
      <c r="A278" s="268" t="s">
        <v>308</v>
      </c>
      <c r="B278" s="175">
        <v>3.85E-2</v>
      </c>
      <c r="C278" s="175">
        <v>3.85E-2</v>
      </c>
      <c r="D278" s="272">
        <v>622872.6</v>
      </c>
      <c r="E278" s="272">
        <v>622872.6</v>
      </c>
      <c r="F278" s="272">
        <v>622872.6</v>
      </c>
      <c r="G278" s="272">
        <v>622872.6</v>
      </c>
      <c r="H278" s="272">
        <v>622872.6</v>
      </c>
      <c r="I278" s="272">
        <v>622872.6</v>
      </c>
      <c r="J278" s="272">
        <v>622872.6</v>
      </c>
      <c r="K278" s="272">
        <v>622872.6</v>
      </c>
      <c r="L278" s="272">
        <v>622872.6</v>
      </c>
      <c r="M278" s="272">
        <v>622872.6</v>
      </c>
      <c r="N278" s="272">
        <v>622872.6</v>
      </c>
      <c r="O278" s="272">
        <v>622872.6</v>
      </c>
      <c r="P278" s="272">
        <f t="shared" si="87"/>
        <v>7474471.1999999983</v>
      </c>
      <c r="Q278" s="272">
        <v>622872.6</v>
      </c>
      <c r="R278" s="272">
        <v>622872.6</v>
      </c>
      <c r="S278" s="272">
        <v>622872.6</v>
      </c>
      <c r="T278" s="272">
        <v>622872.6</v>
      </c>
      <c r="U278" s="272">
        <v>622872.6</v>
      </c>
      <c r="V278" s="272">
        <v>622872.6</v>
      </c>
      <c r="W278" s="272">
        <v>622872.6</v>
      </c>
      <c r="X278" s="272">
        <v>622872.6</v>
      </c>
      <c r="Y278" s="272">
        <v>622872.6</v>
      </c>
      <c r="Z278" s="272">
        <v>622872.6</v>
      </c>
      <c r="AA278" s="272">
        <v>622872.6</v>
      </c>
      <c r="AB278" s="272">
        <v>622872.6</v>
      </c>
      <c r="AC278" s="272">
        <v>622872.6</v>
      </c>
      <c r="AD278" s="272">
        <v>622872.6</v>
      </c>
      <c r="AE278" s="272">
        <v>622872.6</v>
      </c>
      <c r="AF278" s="272">
        <v>622872.6</v>
      </c>
      <c r="AG278" s="170">
        <f t="shared" si="88"/>
        <v>7474471.1999999983</v>
      </c>
      <c r="AI278" s="279">
        <f t="shared" si="85"/>
        <v>1998.38</v>
      </c>
      <c r="AJ278" s="279">
        <f t="shared" si="85"/>
        <v>1998.38</v>
      </c>
      <c r="AK278" s="279">
        <f t="shared" si="85"/>
        <v>1998.38</v>
      </c>
      <c r="AL278" s="279">
        <f t="shared" si="85"/>
        <v>1998.38</v>
      </c>
      <c r="AM278" s="279">
        <f t="shared" si="85"/>
        <v>1998.38</v>
      </c>
      <c r="AN278" s="279">
        <f t="shared" si="85"/>
        <v>1998.38</v>
      </c>
      <c r="AO278" s="279">
        <f t="shared" si="81"/>
        <v>1998.38</v>
      </c>
      <c r="AP278" s="279">
        <f t="shared" si="81"/>
        <v>1998.38</v>
      </c>
      <c r="AQ278" s="279">
        <f t="shared" si="81"/>
        <v>1998.38</v>
      </c>
      <c r="AR278" s="279">
        <f t="shared" si="81"/>
        <v>1998.38</v>
      </c>
      <c r="AS278" s="279">
        <f t="shared" si="81"/>
        <v>1998.38</v>
      </c>
      <c r="AT278" s="279">
        <f t="shared" si="81"/>
        <v>1998.38</v>
      </c>
      <c r="AU278" s="280">
        <f t="shared" si="89"/>
        <v>23980.560000000009</v>
      </c>
      <c r="AV278" s="280">
        <f t="shared" si="86"/>
        <v>1998.38</v>
      </c>
      <c r="AW278" s="280">
        <f t="shared" si="86"/>
        <v>1998.38</v>
      </c>
      <c r="AX278" s="280">
        <f t="shared" si="86"/>
        <v>1998.38</v>
      </c>
      <c r="AY278" s="280">
        <f t="shared" si="86"/>
        <v>1998.38</v>
      </c>
      <c r="AZ278" s="280">
        <f t="shared" si="84"/>
        <v>1998.38</v>
      </c>
      <c r="BA278" s="280">
        <f t="shared" si="84"/>
        <v>1998.38</v>
      </c>
      <c r="BB278" s="280">
        <f t="shared" si="84"/>
        <v>1998.38</v>
      </c>
      <c r="BC278" s="280">
        <f t="shared" si="84"/>
        <v>1998.38</v>
      </c>
      <c r="BD278" s="280">
        <f t="shared" si="84"/>
        <v>1998.38</v>
      </c>
      <c r="BE278" s="280">
        <f t="shared" si="84"/>
        <v>1998.38</v>
      </c>
      <c r="BF278" s="280">
        <f t="shared" si="91"/>
        <v>1998.38</v>
      </c>
      <c r="BG278" s="280">
        <f t="shared" si="91"/>
        <v>1998.38</v>
      </c>
      <c r="BH278" s="280">
        <f t="shared" si="91"/>
        <v>1998.38</v>
      </c>
      <c r="BI278" s="280">
        <f t="shared" si="82"/>
        <v>1998.38</v>
      </c>
      <c r="BJ278" s="280">
        <f t="shared" si="82"/>
        <v>1998.38</v>
      </c>
      <c r="BK278" s="280">
        <f t="shared" si="82"/>
        <v>1998.38</v>
      </c>
      <c r="BL278" s="279">
        <f t="shared" si="90"/>
        <v>23980.560000000009</v>
      </c>
    </row>
    <row r="279" spans="1:64" x14ac:dyDescent="0.25">
      <c r="A279" s="268" t="s">
        <v>309</v>
      </c>
      <c r="B279" s="175">
        <v>3.9E-2</v>
      </c>
      <c r="C279" s="175">
        <v>3.9E-2</v>
      </c>
      <c r="D279" s="272">
        <v>239584.43</v>
      </c>
      <c r="E279" s="272">
        <v>239584.43</v>
      </c>
      <c r="F279" s="272">
        <v>239584.43</v>
      </c>
      <c r="G279" s="272">
        <v>239584.43</v>
      </c>
      <c r="H279" s="272">
        <v>239584.43</v>
      </c>
      <c r="I279" s="272">
        <v>239584.43</v>
      </c>
      <c r="J279" s="272">
        <v>239584.43</v>
      </c>
      <c r="K279" s="272">
        <v>239584.43</v>
      </c>
      <c r="L279" s="272">
        <v>239584.43</v>
      </c>
      <c r="M279" s="272">
        <v>239584.43</v>
      </c>
      <c r="N279" s="272">
        <v>239584.43</v>
      </c>
      <c r="O279" s="272">
        <v>239584.43</v>
      </c>
      <c r="P279" s="272">
        <f t="shared" si="87"/>
        <v>2875013.16</v>
      </c>
      <c r="Q279" s="272">
        <v>239584.43</v>
      </c>
      <c r="R279" s="272">
        <v>239584.43</v>
      </c>
      <c r="S279" s="272">
        <v>239584.43</v>
      </c>
      <c r="T279" s="272">
        <v>239584.43</v>
      </c>
      <c r="U279" s="272">
        <v>239584.43</v>
      </c>
      <c r="V279" s="272">
        <v>239584.43</v>
      </c>
      <c r="W279" s="272">
        <v>239584.43</v>
      </c>
      <c r="X279" s="272">
        <v>239584.43</v>
      </c>
      <c r="Y279" s="272">
        <v>239584.43</v>
      </c>
      <c r="Z279" s="272">
        <v>239584.43</v>
      </c>
      <c r="AA279" s="272">
        <v>239584.43</v>
      </c>
      <c r="AB279" s="272">
        <v>239584.43</v>
      </c>
      <c r="AC279" s="272">
        <v>239584.43</v>
      </c>
      <c r="AD279" s="272">
        <v>239584.43</v>
      </c>
      <c r="AE279" s="272">
        <v>239584.43</v>
      </c>
      <c r="AF279" s="272">
        <v>239584.43</v>
      </c>
      <c r="AG279" s="170">
        <f t="shared" si="88"/>
        <v>2875013.16</v>
      </c>
      <c r="AI279" s="279">
        <f t="shared" si="85"/>
        <v>778.65</v>
      </c>
      <c r="AJ279" s="279">
        <f t="shared" si="85"/>
        <v>778.65</v>
      </c>
      <c r="AK279" s="279">
        <f t="shared" si="85"/>
        <v>778.65</v>
      </c>
      <c r="AL279" s="279">
        <f t="shared" si="85"/>
        <v>778.65</v>
      </c>
      <c r="AM279" s="279">
        <f t="shared" si="85"/>
        <v>778.65</v>
      </c>
      <c r="AN279" s="279">
        <f t="shared" si="85"/>
        <v>778.65</v>
      </c>
      <c r="AO279" s="279">
        <f t="shared" si="81"/>
        <v>778.65</v>
      </c>
      <c r="AP279" s="279">
        <f t="shared" si="81"/>
        <v>778.65</v>
      </c>
      <c r="AQ279" s="279">
        <f t="shared" si="81"/>
        <v>778.65</v>
      </c>
      <c r="AR279" s="279">
        <f t="shared" ref="AR279:AT342" si="92">ROUND(M279*$B279/12,2)</f>
        <v>778.65</v>
      </c>
      <c r="AS279" s="279">
        <f t="shared" si="92"/>
        <v>778.65</v>
      </c>
      <c r="AT279" s="279">
        <f t="shared" si="92"/>
        <v>778.65</v>
      </c>
      <c r="AU279" s="280">
        <f t="shared" si="89"/>
        <v>9343.7999999999975</v>
      </c>
      <c r="AV279" s="280">
        <f t="shared" si="86"/>
        <v>778.65</v>
      </c>
      <c r="AW279" s="280">
        <f t="shared" si="86"/>
        <v>778.65</v>
      </c>
      <c r="AX279" s="280">
        <f t="shared" si="86"/>
        <v>778.65</v>
      </c>
      <c r="AY279" s="280">
        <f t="shared" si="86"/>
        <v>778.65</v>
      </c>
      <c r="AZ279" s="280">
        <f t="shared" si="84"/>
        <v>778.65</v>
      </c>
      <c r="BA279" s="280">
        <f t="shared" si="84"/>
        <v>778.65</v>
      </c>
      <c r="BB279" s="280">
        <f t="shared" si="84"/>
        <v>778.65</v>
      </c>
      <c r="BC279" s="280">
        <f t="shared" si="84"/>
        <v>778.65</v>
      </c>
      <c r="BD279" s="280">
        <f t="shared" si="84"/>
        <v>778.65</v>
      </c>
      <c r="BE279" s="280">
        <f t="shared" si="84"/>
        <v>778.65</v>
      </c>
      <c r="BF279" s="280">
        <f t="shared" si="91"/>
        <v>778.65</v>
      </c>
      <c r="BG279" s="280">
        <f t="shared" si="91"/>
        <v>778.65</v>
      </c>
      <c r="BH279" s="280">
        <f t="shared" si="91"/>
        <v>778.65</v>
      </c>
      <c r="BI279" s="280">
        <f t="shared" si="82"/>
        <v>778.65</v>
      </c>
      <c r="BJ279" s="280">
        <f t="shared" si="82"/>
        <v>778.65</v>
      </c>
      <c r="BK279" s="280">
        <f t="shared" si="82"/>
        <v>778.65</v>
      </c>
      <c r="BL279" s="279">
        <f t="shared" si="90"/>
        <v>9343.7999999999975</v>
      </c>
    </row>
    <row r="280" spans="1:64" x14ac:dyDescent="0.25">
      <c r="A280" s="268" t="s">
        <v>310</v>
      </c>
      <c r="B280" s="175">
        <v>3.9E-2</v>
      </c>
      <c r="C280" s="175">
        <v>3.9E-2</v>
      </c>
      <c r="D280" s="272">
        <v>239245.54</v>
      </c>
      <c r="E280" s="272">
        <v>239245.54</v>
      </c>
      <c r="F280" s="272">
        <v>239245.54</v>
      </c>
      <c r="G280" s="272">
        <v>239245.54</v>
      </c>
      <c r="H280" s="272">
        <v>239245.54</v>
      </c>
      <c r="I280" s="272">
        <v>239245.54</v>
      </c>
      <c r="J280" s="272">
        <v>239245.54</v>
      </c>
      <c r="K280" s="272">
        <v>239245.54</v>
      </c>
      <c r="L280" s="272">
        <v>239245.54</v>
      </c>
      <c r="M280" s="272">
        <v>239245.54</v>
      </c>
      <c r="N280" s="272">
        <v>239245.54</v>
      </c>
      <c r="O280" s="272">
        <v>239245.54</v>
      </c>
      <c r="P280" s="272">
        <f t="shared" si="87"/>
        <v>2870946.48</v>
      </c>
      <c r="Q280" s="272">
        <v>239245.54</v>
      </c>
      <c r="R280" s="272">
        <v>239245.54</v>
      </c>
      <c r="S280" s="272">
        <v>239245.54</v>
      </c>
      <c r="T280" s="272">
        <v>239245.54</v>
      </c>
      <c r="U280" s="272">
        <v>239245.54</v>
      </c>
      <c r="V280" s="272">
        <v>239245.54</v>
      </c>
      <c r="W280" s="272">
        <v>239245.54</v>
      </c>
      <c r="X280" s="272">
        <v>239245.54</v>
      </c>
      <c r="Y280" s="272">
        <v>239245.54</v>
      </c>
      <c r="Z280" s="272">
        <v>239245.54</v>
      </c>
      <c r="AA280" s="272">
        <v>239245.54</v>
      </c>
      <c r="AB280" s="272">
        <v>239245.54</v>
      </c>
      <c r="AC280" s="272">
        <v>239245.54</v>
      </c>
      <c r="AD280" s="272">
        <v>239245.54</v>
      </c>
      <c r="AE280" s="272">
        <v>239245.54</v>
      </c>
      <c r="AF280" s="272">
        <v>239245.54</v>
      </c>
      <c r="AG280" s="170">
        <f t="shared" si="88"/>
        <v>2870946.48</v>
      </c>
      <c r="AI280" s="279">
        <f t="shared" si="85"/>
        <v>777.55</v>
      </c>
      <c r="AJ280" s="279">
        <f t="shared" si="85"/>
        <v>777.55</v>
      </c>
      <c r="AK280" s="279">
        <f t="shared" si="85"/>
        <v>777.55</v>
      </c>
      <c r="AL280" s="279">
        <f t="shared" si="85"/>
        <v>777.55</v>
      </c>
      <c r="AM280" s="279">
        <f t="shared" si="85"/>
        <v>777.55</v>
      </c>
      <c r="AN280" s="279">
        <f t="shared" si="85"/>
        <v>777.55</v>
      </c>
      <c r="AO280" s="279">
        <f t="shared" si="85"/>
        <v>777.55</v>
      </c>
      <c r="AP280" s="279">
        <f t="shared" si="85"/>
        <v>777.55</v>
      </c>
      <c r="AQ280" s="279">
        <f t="shared" si="85"/>
        <v>777.55</v>
      </c>
      <c r="AR280" s="279">
        <f t="shared" si="92"/>
        <v>777.55</v>
      </c>
      <c r="AS280" s="279">
        <f t="shared" si="92"/>
        <v>777.55</v>
      </c>
      <c r="AT280" s="279">
        <f t="shared" si="92"/>
        <v>777.55</v>
      </c>
      <c r="AU280" s="280">
        <f t="shared" si="89"/>
        <v>9330.6</v>
      </c>
      <c r="AV280" s="280">
        <f t="shared" si="86"/>
        <v>777.55</v>
      </c>
      <c r="AW280" s="280">
        <f t="shared" si="86"/>
        <v>777.55</v>
      </c>
      <c r="AX280" s="280">
        <f t="shared" si="86"/>
        <v>777.55</v>
      </c>
      <c r="AY280" s="280">
        <f t="shared" si="86"/>
        <v>777.55</v>
      </c>
      <c r="AZ280" s="280">
        <f t="shared" si="84"/>
        <v>777.55</v>
      </c>
      <c r="BA280" s="280">
        <f t="shared" si="84"/>
        <v>777.55</v>
      </c>
      <c r="BB280" s="280">
        <f t="shared" si="84"/>
        <v>777.55</v>
      </c>
      <c r="BC280" s="280">
        <f t="shared" si="84"/>
        <v>777.55</v>
      </c>
      <c r="BD280" s="280">
        <f t="shared" si="84"/>
        <v>777.55</v>
      </c>
      <c r="BE280" s="280">
        <f t="shared" si="84"/>
        <v>777.55</v>
      </c>
      <c r="BF280" s="280">
        <f t="shared" si="91"/>
        <v>777.55</v>
      </c>
      <c r="BG280" s="280">
        <f t="shared" si="91"/>
        <v>777.55</v>
      </c>
      <c r="BH280" s="280">
        <f t="shared" si="91"/>
        <v>777.55</v>
      </c>
      <c r="BI280" s="280">
        <f t="shared" si="82"/>
        <v>777.55</v>
      </c>
      <c r="BJ280" s="280">
        <f t="shared" si="82"/>
        <v>777.55</v>
      </c>
      <c r="BK280" s="280">
        <f t="shared" si="82"/>
        <v>777.55</v>
      </c>
      <c r="BL280" s="279">
        <f t="shared" si="90"/>
        <v>9330.6</v>
      </c>
    </row>
    <row r="281" spans="1:64" x14ac:dyDescent="0.25">
      <c r="A281" s="268" t="s">
        <v>311</v>
      </c>
      <c r="B281" s="175">
        <v>3.8200000000000005E-2</v>
      </c>
      <c r="C281" s="175">
        <v>3.8200000000000005E-2</v>
      </c>
      <c r="D281" s="272">
        <v>578059.38</v>
      </c>
      <c r="E281" s="272">
        <v>578059.38</v>
      </c>
      <c r="F281" s="272">
        <v>578059.38</v>
      </c>
      <c r="G281" s="272">
        <v>578059.38</v>
      </c>
      <c r="H281" s="272">
        <v>578059.38</v>
      </c>
      <c r="I281" s="272">
        <v>578059.38</v>
      </c>
      <c r="J281" s="272">
        <v>578059.38</v>
      </c>
      <c r="K281" s="272">
        <v>578059.38</v>
      </c>
      <c r="L281" s="272">
        <v>578059.38</v>
      </c>
      <c r="M281" s="272">
        <v>578059.38</v>
      </c>
      <c r="N281" s="272">
        <v>578059.38</v>
      </c>
      <c r="O281" s="272">
        <v>578059.38</v>
      </c>
      <c r="P281" s="272">
        <f t="shared" si="87"/>
        <v>6936712.5599999996</v>
      </c>
      <c r="Q281" s="272">
        <v>578059.38</v>
      </c>
      <c r="R281" s="272">
        <v>578059.38</v>
      </c>
      <c r="S281" s="272">
        <v>578059.38</v>
      </c>
      <c r="T281" s="272">
        <v>578059.38</v>
      </c>
      <c r="U281" s="272">
        <v>578059.38</v>
      </c>
      <c r="V281" s="272">
        <v>578059.38</v>
      </c>
      <c r="W281" s="272">
        <v>578059.38</v>
      </c>
      <c r="X281" s="272">
        <v>578059.38</v>
      </c>
      <c r="Y281" s="272">
        <v>578059.38</v>
      </c>
      <c r="Z281" s="272">
        <v>578059.38</v>
      </c>
      <c r="AA281" s="272">
        <v>578059.38</v>
      </c>
      <c r="AB281" s="272">
        <v>578059.38</v>
      </c>
      <c r="AC281" s="272">
        <v>578059.38</v>
      </c>
      <c r="AD281" s="272">
        <v>578059.38</v>
      </c>
      <c r="AE281" s="272">
        <v>578059.38</v>
      </c>
      <c r="AF281" s="272">
        <v>578059.38</v>
      </c>
      <c r="AG281" s="170">
        <f t="shared" si="88"/>
        <v>6936712.5599999996</v>
      </c>
      <c r="AI281" s="279">
        <f t="shared" ref="AI281:AQ309" si="93">ROUND(D281*$B281/12,2)</f>
        <v>1840.16</v>
      </c>
      <c r="AJ281" s="279">
        <f t="shared" si="93"/>
        <v>1840.16</v>
      </c>
      <c r="AK281" s="279">
        <f t="shared" si="93"/>
        <v>1840.16</v>
      </c>
      <c r="AL281" s="279">
        <f t="shared" si="93"/>
        <v>1840.16</v>
      </c>
      <c r="AM281" s="279">
        <f t="shared" si="93"/>
        <v>1840.16</v>
      </c>
      <c r="AN281" s="279">
        <f t="shared" si="93"/>
        <v>1840.16</v>
      </c>
      <c r="AO281" s="279">
        <f t="shared" si="93"/>
        <v>1840.16</v>
      </c>
      <c r="AP281" s="279">
        <f t="shared" si="93"/>
        <v>1840.16</v>
      </c>
      <c r="AQ281" s="279">
        <f t="shared" si="93"/>
        <v>1840.16</v>
      </c>
      <c r="AR281" s="279">
        <f t="shared" si="92"/>
        <v>1840.16</v>
      </c>
      <c r="AS281" s="279">
        <f t="shared" si="92"/>
        <v>1840.16</v>
      </c>
      <c r="AT281" s="279">
        <f t="shared" si="92"/>
        <v>1840.16</v>
      </c>
      <c r="AU281" s="280">
        <f t="shared" si="89"/>
        <v>22081.920000000002</v>
      </c>
      <c r="AV281" s="280">
        <f t="shared" si="86"/>
        <v>1840.16</v>
      </c>
      <c r="AW281" s="280">
        <f t="shared" si="86"/>
        <v>1840.16</v>
      </c>
      <c r="AX281" s="280">
        <f t="shared" si="86"/>
        <v>1840.16</v>
      </c>
      <c r="AY281" s="280">
        <f t="shared" si="86"/>
        <v>1840.16</v>
      </c>
      <c r="AZ281" s="280">
        <f t="shared" si="84"/>
        <v>1840.16</v>
      </c>
      <c r="BA281" s="280">
        <f t="shared" si="84"/>
        <v>1840.16</v>
      </c>
      <c r="BB281" s="280">
        <f t="shared" si="84"/>
        <v>1840.16</v>
      </c>
      <c r="BC281" s="280">
        <f t="shared" si="84"/>
        <v>1840.16</v>
      </c>
      <c r="BD281" s="280">
        <f t="shared" si="84"/>
        <v>1840.16</v>
      </c>
      <c r="BE281" s="280">
        <f t="shared" si="84"/>
        <v>1840.16</v>
      </c>
      <c r="BF281" s="280">
        <f t="shared" si="91"/>
        <v>1840.16</v>
      </c>
      <c r="BG281" s="280">
        <f t="shared" si="91"/>
        <v>1840.16</v>
      </c>
      <c r="BH281" s="280">
        <f t="shared" si="91"/>
        <v>1840.16</v>
      </c>
      <c r="BI281" s="280">
        <f t="shared" si="82"/>
        <v>1840.16</v>
      </c>
      <c r="BJ281" s="280">
        <f t="shared" si="82"/>
        <v>1840.16</v>
      </c>
      <c r="BK281" s="280">
        <f t="shared" si="82"/>
        <v>1840.16</v>
      </c>
      <c r="BL281" s="279">
        <f t="shared" si="90"/>
        <v>22081.920000000002</v>
      </c>
    </row>
    <row r="282" spans="1:64" x14ac:dyDescent="0.25">
      <c r="A282" s="268" t="s">
        <v>312</v>
      </c>
      <c r="B282" s="175">
        <v>3.8200000000000005E-2</v>
      </c>
      <c r="C282" s="175">
        <v>3.8200000000000005E-2</v>
      </c>
      <c r="D282" s="272">
        <v>576385.74</v>
      </c>
      <c r="E282" s="272">
        <v>576385.74</v>
      </c>
      <c r="F282" s="272">
        <v>576385.74</v>
      </c>
      <c r="G282" s="272">
        <v>576385.74</v>
      </c>
      <c r="H282" s="272">
        <v>576385.74</v>
      </c>
      <c r="I282" s="272">
        <v>576385.74</v>
      </c>
      <c r="J282" s="272">
        <v>576385.74</v>
      </c>
      <c r="K282" s="272">
        <v>576385.74</v>
      </c>
      <c r="L282" s="272">
        <v>576385.74</v>
      </c>
      <c r="M282" s="272">
        <v>576385.74</v>
      </c>
      <c r="N282" s="272">
        <v>576385.74</v>
      </c>
      <c r="O282" s="272">
        <v>576385.74</v>
      </c>
      <c r="P282" s="272">
        <f t="shared" si="87"/>
        <v>6916628.8800000018</v>
      </c>
      <c r="Q282" s="272">
        <v>576385.74</v>
      </c>
      <c r="R282" s="272">
        <v>576385.74</v>
      </c>
      <c r="S282" s="272">
        <v>576385.74</v>
      </c>
      <c r="T282" s="272">
        <v>576385.74</v>
      </c>
      <c r="U282" s="272">
        <v>576385.74</v>
      </c>
      <c r="V282" s="272">
        <v>576385.74</v>
      </c>
      <c r="W282" s="272">
        <v>576385.74</v>
      </c>
      <c r="X282" s="272">
        <v>576385.74</v>
      </c>
      <c r="Y282" s="272">
        <v>576385.74</v>
      </c>
      <c r="Z282" s="272">
        <v>576385.74</v>
      </c>
      <c r="AA282" s="272">
        <v>576385.74</v>
      </c>
      <c r="AB282" s="272">
        <v>576385.74</v>
      </c>
      <c r="AC282" s="272">
        <v>576385.74</v>
      </c>
      <c r="AD282" s="272">
        <v>576385.74</v>
      </c>
      <c r="AE282" s="272">
        <v>576385.74</v>
      </c>
      <c r="AF282" s="272">
        <v>576385.74</v>
      </c>
      <c r="AG282" s="170">
        <f t="shared" si="88"/>
        <v>6916628.8800000018</v>
      </c>
      <c r="AI282" s="279">
        <f t="shared" si="93"/>
        <v>1834.83</v>
      </c>
      <c r="AJ282" s="279">
        <f t="shared" si="93"/>
        <v>1834.83</v>
      </c>
      <c r="AK282" s="279">
        <f t="shared" si="93"/>
        <v>1834.83</v>
      </c>
      <c r="AL282" s="279">
        <f t="shared" si="93"/>
        <v>1834.83</v>
      </c>
      <c r="AM282" s="279">
        <f t="shared" si="93"/>
        <v>1834.83</v>
      </c>
      <c r="AN282" s="279">
        <f t="shared" si="93"/>
        <v>1834.83</v>
      </c>
      <c r="AO282" s="279">
        <f t="shared" si="93"/>
        <v>1834.83</v>
      </c>
      <c r="AP282" s="279">
        <f t="shared" si="93"/>
        <v>1834.83</v>
      </c>
      <c r="AQ282" s="279">
        <f t="shared" si="93"/>
        <v>1834.83</v>
      </c>
      <c r="AR282" s="279">
        <f t="shared" si="92"/>
        <v>1834.83</v>
      </c>
      <c r="AS282" s="279">
        <f t="shared" si="92"/>
        <v>1834.83</v>
      </c>
      <c r="AT282" s="279">
        <f t="shared" si="92"/>
        <v>1834.83</v>
      </c>
      <c r="AU282" s="280">
        <f t="shared" si="89"/>
        <v>22017.960000000006</v>
      </c>
      <c r="AV282" s="280">
        <f t="shared" si="86"/>
        <v>1834.83</v>
      </c>
      <c r="AW282" s="280">
        <f t="shared" si="86"/>
        <v>1834.83</v>
      </c>
      <c r="AX282" s="280">
        <f t="shared" si="86"/>
        <v>1834.83</v>
      </c>
      <c r="AY282" s="280">
        <f t="shared" si="86"/>
        <v>1834.83</v>
      </c>
      <c r="AZ282" s="280">
        <f t="shared" si="84"/>
        <v>1834.83</v>
      </c>
      <c r="BA282" s="280">
        <f t="shared" si="84"/>
        <v>1834.83</v>
      </c>
      <c r="BB282" s="280">
        <f t="shared" si="84"/>
        <v>1834.83</v>
      </c>
      <c r="BC282" s="280">
        <f t="shared" si="84"/>
        <v>1834.83</v>
      </c>
      <c r="BD282" s="280">
        <f t="shared" si="84"/>
        <v>1834.83</v>
      </c>
      <c r="BE282" s="280">
        <f t="shared" si="84"/>
        <v>1834.83</v>
      </c>
      <c r="BF282" s="280">
        <f t="shared" si="91"/>
        <v>1834.83</v>
      </c>
      <c r="BG282" s="280">
        <f t="shared" si="91"/>
        <v>1834.83</v>
      </c>
      <c r="BH282" s="280">
        <f t="shared" si="91"/>
        <v>1834.83</v>
      </c>
      <c r="BI282" s="280">
        <f t="shared" si="82"/>
        <v>1834.83</v>
      </c>
      <c r="BJ282" s="280">
        <f t="shared" si="82"/>
        <v>1834.83</v>
      </c>
      <c r="BK282" s="280">
        <f t="shared" si="82"/>
        <v>1834.83</v>
      </c>
      <c r="BL282" s="279">
        <f t="shared" si="90"/>
        <v>22017.960000000006</v>
      </c>
    </row>
    <row r="283" spans="1:64" x14ac:dyDescent="0.25">
      <c r="A283" s="268" t="s">
        <v>313</v>
      </c>
      <c r="B283" s="175">
        <v>3.8300000000000001E-2</v>
      </c>
      <c r="C283" s="175">
        <v>3.8300000000000001E-2</v>
      </c>
      <c r="D283" s="272">
        <v>593786.01</v>
      </c>
      <c r="E283" s="272">
        <v>593786.01</v>
      </c>
      <c r="F283" s="272">
        <v>593786.01</v>
      </c>
      <c r="G283" s="272">
        <v>593786.01</v>
      </c>
      <c r="H283" s="272">
        <v>593786.01</v>
      </c>
      <c r="I283" s="272">
        <v>593786.01</v>
      </c>
      <c r="J283" s="272">
        <v>593786.01</v>
      </c>
      <c r="K283" s="272">
        <v>593786.01</v>
      </c>
      <c r="L283" s="272">
        <v>593786.01</v>
      </c>
      <c r="M283" s="272">
        <v>593786.01</v>
      </c>
      <c r="N283" s="272">
        <v>593786.01</v>
      </c>
      <c r="O283" s="272">
        <v>593786.01</v>
      </c>
      <c r="P283" s="272">
        <f t="shared" si="87"/>
        <v>7125432.1199999982</v>
      </c>
      <c r="Q283" s="272">
        <v>593786.01</v>
      </c>
      <c r="R283" s="272">
        <v>593786.01</v>
      </c>
      <c r="S283" s="272">
        <v>593786.01</v>
      </c>
      <c r="T283" s="272">
        <v>593786.01</v>
      </c>
      <c r="U283" s="272">
        <v>593786.01</v>
      </c>
      <c r="V283" s="272">
        <v>593786.01</v>
      </c>
      <c r="W283" s="272">
        <v>593786.01</v>
      </c>
      <c r="X283" s="272">
        <v>593786.01</v>
      </c>
      <c r="Y283" s="272">
        <v>593786.01</v>
      </c>
      <c r="Z283" s="272">
        <v>593786.01</v>
      </c>
      <c r="AA283" s="272">
        <v>593786.01</v>
      </c>
      <c r="AB283" s="272">
        <v>593786.01</v>
      </c>
      <c r="AC283" s="272">
        <v>593786.01</v>
      </c>
      <c r="AD283" s="272">
        <v>593786.01</v>
      </c>
      <c r="AE283" s="272">
        <v>593786.01</v>
      </c>
      <c r="AF283" s="272">
        <v>593786.01</v>
      </c>
      <c r="AG283" s="170">
        <f t="shared" si="88"/>
        <v>7125432.1199999982</v>
      </c>
      <c r="AI283" s="279">
        <f t="shared" si="93"/>
        <v>1895.17</v>
      </c>
      <c r="AJ283" s="279">
        <f t="shared" si="93"/>
        <v>1895.17</v>
      </c>
      <c r="AK283" s="279">
        <f t="shared" si="93"/>
        <v>1895.17</v>
      </c>
      <c r="AL283" s="279">
        <f t="shared" si="93"/>
        <v>1895.17</v>
      </c>
      <c r="AM283" s="279">
        <f t="shared" si="93"/>
        <v>1895.17</v>
      </c>
      <c r="AN283" s="279">
        <f t="shared" si="93"/>
        <v>1895.17</v>
      </c>
      <c r="AO283" s="279">
        <f t="shared" si="93"/>
        <v>1895.17</v>
      </c>
      <c r="AP283" s="279">
        <f t="shared" si="93"/>
        <v>1895.17</v>
      </c>
      <c r="AQ283" s="279">
        <f t="shared" si="93"/>
        <v>1895.17</v>
      </c>
      <c r="AR283" s="279">
        <f t="shared" si="92"/>
        <v>1895.17</v>
      </c>
      <c r="AS283" s="279">
        <f t="shared" si="92"/>
        <v>1895.17</v>
      </c>
      <c r="AT283" s="279">
        <f t="shared" si="92"/>
        <v>1895.17</v>
      </c>
      <c r="AU283" s="280">
        <f t="shared" si="89"/>
        <v>22742.039999999994</v>
      </c>
      <c r="AV283" s="280">
        <f t="shared" si="86"/>
        <v>1895.17</v>
      </c>
      <c r="AW283" s="280">
        <f t="shared" si="86"/>
        <v>1895.17</v>
      </c>
      <c r="AX283" s="280">
        <f t="shared" si="86"/>
        <v>1895.17</v>
      </c>
      <c r="AY283" s="280">
        <f t="shared" si="86"/>
        <v>1895.17</v>
      </c>
      <c r="AZ283" s="280">
        <f t="shared" si="84"/>
        <v>1895.17</v>
      </c>
      <c r="BA283" s="280">
        <f t="shared" si="84"/>
        <v>1895.17</v>
      </c>
      <c r="BB283" s="280">
        <f t="shared" si="84"/>
        <v>1895.17</v>
      </c>
      <c r="BC283" s="280">
        <f t="shared" si="84"/>
        <v>1895.17</v>
      </c>
      <c r="BD283" s="280">
        <f t="shared" si="84"/>
        <v>1895.17</v>
      </c>
      <c r="BE283" s="280">
        <f t="shared" si="84"/>
        <v>1895.17</v>
      </c>
      <c r="BF283" s="280">
        <f t="shared" si="91"/>
        <v>1895.17</v>
      </c>
      <c r="BG283" s="280">
        <f t="shared" si="91"/>
        <v>1895.17</v>
      </c>
      <c r="BH283" s="280">
        <f t="shared" si="91"/>
        <v>1895.17</v>
      </c>
      <c r="BI283" s="280">
        <f t="shared" si="82"/>
        <v>1895.17</v>
      </c>
      <c r="BJ283" s="280">
        <f t="shared" si="82"/>
        <v>1895.17</v>
      </c>
      <c r="BK283" s="280">
        <f t="shared" si="82"/>
        <v>1895.17</v>
      </c>
      <c r="BL283" s="279">
        <f t="shared" si="90"/>
        <v>22742.039999999994</v>
      </c>
    </row>
    <row r="284" spans="1:64" x14ac:dyDescent="0.25">
      <c r="A284" s="268" t="s">
        <v>659</v>
      </c>
      <c r="B284" s="175">
        <v>0</v>
      </c>
      <c r="C284" s="175">
        <v>0</v>
      </c>
      <c r="D284" s="272">
        <v>0</v>
      </c>
      <c r="E284" s="272">
        <v>0</v>
      </c>
      <c r="F284" s="272">
        <v>0</v>
      </c>
      <c r="G284" s="272">
        <v>0</v>
      </c>
      <c r="H284" s="272">
        <v>0</v>
      </c>
      <c r="I284" s="272">
        <v>0</v>
      </c>
      <c r="J284" s="272">
        <v>0</v>
      </c>
      <c r="K284" s="272">
        <v>0</v>
      </c>
      <c r="L284" s="272">
        <v>0</v>
      </c>
      <c r="M284" s="272">
        <v>0</v>
      </c>
      <c r="N284" s="272">
        <v>0</v>
      </c>
      <c r="O284" s="272">
        <v>0</v>
      </c>
      <c r="P284" s="272">
        <f t="shared" si="87"/>
        <v>0</v>
      </c>
      <c r="Q284" s="272">
        <v>0</v>
      </c>
      <c r="R284" s="272">
        <v>0</v>
      </c>
      <c r="S284" s="272">
        <v>0</v>
      </c>
      <c r="T284" s="272">
        <v>0</v>
      </c>
      <c r="U284" s="272">
        <v>0</v>
      </c>
      <c r="V284" s="272">
        <v>0</v>
      </c>
      <c r="W284" s="272">
        <v>0</v>
      </c>
      <c r="X284" s="272">
        <v>0</v>
      </c>
      <c r="Y284" s="272">
        <v>0</v>
      </c>
      <c r="Z284" s="272">
        <v>0</v>
      </c>
      <c r="AA284" s="272">
        <v>0</v>
      </c>
      <c r="AB284" s="272">
        <v>0</v>
      </c>
      <c r="AC284" s="272">
        <v>0</v>
      </c>
      <c r="AD284" s="272">
        <v>0</v>
      </c>
      <c r="AE284" s="272">
        <v>0</v>
      </c>
      <c r="AF284" s="272">
        <v>0</v>
      </c>
      <c r="AG284" s="170">
        <f t="shared" si="88"/>
        <v>0</v>
      </c>
      <c r="AI284" s="279">
        <f t="shared" si="93"/>
        <v>0</v>
      </c>
      <c r="AJ284" s="279">
        <f t="shared" si="93"/>
        <v>0</v>
      </c>
      <c r="AK284" s="279">
        <f t="shared" si="93"/>
        <v>0</v>
      </c>
      <c r="AL284" s="279">
        <f t="shared" si="93"/>
        <v>0</v>
      </c>
      <c r="AM284" s="279">
        <f t="shared" si="93"/>
        <v>0</v>
      </c>
      <c r="AN284" s="279">
        <f t="shared" si="93"/>
        <v>0</v>
      </c>
      <c r="AO284" s="279">
        <f t="shared" si="93"/>
        <v>0</v>
      </c>
      <c r="AP284" s="279">
        <f t="shared" si="93"/>
        <v>0</v>
      </c>
      <c r="AQ284" s="279">
        <f t="shared" si="93"/>
        <v>0</v>
      </c>
      <c r="AR284" s="279">
        <f t="shared" si="92"/>
        <v>0</v>
      </c>
      <c r="AS284" s="279">
        <f t="shared" si="92"/>
        <v>0</v>
      </c>
      <c r="AT284" s="279">
        <f t="shared" si="92"/>
        <v>0</v>
      </c>
      <c r="AU284" s="280">
        <f t="shared" si="89"/>
        <v>0</v>
      </c>
      <c r="AV284" s="280">
        <f t="shared" si="86"/>
        <v>0</v>
      </c>
      <c r="AW284" s="280">
        <f t="shared" si="86"/>
        <v>0</v>
      </c>
      <c r="AX284" s="280">
        <f t="shared" si="86"/>
        <v>0</v>
      </c>
      <c r="AY284" s="280">
        <f t="shared" si="86"/>
        <v>0</v>
      </c>
      <c r="AZ284" s="280">
        <f t="shared" si="84"/>
        <v>0</v>
      </c>
      <c r="BA284" s="280">
        <f t="shared" si="84"/>
        <v>0</v>
      </c>
      <c r="BB284" s="280">
        <f t="shared" si="84"/>
        <v>0</v>
      </c>
      <c r="BC284" s="280">
        <f t="shared" si="84"/>
        <v>0</v>
      </c>
      <c r="BD284" s="280">
        <f t="shared" si="84"/>
        <v>0</v>
      </c>
      <c r="BE284" s="280">
        <f t="shared" si="84"/>
        <v>0</v>
      </c>
      <c r="BF284" s="280">
        <f t="shared" si="91"/>
        <v>0</v>
      </c>
      <c r="BG284" s="280">
        <f t="shared" si="91"/>
        <v>0</v>
      </c>
      <c r="BH284" s="280">
        <f t="shared" si="91"/>
        <v>0</v>
      </c>
      <c r="BI284" s="280">
        <f t="shared" si="82"/>
        <v>0</v>
      </c>
      <c r="BJ284" s="280">
        <f t="shared" si="82"/>
        <v>0</v>
      </c>
      <c r="BK284" s="280">
        <f t="shared" si="82"/>
        <v>0</v>
      </c>
      <c r="BL284" s="279">
        <f t="shared" si="90"/>
        <v>0</v>
      </c>
    </row>
    <row r="285" spans="1:64" x14ac:dyDescent="0.25">
      <c r="A285" s="268" t="s">
        <v>314</v>
      </c>
      <c r="B285" s="175">
        <v>3.5699999999999996E-2</v>
      </c>
      <c r="C285" s="175">
        <v>3.5699999999999996E-2</v>
      </c>
      <c r="D285" s="272">
        <v>260341206.78999999</v>
      </c>
      <c r="E285" s="272">
        <v>260873358.81</v>
      </c>
      <c r="F285" s="272">
        <v>256603964.69999999</v>
      </c>
      <c r="G285" s="272">
        <v>256611060.44</v>
      </c>
      <c r="H285" s="272">
        <v>256610663.31</v>
      </c>
      <c r="I285" s="272">
        <v>256609447.49000001</v>
      </c>
      <c r="J285" s="272">
        <v>257060595.58500001</v>
      </c>
      <c r="K285" s="272">
        <v>257512215.58000001</v>
      </c>
      <c r="L285" s="272">
        <v>257534608.77500001</v>
      </c>
      <c r="M285" s="272">
        <v>259544565.27500001</v>
      </c>
      <c r="N285" s="272">
        <v>261532128.58000001</v>
      </c>
      <c r="O285" s="272">
        <v>261703607.435</v>
      </c>
      <c r="P285" s="272">
        <f t="shared" si="87"/>
        <v>3102537422.77</v>
      </c>
      <c r="Q285" s="272">
        <v>261875086.29000002</v>
      </c>
      <c r="R285" s="272">
        <v>261875086.29000002</v>
      </c>
      <c r="S285" s="272">
        <v>261926517.55500001</v>
      </c>
      <c r="T285" s="272">
        <v>261977948.82000002</v>
      </c>
      <c r="U285" s="272">
        <v>261977948.82000002</v>
      </c>
      <c r="V285" s="272">
        <v>262029380.08500001</v>
      </c>
      <c r="W285" s="272">
        <v>262080811.35000002</v>
      </c>
      <c r="X285" s="272">
        <v>262080811.35000002</v>
      </c>
      <c r="Y285" s="272">
        <v>262132242.61500001</v>
      </c>
      <c r="Z285" s="272">
        <v>262219330.11500004</v>
      </c>
      <c r="AA285" s="272">
        <v>262254986.35000002</v>
      </c>
      <c r="AB285" s="272">
        <v>262306417.61500001</v>
      </c>
      <c r="AC285" s="272">
        <v>262357848.88000003</v>
      </c>
      <c r="AD285" s="272">
        <v>262357848.88000003</v>
      </c>
      <c r="AE285" s="272">
        <v>262409399.38000003</v>
      </c>
      <c r="AF285" s="272">
        <v>269279777.63999999</v>
      </c>
      <c r="AG285" s="170">
        <f t="shared" si="88"/>
        <v>3153486803.0800004</v>
      </c>
      <c r="AI285" s="279">
        <f t="shared" si="93"/>
        <v>774515.09</v>
      </c>
      <c r="AJ285" s="279">
        <f t="shared" si="93"/>
        <v>776098.24</v>
      </c>
      <c r="AK285" s="279">
        <f t="shared" si="93"/>
        <v>763396.79</v>
      </c>
      <c r="AL285" s="279">
        <f t="shared" si="93"/>
        <v>763417.9</v>
      </c>
      <c r="AM285" s="279">
        <f t="shared" si="93"/>
        <v>763416.72</v>
      </c>
      <c r="AN285" s="279">
        <f t="shared" si="93"/>
        <v>763413.11</v>
      </c>
      <c r="AO285" s="279">
        <f t="shared" si="93"/>
        <v>764755.27</v>
      </c>
      <c r="AP285" s="279">
        <f t="shared" si="93"/>
        <v>766098.84</v>
      </c>
      <c r="AQ285" s="279">
        <f t="shared" si="93"/>
        <v>766165.46</v>
      </c>
      <c r="AR285" s="279">
        <f t="shared" si="92"/>
        <v>772145.08</v>
      </c>
      <c r="AS285" s="279">
        <f t="shared" si="92"/>
        <v>778058.08</v>
      </c>
      <c r="AT285" s="279">
        <f t="shared" si="92"/>
        <v>778568.23</v>
      </c>
      <c r="AU285" s="280">
        <f t="shared" si="89"/>
        <v>9230048.8100000005</v>
      </c>
      <c r="AV285" s="280">
        <f t="shared" si="86"/>
        <v>779078.38</v>
      </c>
      <c r="AW285" s="280">
        <f t="shared" si="86"/>
        <v>779078.38</v>
      </c>
      <c r="AX285" s="280">
        <f t="shared" si="86"/>
        <v>779231.39</v>
      </c>
      <c r="AY285" s="280">
        <f t="shared" si="86"/>
        <v>779384.4</v>
      </c>
      <c r="AZ285" s="280">
        <f t="shared" si="84"/>
        <v>779384.4</v>
      </c>
      <c r="BA285" s="280">
        <f t="shared" si="84"/>
        <v>779537.41</v>
      </c>
      <c r="BB285" s="280">
        <f t="shared" si="84"/>
        <v>779690.41</v>
      </c>
      <c r="BC285" s="280">
        <f t="shared" si="84"/>
        <v>779690.41</v>
      </c>
      <c r="BD285" s="280">
        <f t="shared" si="84"/>
        <v>779843.42</v>
      </c>
      <c r="BE285" s="280">
        <f t="shared" si="84"/>
        <v>780102.51</v>
      </c>
      <c r="BF285" s="280">
        <f t="shared" si="91"/>
        <v>780208.58</v>
      </c>
      <c r="BG285" s="280">
        <f t="shared" si="91"/>
        <v>780361.59</v>
      </c>
      <c r="BH285" s="280">
        <f t="shared" si="91"/>
        <v>780514.6</v>
      </c>
      <c r="BI285" s="280">
        <f t="shared" si="82"/>
        <v>780514.6</v>
      </c>
      <c r="BJ285" s="280">
        <f t="shared" si="82"/>
        <v>780667.96</v>
      </c>
      <c r="BK285" s="280">
        <f t="shared" si="82"/>
        <v>801107.34</v>
      </c>
      <c r="BL285" s="279">
        <f t="shared" si="90"/>
        <v>9381623.2300000004</v>
      </c>
    </row>
    <row r="286" spans="1:64" x14ac:dyDescent="0.25">
      <c r="A286" s="268" t="s">
        <v>315</v>
      </c>
      <c r="B286" s="175">
        <v>4.9399999999999999E-2</v>
      </c>
      <c r="C286" s="175">
        <v>4.9399999999999999E-2</v>
      </c>
      <c r="D286" s="272">
        <v>25934235.149999999</v>
      </c>
      <c r="E286" s="272">
        <v>25934235.149999999</v>
      </c>
      <c r="F286" s="272">
        <v>25934235.149999999</v>
      </c>
      <c r="G286" s="272">
        <v>25934235.149999999</v>
      </c>
      <c r="H286" s="272">
        <v>25934235.149999999</v>
      </c>
      <c r="I286" s="272">
        <v>25934235.149999999</v>
      </c>
      <c r="J286" s="272">
        <v>25934235.149999999</v>
      </c>
      <c r="K286" s="272">
        <v>25934235.149999999</v>
      </c>
      <c r="L286" s="272">
        <v>25934235.149999999</v>
      </c>
      <c r="M286" s="272">
        <v>25934235.149999999</v>
      </c>
      <c r="N286" s="272">
        <v>25934235.149999999</v>
      </c>
      <c r="O286" s="272">
        <v>25934235.149999999</v>
      </c>
      <c r="P286" s="272">
        <f t="shared" si="87"/>
        <v>311210821.80000001</v>
      </c>
      <c r="Q286" s="272">
        <v>25934235.149999999</v>
      </c>
      <c r="R286" s="272">
        <v>25934235.149999999</v>
      </c>
      <c r="S286" s="272">
        <v>25934235.149999999</v>
      </c>
      <c r="T286" s="272">
        <v>25934235.149999999</v>
      </c>
      <c r="U286" s="272">
        <v>25934235.149999999</v>
      </c>
      <c r="V286" s="272">
        <v>25934235.149999999</v>
      </c>
      <c r="W286" s="272">
        <v>25934235.149999999</v>
      </c>
      <c r="X286" s="272">
        <v>25934235.149999999</v>
      </c>
      <c r="Y286" s="272">
        <v>25934235.149999999</v>
      </c>
      <c r="Z286" s="272">
        <v>25934235.149999999</v>
      </c>
      <c r="AA286" s="272">
        <v>25934235.149999999</v>
      </c>
      <c r="AB286" s="272">
        <v>25934235.149999999</v>
      </c>
      <c r="AC286" s="272">
        <v>25934235.149999999</v>
      </c>
      <c r="AD286" s="272">
        <v>25934235.149999999</v>
      </c>
      <c r="AE286" s="272">
        <v>25934235.149999999</v>
      </c>
      <c r="AF286" s="272">
        <v>25934235.149999999</v>
      </c>
      <c r="AG286" s="170">
        <f t="shared" si="88"/>
        <v>311210821.80000001</v>
      </c>
      <c r="AI286" s="279">
        <f t="shared" si="93"/>
        <v>106762.6</v>
      </c>
      <c r="AJ286" s="279">
        <f t="shared" si="93"/>
        <v>106762.6</v>
      </c>
      <c r="AK286" s="279">
        <f t="shared" si="93"/>
        <v>106762.6</v>
      </c>
      <c r="AL286" s="279">
        <f t="shared" si="93"/>
        <v>106762.6</v>
      </c>
      <c r="AM286" s="279">
        <f t="shared" si="93"/>
        <v>106762.6</v>
      </c>
      <c r="AN286" s="279">
        <f t="shared" si="93"/>
        <v>106762.6</v>
      </c>
      <c r="AO286" s="279">
        <f t="shared" si="93"/>
        <v>106762.6</v>
      </c>
      <c r="AP286" s="279">
        <f t="shared" si="93"/>
        <v>106762.6</v>
      </c>
      <c r="AQ286" s="279">
        <f t="shared" si="93"/>
        <v>106762.6</v>
      </c>
      <c r="AR286" s="279">
        <f t="shared" si="92"/>
        <v>106762.6</v>
      </c>
      <c r="AS286" s="279">
        <f t="shared" si="92"/>
        <v>106762.6</v>
      </c>
      <c r="AT286" s="279">
        <f t="shared" si="92"/>
        <v>106762.6</v>
      </c>
      <c r="AU286" s="280">
        <f t="shared" si="89"/>
        <v>1281151.2000000002</v>
      </c>
      <c r="AV286" s="280">
        <f t="shared" si="86"/>
        <v>106762.6</v>
      </c>
      <c r="AW286" s="280">
        <f t="shared" si="86"/>
        <v>106762.6</v>
      </c>
      <c r="AX286" s="280">
        <f t="shared" si="86"/>
        <v>106762.6</v>
      </c>
      <c r="AY286" s="280">
        <f t="shared" si="86"/>
        <v>106762.6</v>
      </c>
      <c r="AZ286" s="280">
        <f t="shared" si="84"/>
        <v>106762.6</v>
      </c>
      <c r="BA286" s="280">
        <f t="shared" si="84"/>
        <v>106762.6</v>
      </c>
      <c r="BB286" s="280">
        <f t="shared" si="84"/>
        <v>106762.6</v>
      </c>
      <c r="BC286" s="280">
        <f t="shared" si="84"/>
        <v>106762.6</v>
      </c>
      <c r="BD286" s="280">
        <f t="shared" si="84"/>
        <v>106762.6</v>
      </c>
      <c r="BE286" s="280">
        <f t="shared" si="84"/>
        <v>106762.6</v>
      </c>
      <c r="BF286" s="280">
        <f t="shared" si="91"/>
        <v>106762.6</v>
      </c>
      <c r="BG286" s="280">
        <f t="shared" si="91"/>
        <v>106762.6</v>
      </c>
      <c r="BH286" s="280">
        <f t="shared" si="91"/>
        <v>106762.6</v>
      </c>
      <c r="BI286" s="280">
        <f t="shared" si="82"/>
        <v>106762.6</v>
      </c>
      <c r="BJ286" s="280">
        <f t="shared" si="82"/>
        <v>106762.6</v>
      </c>
      <c r="BK286" s="280">
        <f t="shared" si="82"/>
        <v>106762.6</v>
      </c>
      <c r="BL286" s="279">
        <f t="shared" si="90"/>
        <v>1281151.2000000002</v>
      </c>
    </row>
    <row r="287" spans="1:64" x14ac:dyDescent="0.25">
      <c r="A287" s="268" t="s">
        <v>316</v>
      </c>
      <c r="B287" s="175">
        <v>4.82E-2</v>
      </c>
      <c r="C287" s="175">
        <v>4.82E-2</v>
      </c>
      <c r="D287" s="272">
        <v>35136692.689999998</v>
      </c>
      <c r="E287" s="272">
        <v>35216761.789999999</v>
      </c>
      <c r="F287" s="272">
        <v>35296830.880000003</v>
      </c>
      <c r="G287" s="272">
        <v>35296830.880000003</v>
      </c>
      <c r="H287" s="272">
        <v>35296830.880000003</v>
      </c>
      <c r="I287" s="272">
        <v>35302026.719999999</v>
      </c>
      <c r="J287" s="272">
        <v>35307222.560000002</v>
      </c>
      <c r="K287" s="272">
        <v>35307222.560000002</v>
      </c>
      <c r="L287" s="272">
        <v>35307222.560000002</v>
      </c>
      <c r="M287" s="272">
        <v>35328934.975000001</v>
      </c>
      <c r="N287" s="272">
        <v>39526128.265000001</v>
      </c>
      <c r="O287" s="272">
        <v>43701609.140000001</v>
      </c>
      <c r="P287" s="272">
        <f t="shared" si="87"/>
        <v>436024313.89999998</v>
      </c>
      <c r="Q287" s="272">
        <v>43701609.140000001</v>
      </c>
      <c r="R287" s="272">
        <v>43701609.140000001</v>
      </c>
      <c r="S287" s="272">
        <v>43701609.140000001</v>
      </c>
      <c r="T287" s="272">
        <v>43701609.140000001</v>
      </c>
      <c r="U287" s="272">
        <v>43701609.140000001</v>
      </c>
      <c r="V287" s="272">
        <v>43701609.140000001</v>
      </c>
      <c r="W287" s="272">
        <v>43701609.140000001</v>
      </c>
      <c r="X287" s="272">
        <v>43701609.140000001</v>
      </c>
      <c r="Y287" s="272">
        <v>43701609.140000001</v>
      </c>
      <c r="Z287" s="272">
        <v>43701609.140000001</v>
      </c>
      <c r="AA287" s="272">
        <v>43701609.140000001</v>
      </c>
      <c r="AB287" s="272">
        <v>43701609.140000001</v>
      </c>
      <c r="AC287" s="272">
        <v>43701609.140000001</v>
      </c>
      <c r="AD287" s="272">
        <v>43701609.140000001</v>
      </c>
      <c r="AE287" s="272">
        <v>43701609.140000001</v>
      </c>
      <c r="AF287" s="272">
        <v>43701609.140000001</v>
      </c>
      <c r="AG287" s="170">
        <f t="shared" si="88"/>
        <v>524419309.67999989</v>
      </c>
      <c r="AI287" s="279">
        <f t="shared" si="93"/>
        <v>141132.38</v>
      </c>
      <c r="AJ287" s="279">
        <f t="shared" si="93"/>
        <v>141453.99</v>
      </c>
      <c r="AK287" s="279">
        <f t="shared" si="93"/>
        <v>141775.6</v>
      </c>
      <c r="AL287" s="279">
        <f t="shared" si="93"/>
        <v>141775.6</v>
      </c>
      <c r="AM287" s="279">
        <f t="shared" si="93"/>
        <v>141775.6</v>
      </c>
      <c r="AN287" s="279">
        <f t="shared" si="93"/>
        <v>141796.47</v>
      </c>
      <c r="AO287" s="279">
        <f t="shared" si="93"/>
        <v>141817.34</v>
      </c>
      <c r="AP287" s="279">
        <f t="shared" si="93"/>
        <v>141817.34</v>
      </c>
      <c r="AQ287" s="279">
        <f t="shared" si="93"/>
        <v>141817.34</v>
      </c>
      <c r="AR287" s="279">
        <f t="shared" si="92"/>
        <v>141904.56</v>
      </c>
      <c r="AS287" s="279">
        <f t="shared" si="92"/>
        <v>158763.28</v>
      </c>
      <c r="AT287" s="279">
        <f t="shared" si="92"/>
        <v>175534.8</v>
      </c>
      <c r="AU287" s="280">
        <f t="shared" si="89"/>
        <v>1751364.3</v>
      </c>
      <c r="AV287" s="280">
        <f t="shared" si="86"/>
        <v>175534.8</v>
      </c>
      <c r="AW287" s="280">
        <f t="shared" si="86"/>
        <v>175534.8</v>
      </c>
      <c r="AX287" s="280">
        <f t="shared" si="86"/>
        <v>175534.8</v>
      </c>
      <c r="AY287" s="280">
        <f t="shared" si="86"/>
        <v>175534.8</v>
      </c>
      <c r="AZ287" s="280">
        <f t="shared" si="84"/>
        <v>175534.8</v>
      </c>
      <c r="BA287" s="280">
        <f t="shared" si="84"/>
        <v>175534.8</v>
      </c>
      <c r="BB287" s="280">
        <f t="shared" si="84"/>
        <v>175534.8</v>
      </c>
      <c r="BC287" s="280">
        <f t="shared" si="84"/>
        <v>175534.8</v>
      </c>
      <c r="BD287" s="280">
        <f t="shared" si="84"/>
        <v>175534.8</v>
      </c>
      <c r="BE287" s="280">
        <f t="shared" si="84"/>
        <v>175534.8</v>
      </c>
      <c r="BF287" s="280">
        <f t="shared" si="91"/>
        <v>175534.8</v>
      </c>
      <c r="BG287" s="280">
        <f t="shared" si="91"/>
        <v>175534.8</v>
      </c>
      <c r="BH287" s="280">
        <f t="shared" si="91"/>
        <v>175534.8</v>
      </c>
      <c r="BI287" s="280">
        <f t="shared" si="82"/>
        <v>175534.8</v>
      </c>
      <c r="BJ287" s="280">
        <f t="shared" si="82"/>
        <v>175534.8</v>
      </c>
      <c r="BK287" s="280">
        <f t="shared" si="82"/>
        <v>175534.8</v>
      </c>
      <c r="BL287" s="279">
        <f t="shared" si="90"/>
        <v>2106417.6</v>
      </c>
    </row>
    <row r="288" spans="1:64" x14ac:dyDescent="0.25">
      <c r="A288" s="268" t="s">
        <v>317</v>
      </c>
      <c r="B288" s="175">
        <v>4.41E-2</v>
      </c>
      <c r="C288" s="175">
        <v>4.41E-2</v>
      </c>
      <c r="D288" s="272">
        <v>18143366.73</v>
      </c>
      <c r="E288" s="272">
        <v>17399956.41</v>
      </c>
      <c r="F288" s="272">
        <v>16659142.82</v>
      </c>
      <c r="G288" s="272">
        <v>16659142.82</v>
      </c>
      <c r="H288" s="272">
        <v>16659149.699999999</v>
      </c>
      <c r="I288" s="272">
        <v>16659156.58</v>
      </c>
      <c r="J288" s="272">
        <v>16659156.58</v>
      </c>
      <c r="K288" s="272">
        <v>16659156.58</v>
      </c>
      <c r="L288" s="272">
        <v>16659156.58</v>
      </c>
      <c r="M288" s="272">
        <v>16659156.58</v>
      </c>
      <c r="N288" s="272">
        <v>16659156.58</v>
      </c>
      <c r="O288" s="272">
        <v>16659156.58</v>
      </c>
      <c r="P288" s="272">
        <f t="shared" si="87"/>
        <v>202134854.54000005</v>
      </c>
      <c r="Q288" s="272">
        <v>16659156.58</v>
      </c>
      <c r="R288" s="272">
        <v>16659156.58</v>
      </c>
      <c r="S288" s="272">
        <v>16659156.58</v>
      </c>
      <c r="T288" s="272">
        <v>16659156.58</v>
      </c>
      <c r="U288" s="272">
        <v>16659156.58</v>
      </c>
      <c r="V288" s="272">
        <v>16659156.58</v>
      </c>
      <c r="W288" s="272">
        <v>16659156.58</v>
      </c>
      <c r="X288" s="272">
        <v>16659156.58</v>
      </c>
      <c r="Y288" s="272">
        <v>16659156.58</v>
      </c>
      <c r="Z288" s="272">
        <v>16659156.58</v>
      </c>
      <c r="AA288" s="272">
        <v>16659156.58</v>
      </c>
      <c r="AB288" s="272">
        <v>16659156.58</v>
      </c>
      <c r="AC288" s="272">
        <v>16659156.58</v>
      </c>
      <c r="AD288" s="272">
        <v>16659156.58</v>
      </c>
      <c r="AE288" s="272">
        <v>16659156.58</v>
      </c>
      <c r="AF288" s="272">
        <v>16659156.58</v>
      </c>
      <c r="AG288" s="170">
        <f t="shared" si="88"/>
        <v>199909878.96000004</v>
      </c>
      <c r="AI288" s="279">
        <f t="shared" si="93"/>
        <v>66676.87</v>
      </c>
      <c r="AJ288" s="279">
        <f t="shared" si="93"/>
        <v>63944.84</v>
      </c>
      <c r="AK288" s="279">
        <f t="shared" si="93"/>
        <v>61222.35</v>
      </c>
      <c r="AL288" s="279">
        <f t="shared" si="93"/>
        <v>61222.35</v>
      </c>
      <c r="AM288" s="279">
        <f t="shared" si="93"/>
        <v>61222.38</v>
      </c>
      <c r="AN288" s="279">
        <f t="shared" si="93"/>
        <v>61222.400000000001</v>
      </c>
      <c r="AO288" s="279">
        <f t="shared" si="93"/>
        <v>61222.400000000001</v>
      </c>
      <c r="AP288" s="279">
        <f t="shared" si="93"/>
        <v>61222.400000000001</v>
      </c>
      <c r="AQ288" s="279">
        <f t="shared" si="93"/>
        <v>61222.400000000001</v>
      </c>
      <c r="AR288" s="279">
        <f t="shared" si="92"/>
        <v>61222.400000000001</v>
      </c>
      <c r="AS288" s="279">
        <f t="shared" si="92"/>
        <v>61222.400000000001</v>
      </c>
      <c r="AT288" s="279">
        <f t="shared" si="92"/>
        <v>61222.400000000001</v>
      </c>
      <c r="AU288" s="280">
        <f t="shared" si="89"/>
        <v>742845.59000000008</v>
      </c>
      <c r="AV288" s="280">
        <f t="shared" si="86"/>
        <v>61222.400000000001</v>
      </c>
      <c r="AW288" s="280">
        <f t="shared" si="86"/>
        <v>61222.400000000001</v>
      </c>
      <c r="AX288" s="280">
        <f t="shared" si="86"/>
        <v>61222.400000000001</v>
      </c>
      <c r="AY288" s="280">
        <f t="shared" si="86"/>
        <v>61222.400000000001</v>
      </c>
      <c r="AZ288" s="280">
        <f t="shared" si="84"/>
        <v>61222.400000000001</v>
      </c>
      <c r="BA288" s="280">
        <f t="shared" si="84"/>
        <v>61222.400000000001</v>
      </c>
      <c r="BB288" s="280">
        <f t="shared" si="84"/>
        <v>61222.400000000001</v>
      </c>
      <c r="BC288" s="280">
        <f t="shared" si="84"/>
        <v>61222.400000000001</v>
      </c>
      <c r="BD288" s="280">
        <f t="shared" si="84"/>
        <v>61222.400000000001</v>
      </c>
      <c r="BE288" s="280">
        <f t="shared" si="84"/>
        <v>61222.400000000001</v>
      </c>
      <c r="BF288" s="280">
        <f t="shared" si="91"/>
        <v>61222.400000000001</v>
      </c>
      <c r="BG288" s="280">
        <f t="shared" si="91"/>
        <v>61222.400000000001</v>
      </c>
      <c r="BH288" s="280">
        <f t="shared" si="91"/>
        <v>61222.400000000001</v>
      </c>
      <c r="BI288" s="280">
        <f t="shared" si="82"/>
        <v>61222.400000000001</v>
      </c>
      <c r="BJ288" s="280">
        <f t="shared" si="82"/>
        <v>61222.400000000001</v>
      </c>
      <c r="BK288" s="280">
        <f t="shared" si="82"/>
        <v>61222.400000000001</v>
      </c>
      <c r="BL288" s="279">
        <f t="shared" si="90"/>
        <v>734668.80000000016</v>
      </c>
    </row>
    <row r="289" spans="1:64" x14ac:dyDescent="0.25">
      <c r="A289" s="268" t="s">
        <v>318</v>
      </c>
      <c r="B289" s="175">
        <v>5.4199999999999998E-2</v>
      </c>
      <c r="C289" s="175">
        <v>5.4199999999999998E-2</v>
      </c>
      <c r="D289" s="272">
        <v>34686321.630000003</v>
      </c>
      <c r="E289" s="272">
        <v>34686321.630000003</v>
      </c>
      <c r="F289" s="272">
        <v>34686321.630000003</v>
      </c>
      <c r="G289" s="272">
        <v>34686321.630000003</v>
      </c>
      <c r="H289" s="272">
        <v>34686321.630000003</v>
      </c>
      <c r="I289" s="272">
        <v>34686321.630000003</v>
      </c>
      <c r="J289" s="272">
        <v>34686321.630000003</v>
      </c>
      <c r="K289" s="272">
        <v>34686321.630000003</v>
      </c>
      <c r="L289" s="272">
        <v>34686321.630000003</v>
      </c>
      <c r="M289" s="272">
        <v>34686321.630000003</v>
      </c>
      <c r="N289" s="272">
        <v>34686321.630000003</v>
      </c>
      <c r="O289" s="272">
        <v>34686321.630000003</v>
      </c>
      <c r="P289" s="272">
        <f t="shared" si="87"/>
        <v>416235859.56</v>
      </c>
      <c r="Q289" s="272">
        <v>34686321.630000003</v>
      </c>
      <c r="R289" s="272">
        <v>34686321.630000003</v>
      </c>
      <c r="S289" s="272">
        <v>34686321.630000003</v>
      </c>
      <c r="T289" s="272">
        <v>34686321.630000003</v>
      </c>
      <c r="U289" s="272">
        <v>40884408.079999998</v>
      </c>
      <c r="V289" s="272">
        <v>47082494.530000001</v>
      </c>
      <c r="W289" s="272">
        <v>47082494.530000001</v>
      </c>
      <c r="X289" s="272">
        <v>47082494.530000001</v>
      </c>
      <c r="Y289" s="272">
        <v>47082494.530000001</v>
      </c>
      <c r="Z289" s="272">
        <v>47082494.530000001</v>
      </c>
      <c r="AA289" s="272">
        <v>47082494.530000001</v>
      </c>
      <c r="AB289" s="272">
        <v>47082494.530000001</v>
      </c>
      <c r="AC289" s="272">
        <v>47082494.530000001</v>
      </c>
      <c r="AD289" s="272">
        <v>47082494.530000001</v>
      </c>
      <c r="AE289" s="272">
        <v>47082494.530000001</v>
      </c>
      <c r="AF289" s="272">
        <v>47082494.530000001</v>
      </c>
      <c r="AG289" s="170">
        <f t="shared" si="88"/>
        <v>558791847.90999985</v>
      </c>
      <c r="AI289" s="279">
        <f t="shared" si="93"/>
        <v>156666.54999999999</v>
      </c>
      <c r="AJ289" s="279">
        <f t="shared" si="93"/>
        <v>156666.54999999999</v>
      </c>
      <c r="AK289" s="279">
        <f t="shared" si="93"/>
        <v>156666.54999999999</v>
      </c>
      <c r="AL289" s="279">
        <f t="shared" si="93"/>
        <v>156666.54999999999</v>
      </c>
      <c r="AM289" s="279">
        <f t="shared" si="93"/>
        <v>156666.54999999999</v>
      </c>
      <c r="AN289" s="279">
        <f t="shared" si="93"/>
        <v>156666.54999999999</v>
      </c>
      <c r="AO289" s="279">
        <f t="shared" si="93"/>
        <v>156666.54999999999</v>
      </c>
      <c r="AP289" s="279">
        <f t="shared" si="93"/>
        <v>156666.54999999999</v>
      </c>
      <c r="AQ289" s="279">
        <f t="shared" si="93"/>
        <v>156666.54999999999</v>
      </c>
      <c r="AR289" s="279">
        <f t="shared" si="92"/>
        <v>156666.54999999999</v>
      </c>
      <c r="AS289" s="279">
        <f t="shared" si="92"/>
        <v>156666.54999999999</v>
      </c>
      <c r="AT289" s="279">
        <f t="shared" si="92"/>
        <v>156666.54999999999</v>
      </c>
      <c r="AU289" s="280">
        <f t="shared" si="89"/>
        <v>1879998.6000000003</v>
      </c>
      <c r="AV289" s="280">
        <f t="shared" si="86"/>
        <v>156666.54999999999</v>
      </c>
      <c r="AW289" s="280">
        <f t="shared" si="86"/>
        <v>156666.54999999999</v>
      </c>
      <c r="AX289" s="280">
        <f t="shared" si="86"/>
        <v>156666.54999999999</v>
      </c>
      <c r="AY289" s="280">
        <f t="shared" si="86"/>
        <v>156666.54999999999</v>
      </c>
      <c r="AZ289" s="280">
        <f t="shared" si="84"/>
        <v>184661.24</v>
      </c>
      <c r="BA289" s="280">
        <f t="shared" si="84"/>
        <v>212655.93</v>
      </c>
      <c r="BB289" s="280">
        <f t="shared" si="84"/>
        <v>212655.93</v>
      </c>
      <c r="BC289" s="280">
        <f t="shared" si="84"/>
        <v>212655.93</v>
      </c>
      <c r="BD289" s="280">
        <f t="shared" si="84"/>
        <v>212655.93</v>
      </c>
      <c r="BE289" s="280">
        <f t="shared" si="84"/>
        <v>212655.93</v>
      </c>
      <c r="BF289" s="280">
        <f t="shared" si="91"/>
        <v>212655.93</v>
      </c>
      <c r="BG289" s="280">
        <f t="shared" si="91"/>
        <v>212655.93</v>
      </c>
      <c r="BH289" s="280">
        <f t="shared" si="91"/>
        <v>212655.93</v>
      </c>
      <c r="BI289" s="280">
        <f t="shared" si="82"/>
        <v>212655.93</v>
      </c>
      <c r="BJ289" s="280">
        <f t="shared" si="82"/>
        <v>212655.93</v>
      </c>
      <c r="BK289" s="280">
        <f t="shared" si="82"/>
        <v>212655.93</v>
      </c>
      <c r="BL289" s="279">
        <f t="shared" si="90"/>
        <v>2523876.4700000002</v>
      </c>
    </row>
    <row r="290" spans="1:64" x14ac:dyDescent="0.25">
      <c r="A290" s="268" t="s">
        <v>319</v>
      </c>
      <c r="B290" s="175">
        <v>5.28E-2</v>
      </c>
      <c r="C290" s="175">
        <v>5.28E-2</v>
      </c>
      <c r="D290" s="272">
        <v>32214803.190000001</v>
      </c>
      <c r="E290" s="272">
        <v>32214803.190000001</v>
      </c>
      <c r="F290" s="272">
        <v>32214803.190000001</v>
      </c>
      <c r="G290" s="272">
        <v>32214803.190000001</v>
      </c>
      <c r="H290" s="272">
        <v>32214803.190000001</v>
      </c>
      <c r="I290" s="272">
        <v>32214803.190000001</v>
      </c>
      <c r="J290" s="272">
        <v>32214803.190000001</v>
      </c>
      <c r="K290" s="272">
        <v>32214803.190000001</v>
      </c>
      <c r="L290" s="272">
        <v>32214803.190000001</v>
      </c>
      <c r="M290" s="272">
        <v>32214803.190000001</v>
      </c>
      <c r="N290" s="272">
        <v>32214803.190000001</v>
      </c>
      <c r="O290" s="272">
        <v>32214803.190000001</v>
      </c>
      <c r="P290" s="272">
        <f t="shared" si="87"/>
        <v>386577638.28000003</v>
      </c>
      <c r="Q290" s="272">
        <v>32214803.190000001</v>
      </c>
      <c r="R290" s="272">
        <v>32214803.190000001</v>
      </c>
      <c r="S290" s="272">
        <v>32214803.190000001</v>
      </c>
      <c r="T290" s="272">
        <v>32214803.190000001</v>
      </c>
      <c r="U290" s="272">
        <v>32214803.190000001</v>
      </c>
      <c r="V290" s="272">
        <v>32214803.190000001</v>
      </c>
      <c r="W290" s="272">
        <v>32214803.190000001</v>
      </c>
      <c r="X290" s="272">
        <v>32214803.190000001</v>
      </c>
      <c r="Y290" s="272">
        <v>32214803.190000001</v>
      </c>
      <c r="Z290" s="272">
        <v>32214803.190000001</v>
      </c>
      <c r="AA290" s="272">
        <v>32214803.190000001</v>
      </c>
      <c r="AB290" s="272">
        <v>32214803.190000001</v>
      </c>
      <c r="AC290" s="272">
        <v>32214803.190000001</v>
      </c>
      <c r="AD290" s="272">
        <v>32214803.190000001</v>
      </c>
      <c r="AE290" s="272">
        <v>32214803.190000001</v>
      </c>
      <c r="AF290" s="272">
        <v>32214803.190000001</v>
      </c>
      <c r="AG290" s="170">
        <f t="shared" si="88"/>
        <v>386577638.28000003</v>
      </c>
      <c r="AI290" s="279">
        <f t="shared" si="93"/>
        <v>141745.13</v>
      </c>
      <c r="AJ290" s="279">
        <f t="shared" si="93"/>
        <v>141745.13</v>
      </c>
      <c r="AK290" s="279">
        <f t="shared" si="93"/>
        <v>141745.13</v>
      </c>
      <c r="AL290" s="279">
        <f t="shared" si="93"/>
        <v>141745.13</v>
      </c>
      <c r="AM290" s="279">
        <f t="shared" si="93"/>
        <v>141745.13</v>
      </c>
      <c r="AN290" s="279">
        <f t="shared" si="93"/>
        <v>141745.13</v>
      </c>
      <c r="AO290" s="279">
        <f t="shared" si="93"/>
        <v>141745.13</v>
      </c>
      <c r="AP290" s="279">
        <f t="shared" si="93"/>
        <v>141745.13</v>
      </c>
      <c r="AQ290" s="279">
        <f t="shared" si="93"/>
        <v>141745.13</v>
      </c>
      <c r="AR290" s="279">
        <f t="shared" si="92"/>
        <v>141745.13</v>
      </c>
      <c r="AS290" s="279">
        <f t="shared" si="92"/>
        <v>141745.13</v>
      </c>
      <c r="AT290" s="279">
        <f t="shared" si="92"/>
        <v>141745.13</v>
      </c>
      <c r="AU290" s="280">
        <f t="shared" si="89"/>
        <v>1700941.5599999996</v>
      </c>
      <c r="AV290" s="280">
        <f t="shared" si="86"/>
        <v>141745.13</v>
      </c>
      <c r="AW290" s="280">
        <f t="shared" si="86"/>
        <v>141745.13</v>
      </c>
      <c r="AX290" s="280">
        <f t="shared" si="86"/>
        <v>141745.13</v>
      </c>
      <c r="AY290" s="280">
        <f t="shared" si="86"/>
        <v>141745.13</v>
      </c>
      <c r="AZ290" s="280">
        <f t="shared" si="84"/>
        <v>141745.13</v>
      </c>
      <c r="BA290" s="280">
        <f t="shared" si="84"/>
        <v>141745.13</v>
      </c>
      <c r="BB290" s="280">
        <f t="shared" si="84"/>
        <v>141745.13</v>
      </c>
      <c r="BC290" s="280">
        <f t="shared" si="84"/>
        <v>141745.13</v>
      </c>
      <c r="BD290" s="280">
        <f t="shared" si="84"/>
        <v>141745.13</v>
      </c>
      <c r="BE290" s="280">
        <f t="shared" si="84"/>
        <v>141745.13</v>
      </c>
      <c r="BF290" s="280">
        <f t="shared" si="91"/>
        <v>141745.13</v>
      </c>
      <c r="BG290" s="280">
        <f t="shared" si="91"/>
        <v>141745.13</v>
      </c>
      <c r="BH290" s="280">
        <f t="shared" si="91"/>
        <v>141745.13</v>
      </c>
      <c r="BI290" s="280">
        <f t="shared" si="82"/>
        <v>141745.13</v>
      </c>
      <c r="BJ290" s="280">
        <f t="shared" si="82"/>
        <v>141745.13</v>
      </c>
      <c r="BK290" s="280">
        <f t="shared" si="82"/>
        <v>141745.13</v>
      </c>
      <c r="BL290" s="279">
        <f t="shared" si="90"/>
        <v>1700941.5599999996</v>
      </c>
    </row>
    <row r="291" spans="1:64" x14ac:dyDescent="0.25">
      <c r="A291" s="268" t="s">
        <v>320</v>
      </c>
      <c r="B291" s="175">
        <v>5.8099999999999999E-2</v>
      </c>
      <c r="C291" s="175">
        <v>5.8099999999999999E-2</v>
      </c>
      <c r="D291" s="272">
        <v>26687272.98</v>
      </c>
      <c r="E291" s="272">
        <v>26687272.98</v>
      </c>
      <c r="F291" s="272">
        <v>26687272.98</v>
      </c>
      <c r="G291" s="272">
        <v>26687272.98</v>
      </c>
      <c r="H291" s="272">
        <v>26687272.98</v>
      </c>
      <c r="I291" s="272">
        <v>26687272.98</v>
      </c>
      <c r="J291" s="272">
        <v>26687272.98</v>
      </c>
      <c r="K291" s="272">
        <v>26687272.98</v>
      </c>
      <c r="L291" s="272">
        <v>26687272.98</v>
      </c>
      <c r="M291" s="272">
        <v>26687272.98</v>
      </c>
      <c r="N291" s="272">
        <v>26687272.98</v>
      </c>
      <c r="O291" s="272">
        <v>26687272.98</v>
      </c>
      <c r="P291" s="272">
        <f t="shared" si="87"/>
        <v>320247275.75999999</v>
      </c>
      <c r="Q291" s="272">
        <v>26687272.98</v>
      </c>
      <c r="R291" s="272">
        <v>26687272.98</v>
      </c>
      <c r="S291" s="272">
        <v>26687272.98</v>
      </c>
      <c r="T291" s="272">
        <v>26687272.98</v>
      </c>
      <c r="U291" s="272">
        <v>26687272.98</v>
      </c>
      <c r="V291" s="272">
        <v>26687272.98</v>
      </c>
      <c r="W291" s="272">
        <v>26687272.98</v>
      </c>
      <c r="X291" s="272">
        <v>26687272.98</v>
      </c>
      <c r="Y291" s="272">
        <v>26687272.98</v>
      </c>
      <c r="Z291" s="272">
        <v>26687272.98</v>
      </c>
      <c r="AA291" s="272">
        <v>26687272.98</v>
      </c>
      <c r="AB291" s="272">
        <v>26687272.98</v>
      </c>
      <c r="AC291" s="272">
        <v>26687272.98</v>
      </c>
      <c r="AD291" s="272">
        <v>26687272.98</v>
      </c>
      <c r="AE291" s="272">
        <v>26687272.98</v>
      </c>
      <c r="AF291" s="272">
        <v>26687272.98</v>
      </c>
      <c r="AG291" s="170">
        <f t="shared" si="88"/>
        <v>320247275.75999999</v>
      </c>
      <c r="AI291" s="279">
        <f t="shared" si="93"/>
        <v>129210.88</v>
      </c>
      <c r="AJ291" s="279">
        <f t="shared" si="93"/>
        <v>129210.88</v>
      </c>
      <c r="AK291" s="279">
        <f t="shared" si="93"/>
        <v>129210.88</v>
      </c>
      <c r="AL291" s="279">
        <f t="shared" si="93"/>
        <v>129210.88</v>
      </c>
      <c r="AM291" s="279">
        <f t="shared" si="93"/>
        <v>129210.88</v>
      </c>
      <c r="AN291" s="279">
        <f t="shared" si="93"/>
        <v>129210.88</v>
      </c>
      <c r="AO291" s="279">
        <f t="shared" si="93"/>
        <v>129210.88</v>
      </c>
      <c r="AP291" s="279">
        <f t="shared" si="93"/>
        <v>129210.88</v>
      </c>
      <c r="AQ291" s="279">
        <f t="shared" si="93"/>
        <v>129210.88</v>
      </c>
      <c r="AR291" s="279">
        <f t="shared" si="92"/>
        <v>129210.88</v>
      </c>
      <c r="AS291" s="279">
        <f t="shared" si="92"/>
        <v>129210.88</v>
      </c>
      <c r="AT291" s="279">
        <f t="shared" si="92"/>
        <v>129210.88</v>
      </c>
      <c r="AU291" s="280">
        <f t="shared" si="89"/>
        <v>1550530.5599999996</v>
      </c>
      <c r="AV291" s="280">
        <f t="shared" si="86"/>
        <v>129210.88</v>
      </c>
      <c r="AW291" s="280">
        <f t="shared" si="86"/>
        <v>129210.88</v>
      </c>
      <c r="AX291" s="280">
        <f t="shared" si="86"/>
        <v>129210.88</v>
      </c>
      <c r="AY291" s="280">
        <f t="shared" si="86"/>
        <v>129210.88</v>
      </c>
      <c r="AZ291" s="280">
        <f t="shared" si="84"/>
        <v>129210.88</v>
      </c>
      <c r="BA291" s="280">
        <f t="shared" si="84"/>
        <v>129210.88</v>
      </c>
      <c r="BB291" s="280">
        <f t="shared" si="84"/>
        <v>129210.88</v>
      </c>
      <c r="BC291" s="280">
        <f t="shared" si="84"/>
        <v>129210.88</v>
      </c>
      <c r="BD291" s="280">
        <f t="shared" si="84"/>
        <v>129210.88</v>
      </c>
      <c r="BE291" s="280">
        <f t="shared" si="84"/>
        <v>129210.88</v>
      </c>
      <c r="BF291" s="280">
        <f t="shared" si="91"/>
        <v>129210.88</v>
      </c>
      <c r="BG291" s="280">
        <f t="shared" si="91"/>
        <v>129210.88</v>
      </c>
      <c r="BH291" s="280">
        <f t="shared" si="91"/>
        <v>129210.88</v>
      </c>
      <c r="BI291" s="280">
        <f t="shared" si="82"/>
        <v>129210.88</v>
      </c>
      <c r="BJ291" s="280">
        <f t="shared" si="82"/>
        <v>129210.88</v>
      </c>
      <c r="BK291" s="280">
        <f t="shared" si="82"/>
        <v>129210.88</v>
      </c>
      <c r="BL291" s="279">
        <f t="shared" si="90"/>
        <v>1550530.5599999996</v>
      </c>
    </row>
    <row r="292" spans="1:64" x14ac:dyDescent="0.25">
      <c r="A292" s="268" t="s">
        <v>321</v>
      </c>
      <c r="B292" s="175">
        <v>4.7400000000000005E-2</v>
      </c>
      <c r="C292" s="175">
        <v>4.7400000000000005E-2</v>
      </c>
      <c r="D292" s="272">
        <v>28845487.59</v>
      </c>
      <c r="E292" s="272">
        <v>28845487.59</v>
      </c>
      <c r="F292" s="272">
        <v>28865532.260000002</v>
      </c>
      <c r="G292" s="272">
        <v>28885758.359999999</v>
      </c>
      <c r="H292" s="272">
        <v>28885939.789999999</v>
      </c>
      <c r="I292" s="272">
        <v>28887885.350000001</v>
      </c>
      <c r="J292" s="272">
        <v>29036094.119999997</v>
      </c>
      <c r="K292" s="272">
        <v>29194857.34</v>
      </c>
      <c r="L292" s="272">
        <v>29207357.34</v>
      </c>
      <c r="M292" s="272">
        <v>29207357.34</v>
      </c>
      <c r="N292" s="272">
        <v>29207357.34</v>
      </c>
      <c r="O292" s="272">
        <v>29207357.34</v>
      </c>
      <c r="P292" s="272">
        <f t="shared" si="87"/>
        <v>348276471.75999993</v>
      </c>
      <c r="Q292" s="272">
        <v>29207357.34</v>
      </c>
      <c r="R292" s="272">
        <v>29207357.34</v>
      </c>
      <c r="S292" s="272">
        <v>29207357.34</v>
      </c>
      <c r="T292" s="272">
        <v>29207357.34</v>
      </c>
      <c r="U292" s="272">
        <v>29207357.34</v>
      </c>
      <c r="V292" s="272">
        <v>29207357.34</v>
      </c>
      <c r="W292" s="272">
        <v>29207357.34</v>
      </c>
      <c r="X292" s="272">
        <v>29207357.34</v>
      </c>
      <c r="Y292" s="272">
        <v>29207357.34</v>
      </c>
      <c r="Z292" s="272">
        <v>29207357.34</v>
      </c>
      <c r="AA292" s="272">
        <v>29207357.34</v>
      </c>
      <c r="AB292" s="272">
        <v>29207357.34</v>
      </c>
      <c r="AC292" s="272">
        <v>29207357.34</v>
      </c>
      <c r="AD292" s="272">
        <v>29207357.34</v>
      </c>
      <c r="AE292" s="272">
        <v>29207357.34</v>
      </c>
      <c r="AF292" s="272">
        <v>29207357.34</v>
      </c>
      <c r="AG292" s="170">
        <f t="shared" si="88"/>
        <v>350488288.07999992</v>
      </c>
      <c r="AI292" s="279">
        <f t="shared" si="93"/>
        <v>113939.68</v>
      </c>
      <c r="AJ292" s="279">
        <f t="shared" si="93"/>
        <v>113939.68</v>
      </c>
      <c r="AK292" s="279">
        <f t="shared" si="93"/>
        <v>114018.85</v>
      </c>
      <c r="AL292" s="279">
        <f t="shared" si="93"/>
        <v>114098.75</v>
      </c>
      <c r="AM292" s="279">
        <f t="shared" si="93"/>
        <v>114099.46</v>
      </c>
      <c r="AN292" s="279">
        <f t="shared" si="93"/>
        <v>114107.15</v>
      </c>
      <c r="AO292" s="279">
        <f t="shared" si="93"/>
        <v>114692.57</v>
      </c>
      <c r="AP292" s="279">
        <f t="shared" si="93"/>
        <v>115319.69</v>
      </c>
      <c r="AQ292" s="279">
        <f t="shared" si="93"/>
        <v>115369.06</v>
      </c>
      <c r="AR292" s="279">
        <f t="shared" si="92"/>
        <v>115369.06</v>
      </c>
      <c r="AS292" s="279">
        <f t="shared" si="92"/>
        <v>115369.06</v>
      </c>
      <c r="AT292" s="279">
        <f t="shared" si="92"/>
        <v>115369.06</v>
      </c>
      <c r="AU292" s="280">
        <f t="shared" si="89"/>
        <v>1375692.07</v>
      </c>
      <c r="AV292" s="280">
        <f t="shared" si="86"/>
        <v>115369.06</v>
      </c>
      <c r="AW292" s="280">
        <f t="shared" si="86"/>
        <v>115369.06</v>
      </c>
      <c r="AX292" s="280">
        <f t="shared" si="86"/>
        <v>115369.06</v>
      </c>
      <c r="AY292" s="280">
        <f t="shared" si="86"/>
        <v>115369.06</v>
      </c>
      <c r="AZ292" s="280">
        <f t="shared" si="84"/>
        <v>115369.06</v>
      </c>
      <c r="BA292" s="280">
        <f t="shared" si="84"/>
        <v>115369.06</v>
      </c>
      <c r="BB292" s="280">
        <f t="shared" si="84"/>
        <v>115369.06</v>
      </c>
      <c r="BC292" s="280">
        <f t="shared" si="84"/>
        <v>115369.06</v>
      </c>
      <c r="BD292" s="280">
        <f t="shared" si="84"/>
        <v>115369.06</v>
      </c>
      <c r="BE292" s="280">
        <f t="shared" si="84"/>
        <v>115369.06</v>
      </c>
      <c r="BF292" s="280">
        <f t="shared" si="91"/>
        <v>115369.06</v>
      </c>
      <c r="BG292" s="280">
        <f t="shared" si="91"/>
        <v>115369.06</v>
      </c>
      <c r="BH292" s="280">
        <f t="shared" si="91"/>
        <v>115369.06</v>
      </c>
      <c r="BI292" s="280">
        <f t="shared" si="82"/>
        <v>115369.06</v>
      </c>
      <c r="BJ292" s="280">
        <f t="shared" si="82"/>
        <v>115369.06</v>
      </c>
      <c r="BK292" s="280">
        <f t="shared" si="82"/>
        <v>115369.06</v>
      </c>
      <c r="BL292" s="279">
        <f t="shared" si="90"/>
        <v>1384428.7200000004</v>
      </c>
    </row>
    <row r="293" spans="1:64" x14ac:dyDescent="0.25">
      <c r="A293" s="268" t="s">
        <v>660</v>
      </c>
      <c r="B293" s="175">
        <v>0</v>
      </c>
      <c r="C293" s="175">
        <v>0</v>
      </c>
      <c r="D293" s="272">
        <v>0</v>
      </c>
      <c r="E293" s="272">
        <v>0</v>
      </c>
      <c r="F293" s="272">
        <v>0</v>
      </c>
      <c r="G293" s="272">
        <v>0</v>
      </c>
      <c r="H293" s="272">
        <v>0</v>
      </c>
      <c r="I293" s="272">
        <v>0</v>
      </c>
      <c r="J293" s="272">
        <v>0</v>
      </c>
      <c r="K293" s="272">
        <v>0</v>
      </c>
      <c r="L293" s="272">
        <v>0</v>
      </c>
      <c r="M293" s="272">
        <v>0</v>
      </c>
      <c r="N293" s="272">
        <v>0</v>
      </c>
      <c r="O293" s="272">
        <v>0</v>
      </c>
      <c r="P293" s="272">
        <f t="shared" si="87"/>
        <v>0</v>
      </c>
      <c r="Q293" s="272">
        <v>0</v>
      </c>
      <c r="R293" s="272">
        <v>0</v>
      </c>
      <c r="S293" s="272">
        <v>0</v>
      </c>
      <c r="T293" s="272">
        <v>0</v>
      </c>
      <c r="U293" s="272">
        <v>0</v>
      </c>
      <c r="V293" s="272">
        <v>0</v>
      </c>
      <c r="W293" s="272">
        <v>0</v>
      </c>
      <c r="X293" s="272">
        <v>0</v>
      </c>
      <c r="Y293" s="272">
        <v>0</v>
      </c>
      <c r="Z293" s="272">
        <v>0</v>
      </c>
      <c r="AA293" s="272">
        <v>0</v>
      </c>
      <c r="AB293" s="272">
        <v>0</v>
      </c>
      <c r="AC293" s="272">
        <v>0</v>
      </c>
      <c r="AD293" s="272">
        <v>0</v>
      </c>
      <c r="AE293" s="272">
        <v>0</v>
      </c>
      <c r="AF293" s="272">
        <v>0</v>
      </c>
      <c r="AG293" s="170">
        <f t="shared" si="88"/>
        <v>0</v>
      </c>
      <c r="AI293" s="279">
        <f t="shared" si="93"/>
        <v>0</v>
      </c>
      <c r="AJ293" s="279">
        <f t="shared" si="93"/>
        <v>0</v>
      </c>
      <c r="AK293" s="279">
        <f t="shared" si="93"/>
        <v>0</v>
      </c>
      <c r="AL293" s="279">
        <f t="shared" si="93"/>
        <v>0</v>
      </c>
      <c r="AM293" s="279">
        <f t="shared" si="93"/>
        <v>0</v>
      </c>
      <c r="AN293" s="279">
        <f t="shared" si="93"/>
        <v>0</v>
      </c>
      <c r="AO293" s="279">
        <f t="shared" si="93"/>
        <v>0</v>
      </c>
      <c r="AP293" s="279">
        <f t="shared" si="93"/>
        <v>0</v>
      </c>
      <c r="AQ293" s="279">
        <f t="shared" si="93"/>
        <v>0</v>
      </c>
      <c r="AR293" s="279">
        <f t="shared" si="92"/>
        <v>0</v>
      </c>
      <c r="AS293" s="279">
        <f t="shared" si="92"/>
        <v>0</v>
      </c>
      <c r="AT293" s="279">
        <f t="shared" si="92"/>
        <v>0</v>
      </c>
      <c r="AU293" s="280">
        <f t="shared" si="89"/>
        <v>0</v>
      </c>
      <c r="AV293" s="280">
        <f t="shared" si="86"/>
        <v>0</v>
      </c>
      <c r="AW293" s="280">
        <f t="shared" si="86"/>
        <v>0</v>
      </c>
      <c r="AX293" s="280">
        <f t="shared" si="86"/>
        <v>0</v>
      </c>
      <c r="AY293" s="280">
        <f t="shared" si="86"/>
        <v>0</v>
      </c>
      <c r="AZ293" s="280">
        <f t="shared" si="84"/>
        <v>0</v>
      </c>
      <c r="BA293" s="280">
        <f t="shared" si="84"/>
        <v>0</v>
      </c>
      <c r="BB293" s="280">
        <f t="shared" si="84"/>
        <v>0</v>
      </c>
      <c r="BC293" s="280">
        <f t="shared" si="84"/>
        <v>0</v>
      </c>
      <c r="BD293" s="280">
        <f t="shared" si="84"/>
        <v>0</v>
      </c>
      <c r="BE293" s="280">
        <f t="shared" si="84"/>
        <v>0</v>
      </c>
      <c r="BF293" s="280">
        <f t="shared" si="91"/>
        <v>0</v>
      </c>
      <c r="BG293" s="280">
        <f t="shared" si="91"/>
        <v>0</v>
      </c>
      <c r="BH293" s="280">
        <f t="shared" si="91"/>
        <v>0</v>
      </c>
      <c r="BI293" s="280">
        <f t="shared" si="82"/>
        <v>0</v>
      </c>
      <c r="BJ293" s="280">
        <f t="shared" si="82"/>
        <v>0</v>
      </c>
      <c r="BK293" s="280">
        <f t="shared" si="82"/>
        <v>0</v>
      </c>
      <c r="BL293" s="279">
        <f t="shared" si="90"/>
        <v>0</v>
      </c>
    </row>
    <row r="294" spans="1:64" x14ac:dyDescent="0.25">
      <c r="A294" s="268" t="s">
        <v>322</v>
      </c>
      <c r="B294" s="175">
        <v>5.5300000000000002E-2</v>
      </c>
      <c r="C294" s="175">
        <v>5.5300000000000002E-2</v>
      </c>
      <c r="D294" s="272">
        <v>19625204.579999998</v>
      </c>
      <c r="E294" s="272">
        <v>19691532.309999999</v>
      </c>
      <c r="F294" s="272">
        <v>19691532.309999999</v>
      </c>
      <c r="G294" s="272">
        <v>19691532.309999999</v>
      </c>
      <c r="H294" s="272">
        <v>19691532.309999999</v>
      </c>
      <c r="I294" s="272">
        <v>19691532.309999999</v>
      </c>
      <c r="J294" s="272">
        <v>19691532.309999999</v>
      </c>
      <c r="K294" s="272">
        <v>19691532.309999999</v>
      </c>
      <c r="L294" s="272">
        <v>19691532.309999999</v>
      </c>
      <c r="M294" s="272">
        <v>19691532.309999999</v>
      </c>
      <c r="N294" s="272">
        <v>19691532.309999999</v>
      </c>
      <c r="O294" s="272">
        <v>19691532.309999999</v>
      </c>
      <c r="P294" s="272">
        <f t="shared" si="87"/>
        <v>236232059.99000001</v>
      </c>
      <c r="Q294" s="272">
        <v>19691532.309999999</v>
      </c>
      <c r="R294" s="272">
        <v>19691532.309999999</v>
      </c>
      <c r="S294" s="272">
        <v>19691532.309999999</v>
      </c>
      <c r="T294" s="272">
        <v>19691532.309999999</v>
      </c>
      <c r="U294" s="272">
        <v>19691532.309999999</v>
      </c>
      <c r="V294" s="272">
        <v>19691532.309999999</v>
      </c>
      <c r="W294" s="272">
        <v>19691532.309999999</v>
      </c>
      <c r="X294" s="272">
        <v>19691532.309999999</v>
      </c>
      <c r="Y294" s="272">
        <v>19691532.309999999</v>
      </c>
      <c r="Z294" s="272">
        <v>19788420.84</v>
      </c>
      <c r="AA294" s="272">
        <v>20013571.934999999</v>
      </c>
      <c r="AB294" s="272">
        <v>20141834.499999996</v>
      </c>
      <c r="AC294" s="272">
        <v>20141834.499999996</v>
      </c>
      <c r="AD294" s="272">
        <v>20141834.499999996</v>
      </c>
      <c r="AE294" s="272">
        <v>20141834.499999996</v>
      </c>
      <c r="AF294" s="272">
        <v>20141834.499999996</v>
      </c>
      <c r="AG294" s="170">
        <f t="shared" si="88"/>
        <v>238968826.82499999</v>
      </c>
      <c r="AI294" s="279">
        <f t="shared" si="93"/>
        <v>90439.48</v>
      </c>
      <c r="AJ294" s="279">
        <f t="shared" si="93"/>
        <v>90745.14</v>
      </c>
      <c r="AK294" s="279">
        <f t="shared" si="93"/>
        <v>90745.14</v>
      </c>
      <c r="AL294" s="279">
        <f t="shared" si="93"/>
        <v>90745.14</v>
      </c>
      <c r="AM294" s="279">
        <f t="shared" si="93"/>
        <v>90745.14</v>
      </c>
      <c r="AN294" s="279">
        <f t="shared" si="93"/>
        <v>90745.14</v>
      </c>
      <c r="AO294" s="279">
        <f t="shared" si="93"/>
        <v>90745.14</v>
      </c>
      <c r="AP294" s="279">
        <f t="shared" si="93"/>
        <v>90745.14</v>
      </c>
      <c r="AQ294" s="279">
        <f t="shared" si="93"/>
        <v>90745.14</v>
      </c>
      <c r="AR294" s="279">
        <f t="shared" si="92"/>
        <v>90745.14</v>
      </c>
      <c r="AS294" s="279">
        <f t="shared" si="92"/>
        <v>90745.14</v>
      </c>
      <c r="AT294" s="279">
        <f t="shared" si="92"/>
        <v>90745.14</v>
      </c>
      <c r="AU294" s="280">
        <f t="shared" si="89"/>
        <v>1088636.02</v>
      </c>
      <c r="AV294" s="280">
        <f t="shared" si="86"/>
        <v>90745.14</v>
      </c>
      <c r="AW294" s="280">
        <f t="shared" si="86"/>
        <v>90745.14</v>
      </c>
      <c r="AX294" s="280">
        <f t="shared" si="86"/>
        <v>90745.14</v>
      </c>
      <c r="AY294" s="280">
        <f t="shared" si="86"/>
        <v>90745.14</v>
      </c>
      <c r="AZ294" s="280">
        <f t="shared" si="84"/>
        <v>90745.14</v>
      </c>
      <c r="BA294" s="280">
        <f t="shared" si="84"/>
        <v>90745.14</v>
      </c>
      <c r="BB294" s="280">
        <f t="shared" si="84"/>
        <v>90745.14</v>
      </c>
      <c r="BC294" s="280">
        <f t="shared" si="84"/>
        <v>90745.14</v>
      </c>
      <c r="BD294" s="280">
        <f t="shared" si="84"/>
        <v>90745.14</v>
      </c>
      <c r="BE294" s="280">
        <f t="shared" si="84"/>
        <v>91191.64</v>
      </c>
      <c r="BF294" s="280">
        <f t="shared" si="91"/>
        <v>92229.21</v>
      </c>
      <c r="BG294" s="280">
        <f t="shared" si="91"/>
        <v>92820.29</v>
      </c>
      <c r="BH294" s="280">
        <f t="shared" si="91"/>
        <v>92820.29</v>
      </c>
      <c r="BI294" s="280">
        <f t="shared" si="82"/>
        <v>92820.29</v>
      </c>
      <c r="BJ294" s="280">
        <f t="shared" si="82"/>
        <v>92820.29</v>
      </c>
      <c r="BK294" s="280">
        <f t="shared" si="82"/>
        <v>92820.29</v>
      </c>
      <c r="BL294" s="279">
        <f t="shared" si="90"/>
        <v>1101248</v>
      </c>
    </row>
    <row r="295" spans="1:64" x14ac:dyDescent="0.25">
      <c r="A295" s="268" t="s">
        <v>323</v>
      </c>
      <c r="B295" s="175">
        <v>4.4900000000000002E-2</v>
      </c>
      <c r="C295" s="175">
        <v>4.4900000000000002E-2</v>
      </c>
      <c r="D295" s="272">
        <v>24869274.289999999</v>
      </c>
      <c r="E295" s="272">
        <v>24953584.75</v>
      </c>
      <c r="F295" s="272">
        <v>24953584.75</v>
      </c>
      <c r="G295" s="272">
        <v>25022637.379999999</v>
      </c>
      <c r="H295" s="272">
        <v>25091680.109999999</v>
      </c>
      <c r="I295" s="272">
        <v>25092320.25</v>
      </c>
      <c r="J295" s="272">
        <v>25092970.289999999</v>
      </c>
      <c r="K295" s="272">
        <v>25092970.289999999</v>
      </c>
      <c r="L295" s="272">
        <v>25092970.289999999</v>
      </c>
      <c r="M295" s="272">
        <v>25092970.289999999</v>
      </c>
      <c r="N295" s="272">
        <v>25092970.289999999</v>
      </c>
      <c r="O295" s="272">
        <v>25122470.289999999</v>
      </c>
      <c r="P295" s="272">
        <f t="shared" si="87"/>
        <v>300570403.26999998</v>
      </c>
      <c r="Q295" s="272">
        <v>25151970.289999999</v>
      </c>
      <c r="R295" s="272">
        <v>25151970.289999999</v>
      </c>
      <c r="S295" s="272">
        <v>25151970.289999999</v>
      </c>
      <c r="T295" s="272">
        <v>25209967.899999999</v>
      </c>
      <c r="U295" s="272">
        <v>25701897.654999997</v>
      </c>
      <c r="V295" s="272">
        <v>26135829.799999997</v>
      </c>
      <c r="W295" s="272">
        <v>26135829.799999997</v>
      </c>
      <c r="X295" s="272">
        <v>26135829.799999997</v>
      </c>
      <c r="Y295" s="272">
        <v>26407186.549999997</v>
      </c>
      <c r="Z295" s="272">
        <v>26678543.299999997</v>
      </c>
      <c r="AA295" s="272">
        <v>26678543.299999997</v>
      </c>
      <c r="AB295" s="272">
        <v>27039161.629999995</v>
      </c>
      <c r="AC295" s="272">
        <v>27399779.959999997</v>
      </c>
      <c r="AD295" s="272">
        <v>27399779.959999997</v>
      </c>
      <c r="AE295" s="272">
        <v>27399779.959999997</v>
      </c>
      <c r="AF295" s="272">
        <v>27399779.959999997</v>
      </c>
      <c r="AG295" s="170">
        <f t="shared" si="88"/>
        <v>320511941.67499995</v>
      </c>
      <c r="AI295" s="279">
        <f t="shared" si="93"/>
        <v>93052.53</v>
      </c>
      <c r="AJ295" s="279">
        <f t="shared" si="93"/>
        <v>93368</v>
      </c>
      <c r="AK295" s="279">
        <f t="shared" si="93"/>
        <v>93368</v>
      </c>
      <c r="AL295" s="279">
        <f t="shared" si="93"/>
        <v>93626.37</v>
      </c>
      <c r="AM295" s="279">
        <f t="shared" si="93"/>
        <v>93884.7</v>
      </c>
      <c r="AN295" s="279">
        <f t="shared" si="93"/>
        <v>93887.1</v>
      </c>
      <c r="AO295" s="279">
        <f t="shared" si="93"/>
        <v>93889.53</v>
      </c>
      <c r="AP295" s="279">
        <f t="shared" si="93"/>
        <v>93889.53</v>
      </c>
      <c r="AQ295" s="279">
        <f t="shared" si="93"/>
        <v>93889.53</v>
      </c>
      <c r="AR295" s="279">
        <f t="shared" si="92"/>
        <v>93889.53</v>
      </c>
      <c r="AS295" s="279">
        <f t="shared" si="92"/>
        <v>93889.53</v>
      </c>
      <c r="AT295" s="279">
        <f t="shared" si="92"/>
        <v>93999.91</v>
      </c>
      <c r="AU295" s="280">
        <f t="shared" si="89"/>
        <v>1124634.2600000002</v>
      </c>
      <c r="AV295" s="280">
        <f t="shared" si="86"/>
        <v>94110.29</v>
      </c>
      <c r="AW295" s="280">
        <f t="shared" si="86"/>
        <v>94110.29</v>
      </c>
      <c r="AX295" s="280">
        <f t="shared" si="86"/>
        <v>94110.29</v>
      </c>
      <c r="AY295" s="280">
        <f t="shared" si="86"/>
        <v>94327.3</v>
      </c>
      <c r="AZ295" s="280">
        <f t="shared" si="84"/>
        <v>96167.93</v>
      </c>
      <c r="BA295" s="280">
        <f t="shared" si="84"/>
        <v>97791.56</v>
      </c>
      <c r="BB295" s="280">
        <f t="shared" si="84"/>
        <v>97791.56</v>
      </c>
      <c r="BC295" s="280">
        <f t="shared" si="84"/>
        <v>97791.56</v>
      </c>
      <c r="BD295" s="280">
        <f t="shared" si="84"/>
        <v>98806.89</v>
      </c>
      <c r="BE295" s="280">
        <f t="shared" si="84"/>
        <v>99822.22</v>
      </c>
      <c r="BF295" s="280">
        <f t="shared" si="91"/>
        <v>99822.22</v>
      </c>
      <c r="BG295" s="280">
        <f t="shared" si="91"/>
        <v>101171.53</v>
      </c>
      <c r="BH295" s="280">
        <f t="shared" si="91"/>
        <v>102520.84</v>
      </c>
      <c r="BI295" s="280">
        <f t="shared" si="82"/>
        <v>102520.84</v>
      </c>
      <c r="BJ295" s="280">
        <f t="shared" si="82"/>
        <v>102520.84</v>
      </c>
      <c r="BK295" s="280">
        <f t="shared" si="82"/>
        <v>102520.84</v>
      </c>
      <c r="BL295" s="279">
        <f t="shared" si="90"/>
        <v>1199248.83</v>
      </c>
    </row>
    <row r="296" spans="1:64" x14ac:dyDescent="0.25">
      <c r="A296" s="268" t="s">
        <v>324</v>
      </c>
      <c r="B296" s="175">
        <v>4.58E-2</v>
      </c>
      <c r="C296" s="175">
        <v>4.58E-2</v>
      </c>
      <c r="D296" s="272">
        <v>36081544.439999998</v>
      </c>
      <c r="E296" s="272">
        <v>36081544.439999998</v>
      </c>
      <c r="F296" s="272">
        <v>36081544.439999998</v>
      </c>
      <c r="G296" s="272">
        <v>36081544.439999998</v>
      </c>
      <c r="H296" s="272">
        <v>36081544.439999998</v>
      </c>
      <c r="I296" s="272">
        <v>36081544.439999998</v>
      </c>
      <c r="J296" s="272">
        <v>36081544.439999998</v>
      </c>
      <c r="K296" s="272">
        <v>36127257.719999999</v>
      </c>
      <c r="L296" s="272">
        <v>36172971</v>
      </c>
      <c r="M296" s="272">
        <v>36283557.344999999</v>
      </c>
      <c r="N296" s="272">
        <v>36394143.689999998</v>
      </c>
      <c r="O296" s="272">
        <v>36394143.689999998</v>
      </c>
      <c r="P296" s="272">
        <f t="shared" si="87"/>
        <v>433942884.52499998</v>
      </c>
      <c r="Q296" s="272">
        <v>36394143.689999998</v>
      </c>
      <c r="R296" s="272">
        <v>36394143.689999998</v>
      </c>
      <c r="S296" s="272">
        <v>36394143.689999998</v>
      </c>
      <c r="T296" s="272">
        <v>36394143.689999998</v>
      </c>
      <c r="U296" s="272">
        <v>36394143.689999998</v>
      </c>
      <c r="V296" s="272">
        <v>36394143.689999998</v>
      </c>
      <c r="W296" s="272">
        <v>36394143.689999998</v>
      </c>
      <c r="X296" s="272">
        <v>36394143.689999998</v>
      </c>
      <c r="Y296" s="272">
        <v>36394143.689999998</v>
      </c>
      <c r="Z296" s="272">
        <v>36394143.689999998</v>
      </c>
      <c r="AA296" s="272">
        <v>36394143.689999998</v>
      </c>
      <c r="AB296" s="272">
        <v>36520507.199999996</v>
      </c>
      <c r="AC296" s="272">
        <v>36646870.710000001</v>
      </c>
      <c r="AD296" s="272">
        <v>36646870.710000001</v>
      </c>
      <c r="AE296" s="272">
        <v>36646870.710000001</v>
      </c>
      <c r="AF296" s="272">
        <v>36646870.710000001</v>
      </c>
      <c r="AG296" s="170">
        <f t="shared" si="88"/>
        <v>437866995.86999989</v>
      </c>
      <c r="AI296" s="279">
        <f t="shared" si="93"/>
        <v>137711.23000000001</v>
      </c>
      <c r="AJ296" s="279">
        <f t="shared" si="93"/>
        <v>137711.23000000001</v>
      </c>
      <c r="AK296" s="279">
        <f t="shared" si="93"/>
        <v>137711.23000000001</v>
      </c>
      <c r="AL296" s="279">
        <f t="shared" si="93"/>
        <v>137711.23000000001</v>
      </c>
      <c r="AM296" s="279">
        <f t="shared" si="93"/>
        <v>137711.23000000001</v>
      </c>
      <c r="AN296" s="279">
        <f t="shared" si="93"/>
        <v>137711.23000000001</v>
      </c>
      <c r="AO296" s="279">
        <f t="shared" si="93"/>
        <v>137711.23000000001</v>
      </c>
      <c r="AP296" s="279">
        <f t="shared" si="93"/>
        <v>137885.70000000001</v>
      </c>
      <c r="AQ296" s="279">
        <f t="shared" si="93"/>
        <v>138060.17000000001</v>
      </c>
      <c r="AR296" s="279">
        <f t="shared" si="92"/>
        <v>138482.23999999999</v>
      </c>
      <c r="AS296" s="279">
        <f t="shared" si="92"/>
        <v>138904.32000000001</v>
      </c>
      <c r="AT296" s="279">
        <f t="shared" si="92"/>
        <v>138904.32000000001</v>
      </c>
      <c r="AU296" s="280">
        <f t="shared" si="89"/>
        <v>1656215.36</v>
      </c>
      <c r="AV296" s="280">
        <f t="shared" si="86"/>
        <v>138904.32000000001</v>
      </c>
      <c r="AW296" s="280">
        <f t="shared" si="86"/>
        <v>138904.32000000001</v>
      </c>
      <c r="AX296" s="280">
        <f t="shared" si="86"/>
        <v>138904.32000000001</v>
      </c>
      <c r="AY296" s="280">
        <f t="shared" si="86"/>
        <v>138904.32000000001</v>
      </c>
      <c r="AZ296" s="280">
        <f t="shared" si="84"/>
        <v>138904.32000000001</v>
      </c>
      <c r="BA296" s="280">
        <f t="shared" si="84"/>
        <v>138904.32000000001</v>
      </c>
      <c r="BB296" s="280">
        <f t="shared" si="84"/>
        <v>138904.32000000001</v>
      </c>
      <c r="BC296" s="280">
        <f t="shared" si="84"/>
        <v>138904.32000000001</v>
      </c>
      <c r="BD296" s="280">
        <f t="shared" si="84"/>
        <v>138904.32000000001</v>
      </c>
      <c r="BE296" s="280">
        <f t="shared" si="84"/>
        <v>138904.32000000001</v>
      </c>
      <c r="BF296" s="280">
        <f t="shared" si="91"/>
        <v>138904.32000000001</v>
      </c>
      <c r="BG296" s="280">
        <f t="shared" si="91"/>
        <v>139386.6</v>
      </c>
      <c r="BH296" s="280">
        <f t="shared" si="91"/>
        <v>139868.89000000001</v>
      </c>
      <c r="BI296" s="280">
        <f t="shared" si="82"/>
        <v>139868.89000000001</v>
      </c>
      <c r="BJ296" s="280">
        <f t="shared" si="82"/>
        <v>139868.89000000001</v>
      </c>
      <c r="BK296" s="280">
        <f t="shared" si="82"/>
        <v>139868.89000000001</v>
      </c>
      <c r="BL296" s="279">
        <f t="shared" si="90"/>
        <v>1671192.4000000008</v>
      </c>
    </row>
    <row r="297" spans="1:64" x14ac:dyDescent="0.25">
      <c r="A297" s="268" t="s">
        <v>325</v>
      </c>
      <c r="B297" s="175">
        <v>4.5000000000000005E-2</v>
      </c>
      <c r="C297" s="175">
        <v>4.5000000000000005E-2</v>
      </c>
      <c r="D297" s="272">
        <v>34746351.799999997</v>
      </c>
      <c r="E297" s="272">
        <v>34746351.799999997</v>
      </c>
      <c r="F297" s="272">
        <v>34746351.799999997</v>
      </c>
      <c r="G297" s="272">
        <v>34746351.799999997</v>
      </c>
      <c r="H297" s="272">
        <v>34746351.799999997</v>
      </c>
      <c r="I297" s="272">
        <v>34746351.799999997</v>
      </c>
      <c r="J297" s="272">
        <v>34746351.799999997</v>
      </c>
      <c r="K297" s="272">
        <v>34746351.799999997</v>
      </c>
      <c r="L297" s="272">
        <v>34746351.799999997</v>
      </c>
      <c r="M297" s="272">
        <v>34746351.799999997</v>
      </c>
      <c r="N297" s="272">
        <v>34746351.799999997</v>
      </c>
      <c r="O297" s="272">
        <v>34746351.799999997</v>
      </c>
      <c r="P297" s="272">
        <f t="shared" si="87"/>
        <v>416956221.60000008</v>
      </c>
      <c r="Q297" s="272">
        <v>34746351.799999997</v>
      </c>
      <c r="R297" s="272">
        <v>34746351.799999997</v>
      </c>
      <c r="S297" s="272">
        <v>34746351.799999997</v>
      </c>
      <c r="T297" s="272">
        <v>34746351.799999997</v>
      </c>
      <c r="U297" s="272">
        <v>34746351.799999997</v>
      </c>
      <c r="V297" s="272">
        <v>34746351.799999997</v>
      </c>
      <c r="W297" s="272">
        <v>34746351.799999997</v>
      </c>
      <c r="X297" s="272">
        <v>34746351.799999997</v>
      </c>
      <c r="Y297" s="272">
        <v>34746351.799999997</v>
      </c>
      <c r="Z297" s="272">
        <v>34746351.799999997</v>
      </c>
      <c r="AA297" s="272">
        <v>34746351.799999997</v>
      </c>
      <c r="AB297" s="272">
        <v>34746351.799999997</v>
      </c>
      <c r="AC297" s="272">
        <v>34746351.799999997</v>
      </c>
      <c r="AD297" s="272">
        <v>34746351.799999997</v>
      </c>
      <c r="AE297" s="272">
        <v>34746351.799999997</v>
      </c>
      <c r="AF297" s="272">
        <v>34746351.799999997</v>
      </c>
      <c r="AG297" s="170">
        <f t="shared" si="88"/>
        <v>416956221.60000008</v>
      </c>
      <c r="AI297" s="279">
        <f t="shared" si="93"/>
        <v>130298.82</v>
      </c>
      <c r="AJ297" s="279">
        <f t="shared" si="93"/>
        <v>130298.82</v>
      </c>
      <c r="AK297" s="279">
        <f t="shared" si="93"/>
        <v>130298.82</v>
      </c>
      <c r="AL297" s="279">
        <f t="shared" si="93"/>
        <v>130298.82</v>
      </c>
      <c r="AM297" s="279">
        <f t="shared" si="93"/>
        <v>130298.82</v>
      </c>
      <c r="AN297" s="279">
        <f t="shared" si="93"/>
        <v>130298.82</v>
      </c>
      <c r="AO297" s="279">
        <f t="shared" si="93"/>
        <v>130298.82</v>
      </c>
      <c r="AP297" s="279">
        <f t="shared" si="93"/>
        <v>130298.82</v>
      </c>
      <c r="AQ297" s="279">
        <f t="shared" si="93"/>
        <v>130298.82</v>
      </c>
      <c r="AR297" s="279">
        <f t="shared" si="92"/>
        <v>130298.82</v>
      </c>
      <c r="AS297" s="279">
        <f t="shared" si="92"/>
        <v>130298.82</v>
      </c>
      <c r="AT297" s="279">
        <f t="shared" si="92"/>
        <v>130298.82</v>
      </c>
      <c r="AU297" s="280">
        <f t="shared" si="89"/>
        <v>1563585.8400000005</v>
      </c>
      <c r="AV297" s="280">
        <f t="shared" si="86"/>
        <v>130298.82</v>
      </c>
      <c r="AW297" s="280">
        <f t="shared" si="86"/>
        <v>130298.82</v>
      </c>
      <c r="AX297" s="280">
        <f t="shared" si="86"/>
        <v>130298.82</v>
      </c>
      <c r="AY297" s="280">
        <f t="shared" si="86"/>
        <v>130298.82</v>
      </c>
      <c r="AZ297" s="280">
        <f t="shared" si="84"/>
        <v>130298.82</v>
      </c>
      <c r="BA297" s="280">
        <f t="shared" si="84"/>
        <v>130298.82</v>
      </c>
      <c r="BB297" s="280">
        <f t="shared" si="84"/>
        <v>130298.82</v>
      </c>
      <c r="BC297" s="280">
        <f t="shared" si="84"/>
        <v>130298.82</v>
      </c>
      <c r="BD297" s="280">
        <f t="shared" si="84"/>
        <v>130298.82</v>
      </c>
      <c r="BE297" s="280">
        <f t="shared" si="84"/>
        <v>130298.82</v>
      </c>
      <c r="BF297" s="280">
        <f t="shared" si="91"/>
        <v>130298.82</v>
      </c>
      <c r="BG297" s="280">
        <f t="shared" si="91"/>
        <v>130298.82</v>
      </c>
      <c r="BH297" s="280">
        <f t="shared" si="91"/>
        <v>130298.82</v>
      </c>
      <c r="BI297" s="280">
        <f t="shared" si="82"/>
        <v>130298.82</v>
      </c>
      <c r="BJ297" s="280">
        <f t="shared" si="82"/>
        <v>130298.82</v>
      </c>
      <c r="BK297" s="280">
        <f t="shared" si="82"/>
        <v>130298.82</v>
      </c>
      <c r="BL297" s="279">
        <f t="shared" si="90"/>
        <v>1563585.8400000005</v>
      </c>
    </row>
    <row r="298" spans="1:64" x14ac:dyDescent="0.25">
      <c r="A298" s="268" t="s">
        <v>326</v>
      </c>
      <c r="B298" s="175">
        <v>4.5200000000000004E-2</v>
      </c>
      <c r="C298" s="175">
        <v>4.5200000000000004E-2</v>
      </c>
      <c r="D298" s="272">
        <v>25107763.030000001</v>
      </c>
      <c r="E298" s="272">
        <v>25107763.030000001</v>
      </c>
      <c r="F298" s="272">
        <v>25107763.030000001</v>
      </c>
      <c r="G298" s="272">
        <v>25107763.030000001</v>
      </c>
      <c r="H298" s="272">
        <v>25107763.030000001</v>
      </c>
      <c r="I298" s="272">
        <v>25107763.030000001</v>
      </c>
      <c r="J298" s="272">
        <v>25107763.030000001</v>
      </c>
      <c r="K298" s="272">
        <v>25107763.030000001</v>
      </c>
      <c r="L298" s="272">
        <v>25107763.030000001</v>
      </c>
      <c r="M298" s="272">
        <v>25107763.030000001</v>
      </c>
      <c r="N298" s="272">
        <v>25174690.415000003</v>
      </c>
      <c r="O298" s="272">
        <v>26729885.420000002</v>
      </c>
      <c r="P298" s="272">
        <f t="shared" si="87"/>
        <v>302982206.13500005</v>
      </c>
      <c r="Q298" s="272">
        <v>28326695.739999998</v>
      </c>
      <c r="R298" s="272">
        <v>28584665.554999996</v>
      </c>
      <c r="S298" s="272">
        <v>28734092.669999998</v>
      </c>
      <c r="T298" s="272">
        <v>28734092.669999998</v>
      </c>
      <c r="U298" s="272">
        <v>28734092.669999998</v>
      </c>
      <c r="V298" s="272">
        <v>28734092.669999998</v>
      </c>
      <c r="W298" s="272">
        <v>28734092.669999998</v>
      </c>
      <c r="X298" s="272">
        <v>28734092.669999998</v>
      </c>
      <c r="Y298" s="272">
        <v>28734092.669999998</v>
      </c>
      <c r="Z298" s="272">
        <v>28734092.669999998</v>
      </c>
      <c r="AA298" s="272">
        <v>28734092.669999998</v>
      </c>
      <c r="AB298" s="272">
        <v>28734092.669999998</v>
      </c>
      <c r="AC298" s="272">
        <v>28734092.669999998</v>
      </c>
      <c r="AD298" s="272">
        <v>28734092.669999998</v>
      </c>
      <c r="AE298" s="272">
        <v>28734092.669999998</v>
      </c>
      <c r="AF298" s="272">
        <v>28734092.669999998</v>
      </c>
      <c r="AG298" s="170">
        <f t="shared" si="88"/>
        <v>344809112.03999996</v>
      </c>
      <c r="AI298" s="279">
        <f t="shared" si="93"/>
        <v>94572.57</v>
      </c>
      <c r="AJ298" s="279">
        <f t="shared" si="93"/>
        <v>94572.57</v>
      </c>
      <c r="AK298" s="279">
        <f t="shared" si="93"/>
        <v>94572.57</v>
      </c>
      <c r="AL298" s="279">
        <f t="shared" si="93"/>
        <v>94572.57</v>
      </c>
      <c r="AM298" s="279">
        <f t="shared" si="93"/>
        <v>94572.57</v>
      </c>
      <c r="AN298" s="279">
        <f t="shared" si="93"/>
        <v>94572.57</v>
      </c>
      <c r="AO298" s="279">
        <f t="shared" si="93"/>
        <v>94572.57</v>
      </c>
      <c r="AP298" s="279">
        <f t="shared" si="93"/>
        <v>94572.57</v>
      </c>
      <c r="AQ298" s="279">
        <f t="shared" si="93"/>
        <v>94572.57</v>
      </c>
      <c r="AR298" s="279">
        <f t="shared" si="92"/>
        <v>94572.57</v>
      </c>
      <c r="AS298" s="279">
        <f t="shared" si="92"/>
        <v>94824.67</v>
      </c>
      <c r="AT298" s="279">
        <f t="shared" si="92"/>
        <v>100682.57</v>
      </c>
      <c r="AU298" s="280">
        <f t="shared" si="89"/>
        <v>1141232.9400000002</v>
      </c>
      <c r="AV298" s="280">
        <f t="shared" si="86"/>
        <v>106697.22</v>
      </c>
      <c r="AW298" s="280">
        <f t="shared" si="86"/>
        <v>107668.91</v>
      </c>
      <c r="AX298" s="280">
        <f t="shared" si="86"/>
        <v>108231.75</v>
      </c>
      <c r="AY298" s="280">
        <f t="shared" si="86"/>
        <v>108231.75</v>
      </c>
      <c r="AZ298" s="280">
        <f t="shared" si="84"/>
        <v>108231.75</v>
      </c>
      <c r="BA298" s="280">
        <f t="shared" si="84"/>
        <v>108231.75</v>
      </c>
      <c r="BB298" s="280">
        <f t="shared" si="84"/>
        <v>108231.75</v>
      </c>
      <c r="BC298" s="280">
        <f t="shared" si="84"/>
        <v>108231.75</v>
      </c>
      <c r="BD298" s="280">
        <f t="shared" si="84"/>
        <v>108231.75</v>
      </c>
      <c r="BE298" s="280">
        <f t="shared" si="84"/>
        <v>108231.75</v>
      </c>
      <c r="BF298" s="280">
        <f t="shared" si="91"/>
        <v>108231.75</v>
      </c>
      <c r="BG298" s="280">
        <f t="shared" si="91"/>
        <v>108231.75</v>
      </c>
      <c r="BH298" s="280">
        <f t="shared" si="91"/>
        <v>108231.75</v>
      </c>
      <c r="BI298" s="280">
        <f t="shared" si="91"/>
        <v>108231.75</v>
      </c>
      <c r="BJ298" s="280">
        <f t="shared" si="91"/>
        <v>108231.75</v>
      </c>
      <c r="BK298" s="280">
        <f t="shared" si="91"/>
        <v>108231.75</v>
      </c>
      <c r="BL298" s="279">
        <f t="shared" si="90"/>
        <v>1298781</v>
      </c>
    </row>
    <row r="299" spans="1:64" x14ac:dyDescent="0.25">
      <c r="A299" s="268" t="s">
        <v>327</v>
      </c>
      <c r="B299" s="175">
        <v>4.5700000000000005E-2</v>
      </c>
      <c r="C299" s="175">
        <v>4.5700000000000005E-2</v>
      </c>
      <c r="D299" s="272">
        <v>25158461.82</v>
      </c>
      <c r="E299" s="272">
        <v>25158461.82</v>
      </c>
      <c r="F299" s="272">
        <v>25158461.82</v>
      </c>
      <c r="G299" s="272">
        <v>25158461.82</v>
      </c>
      <c r="H299" s="272">
        <v>25158461.82</v>
      </c>
      <c r="I299" s="272">
        <v>25158461.82</v>
      </c>
      <c r="J299" s="272">
        <v>25158461.82</v>
      </c>
      <c r="K299" s="272">
        <v>25158461.82</v>
      </c>
      <c r="L299" s="272">
        <v>25158461.82</v>
      </c>
      <c r="M299" s="272">
        <v>25158461.82</v>
      </c>
      <c r="N299" s="272">
        <v>25158461.82</v>
      </c>
      <c r="O299" s="272">
        <v>25242867.905000001</v>
      </c>
      <c r="P299" s="272">
        <f t="shared" si="87"/>
        <v>301985947.92499995</v>
      </c>
      <c r="Q299" s="272">
        <v>25327273.990000002</v>
      </c>
      <c r="R299" s="272">
        <v>25327273.990000002</v>
      </c>
      <c r="S299" s="272">
        <v>25327273.990000002</v>
      </c>
      <c r="T299" s="272">
        <v>25327273.990000002</v>
      </c>
      <c r="U299" s="272">
        <v>25327273.990000002</v>
      </c>
      <c r="V299" s="272">
        <v>25327273.990000002</v>
      </c>
      <c r="W299" s="272">
        <v>25327273.990000002</v>
      </c>
      <c r="X299" s="272">
        <v>25327273.990000002</v>
      </c>
      <c r="Y299" s="272">
        <v>25327273.990000002</v>
      </c>
      <c r="Z299" s="272">
        <v>25327273.990000002</v>
      </c>
      <c r="AA299" s="272">
        <v>25327273.990000002</v>
      </c>
      <c r="AB299" s="272">
        <v>25327273.990000002</v>
      </c>
      <c r="AC299" s="272">
        <v>25327273.990000002</v>
      </c>
      <c r="AD299" s="272">
        <v>25327273.990000002</v>
      </c>
      <c r="AE299" s="272">
        <v>25327273.990000002</v>
      </c>
      <c r="AF299" s="272">
        <v>25327273.990000002</v>
      </c>
      <c r="AG299" s="170">
        <f t="shared" si="88"/>
        <v>303927287.88000005</v>
      </c>
      <c r="AI299" s="279">
        <f t="shared" si="93"/>
        <v>95811.81</v>
      </c>
      <c r="AJ299" s="279">
        <f t="shared" si="93"/>
        <v>95811.81</v>
      </c>
      <c r="AK299" s="279">
        <f t="shared" si="93"/>
        <v>95811.81</v>
      </c>
      <c r="AL299" s="279">
        <f t="shared" si="93"/>
        <v>95811.81</v>
      </c>
      <c r="AM299" s="279">
        <f t="shared" si="93"/>
        <v>95811.81</v>
      </c>
      <c r="AN299" s="279">
        <f t="shared" si="93"/>
        <v>95811.81</v>
      </c>
      <c r="AO299" s="279">
        <f t="shared" si="93"/>
        <v>95811.81</v>
      </c>
      <c r="AP299" s="279">
        <f t="shared" si="93"/>
        <v>95811.81</v>
      </c>
      <c r="AQ299" s="279">
        <f t="shared" si="93"/>
        <v>95811.81</v>
      </c>
      <c r="AR299" s="279">
        <f t="shared" si="92"/>
        <v>95811.81</v>
      </c>
      <c r="AS299" s="279">
        <f t="shared" si="92"/>
        <v>95811.81</v>
      </c>
      <c r="AT299" s="279">
        <f t="shared" si="92"/>
        <v>96133.26</v>
      </c>
      <c r="AU299" s="280">
        <f t="shared" si="89"/>
        <v>1150063.1700000002</v>
      </c>
      <c r="AV299" s="280">
        <f t="shared" si="86"/>
        <v>96454.7</v>
      </c>
      <c r="AW299" s="280">
        <f t="shared" si="86"/>
        <v>96454.7</v>
      </c>
      <c r="AX299" s="280">
        <f t="shared" si="86"/>
        <v>96454.7</v>
      </c>
      <c r="AY299" s="280">
        <f t="shared" si="86"/>
        <v>96454.7</v>
      </c>
      <c r="AZ299" s="280">
        <f t="shared" si="84"/>
        <v>96454.7</v>
      </c>
      <c r="BA299" s="280">
        <f t="shared" si="84"/>
        <v>96454.7</v>
      </c>
      <c r="BB299" s="280">
        <f t="shared" si="84"/>
        <v>96454.7</v>
      </c>
      <c r="BC299" s="280">
        <f t="shared" ref="BC299:BK347" si="94">ROUND(X299*$C299/12,2)</f>
        <v>96454.7</v>
      </c>
      <c r="BD299" s="280">
        <f t="shared" si="94"/>
        <v>96454.7</v>
      </c>
      <c r="BE299" s="280">
        <f t="shared" si="94"/>
        <v>96454.7</v>
      </c>
      <c r="BF299" s="280">
        <f t="shared" si="91"/>
        <v>96454.7</v>
      </c>
      <c r="BG299" s="280">
        <f t="shared" si="91"/>
        <v>96454.7</v>
      </c>
      <c r="BH299" s="280">
        <f t="shared" si="91"/>
        <v>96454.7</v>
      </c>
      <c r="BI299" s="280">
        <f t="shared" si="91"/>
        <v>96454.7</v>
      </c>
      <c r="BJ299" s="280">
        <f t="shared" si="91"/>
        <v>96454.7</v>
      </c>
      <c r="BK299" s="280">
        <f t="shared" si="91"/>
        <v>96454.7</v>
      </c>
      <c r="BL299" s="279">
        <f t="shared" si="90"/>
        <v>1157456.3999999997</v>
      </c>
    </row>
    <row r="300" spans="1:64" x14ac:dyDescent="0.25">
      <c r="A300" s="268" t="s">
        <v>328</v>
      </c>
      <c r="B300" s="175">
        <v>4.48E-2</v>
      </c>
      <c r="C300" s="175">
        <v>4.48E-2</v>
      </c>
      <c r="D300" s="272">
        <v>24889310.25</v>
      </c>
      <c r="E300" s="272">
        <v>24889310.25</v>
      </c>
      <c r="F300" s="272">
        <v>24889310.25</v>
      </c>
      <c r="G300" s="272">
        <v>24889310.25</v>
      </c>
      <c r="H300" s="272">
        <v>24889310.25</v>
      </c>
      <c r="I300" s="272">
        <v>24889310.25</v>
      </c>
      <c r="J300" s="272">
        <v>24889310.25</v>
      </c>
      <c r="K300" s="272">
        <v>24889310.25</v>
      </c>
      <c r="L300" s="272">
        <v>24889310.25</v>
      </c>
      <c r="M300" s="272">
        <v>24889310.25</v>
      </c>
      <c r="N300" s="272">
        <v>24889310.25</v>
      </c>
      <c r="O300" s="272">
        <v>24889310.25</v>
      </c>
      <c r="P300" s="272">
        <f t="shared" si="87"/>
        <v>298671723</v>
      </c>
      <c r="Q300" s="272">
        <v>24889310.25</v>
      </c>
      <c r="R300" s="272">
        <v>24889310.25</v>
      </c>
      <c r="S300" s="272">
        <v>24889310.25</v>
      </c>
      <c r="T300" s="272">
        <v>24889310.25</v>
      </c>
      <c r="U300" s="272">
        <v>24889310.25</v>
      </c>
      <c r="V300" s="272">
        <v>24889310.25</v>
      </c>
      <c r="W300" s="272">
        <v>24889310.25</v>
      </c>
      <c r="X300" s="272">
        <v>24889310.25</v>
      </c>
      <c r="Y300" s="272">
        <v>24889310.25</v>
      </c>
      <c r="Z300" s="272">
        <v>24889310.25</v>
      </c>
      <c r="AA300" s="272">
        <v>24889310.25</v>
      </c>
      <c r="AB300" s="272">
        <v>24889310.25</v>
      </c>
      <c r="AC300" s="272">
        <v>24889310.25</v>
      </c>
      <c r="AD300" s="272">
        <v>24889310.25</v>
      </c>
      <c r="AE300" s="272">
        <v>24889310.25</v>
      </c>
      <c r="AF300" s="272">
        <v>24889310.25</v>
      </c>
      <c r="AG300" s="170">
        <f t="shared" si="88"/>
        <v>298671723</v>
      </c>
      <c r="AI300" s="279">
        <f t="shared" si="93"/>
        <v>92920.09</v>
      </c>
      <c r="AJ300" s="279">
        <f t="shared" si="93"/>
        <v>92920.09</v>
      </c>
      <c r="AK300" s="279">
        <f t="shared" si="93"/>
        <v>92920.09</v>
      </c>
      <c r="AL300" s="279">
        <f t="shared" si="93"/>
        <v>92920.09</v>
      </c>
      <c r="AM300" s="279">
        <f t="shared" si="93"/>
        <v>92920.09</v>
      </c>
      <c r="AN300" s="279">
        <f t="shared" si="93"/>
        <v>92920.09</v>
      </c>
      <c r="AO300" s="279">
        <f t="shared" si="93"/>
        <v>92920.09</v>
      </c>
      <c r="AP300" s="279">
        <f t="shared" si="93"/>
        <v>92920.09</v>
      </c>
      <c r="AQ300" s="279">
        <f t="shared" si="93"/>
        <v>92920.09</v>
      </c>
      <c r="AR300" s="279">
        <f t="shared" si="92"/>
        <v>92920.09</v>
      </c>
      <c r="AS300" s="279">
        <f t="shared" si="92"/>
        <v>92920.09</v>
      </c>
      <c r="AT300" s="279">
        <f t="shared" si="92"/>
        <v>92920.09</v>
      </c>
      <c r="AU300" s="280">
        <f t="shared" si="89"/>
        <v>1115041.0799999998</v>
      </c>
      <c r="AV300" s="280">
        <f t="shared" si="86"/>
        <v>92920.09</v>
      </c>
      <c r="AW300" s="280">
        <f t="shared" si="86"/>
        <v>92920.09</v>
      </c>
      <c r="AX300" s="280">
        <f t="shared" si="86"/>
        <v>92920.09</v>
      </c>
      <c r="AY300" s="280">
        <f t="shared" si="86"/>
        <v>92920.09</v>
      </c>
      <c r="AZ300" s="280">
        <f t="shared" ref="AZ300:AZ331" si="95">ROUND(U300*$C300/12,2)</f>
        <v>92920.09</v>
      </c>
      <c r="BA300" s="280">
        <f t="shared" ref="BA300:BA331" si="96">ROUND(V300*$C300/12,2)</f>
        <v>92920.09</v>
      </c>
      <c r="BB300" s="280">
        <f t="shared" ref="BB300:BB331" si="97">ROUND(W300*$C300/12,2)</f>
        <v>92920.09</v>
      </c>
      <c r="BC300" s="280">
        <f t="shared" si="94"/>
        <v>92920.09</v>
      </c>
      <c r="BD300" s="280">
        <f t="shared" si="94"/>
        <v>92920.09</v>
      </c>
      <c r="BE300" s="280">
        <f t="shared" si="94"/>
        <v>92920.09</v>
      </c>
      <c r="BF300" s="280">
        <f t="shared" si="91"/>
        <v>92920.09</v>
      </c>
      <c r="BG300" s="280">
        <f t="shared" si="91"/>
        <v>92920.09</v>
      </c>
      <c r="BH300" s="280">
        <f t="shared" si="91"/>
        <v>92920.09</v>
      </c>
      <c r="BI300" s="280">
        <f t="shared" si="91"/>
        <v>92920.09</v>
      </c>
      <c r="BJ300" s="280">
        <f t="shared" si="91"/>
        <v>92920.09</v>
      </c>
      <c r="BK300" s="280">
        <f t="shared" si="91"/>
        <v>92920.09</v>
      </c>
      <c r="BL300" s="279">
        <f t="shared" si="90"/>
        <v>1115041.0799999998</v>
      </c>
    </row>
    <row r="301" spans="1:64" x14ac:dyDescent="0.25">
      <c r="A301" s="268" t="s">
        <v>329</v>
      </c>
      <c r="B301" s="175">
        <v>2.8899999999999999E-2</v>
      </c>
      <c r="C301" s="175">
        <v>2.8899999999999999E-2</v>
      </c>
      <c r="D301" s="272">
        <v>58192407.57</v>
      </c>
      <c r="E301" s="272">
        <v>58193730.869999997</v>
      </c>
      <c r="F301" s="272">
        <v>58194056.090000004</v>
      </c>
      <c r="G301" s="272">
        <v>58194056.090000004</v>
      </c>
      <c r="H301" s="272">
        <v>58194056.090000004</v>
      </c>
      <c r="I301" s="272">
        <v>58194056.090000004</v>
      </c>
      <c r="J301" s="272">
        <v>58194056.090000004</v>
      </c>
      <c r="K301" s="272">
        <v>58194056.090000004</v>
      </c>
      <c r="L301" s="272">
        <v>58194056.090000004</v>
      </c>
      <c r="M301" s="272">
        <v>58194056.090000004</v>
      </c>
      <c r="N301" s="272">
        <v>58194056.090000004</v>
      </c>
      <c r="O301" s="272">
        <v>58194056.090000004</v>
      </c>
      <c r="P301" s="272">
        <f t="shared" si="87"/>
        <v>698326699.34000027</v>
      </c>
      <c r="Q301" s="272">
        <v>58194056.090000004</v>
      </c>
      <c r="R301" s="272">
        <v>58194056.090000004</v>
      </c>
      <c r="S301" s="272">
        <v>58194056.090000004</v>
      </c>
      <c r="T301" s="272">
        <v>58194056.090000004</v>
      </c>
      <c r="U301" s="272">
        <v>58194056.090000004</v>
      </c>
      <c r="V301" s="272">
        <v>58194056.090000004</v>
      </c>
      <c r="W301" s="272">
        <v>58194056.090000004</v>
      </c>
      <c r="X301" s="272">
        <v>58194056.090000004</v>
      </c>
      <c r="Y301" s="272">
        <v>58194056.090000004</v>
      </c>
      <c r="Z301" s="272">
        <v>58194056.090000004</v>
      </c>
      <c r="AA301" s="272">
        <v>58194056.090000004</v>
      </c>
      <c r="AB301" s="272">
        <v>58194056.090000004</v>
      </c>
      <c r="AC301" s="272">
        <v>58194056.090000004</v>
      </c>
      <c r="AD301" s="272">
        <v>58194056.090000004</v>
      </c>
      <c r="AE301" s="272">
        <v>58194056.090000004</v>
      </c>
      <c r="AF301" s="272">
        <v>58194056.090000004</v>
      </c>
      <c r="AG301" s="170">
        <f t="shared" si="88"/>
        <v>698328673.08000028</v>
      </c>
      <c r="AI301" s="279">
        <f t="shared" si="93"/>
        <v>140146.71</v>
      </c>
      <c r="AJ301" s="279">
        <f t="shared" si="93"/>
        <v>140149.9</v>
      </c>
      <c r="AK301" s="279">
        <f t="shared" si="93"/>
        <v>140150.69</v>
      </c>
      <c r="AL301" s="279">
        <f t="shared" si="93"/>
        <v>140150.69</v>
      </c>
      <c r="AM301" s="279">
        <f t="shared" si="93"/>
        <v>140150.69</v>
      </c>
      <c r="AN301" s="279">
        <f t="shared" si="93"/>
        <v>140150.69</v>
      </c>
      <c r="AO301" s="279">
        <f t="shared" si="93"/>
        <v>140150.69</v>
      </c>
      <c r="AP301" s="279">
        <f t="shared" si="93"/>
        <v>140150.69</v>
      </c>
      <c r="AQ301" s="279">
        <f t="shared" si="93"/>
        <v>140150.69</v>
      </c>
      <c r="AR301" s="279">
        <f t="shared" si="92"/>
        <v>140150.69</v>
      </c>
      <c r="AS301" s="279">
        <f t="shared" si="92"/>
        <v>140150.69</v>
      </c>
      <c r="AT301" s="279">
        <f t="shared" si="92"/>
        <v>140150.69</v>
      </c>
      <c r="AU301" s="280">
        <f t="shared" si="89"/>
        <v>1681803.5099999995</v>
      </c>
      <c r="AV301" s="280">
        <f t="shared" si="86"/>
        <v>140150.69</v>
      </c>
      <c r="AW301" s="280">
        <f t="shared" si="86"/>
        <v>140150.69</v>
      </c>
      <c r="AX301" s="280">
        <f t="shared" si="86"/>
        <v>140150.69</v>
      </c>
      <c r="AY301" s="280">
        <f t="shared" si="86"/>
        <v>140150.69</v>
      </c>
      <c r="AZ301" s="280">
        <f t="shared" si="95"/>
        <v>140150.69</v>
      </c>
      <c r="BA301" s="280">
        <f t="shared" si="96"/>
        <v>140150.69</v>
      </c>
      <c r="BB301" s="280">
        <f t="shared" si="97"/>
        <v>140150.69</v>
      </c>
      <c r="BC301" s="280">
        <f t="shared" si="94"/>
        <v>140150.69</v>
      </c>
      <c r="BD301" s="280">
        <f t="shared" si="94"/>
        <v>140150.69</v>
      </c>
      <c r="BE301" s="280">
        <f t="shared" si="94"/>
        <v>140150.69</v>
      </c>
      <c r="BF301" s="280">
        <f t="shared" si="91"/>
        <v>140150.69</v>
      </c>
      <c r="BG301" s="280">
        <f t="shared" si="91"/>
        <v>140150.69</v>
      </c>
      <c r="BH301" s="280">
        <f t="shared" si="91"/>
        <v>140150.69</v>
      </c>
      <c r="BI301" s="280">
        <f t="shared" si="91"/>
        <v>140150.69</v>
      </c>
      <c r="BJ301" s="280">
        <f t="shared" si="91"/>
        <v>140150.69</v>
      </c>
      <c r="BK301" s="280">
        <f t="shared" si="91"/>
        <v>140150.69</v>
      </c>
      <c r="BL301" s="279">
        <f t="shared" si="90"/>
        <v>1681808.2799999996</v>
      </c>
    </row>
    <row r="302" spans="1:64" x14ac:dyDescent="0.25">
      <c r="A302" s="268" t="s">
        <v>330</v>
      </c>
      <c r="B302" s="175">
        <v>2.9399999999999999E-2</v>
      </c>
      <c r="C302" s="175">
        <v>2.9399999999999999E-2</v>
      </c>
      <c r="D302" s="272">
        <v>5058147.99</v>
      </c>
      <c r="E302" s="272">
        <v>5058147.99</v>
      </c>
      <c r="F302" s="272">
        <v>5058147.99</v>
      </c>
      <c r="G302" s="272">
        <v>5058147.99</v>
      </c>
      <c r="H302" s="272">
        <v>5058147.99</v>
      </c>
      <c r="I302" s="272">
        <v>5058147.99</v>
      </c>
      <c r="J302" s="272">
        <v>5058147.99</v>
      </c>
      <c r="K302" s="272">
        <v>5058147.99</v>
      </c>
      <c r="L302" s="272">
        <v>5058147.99</v>
      </c>
      <c r="M302" s="272">
        <v>5114749.63</v>
      </c>
      <c r="N302" s="272">
        <v>5171351.2700000005</v>
      </c>
      <c r="O302" s="272">
        <v>5171351.2700000005</v>
      </c>
      <c r="P302" s="272">
        <f t="shared" si="87"/>
        <v>60980784.080000021</v>
      </c>
      <c r="Q302" s="272">
        <v>5171351.2700000005</v>
      </c>
      <c r="R302" s="272">
        <v>5171351.2700000005</v>
      </c>
      <c r="S302" s="272">
        <v>5171351.2700000005</v>
      </c>
      <c r="T302" s="272">
        <v>5171351.2700000005</v>
      </c>
      <c r="U302" s="272">
        <v>5171351.2700000005</v>
      </c>
      <c r="V302" s="272">
        <v>5171351.2700000005</v>
      </c>
      <c r="W302" s="272">
        <v>5171351.2700000005</v>
      </c>
      <c r="X302" s="272">
        <v>5171351.2700000005</v>
      </c>
      <c r="Y302" s="272">
        <v>5171351.2700000005</v>
      </c>
      <c r="Z302" s="272">
        <v>5171351.2700000005</v>
      </c>
      <c r="AA302" s="272">
        <v>5171351.2700000005</v>
      </c>
      <c r="AB302" s="272">
        <v>5171351.2700000005</v>
      </c>
      <c r="AC302" s="272">
        <v>5171351.2700000005</v>
      </c>
      <c r="AD302" s="272">
        <v>5171351.2700000005</v>
      </c>
      <c r="AE302" s="272">
        <v>5171351.2700000005</v>
      </c>
      <c r="AF302" s="272">
        <v>5171351.2700000005</v>
      </c>
      <c r="AG302" s="170">
        <f t="shared" si="88"/>
        <v>62056215.240000017</v>
      </c>
      <c r="AI302" s="279">
        <f t="shared" si="93"/>
        <v>12392.46</v>
      </c>
      <c r="AJ302" s="279">
        <f t="shared" si="93"/>
        <v>12392.46</v>
      </c>
      <c r="AK302" s="279">
        <f t="shared" si="93"/>
        <v>12392.46</v>
      </c>
      <c r="AL302" s="279">
        <f t="shared" si="93"/>
        <v>12392.46</v>
      </c>
      <c r="AM302" s="279">
        <f t="shared" si="93"/>
        <v>12392.46</v>
      </c>
      <c r="AN302" s="279">
        <f t="shared" si="93"/>
        <v>12392.46</v>
      </c>
      <c r="AO302" s="279">
        <f t="shared" si="93"/>
        <v>12392.46</v>
      </c>
      <c r="AP302" s="279">
        <f t="shared" si="93"/>
        <v>12392.46</v>
      </c>
      <c r="AQ302" s="279">
        <f t="shared" si="93"/>
        <v>12392.46</v>
      </c>
      <c r="AR302" s="279">
        <f t="shared" si="92"/>
        <v>12531.14</v>
      </c>
      <c r="AS302" s="279">
        <f t="shared" si="92"/>
        <v>12669.81</v>
      </c>
      <c r="AT302" s="279">
        <f t="shared" si="92"/>
        <v>12669.81</v>
      </c>
      <c r="AU302" s="280">
        <f t="shared" si="89"/>
        <v>149402.9</v>
      </c>
      <c r="AV302" s="280">
        <f t="shared" si="86"/>
        <v>12669.81</v>
      </c>
      <c r="AW302" s="280">
        <f t="shared" si="86"/>
        <v>12669.81</v>
      </c>
      <c r="AX302" s="280">
        <f t="shared" si="86"/>
        <v>12669.81</v>
      </c>
      <c r="AY302" s="280">
        <f t="shared" ref="AY302:AY365" si="98">ROUND(T302*$B302/12,2)</f>
        <v>12669.81</v>
      </c>
      <c r="AZ302" s="280">
        <f t="shared" si="95"/>
        <v>12669.81</v>
      </c>
      <c r="BA302" s="280">
        <f t="shared" si="96"/>
        <v>12669.81</v>
      </c>
      <c r="BB302" s="280">
        <f t="shared" si="97"/>
        <v>12669.81</v>
      </c>
      <c r="BC302" s="280">
        <f t="shared" si="94"/>
        <v>12669.81</v>
      </c>
      <c r="BD302" s="280">
        <f t="shared" si="94"/>
        <v>12669.81</v>
      </c>
      <c r="BE302" s="280">
        <f t="shared" si="94"/>
        <v>12669.81</v>
      </c>
      <c r="BF302" s="280">
        <f t="shared" si="91"/>
        <v>12669.81</v>
      </c>
      <c r="BG302" s="280">
        <f t="shared" si="91"/>
        <v>12669.81</v>
      </c>
      <c r="BH302" s="280">
        <f t="shared" si="91"/>
        <v>12669.81</v>
      </c>
      <c r="BI302" s="280">
        <f t="shared" si="91"/>
        <v>12669.81</v>
      </c>
      <c r="BJ302" s="280">
        <f t="shared" si="91"/>
        <v>12669.81</v>
      </c>
      <c r="BK302" s="280">
        <f t="shared" si="91"/>
        <v>12669.81</v>
      </c>
      <c r="BL302" s="279">
        <f t="shared" si="90"/>
        <v>152037.72</v>
      </c>
    </row>
    <row r="303" spans="1:64" x14ac:dyDescent="0.25">
      <c r="A303" s="268" t="s">
        <v>331</v>
      </c>
      <c r="B303" s="175">
        <v>5.5500000000000001E-2</v>
      </c>
      <c r="C303" s="175">
        <v>5.5500000000000001E-2</v>
      </c>
      <c r="D303" s="272">
        <v>5729889.9900000002</v>
      </c>
      <c r="E303" s="272">
        <v>5729889.9900000002</v>
      </c>
      <c r="F303" s="272">
        <v>5729889.9900000002</v>
      </c>
      <c r="G303" s="272">
        <v>5729889.9900000002</v>
      </c>
      <c r="H303" s="272">
        <v>5729889.9900000002</v>
      </c>
      <c r="I303" s="272">
        <v>5729889.9900000002</v>
      </c>
      <c r="J303" s="272">
        <v>5729889.9900000002</v>
      </c>
      <c r="K303" s="272">
        <v>5729889.9900000002</v>
      </c>
      <c r="L303" s="272">
        <v>5755524.4249999998</v>
      </c>
      <c r="M303" s="272">
        <v>5835848.085</v>
      </c>
      <c r="N303" s="272">
        <v>5890537.3100000005</v>
      </c>
      <c r="O303" s="272">
        <v>5890537.3100000005</v>
      </c>
      <c r="P303" s="272">
        <f t="shared" si="87"/>
        <v>69211567.050000012</v>
      </c>
      <c r="Q303" s="272">
        <v>5890537.3100000005</v>
      </c>
      <c r="R303" s="272">
        <v>5890537.3100000005</v>
      </c>
      <c r="S303" s="272">
        <v>5890537.3100000005</v>
      </c>
      <c r="T303" s="272">
        <v>5890537.3100000005</v>
      </c>
      <c r="U303" s="272">
        <v>5890537.3100000005</v>
      </c>
      <c r="V303" s="272">
        <v>5890537.3100000005</v>
      </c>
      <c r="W303" s="272">
        <v>5890537.3100000005</v>
      </c>
      <c r="X303" s="272">
        <v>5890537.3100000005</v>
      </c>
      <c r="Y303" s="272">
        <v>5890537.3100000005</v>
      </c>
      <c r="Z303" s="272">
        <v>5890537.3100000005</v>
      </c>
      <c r="AA303" s="272">
        <v>5890537.3100000005</v>
      </c>
      <c r="AB303" s="272">
        <v>5890537.3100000005</v>
      </c>
      <c r="AC303" s="272">
        <v>5890537.3100000005</v>
      </c>
      <c r="AD303" s="272">
        <v>5890537.3100000005</v>
      </c>
      <c r="AE303" s="272">
        <v>5890537.3100000005</v>
      </c>
      <c r="AF303" s="272">
        <v>6304677.4250000007</v>
      </c>
      <c r="AG303" s="170">
        <f t="shared" si="88"/>
        <v>71100587.835000023</v>
      </c>
      <c r="AI303" s="279">
        <f t="shared" si="93"/>
        <v>26500.74</v>
      </c>
      <c r="AJ303" s="279">
        <f t="shared" si="93"/>
        <v>26500.74</v>
      </c>
      <c r="AK303" s="279">
        <f t="shared" si="93"/>
        <v>26500.74</v>
      </c>
      <c r="AL303" s="279">
        <f t="shared" si="93"/>
        <v>26500.74</v>
      </c>
      <c r="AM303" s="279">
        <f t="shared" si="93"/>
        <v>26500.74</v>
      </c>
      <c r="AN303" s="279">
        <f t="shared" si="93"/>
        <v>26500.74</v>
      </c>
      <c r="AO303" s="279">
        <f t="shared" si="93"/>
        <v>26500.74</v>
      </c>
      <c r="AP303" s="279">
        <f t="shared" si="93"/>
        <v>26500.74</v>
      </c>
      <c r="AQ303" s="279">
        <f t="shared" si="93"/>
        <v>26619.3</v>
      </c>
      <c r="AR303" s="279">
        <f t="shared" si="92"/>
        <v>26990.799999999999</v>
      </c>
      <c r="AS303" s="279">
        <f t="shared" si="92"/>
        <v>27243.74</v>
      </c>
      <c r="AT303" s="279">
        <f t="shared" si="92"/>
        <v>27243.74</v>
      </c>
      <c r="AU303" s="280">
        <f t="shared" si="89"/>
        <v>320103.49999999994</v>
      </c>
      <c r="AV303" s="280">
        <f t="shared" ref="AV303:AY366" si="99">ROUND(Q303*$B303/12,2)</f>
        <v>27243.74</v>
      </c>
      <c r="AW303" s="280">
        <f t="shared" si="99"/>
        <v>27243.74</v>
      </c>
      <c r="AX303" s="280">
        <f t="shared" si="99"/>
        <v>27243.74</v>
      </c>
      <c r="AY303" s="280">
        <f t="shared" si="98"/>
        <v>27243.74</v>
      </c>
      <c r="AZ303" s="280">
        <f t="shared" si="95"/>
        <v>27243.74</v>
      </c>
      <c r="BA303" s="280">
        <f t="shared" si="96"/>
        <v>27243.74</v>
      </c>
      <c r="BB303" s="280">
        <f t="shared" si="97"/>
        <v>27243.74</v>
      </c>
      <c r="BC303" s="280">
        <f t="shared" si="94"/>
        <v>27243.74</v>
      </c>
      <c r="BD303" s="280">
        <f t="shared" si="94"/>
        <v>27243.74</v>
      </c>
      <c r="BE303" s="280">
        <f t="shared" si="94"/>
        <v>27243.74</v>
      </c>
      <c r="BF303" s="280">
        <f t="shared" si="91"/>
        <v>27243.74</v>
      </c>
      <c r="BG303" s="280">
        <f t="shared" si="91"/>
        <v>27243.74</v>
      </c>
      <c r="BH303" s="280">
        <f t="shared" si="91"/>
        <v>27243.74</v>
      </c>
      <c r="BI303" s="280">
        <f t="shared" si="91"/>
        <v>27243.74</v>
      </c>
      <c r="BJ303" s="280">
        <f t="shared" si="91"/>
        <v>27243.74</v>
      </c>
      <c r="BK303" s="280">
        <f t="shared" si="91"/>
        <v>29159.13</v>
      </c>
      <c r="BL303" s="279">
        <f t="shared" si="90"/>
        <v>328840.26999999996</v>
      </c>
    </row>
    <row r="304" spans="1:64" x14ac:dyDescent="0.25">
      <c r="A304" s="268" t="s">
        <v>332</v>
      </c>
      <c r="B304" s="175">
        <v>3.9799999999999995E-2</v>
      </c>
      <c r="C304" s="175">
        <v>3.9799999999999995E-2</v>
      </c>
      <c r="D304" s="272">
        <v>2878544.14</v>
      </c>
      <c r="E304" s="272">
        <v>2878544.14</v>
      </c>
      <c r="F304" s="272">
        <v>2878544.14</v>
      </c>
      <c r="G304" s="272">
        <v>2878544.14</v>
      </c>
      <c r="H304" s="272">
        <v>2878544.14</v>
      </c>
      <c r="I304" s="272">
        <v>2878544.14</v>
      </c>
      <c r="J304" s="272">
        <v>2878544.14</v>
      </c>
      <c r="K304" s="272">
        <v>2878544.14</v>
      </c>
      <c r="L304" s="272">
        <v>2927452.68</v>
      </c>
      <c r="M304" s="272">
        <v>3075100.6100000003</v>
      </c>
      <c r="N304" s="272">
        <v>3173840</v>
      </c>
      <c r="O304" s="272">
        <v>3173840</v>
      </c>
      <c r="P304" s="272">
        <f t="shared" si="87"/>
        <v>35378586.409999996</v>
      </c>
      <c r="Q304" s="272">
        <v>3173840</v>
      </c>
      <c r="R304" s="272">
        <v>3173840</v>
      </c>
      <c r="S304" s="272">
        <v>3173840</v>
      </c>
      <c r="T304" s="272">
        <v>3173840</v>
      </c>
      <c r="U304" s="272">
        <v>3173840</v>
      </c>
      <c r="V304" s="272">
        <v>3173840</v>
      </c>
      <c r="W304" s="272">
        <v>3173840</v>
      </c>
      <c r="X304" s="272">
        <v>3173840</v>
      </c>
      <c r="Y304" s="272">
        <v>3173840</v>
      </c>
      <c r="Z304" s="272">
        <v>3173840</v>
      </c>
      <c r="AA304" s="272">
        <v>3173840</v>
      </c>
      <c r="AB304" s="272">
        <v>3173840</v>
      </c>
      <c r="AC304" s="272">
        <v>3173840</v>
      </c>
      <c r="AD304" s="272">
        <v>3173840</v>
      </c>
      <c r="AE304" s="272">
        <v>3173840</v>
      </c>
      <c r="AF304" s="272">
        <v>3173840</v>
      </c>
      <c r="AG304" s="170">
        <f t="shared" si="88"/>
        <v>38086080</v>
      </c>
      <c r="AI304" s="279">
        <f t="shared" si="93"/>
        <v>9547.17</v>
      </c>
      <c r="AJ304" s="279">
        <f t="shared" si="93"/>
        <v>9547.17</v>
      </c>
      <c r="AK304" s="279">
        <f t="shared" si="93"/>
        <v>9547.17</v>
      </c>
      <c r="AL304" s="279">
        <f t="shared" si="93"/>
        <v>9547.17</v>
      </c>
      <c r="AM304" s="279">
        <f t="shared" si="93"/>
        <v>9547.17</v>
      </c>
      <c r="AN304" s="279">
        <f t="shared" si="93"/>
        <v>9547.17</v>
      </c>
      <c r="AO304" s="279">
        <f t="shared" si="93"/>
        <v>9547.17</v>
      </c>
      <c r="AP304" s="279">
        <f t="shared" si="93"/>
        <v>9547.17</v>
      </c>
      <c r="AQ304" s="279">
        <f t="shared" si="93"/>
        <v>9709.3799999999992</v>
      </c>
      <c r="AR304" s="279">
        <f t="shared" si="92"/>
        <v>10199.08</v>
      </c>
      <c r="AS304" s="279">
        <f t="shared" si="92"/>
        <v>10526.57</v>
      </c>
      <c r="AT304" s="279">
        <f t="shared" si="92"/>
        <v>10526.57</v>
      </c>
      <c r="AU304" s="280">
        <f t="shared" si="89"/>
        <v>117338.96000000002</v>
      </c>
      <c r="AV304" s="280">
        <f t="shared" si="99"/>
        <v>10526.57</v>
      </c>
      <c r="AW304" s="280">
        <f t="shared" si="99"/>
        <v>10526.57</v>
      </c>
      <c r="AX304" s="280">
        <f t="shared" si="99"/>
        <v>10526.57</v>
      </c>
      <c r="AY304" s="280">
        <f t="shared" si="98"/>
        <v>10526.57</v>
      </c>
      <c r="AZ304" s="280">
        <f t="shared" si="95"/>
        <v>10526.57</v>
      </c>
      <c r="BA304" s="280">
        <f t="shared" si="96"/>
        <v>10526.57</v>
      </c>
      <c r="BB304" s="280">
        <f t="shared" si="97"/>
        <v>10526.57</v>
      </c>
      <c r="BC304" s="280">
        <f t="shared" si="94"/>
        <v>10526.57</v>
      </c>
      <c r="BD304" s="280">
        <f t="shared" si="94"/>
        <v>10526.57</v>
      </c>
      <c r="BE304" s="280">
        <f t="shared" si="94"/>
        <v>10526.57</v>
      </c>
      <c r="BF304" s="280">
        <f t="shared" si="91"/>
        <v>10526.57</v>
      </c>
      <c r="BG304" s="280">
        <f t="shared" si="91"/>
        <v>10526.57</v>
      </c>
      <c r="BH304" s="280">
        <f t="shared" si="91"/>
        <v>10526.57</v>
      </c>
      <c r="BI304" s="280">
        <f t="shared" si="91"/>
        <v>10526.57</v>
      </c>
      <c r="BJ304" s="280">
        <f t="shared" si="91"/>
        <v>10526.57</v>
      </c>
      <c r="BK304" s="280">
        <f t="shared" si="91"/>
        <v>10526.57</v>
      </c>
      <c r="BL304" s="279">
        <f t="shared" si="90"/>
        <v>126318.84000000003</v>
      </c>
    </row>
    <row r="305" spans="1:64" x14ac:dyDescent="0.25">
      <c r="A305" s="268" t="s">
        <v>333</v>
      </c>
      <c r="B305" s="175">
        <v>4.02E-2</v>
      </c>
      <c r="C305" s="175">
        <v>4.02E-2</v>
      </c>
      <c r="D305" s="272">
        <v>3735415.51</v>
      </c>
      <c r="E305" s="272">
        <v>3735415.51</v>
      </c>
      <c r="F305" s="272">
        <v>3735415.51</v>
      </c>
      <c r="G305" s="272">
        <v>3735415.51</v>
      </c>
      <c r="H305" s="272">
        <v>3735415.51</v>
      </c>
      <c r="I305" s="272">
        <v>3735415.51</v>
      </c>
      <c r="J305" s="272">
        <v>3735415.51</v>
      </c>
      <c r="K305" s="272">
        <v>3735415.51</v>
      </c>
      <c r="L305" s="272">
        <v>3735415.51</v>
      </c>
      <c r="M305" s="272">
        <v>3735415.51</v>
      </c>
      <c r="N305" s="272">
        <v>3735415.51</v>
      </c>
      <c r="O305" s="272">
        <v>3735415.51</v>
      </c>
      <c r="P305" s="272">
        <f t="shared" si="87"/>
        <v>44824986.119999982</v>
      </c>
      <c r="Q305" s="272">
        <v>3735415.51</v>
      </c>
      <c r="R305" s="272">
        <v>3735415.51</v>
      </c>
      <c r="S305" s="272">
        <v>3735415.51</v>
      </c>
      <c r="T305" s="272">
        <v>3735415.51</v>
      </c>
      <c r="U305" s="272">
        <v>3735415.51</v>
      </c>
      <c r="V305" s="272">
        <v>3735415.51</v>
      </c>
      <c r="W305" s="272">
        <v>3735415.51</v>
      </c>
      <c r="X305" s="272">
        <v>3735415.51</v>
      </c>
      <c r="Y305" s="272">
        <v>3735415.51</v>
      </c>
      <c r="Z305" s="272">
        <v>3735415.51</v>
      </c>
      <c r="AA305" s="272">
        <v>3735415.51</v>
      </c>
      <c r="AB305" s="272">
        <v>3735415.51</v>
      </c>
      <c r="AC305" s="272">
        <v>3735415.51</v>
      </c>
      <c r="AD305" s="272">
        <v>3735415.51</v>
      </c>
      <c r="AE305" s="272">
        <v>3735415.51</v>
      </c>
      <c r="AF305" s="272">
        <v>3735415.51</v>
      </c>
      <c r="AG305" s="170">
        <f t="shared" si="88"/>
        <v>44824986.119999982</v>
      </c>
      <c r="AI305" s="279">
        <f t="shared" si="93"/>
        <v>12513.64</v>
      </c>
      <c r="AJ305" s="279">
        <f t="shared" si="93"/>
        <v>12513.64</v>
      </c>
      <c r="AK305" s="279">
        <f t="shared" si="93"/>
        <v>12513.64</v>
      </c>
      <c r="AL305" s="279">
        <f t="shared" si="93"/>
        <v>12513.64</v>
      </c>
      <c r="AM305" s="279">
        <f t="shared" si="93"/>
        <v>12513.64</v>
      </c>
      <c r="AN305" s="279">
        <f t="shared" si="93"/>
        <v>12513.64</v>
      </c>
      <c r="AO305" s="279">
        <f t="shared" si="93"/>
        <v>12513.64</v>
      </c>
      <c r="AP305" s="279">
        <f t="shared" si="93"/>
        <v>12513.64</v>
      </c>
      <c r="AQ305" s="279">
        <f t="shared" si="93"/>
        <v>12513.64</v>
      </c>
      <c r="AR305" s="279">
        <f t="shared" si="92"/>
        <v>12513.64</v>
      </c>
      <c r="AS305" s="279">
        <f t="shared" si="92"/>
        <v>12513.64</v>
      </c>
      <c r="AT305" s="279">
        <f t="shared" si="92"/>
        <v>12513.64</v>
      </c>
      <c r="AU305" s="280">
        <f t="shared" si="89"/>
        <v>150163.68</v>
      </c>
      <c r="AV305" s="280">
        <f t="shared" si="99"/>
        <v>12513.64</v>
      </c>
      <c r="AW305" s="280">
        <f t="shared" si="99"/>
        <v>12513.64</v>
      </c>
      <c r="AX305" s="280">
        <f t="shared" si="99"/>
        <v>12513.64</v>
      </c>
      <c r="AY305" s="280">
        <f t="shared" si="98"/>
        <v>12513.64</v>
      </c>
      <c r="AZ305" s="280">
        <f t="shared" si="95"/>
        <v>12513.64</v>
      </c>
      <c r="BA305" s="280">
        <f t="shared" si="96"/>
        <v>12513.64</v>
      </c>
      <c r="BB305" s="280">
        <f t="shared" si="97"/>
        <v>12513.64</v>
      </c>
      <c r="BC305" s="280">
        <f t="shared" si="94"/>
        <v>12513.64</v>
      </c>
      <c r="BD305" s="280">
        <f t="shared" si="94"/>
        <v>12513.64</v>
      </c>
      <c r="BE305" s="280">
        <f t="shared" si="94"/>
        <v>12513.64</v>
      </c>
      <c r="BF305" s="280">
        <f t="shared" si="91"/>
        <v>12513.64</v>
      </c>
      <c r="BG305" s="280">
        <f t="shared" si="91"/>
        <v>12513.64</v>
      </c>
      <c r="BH305" s="280">
        <f t="shared" si="91"/>
        <v>12513.64</v>
      </c>
      <c r="BI305" s="280">
        <f t="shared" si="91"/>
        <v>12513.64</v>
      </c>
      <c r="BJ305" s="280">
        <f t="shared" si="91"/>
        <v>12513.64</v>
      </c>
      <c r="BK305" s="280">
        <f t="shared" si="91"/>
        <v>12513.64</v>
      </c>
      <c r="BL305" s="279">
        <f t="shared" si="90"/>
        <v>150163.68</v>
      </c>
    </row>
    <row r="306" spans="1:64" x14ac:dyDescent="0.25">
      <c r="A306" s="268" t="s">
        <v>334</v>
      </c>
      <c r="B306" s="175">
        <v>4.0799999999999996E-2</v>
      </c>
      <c r="C306" s="175">
        <v>4.0799999999999996E-2</v>
      </c>
      <c r="D306" s="272">
        <v>3741003.46</v>
      </c>
      <c r="E306" s="272">
        <v>3741003.46</v>
      </c>
      <c r="F306" s="272">
        <v>3741003.46</v>
      </c>
      <c r="G306" s="272">
        <v>3741003.46</v>
      </c>
      <c r="H306" s="272">
        <v>3741003.46</v>
      </c>
      <c r="I306" s="272">
        <v>3741003.46</v>
      </c>
      <c r="J306" s="272">
        <v>3741003.46</v>
      </c>
      <c r="K306" s="272">
        <v>3741003.46</v>
      </c>
      <c r="L306" s="272">
        <v>3741003.46</v>
      </c>
      <c r="M306" s="272">
        <v>3741003.46</v>
      </c>
      <c r="N306" s="272">
        <v>3741003.46</v>
      </c>
      <c r="O306" s="272">
        <v>3741003.46</v>
      </c>
      <c r="P306" s="272">
        <f t="shared" si="87"/>
        <v>44892041.520000003</v>
      </c>
      <c r="Q306" s="272">
        <v>3741003.46</v>
      </c>
      <c r="R306" s="272">
        <v>3741003.46</v>
      </c>
      <c r="S306" s="272">
        <v>3741003.46</v>
      </c>
      <c r="T306" s="272">
        <v>3741003.46</v>
      </c>
      <c r="U306" s="272">
        <v>3741003.46</v>
      </c>
      <c r="V306" s="272">
        <v>3741003.46</v>
      </c>
      <c r="W306" s="272">
        <v>3741003.46</v>
      </c>
      <c r="X306" s="272">
        <v>3741003.46</v>
      </c>
      <c r="Y306" s="272">
        <v>3741003.46</v>
      </c>
      <c r="Z306" s="272">
        <v>3741003.46</v>
      </c>
      <c r="AA306" s="272">
        <v>3741003.46</v>
      </c>
      <c r="AB306" s="272">
        <v>3741003.46</v>
      </c>
      <c r="AC306" s="272">
        <v>3741003.46</v>
      </c>
      <c r="AD306" s="272">
        <v>3741003.46</v>
      </c>
      <c r="AE306" s="272">
        <v>3741003.46</v>
      </c>
      <c r="AF306" s="272">
        <v>3741003.46</v>
      </c>
      <c r="AG306" s="170">
        <f t="shared" si="88"/>
        <v>44892041.520000003</v>
      </c>
      <c r="AI306" s="279">
        <f t="shared" si="93"/>
        <v>12719.41</v>
      </c>
      <c r="AJ306" s="279">
        <f t="shared" si="93"/>
        <v>12719.41</v>
      </c>
      <c r="AK306" s="279">
        <f t="shared" si="93"/>
        <v>12719.41</v>
      </c>
      <c r="AL306" s="279">
        <f t="shared" si="93"/>
        <v>12719.41</v>
      </c>
      <c r="AM306" s="279">
        <f t="shared" si="93"/>
        <v>12719.41</v>
      </c>
      <c r="AN306" s="279">
        <f t="shared" si="93"/>
        <v>12719.41</v>
      </c>
      <c r="AO306" s="279">
        <f t="shared" si="93"/>
        <v>12719.41</v>
      </c>
      <c r="AP306" s="279">
        <f t="shared" si="93"/>
        <v>12719.41</v>
      </c>
      <c r="AQ306" s="279">
        <f t="shared" si="93"/>
        <v>12719.41</v>
      </c>
      <c r="AR306" s="279">
        <f t="shared" si="92"/>
        <v>12719.41</v>
      </c>
      <c r="AS306" s="279">
        <f t="shared" si="92"/>
        <v>12719.41</v>
      </c>
      <c r="AT306" s="279">
        <f t="shared" si="92"/>
        <v>12719.41</v>
      </c>
      <c r="AU306" s="280">
        <f t="shared" si="89"/>
        <v>152632.92000000001</v>
      </c>
      <c r="AV306" s="280">
        <f t="shared" si="99"/>
        <v>12719.41</v>
      </c>
      <c r="AW306" s="280">
        <f t="shared" si="99"/>
        <v>12719.41</v>
      </c>
      <c r="AX306" s="280">
        <f t="shared" si="99"/>
        <v>12719.41</v>
      </c>
      <c r="AY306" s="280">
        <f t="shared" si="98"/>
        <v>12719.41</v>
      </c>
      <c r="AZ306" s="280">
        <f t="shared" si="95"/>
        <v>12719.41</v>
      </c>
      <c r="BA306" s="280">
        <f t="shared" si="96"/>
        <v>12719.41</v>
      </c>
      <c r="BB306" s="280">
        <f t="shared" si="97"/>
        <v>12719.41</v>
      </c>
      <c r="BC306" s="280">
        <f t="shared" si="94"/>
        <v>12719.41</v>
      </c>
      <c r="BD306" s="280">
        <f t="shared" si="94"/>
        <v>12719.41</v>
      </c>
      <c r="BE306" s="280">
        <f t="shared" si="94"/>
        <v>12719.41</v>
      </c>
      <c r="BF306" s="280">
        <f t="shared" si="91"/>
        <v>12719.41</v>
      </c>
      <c r="BG306" s="280">
        <f t="shared" si="91"/>
        <v>12719.41</v>
      </c>
      <c r="BH306" s="280">
        <f t="shared" si="91"/>
        <v>12719.41</v>
      </c>
      <c r="BI306" s="280">
        <f t="shared" si="91"/>
        <v>12719.41</v>
      </c>
      <c r="BJ306" s="280">
        <f t="shared" si="91"/>
        <v>12719.41</v>
      </c>
      <c r="BK306" s="280">
        <f t="shared" si="91"/>
        <v>12719.41</v>
      </c>
      <c r="BL306" s="279">
        <f t="shared" si="90"/>
        <v>152632.92000000001</v>
      </c>
    </row>
    <row r="307" spans="1:64" x14ac:dyDescent="0.25">
      <c r="A307" s="268" t="s">
        <v>335</v>
      </c>
      <c r="B307" s="175">
        <v>4.0399999999999998E-2</v>
      </c>
      <c r="C307" s="175">
        <v>4.0399999999999998E-2</v>
      </c>
      <c r="D307" s="272">
        <v>5069346.8499999996</v>
      </c>
      <c r="E307" s="272">
        <v>5069346.8499999996</v>
      </c>
      <c r="F307" s="272">
        <v>5069346.8499999996</v>
      </c>
      <c r="G307" s="272">
        <v>5069346.8499999996</v>
      </c>
      <c r="H307" s="272">
        <v>5069346.8499999996</v>
      </c>
      <c r="I307" s="272">
        <v>5069346.8499999996</v>
      </c>
      <c r="J307" s="272">
        <v>5069346.8499999996</v>
      </c>
      <c r="K307" s="272">
        <v>5069346.8499999996</v>
      </c>
      <c r="L307" s="272">
        <v>5069346.8499999996</v>
      </c>
      <c r="M307" s="272">
        <v>5069346.8499999996</v>
      </c>
      <c r="N307" s="272">
        <v>5069346.8499999996</v>
      </c>
      <c r="O307" s="272">
        <v>5069346.8499999996</v>
      </c>
      <c r="P307" s="272">
        <f t="shared" si="87"/>
        <v>60832162.20000001</v>
      </c>
      <c r="Q307" s="272">
        <v>5069346.8499999996</v>
      </c>
      <c r="R307" s="272">
        <v>5069346.8499999996</v>
      </c>
      <c r="S307" s="272">
        <v>5069346.8499999996</v>
      </c>
      <c r="T307" s="272">
        <v>5069346.8499999996</v>
      </c>
      <c r="U307" s="272">
        <v>5069346.8499999996</v>
      </c>
      <c r="V307" s="272">
        <v>5069346.8499999996</v>
      </c>
      <c r="W307" s="272">
        <v>5069346.8499999996</v>
      </c>
      <c r="X307" s="272">
        <v>5069346.8499999996</v>
      </c>
      <c r="Y307" s="272">
        <v>5069346.8499999996</v>
      </c>
      <c r="Z307" s="272">
        <v>5069346.8499999996</v>
      </c>
      <c r="AA307" s="272">
        <v>5069346.8499999996</v>
      </c>
      <c r="AB307" s="272">
        <v>5069346.8499999996</v>
      </c>
      <c r="AC307" s="272">
        <v>5069346.8499999996</v>
      </c>
      <c r="AD307" s="272">
        <v>5069346.8499999996</v>
      </c>
      <c r="AE307" s="272">
        <v>5069346.8499999996</v>
      </c>
      <c r="AF307" s="272">
        <v>5069346.8499999996</v>
      </c>
      <c r="AG307" s="170">
        <f t="shared" si="88"/>
        <v>60832162.20000001</v>
      </c>
      <c r="AI307" s="279">
        <f t="shared" si="93"/>
        <v>17066.8</v>
      </c>
      <c r="AJ307" s="279">
        <f t="shared" si="93"/>
        <v>17066.8</v>
      </c>
      <c r="AK307" s="279">
        <f t="shared" si="93"/>
        <v>17066.8</v>
      </c>
      <c r="AL307" s="279">
        <f t="shared" si="93"/>
        <v>17066.8</v>
      </c>
      <c r="AM307" s="279">
        <f t="shared" si="93"/>
        <v>17066.8</v>
      </c>
      <c r="AN307" s="279">
        <f t="shared" si="93"/>
        <v>17066.8</v>
      </c>
      <c r="AO307" s="279">
        <f t="shared" si="93"/>
        <v>17066.8</v>
      </c>
      <c r="AP307" s="279">
        <f t="shared" si="93"/>
        <v>17066.8</v>
      </c>
      <c r="AQ307" s="279">
        <f t="shared" si="93"/>
        <v>17066.8</v>
      </c>
      <c r="AR307" s="279">
        <f t="shared" si="92"/>
        <v>17066.8</v>
      </c>
      <c r="AS307" s="279">
        <f t="shared" si="92"/>
        <v>17066.8</v>
      </c>
      <c r="AT307" s="279">
        <f t="shared" si="92"/>
        <v>17066.8</v>
      </c>
      <c r="AU307" s="280">
        <f t="shared" si="89"/>
        <v>204801.59999999995</v>
      </c>
      <c r="AV307" s="280">
        <f t="shared" si="99"/>
        <v>17066.8</v>
      </c>
      <c r="AW307" s="280">
        <f t="shared" si="99"/>
        <v>17066.8</v>
      </c>
      <c r="AX307" s="280">
        <f t="shared" si="99"/>
        <v>17066.8</v>
      </c>
      <c r="AY307" s="280">
        <f t="shared" si="98"/>
        <v>17066.8</v>
      </c>
      <c r="AZ307" s="280">
        <f t="shared" si="95"/>
        <v>17066.8</v>
      </c>
      <c r="BA307" s="280">
        <f t="shared" si="96"/>
        <v>17066.8</v>
      </c>
      <c r="BB307" s="280">
        <f t="shared" si="97"/>
        <v>17066.8</v>
      </c>
      <c r="BC307" s="280">
        <f t="shared" si="94"/>
        <v>17066.8</v>
      </c>
      <c r="BD307" s="280">
        <f t="shared" si="94"/>
        <v>17066.8</v>
      </c>
      <c r="BE307" s="280">
        <f t="shared" si="94"/>
        <v>17066.8</v>
      </c>
      <c r="BF307" s="280">
        <f t="shared" si="91"/>
        <v>17066.8</v>
      </c>
      <c r="BG307" s="280">
        <f t="shared" si="91"/>
        <v>17066.8</v>
      </c>
      <c r="BH307" s="280">
        <f t="shared" si="91"/>
        <v>17066.8</v>
      </c>
      <c r="BI307" s="280">
        <f t="shared" si="91"/>
        <v>17066.8</v>
      </c>
      <c r="BJ307" s="280">
        <f t="shared" si="91"/>
        <v>17066.8</v>
      </c>
      <c r="BK307" s="280">
        <f t="shared" si="91"/>
        <v>17066.8</v>
      </c>
      <c r="BL307" s="279">
        <f t="shared" si="90"/>
        <v>204801.59999999995</v>
      </c>
    </row>
    <row r="308" spans="1:64" x14ac:dyDescent="0.25">
      <c r="A308" s="268" t="s">
        <v>336</v>
      </c>
      <c r="B308" s="175">
        <v>2.7699999999999999E-2</v>
      </c>
      <c r="C308" s="175">
        <v>2.7699999999999999E-2</v>
      </c>
      <c r="D308" s="272">
        <v>5572385.96</v>
      </c>
      <c r="E308" s="272">
        <v>5572385.96</v>
      </c>
      <c r="F308" s="272">
        <v>5572385.96</v>
      </c>
      <c r="G308" s="272">
        <v>5572385.96</v>
      </c>
      <c r="H308" s="272">
        <v>5572385.96</v>
      </c>
      <c r="I308" s="272">
        <v>5572385.96</v>
      </c>
      <c r="J308" s="272">
        <v>5572385.96</v>
      </c>
      <c r="K308" s="272">
        <v>5572385.96</v>
      </c>
      <c r="L308" s="272">
        <v>5572385.96</v>
      </c>
      <c r="M308" s="272">
        <v>5572385.96</v>
      </c>
      <c r="N308" s="272">
        <v>5572385.96</v>
      </c>
      <c r="O308" s="272">
        <v>5572385.96</v>
      </c>
      <c r="P308" s="272">
        <f t="shared" si="87"/>
        <v>66868631.520000003</v>
      </c>
      <c r="Q308" s="272">
        <v>5572385.96</v>
      </c>
      <c r="R308" s="272">
        <v>5572385.96</v>
      </c>
      <c r="S308" s="272">
        <v>5572385.96</v>
      </c>
      <c r="T308" s="272">
        <v>5572385.96</v>
      </c>
      <c r="U308" s="272">
        <v>5572385.96</v>
      </c>
      <c r="V308" s="272">
        <v>5572385.96</v>
      </c>
      <c r="W308" s="272">
        <v>5572385.96</v>
      </c>
      <c r="X308" s="272">
        <v>5572385.96</v>
      </c>
      <c r="Y308" s="272">
        <v>5572385.96</v>
      </c>
      <c r="Z308" s="272">
        <v>5572385.96</v>
      </c>
      <c r="AA308" s="272">
        <v>5572385.96</v>
      </c>
      <c r="AB308" s="272">
        <v>5572385.96</v>
      </c>
      <c r="AC308" s="272">
        <v>5572385.96</v>
      </c>
      <c r="AD308" s="272">
        <v>5572385.96</v>
      </c>
      <c r="AE308" s="272">
        <v>5572385.96</v>
      </c>
      <c r="AF308" s="272">
        <v>5572385.96</v>
      </c>
      <c r="AG308" s="170">
        <f t="shared" si="88"/>
        <v>66868631.520000003</v>
      </c>
      <c r="AI308" s="279">
        <f t="shared" si="93"/>
        <v>12862.92</v>
      </c>
      <c r="AJ308" s="279">
        <f t="shared" si="93"/>
        <v>12862.92</v>
      </c>
      <c r="AK308" s="279">
        <f t="shared" si="93"/>
        <v>12862.92</v>
      </c>
      <c r="AL308" s="279">
        <f t="shared" si="93"/>
        <v>12862.92</v>
      </c>
      <c r="AM308" s="279">
        <f t="shared" si="93"/>
        <v>12862.92</v>
      </c>
      <c r="AN308" s="279">
        <f t="shared" si="93"/>
        <v>12862.92</v>
      </c>
      <c r="AO308" s="279">
        <f t="shared" si="93"/>
        <v>12862.92</v>
      </c>
      <c r="AP308" s="279">
        <f t="shared" si="93"/>
        <v>12862.92</v>
      </c>
      <c r="AQ308" s="279">
        <f t="shared" si="93"/>
        <v>12862.92</v>
      </c>
      <c r="AR308" s="279">
        <f t="shared" si="92"/>
        <v>12862.92</v>
      </c>
      <c r="AS308" s="279">
        <f t="shared" si="92"/>
        <v>12862.92</v>
      </c>
      <c r="AT308" s="279">
        <f t="shared" si="92"/>
        <v>12862.92</v>
      </c>
      <c r="AU308" s="280">
        <f t="shared" si="89"/>
        <v>154355.04</v>
      </c>
      <c r="AV308" s="280">
        <f t="shared" si="99"/>
        <v>12862.92</v>
      </c>
      <c r="AW308" s="280">
        <f t="shared" si="99"/>
        <v>12862.92</v>
      </c>
      <c r="AX308" s="280">
        <f t="shared" si="99"/>
        <v>12862.92</v>
      </c>
      <c r="AY308" s="280">
        <f t="shared" si="98"/>
        <v>12862.92</v>
      </c>
      <c r="AZ308" s="280">
        <f t="shared" si="95"/>
        <v>12862.92</v>
      </c>
      <c r="BA308" s="280">
        <f t="shared" si="96"/>
        <v>12862.92</v>
      </c>
      <c r="BB308" s="280">
        <f t="shared" si="97"/>
        <v>12862.92</v>
      </c>
      <c r="BC308" s="280">
        <f t="shared" si="94"/>
        <v>12862.92</v>
      </c>
      <c r="BD308" s="280">
        <f t="shared" si="94"/>
        <v>12862.92</v>
      </c>
      <c r="BE308" s="280">
        <f t="shared" si="94"/>
        <v>12862.92</v>
      </c>
      <c r="BF308" s="280">
        <f t="shared" si="91"/>
        <v>12862.92</v>
      </c>
      <c r="BG308" s="280">
        <f t="shared" si="91"/>
        <v>12862.92</v>
      </c>
      <c r="BH308" s="280">
        <f t="shared" si="91"/>
        <v>12862.92</v>
      </c>
      <c r="BI308" s="280">
        <f t="shared" si="91"/>
        <v>12862.92</v>
      </c>
      <c r="BJ308" s="280">
        <f t="shared" si="91"/>
        <v>12862.92</v>
      </c>
      <c r="BK308" s="280">
        <f t="shared" si="91"/>
        <v>12862.92</v>
      </c>
      <c r="BL308" s="279">
        <f t="shared" si="90"/>
        <v>154355.04</v>
      </c>
    </row>
    <row r="309" spans="1:64" x14ac:dyDescent="0.25">
      <c r="A309" s="268" t="s">
        <v>337</v>
      </c>
      <c r="B309" s="175">
        <v>4.6100000000000002E-2</v>
      </c>
      <c r="C309" s="175">
        <v>4.6100000000000002E-2</v>
      </c>
      <c r="D309" s="272">
        <v>13068659.23</v>
      </c>
      <c r="E309" s="272">
        <v>13068659.23</v>
      </c>
      <c r="F309" s="272">
        <v>13068659.23</v>
      </c>
      <c r="G309" s="272">
        <v>13068659.23</v>
      </c>
      <c r="H309" s="272">
        <v>13068659.23</v>
      </c>
      <c r="I309" s="272">
        <v>13068659.23</v>
      </c>
      <c r="J309" s="272">
        <v>13068659.23</v>
      </c>
      <c r="K309" s="272">
        <v>13068659.23</v>
      </c>
      <c r="L309" s="272">
        <v>13068659.23</v>
      </c>
      <c r="M309" s="272">
        <v>13068659.23</v>
      </c>
      <c r="N309" s="272">
        <v>13068659.23</v>
      </c>
      <c r="O309" s="272">
        <v>13068659.23</v>
      </c>
      <c r="P309" s="272">
        <f t="shared" si="87"/>
        <v>156823910.76000002</v>
      </c>
      <c r="Q309" s="272">
        <v>13068659.23</v>
      </c>
      <c r="R309" s="272">
        <v>13068659.23</v>
      </c>
      <c r="S309" s="272">
        <v>13068659.23</v>
      </c>
      <c r="T309" s="272">
        <v>13068659.23</v>
      </c>
      <c r="U309" s="272">
        <v>13068659.23</v>
      </c>
      <c r="V309" s="272">
        <v>13068659.23</v>
      </c>
      <c r="W309" s="272">
        <v>13068659.23</v>
      </c>
      <c r="X309" s="272">
        <v>13068659.23</v>
      </c>
      <c r="Y309" s="272">
        <v>13068659.23</v>
      </c>
      <c r="Z309" s="272">
        <v>13068659.23</v>
      </c>
      <c r="AA309" s="272">
        <v>13068659.23</v>
      </c>
      <c r="AB309" s="272">
        <v>13068659.23</v>
      </c>
      <c r="AC309" s="272">
        <v>13068659.23</v>
      </c>
      <c r="AD309" s="272">
        <v>13068659.23</v>
      </c>
      <c r="AE309" s="272">
        <v>13068659.23</v>
      </c>
      <c r="AF309" s="272">
        <v>13068659.23</v>
      </c>
      <c r="AG309" s="170">
        <f t="shared" si="88"/>
        <v>156823910.76000002</v>
      </c>
      <c r="AI309" s="279">
        <f t="shared" si="93"/>
        <v>50205.43</v>
      </c>
      <c r="AJ309" s="279">
        <f t="shared" si="93"/>
        <v>50205.43</v>
      </c>
      <c r="AK309" s="279">
        <f t="shared" si="93"/>
        <v>50205.43</v>
      </c>
      <c r="AL309" s="279">
        <f t="shared" ref="AL309:AT348" si="100">ROUND(G309*$B309/12,2)</f>
        <v>50205.43</v>
      </c>
      <c r="AM309" s="279">
        <f t="shared" si="100"/>
        <v>50205.43</v>
      </c>
      <c r="AN309" s="279">
        <f t="shared" si="100"/>
        <v>50205.43</v>
      </c>
      <c r="AO309" s="279">
        <f t="shared" si="100"/>
        <v>50205.43</v>
      </c>
      <c r="AP309" s="279">
        <f t="shared" si="100"/>
        <v>50205.43</v>
      </c>
      <c r="AQ309" s="279">
        <f t="shared" si="100"/>
        <v>50205.43</v>
      </c>
      <c r="AR309" s="279">
        <f t="shared" si="92"/>
        <v>50205.43</v>
      </c>
      <c r="AS309" s="279">
        <f t="shared" si="92"/>
        <v>50205.43</v>
      </c>
      <c r="AT309" s="279">
        <f t="shared" si="92"/>
        <v>50205.43</v>
      </c>
      <c r="AU309" s="280">
        <f t="shared" si="89"/>
        <v>602465.16</v>
      </c>
      <c r="AV309" s="280">
        <f t="shared" si="99"/>
        <v>50205.43</v>
      </c>
      <c r="AW309" s="280">
        <f t="shared" si="99"/>
        <v>50205.43</v>
      </c>
      <c r="AX309" s="280">
        <f t="shared" si="99"/>
        <v>50205.43</v>
      </c>
      <c r="AY309" s="280">
        <f t="shared" si="98"/>
        <v>50205.43</v>
      </c>
      <c r="AZ309" s="280">
        <f t="shared" si="95"/>
        <v>50205.43</v>
      </c>
      <c r="BA309" s="280">
        <f t="shared" si="96"/>
        <v>50205.43</v>
      </c>
      <c r="BB309" s="280">
        <f t="shared" si="97"/>
        <v>50205.43</v>
      </c>
      <c r="BC309" s="280">
        <f t="shared" si="94"/>
        <v>50205.43</v>
      </c>
      <c r="BD309" s="280">
        <f t="shared" si="94"/>
        <v>50205.43</v>
      </c>
      <c r="BE309" s="280">
        <f t="shared" si="94"/>
        <v>50205.43</v>
      </c>
      <c r="BF309" s="280">
        <f t="shared" si="91"/>
        <v>50205.43</v>
      </c>
      <c r="BG309" s="280">
        <f t="shared" si="91"/>
        <v>50205.43</v>
      </c>
      <c r="BH309" s="280">
        <f t="shared" si="91"/>
        <v>50205.43</v>
      </c>
      <c r="BI309" s="280">
        <f t="shared" si="91"/>
        <v>50205.43</v>
      </c>
      <c r="BJ309" s="280">
        <f t="shared" si="91"/>
        <v>50205.43</v>
      </c>
      <c r="BK309" s="280">
        <f t="shared" si="91"/>
        <v>50205.43</v>
      </c>
      <c r="BL309" s="279">
        <f t="shared" si="90"/>
        <v>602465.16</v>
      </c>
    </row>
    <row r="310" spans="1:64" x14ac:dyDescent="0.25">
      <c r="A310" s="268" t="s">
        <v>338</v>
      </c>
      <c r="B310" s="175">
        <v>5.3700000000000005E-2</v>
      </c>
      <c r="C310" s="175">
        <v>5.3700000000000005E-2</v>
      </c>
      <c r="D310" s="272">
        <v>2682135.6800000002</v>
      </c>
      <c r="E310" s="272">
        <v>2682135.6800000002</v>
      </c>
      <c r="F310" s="272">
        <v>2682135.6800000002</v>
      </c>
      <c r="G310" s="272">
        <v>2682135.6800000002</v>
      </c>
      <c r="H310" s="272">
        <v>2682135.6800000002</v>
      </c>
      <c r="I310" s="272">
        <v>2682135.6800000002</v>
      </c>
      <c r="J310" s="272">
        <v>2682135.6800000002</v>
      </c>
      <c r="K310" s="272">
        <v>2682135.6800000002</v>
      </c>
      <c r="L310" s="272">
        <v>2682135.6800000002</v>
      </c>
      <c r="M310" s="272">
        <v>2682135.6800000002</v>
      </c>
      <c r="N310" s="272">
        <v>2682135.6800000002</v>
      </c>
      <c r="O310" s="272">
        <v>2682135.6800000002</v>
      </c>
      <c r="P310" s="272">
        <f t="shared" si="87"/>
        <v>32185628.16</v>
      </c>
      <c r="Q310" s="272">
        <v>2682135.6800000002</v>
      </c>
      <c r="R310" s="272">
        <v>2682135.6800000002</v>
      </c>
      <c r="S310" s="272">
        <v>2682135.6800000002</v>
      </c>
      <c r="T310" s="272">
        <v>2682135.6800000002</v>
      </c>
      <c r="U310" s="272">
        <v>2682135.6800000002</v>
      </c>
      <c r="V310" s="272">
        <v>2682135.6800000002</v>
      </c>
      <c r="W310" s="272">
        <v>2682135.6800000002</v>
      </c>
      <c r="X310" s="272">
        <v>2682135.6800000002</v>
      </c>
      <c r="Y310" s="272">
        <v>2682135.6800000002</v>
      </c>
      <c r="Z310" s="272">
        <v>2682135.6800000002</v>
      </c>
      <c r="AA310" s="272">
        <v>2682135.6800000002</v>
      </c>
      <c r="AB310" s="272">
        <v>2682135.6800000002</v>
      </c>
      <c r="AC310" s="272">
        <v>2682135.6800000002</v>
      </c>
      <c r="AD310" s="272">
        <v>2682135.6800000002</v>
      </c>
      <c r="AE310" s="272">
        <v>2682135.6800000002</v>
      </c>
      <c r="AF310" s="272">
        <v>2682135.6800000002</v>
      </c>
      <c r="AG310" s="170">
        <f t="shared" si="88"/>
        <v>32185628.16</v>
      </c>
      <c r="AI310" s="279">
        <f t="shared" ref="AI310:AQ364" si="101">ROUND(D310*$B310/12,2)</f>
        <v>12002.56</v>
      </c>
      <c r="AJ310" s="279">
        <f t="shared" si="101"/>
        <v>12002.56</v>
      </c>
      <c r="AK310" s="279">
        <f t="shared" si="101"/>
        <v>12002.56</v>
      </c>
      <c r="AL310" s="279">
        <f t="shared" si="100"/>
        <v>12002.56</v>
      </c>
      <c r="AM310" s="279">
        <f t="shared" si="100"/>
        <v>12002.56</v>
      </c>
      <c r="AN310" s="279">
        <f t="shared" si="100"/>
        <v>12002.56</v>
      </c>
      <c r="AO310" s="279">
        <f t="shared" si="100"/>
        <v>12002.56</v>
      </c>
      <c r="AP310" s="279">
        <f t="shared" si="100"/>
        <v>12002.56</v>
      </c>
      <c r="AQ310" s="279">
        <f t="shared" si="100"/>
        <v>12002.56</v>
      </c>
      <c r="AR310" s="279">
        <f t="shared" si="92"/>
        <v>12002.56</v>
      </c>
      <c r="AS310" s="279">
        <f t="shared" si="92"/>
        <v>12002.56</v>
      </c>
      <c r="AT310" s="279">
        <f t="shared" si="92"/>
        <v>12002.56</v>
      </c>
      <c r="AU310" s="280">
        <f t="shared" si="89"/>
        <v>144030.72</v>
      </c>
      <c r="AV310" s="280">
        <f t="shared" si="99"/>
        <v>12002.56</v>
      </c>
      <c r="AW310" s="280">
        <f t="shared" si="99"/>
        <v>12002.56</v>
      </c>
      <c r="AX310" s="280">
        <f t="shared" si="99"/>
        <v>12002.56</v>
      </c>
      <c r="AY310" s="280">
        <f t="shared" si="98"/>
        <v>12002.56</v>
      </c>
      <c r="AZ310" s="280">
        <f t="shared" si="95"/>
        <v>12002.56</v>
      </c>
      <c r="BA310" s="280">
        <f t="shared" si="96"/>
        <v>12002.56</v>
      </c>
      <c r="BB310" s="280">
        <f t="shared" si="97"/>
        <v>12002.56</v>
      </c>
      <c r="BC310" s="280">
        <f t="shared" si="94"/>
        <v>12002.56</v>
      </c>
      <c r="BD310" s="280">
        <f t="shared" si="94"/>
        <v>12002.56</v>
      </c>
      <c r="BE310" s="280">
        <f t="shared" si="94"/>
        <v>12002.56</v>
      </c>
      <c r="BF310" s="280">
        <f t="shared" si="91"/>
        <v>12002.56</v>
      </c>
      <c r="BG310" s="280">
        <f t="shared" si="91"/>
        <v>12002.56</v>
      </c>
      <c r="BH310" s="280">
        <f t="shared" si="91"/>
        <v>12002.56</v>
      </c>
      <c r="BI310" s="280">
        <f t="shared" si="91"/>
        <v>12002.56</v>
      </c>
      <c r="BJ310" s="280">
        <f t="shared" si="91"/>
        <v>12002.56</v>
      </c>
      <c r="BK310" s="280">
        <f t="shared" si="91"/>
        <v>12002.56</v>
      </c>
      <c r="BL310" s="279">
        <f t="shared" si="90"/>
        <v>144030.72</v>
      </c>
    </row>
    <row r="311" spans="1:64" x14ac:dyDescent="0.25">
      <c r="A311" s="268" t="s">
        <v>339</v>
      </c>
      <c r="B311" s="175">
        <v>4.2099999999999999E-2</v>
      </c>
      <c r="C311" s="175">
        <v>4.2099999999999999E-2</v>
      </c>
      <c r="D311" s="272">
        <v>5455166.1200000001</v>
      </c>
      <c r="E311" s="272">
        <v>5455166.1200000001</v>
      </c>
      <c r="F311" s="272">
        <v>5461445.7300000004</v>
      </c>
      <c r="G311" s="272">
        <v>5467725.3300000001</v>
      </c>
      <c r="H311" s="272">
        <v>5467725.3300000001</v>
      </c>
      <c r="I311" s="272">
        <v>5467725.3300000001</v>
      </c>
      <c r="J311" s="272">
        <v>5467725.3300000001</v>
      </c>
      <c r="K311" s="272">
        <v>5467725.3300000001</v>
      </c>
      <c r="L311" s="272">
        <v>5467725.3300000001</v>
      </c>
      <c r="M311" s="272">
        <v>5467725.3300000001</v>
      </c>
      <c r="N311" s="272">
        <v>5467725.3300000001</v>
      </c>
      <c r="O311" s="272">
        <v>5467725.3300000001</v>
      </c>
      <c r="P311" s="272">
        <f t="shared" si="87"/>
        <v>65581305.93999999</v>
      </c>
      <c r="Q311" s="272">
        <v>5467725.3300000001</v>
      </c>
      <c r="R311" s="272">
        <v>5467725.3300000001</v>
      </c>
      <c r="S311" s="272">
        <v>5467725.3300000001</v>
      </c>
      <c r="T311" s="272">
        <v>5467725.3300000001</v>
      </c>
      <c r="U311" s="272">
        <v>5467725.3300000001</v>
      </c>
      <c r="V311" s="272">
        <v>5467725.3300000001</v>
      </c>
      <c r="W311" s="272">
        <v>5467725.3300000001</v>
      </c>
      <c r="X311" s="272">
        <v>5467725.3300000001</v>
      </c>
      <c r="Y311" s="272">
        <v>5467725.3300000001</v>
      </c>
      <c r="Z311" s="272">
        <v>5467725.3300000001</v>
      </c>
      <c r="AA311" s="272">
        <v>5467725.3300000001</v>
      </c>
      <c r="AB311" s="272">
        <v>5467725.3300000001</v>
      </c>
      <c r="AC311" s="272">
        <v>5467725.3300000001</v>
      </c>
      <c r="AD311" s="272">
        <v>5467725.3300000001</v>
      </c>
      <c r="AE311" s="272">
        <v>5467725.3300000001</v>
      </c>
      <c r="AF311" s="272">
        <v>5467725.3300000001</v>
      </c>
      <c r="AG311" s="170">
        <f t="shared" si="88"/>
        <v>65612703.959999986</v>
      </c>
      <c r="AI311" s="279">
        <f t="shared" si="101"/>
        <v>19138.54</v>
      </c>
      <c r="AJ311" s="279">
        <f t="shared" si="101"/>
        <v>19138.54</v>
      </c>
      <c r="AK311" s="279">
        <f t="shared" si="101"/>
        <v>19160.57</v>
      </c>
      <c r="AL311" s="279">
        <f t="shared" si="100"/>
        <v>19182.599999999999</v>
      </c>
      <c r="AM311" s="279">
        <f t="shared" si="100"/>
        <v>19182.599999999999</v>
      </c>
      <c r="AN311" s="279">
        <f t="shared" si="100"/>
        <v>19182.599999999999</v>
      </c>
      <c r="AO311" s="279">
        <f t="shared" si="100"/>
        <v>19182.599999999999</v>
      </c>
      <c r="AP311" s="279">
        <f t="shared" si="100"/>
        <v>19182.599999999999</v>
      </c>
      <c r="AQ311" s="279">
        <f t="shared" si="100"/>
        <v>19182.599999999999</v>
      </c>
      <c r="AR311" s="279">
        <f t="shared" si="92"/>
        <v>19182.599999999999</v>
      </c>
      <c r="AS311" s="279">
        <f t="shared" si="92"/>
        <v>19182.599999999999</v>
      </c>
      <c r="AT311" s="279">
        <f t="shared" si="92"/>
        <v>19182.599999999999</v>
      </c>
      <c r="AU311" s="280">
        <f t="shared" si="89"/>
        <v>230081.05000000005</v>
      </c>
      <c r="AV311" s="280">
        <f t="shared" si="99"/>
        <v>19182.599999999999</v>
      </c>
      <c r="AW311" s="280">
        <f t="shared" si="99"/>
        <v>19182.599999999999</v>
      </c>
      <c r="AX311" s="280">
        <f t="shared" si="99"/>
        <v>19182.599999999999</v>
      </c>
      <c r="AY311" s="280">
        <f t="shared" si="98"/>
        <v>19182.599999999999</v>
      </c>
      <c r="AZ311" s="280">
        <f t="shared" si="95"/>
        <v>19182.599999999999</v>
      </c>
      <c r="BA311" s="280">
        <f t="shared" si="96"/>
        <v>19182.599999999999</v>
      </c>
      <c r="BB311" s="280">
        <f t="shared" si="97"/>
        <v>19182.599999999999</v>
      </c>
      <c r="BC311" s="280">
        <f t="shared" si="94"/>
        <v>19182.599999999999</v>
      </c>
      <c r="BD311" s="280">
        <f t="shared" si="94"/>
        <v>19182.599999999999</v>
      </c>
      <c r="BE311" s="280">
        <f t="shared" si="94"/>
        <v>19182.599999999999</v>
      </c>
      <c r="BF311" s="280">
        <f t="shared" si="91"/>
        <v>19182.599999999999</v>
      </c>
      <c r="BG311" s="280">
        <f t="shared" si="91"/>
        <v>19182.599999999999</v>
      </c>
      <c r="BH311" s="280">
        <f t="shared" si="91"/>
        <v>19182.599999999999</v>
      </c>
      <c r="BI311" s="280">
        <f t="shared" si="91"/>
        <v>19182.599999999999</v>
      </c>
      <c r="BJ311" s="280">
        <f t="shared" si="91"/>
        <v>19182.599999999999</v>
      </c>
      <c r="BK311" s="280">
        <f t="shared" si="91"/>
        <v>19182.599999999999</v>
      </c>
      <c r="BL311" s="279">
        <f t="shared" si="90"/>
        <v>230191.20000000004</v>
      </c>
    </row>
    <row r="312" spans="1:64" x14ac:dyDescent="0.25">
      <c r="A312" s="268" t="s">
        <v>340</v>
      </c>
      <c r="B312" s="175">
        <v>3.7600000000000001E-2</v>
      </c>
      <c r="C312" s="175">
        <v>3.7600000000000001E-2</v>
      </c>
      <c r="D312" s="272">
        <v>3006777.6</v>
      </c>
      <c r="E312" s="272">
        <v>3006777.6</v>
      </c>
      <c r="F312" s="272">
        <v>3006777.6</v>
      </c>
      <c r="G312" s="272">
        <v>3006777.6</v>
      </c>
      <c r="H312" s="272">
        <v>3006777.6</v>
      </c>
      <c r="I312" s="272">
        <v>3006777.6</v>
      </c>
      <c r="J312" s="272">
        <v>3006777.6</v>
      </c>
      <c r="K312" s="272">
        <v>3006777.6</v>
      </c>
      <c r="L312" s="272">
        <v>3006777.6</v>
      </c>
      <c r="M312" s="272">
        <v>3006777.6</v>
      </c>
      <c r="N312" s="272">
        <v>3006777.6</v>
      </c>
      <c r="O312" s="272">
        <v>3006777.6</v>
      </c>
      <c r="P312" s="272">
        <f t="shared" si="87"/>
        <v>36081331.20000001</v>
      </c>
      <c r="Q312" s="272">
        <v>3006777.6</v>
      </c>
      <c r="R312" s="272">
        <v>3006777.6</v>
      </c>
      <c r="S312" s="272">
        <v>3006777.6</v>
      </c>
      <c r="T312" s="272">
        <v>3006777.6</v>
      </c>
      <c r="U312" s="272">
        <v>3006777.6</v>
      </c>
      <c r="V312" s="272">
        <v>3006777.6</v>
      </c>
      <c r="W312" s="272">
        <v>3006777.6</v>
      </c>
      <c r="X312" s="272">
        <v>3006777.6</v>
      </c>
      <c r="Y312" s="272">
        <v>3006777.6</v>
      </c>
      <c r="Z312" s="272">
        <v>3006777.6</v>
      </c>
      <c r="AA312" s="272">
        <v>3006777.6</v>
      </c>
      <c r="AB312" s="272">
        <v>3006777.6</v>
      </c>
      <c r="AC312" s="272">
        <v>3006777.6</v>
      </c>
      <c r="AD312" s="272">
        <v>3006777.6</v>
      </c>
      <c r="AE312" s="272">
        <v>3006777.6</v>
      </c>
      <c r="AF312" s="272">
        <v>3006777.6</v>
      </c>
      <c r="AG312" s="170">
        <f t="shared" si="88"/>
        <v>36081331.20000001</v>
      </c>
      <c r="AI312" s="279">
        <f t="shared" si="101"/>
        <v>9421.24</v>
      </c>
      <c r="AJ312" s="279">
        <f t="shared" si="101"/>
        <v>9421.24</v>
      </c>
      <c r="AK312" s="279">
        <f t="shared" si="101"/>
        <v>9421.24</v>
      </c>
      <c r="AL312" s="279">
        <f t="shared" si="100"/>
        <v>9421.24</v>
      </c>
      <c r="AM312" s="279">
        <f t="shared" si="100"/>
        <v>9421.24</v>
      </c>
      <c r="AN312" s="279">
        <f t="shared" si="100"/>
        <v>9421.24</v>
      </c>
      <c r="AO312" s="279">
        <f t="shared" si="100"/>
        <v>9421.24</v>
      </c>
      <c r="AP312" s="279">
        <f t="shared" si="100"/>
        <v>9421.24</v>
      </c>
      <c r="AQ312" s="279">
        <f t="shared" si="100"/>
        <v>9421.24</v>
      </c>
      <c r="AR312" s="279">
        <f t="shared" si="92"/>
        <v>9421.24</v>
      </c>
      <c r="AS312" s="279">
        <f t="shared" si="92"/>
        <v>9421.24</v>
      </c>
      <c r="AT312" s="279">
        <f t="shared" si="92"/>
        <v>9421.24</v>
      </c>
      <c r="AU312" s="280">
        <f t="shared" si="89"/>
        <v>113054.88000000002</v>
      </c>
      <c r="AV312" s="280">
        <f t="shared" si="99"/>
        <v>9421.24</v>
      </c>
      <c r="AW312" s="280">
        <f t="shared" si="99"/>
        <v>9421.24</v>
      </c>
      <c r="AX312" s="280">
        <f t="shared" si="99"/>
        <v>9421.24</v>
      </c>
      <c r="AY312" s="280">
        <f t="shared" si="98"/>
        <v>9421.24</v>
      </c>
      <c r="AZ312" s="280">
        <f t="shared" si="95"/>
        <v>9421.24</v>
      </c>
      <c r="BA312" s="280">
        <f t="shared" si="96"/>
        <v>9421.24</v>
      </c>
      <c r="BB312" s="280">
        <f t="shared" si="97"/>
        <v>9421.24</v>
      </c>
      <c r="BC312" s="280">
        <f t="shared" si="94"/>
        <v>9421.24</v>
      </c>
      <c r="BD312" s="280">
        <f t="shared" si="94"/>
        <v>9421.24</v>
      </c>
      <c r="BE312" s="280">
        <f t="shared" si="94"/>
        <v>9421.24</v>
      </c>
      <c r="BF312" s="280">
        <f t="shared" si="91"/>
        <v>9421.24</v>
      </c>
      <c r="BG312" s="280">
        <f t="shared" si="91"/>
        <v>9421.24</v>
      </c>
      <c r="BH312" s="280">
        <f t="shared" si="91"/>
        <v>9421.24</v>
      </c>
      <c r="BI312" s="280">
        <f t="shared" si="91"/>
        <v>9421.24</v>
      </c>
      <c r="BJ312" s="280">
        <f t="shared" si="91"/>
        <v>9421.24</v>
      </c>
      <c r="BK312" s="280">
        <f t="shared" si="91"/>
        <v>9421.24</v>
      </c>
      <c r="BL312" s="279">
        <f t="shared" si="90"/>
        <v>113054.88000000002</v>
      </c>
    </row>
    <row r="313" spans="1:64" x14ac:dyDescent="0.25">
      <c r="A313" s="268" t="s">
        <v>341</v>
      </c>
      <c r="B313" s="175">
        <v>3.85E-2</v>
      </c>
      <c r="C313" s="175">
        <v>3.85E-2</v>
      </c>
      <c r="D313" s="272">
        <v>4001968.45</v>
      </c>
      <c r="E313" s="272">
        <v>4001968.45</v>
      </c>
      <c r="F313" s="272">
        <v>4001968.45</v>
      </c>
      <c r="G313" s="272">
        <v>4001968.45</v>
      </c>
      <c r="H313" s="272">
        <v>4001968.45</v>
      </c>
      <c r="I313" s="272">
        <v>4001968.45</v>
      </c>
      <c r="J313" s="272">
        <v>4001968.45</v>
      </c>
      <c r="K313" s="272">
        <v>4001968.45</v>
      </c>
      <c r="L313" s="272">
        <v>4001968.45</v>
      </c>
      <c r="M313" s="272">
        <v>4001968.45</v>
      </c>
      <c r="N313" s="272">
        <v>4001968.45</v>
      </c>
      <c r="O313" s="272">
        <v>4001968.45</v>
      </c>
      <c r="P313" s="272">
        <f t="shared" si="87"/>
        <v>48023621.400000006</v>
      </c>
      <c r="Q313" s="272">
        <v>4001968.45</v>
      </c>
      <c r="R313" s="272">
        <v>4001968.45</v>
      </c>
      <c r="S313" s="272">
        <v>4001968.45</v>
      </c>
      <c r="T313" s="272">
        <v>4001968.45</v>
      </c>
      <c r="U313" s="272">
        <v>4001968.45</v>
      </c>
      <c r="V313" s="272">
        <v>4001968.45</v>
      </c>
      <c r="W313" s="272">
        <v>4001968.45</v>
      </c>
      <c r="X313" s="272">
        <v>4001968.45</v>
      </c>
      <c r="Y313" s="272">
        <v>4001968.45</v>
      </c>
      <c r="Z313" s="272">
        <v>4001968.45</v>
      </c>
      <c r="AA313" s="272">
        <v>4001968.45</v>
      </c>
      <c r="AB313" s="272">
        <v>4001968.45</v>
      </c>
      <c r="AC313" s="272">
        <v>4001968.45</v>
      </c>
      <c r="AD313" s="272">
        <v>4001968.45</v>
      </c>
      <c r="AE313" s="272">
        <v>4001968.45</v>
      </c>
      <c r="AF313" s="272">
        <v>4001968.45</v>
      </c>
      <c r="AG313" s="170">
        <f t="shared" si="88"/>
        <v>48023621.400000006</v>
      </c>
      <c r="AI313" s="279">
        <f t="shared" si="101"/>
        <v>12839.65</v>
      </c>
      <c r="AJ313" s="279">
        <f t="shared" si="101"/>
        <v>12839.65</v>
      </c>
      <c r="AK313" s="279">
        <f t="shared" si="101"/>
        <v>12839.65</v>
      </c>
      <c r="AL313" s="279">
        <f t="shared" si="100"/>
        <v>12839.65</v>
      </c>
      <c r="AM313" s="279">
        <f t="shared" si="100"/>
        <v>12839.65</v>
      </c>
      <c r="AN313" s="279">
        <f t="shared" si="100"/>
        <v>12839.65</v>
      </c>
      <c r="AO313" s="279">
        <f t="shared" si="100"/>
        <v>12839.65</v>
      </c>
      <c r="AP313" s="279">
        <f t="shared" si="100"/>
        <v>12839.65</v>
      </c>
      <c r="AQ313" s="279">
        <f t="shared" si="100"/>
        <v>12839.65</v>
      </c>
      <c r="AR313" s="279">
        <f t="shared" si="92"/>
        <v>12839.65</v>
      </c>
      <c r="AS313" s="279">
        <f t="shared" si="92"/>
        <v>12839.65</v>
      </c>
      <c r="AT313" s="279">
        <f t="shared" si="92"/>
        <v>12839.65</v>
      </c>
      <c r="AU313" s="280">
        <f t="shared" si="89"/>
        <v>154075.79999999996</v>
      </c>
      <c r="AV313" s="280">
        <f t="shared" si="99"/>
        <v>12839.65</v>
      </c>
      <c r="AW313" s="280">
        <f t="shared" si="99"/>
        <v>12839.65</v>
      </c>
      <c r="AX313" s="280">
        <f t="shared" si="99"/>
        <v>12839.65</v>
      </c>
      <c r="AY313" s="280">
        <f t="shared" si="98"/>
        <v>12839.65</v>
      </c>
      <c r="AZ313" s="280">
        <f t="shared" si="95"/>
        <v>12839.65</v>
      </c>
      <c r="BA313" s="280">
        <f t="shared" si="96"/>
        <v>12839.65</v>
      </c>
      <c r="BB313" s="280">
        <f t="shared" si="97"/>
        <v>12839.65</v>
      </c>
      <c r="BC313" s="280">
        <f t="shared" si="94"/>
        <v>12839.65</v>
      </c>
      <c r="BD313" s="280">
        <f t="shared" si="94"/>
        <v>12839.65</v>
      </c>
      <c r="BE313" s="280">
        <f t="shared" si="94"/>
        <v>12839.65</v>
      </c>
      <c r="BF313" s="280">
        <f t="shared" si="91"/>
        <v>12839.65</v>
      </c>
      <c r="BG313" s="280">
        <f t="shared" si="91"/>
        <v>12839.65</v>
      </c>
      <c r="BH313" s="280">
        <f t="shared" si="91"/>
        <v>12839.65</v>
      </c>
      <c r="BI313" s="280">
        <f t="shared" si="91"/>
        <v>12839.65</v>
      </c>
      <c r="BJ313" s="280">
        <f t="shared" si="91"/>
        <v>12839.65</v>
      </c>
      <c r="BK313" s="280">
        <f t="shared" si="91"/>
        <v>12839.65</v>
      </c>
      <c r="BL313" s="279">
        <f t="shared" si="90"/>
        <v>154075.79999999996</v>
      </c>
    </row>
    <row r="314" spans="1:64" x14ac:dyDescent="0.25">
      <c r="A314" s="268" t="s">
        <v>342</v>
      </c>
      <c r="B314" s="175">
        <v>3.85E-2</v>
      </c>
      <c r="C314" s="175">
        <v>3.85E-2</v>
      </c>
      <c r="D314" s="272">
        <v>3905587.36</v>
      </c>
      <c r="E314" s="272">
        <v>3905587.36</v>
      </c>
      <c r="F314" s="272">
        <v>3905587.36</v>
      </c>
      <c r="G314" s="272">
        <v>3905587.36</v>
      </c>
      <c r="H314" s="272">
        <v>3905587.36</v>
      </c>
      <c r="I314" s="272">
        <v>3905587.36</v>
      </c>
      <c r="J314" s="272">
        <v>3905587.36</v>
      </c>
      <c r="K314" s="272">
        <v>3905587.36</v>
      </c>
      <c r="L314" s="272">
        <v>3905587.36</v>
      </c>
      <c r="M314" s="272">
        <v>3905587.36</v>
      </c>
      <c r="N314" s="272">
        <v>3905587.36</v>
      </c>
      <c r="O314" s="272">
        <v>3905587.36</v>
      </c>
      <c r="P314" s="272">
        <f t="shared" si="87"/>
        <v>46867048.32</v>
      </c>
      <c r="Q314" s="272">
        <v>3905587.36</v>
      </c>
      <c r="R314" s="272">
        <v>3905587.36</v>
      </c>
      <c r="S314" s="272">
        <v>3905587.36</v>
      </c>
      <c r="T314" s="272">
        <v>3905587.36</v>
      </c>
      <c r="U314" s="272">
        <v>3905587.36</v>
      </c>
      <c r="V314" s="272">
        <v>3905587.36</v>
      </c>
      <c r="W314" s="272">
        <v>3905587.36</v>
      </c>
      <c r="X314" s="272">
        <v>3905587.36</v>
      </c>
      <c r="Y314" s="272">
        <v>3905587.36</v>
      </c>
      <c r="Z314" s="272">
        <v>3905587.36</v>
      </c>
      <c r="AA314" s="272">
        <v>3905587.36</v>
      </c>
      <c r="AB314" s="272">
        <v>3905587.36</v>
      </c>
      <c r="AC314" s="272">
        <v>3905587.36</v>
      </c>
      <c r="AD314" s="272">
        <v>3905587.36</v>
      </c>
      <c r="AE314" s="272">
        <v>3905587.36</v>
      </c>
      <c r="AF314" s="272">
        <v>3905587.36</v>
      </c>
      <c r="AG314" s="170">
        <f t="shared" si="88"/>
        <v>46867048.32</v>
      </c>
      <c r="AI314" s="279">
        <f t="shared" si="101"/>
        <v>12530.43</v>
      </c>
      <c r="AJ314" s="279">
        <f t="shared" si="101"/>
        <v>12530.43</v>
      </c>
      <c r="AK314" s="279">
        <f t="shared" si="101"/>
        <v>12530.43</v>
      </c>
      <c r="AL314" s="279">
        <f t="shared" si="100"/>
        <v>12530.43</v>
      </c>
      <c r="AM314" s="279">
        <f t="shared" si="100"/>
        <v>12530.43</v>
      </c>
      <c r="AN314" s="279">
        <f t="shared" si="100"/>
        <v>12530.43</v>
      </c>
      <c r="AO314" s="279">
        <f t="shared" si="100"/>
        <v>12530.43</v>
      </c>
      <c r="AP314" s="279">
        <f t="shared" si="100"/>
        <v>12530.43</v>
      </c>
      <c r="AQ314" s="279">
        <f t="shared" si="100"/>
        <v>12530.43</v>
      </c>
      <c r="AR314" s="279">
        <f t="shared" si="92"/>
        <v>12530.43</v>
      </c>
      <c r="AS314" s="279">
        <f t="shared" si="92"/>
        <v>12530.43</v>
      </c>
      <c r="AT314" s="279">
        <f t="shared" si="92"/>
        <v>12530.43</v>
      </c>
      <c r="AU314" s="280">
        <f t="shared" si="89"/>
        <v>150365.15999999997</v>
      </c>
      <c r="AV314" s="280">
        <f t="shared" si="99"/>
        <v>12530.43</v>
      </c>
      <c r="AW314" s="280">
        <f t="shared" si="99"/>
        <v>12530.43</v>
      </c>
      <c r="AX314" s="280">
        <f t="shared" si="99"/>
        <v>12530.43</v>
      </c>
      <c r="AY314" s="280">
        <f t="shared" si="98"/>
        <v>12530.43</v>
      </c>
      <c r="AZ314" s="280">
        <f t="shared" si="95"/>
        <v>12530.43</v>
      </c>
      <c r="BA314" s="280">
        <f t="shared" si="96"/>
        <v>12530.43</v>
      </c>
      <c r="BB314" s="280">
        <f t="shared" si="97"/>
        <v>12530.43</v>
      </c>
      <c r="BC314" s="280">
        <f t="shared" si="94"/>
        <v>12530.43</v>
      </c>
      <c r="BD314" s="280">
        <f t="shared" si="94"/>
        <v>12530.43</v>
      </c>
      <c r="BE314" s="280">
        <f t="shared" si="94"/>
        <v>12530.43</v>
      </c>
      <c r="BF314" s="280">
        <f t="shared" si="91"/>
        <v>12530.43</v>
      </c>
      <c r="BG314" s="280">
        <f t="shared" si="91"/>
        <v>12530.43</v>
      </c>
      <c r="BH314" s="280">
        <f t="shared" si="91"/>
        <v>12530.43</v>
      </c>
      <c r="BI314" s="280">
        <f t="shared" si="91"/>
        <v>12530.43</v>
      </c>
      <c r="BJ314" s="280">
        <f t="shared" si="91"/>
        <v>12530.43</v>
      </c>
      <c r="BK314" s="280">
        <f t="shared" si="91"/>
        <v>12530.43</v>
      </c>
      <c r="BL314" s="279">
        <f t="shared" si="90"/>
        <v>150365.15999999997</v>
      </c>
    </row>
    <row r="315" spans="1:64" x14ac:dyDescent="0.25">
      <c r="A315" s="268" t="s">
        <v>343</v>
      </c>
      <c r="B315" s="175">
        <v>3.7500000000000006E-2</v>
      </c>
      <c r="C315" s="175">
        <v>3.7500000000000006E-2</v>
      </c>
      <c r="D315" s="272">
        <v>3001716.49</v>
      </c>
      <c r="E315" s="272">
        <v>3001716.49</v>
      </c>
      <c r="F315" s="272">
        <v>3001716.49</v>
      </c>
      <c r="G315" s="272">
        <v>3001716.49</v>
      </c>
      <c r="H315" s="272">
        <v>3001716.49</v>
      </c>
      <c r="I315" s="272">
        <v>3001716.49</v>
      </c>
      <c r="J315" s="272">
        <v>3001716.49</v>
      </c>
      <c r="K315" s="272">
        <v>3001716.49</v>
      </c>
      <c r="L315" s="272">
        <v>3001716.49</v>
      </c>
      <c r="M315" s="272">
        <v>3001716.49</v>
      </c>
      <c r="N315" s="272">
        <v>3001716.49</v>
      </c>
      <c r="O315" s="272">
        <v>3057786.49</v>
      </c>
      <c r="P315" s="272">
        <f t="shared" si="87"/>
        <v>36076667.88000001</v>
      </c>
      <c r="Q315" s="272">
        <v>3113856.49</v>
      </c>
      <c r="R315" s="272">
        <v>3113856.49</v>
      </c>
      <c r="S315" s="272">
        <v>3113856.49</v>
      </c>
      <c r="T315" s="272">
        <v>3113856.49</v>
      </c>
      <c r="U315" s="272">
        <v>3113856.49</v>
      </c>
      <c r="V315" s="272">
        <v>3113856.49</v>
      </c>
      <c r="W315" s="272">
        <v>3113856.49</v>
      </c>
      <c r="X315" s="272">
        <v>3113856.49</v>
      </c>
      <c r="Y315" s="272">
        <v>3113856.49</v>
      </c>
      <c r="Z315" s="272">
        <v>3113856.49</v>
      </c>
      <c r="AA315" s="272">
        <v>3113856.49</v>
      </c>
      <c r="AB315" s="272">
        <v>3113856.49</v>
      </c>
      <c r="AC315" s="272">
        <v>3113856.49</v>
      </c>
      <c r="AD315" s="272">
        <v>3113856.49</v>
      </c>
      <c r="AE315" s="272">
        <v>3113856.49</v>
      </c>
      <c r="AF315" s="272">
        <v>3113856.49</v>
      </c>
      <c r="AG315" s="170">
        <f t="shared" si="88"/>
        <v>37366277.88000001</v>
      </c>
      <c r="AI315" s="279">
        <f t="shared" si="101"/>
        <v>9380.36</v>
      </c>
      <c r="AJ315" s="279">
        <f t="shared" si="101"/>
        <v>9380.36</v>
      </c>
      <c r="AK315" s="279">
        <f t="shared" si="101"/>
        <v>9380.36</v>
      </c>
      <c r="AL315" s="279">
        <f t="shared" si="100"/>
        <v>9380.36</v>
      </c>
      <c r="AM315" s="279">
        <f t="shared" si="100"/>
        <v>9380.36</v>
      </c>
      <c r="AN315" s="279">
        <f t="shared" si="100"/>
        <v>9380.36</v>
      </c>
      <c r="AO315" s="279">
        <f t="shared" si="100"/>
        <v>9380.36</v>
      </c>
      <c r="AP315" s="279">
        <f t="shared" si="100"/>
        <v>9380.36</v>
      </c>
      <c r="AQ315" s="279">
        <f t="shared" si="100"/>
        <v>9380.36</v>
      </c>
      <c r="AR315" s="279">
        <f t="shared" si="92"/>
        <v>9380.36</v>
      </c>
      <c r="AS315" s="279">
        <f t="shared" si="92"/>
        <v>9380.36</v>
      </c>
      <c r="AT315" s="279">
        <f t="shared" si="92"/>
        <v>9555.58</v>
      </c>
      <c r="AU315" s="280">
        <f t="shared" si="89"/>
        <v>112739.54000000001</v>
      </c>
      <c r="AV315" s="280">
        <f t="shared" si="99"/>
        <v>9730.7999999999993</v>
      </c>
      <c r="AW315" s="280">
        <f t="shared" si="99"/>
        <v>9730.7999999999993</v>
      </c>
      <c r="AX315" s="280">
        <f t="shared" si="99"/>
        <v>9730.7999999999993</v>
      </c>
      <c r="AY315" s="280">
        <f t="shared" si="98"/>
        <v>9730.7999999999993</v>
      </c>
      <c r="AZ315" s="280">
        <f t="shared" si="95"/>
        <v>9730.7999999999993</v>
      </c>
      <c r="BA315" s="280">
        <f t="shared" si="96"/>
        <v>9730.7999999999993</v>
      </c>
      <c r="BB315" s="280">
        <f t="shared" si="97"/>
        <v>9730.7999999999993</v>
      </c>
      <c r="BC315" s="280">
        <f t="shared" si="94"/>
        <v>9730.7999999999993</v>
      </c>
      <c r="BD315" s="280">
        <f t="shared" si="94"/>
        <v>9730.7999999999993</v>
      </c>
      <c r="BE315" s="280">
        <f t="shared" si="94"/>
        <v>9730.7999999999993</v>
      </c>
      <c r="BF315" s="280">
        <f t="shared" si="91"/>
        <v>9730.7999999999993</v>
      </c>
      <c r="BG315" s="280">
        <f t="shared" si="91"/>
        <v>9730.7999999999993</v>
      </c>
      <c r="BH315" s="280">
        <f t="shared" si="91"/>
        <v>9730.7999999999993</v>
      </c>
      <c r="BI315" s="280">
        <f t="shared" si="91"/>
        <v>9730.7999999999993</v>
      </c>
      <c r="BJ315" s="280">
        <f t="shared" si="91"/>
        <v>9730.7999999999993</v>
      </c>
      <c r="BK315" s="280">
        <f t="shared" si="91"/>
        <v>9730.7999999999993</v>
      </c>
      <c r="BL315" s="279">
        <f t="shared" si="90"/>
        <v>116769.60000000002</v>
      </c>
    </row>
    <row r="316" spans="1:64" x14ac:dyDescent="0.25">
      <c r="A316" s="268" t="s">
        <v>344</v>
      </c>
      <c r="B316" s="175">
        <v>3.7500000000000006E-2</v>
      </c>
      <c r="C316" s="175">
        <v>3.7500000000000006E-2</v>
      </c>
      <c r="D316" s="272">
        <v>2989246.21</v>
      </c>
      <c r="E316" s="272">
        <v>2989246.21</v>
      </c>
      <c r="F316" s="272">
        <v>2989246.21</v>
      </c>
      <c r="G316" s="272">
        <v>2989246.21</v>
      </c>
      <c r="H316" s="272">
        <v>2989246.21</v>
      </c>
      <c r="I316" s="272">
        <v>2989246.21</v>
      </c>
      <c r="J316" s="272">
        <v>2989246.21</v>
      </c>
      <c r="K316" s="272">
        <v>2989246.21</v>
      </c>
      <c r="L316" s="272">
        <v>2989246.21</v>
      </c>
      <c r="M316" s="272">
        <v>2989246.21</v>
      </c>
      <c r="N316" s="272">
        <v>2989246.21</v>
      </c>
      <c r="O316" s="272">
        <v>3045316.21</v>
      </c>
      <c r="P316" s="272">
        <f t="shared" si="87"/>
        <v>35927024.520000003</v>
      </c>
      <c r="Q316" s="272">
        <v>3101386.21</v>
      </c>
      <c r="R316" s="272">
        <v>3101386.21</v>
      </c>
      <c r="S316" s="272">
        <v>3101386.21</v>
      </c>
      <c r="T316" s="272">
        <v>3101386.21</v>
      </c>
      <c r="U316" s="272">
        <v>3101386.21</v>
      </c>
      <c r="V316" s="272">
        <v>3101386.21</v>
      </c>
      <c r="W316" s="272">
        <v>3101386.21</v>
      </c>
      <c r="X316" s="272">
        <v>3101386.21</v>
      </c>
      <c r="Y316" s="272">
        <v>3101386.21</v>
      </c>
      <c r="Z316" s="272">
        <v>3101386.21</v>
      </c>
      <c r="AA316" s="272">
        <v>3101386.21</v>
      </c>
      <c r="AB316" s="272">
        <v>3101386.21</v>
      </c>
      <c r="AC316" s="272">
        <v>3101386.21</v>
      </c>
      <c r="AD316" s="272">
        <v>3101386.21</v>
      </c>
      <c r="AE316" s="272">
        <v>3101386.21</v>
      </c>
      <c r="AF316" s="272">
        <v>3101386.21</v>
      </c>
      <c r="AG316" s="170">
        <f t="shared" si="88"/>
        <v>37216634.520000003</v>
      </c>
      <c r="AI316" s="279">
        <f t="shared" si="101"/>
        <v>9341.39</v>
      </c>
      <c r="AJ316" s="279">
        <f t="shared" si="101"/>
        <v>9341.39</v>
      </c>
      <c r="AK316" s="279">
        <f t="shared" si="101"/>
        <v>9341.39</v>
      </c>
      <c r="AL316" s="279">
        <f t="shared" si="100"/>
        <v>9341.39</v>
      </c>
      <c r="AM316" s="279">
        <f t="shared" si="100"/>
        <v>9341.39</v>
      </c>
      <c r="AN316" s="279">
        <f t="shared" si="100"/>
        <v>9341.39</v>
      </c>
      <c r="AO316" s="279">
        <f t="shared" si="100"/>
        <v>9341.39</v>
      </c>
      <c r="AP316" s="279">
        <f t="shared" si="100"/>
        <v>9341.39</v>
      </c>
      <c r="AQ316" s="279">
        <f t="shared" si="100"/>
        <v>9341.39</v>
      </c>
      <c r="AR316" s="279">
        <f t="shared" si="92"/>
        <v>9341.39</v>
      </c>
      <c r="AS316" s="279">
        <f t="shared" si="92"/>
        <v>9341.39</v>
      </c>
      <c r="AT316" s="279">
        <f t="shared" si="92"/>
        <v>9516.61</v>
      </c>
      <c r="AU316" s="280">
        <f t="shared" si="89"/>
        <v>112271.9</v>
      </c>
      <c r="AV316" s="280">
        <f t="shared" si="99"/>
        <v>9691.83</v>
      </c>
      <c r="AW316" s="280">
        <f t="shared" si="99"/>
        <v>9691.83</v>
      </c>
      <c r="AX316" s="280">
        <f t="shared" si="99"/>
        <v>9691.83</v>
      </c>
      <c r="AY316" s="280">
        <f t="shared" si="98"/>
        <v>9691.83</v>
      </c>
      <c r="AZ316" s="280">
        <f t="shared" si="95"/>
        <v>9691.83</v>
      </c>
      <c r="BA316" s="280">
        <f t="shared" si="96"/>
        <v>9691.83</v>
      </c>
      <c r="BB316" s="280">
        <f t="shared" si="97"/>
        <v>9691.83</v>
      </c>
      <c r="BC316" s="280">
        <f t="shared" si="94"/>
        <v>9691.83</v>
      </c>
      <c r="BD316" s="280">
        <f t="shared" si="94"/>
        <v>9691.83</v>
      </c>
      <c r="BE316" s="280">
        <f t="shared" si="94"/>
        <v>9691.83</v>
      </c>
      <c r="BF316" s="280">
        <f t="shared" si="91"/>
        <v>9691.83</v>
      </c>
      <c r="BG316" s="280">
        <f t="shared" si="91"/>
        <v>9691.83</v>
      </c>
      <c r="BH316" s="280">
        <f t="shared" si="91"/>
        <v>9691.83</v>
      </c>
      <c r="BI316" s="280">
        <f t="shared" si="91"/>
        <v>9691.83</v>
      </c>
      <c r="BJ316" s="280">
        <f t="shared" si="91"/>
        <v>9691.83</v>
      </c>
      <c r="BK316" s="280">
        <f t="shared" si="91"/>
        <v>9691.83</v>
      </c>
      <c r="BL316" s="279">
        <f t="shared" si="90"/>
        <v>116301.96</v>
      </c>
    </row>
    <row r="317" spans="1:64" x14ac:dyDescent="0.25">
      <c r="A317" s="268" t="s">
        <v>345</v>
      </c>
      <c r="B317" s="175">
        <v>3.7600000000000001E-2</v>
      </c>
      <c r="C317" s="175">
        <v>3.7600000000000001E-2</v>
      </c>
      <c r="D317" s="272">
        <v>3483804.51</v>
      </c>
      <c r="E317" s="272">
        <v>3483804.51</v>
      </c>
      <c r="F317" s="272">
        <v>3483804.51</v>
      </c>
      <c r="G317" s="272">
        <v>3483804.51</v>
      </c>
      <c r="H317" s="272">
        <v>3483804.51</v>
      </c>
      <c r="I317" s="272">
        <v>3483804.51</v>
      </c>
      <c r="J317" s="272">
        <v>3483804.51</v>
      </c>
      <c r="K317" s="272">
        <v>3483804.51</v>
      </c>
      <c r="L317" s="272">
        <v>3483804.51</v>
      </c>
      <c r="M317" s="272">
        <v>3483804.51</v>
      </c>
      <c r="N317" s="272">
        <v>3483804.51</v>
      </c>
      <c r="O317" s="272">
        <v>3483804.51</v>
      </c>
      <c r="P317" s="272">
        <f t="shared" si="87"/>
        <v>41805654.119999982</v>
      </c>
      <c r="Q317" s="272">
        <v>3483804.51</v>
      </c>
      <c r="R317" s="272">
        <v>3483804.51</v>
      </c>
      <c r="S317" s="272">
        <v>3483804.51</v>
      </c>
      <c r="T317" s="272">
        <v>3483804.51</v>
      </c>
      <c r="U317" s="272">
        <v>3483804.51</v>
      </c>
      <c r="V317" s="272">
        <v>3483804.51</v>
      </c>
      <c r="W317" s="272">
        <v>3483804.51</v>
      </c>
      <c r="X317" s="272">
        <v>3483804.51</v>
      </c>
      <c r="Y317" s="272">
        <v>3483804.51</v>
      </c>
      <c r="Z317" s="272">
        <v>3483804.51</v>
      </c>
      <c r="AA317" s="272">
        <v>3483804.51</v>
      </c>
      <c r="AB317" s="272">
        <v>3483804.51</v>
      </c>
      <c r="AC317" s="272">
        <v>3483804.51</v>
      </c>
      <c r="AD317" s="272">
        <v>3483804.51</v>
      </c>
      <c r="AE317" s="272">
        <v>3483804.51</v>
      </c>
      <c r="AF317" s="272">
        <v>3483804.51</v>
      </c>
      <c r="AG317" s="170">
        <f t="shared" si="88"/>
        <v>41805654.119999982</v>
      </c>
      <c r="AI317" s="279">
        <f t="shared" si="101"/>
        <v>10915.92</v>
      </c>
      <c r="AJ317" s="279">
        <f t="shared" si="101"/>
        <v>10915.92</v>
      </c>
      <c r="AK317" s="279">
        <f t="shared" si="101"/>
        <v>10915.92</v>
      </c>
      <c r="AL317" s="279">
        <f t="shared" si="100"/>
        <v>10915.92</v>
      </c>
      <c r="AM317" s="279">
        <f t="shared" si="100"/>
        <v>10915.92</v>
      </c>
      <c r="AN317" s="279">
        <f t="shared" si="100"/>
        <v>10915.92</v>
      </c>
      <c r="AO317" s="279">
        <f t="shared" si="100"/>
        <v>10915.92</v>
      </c>
      <c r="AP317" s="279">
        <f t="shared" si="100"/>
        <v>10915.92</v>
      </c>
      <c r="AQ317" s="279">
        <f t="shared" si="100"/>
        <v>10915.92</v>
      </c>
      <c r="AR317" s="279">
        <f t="shared" si="92"/>
        <v>10915.92</v>
      </c>
      <c r="AS317" s="279">
        <f t="shared" si="92"/>
        <v>10915.92</v>
      </c>
      <c r="AT317" s="279">
        <f t="shared" si="92"/>
        <v>10915.92</v>
      </c>
      <c r="AU317" s="280">
        <f t="shared" si="89"/>
        <v>130991.03999999999</v>
      </c>
      <c r="AV317" s="280">
        <f t="shared" si="99"/>
        <v>10915.92</v>
      </c>
      <c r="AW317" s="280">
        <f t="shared" si="99"/>
        <v>10915.92</v>
      </c>
      <c r="AX317" s="280">
        <f t="shared" si="99"/>
        <v>10915.92</v>
      </c>
      <c r="AY317" s="280">
        <f t="shared" si="98"/>
        <v>10915.92</v>
      </c>
      <c r="AZ317" s="280">
        <f t="shared" si="95"/>
        <v>10915.92</v>
      </c>
      <c r="BA317" s="280">
        <f t="shared" si="96"/>
        <v>10915.92</v>
      </c>
      <c r="BB317" s="280">
        <f t="shared" si="97"/>
        <v>10915.92</v>
      </c>
      <c r="BC317" s="280">
        <f t="shared" si="94"/>
        <v>10915.92</v>
      </c>
      <c r="BD317" s="280">
        <f t="shared" si="94"/>
        <v>10915.92</v>
      </c>
      <c r="BE317" s="280">
        <f t="shared" si="94"/>
        <v>10915.92</v>
      </c>
      <c r="BF317" s="280">
        <f t="shared" si="91"/>
        <v>10915.92</v>
      </c>
      <c r="BG317" s="280">
        <f t="shared" si="91"/>
        <v>10915.92</v>
      </c>
      <c r="BH317" s="280">
        <f t="shared" si="91"/>
        <v>10915.92</v>
      </c>
      <c r="BI317" s="280">
        <f t="shared" si="91"/>
        <v>10915.92</v>
      </c>
      <c r="BJ317" s="280">
        <f t="shared" si="91"/>
        <v>10915.92</v>
      </c>
      <c r="BK317" s="280">
        <f t="shared" si="91"/>
        <v>10915.92</v>
      </c>
      <c r="BL317" s="279">
        <f t="shared" si="90"/>
        <v>130991.03999999999</v>
      </c>
    </row>
    <row r="318" spans="1:64" x14ac:dyDescent="0.25">
      <c r="A318" s="268" t="s">
        <v>346</v>
      </c>
      <c r="B318" s="175">
        <v>2.9600000000000001E-2</v>
      </c>
      <c r="C318" s="175">
        <v>2.9600000000000001E-2</v>
      </c>
      <c r="D318" s="272">
        <v>26278517.199999999</v>
      </c>
      <c r="E318" s="272">
        <v>26384594.530000001</v>
      </c>
      <c r="F318" s="272">
        <v>26384616.02</v>
      </c>
      <c r="G318" s="272">
        <v>26384745.609999999</v>
      </c>
      <c r="H318" s="272">
        <v>26384884.890000001</v>
      </c>
      <c r="I318" s="272">
        <v>26384686.16</v>
      </c>
      <c r="J318" s="272">
        <v>26384477.740000002</v>
      </c>
      <c r="K318" s="272">
        <v>26384477.740000002</v>
      </c>
      <c r="L318" s="272">
        <v>26384477.740000002</v>
      </c>
      <c r="M318" s="272">
        <v>26398396.100000001</v>
      </c>
      <c r="N318" s="272">
        <v>26412314.460000001</v>
      </c>
      <c r="O318" s="272">
        <v>26412314.460000001</v>
      </c>
      <c r="P318" s="272">
        <f t="shared" si="87"/>
        <v>316578502.64999998</v>
      </c>
      <c r="Q318" s="272">
        <v>26412314.460000001</v>
      </c>
      <c r="R318" s="272">
        <v>26412314.460000001</v>
      </c>
      <c r="S318" s="272">
        <v>26412314.460000001</v>
      </c>
      <c r="T318" s="272">
        <v>26412314.460000001</v>
      </c>
      <c r="U318" s="272">
        <v>26412314.460000001</v>
      </c>
      <c r="V318" s="272">
        <v>26412314.460000001</v>
      </c>
      <c r="W318" s="272">
        <v>26412314.460000001</v>
      </c>
      <c r="X318" s="272">
        <v>26412314.460000001</v>
      </c>
      <c r="Y318" s="272">
        <v>26412314.460000001</v>
      </c>
      <c r="Z318" s="272">
        <v>26412314.460000001</v>
      </c>
      <c r="AA318" s="272">
        <v>26412314.460000001</v>
      </c>
      <c r="AB318" s="272">
        <v>26412314.460000001</v>
      </c>
      <c r="AC318" s="272">
        <v>26412314.460000001</v>
      </c>
      <c r="AD318" s="272">
        <v>26412314.460000001</v>
      </c>
      <c r="AE318" s="272">
        <v>26412314.460000001</v>
      </c>
      <c r="AF318" s="272">
        <v>26412314.460000001</v>
      </c>
      <c r="AG318" s="170">
        <f t="shared" si="88"/>
        <v>316947773.52000004</v>
      </c>
      <c r="AI318" s="279">
        <f t="shared" si="101"/>
        <v>64820.34</v>
      </c>
      <c r="AJ318" s="279">
        <f t="shared" si="101"/>
        <v>65082</v>
      </c>
      <c r="AK318" s="279">
        <f t="shared" si="101"/>
        <v>65082.05</v>
      </c>
      <c r="AL318" s="279">
        <f t="shared" si="100"/>
        <v>65082.37</v>
      </c>
      <c r="AM318" s="279">
        <f t="shared" si="100"/>
        <v>65082.720000000001</v>
      </c>
      <c r="AN318" s="279">
        <f t="shared" si="100"/>
        <v>65082.23</v>
      </c>
      <c r="AO318" s="279">
        <f t="shared" si="100"/>
        <v>65081.71</v>
      </c>
      <c r="AP318" s="279">
        <f t="shared" si="100"/>
        <v>65081.71</v>
      </c>
      <c r="AQ318" s="279">
        <f t="shared" si="100"/>
        <v>65081.71</v>
      </c>
      <c r="AR318" s="279">
        <f t="shared" si="92"/>
        <v>65116.04</v>
      </c>
      <c r="AS318" s="279">
        <f t="shared" si="92"/>
        <v>65150.38</v>
      </c>
      <c r="AT318" s="279">
        <f t="shared" si="92"/>
        <v>65150.38</v>
      </c>
      <c r="AU318" s="280">
        <f t="shared" si="89"/>
        <v>780893.64</v>
      </c>
      <c r="AV318" s="280">
        <f t="shared" si="99"/>
        <v>65150.38</v>
      </c>
      <c r="AW318" s="280">
        <f t="shared" si="99"/>
        <v>65150.38</v>
      </c>
      <c r="AX318" s="280">
        <f t="shared" si="99"/>
        <v>65150.38</v>
      </c>
      <c r="AY318" s="280">
        <f t="shared" si="98"/>
        <v>65150.38</v>
      </c>
      <c r="AZ318" s="280">
        <f t="shared" si="95"/>
        <v>65150.38</v>
      </c>
      <c r="BA318" s="280">
        <f t="shared" si="96"/>
        <v>65150.38</v>
      </c>
      <c r="BB318" s="280">
        <f t="shared" si="97"/>
        <v>65150.38</v>
      </c>
      <c r="BC318" s="280">
        <f t="shared" si="94"/>
        <v>65150.38</v>
      </c>
      <c r="BD318" s="280">
        <f t="shared" si="94"/>
        <v>65150.38</v>
      </c>
      <c r="BE318" s="280">
        <f t="shared" si="94"/>
        <v>65150.38</v>
      </c>
      <c r="BF318" s="280">
        <f t="shared" si="91"/>
        <v>65150.38</v>
      </c>
      <c r="BG318" s="280">
        <f t="shared" si="91"/>
        <v>65150.38</v>
      </c>
      <c r="BH318" s="280">
        <f t="shared" si="91"/>
        <v>65150.38</v>
      </c>
      <c r="BI318" s="280">
        <f t="shared" si="91"/>
        <v>65150.38</v>
      </c>
      <c r="BJ318" s="280">
        <f t="shared" si="91"/>
        <v>65150.38</v>
      </c>
      <c r="BK318" s="280">
        <f t="shared" si="91"/>
        <v>65150.38</v>
      </c>
      <c r="BL318" s="279">
        <f t="shared" si="90"/>
        <v>781804.55999999994</v>
      </c>
    </row>
    <row r="319" spans="1:64" x14ac:dyDescent="0.25">
      <c r="A319" s="268" t="s">
        <v>347</v>
      </c>
      <c r="B319" s="175">
        <v>3.7700000000000004E-2</v>
      </c>
      <c r="C319" s="175">
        <v>3.7700000000000004E-2</v>
      </c>
      <c r="D319" s="272">
        <v>3245891.87</v>
      </c>
      <c r="E319" s="272">
        <v>3245891.87</v>
      </c>
      <c r="F319" s="272">
        <v>3245891.87</v>
      </c>
      <c r="G319" s="272">
        <v>3245891.87</v>
      </c>
      <c r="H319" s="272">
        <v>3245891.87</v>
      </c>
      <c r="I319" s="272">
        <v>3245891.87</v>
      </c>
      <c r="J319" s="272">
        <v>3245891.87</v>
      </c>
      <c r="K319" s="272">
        <v>3245891.87</v>
      </c>
      <c r="L319" s="272">
        <v>3245891.87</v>
      </c>
      <c r="M319" s="272">
        <v>3245891.87</v>
      </c>
      <c r="N319" s="272">
        <v>3245891.87</v>
      </c>
      <c r="O319" s="272">
        <v>3245891.87</v>
      </c>
      <c r="P319" s="272">
        <f t="shared" si="87"/>
        <v>38950702.440000005</v>
      </c>
      <c r="Q319" s="272">
        <v>3245891.87</v>
      </c>
      <c r="R319" s="272">
        <v>3245891.87</v>
      </c>
      <c r="S319" s="272">
        <v>3245891.87</v>
      </c>
      <c r="T319" s="272">
        <v>3245891.87</v>
      </c>
      <c r="U319" s="272">
        <v>3245891.87</v>
      </c>
      <c r="V319" s="272">
        <v>3245891.87</v>
      </c>
      <c r="W319" s="272">
        <v>3245891.87</v>
      </c>
      <c r="X319" s="272">
        <v>3245891.87</v>
      </c>
      <c r="Y319" s="272">
        <v>3245891.87</v>
      </c>
      <c r="Z319" s="272">
        <v>3245891.87</v>
      </c>
      <c r="AA319" s="272">
        <v>3245891.87</v>
      </c>
      <c r="AB319" s="272">
        <v>3245891.87</v>
      </c>
      <c r="AC319" s="272">
        <v>3245891.87</v>
      </c>
      <c r="AD319" s="272">
        <v>3245891.87</v>
      </c>
      <c r="AE319" s="272">
        <v>3245891.87</v>
      </c>
      <c r="AF319" s="272">
        <v>3245891.87</v>
      </c>
      <c r="AG319" s="170">
        <f t="shared" si="88"/>
        <v>38950702.440000005</v>
      </c>
      <c r="AI319" s="279">
        <f t="shared" si="101"/>
        <v>10197.51</v>
      </c>
      <c r="AJ319" s="279">
        <f t="shared" si="101"/>
        <v>10197.51</v>
      </c>
      <c r="AK319" s="279">
        <f t="shared" si="101"/>
        <v>10197.51</v>
      </c>
      <c r="AL319" s="279">
        <f t="shared" si="100"/>
        <v>10197.51</v>
      </c>
      <c r="AM319" s="279">
        <f t="shared" si="100"/>
        <v>10197.51</v>
      </c>
      <c r="AN319" s="279">
        <f t="shared" si="100"/>
        <v>10197.51</v>
      </c>
      <c r="AO319" s="279">
        <f t="shared" si="100"/>
        <v>10197.51</v>
      </c>
      <c r="AP319" s="279">
        <f t="shared" si="100"/>
        <v>10197.51</v>
      </c>
      <c r="AQ319" s="279">
        <f t="shared" si="100"/>
        <v>10197.51</v>
      </c>
      <c r="AR319" s="279">
        <f t="shared" si="92"/>
        <v>10197.51</v>
      </c>
      <c r="AS319" s="279">
        <f t="shared" si="92"/>
        <v>10197.51</v>
      </c>
      <c r="AT319" s="279">
        <f t="shared" si="92"/>
        <v>10197.51</v>
      </c>
      <c r="AU319" s="280">
        <f t="shared" si="89"/>
        <v>122370.11999999998</v>
      </c>
      <c r="AV319" s="280">
        <f t="shared" si="99"/>
        <v>10197.51</v>
      </c>
      <c r="AW319" s="280">
        <f t="shared" si="99"/>
        <v>10197.51</v>
      </c>
      <c r="AX319" s="280">
        <f t="shared" si="99"/>
        <v>10197.51</v>
      </c>
      <c r="AY319" s="280">
        <f t="shared" si="98"/>
        <v>10197.51</v>
      </c>
      <c r="AZ319" s="280">
        <f t="shared" si="95"/>
        <v>10197.51</v>
      </c>
      <c r="BA319" s="280">
        <f t="shared" si="96"/>
        <v>10197.51</v>
      </c>
      <c r="BB319" s="280">
        <f t="shared" si="97"/>
        <v>10197.51</v>
      </c>
      <c r="BC319" s="280">
        <f t="shared" si="94"/>
        <v>10197.51</v>
      </c>
      <c r="BD319" s="280">
        <f t="shared" si="94"/>
        <v>10197.51</v>
      </c>
      <c r="BE319" s="280">
        <f t="shared" si="94"/>
        <v>10197.51</v>
      </c>
      <c r="BF319" s="280">
        <f t="shared" si="91"/>
        <v>10197.51</v>
      </c>
      <c r="BG319" s="280">
        <f t="shared" si="91"/>
        <v>10197.51</v>
      </c>
      <c r="BH319" s="280">
        <f t="shared" si="91"/>
        <v>10197.51</v>
      </c>
      <c r="BI319" s="280">
        <f t="shared" si="91"/>
        <v>10197.51</v>
      </c>
      <c r="BJ319" s="280">
        <f t="shared" si="91"/>
        <v>10197.51</v>
      </c>
      <c r="BK319" s="280">
        <f t="shared" si="91"/>
        <v>10197.51</v>
      </c>
      <c r="BL319" s="279">
        <f t="shared" si="90"/>
        <v>122370.11999999998</v>
      </c>
    </row>
    <row r="320" spans="1:64" x14ac:dyDescent="0.25">
      <c r="A320" s="268" t="s">
        <v>348</v>
      </c>
      <c r="B320" s="175">
        <v>4.9200000000000001E-2</v>
      </c>
      <c r="C320" s="175">
        <v>4.9200000000000001E-2</v>
      </c>
      <c r="D320" s="272">
        <v>2454258.42</v>
      </c>
      <c r="E320" s="272">
        <v>2454258.42</v>
      </c>
      <c r="F320" s="272">
        <v>2454258.42</v>
      </c>
      <c r="G320" s="272">
        <v>2454258.42</v>
      </c>
      <c r="H320" s="272">
        <v>2454258.42</v>
      </c>
      <c r="I320" s="272">
        <v>2454258.42</v>
      </c>
      <c r="J320" s="272">
        <v>2454258.42</v>
      </c>
      <c r="K320" s="272">
        <v>2454258.42</v>
      </c>
      <c r="L320" s="272">
        <v>2454258.42</v>
      </c>
      <c r="M320" s="272">
        <v>2454258.42</v>
      </c>
      <c r="N320" s="272">
        <v>2454258.42</v>
      </c>
      <c r="O320" s="272">
        <v>2454258.42</v>
      </c>
      <c r="P320" s="272">
        <f t="shared" si="87"/>
        <v>29451101.040000007</v>
      </c>
      <c r="Q320" s="272">
        <v>2454258.42</v>
      </c>
      <c r="R320" s="272">
        <v>2454258.42</v>
      </c>
      <c r="S320" s="272">
        <v>2454258.42</v>
      </c>
      <c r="T320" s="272">
        <v>2454258.42</v>
      </c>
      <c r="U320" s="272">
        <v>2454258.42</v>
      </c>
      <c r="V320" s="272">
        <v>2454258.42</v>
      </c>
      <c r="W320" s="272">
        <v>2454258.42</v>
      </c>
      <c r="X320" s="272">
        <v>2454258.42</v>
      </c>
      <c r="Y320" s="272">
        <v>2454258.42</v>
      </c>
      <c r="Z320" s="272">
        <v>2454258.42</v>
      </c>
      <c r="AA320" s="272">
        <v>2454258.42</v>
      </c>
      <c r="AB320" s="272">
        <v>2454258.42</v>
      </c>
      <c r="AC320" s="272">
        <v>2454258.42</v>
      </c>
      <c r="AD320" s="272">
        <v>2454258.42</v>
      </c>
      <c r="AE320" s="272">
        <v>2454258.42</v>
      </c>
      <c r="AF320" s="272">
        <v>2454258.42</v>
      </c>
      <c r="AG320" s="170">
        <f t="shared" si="88"/>
        <v>29451101.040000007</v>
      </c>
      <c r="AI320" s="279">
        <f t="shared" si="101"/>
        <v>10062.459999999999</v>
      </c>
      <c r="AJ320" s="279">
        <f t="shared" si="101"/>
        <v>10062.459999999999</v>
      </c>
      <c r="AK320" s="279">
        <f t="shared" si="101"/>
        <v>10062.459999999999</v>
      </c>
      <c r="AL320" s="279">
        <f t="shared" si="100"/>
        <v>10062.459999999999</v>
      </c>
      <c r="AM320" s="279">
        <f t="shared" si="100"/>
        <v>10062.459999999999</v>
      </c>
      <c r="AN320" s="279">
        <f t="shared" si="100"/>
        <v>10062.459999999999</v>
      </c>
      <c r="AO320" s="279">
        <f t="shared" si="100"/>
        <v>10062.459999999999</v>
      </c>
      <c r="AP320" s="279">
        <f t="shared" si="100"/>
        <v>10062.459999999999</v>
      </c>
      <c r="AQ320" s="279">
        <f t="shared" si="100"/>
        <v>10062.459999999999</v>
      </c>
      <c r="AR320" s="279">
        <f t="shared" si="92"/>
        <v>10062.459999999999</v>
      </c>
      <c r="AS320" s="279">
        <f t="shared" si="92"/>
        <v>10062.459999999999</v>
      </c>
      <c r="AT320" s="279">
        <f t="shared" si="92"/>
        <v>10062.459999999999</v>
      </c>
      <c r="AU320" s="280">
        <f t="shared" si="89"/>
        <v>120749.51999999996</v>
      </c>
      <c r="AV320" s="280">
        <f t="shared" si="99"/>
        <v>10062.459999999999</v>
      </c>
      <c r="AW320" s="280">
        <f t="shared" si="99"/>
        <v>10062.459999999999</v>
      </c>
      <c r="AX320" s="280">
        <f t="shared" si="99"/>
        <v>10062.459999999999</v>
      </c>
      <c r="AY320" s="280">
        <f t="shared" si="98"/>
        <v>10062.459999999999</v>
      </c>
      <c r="AZ320" s="280">
        <f t="shared" si="95"/>
        <v>10062.459999999999</v>
      </c>
      <c r="BA320" s="280">
        <f t="shared" si="96"/>
        <v>10062.459999999999</v>
      </c>
      <c r="BB320" s="280">
        <f t="shared" si="97"/>
        <v>10062.459999999999</v>
      </c>
      <c r="BC320" s="280">
        <f t="shared" si="94"/>
        <v>10062.459999999999</v>
      </c>
      <c r="BD320" s="280">
        <f t="shared" si="94"/>
        <v>10062.459999999999</v>
      </c>
      <c r="BE320" s="280">
        <f t="shared" si="94"/>
        <v>10062.459999999999</v>
      </c>
      <c r="BF320" s="280">
        <f t="shared" si="91"/>
        <v>10062.459999999999</v>
      </c>
      <c r="BG320" s="280">
        <f t="shared" si="91"/>
        <v>10062.459999999999</v>
      </c>
      <c r="BH320" s="280">
        <f t="shared" si="91"/>
        <v>10062.459999999999</v>
      </c>
      <c r="BI320" s="280">
        <f t="shared" si="91"/>
        <v>10062.459999999999</v>
      </c>
      <c r="BJ320" s="280">
        <f t="shared" si="91"/>
        <v>10062.459999999999</v>
      </c>
      <c r="BK320" s="280">
        <f t="shared" si="91"/>
        <v>10062.459999999999</v>
      </c>
      <c r="BL320" s="279">
        <f t="shared" si="90"/>
        <v>120749.51999999996</v>
      </c>
    </row>
    <row r="321" spans="1:64" x14ac:dyDescent="0.25">
      <c r="A321" s="268" t="s">
        <v>349</v>
      </c>
      <c r="B321" s="175">
        <v>4.2299999999999997E-2</v>
      </c>
      <c r="C321" s="175">
        <v>4.2299999999999997E-2</v>
      </c>
      <c r="D321" s="272">
        <v>2310232.75</v>
      </c>
      <c r="E321" s="272">
        <v>2310232.75</v>
      </c>
      <c r="F321" s="272">
        <v>2310232.75</v>
      </c>
      <c r="G321" s="272">
        <v>2310232.75</v>
      </c>
      <c r="H321" s="272">
        <v>2310232.75</v>
      </c>
      <c r="I321" s="272">
        <v>2310232.75</v>
      </c>
      <c r="J321" s="272">
        <v>2310232.75</v>
      </c>
      <c r="K321" s="272">
        <v>2310232.75</v>
      </c>
      <c r="L321" s="272">
        <v>2310232.75</v>
      </c>
      <c r="M321" s="272">
        <v>2310232.75</v>
      </c>
      <c r="N321" s="272">
        <v>2310232.75</v>
      </c>
      <c r="O321" s="272">
        <v>2310232.75</v>
      </c>
      <c r="P321" s="272">
        <f t="shared" si="87"/>
        <v>27722793</v>
      </c>
      <c r="Q321" s="272">
        <v>2310232.75</v>
      </c>
      <c r="R321" s="272">
        <v>2310232.75</v>
      </c>
      <c r="S321" s="272">
        <v>2310232.75</v>
      </c>
      <c r="T321" s="272">
        <v>2310232.75</v>
      </c>
      <c r="U321" s="272">
        <v>2310232.75</v>
      </c>
      <c r="V321" s="272">
        <v>2310232.75</v>
      </c>
      <c r="W321" s="272">
        <v>2310232.75</v>
      </c>
      <c r="X321" s="272">
        <v>2310232.75</v>
      </c>
      <c r="Y321" s="272">
        <v>2310232.75</v>
      </c>
      <c r="Z321" s="272">
        <v>2310232.75</v>
      </c>
      <c r="AA321" s="272">
        <v>2310232.75</v>
      </c>
      <c r="AB321" s="272">
        <v>2310232.75</v>
      </c>
      <c r="AC321" s="272">
        <v>2310232.75</v>
      </c>
      <c r="AD321" s="272">
        <v>2310232.75</v>
      </c>
      <c r="AE321" s="272">
        <v>2310232.75</v>
      </c>
      <c r="AF321" s="272">
        <v>2310232.75</v>
      </c>
      <c r="AG321" s="170">
        <f t="shared" si="88"/>
        <v>27722793</v>
      </c>
      <c r="AI321" s="279">
        <f t="shared" si="101"/>
        <v>8143.57</v>
      </c>
      <c r="AJ321" s="279">
        <f t="shared" si="101"/>
        <v>8143.57</v>
      </c>
      <c r="AK321" s="279">
        <f t="shared" si="101"/>
        <v>8143.57</v>
      </c>
      <c r="AL321" s="279">
        <f t="shared" si="100"/>
        <v>8143.57</v>
      </c>
      <c r="AM321" s="279">
        <f t="shared" si="100"/>
        <v>8143.57</v>
      </c>
      <c r="AN321" s="279">
        <f t="shared" si="100"/>
        <v>8143.57</v>
      </c>
      <c r="AO321" s="279">
        <f t="shared" si="100"/>
        <v>8143.57</v>
      </c>
      <c r="AP321" s="279">
        <f t="shared" si="100"/>
        <v>8143.57</v>
      </c>
      <c r="AQ321" s="279">
        <f t="shared" si="100"/>
        <v>8143.57</v>
      </c>
      <c r="AR321" s="279">
        <f t="shared" si="92"/>
        <v>8143.57</v>
      </c>
      <c r="AS321" s="279">
        <f t="shared" si="92"/>
        <v>8143.57</v>
      </c>
      <c r="AT321" s="279">
        <f t="shared" si="92"/>
        <v>8143.57</v>
      </c>
      <c r="AU321" s="280">
        <f t="shared" si="89"/>
        <v>97722.840000000026</v>
      </c>
      <c r="AV321" s="280">
        <f t="shared" si="99"/>
        <v>8143.57</v>
      </c>
      <c r="AW321" s="280">
        <f t="shared" si="99"/>
        <v>8143.57</v>
      </c>
      <c r="AX321" s="280">
        <f t="shared" si="99"/>
        <v>8143.57</v>
      </c>
      <c r="AY321" s="280">
        <f t="shared" si="98"/>
        <v>8143.57</v>
      </c>
      <c r="AZ321" s="280">
        <f t="shared" si="95"/>
        <v>8143.57</v>
      </c>
      <c r="BA321" s="280">
        <f t="shared" si="96"/>
        <v>8143.57</v>
      </c>
      <c r="BB321" s="280">
        <f t="shared" si="97"/>
        <v>8143.57</v>
      </c>
      <c r="BC321" s="280">
        <f t="shared" si="94"/>
        <v>8143.57</v>
      </c>
      <c r="BD321" s="280">
        <f t="shared" si="94"/>
        <v>8143.57</v>
      </c>
      <c r="BE321" s="280">
        <f t="shared" si="94"/>
        <v>8143.57</v>
      </c>
      <c r="BF321" s="280">
        <f t="shared" si="91"/>
        <v>8143.57</v>
      </c>
      <c r="BG321" s="280">
        <f t="shared" si="91"/>
        <v>8143.57</v>
      </c>
      <c r="BH321" s="280">
        <f t="shared" si="91"/>
        <v>8143.57</v>
      </c>
      <c r="BI321" s="280">
        <f t="shared" si="91"/>
        <v>8143.57</v>
      </c>
      <c r="BJ321" s="280">
        <f t="shared" si="91"/>
        <v>8143.57</v>
      </c>
      <c r="BK321" s="280">
        <f t="shared" si="91"/>
        <v>8143.57</v>
      </c>
      <c r="BL321" s="279">
        <f t="shared" si="90"/>
        <v>97722.840000000026</v>
      </c>
    </row>
    <row r="322" spans="1:64" x14ac:dyDescent="0.25">
      <c r="A322" s="268" t="s">
        <v>350</v>
      </c>
      <c r="B322" s="175">
        <v>4.4400000000000002E-2</v>
      </c>
      <c r="C322" s="175">
        <v>4.4400000000000002E-2</v>
      </c>
      <c r="D322" s="272">
        <v>2059928.04</v>
      </c>
      <c r="E322" s="272">
        <v>2059928.04</v>
      </c>
      <c r="F322" s="272">
        <v>2059928.04</v>
      </c>
      <c r="G322" s="272">
        <v>2059928.04</v>
      </c>
      <c r="H322" s="272">
        <v>2059928.04</v>
      </c>
      <c r="I322" s="272">
        <v>2059928.04</v>
      </c>
      <c r="J322" s="272">
        <v>2059928.04</v>
      </c>
      <c r="K322" s="272">
        <v>2059928.04</v>
      </c>
      <c r="L322" s="272">
        <v>2059928.04</v>
      </c>
      <c r="M322" s="272">
        <v>2059928.04</v>
      </c>
      <c r="N322" s="272">
        <v>2059928.04</v>
      </c>
      <c r="O322" s="272">
        <v>2059928.04</v>
      </c>
      <c r="P322" s="272">
        <f t="shared" si="87"/>
        <v>24719136.479999993</v>
      </c>
      <c r="Q322" s="272">
        <v>2059928.04</v>
      </c>
      <c r="R322" s="272">
        <v>2059928.04</v>
      </c>
      <c r="S322" s="272">
        <v>2059928.04</v>
      </c>
      <c r="T322" s="272">
        <v>2084621.08</v>
      </c>
      <c r="U322" s="272">
        <v>2109314.12</v>
      </c>
      <c r="V322" s="272">
        <v>2109314.12</v>
      </c>
      <c r="W322" s="272">
        <v>2109314.12</v>
      </c>
      <c r="X322" s="272">
        <v>2109314.12</v>
      </c>
      <c r="Y322" s="272">
        <v>2109314.12</v>
      </c>
      <c r="Z322" s="272">
        <v>2109314.12</v>
      </c>
      <c r="AA322" s="272">
        <v>2109314.12</v>
      </c>
      <c r="AB322" s="272">
        <v>2109314.12</v>
      </c>
      <c r="AC322" s="272">
        <v>2109314.12</v>
      </c>
      <c r="AD322" s="272">
        <v>2109314.12</v>
      </c>
      <c r="AE322" s="272">
        <v>2109314.12</v>
      </c>
      <c r="AF322" s="272">
        <v>2171174.125</v>
      </c>
      <c r="AG322" s="170">
        <f t="shared" si="88"/>
        <v>25373629.445000008</v>
      </c>
      <c r="AI322" s="279">
        <f t="shared" si="101"/>
        <v>7621.73</v>
      </c>
      <c r="AJ322" s="279">
        <f t="shared" si="101"/>
        <v>7621.73</v>
      </c>
      <c r="AK322" s="279">
        <f t="shared" si="101"/>
        <v>7621.73</v>
      </c>
      <c r="AL322" s="279">
        <f t="shared" si="100"/>
        <v>7621.73</v>
      </c>
      <c r="AM322" s="279">
        <f t="shared" si="100"/>
        <v>7621.73</v>
      </c>
      <c r="AN322" s="279">
        <f t="shared" si="100"/>
        <v>7621.73</v>
      </c>
      <c r="AO322" s="279">
        <f t="shared" si="100"/>
        <v>7621.73</v>
      </c>
      <c r="AP322" s="279">
        <f t="shared" si="100"/>
        <v>7621.73</v>
      </c>
      <c r="AQ322" s="279">
        <f t="shared" si="100"/>
        <v>7621.73</v>
      </c>
      <c r="AR322" s="279">
        <f t="shared" si="92"/>
        <v>7621.73</v>
      </c>
      <c r="AS322" s="279">
        <f t="shared" si="92"/>
        <v>7621.73</v>
      </c>
      <c r="AT322" s="279">
        <f t="shared" si="92"/>
        <v>7621.73</v>
      </c>
      <c r="AU322" s="280">
        <f t="shared" si="89"/>
        <v>91460.759999999966</v>
      </c>
      <c r="AV322" s="280">
        <f t="shared" si="99"/>
        <v>7621.73</v>
      </c>
      <c r="AW322" s="280">
        <f t="shared" si="99"/>
        <v>7621.73</v>
      </c>
      <c r="AX322" s="280">
        <f t="shared" si="99"/>
        <v>7621.73</v>
      </c>
      <c r="AY322" s="280">
        <f t="shared" si="98"/>
        <v>7713.1</v>
      </c>
      <c r="AZ322" s="280">
        <f t="shared" si="95"/>
        <v>7804.46</v>
      </c>
      <c r="BA322" s="280">
        <f t="shared" si="96"/>
        <v>7804.46</v>
      </c>
      <c r="BB322" s="280">
        <f t="shared" si="97"/>
        <v>7804.46</v>
      </c>
      <c r="BC322" s="280">
        <f t="shared" si="94"/>
        <v>7804.46</v>
      </c>
      <c r="BD322" s="280">
        <f t="shared" si="94"/>
        <v>7804.46</v>
      </c>
      <c r="BE322" s="280">
        <f t="shared" si="94"/>
        <v>7804.46</v>
      </c>
      <c r="BF322" s="280">
        <f t="shared" si="91"/>
        <v>7804.46</v>
      </c>
      <c r="BG322" s="280">
        <f t="shared" si="91"/>
        <v>7804.46</v>
      </c>
      <c r="BH322" s="280">
        <f t="shared" si="91"/>
        <v>7804.46</v>
      </c>
      <c r="BI322" s="280">
        <f t="shared" si="91"/>
        <v>7804.46</v>
      </c>
      <c r="BJ322" s="280">
        <f t="shared" si="91"/>
        <v>7804.46</v>
      </c>
      <c r="BK322" s="280">
        <f t="shared" si="91"/>
        <v>8033.34</v>
      </c>
      <c r="BL322" s="279">
        <f t="shared" si="90"/>
        <v>93882.400000000009</v>
      </c>
    </row>
    <row r="323" spans="1:64" x14ac:dyDescent="0.25">
      <c r="A323" s="268" t="s">
        <v>351</v>
      </c>
      <c r="B323" s="175">
        <v>4.4499999999999998E-2</v>
      </c>
      <c r="C323" s="175">
        <v>4.4499999999999998E-2</v>
      </c>
      <c r="D323" s="272">
        <v>1987208.52</v>
      </c>
      <c r="E323" s="272">
        <v>1987208.52</v>
      </c>
      <c r="F323" s="272">
        <v>1987208.52</v>
      </c>
      <c r="G323" s="272">
        <v>1987208.52</v>
      </c>
      <c r="H323" s="272">
        <v>1987208.52</v>
      </c>
      <c r="I323" s="272">
        <v>1987208.52</v>
      </c>
      <c r="J323" s="272">
        <v>1987208.52</v>
      </c>
      <c r="K323" s="272">
        <v>1987208.52</v>
      </c>
      <c r="L323" s="272">
        <v>1987208.52</v>
      </c>
      <c r="M323" s="272">
        <v>1987208.52</v>
      </c>
      <c r="N323" s="272">
        <v>1987208.52</v>
      </c>
      <c r="O323" s="272">
        <v>1987208.52</v>
      </c>
      <c r="P323" s="272">
        <f t="shared" si="87"/>
        <v>23846502.239999998</v>
      </c>
      <c r="Q323" s="272">
        <v>1987208.52</v>
      </c>
      <c r="R323" s="272">
        <v>1987208.52</v>
      </c>
      <c r="S323" s="272">
        <v>1987208.52</v>
      </c>
      <c r="T323" s="272">
        <v>1987208.52</v>
      </c>
      <c r="U323" s="272">
        <v>1987208.52</v>
      </c>
      <c r="V323" s="272">
        <v>1987208.52</v>
      </c>
      <c r="W323" s="272">
        <v>1987208.52</v>
      </c>
      <c r="X323" s="272">
        <v>1987208.52</v>
      </c>
      <c r="Y323" s="272">
        <v>1987208.52</v>
      </c>
      <c r="Z323" s="272">
        <v>1987208.52</v>
      </c>
      <c r="AA323" s="272">
        <v>1987208.52</v>
      </c>
      <c r="AB323" s="272">
        <v>1987208.52</v>
      </c>
      <c r="AC323" s="272">
        <v>1987208.52</v>
      </c>
      <c r="AD323" s="272">
        <v>1987208.52</v>
      </c>
      <c r="AE323" s="272">
        <v>1987208.52</v>
      </c>
      <c r="AF323" s="272">
        <v>2073195.23</v>
      </c>
      <c r="AG323" s="170">
        <f t="shared" si="88"/>
        <v>23932488.949999999</v>
      </c>
      <c r="AI323" s="279">
        <f t="shared" si="101"/>
        <v>7369.23</v>
      </c>
      <c r="AJ323" s="279">
        <f t="shared" si="101"/>
        <v>7369.23</v>
      </c>
      <c r="AK323" s="279">
        <f t="shared" si="101"/>
        <v>7369.23</v>
      </c>
      <c r="AL323" s="279">
        <f t="shared" si="100"/>
        <v>7369.23</v>
      </c>
      <c r="AM323" s="279">
        <f t="shared" si="100"/>
        <v>7369.23</v>
      </c>
      <c r="AN323" s="279">
        <f t="shared" si="100"/>
        <v>7369.23</v>
      </c>
      <c r="AO323" s="279">
        <f t="shared" si="100"/>
        <v>7369.23</v>
      </c>
      <c r="AP323" s="279">
        <f t="shared" si="100"/>
        <v>7369.23</v>
      </c>
      <c r="AQ323" s="279">
        <f t="shared" si="100"/>
        <v>7369.23</v>
      </c>
      <c r="AR323" s="279">
        <f t="shared" si="92"/>
        <v>7369.23</v>
      </c>
      <c r="AS323" s="279">
        <f t="shared" si="92"/>
        <v>7369.23</v>
      </c>
      <c r="AT323" s="279">
        <f t="shared" si="92"/>
        <v>7369.23</v>
      </c>
      <c r="AU323" s="280">
        <f t="shared" si="89"/>
        <v>88430.759999999966</v>
      </c>
      <c r="AV323" s="280">
        <f t="shared" si="99"/>
        <v>7369.23</v>
      </c>
      <c r="AW323" s="280">
        <f t="shared" si="99"/>
        <v>7369.23</v>
      </c>
      <c r="AX323" s="280">
        <f t="shared" si="99"/>
        <v>7369.23</v>
      </c>
      <c r="AY323" s="280">
        <f t="shared" si="98"/>
        <v>7369.23</v>
      </c>
      <c r="AZ323" s="280">
        <f t="shared" si="95"/>
        <v>7369.23</v>
      </c>
      <c r="BA323" s="280">
        <f t="shared" si="96"/>
        <v>7369.23</v>
      </c>
      <c r="BB323" s="280">
        <f t="shared" si="97"/>
        <v>7369.23</v>
      </c>
      <c r="BC323" s="280">
        <f t="shared" si="94"/>
        <v>7369.23</v>
      </c>
      <c r="BD323" s="280">
        <f t="shared" si="94"/>
        <v>7369.23</v>
      </c>
      <c r="BE323" s="280">
        <f t="shared" si="94"/>
        <v>7369.23</v>
      </c>
      <c r="BF323" s="280">
        <f t="shared" si="91"/>
        <v>7369.23</v>
      </c>
      <c r="BG323" s="280">
        <f t="shared" si="91"/>
        <v>7369.23</v>
      </c>
      <c r="BH323" s="280">
        <f t="shared" si="91"/>
        <v>7369.23</v>
      </c>
      <c r="BI323" s="280">
        <f t="shared" si="91"/>
        <v>7369.23</v>
      </c>
      <c r="BJ323" s="280">
        <f t="shared" si="91"/>
        <v>7369.23</v>
      </c>
      <c r="BK323" s="280">
        <f t="shared" si="91"/>
        <v>7688.1</v>
      </c>
      <c r="BL323" s="279">
        <f t="shared" si="90"/>
        <v>88749.629999999976</v>
      </c>
    </row>
    <row r="324" spans="1:64" x14ac:dyDescent="0.25">
      <c r="A324" s="268" t="s">
        <v>352</v>
      </c>
      <c r="B324" s="175">
        <v>5.8400000000000001E-2</v>
      </c>
      <c r="C324" s="175">
        <v>5.8400000000000001E-2</v>
      </c>
      <c r="D324" s="272">
        <v>3326335.69</v>
      </c>
      <c r="E324" s="272">
        <v>3326335.69</v>
      </c>
      <c r="F324" s="272">
        <v>3326335.69</v>
      </c>
      <c r="G324" s="272">
        <v>3326335.69</v>
      </c>
      <c r="H324" s="272">
        <v>3326335.69</v>
      </c>
      <c r="I324" s="272">
        <v>3326335.69</v>
      </c>
      <c r="J324" s="272">
        <v>3326335.69</v>
      </c>
      <c r="K324" s="272">
        <v>3326335.69</v>
      </c>
      <c r="L324" s="272">
        <v>3326335.69</v>
      </c>
      <c r="M324" s="272">
        <v>3326335.69</v>
      </c>
      <c r="N324" s="272">
        <v>3326335.69</v>
      </c>
      <c r="O324" s="272">
        <v>3326335.69</v>
      </c>
      <c r="P324" s="272">
        <f t="shared" si="87"/>
        <v>39916028.280000001</v>
      </c>
      <c r="Q324" s="272">
        <v>3326335.69</v>
      </c>
      <c r="R324" s="272">
        <v>3326335.69</v>
      </c>
      <c r="S324" s="272">
        <v>3326335.69</v>
      </c>
      <c r="T324" s="272">
        <v>3326335.69</v>
      </c>
      <c r="U324" s="272">
        <v>3326335.69</v>
      </c>
      <c r="V324" s="272">
        <v>3326335.69</v>
      </c>
      <c r="W324" s="272">
        <v>3326335.69</v>
      </c>
      <c r="X324" s="272">
        <v>3326335.69</v>
      </c>
      <c r="Y324" s="272">
        <v>3326335.69</v>
      </c>
      <c r="Z324" s="272">
        <v>3326335.69</v>
      </c>
      <c r="AA324" s="272">
        <v>3326335.69</v>
      </c>
      <c r="AB324" s="272">
        <v>3326335.69</v>
      </c>
      <c r="AC324" s="272">
        <v>3326335.69</v>
      </c>
      <c r="AD324" s="272">
        <v>3326335.69</v>
      </c>
      <c r="AE324" s="272">
        <v>3326335.69</v>
      </c>
      <c r="AF324" s="272">
        <v>3326335.69</v>
      </c>
      <c r="AG324" s="170">
        <f t="shared" si="88"/>
        <v>39916028.280000001</v>
      </c>
      <c r="AI324" s="279">
        <f t="shared" si="101"/>
        <v>16188.17</v>
      </c>
      <c r="AJ324" s="279">
        <f t="shared" si="101"/>
        <v>16188.17</v>
      </c>
      <c r="AK324" s="279">
        <f t="shared" si="101"/>
        <v>16188.17</v>
      </c>
      <c r="AL324" s="279">
        <f t="shared" si="100"/>
        <v>16188.17</v>
      </c>
      <c r="AM324" s="279">
        <f t="shared" si="100"/>
        <v>16188.17</v>
      </c>
      <c r="AN324" s="279">
        <f t="shared" si="100"/>
        <v>16188.17</v>
      </c>
      <c r="AO324" s="279">
        <f t="shared" si="100"/>
        <v>16188.17</v>
      </c>
      <c r="AP324" s="279">
        <f t="shared" si="100"/>
        <v>16188.17</v>
      </c>
      <c r="AQ324" s="279">
        <f t="shared" si="100"/>
        <v>16188.17</v>
      </c>
      <c r="AR324" s="279">
        <f t="shared" si="92"/>
        <v>16188.17</v>
      </c>
      <c r="AS324" s="279">
        <f t="shared" si="92"/>
        <v>16188.17</v>
      </c>
      <c r="AT324" s="279">
        <f t="shared" si="92"/>
        <v>16188.17</v>
      </c>
      <c r="AU324" s="280">
        <f t="shared" si="89"/>
        <v>194258.04000000004</v>
      </c>
      <c r="AV324" s="280">
        <f t="shared" si="99"/>
        <v>16188.17</v>
      </c>
      <c r="AW324" s="280">
        <f t="shared" si="99"/>
        <v>16188.17</v>
      </c>
      <c r="AX324" s="280">
        <f t="shared" si="99"/>
        <v>16188.17</v>
      </c>
      <c r="AY324" s="280">
        <f t="shared" si="98"/>
        <v>16188.17</v>
      </c>
      <c r="AZ324" s="280">
        <f t="shared" si="95"/>
        <v>16188.17</v>
      </c>
      <c r="BA324" s="280">
        <f t="shared" si="96"/>
        <v>16188.17</v>
      </c>
      <c r="BB324" s="280">
        <f t="shared" si="97"/>
        <v>16188.17</v>
      </c>
      <c r="BC324" s="280">
        <f t="shared" si="94"/>
        <v>16188.17</v>
      </c>
      <c r="BD324" s="280">
        <f t="shared" si="94"/>
        <v>16188.17</v>
      </c>
      <c r="BE324" s="280">
        <f t="shared" si="94"/>
        <v>16188.17</v>
      </c>
      <c r="BF324" s="280">
        <f t="shared" si="91"/>
        <v>16188.17</v>
      </c>
      <c r="BG324" s="280">
        <f t="shared" si="91"/>
        <v>16188.17</v>
      </c>
      <c r="BH324" s="280">
        <f t="shared" si="91"/>
        <v>16188.17</v>
      </c>
      <c r="BI324" s="280">
        <f t="shared" si="91"/>
        <v>16188.17</v>
      </c>
      <c r="BJ324" s="280">
        <f t="shared" si="91"/>
        <v>16188.17</v>
      </c>
      <c r="BK324" s="280">
        <f t="shared" si="91"/>
        <v>16188.17</v>
      </c>
      <c r="BL324" s="279">
        <f t="shared" si="90"/>
        <v>194258.04000000004</v>
      </c>
    </row>
    <row r="325" spans="1:64" x14ac:dyDescent="0.25">
      <c r="A325" s="268" t="s">
        <v>353</v>
      </c>
      <c r="B325" s="175">
        <v>3.6400000000000002E-2</v>
      </c>
      <c r="C325" s="175">
        <v>3.6400000000000002E-2</v>
      </c>
      <c r="D325" s="272">
        <v>4722165.1500000004</v>
      </c>
      <c r="E325" s="272">
        <v>4722165.1500000004</v>
      </c>
      <c r="F325" s="272">
        <v>4722165.1500000004</v>
      </c>
      <c r="G325" s="272">
        <v>4722165.1500000004</v>
      </c>
      <c r="H325" s="272">
        <v>4722165.1500000004</v>
      </c>
      <c r="I325" s="272">
        <v>4722165.1500000004</v>
      </c>
      <c r="J325" s="272">
        <v>4722165.1500000004</v>
      </c>
      <c r="K325" s="272">
        <v>4722165.1500000004</v>
      </c>
      <c r="L325" s="272">
        <v>4722165.1500000004</v>
      </c>
      <c r="M325" s="272">
        <v>4722165.1500000004</v>
      </c>
      <c r="N325" s="272">
        <v>4722165.1500000004</v>
      </c>
      <c r="O325" s="272">
        <v>4722165.1500000004</v>
      </c>
      <c r="P325" s="272">
        <f t="shared" si="87"/>
        <v>56665981.79999999</v>
      </c>
      <c r="Q325" s="272">
        <v>4722165.1500000004</v>
      </c>
      <c r="R325" s="272">
        <v>4722165.1500000004</v>
      </c>
      <c r="S325" s="272">
        <v>4722165.1500000004</v>
      </c>
      <c r="T325" s="272">
        <v>4722165.1500000004</v>
      </c>
      <c r="U325" s="272">
        <v>4722165.1500000004</v>
      </c>
      <c r="V325" s="272">
        <v>4722165.1500000004</v>
      </c>
      <c r="W325" s="272">
        <v>4722165.1500000004</v>
      </c>
      <c r="X325" s="272">
        <v>4722165.1500000004</v>
      </c>
      <c r="Y325" s="272">
        <v>4722165.1500000004</v>
      </c>
      <c r="Z325" s="272">
        <v>4722165.1500000004</v>
      </c>
      <c r="AA325" s="272">
        <v>4722165.1500000004</v>
      </c>
      <c r="AB325" s="272">
        <v>4722165.1500000004</v>
      </c>
      <c r="AC325" s="272">
        <v>4722165.1500000004</v>
      </c>
      <c r="AD325" s="272">
        <v>4722165.1500000004</v>
      </c>
      <c r="AE325" s="272">
        <v>4722165.1500000004</v>
      </c>
      <c r="AF325" s="272">
        <v>4722165.1500000004</v>
      </c>
      <c r="AG325" s="170">
        <f t="shared" si="88"/>
        <v>56665981.79999999</v>
      </c>
      <c r="AI325" s="279">
        <f t="shared" si="101"/>
        <v>14323.9</v>
      </c>
      <c r="AJ325" s="279">
        <f t="shared" si="101"/>
        <v>14323.9</v>
      </c>
      <c r="AK325" s="279">
        <f t="shared" si="101"/>
        <v>14323.9</v>
      </c>
      <c r="AL325" s="279">
        <f t="shared" si="100"/>
        <v>14323.9</v>
      </c>
      <c r="AM325" s="279">
        <f t="shared" si="100"/>
        <v>14323.9</v>
      </c>
      <c r="AN325" s="279">
        <f t="shared" si="100"/>
        <v>14323.9</v>
      </c>
      <c r="AO325" s="279">
        <f t="shared" si="100"/>
        <v>14323.9</v>
      </c>
      <c r="AP325" s="279">
        <f t="shared" si="100"/>
        <v>14323.9</v>
      </c>
      <c r="AQ325" s="279">
        <f t="shared" si="100"/>
        <v>14323.9</v>
      </c>
      <c r="AR325" s="279">
        <f t="shared" si="92"/>
        <v>14323.9</v>
      </c>
      <c r="AS325" s="279">
        <f t="shared" si="92"/>
        <v>14323.9</v>
      </c>
      <c r="AT325" s="279">
        <f t="shared" si="92"/>
        <v>14323.9</v>
      </c>
      <c r="AU325" s="280">
        <f t="shared" si="89"/>
        <v>171886.79999999996</v>
      </c>
      <c r="AV325" s="280">
        <f t="shared" si="99"/>
        <v>14323.9</v>
      </c>
      <c r="AW325" s="280">
        <f t="shared" si="99"/>
        <v>14323.9</v>
      </c>
      <c r="AX325" s="280">
        <f t="shared" si="99"/>
        <v>14323.9</v>
      </c>
      <c r="AY325" s="280">
        <f t="shared" si="98"/>
        <v>14323.9</v>
      </c>
      <c r="AZ325" s="280">
        <f t="shared" si="95"/>
        <v>14323.9</v>
      </c>
      <c r="BA325" s="280">
        <f t="shared" si="96"/>
        <v>14323.9</v>
      </c>
      <c r="BB325" s="280">
        <f t="shared" si="97"/>
        <v>14323.9</v>
      </c>
      <c r="BC325" s="280">
        <f t="shared" si="94"/>
        <v>14323.9</v>
      </c>
      <c r="BD325" s="280">
        <f t="shared" si="94"/>
        <v>14323.9</v>
      </c>
      <c r="BE325" s="280">
        <f t="shared" si="94"/>
        <v>14323.9</v>
      </c>
      <c r="BF325" s="280">
        <f t="shared" si="91"/>
        <v>14323.9</v>
      </c>
      <c r="BG325" s="280">
        <f t="shared" si="91"/>
        <v>14323.9</v>
      </c>
      <c r="BH325" s="280">
        <f t="shared" si="91"/>
        <v>14323.9</v>
      </c>
      <c r="BI325" s="280">
        <f t="shared" si="91"/>
        <v>14323.9</v>
      </c>
      <c r="BJ325" s="280">
        <f t="shared" si="91"/>
        <v>14323.9</v>
      </c>
      <c r="BK325" s="280">
        <f t="shared" si="91"/>
        <v>14323.9</v>
      </c>
      <c r="BL325" s="279">
        <f t="shared" si="90"/>
        <v>171886.79999999996</v>
      </c>
    </row>
    <row r="326" spans="1:64" x14ac:dyDescent="0.25">
      <c r="A326" s="268" t="s">
        <v>354</v>
      </c>
      <c r="B326" s="175">
        <v>4.36E-2</v>
      </c>
      <c r="C326" s="175">
        <v>4.36E-2</v>
      </c>
      <c r="D326" s="272">
        <v>445469.72</v>
      </c>
      <c r="E326" s="272">
        <v>445469.72</v>
      </c>
      <c r="F326" s="272">
        <v>445469.72</v>
      </c>
      <c r="G326" s="272">
        <v>445469.72</v>
      </c>
      <c r="H326" s="272">
        <v>445469.72</v>
      </c>
      <c r="I326" s="272">
        <v>445469.72</v>
      </c>
      <c r="J326" s="272">
        <v>445469.72</v>
      </c>
      <c r="K326" s="272">
        <v>445469.72</v>
      </c>
      <c r="L326" s="272">
        <v>445469.72</v>
      </c>
      <c r="M326" s="272">
        <v>445469.72</v>
      </c>
      <c r="N326" s="272">
        <v>445469.72</v>
      </c>
      <c r="O326" s="272">
        <v>445469.72</v>
      </c>
      <c r="P326" s="272">
        <f t="shared" ref="P326:P389" si="102">SUM(D326:O326)</f>
        <v>5345636.6399999978</v>
      </c>
      <c r="Q326" s="272">
        <v>445469.72</v>
      </c>
      <c r="R326" s="272">
        <v>445469.72</v>
      </c>
      <c r="S326" s="272">
        <v>445469.72</v>
      </c>
      <c r="T326" s="272">
        <v>445469.72</v>
      </c>
      <c r="U326" s="272">
        <v>445469.72</v>
      </c>
      <c r="V326" s="272">
        <v>445469.72</v>
      </c>
      <c r="W326" s="272">
        <v>445469.72</v>
      </c>
      <c r="X326" s="272">
        <v>445469.72</v>
      </c>
      <c r="Y326" s="272">
        <v>445469.72</v>
      </c>
      <c r="Z326" s="272">
        <v>445469.72</v>
      </c>
      <c r="AA326" s="272">
        <v>445469.72</v>
      </c>
      <c r="AB326" s="272">
        <v>445469.72</v>
      </c>
      <c r="AC326" s="272">
        <v>445469.72</v>
      </c>
      <c r="AD326" s="272">
        <v>445469.72</v>
      </c>
      <c r="AE326" s="272">
        <v>445469.72</v>
      </c>
      <c r="AF326" s="272">
        <v>445469.72</v>
      </c>
      <c r="AG326" s="170">
        <f t="shared" ref="AG326:AG389" si="103">SUM(U326:AF326)</f>
        <v>5345636.6399999978</v>
      </c>
      <c r="AI326" s="279">
        <f t="shared" si="101"/>
        <v>1618.54</v>
      </c>
      <c r="AJ326" s="279">
        <f t="shared" si="101"/>
        <v>1618.54</v>
      </c>
      <c r="AK326" s="279">
        <f t="shared" si="101"/>
        <v>1618.54</v>
      </c>
      <c r="AL326" s="279">
        <f t="shared" si="100"/>
        <v>1618.54</v>
      </c>
      <c r="AM326" s="279">
        <f t="shared" si="100"/>
        <v>1618.54</v>
      </c>
      <c r="AN326" s="279">
        <f t="shared" si="100"/>
        <v>1618.54</v>
      </c>
      <c r="AO326" s="279">
        <f t="shared" si="100"/>
        <v>1618.54</v>
      </c>
      <c r="AP326" s="279">
        <f t="shared" si="100"/>
        <v>1618.54</v>
      </c>
      <c r="AQ326" s="279">
        <f t="shared" si="100"/>
        <v>1618.54</v>
      </c>
      <c r="AR326" s="279">
        <f t="shared" si="92"/>
        <v>1618.54</v>
      </c>
      <c r="AS326" s="279">
        <f t="shared" si="92"/>
        <v>1618.54</v>
      </c>
      <c r="AT326" s="279">
        <f t="shared" si="92"/>
        <v>1618.54</v>
      </c>
      <c r="AU326" s="280">
        <f t="shared" ref="AU326:AU389" si="104">SUM(AI326:AT326)</f>
        <v>19422.480000000003</v>
      </c>
      <c r="AV326" s="280">
        <f t="shared" si="99"/>
        <v>1618.54</v>
      </c>
      <c r="AW326" s="280">
        <f t="shared" si="99"/>
        <v>1618.54</v>
      </c>
      <c r="AX326" s="280">
        <f t="shared" si="99"/>
        <v>1618.54</v>
      </c>
      <c r="AY326" s="280">
        <f t="shared" si="98"/>
        <v>1618.54</v>
      </c>
      <c r="AZ326" s="280">
        <f t="shared" si="95"/>
        <v>1618.54</v>
      </c>
      <c r="BA326" s="280">
        <f t="shared" si="96"/>
        <v>1618.54</v>
      </c>
      <c r="BB326" s="280">
        <f t="shared" si="97"/>
        <v>1618.54</v>
      </c>
      <c r="BC326" s="280">
        <f t="shared" si="94"/>
        <v>1618.54</v>
      </c>
      <c r="BD326" s="280">
        <f t="shared" si="94"/>
        <v>1618.54</v>
      </c>
      <c r="BE326" s="280">
        <f t="shared" si="94"/>
        <v>1618.54</v>
      </c>
      <c r="BF326" s="280">
        <f t="shared" si="91"/>
        <v>1618.54</v>
      </c>
      <c r="BG326" s="280">
        <f t="shared" si="91"/>
        <v>1618.54</v>
      </c>
      <c r="BH326" s="280">
        <f t="shared" si="91"/>
        <v>1618.54</v>
      </c>
      <c r="BI326" s="280">
        <f t="shared" si="91"/>
        <v>1618.54</v>
      </c>
      <c r="BJ326" s="280">
        <f t="shared" si="91"/>
        <v>1618.54</v>
      </c>
      <c r="BK326" s="280">
        <f t="shared" si="91"/>
        <v>1618.54</v>
      </c>
      <c r="BL326" s="279">
        <f t="shared" ref="BL326:BL389" si="105">SUM(AZ326:BK326)</f>
        <v>19422.480000000003</v>
      </c>
    </row>
    <row r="327" spans="1:64" x14ac:dyDescent="0.25">
      <c r="A327" s="268" t="s">
        <v>355</v>
      </c>
      <c r="B327" s="175">
        <v>0.22160000000000002</v>
      </c>
      <c r="C327" s="175">
        <v>0.22160000000000002</v>
      </c>
      <c r="D327" s="272">
        <v>816263.41</v>
      </c>
      <c r="E327" s="272">
        <v>816263.41</v>
      </c>
      <c r="F327" s="272">
        <v>816263.41</v>
      </c>
      <c r="G327" s="272">
        <v>816263.41</v>
      </c>
      <c r="H327" s="272">
        <v>816263.41</v>
      </c>
      <c r="I327" s="272">
        <v>816263.41</v>
      </c>
      <c r="J327" s="272">
        <v>816263.41</v>
      </c>
      <c r="K327" s="272">
        <v>816263.41</v>
      </c>
      <c r="L327" s="272">
        <v>816263.41</v>
      </c>
      <c r="M327" s="272">
        <v>816263.41</v>
      </c>
      <c r="N327" s="272">
        <v>816263.41</v>
      </c>
      <c r="O327" s="272">
        <v>816263.41</v>
      </c>
      <c r="P327" s="272">
        <f t="shared" si="102"/>
        <v>9795160.9199999999</v>
      </c>
      <c r="Q327" s="272">
        <v>816263.41</v>
      </c>
      <c r="R327" s="272">
        <v>816263.41</v>
      </c>
      <c r="S327" s="272">
        <v>816263.41</v>
      </c>
      <c r="T327" s="272">
        <v>816263.41</v>
      </c>
      <c r="U327" s="272">
        <v>816263.41</v>
      </c>
      <c r="V327" s="272">
        <v>816263.41</v>
      </c>
      <c r="W327" s="272">
        <v>816263.41</v>
      </c>
      <c r="X327" s="272">
        <v>816263.41</v>
      </c>
      <c r="Y327" s="272">
        <v>816263.41</v>
      </c>
      <c r="Z327" s="272">
        <v>816263.41</v>
      </c>
      <c r="AA327" s="272">
        <v>816263.41</v>
      </c>
      <c r="AB327" s="272">
        <v>816263.41</v>
      </c>
      <c r="AC327" s="272">
        <v>816263.41</v>
      </c>
      <c r="AD327" s="272">
        <v>816263.41</v>
      </c>
      <c r="AE327" s="272">
        <v>816263.41</v>
      </c>
      <c r="AF327" s="272">
        <v>816263.41</v>
      </c>
      <c r="AG327" s="170">
        <f t="shared" si="103"/>
        <v>9795160.9199999999</v>
      </c>
      <c r="AI327" s="279">
        <f t="shared" si="101"/>
        <v>15073.66</v>
      </c>
      <c r="AJ327" s="279">
        <f t="shared" si="101"/>
        <v>15073.66</v>
      </c>
      <c r="AK327" s="279">
        <f t="shared" si="101"/>
        <v>15073.66</v>
      </c>
      <c r="AL327" s="279">
        <f t="shared" si="100"/>
        <v>15073.66</v>
      </c>
      <c r="AM327" s="279">
        <f t="shared" si="100"/>
        <v>15073.66</v>
      </c>
      <c r="AN327" s="279">
        <f t="shared" si="100"/>
        <v>15073.66</v>
      </c>
      <c r="AO327" s="279">
        <f t="shared" si="100"/>
        <v>15073.66</v>
      </c>
      <c r="AP327" s="279">
        <f t="shared" si="100"/>
        <v>15073.66</v>
      </c>
      <c r="AQ327" s="279">
        <f t="shared" si="100"/>
        <v>15073.66</v>
      </c>
      <c r="AR327" s="279">
        <f t="shared" si="92"/>
        <v>15073.66</v>
      </c>
      <c r="AS327" s="279">
        <f t="shared" si="92"/>
        <v>15073.66</v>
      </c>
      <c r="AT327" s="279">
        <f t="shared" si="92"/>
        <v>15073.66</v>
      </c>
      <c r="AU327" s="280">
        <f t="shared" si="104"/>
        <v>180883.92</v>
      </c>
      <c r="AV327" s="280">
        <f t="shared" si="99"/>
        <v>15073.66</v>
      </c>
      <c r="AW327" s="280">
        <f t="shared" si="99"/>
        <v>15073.66</v>
      </c>
      <c r="AX327" s="280">
        <f t="shared" si="99"/>
        <v>15073.66</v>
      </c>
      <c r="AY327" s="280">
        <f t="shared" si="98"/>
        <v>15073.66</v>
      </c>
      <c r="AZ327" s="280">
        <f t="shared" si="95"/>
        <v>15073.66</v>
      </c>
      <c r="BA327" s="280">
        <f t="shared" si="96"/>
        <v>15073.66</v>
      </c>
      <c r="BB327" s="280">
        <f t="shared" si="97"/>
        <v>15073.66</v>
      </c>
      <c r="BC327" s="280">
        <f t="shared" si="94"/>
        <v>15073.66</v>
      </c>
      <c r="BD327" s="280">
        <f t="shared" si="94"/>
        <v>15073.66</v>
      </c>
      <c r="BE327" s="280">
        <f t="shared" si="94"/>
        <v>15073.66</v>
      </c>
      <c r="BF327" s="280">
        <f t="shared" si="91"/>
        <v>15073.66</v>
      </c>
      <c r="BG327" s="280">
        <f t="shared" si="91"/>
        <v>15073.66</v>
      </c>
      <c r="BH327" s="280">
        <f t="shared" si="91"/>
        <v>15073.66</v>
      </c>
      <c r="BI327" s="280">
        <f t="shared" si="91"/>
        <v>15073.66</v>
      </c>
      <c r="BJ327" s="280">
        <f t="shared" si="91"/>
        <v>15073.66</v>
      </c>
      <c r="BK327" s="280">
        <f t="shared" si="91"/>
        <v>15073.66</v>
      </c>
      <c r="BL327" s="279">
        <f t="shared" si="105"/>
        <v>180883.92</v>
      </c>
    </row>
    <row r="328" spans="1:64" x14ac:dyDescent="0.25">
      <c r="A328" s="268" t="s">
        <v>356</v>
      </c>
      <c r="B328" s="175">
        <v>4.0099999999999997E-2</v>
      </c>
      <c r="C328" s="175">
        <v>4.0099999999999997E-2</v>
      </c>
      <c r="D328" s="272">
        <v>2499650.62</v>
      </c>
      <c r="E328" s="272">
        <v>2499650.62</v>
      </c>
      <c r="F328" s="272">
        <v>2499650.62</v>
      </c>
      <c r="G328" s="272">
        <v>2499650.62</v>
      </c>
      <c r="H328" s="272">
        <v>2499650.62</v>
      </c>
      <c r="I328" s="272">
        <v>2499650.62</v>
      </c>
      <c r="J328" s="272">
        <v>2499650.62</v>
      </c>
      <c r="K328" s="272">
        <v>2499650.62</v>
      </c>
      <c r="L328" s="272">
        <v>2499650.62</v>
      </c>
      <c r="M328" s="272">
        <v>2499650.62</v>
      </c>
      <c r="N328" s="272">
        <v>2499650.62</v>
      </c>
      <c r="O328" s="272">
        <v>2499650.62</v>
      </c>
      <c r="P328" s="272">
        <f t="shared" si="102"/>
        <v>29995807.440000009</v>
      </c>
      <c r="Q328" s="272">
        <v>2499650.62</v>
      </c>
      <c r="R328" s="272">
        <v>2499650.62</v>
      </c>
      <c r="S328" s="272">
        <v>2499650.62</v>
      </c>
      <c r="T328" s="272">
        <v>2499650.62</v>
      </c>
      <c r="U328" s="272">
        <v>2499650.62</v>
      </c>
      <c r="V328" s="272">
        <v>2499650.62</v>
      </c>
      <c r="W328" s="272">
        <v>2499650.62</v>
      </c>
      <c r="X328" s="272">
        <v>2499650.62</v>
      </c>
      <c r="Y328" s="272">
        <v>2499650.62</v>
      </c>
      <c r="Z328" s="272">
        <v>2499650.62</v>
      </c>
      <c r="AA328" s="272">
        <v>2499650.62</v>
      </c>
      <c r="AB328" s="272">
        <v>2499650.62</v>
      </c>
      <c r="AC328" s="272">
        <v>2499650.62</v>
      </c>
      <c r="AD328" s="272">
        <v>2499650.62</v>
      </c>
      <c r="AE328" s="272">
        <v>2499650.62</v>
      </c>
      <c r="AF328" s="272">
        <v>2499650.62</v>
      </c>
      <c r="AG328" s="170">
        <f t="shared" si="103"/>
        <v>29995807.440000009</v>
      </c>
      <c r="AI328" s="279">
        <f t="shared" si="101"/>
        <v>8353</v>
      </c>
      <c r="AJ328" s="279">
        <f t="shared" si="101"/>
        <v>8353</v>
      </c>
      <c r="AK328" s="279">
        <f t="shared" si="101"/>
        <v>8353</v>
      </c>
      <c r="AL328" s="279">
        <f t="shared" si="100"/>
        <v>8353</v>
      </c>
      <c r="AM328" s="279">
        <f t="shared" si="100"/>
        <v>8353</v>
      </c>
      <c r="AN328" s="279">
        <f t="shared" si="100"/>
        <v>8353</v>
      </c>
      <c r="AO328" s="279">
        <f t="shared" si="100"/>
        <v>8353</v>
      </c>
      <c r="AP328" s="279">
        <f t="shared" si="100"/>
        <v>8353</v>
      </c>
      <c r="AQ328" s="279">
        <f t="shared" si="100"/>
        <v>8353</v>
      </c>
      <c r="AR328" s="279">
        <f t="shared" si="92"/>
        <v>8353</v>
      </c>
      <c r="AS328" s="279">
        <f t="shared" si="92"/>
        <v>8353</v>
      </c>
      <c r="AT328" s="279">
        <f t="shared" si="92"/>
        <v>8353</v>
      </c>
      <c r="AU328" s="280">
        <f t="shared" si="104"/>
        <v>100236</v>
      </c>
      <c r="AV328" s="280">
        <f t="shared" si="99"/>
        <v>8353</v>
      </c>
      <c r="AW328" s="280">
        <f t="shared" si="99"/>
        <v>8353</v>
      </c>
      <c r="AX328" s="280">
        <f t="shared" si="99"/>
        <v>8353</v>
      </c>
      <c r="AY328" s="280">
        <f t="shared" si="98"/>
        <v>8353</v>
      </c>
      <c r="AZ328" s="280">
        <f t="shared" si="95"/>
        <v>8353</v>
      </c>
      <c r="BA328" s="280">
        <f t="shared" si="96"/>
        <v>8353</v>
      </c>
      <c r="BB328" s="280">
        <f t="shared" si="97"/>
        <v>8353</v>
      </c>
      <c r="BC328" s="280">
        <f t="shared" si="94"/>
        <v>8353</v>
      </c>
      <c r="BD328" s="280">
        <f t="shared" si="94"/>
        <v>8353</v>
      </c>
      <c r="BE328" s="280">
        <f t="shared" si="94"/>
        <v>8353</v>
      </c>
      <c r="BF328" s="280">
        <f t="shared" si="91"/>
        <v>8353</v>
      </c>
      <c r="BG328" s="280">
        <f t="shared" si="91"/>
        <v>8353</v>
      </c>
      <c r="BH328" s="280">
        <f t="shared" si="91"/>
        <v>8353</v>
      </c>
      <c r="BI328" s="280">
        <f t="shared" si="91"/>
        <v>8353</v>
      </c>
      <c r="BJ328" s="280">
        <f t="shared" si="91"/>
        <v>8353</v>
      </c>
      <c r="BK328" s="280">
        <f t="shared" si="91"/>
        <v>8353</v>
      </c>
      <c r="BL328" s="279">
        <f t="shared" si="105"/>
        <v>100236</v>
      </c>
    </row>
    <row r="329" spans="1:64" x14ac:dyDescent="0.25">
      <c r="A329" s="268" t="s">
        <v>357</v>
      </c>
      <c r="B329" s="175">
        <v>4.0399999999999998E-2</v>
      </c>
      <c r="C329" s="175">
        <v>4.0399999999999998E-2</v>
      </c>
      <c r="D329" s="272">
        <v>11938602.17</v>
      </c>
      <c r="E329" s="272">
        <v>11941380.42</v>
      </c>
      <c r="F329" s="272">
        <v>11941907.41</v>
      </c>
      <c r="G329" s="272">
        <v>11941669.68</v>
      </c>
      <c r="H329" s="272">
        <v>11941760.199999999</v>
      </c>
      <c r="I329" s="272">
        <v>11941756.789999999</v>
      </c>
      <c r="J329" s="272">
        <v>11941662.870000001</v>
      </c>
      <c r="K329" s="272">
        <v>11941662.870000001</v>
      </c>
      <c r="L329" s="272">
        <v>11941662.870000001</v>
      </c>
      <c r="M329" s="272">
        <v>11941662.870000001</v>
      </c>
      <c r="N329" s="272">
        <v>11941662.870000001</v>
      </c>
      <c r="O329" s="272">
        <v>11941662.870000001</v>
      </c>
      <c r="P329" s="272">
        <f t="shared" si="102"/>
        <v>143297053.89000002</v>
      </c>
      <c r="Q329" s="272">
        <v>11941662.870000001</v>
      </c>
      <c r="R329" s="272">
        <v>11941662.870000001</v>
      </c>
      <c r="S329" s="272">
        <v>11941662.870000001</v>
      </c>
      <c r="T329" s="272">
        <v>11941662.870000001</v>
      </c>
      <c r="U329" s="272">
        <v>11941662.870000001</v>
      </c>
      <c r="V329" s="272">
        <v>11941662.870000001</v>
      </c>
      <c r="W329" s="272">
        <v>11941662.870000001</v>
      </c>
      <c r="X329" s="272">
        <v>11941662.870000001</v>
      </c>
      <c r="Y329" s="272">
        <v>11941662.870000001</v>
      </c>
      <c r="Z329" s="272">
        <v>11941662.870000001</v>
      </c>
      <c r="AA329" s="272">
        <v>11941662.870000001</v>
      </c>
      <c r="AB329" s="272">
        <v>11941662.870000001</v>
      </c>
      <c r="AC329" s="272">
        <v>11941662.870000001</v>
      </c>
      <c r="AD329" s="272">
        <v>11941662.870000001</v>
      </c>
      <c r="AE329" s="272">
        <v>11941662.870000001</v>
      </c>
      <c r="AF329" s="272">
        <v>11941662.870000001</v>
      </c>
      <c r="AG329" s="170">
        <f t="shared" si="103"/>
        <v>143299954.44000003</v>
      </c>
      <c r="AI329" s="279">
        <f t="shared" si="101"/>
        <v>40193.29</v>
      </c>
      <c r="AJ329" s="279">
        <f t="shared" si="101"/>
        <v>40202.65</v>
      </c>
      <c r="AK329" s="279">
        <f t="shared" si="101"/>
        <v>40204.42</v>
      </c>
      <c r="AL329" s="279">
        <f t="shared" si="100"/>
        <v>40203.620000000003</v>
      </c>
      <c r="AM329" s="279">
        <f t="shared" si="100"/>
        <v>40203.93</v>
      </c>
      <c r="AN329" s="279">
        <f t="shared" si="100"/>
        <v>40203.910000000003</v>
      </c>
      <c r="AO329" s="279">
        <f t="shared" si="100"/>
        <v>40203.599999999999</v>
      </c>
      <c r="AP329" s="279">
        <f t="shared" si="100"/>
        <v>40203.599999999999</v>
      </c>
      <c r="AQ329" s="279">
        <f t="shared" si="100"/>
        <v>40203.599999999999</v>
      </c>
      <c r="AR329" s="279">
        <f t="shared" si="92"/>
        <v>40203.599999999999</v>
      </c>
      <c r="AS329" s="279">
        <f t="shared" si="92"/>
        <v>40203.599999999999</v>
      </c>
      <c r="AT329" s="279">
        <f t="shared" si="92"/>
        <v>40203.599999999999</v>
      </c>
      <c r="AU329" s="280">
        <f t="shared" si="104"/>
        <v>482433.41999999987</v>
      </c>
      <c r="AV329" s="280">
        <f t="shared" si="99"/>
        <v>40203.599999999999</v>
      </c>
      <c r="AW329" s="280">
        <f t="shared" si="99"/>
        <v>40203.599999999999</v>
      </c>
      <c r="AX329" s="280">
        <f t="shared" si="99"/>
        <v>40203.599999999999</v>
      </c>
      <c r="AY329" s="280">
        <f t="shared" si="98"/>
        <v>40203.599999999999</v>
      </c>
      <c r="AZ329" s="280">
        <f t="shared" si="95"/>
        <v>40203.599999999999</v>
      </c>
      <c r="BA329" s="280">
        <f t="shared" si="96"/>
        <v>40203.599999999999</v>
      </c>
      <c r="BB329" s="280">
        <f t="shared" si="97"/>
        <v>40203.599999999999</v>
      </c>
      <c r="BC329" s="280">
        <f t="shared" si="94"/>
        <v>40203.599999999999</v>
      </c>
      <c r="BD329" s="280">
        <f t="shared" si="94"/>
        <v>40203.599999999999</v>
      </c>
      <c r="BE329" s="280">
        <f t="shared" si="94"/>
        <v>40203.599999999999</v>
      </c>
      <c r="BF329" s="280">
        <f t="shared" si="91"/>
        <v>40203.599999999999</v>
      </c>
      <c r="BG329" s="280">
        <f t="shared" si="91"/>
        <v>40203.599999999999</v>
      </c>
      <c r="BH329" s="280">
        <f t="shared" si="91"/>
        <v>40203.599999999999</v>
      </c>
      <c r="BI329" s="280">
        <f t="shared" si="91"/>
        <v>40203.599999999999</v>
      </c>
      <c r="BJ329" s="280">
        <f t="shared" si="91"/>
        <v>40203.599999999999</v>
      </c>
      <c r="BK329" s="280">
        <f t="shared" si="91"/>
        <v>40203.599999999999</v>
      </c>
      <c r="BL329" s="279">
        <f t="shared" si="105"/>
        <v>482443.1999999999</v>
      </c>
    </row>
    <row r="330" spans="1:64" x14ac:dyDescent="0.25">
      <c r="A330" s="268" t="s">
        <v>358</v>
      </c>
      <c r="B330" s="175">
        <v>4.1800000000000004E-2</v>
      </c>
      <c r="C330" s="175">
        <v>4.1800000000000004E-2</v>
      </c>
      <c r="D330" s="272">
        <v>1791485.27</v>
      </c>
      <c r="E330" s="272">
        <v>1791485.27</v>
      </c>
      <c r="F330" s="272">
        <v>1791485.27</v>
      </c>
      <c r="G330" s="272">
        <v>1791485.27</v>
      </c>
      <c r="H330" s="272">
        <v>1791485.27</v>
      </c>
      <c r="I330" s="272">
        <v>1791485.27</v>
      </c>
      <c r="J330" s="272">
        <v>1791485.27</v>
      </c>
      <c r="K330" s="272">
        <v>1791485.27</v>
      </c>
      <c r="L330" s="272">
        <v>1791485.27</v>
      </c>
      <c r="M330" s="272">
        <v>1791485.27</v>
      </c>
      <c r="N330" s="272">
        <v>1791485.27</v>
      </c>
      <c r="O330" s="272">
        <v>1791485.27</v>
      </c>
      <c r="P330" s="272">
        <f t="shared" si="102"/>
        <v>21497823.239999998</v>
      </c>
      <c r="Q330" s="272">
        <v>1791485.27</v>
      </c>
      <c r="R330" s="272">
        <v>1791485.27</v>
      </c>
      <c r="S330" s="272">
        <v>1791485.27</v>
      </c>
      <c r="T330" s="272">
        <v>1791485.27</v>
      </c>
      <c r="U330" s="272">
        <v>1791485.27</v>
      </c>
      <c r="V330" s="272">
        <v>1791485.27</v>
      </c>
      <c r="W330" s="272">
        <v>1791485.27</v>
      </c>
      <c r="X330" s="272">
        <v>1791485.27</v>
      </c>
      <c r="Y330" s="272">
        <v>1791485.27</v>
      </c>
      <c r="Z330" s="272">
        <v>1791485.27</v>
      </c>
      <c r="AA330" s="272">
        <v>1791485.27</v>
      </c>
      <c r="AB330" s="272">
        <v>1791485.27</v>
      </c>
      <c r="AC330" s="272">
        <v>1791485.27</v>
      </c>
      <c r="AD330" s="272">
        <v>1791485.27</v>
      </c>
      <c r="AE330" s="272">
        <v>1791485.27</v>
      </c>
      <c r="AF330" s="272">
        <v>1791485.27</v>
      </c>
      <c r="AG330" s="170">
        <f t="shared" si="103"/>
        <v>21497823.239999998</v>
      </c>
      <c r="AI330" s="279">
        <f t="shared" si="101"/>
        <v>6240.34</v>
      </c>
      <c r="AJ330" s="279">
        <f t="shared" si="101"/>
        <v>6240.34</v>
      </c>
      <c r="AK330" s="279">
        <f t="shared" si="101"/>
        <v>6240.34</v>
      </c>
      <c r="AL330" s="279">
        <f t="shared" si="100"/>
        <v>6240.34</v>
      </c>
      <c r="AM330" s="279">
        <f t="shared" si="100"/>
        <v>6240.34</v>
      </c>
      <c r="AN330" s="279">
        <f t="shared" si="100"/>
        <v>6240.34</v>
      </c>
      <c r="AO330" s="279">
        <f t="shared" si="100"/>
        <v>6240.34</v>
      </c>
      <c r="AP330" s="279">
        <f t="shared" si="100"/>
        <v>6240.34</v>
      </c>
      <c r="AQ330" s="279">
        <f t="shared" si="100"/>
        <v>6240.34</v>
      </c>
      <c r="AR330" s="279">
        <f t="shared" si="92"/>
        <v>6240.34</v>
      </c>
      <c r="AS330" s="279">
        <f t="shared" si="92"/>
        <v>6240.34</v>
      </c>
      <c r="AT330" s="279">
        <f t="shared" si="92"/>
        <v>6240.34</v>
      </c>
      <c r="AU330" s="280">
        <f t="shared" si="104"/>
        <v>74884.079999999987</v>
      </c>
      <c r="AV330" s="280">
        <f t="shared" si="99"/>
        <v>6240.34</v>
      </c>
      <c r="AW330" s="280">
        <f t="shared" si="99"/>
        <v>6240.34</v>
      </c>
      <c r="AX330" s="280">
        <f t="shared" si="99"/>
        <v>6240.34</v>
      </c>
      <c r="AY330" s="280">
        <f t="shared" si="98"/>
        <v>6240.34</v>
      </c>
      <c r="AZ330" s="280">
        <f t="shared" si="95"/>
        <v>6240.34</v>
      </c>
      <c r="BA330" s="280">
        <f t="shared" si="96"/>
        <v>6240.34</v>
      </c>
      <c r="BB330" s="280">
        <f t="shared" si="97"/>
        <v>6240.34</v>
      </c>
      <c r="BC330" s="280">
        <f t="shared" si="94"/>
        <v>6240.34</v>
      </c>
      <c r="BD330" s="280">
        <f t="shared" si="94"/>
        <v>6240.34</v>
      </c>
      <c r="BE330" s="280">
        <f t="shared" si="94"/>
        <v>6240.34</v>
      </c>
      <c r="BF330" s="280">
        <f t="shared" si="94"/>
        <v>6240.34</v>
      </c>
      <c r="BG330" s="280">
        <f t="shared" si="94"/>
        <v>6240.34</v>
      </c>
      <c r="BH330" s="280">
        <f t="shared" si="94"/>
        <v>6240.34</v>
      </c>
      <c r="BI330" s="280">
        <f t="shared" si="94"/>
        <v>6240.34</v>
      </c>
      <c r="BJ330" s="280">
        <f t="shared" si="94"/>
        <v>6240.34</v>
      </c>
      <c r="BK330" s="280">
        <f t="shared" si="94"/>
        <v>6240.34</v>
      </c>
      <c r="BL330" s="279">
        <f t="shared" si="105"/>
        <v>74884.079999999987</v>
      </c>
    </row>
    <row r="331" spans="1:64" x14ac:dyDescent="0.25">
      <c r="A331" s="268" t="s">
        <v>359</v>
      </c>
      <c r="B331" s="175">
        <v>4.2499999999999996E-2</v>
      </c>
      <c r="C331" s="175">
        <v>4.2499999999999996E-2</v>
      </c>
      <c r="D331" s="272">
        <v>4576825.3600000003</v>
      </c>
      <c r="E331" s="272">
        <v>4576825.3600000003</v>
      </c>
      <c r="F331" s="272">
        <v>4576825.3600000003</v>
      </c>
      <c r="G331" s="272">
        <v>4576825.3600000003</v>
      </c>
      <c r="H331" s="272">
        <v>4576825.3600000003</v>
      </c>
      <c r="I331" s="272">
        <v>4576825.3600000003</v>
      </c>
      <c r="J331" s="272">
        <v>4576825.3600000003</v>
      </c>
      <c r="K331" s="272">
        <v>4576825.3600000003</v>
      </c>
      <c r="L331" s="272">
        <v>4576825.3600000003</v>
      </c>
      <c r="M331" s="272">
        <v>4576825.3600000003</v>
      </c>
      <c r="N331" s="272">
        <v>4576825.3600000003</v>
      </c>
      <c r="O331" s="272">
        <v>4576825.3600000003</v>
      </c>
      <c r="P331" s="272">
        <f t="shared" si="102"/>
        <v>54921904.32</v>
      </c>
      <c r="Q331" s="272">
        <v>4576825.3600000003</v>
      </c>
      <c r="R331" s="272">
        <v>4576825.3600000003</v>
      </c>
      <c r="S331" s="272">
        <v>4576825.3600000003</v>
      </c>
      <c r="T331" s="272">
        <v>4576825.3600000003</v>
      </c>
      <c r="U331" s="272">
        <v>4576825.3600000003</v>
      </c>
      <c r="V331" s="272">
        <v>4576825.3600000003</v>
      </c>
      <c r="W331" s="272">
        <v>4576825.3600000003</v>
      </c>
      <c r="X331" s="272">
        <v>4576825.3600000003</v>
      </c>
      <c r="Y331" s="272">
        <v>4576825.3600000003</v>
      </c>
      <c r="Z331" s="272">
        <v>4576825.3600000003</v>
      </c>
      <c r="AA331" s="272">
        <v>4576825.3600000003</v>
      </c>
      <c r="AB331" s="272">
        <v>4576825.3600000003</v>
      </c>
      <c r="AC331" s="272">
        <v>4576825.3600000003</v>
      </c>
      <c r="AD331" s="272">
        <v>4576825.3600000003</v>
      </c>
      <c r="AE331" s="272">
        <v>4576825.3600000003</v>
      </c>
      <c r="AF331" s="272">
        <v>4576825.3600000003</v>
      </c>
      <c r="AG331" s="170">
        <f t="shared" si="103"/>
        <v>54921904.32</v>
      </c>
      <c r="AI331" s="279">
        <f t="shared" si="101"/>
        <v>16209.59</v>
      </c>
      <c r="AJ331" s="279">
        <f t="shared" si="101"/>
        <v>16209.59</v>
      </c>
      <c r="AK331" s="279">
        <f t="shared" si="101"/>
        <v>16209.59</v>
      </c>
      <c r="AL331" s="279">
        <f t="shared" si="100"/>
        <v>16209.59</v>
      </c>
      <c r="AM331" s="279">
        <f t="shared" si="100"/>
        <v>16209.59</v>
      </c>
      <c r="AN331" s="279">
        <f t="shared" si="100"/>
        <v>16209.59</v>
      </c>
      <c r="AO331" s="279">
        <f t="shared" si="100"/>
        <v>16209.59</v>
      </c>
      <c r="AP331" s="279">
        <f t="shared" si="100"/>
        <v>16209.59</v>
      </c>
      <c r="AQ331" s="279">
        <f t="shared" si="100"/>
        <v>16209.59</v>
      </c>
      <c r="AR331" s="279">
        <f t="shared" si="92"/>
        <v>16209.59</v>
      </c>
      <c r="AS331" s="279">
        <f t="shared" si="92"/>
        <v>16209.59</v>
      </c>
      <c r="AT331" s="279">
        <f t="shared" si="92"/>
        <v>16209.59</v>
      </c>
      <c r="AU331" s="280">
        <f t="shared" si="104"/>
        <v>194515.08</v>
      </c>
      <c r="AV331" s="280">
        <f t="shared" si="99"/>
        <v>16209.59</v>
      </c>
      <c r="AW331" s="280">
        <f t="shared" si="99"/>
        <v>16209.59</v>
      </c>
      <c r="AX331" s="280">
        <f t="shared" si="99"/>
        <v>16209.59</v>
      </c>
      <c r="AY331" s="280">
        <f t="shared" si="98"/>
        <v>16209.59</v>
      </c>
      <c r="AZ331" s="280">
        <f t="shared" si="95"/>
        <v>16209.59</v>
      </c>
      <c r="BA331" s="280">
        <f t="shared" si="96"/>
        <v>16209.59</v>
      </c>
      <c r="BB331" s="280">
        <f t="shared" si="97"/>
        <v>16209.59</v>
      </c>
      <c r="BC331" s="280">
        <f t="shared" si="94"/>
        <v>16209.59</v>
      </c>
      <c r="BD331" s="280">
        <f t="shared" si="94"/>
        <v>16209.59</v>
      </c>
      <c r="BE331" s="280">
        <f t="shared" si="94"/>
        <v>16209.59</v>
      </c>
      <c r="BF331" s="280">
        <f t="shared" si="94"/>
        <v>16209.59</v>
      </c>
      <c r="BG331" s="280">
        <f t="shared" si="94"/>
        <v>16209.59</v>
      </c>
      <c r="BH331" s="280">
        <f t="shared" si="94"/>
        <v>16209.59</v>
      </c>
      <c r="BI331" s="280">
        <f t="shared" si="94"/>
        <v>16209.59</v>
      </c>
      <c r="BJ331" s="280">
        <f t="shared" si="94"/>
        <v>16209.59</v>
      </c>
      <c r="BK331" s="280">
        <f t="shared" si="94"/>
        <v>16209.59</v>
      </c>
      <c r="BL331" s="279">
        <f t="shared" si="105"/>
        <v>194515.08</v>
      </c>
    </row>
    <row r="332" spans="1:64" x14ac:dyDescent="0.25">
      <c r="A332" s="268" t="s">
        <v>360</v>
      </c>
      <c r="B332" s="175">
        <v>4.1300000000000003E-2</v>
      </c>
      <c r="C332" s="175">
        <v>4.1300000000000003E-2</v>
      </c>
      <c r="D332" s="272">
        <v>3691212.54</v>
      </c>
      <c r="E332" s="272">
        <v>3691212.54</v>
      </c>
      <c r="F332" s="272">
        <v>3691212.54</v>
      </c>
      <c r="G332" s="272">
        <v>3691212.54</v>
      </c>
      <c r="H332" s="272">
        <v>3691212.54</v>
      </c>
      <c r="I332" s="272">
        <v>3691212.54</v>
      </c>
      <c r="J332" s="272">
        <v>3691212.54</v>
      </c>
      <c r="K332" s="272">
        <v>3691212.54</v>
      </c>
      <c r="L332" s="272">
        <v>3691212.54</v>
      </c>
      <c r="M332" s="272">
        <v>3691212.54</v>
      </c>
      <c r="N332" s="272">
        <v>3691212.54</v>
      </c>
      <c r="O332" s="272">
        <v>3691212.54</v>
      </c>
      <c r="P332" s="272">
        <f t="shared" si="102"/>
        <v>44294550.479999997</v>
      </c>
      <c r="Q332" s="272">
        <v>3691212.54</v>
      </c>
      <c r="R332" s="272">
        <v>3691212.54</v>
      </c>
      <c r="S332" s="272">
        <v>3691212.54</v>
      </c>
      <c r="T332" s="272">
        <v>3691212.54</v>
      </c>
      <c r="U332" s="272">
        <v>3691212.54</v>
      </c>
      <c r="V332" s="272">
        <v>3691212.54</v>
      </c>
      <c r="W332" s="272">
        <v>3691212.54</v>
      </c>
      <c r="X332" s="272">
        <v>3691212.54</v>
      </c>
      <c r="Y332" s="272">
        <v>3691212.54</v>
      </c>
      <c r="Z332" s="272">
        <v>3691212.54</v>
      </c>
      <c r="AA332" s="272">
        <v>3691212.54</v>
      </c>
      <c r="AB332" s="272">
        <v>3691212.54</v>
      </c>
      <c r="AC332" s="272">
        <v>3691212.54</v>
      </c>
      <c r="AD332" s="272">
        <v>3691212.54</v>
      </c>
      <c r="AE332" s="272">
        <v>3691212.54</v>
      </c>
      <c r="AF332" s="272">
        <v>3691212.54</v>
      </c>
      <c r="AG332" s="170">
        <f t="shared" si="103"/>
        <v>44294550.479999997</v>
      </c>
      <c r="AI332" s="279">
        <f t="shared" si="101"/>
        <v>12703.92</v>
      </c>
      <c r="AJ332" s="279">
        <f t="shared" si="101"/>
        <v>12703.92</v>
      </c>
      <c r="AK332" s="279">
        <f t="shared" si="101"/>
        <v>12703.92</v>
      </c>
      <c r="AL332" s="279">
        <f t="shared" si="100"/>
        <v>12703.92</v>
      </c>
      <c r="AM332" s="279">
        <f t="shared" si="100"/>
        <v>12703.92</v>
      </c>
      <c r="AN332" s="279">
        <f t="shared" si="100"/>
        <v>12703.92</v>
      </c>
      <c r="AO332" s="279">
        <f t="shared" si="100"/>
        <v>12703.92</v>
      </c>
      <c r="AP332" s="279">
        <f t="shared" si="100"/>
        <v>12703.92</v>
      </c>
      <c r="AQ332" s="279">
        <f t="shared" si="100"/>
        <v>12703.92</v>
      </c>
      <c r="AR332" s="279">
        <f t="shared" si="92"/>
        <v>12703.92</v>
      </c>
      <c r="AS332" s="279">
        <f t="shared" si="92"/>
        <v>12703.92</v>
      </c>
      <c r="AT332" s="279">
        <f t="shared" si="92"/>
        <v>12703.92</v>
      </c>
      <c r="AU332" s="280">
        <f t="shared" si="104"/>
        <v>152447.04000000001</v>
      </c>
      <c r="AV332" s="280">
        <f t="shared" si="99"/>
        <v>12703.92</v>
      </c>
      <c r="AW332" s="280">
        <f t="shared" si="99"/>
        <v>12703.92</v>
      </c>
      <c r="AX332" s="280">
        <f t="shared" si="99"/>
        <v>12703.92</v>
      </c>
      <c r="AY332" s="280">
        <f t="shared" si="98"/>
        <v>12703.92</v>
      </c>
      <c r="AZ332" s="280">
        <f t="shared" ref="AZ332:AZ357" si="106">ROUND(U332*$C332/12,2)</f>
        <v>12703.92</v>
      </c>
      <c r="BA332" s="280">
        <f t="shared" ref="BA332:BA357" si="107">ROUND(V332*$C332/12,2)</f>
        <v>12703.92</v>
      </c>
      <c r="BB332" s="280">
        <f t="shared" ref="BB332:BB357" si="108">ROUND(W332*$C332/12,2)</f>
        <v>12703.92</v>
      </c>
      <c r="BC332" s="280">
        <f t="shared" si="94"/>
        <v>12703.92</v>
      </c>
      <c r="BD332" s="280">
        <f t="shared" si="94"/>
        <v>12703.92</v>
      </c>
      <c r="BE332" s="280">
        <f t="shared" si="94"/>
        <v>12703.92</v>
      </c>
      <c r="BF332" s="280">
        <f t="shared" si="94"/>
        <v>12703.92</v>
      </c>
      <c r="BG332" s="280">
        <f t="shared" si="94"/>
        <v>12703.92</v>
      </c>
      <c r="BH332" s="280">
        <f t="shared" si="94"/>
        <v>12703.92</v>
      </c>
      <c r="BI332" s="280">
        <f t="shared" si="94"/>
        <v>12703.92</v>
      </c>
      <c r="BJ332" s="280">
        <f t="shared" si="94"/>
        <v>12703.92</v>
      </c>
      <c r="BK332" s="280">
        <f t="shared" si="94"/>
        <v>12703.92</v>
      </c>
      <c r="BL332" s="279">
        <f t="shared" si="105"/>
        <v>152447.04000000001</v>
      </c>
    </row>
    <row r="333" spans="1:64" x14ac:dyDescent="0.25">
      <c r="A333" s="268" t="s">
        <v>361</v>
      </c>
      <c r="B333" s="175">
        <v>3.7900000000000003E-2</v>
      </c>
      <c r="C333" s="175">
        <v>3.7900000000000003E-2</v>
      </c>
      <c r="D333" s="272">
        <v>3322731.71</v>
      </c>
      <c r="E333" s="272">
        <v>3322731.71</v>
      </c>
      <c r="F333" s="272">
        <v>3322731.71</v>
      </c>
      <c r="G333" s="272">
        <v>3322731.71</v>
      </c>
      <c r="H333" s="272">
        <v>3322731.71</v>
      </c>
      <c r="I333" s="272">
        <v>3322731.71</v>
      </c>
      <c r="J333" s="272">
        <v>3322731.71</v>
      </c>
      <c r="K333" s="272">
        <v>3322731.71</v>
      </c>
      <c r="L333" s="272">
        <v>3322731.71</v>
      </c>
      <c r="M333" s="272">
        <v>3322731.71</v>
      </c>
      <c r="N333" s="272">
        <v>3322731.71</v>
      </c>
      <c r="O333" s="272">
        <v>3322731.71</v>
      </c>
      <c r="P333" s="272">
        <f t="shared" si="102"/>
        <v>39872780.520000003</v>
      </c>
      <c r="Q333" s="272">
        <v>3322731.71</v>
      </c>
      <c r="R333" s="272">
        <v>3322731.71</v>
      </c>
      <c r="S333" s="272">
        <v>3322731.71</v>
      </c>
      <c r="T333" s="272">
        <v>3322731.71</v>
      </c>
      <c r="U333" s="272">
        <v>3322731.71</v>
      </c>
      <c r="V333" s="272">
        <v>3322731.71</v>
      </c>
      <c r="W333" s="272">
        <v>3322731.71</v>
      </c>
      <c r="X333" s="272">
        <v>3322731.71</v>
      </c>
      <c r="Y333" s="272">
        <v>3322731.71</v>
      </c>
      <c r="Z333" s="272">
        <v>3322731.71</v>
      </c>
      <c r="AA333" s="272">
        <v>3322731.71</v>
      </c>
      <c r="AB333" s="272">
        <v>3322731.71</v>
      </c>
      <c r="AC333" s="272">
        <v>3322731.71</v>
      </c>
      <c r="AD333" s="272">
        <v>3322731.71</v>
      </c>
      <c r="AE333" s="272">
        <v>3322731.71</v>
      </c>
      <c r="AF333" s="272">
        <v>3322731.71</v>
      </c>
      <c r="AG333" s="170">
        <f t="shared" si="103"/>
        <v>39872780.520000003</v>
      </c>
      <c r="AI333" s="279">
        <f t="shared" si="101"/>
        <v>10494.29</v>
      </c>
      <c r="AJ333" s="279">
        <f t="shared" si="101"/>
        <v>10494.29</v>
      </c>
      <c r="AK333" s="279">
        <f t="shared" si="101"/>
        <v>10494.29</v>
      </c>
      <c r="AL333" s="279">
        <f t="shared" si="100"/>
        <v>10494.29</v>
      </c>
      <c r="AM333" s="279">
        <f t="shared" si="100"/>
        <v>10494.29</v>
      </c>
      <c r="AN333" s="279">
        <f t="shared" si="100"/>
        <v>10494.29</v>
      </c>
      <c r="AO333" s="279">
        <f t="shared" si="100"/>
        <v>10494.29</v>
      </c>
      <c r="AP333" s="279">
        <f t="shared" si="100"/>
        <v>10494.29</v>
      </c>
      <c r="AQ333" s="279">
        <f t="shared" si="100"/>
        <v>10494.29</v>
      </c>
      <c r="AR333" s="279">
        <f t="shared" si="92"/>
        <v>10494.29</v>
      </c>
      <c r="AS333" s="279">
        <f t="shared" si="92"/>
        <v>10494.29</v>
      </c>
      <c r="AT333" s="279">
        <f t="shared" si="92"/>
        <v>10494.29</v>
      </c>
      <c r="AU333" s="280">
        <f t="shared" si="104"/>
        <v>125931.48000000004</v>
      </c>
      <c r="AV333" s="280">
        <f t="shared" si="99"/>
        <v>10494.29</v>
      </c>
      <c r="AW333" s="280">
        <f t="shared" si="99"/>
        <v>10494.29</v>
      </c>
      <c r="AX333" s="280">
        <f t="shared" si="99"/>
        <v>10494.29</v>
      </c>
      <c r="AY333" s="280">
        <f t="shared" si="98"/>
        <v>10494.29</v>
      </c>
      <c r="AZ333" s="280">
        <f t="shared" si="106"/>
        <v>10494.29</v>
      </c>
      <c r="BA333" s="280">
        <f t="shared" si="107"/>
        <v>10494.29</v>
      </c>
      <c r="BB333" s="280">
        <f t="shared" si="108"/>
        <v>10494.29</v>
      </c>
      <c r="BC333" s="280">
        <f t="shared" si="94"/>
        <v>10494.29</v>
      </c>
      <c r="BD333" s="280">
        <f t="shared" si="94"/>
        <v>10494.29</v>
      </c>
      <c r="BE333" s="280">
        <f t="shared" si="94"/>
        <v>10494.29</v>
      </c>
      <c r="BF333" s="280">
        <f t="shared" si="94"/>
        <v>10494.29</v>
      </c>
      <c r="BG333" s="280">
        <f t="shared" si="94"/>
        <v>10494.29</v>
      </c>
      <c r="BH333" s="280">
        <f t="shared" si="94"/>
        <v>10494.29</v>
      </c>
      <c r="BI333" s="280">
        <f t="shared" si="94"/>
        <v>10494.29</v>
      </c>
      <c r="BJ333" s="280">
        <f t="shared" si="94"/>
        <v>10494.29</v>
      </c>
      <c r="BK333" s="280">
        <f t="shared" si="94"/>
        <v>10494.29</v>
      </c>
      <c r="BL333" s="279">
        <f t="shared" si="105"/>
        <v>125931.48000000004</v>
      </c>
    </row>
    <row r="334" spans="1:64" x14ac:dyDescent="0.25">
      <c r="A334" s="268" t="s">
        <v>362</v>
      </c>
      <c r="B334" s="175">
        <v>3.9099999999999996E-2</v>
      </c>
      <c r="C334" s="175">
        <v>3.9099999999999996E-2</v>
      </c>
      <c r="D334" s="272">
        <v>3246960.53</v>
      </c>
      <c r="E334" s="272">
        <v>3246960.53</v>
      </c>
      <c r="F334" s="272">
        <v>3246960.53</v>
      </c>
      <c r="G334" s="272">
        <v>3246960.53</v>
      </c>
      <c r="H334" s="272">
        <v>3246960.53</v>
      </c>
      <c r="I334" s="272">
        <v>3246960.53</v>
      </c>
      <c r="J334" s="272">
        <v>3246960.53</v>
      </c>
      <c r="K334" s="272">
        <v>3246960.53</v>
      </c>
      <c r="L334" s="272">
        <v>3246960.53</v>
      </c>
      <c r="M334" s="272">
        <v>3246960.53</v>
      </c>
      <c r="N334" s="272">
        <v>3246960.53</v>
      </c>
      <c r="O334" s="272">
        <v>3246960.53</v>
      </c>
      <c r="P334" s="272">
        <f t="shared" si="102"/>
        <v>38963526.360000007</v>
      </c>
      <c r="Q334" s="272">
        <v>3246960.53</v>
      </c>
      <c r="R334" s="272">
        <v>3246960.53</v>
      </c>
      <c r="S334" s="272">
        <v>3246960.53</v>
      </c>
      <c r="T334" s="272">
        <v>3246960.53</v>
      </c>
      <c r="U334" s="272">
        <v>3246960.53</v>
      </c>
      <c r="V334" s="272">
        <v>3246960.53</v>
      </c>
      <c r="W334" s="272">
        <v>3246960.53</v>
      </c>
      <c r="X334" s="272">
        <v>3246960.53</v>
      </c>
      <c r="Y334" s="272">
        <v>3246960.53</v>
      </c>
      <c r="Z334" s="272">
        <v>3246960.53</v>
      </c>
      <c r="AA334" s="272">
        <v>3246960.53</v>
      </c>
      <c r="AB334" s="272">
        <v>3246960.53</v>
      </c>
      <c r="AC334" s="272">
        <v>3246960.53</v>
      </c>
      <c r="AD334" s="272">
        <v>3246960.53</v>
      </c>
      <c r="AE334" s="272">
        <v>3246960.53</v>
      </c>
      <c r="AF334" s="272">
        <v>3246960.53</v>
      </c>
      <c r="AG334" s="170">
        <f t="shared" si="103"/>
        <v>38963526.360000007</v>
      </c>
      <c r="AI334" s="279">
        <f t="shared" si="101"/>
        <v>10579.68</v>
      </c>
      <c r="AJ334" s="279">
        <f t="shared" si="101"/>
        <v>10579.68</v>
      </c>
      <c r="AK334" s="279">
        <f t="shared" si="101"/>
        <v>10579.68</v>
      </c>
      <c r="AL334" s="279">
        <f t="shared" si="100"/>
        <v>10579.68</v>
      </c>
      <c r="AM334" s="279">
        <f t="shared" si="100"/>
        <v>10579.68</v>
      </c>
      <c r="AN334" s="279">
        <f t="shared" si="100"/>
        <v>10579.68</v>
      </c>
      <c r="AO334" s="279">
        <f t="shared" si="100"/>
        <v>10579.68</v>
      </c>
      <c r="AP334" s="279">
        <f t="shared" si="100"/>
        <v>10579.68</v>
      </c>
      <c r="AQ334" s="279">
        <f t="shared" si="100"/>
        <v>10579.68</v>
      </c>
      <c r="AR334" s="279">
        <f t="shared" si="92"/>
        <v>10579.68</v>
      </c>
      <c r="AS334" s="279">
        <f t="shared" si="92"/>
        <v>10579.68</v>
      </c>
      <c r="AT334" s="279">
        <f t="shared" si="92"/>
        <v>10579.68</v>
      </c>
      <c r="AU334" s="280">
        <f t="shared" si="104"/>
        <v>126956.15999999997</v>
      </c>
      <c r="AV334" s="280">
        <f t="shared" si="99"/>
        <v>10579.68</v>
      </c>
      <c r="AW334" s="280">
        <f t="shared" si="99"/>
        <v>10579.68</v>
      </c>
      <c r="AX334" s="280">
        <f t="shared" si="99"/>
        <v>10579.68</v>
      </c>
      <c r="AY334" s="280">
        <f t="shared" si="98"/>
        <v>10579.68</v>
      </c>
      <c r="AZ334" s="280">
        <f t="shared" si="106"/>
        <v>10579.68</v>
      </c>
      <c r="BA334" s="280">
        <f t="shared" si="107"/>
        <v>10579.68</v>
      </c>
      <c r="BB334" s="280">
        <f t="shared" si="108"/>
        <v>10579.68</v>
      </c>
      <c r="BC334" s="280">
        <f t="shared" si="94"/>
        <v>10579.68</v>
      </c>
      <c r="BD334" s="280">
        <f t="shared" si="94"/>
        <v>10579.68</v>
      </c>
      <c r="BE334" s="280">
        <f t="shared" si="94"/>
        <v>10579.68</v>
      </c>
      <c r="BF334" s="280">
        <f t="shared" si="94"/>
        <v>10579.68</v>
      </c>
      <c r="BG334" s="280">
        <f t="shared" si="94"/>
        <v>10579.68</v>
      </c>
      <c r="BH334" s="280">
        <f t="shared" si="94"/>
        <v>10579.68</v>
      </c>
      <c r="BI334" s="280">
        <f t="shared" si="94"/>
        <v>10579.68</v>
      </c>
      <c r="BJ334" s="280">
        <f t="shared" si="94"/>
        <v>10579.68</v>
      </c>
      <c r="BK334" s="280">
        <f t="shared" si="94"/>
        <v>10579.68</v>
      </c>
      <c r="BL334" s="279">
        <f t="shared" si="105"/>
        <v>126956.15999999997</v>
      </c>
    </row>
    <row r="335" spans="1:64" x14ac:dyDescent="0.25">
      <c r="A335" s="268" t="s">
        <v>661</v>
      </c>
      <c r="B335" s="175">
        <v>0</v>
      </c>
      <c r="C335" s="175">
        <v>0</v>
      </c>
      <c r="D335" s="272">
        <v>0</v>
      </c>
      <c r="E335" s="272">
        <v>0</v>
      </c>
      <c r="F335" s="272">
        <v>0</v>
      </c>
      <c r="G335" s="272">
        <v>0</v>
      </c>
      <c r="H335" s="272">
        <v>0</v>
      </c>
      <c r="I335" s="272">
        <v>0</v>
      </c>
      <c r="J335" s="272">
        <v>0</v>
      </c>
      <c r="K335" s="272">
        <v>0</v>
      </c>
      <c r="L335" s="272">
        <v>0</v>
      </c>
      <c r="M335" s="272">
        <v>0</v>
      </c>
      <c r="N335" s="272">
        <v>0</v>
      </c>
      <c r="O335" s="272">
        <v>0</v>
      </c>
      <c r="P335" s="272">
        <f t="shared" si="102"/>
        <v>0</v>
      </c>
      <c r="Q335" s="272">
        <v>0</v>
      </c>
      <c r="R335" s="272">
        <v>0</v>
      </c>
      <c r="S335" s="272">
        <v>0</v>
      </c>
      <c r="T335" s="272">
        <v>0</v>
      </c>
      <c r="U335" s="272">
        <v>0</v>
      </c>
      <c r="V335" s="272">
        <v>0</v>
      </c>
      <c r="W335" s="272">
        <v>0</v>
      </c>
      <c r="X335" s="272">
        <v>0</v>
      </c>
      <c r="Y335" s="272">
        <v>0</v>
      </c>
      <c r="Z335" s="272">
        <v>0</v>
      </c>
      <c r="AA335" s="272">
        <v>0</v>
      </c>
      <c r="AB335" s="272">
        <v>0</v>
      </c>
      <c r="AC335" s="272">
        <v>0</v>
      </c>
      <c r="AD335" s="272">
        <v>0</v>
      </c>
      <c r="AE335" s="272">
        <v>0</v>
      </c>
      <c r="AF335" s="272">
        <v>0</v>
      </c>
      <c r="AG335" s="170">
        <f t="shared" si="103"/>
        <v>0</v>
      </c>
      <c r="AI335" s="279">
        <f t="shared" si="101"/>
        <v>0</v>
      </c>
      <c r="AJ335" s="279">
        <f t="shared" si="101"/>
        <v>0</v>
      </c>
      <c r="AK335" s="279">
        <f t="shared" si="101"/>
        <v>0</v>
      </c>
      <c r="AL335" s="279">
        <f t="shared" si="100"/>
        <v>0</v>
      </c>
      <c r="AM335" s="279">
        <f t="shared" si="100"/>
        <v>0</v>
      </c>
      <c r="AN335" s="279">
        <f t="shared" si="100"/>
        <v>0</v>
      </c>
      <c r="AO335" s="279">
        <f t="shared" si="100"/>
        <v>0</v>
      </c>
      <c r="AP335" s="279">
        <f t="shared" si="100"/>
        <v>0</v>
      </c>
      <c r="AQ335" s="279">
        <f t="shared" si="100"/>
        <v>0</v>
      </c>
      <c r="AR335" s="279">
        <f t="shared" si="92"/>
        <v>0</v>
      </c>
      <c r="AS335" s="279">
        <f t="shared" si="92"/>
        <v>0</v>
      </c>
      <c r="AT335" s="279">
        <f t="shared" si="92"/>
        <v>0</v>
      </c>
      <c r="AU335" s="280">
        <f t="shared" si="104"/>
        <v>0</v>
      </c>
      <c r="AV335" s="280">
        <f t="shared" si="99"/>
        <v>0</v>
      </c>
      <c r="AW335" s="280">
        <f t="shared" si="99"/>
        <v>0</v>
      </c>
      <c r="AX335" s="280">
        <f t="shared" si="99"/>
        <v>0</v>
      </c>
      <c r="AY335" s="280">
        <f t="shared" si="98"/>
        <v>0</v>
      </c>
      <c r="AZ335" s="280">
        <f t="shared" si="106"/>
        <v>0</v>
      </c>
      <c r="BA335" s="280">
        <f t="shared" si="107"/>
        <v>0</v>
      </c>
      <c r="BB335" s="280">
        <f t="shared" si="108"/>
        <v>0</v>
      </c>
      <c r="BC335" s="280">
        <f t="shared" si="94"/>
        <v>0</v>
      </c>
      <c r="BD335" s="280">
        <f t="shared" si="94"/>
        <v>0</v>
      </c>
      <c r="BE335" s="280">
        <f t="shared" si="94"/>
        <v>0</v>
      </c>
      <c r="BF335" s="280">
        <f t="shared" si="94"/>
        <v>0</v>
      </c>
      <c r="BG335" s="280">
        <f t="shared" si="94"/>
        <v>0</v>
      </c>
      <c r="BH335" s="280">
        <f t="shared" si="94"/>
        <v>0</v>
      </c>
      <c r="BI335" s="280">
        <f t="shared" si="94"/>
        <v>0</v>
      </c>
      <c r="BJ335" s="280">
        <f t="shared" si="94"/>
        <v>0</v>
      </c>
      <c r="BK335" s="280">
        <f t="shared" si="94"/>
        <v>0</v>
      </c>
      <c r="BL335" s="279">
        <f t="shared" si="105"/>
        <v>0</v>
      </c>
    </row>
    <row r="336" spans="1:64" x14ac:dyDescent="0.25">
      <c r="A336" s="268" t="s">
        <v>662</v>
      </c>
      <c r="B336" s="175">
        <v>0</v>
      </c>
      <c r="C336" s="175">
        <v>0</v>
      </c>
      <c r="D336" s="272">
        <v>0</v>
      </c>
      <c r="E336" s="272">
        <v>0</v>
      </c>
      <c r="F336" s="272">
        <v>0</v>
      </c>
      <c r="G336" s="272">
        <v>0</v>
      </c>
      <c r="H336" s="272">
        <v>0</v>
      </c>
      <c r="I336" s="272">
        <v>0</v>
      </c>
      <c r="J336" s="272">
        <v>0</v>
      </c>
      <c r="K336" s="272">
        <v>0</v>
      </c>
      <c r="L336" s="272">
        <v>0</v>
      </c>
      <c r="M336" s="272">
        <v>0</v>
      </c>
      <c r="N336" s="272">
        <v>0</v>
      </c>
      <c r="O336" s="272">
        <v>0</v>
      </c>
      <c r="P336" s="272">
        <f t="shared" si="102"/>
        <v>0</v>
      </c>
      <c r="Q336" s="272">
        <v>0</v>
      </c>
      <c r="R336" s="272">
        <v>0</v>
      </c>
      <c r="S336" s="272">
        <v>0</v>
      </c>
      <c r="T336" s="272">
        <v>0</v>
      </c>
      <c r="U336" s="272">
        <v>0</v>
      </c>
      <c r="V336" s="272">
        <v>0</v>
      </c>
      <c r="W336" s="272">
        <v>0</v>
      </c>
      <c r="X336" s="272">
        <v>0</v>
      </c>
      <c r="Y336" s="272">
        <v>0</v>
      </c>
      <c r="Z336" s="272">
        <v>0</v>
      </c>
      <c r="AA336" s="272">
        <v>0</v>
      </c>
      <c r="AB336" s="272">
        <v>0</v>
      </c>
      <c r="AC336" s="272">
        <v>0</v>
      </c>
      <c r="AD336" s="272">
        <v>0</v>
      </c>
      <c r="AE336" s="272">
        <v>0</v>
      </c>
      <c r="AF336" s="272">
        <v>0</v>
      </c>
      <c r="AG336" s="170">
        <f t="shared" si="103"/>
        <v>0</v>
      </c>
      <c r="AI336" s="279">
        <f t="shared" si="101"/>
        <v>0</v>
      </c>
      <c r="AJ336" s="279">
        <f t="shared" si="101"/>
        <v>0</v>
      </c>
      <c r="AK336" s="279">
        <f t="shared" si="101"/>
        <v>0</v>
      </c>
      <c r="AL336" s="279">
        <f t="shared" si="100"/>
        <v>0</v>
      </c>
      <c r="AM336" s="279">
        <f t="shared" si="100"/>
        <v>0</v>
      </c>
      <c r="AN336" s="279">
        <f t="shared" si="100"/>
        <v>0</v>
      </c>
      <c r="AO336" s="279">
        <f t="shared" si="100"/>
        <v>0</v>
      </c>
      <c r="AP336" s="279">
        <f t="shared" si="100"/>
        <v>0</v>
      </c>
      <c r="AQ336" s="279">
        <f t="shared" si="100"/>
        <v>0</v>
      </c>
      <c r="AR336" s="279">
        <f t="shared" si="92"/>
        <v>0</v>
      </c>
      <c r="AS336" s="279">
        <f t="shared" si="92"/>
        <v>0</v>
      </c>
      <c r="AT336" s="279">
        <f t="shared" si="92"/>
        <v>0</v>
      </c>
      <c r="AU336" s="280">
        <f t="shared" si="104"/>
        <v>0</v>
      </c>
      <c r="AV336" s="280">
        <f t="shared" si="99"/>
        <v>0</v>
      </c>
      <c r="AW336" s="280">
        <f t="shared" si="99"/>
        <v>0</v>
      </c>
      <c r="AX336" s="280">
        <f t="shared" si="99"/>
        <v>0</v>
      </c>
      <c r="AY336" s="280">
        <f t="shared" si="98"/>
        <v>0</v>
      </c>
      <c r="AZ336" s="280">
        <f t="shared" si="106"/>
        <v>0</v>
      </c>
      <c r="BA336" s="280">
        <f t="shared" si="107"/>
        <v>0</v>
      </c>
      <c r="BB336" s="280">
        <f t="shared" si="108"/>
        <v>0</v>
      </c>
      <c r="BC336" s="280">
        <f t="shared" si="94"/>
        <v>0</v>
      </c>
      <c r="BD336" s="280">
        <f t="shared" si="94"/>
        <v>0</v>
      </c>
      <c r="BE336" s="280">
        <f t="shared" si="94"/>
        <v>0</v>
      </c>
      <c r="BF336" s="280">
        <f t="shared" si="94"/>
        <v>0</v>
      </c>
      <c r="BG336" s="280">
        <f t="shared" si="94"/>
        <v>0</v>
      </c>
      <c r="BH336" s="280">
        <f t="shared" si="94"/>
        <v>0</v>
      </c>
      <c r="BI336" s="280">
        <f t="shared" si="94"/>
        <v>0</v>
      </c>
      <c r="BJ336" s="280">
        <f t="shared" si="94"/>
        <v>0</v>
      </c>
      <c r="BK336" s="280">
        <f t="shared" si="94"/>
        <v>0</v>
      </c>
      <c r="BL336" s="279">
        <f t="shared" si="105"/>
        <v>0</v>
      </c>
    </row>
    <row r="337" spans="1:64" x14ac:dyDescent="0.25">
      <c r="A337" s="268" t="s">
        <v>663</v>
      </c>
      <c r="B337" s="175">
        <v>0</v>
      </c>
      <c r="C337" s="175">
        <v>0</v>
      </c>
      <c r="D337" s="272">
        <v>0</v>
      </c>
      <c r="E337" s="272">
        <v>0</v>
      </c>
      <c r="F337" s="272">
        <v>0</v>
      </c>
      <c r="G337" s="272">
        <v>0</v>
      </c>
      <c r="H337" s="272">
        <v>0</v>
      </c>
      <c r="I337" s="272">
        <v>0</v>
      </c>
      <c r="J337" s="272">
        <v>0</v>
      </c>
      <c r="K337" s="272">
        <v>0</v>
      </c>
      <c r="L337" s="272">
        <v>0</v>
      </c>
      <c r="M337" s="272">
        <v>0</v>
      </c>
      <c r="N337" s="272">
        <v>0</v>
      </c>
      <c r="O337" s="272">
        <v>0</v>
      </c>
      <c r="P337" s="272">
        <f t="shared" si="102"/>
        <v>0</v>
      </c>
      <c r="Q337" s="272">
        <v>0</v>
      </c>
      <c r="R337" s="272">
        <v>0</v>
      </c>
      <c r="S337" s="272">
        <v>0</v>
      </c>
      <c r="T337" s="272">
        <v>0</v>
      </c>
      <c r="U337" s="272">
        <v>0</v>
      </c>
      <c r="V337" s="272">
        <v>0</v>
      </c>
      <c r="W337" s="272">
        <v>0</v>
      </c>
      <c r="X337" s="272">
        <v>0</v>
      </c>
      <c r="Y337" s="272">
        <v>0</v>
      </c>
      <c r="Z337" s="272">
        <v>0</v>
      </c>
      <c r="AA337" s="272">
        <v>0</v>
      </c>
      <c r="AB337" s="272">
        <v>0</v>
      </c>
      <c r="AC337" s="272">
        <v>0</v>
      </c>
      <c r="AD337" s="272">
        <v>0</v>
      </c>
      <c r="AE337" s="272">
        <v>0</v>
      </c>
      <c r="AF337" s="272">
        <v>0</v>
      </c>
      <c r="AG337" s="170">
        <f t="shared" si="103"/>
        <v>0</v>
      </c>
      <c r="AI337" s="279">
        <f t="shared" si="101"/>
        <v>0</v>
      </c>
      <c r="AJ337" s="279">
        <f t="shared" si="101"/>
        <v>0</v>
      </c>
      <c r="AK337" s="279">
        <f t="shared" si="101"/>
        <v>0</v>
      </c>
      <c r="AL337" s="279">
        <f t="shared" si="100"/>
        <v>0</v>
      </c>
      <c r="AM337" s="279">
        <f t="shared" si="100"/>
        <v>0</v>
      </c>
      <c r="AN337" s="279">
        <f t="shared" si="100"/>
        <v>0</v>
      </c>
      <c r="AO337" s="279">
        <f t="shared" si="100"/>
        <v>0</v>
      </c>
      <c r="AP337" s="279">
        <f t="shared" si="100"/>
        <v>0</v>
      </c>
      <c r="AQ337" s="279">
        <f t="shared" si="100"/>
        <v>0</v>
      </c>
      <c r="AR337" s="279">
        <f t="shared" si="92"/>
        <v>0</v>
      </c>
      <c r="AS337" s="279">
        <f t="shared" si="92"/>
        <v>0</v>
      </c>
      <c r="AT337" s="279">
        <f t="shared" si="92"/>
        <v>0</v>
      </c>
      <c r="AU337" s="280">
        <f t="shared" si="104"/>
        <v>0</v>
      </c>
      <c r="AV337" s="280">
        <f t="shared" si="99"/>
        <v>0</v>
      </c>
      <c r="AW337" s="280">
        <f t="shared" si="99"/>
        <v>0</v>
      </c>
      <c r="AX337" s="280">
        <f t="shared" si="99"/>
        <v>0</v>
      </c>
      <c r="AY337" s="280">
        <f t="shared" si="98"/>
        <v>0</v>
      </c>
      <c r="AZ337" s="280">
        <f t="shared" si="106"/>
        <v>0</v>
      </c>
      <c r="BA337" s="280">
        <f t="shared" si="107"/>
        <v>0</v>
      </c>
      <c r="BB337" s="280">
        <f t="shared" si="108"/>
        <v>0</v>
      </c>
      <c r="BC337" s="280">
        <f t="shared" si="94"/>
        <v>0</v>
      </c>
      <c r="BD337" s="280">
        <f t="shared" si="94"/>
        <v>0</v>
      </c>
      <c r="BE337" s="280">
        <f t="shared" si="94"/>
        <v>0</v>
      </c>
      <c r="BF337" s="280">
        <f t="shared" si="94"/>
        <v>0</v>
      </c>
      <c r="BG337" s="280">
        <f t="shared" si="94"/>
        <v>0</v>
      </c>
      <c r="BH337" s="280">
        <f t="shared" si="94"/>
        <v>0</v>
      </c>
      <c r="BI337" s="280">
        <f t="shared" si="94"/>
        <v>0</v>
      </c>
      <c r="BJ337" s="280">
        <f t="shared" si="94"/>
        <v>0</v>
      </c>
      <c r="BK337" s="280">
        <f t="shared" si="94"/>
        <v>0</v>
      </c>
      <c r="BL337" s="279">
        <f t="shared" si="105"/>
        <v>0</v>
      </c>
    </row>
    <row r="338" spans="1:64" x14ac:dyDescent="0.25">
      <c r="A338" s="268" t="s">
        <v>664</v>
      </c>
      <c r="B338" s="175">
        <v>0</v>
      </c>
      <c r="C338" s="175">
        <v>0</v>
      </c>
      <c r="D338" s="272">
        <v>0</v>
      </c>
      <c r="E338" s="272">
        <v>0</v>
      </c>
      <c r="F338" s="272">
        <v>0</v>
      </c>
      <c r="G338" s="272">
        <v>0</v>
      </c>
      <c r="H338" s="272">
        <v>0</v>
      </c>
      <c r="I338" s="272">
        <v>0</v>
      </c>
      <c r="J338" s="272">
        <v>0</v>
      </c>
      <c r="K338" s="272">
        <v>0</v>
      </c>
      <c r="L338" s="272">
        <v>0</v>
      </c>
      <c r="M338" s="272">
        <v>0</v>
      </c>
      <c r="N338" s="272">
        <v>0</v>
      </c>
      <c r="O338" s="272">
        <v>0</v>
      </c>
      <c r="P338" s="272">
        <f t="shared" si="102"/>
        <v>0</v>
      </c>
      <c r="Q338" s="272">
        <v>0</v>
      </c>
      <c r="R338" s="272">
        <v>0</v>
      </c>
      <c r="S338" s="272">
        <v>0</v>
      </c>
      <c r="T338" s="272">
        <v>0</v>
      </c>
      <c r="U338" s="272">
        <v>0</v>
      </c>
      <c r="V338" s="272">
        <v>0</v>
      </c>
      <c r="W338" s="272">
        <v>0</v>
      </c>
      <c r="X338" s="272">
        <v>0</v>
      </c>
      <c r="Y338" s="272">
        <v>0</v>
      </c>
      <c r="Z338" s="272">
        <v>0</v>
      </c>
      <c r="AA338" s="272">
        <v>0</v>
      </c>
      <c r="AB338" s="272">
        <v>0</v>
      </c>
      <c r="AC338" s="272">
        <v>0</v>
      </c>
      <c r="AD338" s="272">
        <v>0</v>
      </c>
      <c r="AE338" s="272">
        <v>0</v>
      </c>
      <c r="AF338" s="272">
        <v>0</v>
      </c>
      <c r="AG338" s="170">
        <f t="shared" si="103"/>
        <v>0</v>
      </c>
      <c r="AI338" s="279">
        <f t="shared" si="101"/>
        <v>0</v>
      </c>
      <c r="AJ338" s="279">
        <f t="shared" si="101"/>
        <v>0</v>
      </c>
      <c r="AK338" s="279">
        <f t="shared" si="101"/>
        <v>0</v>
      </c>
      <c r="AL338" s="279">
        <f t="shared" si="100"/>
        <v>0</v>
      </c>
      <c r="AM338" s="279">
        <f t="shared" si="100"/>
        <v>0</v>
      </c>
      <c r="AN338" s="279">
        <f t="shared" si="100"/>
        <v>0</v>
      </c>
      <c r="AO338" s="279">
        <f t="shared" si="100"/>
        <v>0</v>
      </c>
      <c r="AP338" s="279">
        <f t="shared" si="100"/>
        <v>0</v>
      </c>
      <c r="AQ338" s="279">
        <f t="shared" si="100"/>
        <v>0</v>
      </c>
      <c r="AR338" s="279">
        <f t="shared" si="92"/>
        <v>0</v>
      </c>
      <c r="AS338" s="279">
        <f t="shared" si="92"/>
        <v>0</v>
      </c>
      <c r="AT338" s="279">
        <f t="shared" si="92"/>
        <v>0</v>
      </c>
      <c r="AU338" s="280">
        <f t="shared" si="104"/>
        <v>0</v>
      </c>
      <c r="AV338" s="280">
        <f t="shared" si="99"/>
        <v>0</v>
      </c>
      <c r="AW338" s="280">
        <f t="shared" si="99"/>
        <v>0</v>
      </c>
      <c r="AX338" s="280">
        <f t="shared" si="99"/>
        <v>0</v>
      </c>
      <c r="AY338" s="280">
        <f t="shared" si="98"/>
        <v>0</v>
      </c>
      <c r="AZ338" s="280">
        <f t="shared" si="106"/>
        <v>0</v>
      </c>
      <c r="BA338" s="280">
        <f t="shared" si="107"/>
        <v>0</v>
      </c>
      <c r="BB338" s="280">
        <f t="shared" si="108"/>
        <v>0</v>
      </c>
      <c r="BC338" s="280">
        <f t="shared" si="94"/>
        <v>0</v>
      </c>
      <c r="BD338" s="280">
        <f t="shared" si="94"/>
        <v>0</v>
      </c>
      <c r="BE338" s="280">
        <f t="shared" si="94"/>
        <v>0</v>
      </c>
      <c r="BF338" s="280">
        <f t="shared" si="94"/>
        <v>0</v>
      </c>
      <c r="BG338" s="280">
        <f t="shared" si="94"/>
        <v>0</v>
      </c>
      <c r="BH338" s="280">
        <f t="shared" si="94"/>
        <v>0</v>
      </c>
      <c r="BI338" s="280">
        <f t="shared" si="94"/>
        <v>0</v>
      </c>
      <c r="BJ338" s="280">
        <f t="shared" si="94"/>
        <v>0</v>
      </c>
      <c r="BK338" s="280">
        <f t="shared" si="94"/>
        <v>0</v>
      </c>
      <c r="BL338" s="279">
        <f t="shared" si="105"/>
        <v>0</v>
      </c>
    </row>
    <row r="339" spans="1:64" x14ac:dyDescent="0.25">
      <c r="A339" s="268" t="s">
        <v>665</v>
      </c>
      <c r="B339" s="175">
        <v>0</v>
      </c>
      <c r="C339" s="175">
        <v>0</v>
      </c>
      <c r="D339" s="272">
        <v>0</v>
      </c>
      <c r="E339" s="272">
        <v>0</v>
      </c>
      <c r="F339" s="272">
        <v>0</v>
      </c>
      <c r="G339" s="272">
        <v>0</v>
      </c>
      <c r="H339" s="272">
        <v>0</v>
      </c>
      <c r="I339" s="272">
        <v>0</v>
      </c>
      <c r="J339" s="272">
        <v>0</v>
      </c>
      <c r="K339" s="272">
        <v>0</v>
      </c>
      <c r="L339" s="272">
        <v>0</v>
      </c>
      <c r="M339" s="272">
        <v>0</v>
      </c>
      <c r="N339" s="272">
        <v>0</v>
      </c>
      <c r="O339" s="272">
        <v>0</v>
      </c>
      <c r="P339" s="272">
        <f t="shared" si="102"/>
        <v>0</v>
      </c>
      <c r="Q339" s="272">
        <v>0</v>
      </c>
      <c r="R339" s="272">
        <v>0</v>
      </c>
      <c r="S339" s="272">
        <v>0</v>
      </c>
      <c r="T339" s="272">
        <v>0</v>
      </c>
      <c r="U339" s="272">
        <v>0</v>
      </c>
      <c r="V339" s="272">
        <v>0</v>
      </c>
      <c r="W339" s="272">
        <v>0</v>
      </c>
      <c r="X339" s="272">
        <v>0</v>
      </c>
      <c r="Y339" s="272">
        <v>0</v>
      </c>
      <c r="Z339" s="272">
        <v>0</v>
      </c>
      <c r="AA339" s="272">
        <v>0</v>
      </c>
      <c r="AB339" s="272">
        <v>0</v>
      </c>
      <c r="AC339" s="272">
        <v>0</v>
      </c>
      <c r="AD339" s="272">
        <v>0</v>
      </c>
      <c r="AE339" s="272">
        <v>0</v>
      </c>
      <c r="AF339" s="272">
        <v>0</v>
      </c>
      <c r="AG339" s="170">
        <f t="shared" si="103"/>
        <v>0</v>
      </c>
      <c r="AI339" s="279">
        <f t="shared" si="101"/>
        <v>0</v>
      </c>
      <c r="AJ339" s="279">
        <f t="shared" si="101"/>
        <v>0</v>
      </c>
      <c r="AK339" s="279">
        <f t="shared" si="101"/>
        <v>0</v>
      </c>
      <c r="AL339" s="279">
        <f t="shared" si="100"/>
        <v>0</v>
      </c>
      <c r="AM339" s="279">
        <f t="shared" si="100"/>
        <v>0</v>
      </c>
      <c r="AN339" s="279">
        <f t="shared" si="100"/>
        <v>0</v>
      </c>
      <c r="AO339" s="279">
        <f t="shared" si="100"/>
        <v>0</v>
      </c>
      <c r="AP339" s="279">
        <f t="shared" si="100"/>
        <v>0</v>
      </c>
      <c r="AQ339" s="279">
        <f t="shared" si="100"/>
        <v>0</v>
      </c>
      <c r="AR339" s="279">
        <f t="shared" si="92"/>
        <v>0</v>
      </c>
      <c r="AS339" s="279">
        <f t="shared" si="92"/>
        <v>0</v>
      </c>
      <c r="AT339" s="279">
        <f t="shared" si="92"/>
        <v>0</v>
      </c>
      <c r="AU339" s="280">
        <f t="shared" si="104"/>
        <v>0</v>
      </c>
      <c r="AV339" s="280">
        <f t="shared" si="99"/>
        <v>0</v>
      </c>
      <c r="AW339" s="280">
        <f t="shared" si="99"/>
        <v>0</v>
      </c>
      <c r="AX339" s="280">
        <f t="shared" si="99"/>
        <v>0</v>
      </c>
      <c r="AY339" s="280">
        <f t="shared" si="98"/>
        <v>0</v>
      </c>
      <c r="AZ339" s="280">
        <f t="shared" si="106"/>
        <v>0</v>
      </c>
      <c r="BA339" s="280">
        <f t="shared" si="107"/>
        <v>0</v>
      </c>
      <c r="BB339" s="280">
        <f t="shared" si="108"/>
        <v>0</v>
      </c>
      <c r="BC339" s="280">
        <f t="shared" si="94"/>
        <v>0</v>
      </c>
      <c r="BD339" s="280">
        <f t="shared" si="94"/>
        <v>0</v>
      </c>
      <c r="BE339" s="280">
        <f t="shared" si="94"/>
        <v>0</v>
      </c>
      <c r="BF339" s="280">
        <f t="shared" si="94"/>
        <v>0</v>
      </c>
      <c r="BG339" s="280">
        <f t="shared" si="94"/>
        <v>0</v>
      </c>
      <c r="BH339" s="280">
        <f t="shared" si="94"/>
        <v>0</v>
      </c>
      <c r="BI339" s="280">
        <f t="shared" si="94"/>
        <v>0</v>
      </c>
      <c r="BJ339" s="280">
        <f t="shared" si="94"/>
        <v>0</v>
      </c>
      <c r="BK339" s="280">
        <f t="shared" si="94"/>
        <v>0</v>
      </c>
      <c r="BL339" s="279">
        <f t="shared" si="105"/>
        <v>0</v>
      </c>
    </row>
    <row r="340" spans="1:64" x14ac:dyDescent="0.25">
      <c r="A340" s="268" t="s">
        <v>666</v>
      </c>
      <c r="B340" s="175">
        <v>0</v>
      </c>
      <c r="C340" s="175">
        <v>0</v>
      </c>
      <c r="D340" s="272">
        <v>0</v>
      </c>
      <c r="E340" s="272">
        <v>0</v>
      </c>
      <c r="F340" s="272">
        <v>0</v>
      </c>
      <c r="G340" s="272">
        <v>0</v>
      </c>
      <c r="H340" s="272">
        <v>0</v>
      </c>
      <c r="I340" s="272">
        <v>0</v>
      </c>
      <c r="J340" s="272">
        <v>0</v>
      </c>
      <c r="K340" s="272">
        <v>0</v>
      </c>
      <c r="L340" s="272">
        <v>0</v>
      </c>
      <c r="M340" s="272">
        <v>0</v>
      </c>
      <c r="N340" s="272">
        <v>0</v>
      </c>
      <c r="O340" s="272">
        <v>0</v>
      </c>
      <c r="P340" s="272">
        <f t="shared" si="102"/>
        <v>0</v>
      </c>
      <c r="Q340" s="272">
        <v>0</v>
      </c>
      <c r="R340" s="272">
        <v>0</v>
      </c>
      <c r="S340" s="272">
        <v>0</v>
      </c>
      <c r="T340" s="272">
        <v>0</v>
      </c>
      <c r="U340" s="272">
        <v>0</v>
      </c>
      <c r="V340" s="272">
        <v>0</v>
      </c>
      <c r="W340" s="272">
        <v>0</v>
      </c>
      <c r="X340" s="272">
        <v>0</v>
      </c>
      <c r="Y340" s="272">
        <v>0</v>
      </c>
      <c r="Z340" s="272">
        <v>0</v>
      </c>
      <c r="AA340" s="272">
        <v>0</v>
      </c>
      <c r="AB340" s="272">
        <v>0</v>
      </c>
      <c r="AC340" s="272">
        <v>0</v>
      </c>
      <c r="AD340" s="272">
        <v>0</v>
      </c>
      <c r="AE340" s="272">
        <v>0</v>
      </c>
      <c r="AF340" s="272">
        <v>0</v>
      </c>
      <c r="AG340" s="170">
        <f t="shared" si="103"/>
        <v>0</v>
      </c>
      <c r="AI340" s="279">
        <f t="shared" si="101"/>
        <v>0</v>
      </c>
      <c r="AJ340" s="279">
        <f t="shared" si="101"/>
        <v>0</v>
      </c>
      <c r="AK340" s="279">
        <f t="shared" si="101"/>
        <v>0</v>
      </c>
      <c r="AL340" s="279">
        <f t="shared" si="100"/>
        <v>0</v>
      </c>
      <c r="AM340" s="279">
        <f t="shared" si="100"/>
        <v>0</v>
      </c>
      <c r="AN340" s="279">
        <f t="shared" si="100"/>
        <v>0</v>
      </c>
      <c r="AO340" s="279">
        <f t="shared" si="100"/>
        <v>0</v>
      </c>
      <c r="AP340" s="279">
        <f t="shared" si="100"/>
        <v>0</v>
      </c>
      <c r="AQ340" s="279">
        <f t="shared" si="100"/>
        <v>0</v>
      </c>
      <c r="AR340" s="279">
        <f t="shared" si="92"/>
        <v>0</v>
      </c>
      <c r="AS340" s="279">
        <f t="shared" si="92"/>
        <v>0</v>
      </c>
      <c r="AT340" s="279">
        <f t="shared" si="92"/>
        <v>0</v>
      </c>
      <c r="AU340" s="280">
        <f t="shared" si="104"/>
        <v>0</v>
      </c>
      <c r="AV340" s="280">
        <f t="shared" si="99"/>
        <v>0</v>
      </c>
      <c r="AW340" s="280">
        <f t="shared" si="99"/>
        <v>0</v>
      </c>
      <c r="AX340" s="280">
        <f t="shared" si="99"/>
        <v>0</v>
      </c>
      <c r="AY340" s="280">
        <f t="shared" si="98"/>
        <v>0</v>
      </c>
      <c r="AZ340" s="280">
        <f t="shared" si="106"/>
        <v>0</v>
      </c>
      <c r="BA340" s="280">
        <f t="shared" si="107"/>
        <v>0</v>
      </c>
      <c r="BB340" s="280">
        <f t="shared" si="108"/>
        <v>0</v>
      </c>
      <c r="BC340" s="280">
        <f t="shared" si="94"/>
        <v>0</v>
      </c>
      <c r="BD340" s="280">
        <f t="shared" si="94"/>
        <v>0</v>
      </c>
      <c r="BE340" s="280">
        <f t="shared" si="94"/>
        <v>0</v>
      </c>
      <c r="BF340" s="280">
        <f t="shared" si="94"/>
        <v>0</v>
      </c>
      <c r="BG340" s="280">
        <f t="shared" si="94"/>
        <v>0</v>
      </c>
      <c r="BH340" s="280">
        <f t="shared" si="94"/>
        <v>0</v>
      </c>
      <c r="BI340" s="280">
        <f t="shared" si="94"/>
        <v>0</v>
      </c>
      <c r="BJ340" s="280">
        <f t="shared" si="94"/>
        <v>0</v>
      </c>
      <c r="BK340" s="280">
        <f t="shared" si="94"/>
        <v>0</v>
      </c>
      <c r="BL340" s="279">
        <f t="shared" si="105"/>
        <v>0</v>
      </c>
    </row>
    <row r="341" spans="1:64" x14ac:dyDescent="0.25">
      <c r="A341" s="268" t="s">
        <v>667</v>
      </c>
      <c r="B341" s="175">
        <v>0</v>
      </c>
      <c r="C341" s="175">
        <v>0</v>
      </c>
      <c r="D341" s="272">
        <v>0</v>
      </c>
      <c r="E341" s="272">
        <v>0</v>
      </c>
      <c r="F341" s="272">
        <v>0</v>
      </c>
      <c r="G341" s="272">
        <v>0</v>
      </c>
      <c r="H341" s="272">
        <v>0</v>
      </c>
      <c r="I341" s="272">
        <v>0</v>
      </c>
      <c r="J341" s="272">
        <v>0</v>
      </c>
      <c r="K341" s="272">
        <v>0</v>
      </c>
      <c r="L341" s="272">
        <v>0</v>
      </c>
      <c r="M341" s="272">
        <v>0</v>
      </c>
      <c r="N341" s="272">
        <v>0</v>
      </c>
      <c r="O341" s="272">
        <v>0</v>
      </c>
      <c r="P341" s="272">
        <f t="shared" si="102"/>
        <v>0</v>
      </c>
      <c r="Q341" s="272">
        <v>0</v>
      </c>
      <c r="R341" s="272">
        <v>0</v>
      </c>
      <c r="S341" s="272">
        <v>0</v>
      </c>
      <c r="T341" s="272">
        <v>0</v>
      </c>
      <c r="U341" s="272">
        <v>0</v>
      </c>
      <c r="V341" s="272">
        <v>0</v>
      </c>
      <c r="W341" s="272">
        <v>0</v>
      </c>
      <c r="X341" s="272">
        <v>0</v>
      </c>
      <c r="Y341" s="272">
        <v>0</v>
      </c>
      <c r="Z341" s="272">
        <v>0</v>
      </c>
      <c r="AA341" s="272">
        <v>0</v>
      </c>
      <c r="AB341" s="272">
        <v>0</v>
      </c>
      <c r="AC341" s="272">
        <v>0</v>
      </c>
      <c r="AD341" s="272">
        <v>0</v>
      </c>
      <c r="AE341" s="272">
        <v>0</v>
      </c>
      <c r="AF341" s="272">
        <v>0</v>
      </c>
      <c r="AG341" s="170">
        <f t="shared" si="103"/>
        <v>0</v>
      </c>
      <c r="AI341" s="279">
        <f t="shared" si="101"/>
        <v>0</v>
      </c>
      <c r="AJ341" s="279">
        <f t="shared" si="101"/>
        <v>0</v>
      </c>
      <c r="AK341" s="279">
        <f t="shared" si="101"/>
        <v>0</v>
      </c>
      <c r="AL341" s="279">
        <f t="shared" si="100"/>
        <v>0</v>
      </c>
      <c r="AM341" s="279">
        <f t="shared" si="100"/>
        <v>0</v>
      </c>
      <c r="AN341" s="279">
        <f t="shared" si="100"/>
        <v>0</v>
      </c>
      <c r="AO341" s="279">
        <f t="shared" si="100"/>
        <v>0</v>
      </c>
      <c r="AP341" s="279">
        <f t="shared" si="100"/>
        <v>0</v>
      </c>
      <c r="AQ341" s="279">
        <f t="shared" si="100"/>
        <v>0</v>
      </c>
      <c r="AR341" s="279">
        <f t="shared" si="92"/>
        <v>0</v>
      </c>
      <c r="AS341" s="279">
        <f t="shared" si="92"/>
        <v>0</v>
      </c>
      <c r="AT341" s="279">
        <f t="shared" si="92"/>
        <v>0</v>
      </c>
      <c r="AU341" s="280">
        <f t="shared" si="104"/>
        <v>0</v>
      </c>
      <c r="AV341" s="280">
        <f t="shared" si="99"/>
        <v>0</v>
      </c>
      <c r="AW341" s="280">
        <f t="shared" si="99"/>
        <v>0</v>
      </c>
      <c r="AX341" s="280">
        <f t="shared" si="99"/>
        <v>0</v>
      </c>
      <c r="AY341" s="280">
        <f t="shared" si="98"/>
        <v>0</v>
      </c>
      <c r="AZ341" s="280">
        <f t="shared" si="106"/>
        <v>0</v>
      </c>
      <c r="BA341" s="280">
        <f t="shared" si="107"/>
        <v>0</v>
      </c>
      <c r="BB341" s="280">
        <f t="shared" si="108"/>
        <v>0</v>
      </c>
      <c r="BC341" s="280">
        <f t="shared" si="94"/>
        <v>0</v>
      </c>
      <c r="BD341" s="280">
        <f t="shared" si="94"/>
        <v>0</v>
      </c>
      <c r="BE341" s="280">
        <f t="shared" si="94"/>
        <v>0</v>
      </c>
      <c r="BF341" s="280">
        <f t="shared" si="94"/>
        <v>0</v>
      </c>
      <c r="BG341" s="280">
        <f t="shared" si="94"/>
        <v>0</v>
      </c>
      <c r="BH341" s="280">
        <f t="shared" si="94"/>
        <v>0</v>
      </c>
      <c r="BI341" s="280">
        <f t="shared" si="94"/>
        <v>0</v>
      </c>
      <c r="BJ341" s="280">
        <f t="shared" si="94"/>
        <v>0</v>
      </c>
      <c r="BK341" s="280">
        <f t="shared" si="94"/>
        <v>0</v>
      </c>
      <c r="BL341" s="279">
        <f t="shared" si="105"/>
        <v>0</v>
      </c>
    </row>
    <row r="342" spans="1:64" x14ac:dyDescent="0.25">
      <c r="A342" s="268" t="s">
        <v>668</v>
      </c>
      <c r="B342" s="175">
        <v>0</v>
      </c>
      <c r="C342" s="175">
        <v>0</v>
      </c>
      <c r="D342" s="272">
        <v>0</v>
      </c>
      <c r="E342" s="272">
        <v>0</v>
      </c>
      <c r="F342" s="272">
        <v>0</v>
      </c>
      <c r="G342" s="272">
        <v>0</v>
      </c>
      <c r="H342" s="272">
        <v>0</v>
      </c>
      <c r="I342" s="272">
        <v>0</v>
      </c>
      <c r="J342" s="272">
        <v>0</v>
      </c>
      <c r="K342" s="272">
        <v>0</v>
      </c>
      <c r="L342" s="272">
        <v>0</v>
      </c>
      <c r="M342" s="272">
        <v>0</v>
      </c>
      <c r="N342" s="272">
        <v>0</v>
      </c>
      <c r="O342" s="272">
        <v>0</v>
      </c>
      <c r="P342" s="272">
        <f t="shared" si="102"/>
        <v>0</v>
      </c>
      <c r="Q342" s="272">
        <v>0</v>
      </c>
      <c r="R342" s="272">
        <v>0</v>
      </c>
      <c r="S342" s="272">
        <v>0</v>
      </c>
      <c r="T342" s="272">
        <v>0</v>
      </c>
      <c r="U342" s="272">
        <v>0</v>
      </c>
      <c r="V342" s="272">
        <v>0</v>
      </c>
      <c r="W342" s="272">
        <v>0</v>
      </c>
      <c r="X342" s="272">
        <v>0</v>
      </c>
      <c r="Y342" s="272">
        <v>0</v>
      </c>
      <c r="Z342" s="272">
        <v>0</v>
      </c>
      <c r="AA342" s="272">
        <v>0</v>
      </c>
      <c r="AB342" s="272">
        <v>0</v>
      </c>
      <c r="AC342" s="272">
        <v>0</v>
      </c>
      <c r="AD342" s="272">
        <v>0</v>
      </c>
      <c r="AE342" s="272">
        <v>0</v>
      </c>
      <c r="AF342" s="272">
        <v>0</v>
      </c>
      <c r="AG342" s="170">
        <f t="shared" si="103"/>
        <v>0</v>
      </c>
      <c r="AI342" s="279">
        <f t="shared" si="101"/>
        <v>0</v>
      </c>
      <c r="AJ342" s="279">
        <f t="shared" si="101"/>
        <v>0</v>
      </c>
      <c r="AK342" s="279">
        <f t="shared" si="101"/>
        <v>0</v>
      </c>
      <c r="AL342" s="279">
        <f t="shared" si="100"/>
        <v>0</v>
      </c>
      <c r="AM342" s="279">
        <f t="shared" si="100"/>
        <v>0</v>
      </c>
      <c r="AN342" s="279">
        <f t="shared" si="100"/>
        <v>0</v>
      </c>
      <c r="AO342" s="279">
        <f t="shared" si="100"/>
        <v>0</v>
      </c>
      <c r="AP342" s="279">
        <f t="shared" si="100"/>
        <v>0</v>
      </c>
      <c r="AQ342" s="279">
        <f t="shared" si="100"/>
        <v>0</v>
      </c>
      <c r="AR342" s="279">
        <f t="shared" si="92"/>
        <v>0</v>
      </c>
      <c r="AS342" s="279">
        <f t="shared" si="92"/>
        <v>0</v>
      </c>
      <c r="AT342" s="279">
        <f t="shared" si="92"/>
        <v>0</v>
      </c>
      <c r="AU342" s="280">
        <f t="shared" si="104"/>
        <v>0</v>
      </c>
      <c r="AV342" s="280">
        <f t="shared" si="99"/>
        <v>0</v>
      </c>
      <c r="AW342" s="280">
        <f t="shared" si="99"/>
        <v>0</v>
      </c>
      <c r="AX342" s="280">
        <f t="shared" si="99"/>
        <v>0</v>
      </c>
      <c r="AY342" s="280">
        <f t="shared" si="98"/>
        <v>0</v>
      </c>
      <c r="AZ342" s="280">
        <f t="shared" si="106"/>
        <v>0</v>
      </c>
      <c r="BA342" s="280">
        <f t="shared" si="107"/>
        <v>0</v>
      </c>
      <c r="BB342" s="280">
        <f t="shared" si="108"/>
        <v>0</v>
      </c>
      <c r="BC342" s="280">
        <f t="shared" si="94"/>
        <v>0</v>
      </c>
      <c r="BD342" s="280">
        <f t="shared" si="94"/>
        <v>0</v>
      </c>
      <c r="BE342" s="280">
        <f t="shared" si="94"/>
        <v>0</v>
      </c>
      <c r="BF342" s="280">
        <f t="shared" si="94"/>
        <v>0</v>
      </c>
      <c r="BG342" s="280">
        <f t="shared" si="94"/>
        <v>0</v>
      </c>
      <c r="BH342" s="280">
        <f t="shared" si="94"/>
        <v>0</v>
      </c>
      <c r="BI342" s="280">
        <f t="shared" si="94"/>
        <v>0</v>
      </c>
      <c r="BJ342" s="280">
        <f t="shared" si="94"/>
        <v>0</v>
      </c>
      <c r="BK342" s="280">
        <f t="shared" si="94"/>
        <v>0</v>
      </c>
      <c r="BL342" s="279">
        <f t="shared" si="105"/>
        <v>0</v>
      </c>
    </row>
    <row r="343" spans="1:64" x14ac:dyDescent="0.25">
      <c r="A343" s="268" t="s">
        <v>669</v>
      </c>
      <c r="B343" s="175">
        <v>0</v>
      </c>
      <c r="C343" s="175">
        <v>0</v>
      </c>
      <c r="D343" s="272">
        <v>0</v>
      </c>
      <c r="E343" s="272">
        <v>0</v>
      </c>
      <c r="F343" s="272">
        <v>0</v>
      </c>
      <c r="G343" s="272">
        <v>0</v>
      </c>
      <c r="H343" s="272">
        <v>0</v>
      </c>
      <c r="I343" s="272">
        <v>0</v>
      </c>
      <c r="J343" s="272">
        <v>0</v>
      </c>
      <c r="K343" s="272">
        <v>0</v>
      </c>
      <c r="L343" s="272">
        <v>0</v>
      </c>
      <c r="M343" s="272">
        <v>0</v>
      </c>
      <c r="N343" s="272">
        <v>0</v>
      </c>
      <c r="O343" s="272">
        <v>0</v>
      </c>
      <c r="P343" s="272">
        <f t="shared" si="102"/>
        <v>0</v>
      </c>
      <c r="Q343" s="272">
        <v>0</v>
      </c>
      <c r="R343" s="272">
        <v>0</v>
      </c>
      <c r="S343" s="272">
        <v>0</v>
      </c>
      <c r="T343" s="272">
        <v>0</v>
      </c>
      <c r="U343" s="272">
        <v>0</v>
      </c>
      <c r="V343" s="272">
        <v>0</v>
      </c>
      <c r="W343" s="272">
        <v>0</v>
      </c>
      <c r="X343" s="272">
        <v>0</v>
      </c>
      <c r="Y343" s="272">
        <v>0</v>
      </c>
      <c r="Z343" s="272">
        <v>0</v>
      </c>
      <c r="AA343" s="272">
        <v>0</v>
      </c>
      <c r="AB343" s="272">
        <v>0</v>
      </c>
      <c r="AC343" s="272">
        <v>0</v>
      </c>
      <c r="AD343" s="272">
        <v>0</v>
      </c>
      <c r="AE343" s="272">
        <v>0</v>
      </c>
      <c r="AF343" s="272">
        <v>0</v>
      </c>
      <c r="AG343" s="170">
        <f t="shared" si="103"/>
        <v>0</v>
      </c>
      <c r="AI343" s="279">
        <f t="shared" si="101"/>
        <v>0</v>
      </c>
      <c r="AJ343" s="279">
        <f t="shared" si="101"/>
        <v>0</v>
      </c>
      <c r="AK343" s="279">
        <f t="shared" si="101"/>
        <v>0</v>
      </c>
      <c r="AL343" s="279">
        <f t="shared" si="100"/>
        <v>0</v>
      </c>
      <c r="AM343" s="279">
        <f t="shared" si="100"/>
        <v>0</v>
      </c>
      <c r="AN343" s="279">
        <f t="shared" si="100"/>
        <v>0</v>
      </c>
      <c r="AO343" s="279">
        <f t="shared" si="100"/>
        <v>0</v>
      </c>
      <c r="AP343" s="279">
        <f t="shared" si="100"/>
        <v>0</v>
      </c>
      <c r="AQ343" s="279">
        <f t="shared" si="100"/>
        <v>0</v>
      </c>
      <c r="AR343" s="279">
        <f t="shared" si="100"/>
        <v>0</v>
      </c>
      <c r="AS343" s="279">
        <f t="shared" si="100"/>
        <v>0</v>
      </c>
      <c r="AT343" s="279">
        <f t="shared" si="100"/>
        <v>0</v>
      </c>
      <c r="AU343" s="280">
        <f t="shared" si="104"/>
        <v>0</v>
      </c>
      <c r="AV343" s="280">
        <f t="shared" si="99"/>
        <v>0</v>
      </c>
      <c r="AW343" s="280">
        <f t="shared" si="99"/>
        <v>0</v>
      </c>
      <c r="AX343" s="280">
        <f t="shared" si="99"/>
        <v>0</v>
      </c>
      <c r="AY343" s="280">
        <f t="shared" si="98"/>
        <v>0</v>
      </c>
      <c r="AZ343" s="280">
        <f t="shared" si="106"/>
        <v>0</v>
      </c>
      <c r="BA343" s="280">
        <f t="shared" si="107"/>
        <v>0</v>
      </c>
      <c r="BB343" s="280">
        <f t="shared" si="108"/>
        <v>0</v>
      </c>
      <c r="BC343" s="280">
        <f t="shared" si="94"/>
        <v>0</v>
      </c>
      <c r="BD343" s="280">
        <f t="shared" si="94"/>
        <v>0</v>
      </c>
      <c r="BE343" s="280">
        <f t="shared" si="94"/>
        <v>0</v>
      </c>
      <c r="BF343" s="280">
        <f t="shared" si="94"/>
        <v>0</v>
      </c>
      <c r="BG343" s="280">
        <f t="shared" si="94"/>
        <v>0</v>
      </c>
      <c r="BH343" s="280">
        <f t="shared" si="94"/>
        <v>0</v>
      </c>
      <c r="BI343" s="280">
        <f t="shared" si="94"/>
        <v>0</v>
      </c>
      <c r="BJ343" s="280">
        <f t="shared" si="94"/>
        <v>0</v>
      </c>
      <c r="BK343" s="280">
        <f t="shared" si="94"/>
        <v>0</v>
      </c>
      <c r="BL343" s="279">
        <f t="shared" si="105"/>
        <v>0</v>
      </c>
    </row>
    <row r="344" spans="1:64" x14ac:dyDescent="0.25">
      <c r="A344" s="268" t="s">
        <v>363</v>
      </c>
      <c r="B344" s="175">
        <v>3.32E-2</v>
      </c>
      <c r="C344" s="175">
        <v>3.32E-2</v>
      </c>
      <c r="D344" s="272">
        <v>3059665.78</v>
      </c>
      <c r="E344" s="272">
        <v>3059665.78</v>
      </c>
      <c r="F344" s="272">
        <v>3059665.78</v>
      </c>
      <c r="G344" s="272">
        <v>3059665.78</v>
      </c>
      <c r="H344" s="272">
        <v>3059665.78</v>
      </c>
      <c r="I344" s="272">
        <v>3059665.78</v>
      </c>
      <c r="J344" s="272">
        <v>3059665.78</v>
      </c>
      <c r="K344" s="272">
        <v>3059665.78</v>
      </c>
      <c r="L344" s="272">
        <v>3069415.7749999999</v>
      </c>
      <c r="M344" s="272">
        <v>3079165.77</v>
      </c>
      <c r="N344" s="272">
        <v>3314715.5</v>
      </c>
      <c r="O344" s="272">
        <v>3630020.23</v>
      </c>
      <c r="P344" s="272">
        <f t="shared" si="102"/>
        <v>37570643.514999993</v>
      </c>
      <c r="Q344" s="272">
        <v>3709775.23</v>
      </c>
      <c r="R344" s="272">
        <v>3709775.23</v>
      </c>
      <c r="S344" s="272">
        <v>3768140.2650000001</v>
      </c>
      <c r="T344" s="272">
        <v>3826505.3</v>
      </c>
      <c r="U344" s="272">
        <v>3826505.3</v>
      </c>
      <c r="V344" s="272">
        <v>3965738.5249999999</v>
      </c>
      <c r="W344" s="272">
        <v>4104971.75</v>
      </c>
      <c r="X344" s="272">
        <v>4104971.75</v>
      </c>
      <c r="Y344" s="272">
        <v>4193872.13</v>
      </c>
      <c r="Z344" s="272">
        <v>4282772.51</v>
      </c>
      <c r="AA344" s="272">
        <v>4282772.51</v>
      </c>
      <c r="AB344" s="272">
        <v>4282772.51</v>
      </c>
      <c r="AC344" s="272">
        <v>4282772.51</v>
      </c>
      <c r="AD344" s="272">
        <v>4282772.51</v>
      </c>
      <c r="AE344" s="272">
        <v>4423853.54</v>
      </c>
      <c r="AF344" s="272">
        <v>4564934.5699999994</v>
      </c>
      <c r="AG344" s="170">
        <f t="shared" si="103"/>
        <v>50598710.114999987</v>
      </c>
      <c r="AI344" s="279">
        <f t="shared" si="101"/>
        <v>8465.08</v>
      </c>
      <c r="AJ344" s="279">
        <f t="shared" si="101"/>
        <v>8465.08</v>
      </c>
      <c r="AK344" s="279">
        <f t="shared" si="101"/>
        <v>8465.08</v>
      </c>
      <c r="AL344" s="279">
        <f t="shared" si="100"/>
        <v>8465.08</v>
      </c>
      <c r="AM344" s="279">
        <f t="shared" si="100"/>
        <v>8465.08</v>
      </c>
      <c r="AN344" s="279">
        <f t="shared" si="100"/>
        <v>8465.08</v>
      </c>
      <c r="AO344" s="279">
        <f t="shared" si="100"/>
        <v>8465.08</v>
      </c>
      <c r="AP344" s="279">
        <f t="shared" si="100"/>
        <v>8465.08</v>
      </c>
      <c r="AQ344" s="279">
        <f t="shared" si="100"/>
        <v>8492.0499999999993</v>
      </c>
      <c r="AR344" s="279">
        <f t="shared" si="100"/>
        <v>8519.0300000000007</v>
      </c>
      <c r="AS344" s="279">
        <f t="shared" si="100"/>
        <v>9170.7099999999991</v>
      </c>
      <c r="AT344" s="279">
        <f t="shared" si="100"/>
        <v>10043.06</v>
      </c>
      <c r="AU344" s="280">
        <f t="shared" si="104"/>
        <v>103945.48999999999</v>
      </c>
      <c r="AV344" s="280">
        <f t="shared" si="99"/>
        <v>10263.709999999999</v>
      </c>
      <c r="AW344" s="280">
        <f t="shared" si="99"/>
        <v>10263.709999999999</v>
      </c>
      <c r="AX344" s="280">
        <f t="shared" si="99"/>
        <v>10425.19</v>
      </c>
      <c r="AY344" s="280">
        <f t="shared" si="98"/>
        <v>10586.66</v>
      </c>
      <c r="AZ344" s="280">
        <f t="shared" si="106"/>
        <v>10586.66</v>
      </c>
      <c r="BA344" s="280">
        <f t="shared" si="107"/>
        <v>10971.88</v>
      </c>
      <c r="BB344" s="280">
        <f t="shared" si="108"/>
        <v>11357.09</v>
      </c>
      <c r="BC344" s="280">
        <f t="shared" si="94"/>
        <v>11357.09</v>
      </c>
      <c r="BD344" s="280">
        <f t="shared" si="94"/>
        <v>11603.05</v>
      </c>
      <c r="BE344" s="280">
        <f t="shared" si="94"/>
        <v>11849</v>
      </c>
      <c r="BF344" s="280">
        <f t="shared" si="94"/>
        <v>11849</v>
      </c>
      <c r="BG344" s="280">
        <f t="shared" si="94"/>
        <v>11849</v>
      </c>
      <c r="BH344" s="280">
        <f t="shared" si="94"/>
        <v>11849</v>
      </c>
      <c r="BI344" s="280">
        <f t="shared" si="94"/>
        <v>11849</v>
      </c>
      <c r="BJ344" s="280">
        <f t="shared" si="94"/>
        <v>12239.33</v>
      </c>
      <c r="BK344" s="280">
        <f t="shared" si="94"/>
        <v>12629.65</v>
      </c>
      <c r="BL344" s="279">
        <f t="shared" si="105"/>
        <v>139989.75</v>
      </c>
    </row>
    <row r="345" spans="1:64" x14ac:dyDescent="0.25">
      <c r="A345" s="268" t="s">
        <v>364</v>
      </c>
      <c r="B345" s="175">
        <v>3.2599999999999997E-2</v>
      </c>
      <c r="C345" s="175">
        <v>3.2599999999999997E-2</v>
      </c>
      <c r="D345" s="272">
        <v>237307.12</v>
      </c>
      <c r="E345" s="272">
        <v>237307.12</v>
      </c>
      <c r="F345" s="272">
        <v>237307.12</v>
      </c>
      <c r="G345" s="272">
        <v>237307.12</v>
      </c>
      <c r="H345" s="272">
        <v>237307.12</v>
      </c>
      <c r="I345" s="272">
        <v>237307.12</v>
      </c>
      <c r="J345" s="272">
        <v>237307.12</v>
      </c>
      <c r="K345" s="272">
        <v>237307.12</v>
      </c>
      <c r="L345" s="272">
        <v>237307.12</v>
      </c>
      <c r="M345" s="272">
        <v>237307.12</v>
      </c>
      <c r="N345" s="272">
        <v>237307.12</v>
      </c>
      <c r="O345" s="272">
        <v>237307.12</v>
      </c>
      <c r="P345" s="272">
        <f t="shared" si="102"/>
        <v>2847685.4400000009</v>
      </c>
      <c r="Q345" s="272">
        <v>237307.12</v>
      </c>
      <c r="R345" s="272">
        <v>237307.12</v>
      </c>
      <c r="S345" s="272">
        <v>237307.12</v>
      </c>
      <c r="T345" s="272">
        <v>237307.12</v>
      </c>
      <c r="U345" s="272">
        <v>237307.12</v>
      </c>
      <c r="V345" s="272">
        <v>237307.12</v>
      </c>
      <c r="W345" s="272">
        <v>237307.12</v>
      </c>
      <c r="X345" s="272">
        <v>237307.12</v>
      </c>
      <c r="Y345" s="272">
        <v>237307.12</v>
      </c>
      <c r="Z345" s="272">
        <v>237307.12</v>
      </c>
      <c r="AA345" s="272">
        <v>237307.12</v>
      </c>
      <c r="AB345" s="272">
        <v>237307.12</v>
      </c>
      <c r="AC345" s="272">
        <v>237307.12</v>
      </c>
      <c r="AD345" s="272">
        <v>237307.12</v>
      </c>
      <c r="AE345" s="272">
        <v>237307.12</v>
      </c>
      <c r="AF345" s="272">
        <v>237307.12</v>
      </c>
      <c r="AG345" s="170">
        <f t="shared" si="103"/>
        <v>2847685.4400000009</v>
      </c>
      <c r="AI345" s="279">
        <f t="shared" si="101"/>
        <v>644.67999999999995</v>
      </c>
      <c r="AJ345" s="279">
        <f t="shared" si="101"/>
        <v>644.67999999999995</v>
      </c>
      <c r="AK345" s="279">
        <f t="shared" si="101"/>
        <v>644.67999999999995</v>
      </c>
      <c r="AL345" s="279">
        <f t="shared" si="100"/>
        <v>644.67999999999995</v>
      </c>
      <c r="AM345" s="279">
        <f t="shared" si="100"/>
        <v>644.67999999999995</v>
      </c>
      <c r="AN345" s="279">
        <f t="shared" si="100"/>
        <v>644.67999999999995</v>
      </c>
      <c r="AO345" s="279">
        <f t="shared" si="100"/>
        <v>644.67999999999995</v>
      </c>
      <c r="AP345" s="279">
        <f t="shared" si="100"/>
        <v>644.67999999999995</v>
      </c>
      <c r="AQ345" s="279">
        <f t="shared" si="100"/>
        <v>644.67999999999995</v>
      </c>
      <c r="AR345" s="279">
        <f t="shared" si="100"/>
        <v>644.67999999999995</v>
      </c>
      <c r="AS345" s="279">
        <f t="shared" si="100"/>
        <v>644.67999999999995</v>
      </c>
      <c r="AT345" s="279">
        <f t="shared" si="100"/>
        <v>644.67999999999995</v>
      </c>
      <c r="AU345" s="280">
        <f t="shared" si="104"/>
        <v>7736.1600000000008</v>
      </c>
      <c r="AV345" s="280">
        <f t="shared" si="99"/>
        <v>644.67999999999995</v>
      </c>
      <c r="AW345" s="280">
        <f t="shared" si="99"/>
        <v>644.67999999999995</v>
      </c>
      <c r="AX345" s="280">
        <f t="shared" si="99"/>
        <v>644.67999999999995</v>
      </c>
      <c r="AY345" s="280">
        <f t="shared" si="98"/>
        <v>644.67999999999995</v>
      </c>
      <c r="AZ345" s="280">
        <f t="shared" si="106"/>
        <v>644.67999999999995</v>
      </c>
      <c r="BA345" s="280">
        <f t="shared" si="107"/>
        <v>644.67999999999995</v>
      </c>
      <c r="BB345" s="280">
        <f t="shared" si="108"/>
        <v>644.67999999999995</v>
      </c>
      <c r="BC345" s="280">
        <f t="shared" si="94"/>
        <v>644.67999999999995</v>
      </c>
      <c r="BD345" s="280">
        <f t="shared" si="94"/>
        <v>644.67999999999995</v>
      </c>
      <c r="BE345" s="280">
        <f t="shared" si="94"/>
        <v>644.67999999999995</v>
      </c>
      <c r="BF345" s="280">
        <f t="shared" si="94"/>
        <v>644.67999999999995</v>
      </c>
      <c r="BG345" s="280">
        <f t="shared" si="94"/>
        <v>644.67999999999995</v>
      </c>
      <c r="BH345" s="280">
        <f t="shared" si="94"/>
        <v>644.67999999999995</v>
      </c>
      <c r="BI345" s="280">
        <f t="shared" si="94"/>
        <v>644.67999999999995</v>
      </c>
      <c r="BJ345" s="280">
        <f t="shared" si="94"/>
        <v>644.67999999999995</v>
      </c>
      <c r="BK345" s="280">
        <f t="shared" si="94"/>
        <v>644.67999999999995</v>
      </c>
      <c r="BL345" s="279">
        <f t="shared" si="105"/>
        <v>7736.1600000000008</v>
      </c>
    </row>
    <row r="346" spans="1:64" x14ac:dyDescent="0.25">
      <c r="A346" s="268" t="s">
        <v>365</v>
      </c>
      <c r="B346" s="175">
        <v>5.2200000000000003E-2</v>
      </c>
      <c r="C346" s="175">
        <v>5.2200000000000003E-2</v>
      </c>
      <c r="D346" s="272">
        <v>575773.74</v>
      </c>
      <c r="E346" s="272">
        <v>575773.74</v>
      </c>
      <c r="F346" s="272">
        <v>575773.74</v>
      </c>
      <c r="G346" s="272">
        <v>575773.74</v>
      </c>
      <c r="H346" s="272">
        <v>575773.74</v>
      </c>
      <c r="I346" s="272">
        <v>575773.74</v>
      </c>
      <c r="J346" s="272">
        <v>575773.74</v>
      </c>
      <c r="K346" s="272">
        <v>575773.74</v>
      </c>
      <c r="L346" s="272">
        <v>575773.74</v>
      </c>
      <c r="M346" s="272">
        <v>575773.74</v>
      </c>
      <c r="N346" s="272">
        <v>575773.74</v>
      </c>
      <c r="O346" s="272">
        <v>575773.74</v>
      </c>
      <c r="P346" s="272">
        <f t="shared" si="102"/>
        <v>6909284.8800000018</v>
      </c>
      <c r="Q346" s="272">
        <v>575773.74</v>
      </c>
      <c r="R346" s="272">
        <v>575773.74</v>
      </c>
      <c r="S346" s="272">
        <v>575773.74</v>
      </c>
      <c r="T346" s="272">
        <v>575773.74</v>
      </c>
      <c r="U346" s="272">
        <v>575773.74</v>
      </c>
      <c r="V346" s="272">
        <v>575773.74</v>
      </c>
      <c r="W346" s="272">
        <v>575773.74</v>
      </c>
      <c r="X346" s="272">
        <v>575773.74</v>
      </c>
      <c r="Y346" s="272">
        <v>575773.74</v>
      </c>
      <c r="Z346" s="272">
        <v>575773.74</v>
      </c>
      <c r="AA346" s="272">
        <v>575773.74</v>
      </c>
      <c r="AB346" s="272">
        <v>575773.74</v>
      </c>
      <c r="AC346" s="272">
        <v>575773.74</v>
      </c>
      <c r="AD346" s="272">
        <v>575773.74</v>
      </c>
      <c r="AE346" s="272">
        <v>575773.74</v>
      </c>
      <c r="AF346" s="272">
        <v>575773.74</v>
      </c>
      <c r="AG346" s="170">
        <f t="shared" si="103"/>
        <v>6909284.8800000018</v>
      </c>
      <c r="AI346" s="279">
        <f t="shared" si="101"/>
        <v>2504.62</v>
      </c>
      <c r="AJ346" s="279">
        <f t="shared" si="101"/>
        <v>2504.62</v>
      </c>
      <c r="AK346" s="279">
        <f t="shared" si="101"/>
        <v>2504.62</v>
      </c>
      <c r="AL346" s="279">
        <f t="shared" si="100"/>
        <v>2504.62</v>
      </c>
      <c r="AM346" s="279">
        <f t="shared" si="100"/>
        <v>2504.62</v>
      </c>
      <c r="AN346" s="279">
        <f t="shared" si="100"/>
        <v>2504.62</v>
      </c>
      <c r="AO346" s="279">
        <f t="shared" si="100"/>
        <v>2504.62</v>
      </c>
      <c r="AP346" s="279">
        <f t="shared" si="100"/>
        <v>2504.62</v>
      </c>
      <c r="AQ346" s="279">
        <f t="shared" si="100"/>
        <v>2504.62</v>
      </c>
      <c r="AR346" s="279">
        <f t="shared" si="100"/>
        <v>2504.62</v>
      </c>
      <c r="AS346" s="279">
        <f t="shared" si="100"/>
        <v>2504.62</v>
      </c>
      <c r="AT346" s="279">
        <f t="shared" si="100"/>
        <v>2504.62</v>
      </c>
      <c r="AU346" s="280">
        <f t="shared" si="104"/>
        <v>30055.439999999991</v>
      </c>
      <c r="AV346" s="280">
        <f t="shared" si="99"/>
        <v>2504.62</v>
      </c>
      <c r="AW346" s="280">
        <f t="shared" si="99"/>
        <v>2504.62</v>
      </c>
      <c r="AX346" s="280">
        <f t="shared" si="99"/>
        <v>2504.62</v>
      </c>
      <c r="AY346" s="280">
        <f t="shared" si="98"/>
        <v>2504.62</v>
      </c>
      <c r="AZ346" s="280">
        <f t="shared" si="106"/>
        <v>2504.62</v>
      </c>
      <c r="BA346" s="280">
        <f t="shared" si="107"/>
        <v>2504.62</v>
      </c>
      <c r="BB346" s="280">
        <f t="shared" si="108"/>
        <v>2504.62</v>
      </c>
      <c r="BC346" s="280">
        <f t="shared" si="94"/>
        <v>2504.62</v>
      </c>
      <c r="BD346" s="280">
        <f t="shared" si="94"/>
        <v>2504.62</v>
      </c>
      <c r="BE346" s="280">
        <f t="shared" si="94"/>
        <v>2504.62</v>
      </c>
      <c r="BF346" s="280">
        <f t="shared" si="94"/>
        <v>2504.62</v>
      </c>
      <c r="BG346" s="280">
        <f t="shared" si="94"/>
        <v>2504.62</v>
      </c>
      <c r="BH346" s="280">
        <f t="shared" si="94"/>
        <v>2504.62</v>
      </c>
      <c r="BI346" s="280">
        <f t="shared" si="94"/>
        <v>2504.62</v>
      </c>
      <c r="BJ346" s="280">
        <f t="shared" si="94"/>
        <v>2504.62</v>
      </c>
      <c r="BK346" s="280">
        <f t="shared" si="94"/>
        <v>2504.62</v>
      </c>
      <c r="BL346" s="279">
        <f t="shared" si="105"/>
        <v>30055.439999999991</v>
      </c>
    </row>
    <row r="347" spans="1:64" x14ac:dyDescent="0.25">
      <c r="A347" s="268" t="s">
        <v>366</v>
      </c>
      <c r="B347" s="175">
        <v>4.0099999999999997E-2</v>
      </c>
      <c r="C347" s="175">
        <v>4.0099999999999997E-2</v>
      </c>
      <c r="D347" s="272">
        <v>2118470.5499999998</v>
      </c>
      <c r="E347" s="272">
        <v>2118470.5499999998</v>
      </c>
      <c r="F347" s="272">
        <v>2118470.5499999998</v>
      </c>
      <c r="G347" s="272">
        <v>2118470.5499999998</v>
      </c>
      <c r="H347" s="272">
        <v>2118470.5499999998</v>
      </c>
      <c r="I347" s="272">
        <v>2118470.5499999998</v>
      </c>
      <c r="J347" s="272">
        <v>2118470.5499999998</v>
      </c>
      <c r="K347" s="272">
        <v>2118470.5499999998</v>
      </c>
      <c r="L347" s="272">
        <v>2118470.5499999998</v>
      </c>
      <c r="M347" s="272">
        <v>2118470.5499999998</v>
      </c>
      <c r="N347" s="272">
        <v>2133786.2999999998</v>
      </c>
      <c r="O347" s="272">
        <v>2149102.0499999998</v>
      </c>
      <c r="P347" s="272">
        <f t="shared" si="102"/>
        <v>25467593.850000005</v>
      </c>
      <c r="Q347" s="272">
        <v>2149102.0499999998</v>
      </c>
      <c r="R347" s="272">
        <v>2149102.0499999998</v>
      </c>
      <c r="S347" s="272">
        <v>2149102.0499999998</v>
      </c>
      <c r="T347" s="272">
        <v>2149102.0499999998</v>
      </c>
      <c r="U347" s="272">
        <v>2149102.0499999998</v>
      </c>
      <c r="V347" s="272">
        <v>2149102.0499999998</v>
      </c>
      <c r="W347" s="272">
        <v>2149102.0499999998</v>
      </c>
      <c r="X347" s="272">
        <v>2149102.0499999998</v>
      </c>
      <c r="Y347" s="272">
        <v>3645540.9499999997</v>
      </c>
      <c r="Z347" s="272">
        <v>5141979.8499999996</v>
      </c>
      <c r="AA347" s="272">
        <v>5141979.8499999996</v>
      </c>
      <c r="AB347" s="272">
        <v>5141979.8499999996</v>
      </c>
      <c r="AC347" s="272">
        <v>5141979.8499999996</v>
      </c>
      <c r="AD347" s="272">
        <v>5141979.8499999996</v>
      </c>
      <c r="AE347" s="272">
        <v>5141979.8499999996</v>
      </c>
      <c r="AF347" s="272">
        <v>5141979.8499999996</v>
      </c>
      <c r="AG347" s="170">
        <f t="shared" si="103"/>
        <v>48235808.100000009</v>
      </c>
      <c r="AI347" s="279">
        <f t="shared" si="101"/>
        <v>7079.22</v>
      </c>
      <c r="AJ347" s="279">
        <f t="shared" si="101"/>
        <v>7079.22</v>
      </c>
      <c r="AK347" s="279">
        <f t="shared" si="101"/>
        <v>7079.22</v>
      </c>
      <c r="AL347" s="279">
        <f t="shared" si="100"/>
        <v>7079.22</v>
      </c>
      <c r="AM347" s="279">
        <f t="shared" si="100"/>
        <v>7079.22</v>
      </c>
      <c r="AN347" s="279">
        <f t="shared" si="100"/>
        <v>7079.22</v>
      </c>
      <c r="AO347" s="279">
        <f t="shared" si="100"/>
        <v>7079.22</v>
      </c>
      <c r="AP347" s="279">
        <f t="shared" si="100"/>
        <v>7079.22</v>
      </c>
      <c r="AQ347" s="279">
        <f t="shared" si="100"/>
        <v>7079.22</v>
      </c>
      <c r="AR347" s="279">
        <f t="shared" si="100"/>
        <v>7079.22</v>
      </c>
      <c r="AS347" s="279">
        <f t="shared" si="100"/>
        <v>7130.4</v>
      </c>
      <c r="AT347" s="279">
        <f t="shared" si="100"/>
        <v>7181.58</v>
      </c>
      <c r="AU347" s="280">
        <f t="shared" si="104"/>
        <v>85104.18</v>
      </c>
      <c r="AV347" s="280">
        <f t="shared" si="99"/>
        <v>7181.58</v>
      </c>
      <c r="AW347" s="280">
        <f t="shared" si="99"/>
        <v>7181.58</v>
      </c>
      <c r="AX347" s="280">
        <f t="shared" si="99"/>
        <v>7181.58</v>
      </c>
      <c r="AY347" s="280">
        <f t="shared" si="98"/>
        <v>7181.58</v>
      </c>
      <c r="AZ347" s="280">
        <f t="shared" si="106"/>
        <v>7181.58</v>
      </c>
      <c r="BA347" s="280">
        <f t="shared" si="107"/>
        <v>7181.58</v>
      </c>
      <c r="BB347" s="280">
        <f t="shared" si="108"/>
        <v>7181.58</v>
      </c>
      <c r="BC347" s="280">
        <f t="shared" si="94"/>
        <v>7181.58</v>
      </c>
      <c r="BD347" s="280">
        <f t="shared" si="94"/>
        <v>12182.18</v>
      </c>
      <c r="BE347" s="280">
        <f t="shared" si="94"/>
        <v>17182.78</v>
      </c>
      <c r="BF347" s="280">
        <f t="shared" si="94"/>
        <v>17182.78</v>
      </c>
      <c r="BG347" s="280">
        <f t="shared" si="94"/>
        <v>17182.78</v>
      </c>
      <c r="BH347" s="280">
        <f t="shared" si="94"/>
        <v>17182.78</v>
      </c>
      <c r="BI347" s="280">
        <f t="shared" si="94"/>
        <v>17182.78</v>
      </c>
      <c r="BJ347" s="280">
        <f t="shared" si="94"/>
        <v>17182.78</v>
      </c>
      <c r="BK347" s="280">
        <f t="shared" si="94"/>
        <v>17182.78</v>
      </c>
      <c r="BL347" s="279">
        <f t="shared" si="105"/>
        <v>161187.96</v>
      </c>
    </row>
    <row r="348" spans="1:64" x14ac:dyDescent="0.25">
      <c r="A348" s="268" t="s">
        <v>367</v>
      </c>
      <c r="B348" s="175">
        <v>6.2199999999999998E-2</v>
      </c>
      <c r="C348" s="175">
        <v>6.2199999999999998E-2</v>
      </c>
      <c r="D348" s="272">
        <v>101262.84</v>
      </c>
      <c r="E348" s="272">
        <v>101262.84</v>
      </c>
      <c r="F348" s="272">
        <v>101262.84</v>
      </c>
      <c r="G348" s="272">
        <v>101262.84</v>
      </c>
      <c r="H348" s="272">
        <v>101262.84</v>
      </c>
      <c r="I348" s="272">
        <v>101262.84</v>
      </c>
      <c r="J348" s="272">
        <v>101262.84</v>
      </c>
      <c r="K348" s="272">
        <v>101262.84</v>
      </c>
      <c r="L348" s="272">
        <v>101262.84</v>
      </c>
      <c r="M348" s="272">
        <v>101262.84</v>
      </c>
      <c r="N348" s="272">
        <v>101262.84</v>
      </c>
      <c r="O348" s="272">
        <v>101262.84</v>
      </c>
      <c r="P348" s="272">
        <f t="shared" si="102"/>
        <v>1215154.0799999998</v>
      </c>
      <c r="Q348" s="272">
        <v>101262.84</v>
      </c>
      <c r="R348" s="272">
        <v>101262.84</v>
      </c>
      <c r="S348" s="272">
        <v>101262.84</v>
      </c>
      <c r="T348" s="272">
        <v>323117.69</v>
      </c>
      <c r="U348" s="272">
        <v>544972.54</v>
      </c>
      <c r="V348" s="272">
        <v>544972.54</v>
      </c>
      <c r="W348" s="272">
        <v>544972.54</v>
      </c>
      <c r="X348" s="272">
        <v>544972.54</v>
      </c>
      <c r="Y348" s="272">
        <v>544972.54</v>
      </c>
      <c r="Z348" s="272">
        <v>544972.54</v>
      </c>
      <c r="AA348" s="272">
        <v>544972.54</v>
      </c>
      <c r="AB348" s="272">
        <v>544972.54</v>
      </c>
      <c r="AC348" s="272">
        <v>544972.54</v>
      </c>
      <c r="AD348" s="272">
        <v>544972.54</v>
      </c>
      <c r="AE348" s="272">
        <v>544972.54</v>
      </c>
      <c r="AF348" s="272">
        <v>786141.19000000006</v>
      </c>
      <c r="AG348" s="170">
        <f t="shared" si="103"/>
        <v>6780839.1300000008</v>
      </c>
      <c r="AI348" s="279">
        <f t="shared" si="101"/>
        <v>524.88</v>
      </c>
      <c r="AJ348" s="279">
        <f t="shared" si="101"/>
        <v>524.88</v>
      </c>
      <c r="AK348" s="279">
        <f t="shared" si="101"/>
        <v>524.88</v>
      </c>
      <c r="AL348" s="279">
        <f t="shared" si="100"/>
        <v>524.88</v>
      </c>
      <c r="AM348" s="279">
        <f t="shared" si="100"/>
        <v>524.88</v>
      </c>
      <c r="AN348" s="279">
        <f t="shared" si="100"/>
        <v>524.88</v>
      </c>
      <c r="AO348" s="279">
        <f t="shared" si="100"/>
        <v>524.88</v>
      </c>
      <c r="AP348" s="279">
        <f t="shared" si="100"/>
        <v>524.88</v>
      </c>
      <c r="AQ348" s="279">
        <f t="shared" si="100"/>
        <v>524.88</v>
      </c>
      <c r="AR348" s="279">
        <f t="shared" ref="AR348:AT411" si="109">ROUND(M348*$B348/12,2)</f>
        <v>524.88</v>
      </c>
      <c r="AS348" s="279">
        <f t="shared" si="109"/>
        <v>524.88</v>
      </c>
      <c r="AT348" s="279">
        <f t="shared" si="109"/>
        <v>524.88</v>
      </c>
      <c r="AU348" s="280">
        <f t="shared" si="104"/>
        <v>6298.56</v>
      </c>
      <c r="AV348" s="280">
        <f t="shared" si="99"/>
        <v>524.88</v>
      </c>
      <c r="AW348" s="280">
        <f t="shared" si="99"/>
        <v>524.88</v>
      </c>
      <c r="AX348" s="280">
        <f t="shared" si="99"/>
        <v>524.88</v>
      </c>
      <c r="AY348" s="280">
        <f t="shared" si="98"/>
        <v>1674.83</v>
      </c>
      <c r="AZ348" s="280">
        <f t="shared" si="106"/>
        <v>2824.77</v>
      </c>
      <c r="BA348" s="280">
        <f t="shared" si="107"/>
        <v>2824.77</v>
      </c>
      <c r="BB348" s="280">
        <f t="shared" si="108"/>
        <v>2824.77</v>
      </c>
      <c r="BC348" s="280">
        <f t="shared" ref="BC348:BC356" si="110">ROUND(X348*$C348/12,2)</f>
        <v>2824.77</v>
      </c>
      <c r="BD348" s="280">
        <f t="shared" ref="BD348:BD356" si="111">ROUND(Y348*$C348/12,2)</f>
        <v>2824.77</v>
      </c>
      <c r="BE348" s="280">
        <f t="shared" ref="BE348:BE356" si="112">ROUND(Z348*$C348/12,2)</f>
        <v>2824.77</v>
      </c>
      <c r="BF348" s="280">
        <f t="shared" ref="BF348:BF356" si="113">ROUND(AA348*$C348/12,2)</f>
        <v>2824.77</v>
      </c>
      <c r="BG348" s="280">
        <f t="shared" ref="BG348:BG356" si="114">ROUND(AB348*$C348/12,2)</f>
        <v>2824.77</v>
      </c>
      <c r="BH348" s="280">
        <f t="shared" ref="BH348:BH356" si="115">ROUND(AC348*$C348/12,2)</f>
        <v>2824.77</v>
      </c>
      <c r="BI348" s="280">
        <f t="shared" ref="BI348:BI356" si="116">ROUND(AD348*$C348/12,2)</f>
        <v>2824.77</v>
      </c>
      <c r="BJ348" s="280">
        <f t="shared" ref="BJ348:BJ356" si="117">ROUND(AE348*$C348/12,2)</f>
        <v>2824.77</v>
      </c>
      <c r="BK348" s="280">
        <f t="shared" ref="BK348:BK356" si="118">ROUND(AF348*$C348/12,2)</f>
        <v>4074.83</v>
      </c>
      <c r="BL348" s="279">
        <f t="shared" si="105"/>
        <v>35147.300000000003</v>
      </c>
    </row>
    <row r="349" spans="1:64" x14ac:dyDescent="0.25">
      <c r="A349" s="268" t="s">
        <v>368</v>
      </c>
      <c r="B349" s="175">
        <v>6.2399999999999997E-2</v>
      </c>
      <c r="C349" s="175">
        <v>6.2399999999999997E-2</v>
      </c>
      <c r="D349" s="272">
        <v>83161.41</v>
      </c>
      <c r="E349" s="272">
        <v>83161.41</v>
      </c>
      <c r="F349" s="272">
        <v>83161.41</v>
      </c>
      <c r="G349" s="272">
        <v>83161.41</v>
      </c>
      <c r="H349" s="272">
        <v>83161.41</v>
      </c>
      <c r="I349" s="272">
        <v>83161.41</v>
      </c>
      <c r="J349" s="272">
        <v>83161.41</v>
      </c>
      <c r="K349" s="272">
        <v>83161.41</v>
      </c>
      <c r="L349" s="272">
        <v>83161.41</v>
      </c>
      <c r="M349" s="272">
        <v>83161.41</v>
      </c>
      <c r="N349" s="272">
        <v>83161.41</v>
      </c>
      <c r="O349" s="272">
        <v>83161.41</v>
      </c>
      <c r="P349" s="272">
        <f t="shared" si="102"/>
        <v>997936.92000000027</v>
      </c>
      <c r="Q349" s="272">
        <v>83161.41</v>
      </c>
      <c r="R349" s="272">
        <v>83161.41</v>
      </c>
      <c r="S349" s="272">
        <v>83161.41</v>
      </c>
      <c r="T349" s="272">
        <v>83161.41</v>
      </c>
      <c r="U349" s="272">
        <v>83161.41</v>
      </c>
      <c r="V349" s="272">
        <v>83161.41</v>
      </c>
      <c r="W349" s="272">
        <v>83161.41</v>
      </c>
      <c r="X349" s="272">
        <v>83161.41</v>
      </c>
      <c r="Y349" s="272">
        <v>83161.41</v>
      </c>
      <c r="Z349" s="272">
        <v>83161.41</v>
      </c>
      <c r="AA349" s="272">
        <v>83161.41</v>
      </c>
      <c r="AB349" s="272">
        <v>83161.41</v>
      </c>
      <c r="AC349" s="272">
        <v>83161.41</v>
      </c>
      <c r="AD349" s="272">
        <v>83161.41</v>
      </c>
      <c r="AE349" s="272">
        <v>83161.41</v>
      </c>
      <c r="AF349" s="272">
        <v>83161.41</v>
      </c>
      <c r="AG349" s="170">
        <f t="shared" si="103"/>
        <v>997936.92000000027</v>
      </c>
      <c r="AI349" s="279">
        <f t="shared" si="101"/>
        <v>432.44</v>
      </c>
      <c r="AJ349" s="279">
        <f t="shared" si="101"/>
        <v>432.44</v>
      </c>
      <c r="AK349" s="279">
        <f t="shared" si="101"/>
        <v>432.44</v>
      </c>
      <c r="AL349" s="279">
        <f t="shared" si="101"/>
        <v>432.44</v>
      </c>
      <c r="AM349" s="279">
        <f t="shared" si="101"/>
        <v>432.44</v>
      </c>
      <c r="AN349" s="279">
        <f t="shared" si="101"/>
        <v>432.44</v>
      </c>
      <c r="AO349" s="279">
        <f t="shared" si="101"/>
        <v>432.44</v>
      </c>
      <c r="AP349" s="279">
        <f t="shared" si="101"/>
        <v>432.44</v>
      </c>
      <c r="AQ349" s="279">
        <f t="shared" si="101"/>
        <v>432.44</v>
      </c>
      <c r="AR349" s="279">
        <f t="shared" si="109"/>
        <v>432.44</v>
      </c>
      <c r="AS349" s="279">
        <f t="shared" si="109"/>
        <v>432.44</v>
      </c>
      <c r="AT349" s="279">
        <f t="shared" si="109"/>
        <v>432.44</v>
      </c>
      <c r="AU349" s="280">
        <f t="shared" si="104"/>
        <v>5189.2799999999988</v>
      </c>
      <c r="AV349" s="280">
        <f t="shared" si="99"/>
        <v>432.44</v>
      </c>
      <c r="AW349" s="280">
        <f t="shared" si="99"/>
        <v>432.44</v>
      </c>
      <c r="AX349" s="280">
        <f t="shared" si="99"/>
        <v>432.44</v>
      </c>
      <c r="AY349" s="280">
        <f t="shared" si="98"/>
        <v>432.44</v>
      </c>
      <c r="AZ349" s="280">
        <f t="shared" si="106"/>
        <v>432.44</v>
      </c>
      <c r="BA349" s="280">
        <f t="shared" si="107"/>
        <v>432.44</v>
      </c>
      <c r="BB349" s="280">
        <f t="shared" si="108"/>
        <v>432.44</v>
      </c>
      <c r="BC349" s="280">
        <f t="shared" si="110"/>
        <v>432.44</v>
      </c>
      <c r="BD349" s="280">
        <f t="shared" si="111"/>
        <v>432.44</v>
      </c>
      <c r="BE349" s="280">
        <f t="shared" si="112"/>
        <v>432.44</v>
      </c>
      <c r="BF349" s="280">
        <f t="shared" si="113"/>
        <v>432.44</v>
      </c>
      <c r="BG349" s="280">
        <f t="shared" si="114"/>
        <v>432.44</v>
      </c>
      <c r="BH349" s="280">
        <f t="shared" si="115"/>
        <v>432.44</v>
      </c>
      <c r="BI349" s="280">
        <f t="shared" si="116"/>
        <v>432.44</v>
      </c>
      <c r="BJ349" s="280">
        <f t="shared" si="117"/>
        <v>432.44</v>
      </c>
      <c r="BK349" s="280">
        <f t="shared" si="118"/>
        <v>432.44</v>
      </c>
      <c r="BL349" s="279">
        <f t="shared" si="105"/>
        <v>5189.2799999999988</v>
      </c>
    </row>
    <row r="350" spans="1:64" x14ac:dyDescent="0.25">
      <c r="A350" s="268" t="s">
        <v>369</v>
      </c>
      <c r="B350" s="175">
        <v>4.9799999999999997E-2</v>
      </c>
      <c r="C350" s="175">
        <v>4.9799999999999997E-2</v>
      </c>
      <c r="D350" s="272">
        <v>335415.82</v>
      </c>
      <c r="E350" s="272">
        <v>335415.82</v>
      </c>
      <c r="F350" s="272">
        <v>335415.82</v>
      </c>
      <c r="G350" s="272">
        <v>335415.82</v>
      </c>
      <c r="H350" s="272">
        <v>335415.82</v>
      </c>
      <c r="I350" s="272">
        <v>335415.82</v>
      </c>
      <c r="J350" s="272">
        <v>335415.82</v>
      </c>
      <c r="K350" s="272">
        <v>335415.82</v>
      </c>
      <c r="L350" s="272">
        <v>335415.82</v>
      </c>
      <c r="M350" s="272">
        <v>335415.82</v>
      </c>
      <c r="N350" s="272">
        <v>335415.82</v>
      </c>
      <c r="O350" s="272">
        <v>335415.82</v>
      </c>
      <c r="P350" s="272">
        <f t="shared" si="102"/>
        <v>4024989.8399999994</v>
      </c>
      <c r="Q350" s="272">
        <v>335415.82</v>
      </c>
      <c r="R350" s="272">
        <v>335415.82</v>
      </c>
      <c r="S350" s="272">
        <v>335415.82</v>
      </c>
      <c r="T350" s="272">
        <v>335415.82</v>
      </c>
      <c r="U350" s="272">
        <v>335415.82</v>
      </c>
      <c r="V350" s="272">
        <v>335415.82</v>
      </c>
      <c r="W350" s="272">
        <v>335415.82</v>
      </c>
      <c r="X350" s="272">
        <v>335415.82</v>
      </c>
      <c r="Y350" s="272">
        <v>335415.82</v>
      </c>
      <c r="Z350" s="272">
        <v>335415.82</v>
      </c>
      <c r="AA350" s="272">
        <v>335415.82</v>
      </c>
      <c r="AB350" s="272">
        <v>335415.82</v>
      </c>
      <c r="AC350" s="272">
        <v>335415.82</v>
      </c>
      <c r="AD350" s="272">
        <v>335415.82</v>
      </c>
      <c r="AE350" s="272">
        <v>335415.82</v>
      </c>
      <c r="AF350" s="272">
        <v>358853.94500000001</v>
      </c>
      <c r="AG350" s="170">
        <f t="shared" si="103"/>
        <v>4048427.9649999994</v>
      </c>
      <c r="AI350" s="279">
        <f t="shared" si="101"/>
        <v>1391.98</v>
      </c>
      <c r="AJ350" s="279">
        <f t="shared" si="101"/>
        <v>1391.98</v>
      </c>
      <c r="AK350" s="279">
        <f t="shared" si="101"/>
        <v>1391.98</v>
      </c>
      <c r="AL350" s="279">
        <f t="shared" si="101"/>
        <v>1391.98</v>
      </c>
      <c r="AM350" s="279">
        <f t="shared" si="101"/>
        <v>1391.98</v>
      </c>
      <c r="AN350" s="279">
        <f t="shared" si="101"/>
        <v>1391.98</v>
      </c>
      <c r="AO350" s="279">
        <f t="shared" si="101"/>
        <v>1391.98</v>
      </c>
      <c r="AP350" s="279">
        <f t="shared" si="101"/>
        <v>1391.98</v>
      </c>
      <c r="AQ350" s="279">
        <f t="shared" si="101"/>
        <v>1391.98</v>
      </c>
      <c r="AR350" s="279">
        <f t="shared" si="109"/>
        <v>1391.98</v>
      </c>
      <c r="AS350" s="279">
        <f t="shared" si="109"/>
        <v>1391.98</v>
      </c>
      <c r="AT350" s="279">
        <f t="shared" si="109"/>
        <v>1391.98</v>
      </c>
      <c r="AU350" s="280">
        <f t="shared" si="104"/>
        <v>16703.759999999998</v>
      </c>
      <c r="AV350" s="280">
        <f t="shared" si="99"/>
        <v>1391.98</v>
      </c>
      <c r="AW350" s="280">
        <f t="shared" si="99"/>
        <v>1391.98</v>
      </c>
      <c r="AX350" s="280">
        <f t="shared" si="99"/>
        <v>1391.98</v>
      </c>
      <c r="AY350" s="280">
        <f t="shared" si="98"/>
        <v>1391.98</v>
      </c>
      <c r="AZ350" s="280">
        <f t="shared" si="106"/>
        <v>1391.98</v>
      </c>
      <c r="BA350" s="280">
        <f t="shared" si="107"/>
        <v>1391.98</v>
      </c>
      <c r="BB350" s="280">
        <f t="shared" si="108"/>
        <v>1391.98</v>
      </c>
      <c r="BC350" s="280">
        <f t="shared" si="110"/>
        <v>1391.98</v>
      </c>
      <c r="BD350" s="280">
        <f t="shared" si="111"/>
        <v>1391.98</v>
      </c>
      <c r="BE350" s="280">
        <f t="shared" si="112"/>
        <v>1391.98</v>
      </c>
      <c r="BF350" s="280">
        <f t="shared" si="113"/>
        <v>1391.98</v>
      </c>
      <c r="BG350" s="280">
        <f t="shared" si="114"/>
        <v>1391.98</v>
      </c>
      <c r="BH350" s="280">
        <f t="shared" si="115"/>
        <v>1391.98</v>
      </c>
      <c r="BI350" s="280">
        <f t="shared" si="116"/>
        <v>1391.98</v>
      </c>
      <c r="BJ350" s="280">
        <f t="shared" si="117"/>
        <v>1391.98</v>
      </c>
      <c r="BK350" s="280">
        <f t="shared" si="118"/>
        <v>1489.24</v>
      </c>
      <c r="BL350" s="279">
        <f t="shared" si="105"/>
        <v>16801.019999999997</v>
      </c>
    </row>
    <row r="351" spans="1:64" x14ac:dyDescent="0.25">
      <c r="A351" s="268" t="s">
        <v>370</v>
      </c>
      <c r="B351" s="175">
        <v>3.3099999999999997E-2</v>
      </c>
      <c r="C351" s="175">
        <v>3.3099999999999997E-2</v>
      </c>
      <c r="D351" s="272">
        <v>841612.82</v>
      </c>
      <c r="E351" s="272">
        <v>841612.82</v>
      </c>
      <c r="F351" s="272">
        <v>841612.82</v>
      </c>
      <c r="G351" s="272">
        <v>841612.82</v>
      </c>
      <c r="H351" s="272">
        <v>841612.82</v>
      </c>
      <c r="I351" s="272">
        <v>841612.82</v>
      </c>
      <c r="J351" s="272">
        <v>841612.82</v>
      </c>
      <c r="K351" s="272">
        <v>841612.82</v>
      </c>
      <c r="L351" s="272">
        <v>841612.82</v>
      </c>
      <c r="M351" s="272">
        <v>841612.82</v>
      </c>
      <c r="N351" s="272">
        <v>841612.82</v>
      </c>
      <c r="O351" s="272">
        <v>841612.82</v>
      </c>
      <c r="P351" s="272">
        <f t="shared" si="102"/>
        <v>10099353.840000002</v>
      </c>
      <c r="Q351" s="272">
        <v>841612.82</v>
      </c>
      <c r="R351" s="272">
        <v>841612.82</v>
      </c>
      <c r="S351" s="272">
        <v>841612.82</v>
      </c>
      <c r="T351" s="272">
        <v>841612.82</v>
      </c>
      <c r="U351" s="272">
        <v>841612.82</v>
      </c>
      <c r="V351" s="272">
        <v>841612.82</v>
      </c>
      <c r="W351" s="272">
        <v>841612.82</v>
      </c>
      <c r="X351" s="272">
        <v>841612.82</v>
      </c>
      <c r="Y351" s="272">
        <v>841612.82</v>
      </c>
      <c r="Z351" s="272">
        <v>841612.82</v>
      </c>
      <c r="AA351" s="272">
        <v>841612.82</v>
      </c>
      <c r="AB351" s="272">
        <v>841612.82</v>
      </c>
      <c r="AC351" s="272">
        <v>841612.82</v>
      </c>
      <c r="AD351" s="272">
        <v>841612.82</v>
      </c>
      <c r="AE351" s="272">
        <v>841612.82</v>
      </c>
      <c r="AF351" s="272">
        <v>841612.82</v>
      </c>
      <c r="AG351" s="170">
        <f t="shared" si="103"/>
        <v>10099353.840000002</v>
      </c>
      <c r="AI351" s="279">
        <f t="shared" si="101"/>
        <v>2321.4499999999998</v>
      </c>
      <c r="AJ351" s="279">
        <f t="shared" si="101"/>
        <v>2321.4499999999998</v>
      </c>
      <c r="AK351" s="279">
        <f t="shared" si="101"/>
        <v>2321.4499999999998</v>
      </c>
      <c r="AL351" s="279">
        <f t="shared" si="101"/>
        <v>2321.4499999999998</v>
      </c>
      <c r="AM351" s="279">
        <f t="shared" si="101"/>
        <v>2321.4499999999998</v>
      </c>
      <c r="AN351" s="279">
        <f t="shared" si="101"/>
        <v>2321.4499999999998</v>
      </c>
      <c r="AO351" s="279">
        <f t="shared" si="101"/>
        <v>2321.4499999999998</v>
      </c>
      <c r="AP351" s="279">
        <f t="shared" si="101"/>
        <v>2321.4499999999998</v>
      </c>
      <c r="AQ351" s="279">
        <f t="shared" si="101"/>
        <v>2321.4499999999998</v>
      </c>
      <c r="AR351" s="279">
        <f t="shared" si="109"/>
        <v>2321.4499999999998</v>
      </c>
      <c r="AS351" s="279">
        <f t="shared" si="109"/>
        <v>2321.4499999999998</v>
      </c>
      <c r="AT351" s="279">
        <f t="shared" si="109"/>
        <v>2321.4499999999998</v>
      </c>
      <c r="AU351" s="280">
        <f t="shared" si="104"/>
        <v>27857.400000000005</v>
      </c>
      <c r="AV351" s="280">
        <f t="shared" si="99"/>
        <v>2321.4499999999998</v>
      </c>
      <c r="AW351" s="280">
        <f t="shared" si="99"/>
        <v>2321.4499999999998</v>
      </c>
      <c r="AX351" s="280">
        <f t="shared" si="99"/>
        <v>2321.4499999999998</v>
      </c>
      <c r="AY351" s="280">
        <f t="shared" si="98"/>
        <v>2321.4499999999998</v>
      </c>
      <c r="AZ351" s="280">
        <f t="shared" si="106"/>
        <v>2321.4499999999998</v>
      </c>
      <c r="BA351" s="280">
        <f t="shared" si="107"/>
        <v>2321.4499999999998</v>
      </c>
      <c r="BB351" s="280">
        <f t="shared" si="108"/>
        <v>2321.4499999999998</v>
      </c>
      <c r="BC351" s="280">
        <f t="shared" si="110"/>
        <v>2321.4499999999998</v>
      </c>
      <c r="BD351" s="280">
        <f t="shared" si="111"/>
        <v>2321.4499999999998</v>
      </c>
      <c r="BE351" s="280">
        <f t="shared" si="112"/>
        <v>2321.4499999999998</v>
      </c>
      <c r="BF351" s="280">
        <f t="shared" si="113"/>
        <v>2321.4499999999998</v>
      </c>
      <c r="BG351" s="280">
        <f t="shared" si="114"/>
        <v>2321.4499999999998</v>
      </c>
      <c r="BH351" s="280">
        <f t="shared" si="115"/>
        <v>2321.4499999999998</v>
      </c>
      <c r="BI351" s="280">
        <f t="shared" si="116"/>
        <v>2321.4499999999998</v>
      </c>
      <c r="BJ351" s="280">
        <f t="shared" si="117"/>
        <v>2321.4499999999998</v>
      </c>
      <c r="BK351" s="280">
        <f t="shared" si="118"/>
        <v>2321.4499999999998</v>
      </c>
      <c r="BL351" s="279">
        <f t="shared" si="105"/>
        <v>27857.400000000005</v>
      </c>
    </row>
    <row r="352" spans="1:64" x14ac:dyDescent="0.25">
      <c r="A352" s="268" t="s">
        <v>371</v>
      </c>
      <c r="B352" s="175">
        <v>4.2500000000000003E-2</v>
      </c>
      <c r="C352" s="175">
        <v>4.2500000000000003E-2</v>
      </c>
      <c r="D352" s="272">
        <v>424778.28</v>
      </c>
      <c r="E352" s="272">
        <v>424778.28</v>
      </c>
      <c r="F352" s="272">
        <v>424778.28</v>
      </c>
      <c r="G352" s="272">
        <v>424778.28</v>
      </c>
      <c r="H352" s="272">
        <v>424778.28</v>
      </c>
      <c r="I352" s="272">
        <v>424778.28</v>
      </c>
      <c r="J352" s="272">
        <v>424778.28</v>
      </c>
      <c r="K352" s="272">
        <v>424778.28</v>
      </c>
      <c r="L352" s="272">
        <v>424778.28</v>
      </c>
      <c r="M352" s="272">
        <v>424778.28</v>
      </c>
      <c r="N352" s="272">
        <v>424778.28</v>
      </c>
      <c r="O352" s="272">
        <v>424778.28</v>
      </c>
      <c r="P352" s="272">
        <f t="shared" si="102"/>
        <v>5097339.3600000022</v>
      </c>
      <c r="Q352" s="272">
        <v>424778.28</v>
      </c>
      <c r="R352" s="272">
        <v>424778.28</v>
      </c>
      <c r="S352" s="272">
        <v>424778.28</v>
      </c>
      <c r="T352" s="272">
        <v>424778.28</v>
      </c>
      <c r="U352" s="272">
        <v>424778.28</v>
      </c>
      <c r="V352" s="272">
        <v>424778.28</v>
      </c>
      <c r="W352" s="272">
        <v>424778.28</v>
      </c>
      <c r="X352" s="272">
        <v>424778.28</v>
      </c>
      <c r="Y352" s="272">
        <v>424778.28</v>
      </c>
      <c r="Z352" s="272">
        <v>424778.28</v>
      </c>
      <c r="AA352" s="272">
        <v>424778.28</v>
      </c>
      <c r="AB352" s="272">
        <v>424778.28</v>
      </c>
      <c r="AC352" s="272">
        <v>424778.28</v>
      </c>
      <c r="AD352" s="272">
        <v>424778.28</v>
      </c>
      <c r="AE352" s="272">
        <v>424778.28</v>
      </c>
      <c r="AF352" s="272">
        <v>424778.28</v>
      </c>
      <c r="AG352" s="170">
        <f t="shared" si="103"/>
        <v>5097339.3600000022</v>
      </c>
      <c r="AI352" s="279">
        <f t="shared" si="101"/>
        <v>1504.42</v>
      </c>
      <c r="AJ352" s="279">
        <f t="shared" si="101"/>
        <v>1504.42</v>
      </c>
      <c r="AK352" s="279">
        <f t="shared" si="101"/>
        <v>1504.42</v>
      </c>
      <c r="AL352" s="279">
        <f t="shared" si="101"/>
        <v>1504.42</v>
      </c>
      <c r="AM352" s="279">
        <f t="shared" si="101"/>
        <v>1504.42</v>
      </c>
      <c r="AN352" s="279">
        <f t="shared" si="101"/>
        <v>1504.42</v>
      </c>
      <c r="AO352" s="279">
        <f t="shared" si="101"/>
        <v>1504.42</v>
      </c>
      <c r="AP352" s="279">
        <f t="shared" si="101"/>
        <v>1504.42</v>
      </c>
      <c r="AQ352" s="279">
        <f t="shared" si="101"/>
        <v>1504.42</v>
      </c>
      <c r="AR352" s="279">
        <f t="shared" si="109"/>
        <v>1504.42</v>
      </c>
      <c r="AS352" s="279">
        <f t="shared" si="109"/>
        <v>1504.42</v>
      </c>
      <c r="AT352" s="279">
        <f t="shared" si="109"/>
        <v>1504.42</v>
      </c>
      <c r="AU352" s="280">
        <f t="shared" si="104"/>
        <v>18053.04</v>
      </c>
      <c r="AV352" s="280">
        <f t="shared" si="99"/>
        <v>1504.42</v>
      </c>
      <c r="AW352" s="280">
        <f t="shared" si="99"/>
        <v>1504.42</v>
      </c>
      <c r="AX352" s="280">
        <f t="shared" si="99"/>
        <v>1504.42</v>
      </c>
      <c r="AY352" s="280">
        <f t="shared" si="98"/>
        <v>1504.42</v>
      </c>
      <c r="AZ352" s="280">
        <f t="shared" si="106"/>
        <v>1504.42</v>
      </c>
      <c r="BA352" s="280">
        <f t="shared" si="107"/>
        <v>1504.42</v>
      </c>
      <c r="BB352" s="280">
        <f t="shared" si="108"/>
        <v>1504.42</v>
      </c>
      <c r="BC352" s="280">
        <f t="shared" si="110"/>
        <v>1504.42</v>
      </c>
      <c r="BD352" s="280">
        <f t="shared" si="111"/>
        <v>1504.42</v>
      </c>
      <c r="BE352" s="280">
        <f t="shared" si="112"/>
        <v>1504.42</v>
      </c>
      <c r="BF352" s="280">
        <f t="shared" si="113"/>
        <v>1504.42</v>
      </c>
      <c r="BG352" s="280">
        <f t="shared" si="114"/>
        <v>1504.42</v>
      </c>
      <c r="BH352" s="280">
        <f t="shared" si="115"/>
        <v>1504.42</v>
      </c>
      <c r="BI352" s="280">
        <f t="shared" si="116"/>
        <v>1504.42</v>
      </c>
      <c r="BJ352" s="280">
        <f t="shared" si="117"/>
        <v>1504.42</v>
      </c>
      <c r="BK352" s="280">
        <f t="shared" si="118"/>
        <v>1504.42</v>
      </c>
      <c r="BL352" s="279">
        <f t="shared" si="105"/>
        <v>18053.04</v>
      </c>
    </row>
    <row r="353" spans="1:64" x14ac:dyDescent="0.25">
      <c r="A353" s="268" t="s">
        <v>372</v>
      </c>
      <c r="B353" s="175">
        <v>0.17749999999999999</v>
      </c>
      <c r="C353" s="175">
        <v>0.17749999999999999</v>
      </c>
      <c r="D353" s="272">
        <v>104991.22</v>
      </c>
      <c r="E353" s="272">
        <v>108543.22</v>
      </c>
      <c r="F353" s="272">
        <v>112095.22</v>
      </c>
      <c r="G353" s="272">
        <v>112095.22</v>
      </c>
      <c r="H353" s="272">
        <v>112095.22</v>
      </c>
      <c r="I353" s="272">
        <v>112095.22</v>
      </c>
      <c r="J353" s="272">
        <v>112095.22</v>
      </c>
      <c r="K353" s="272">
        <v>112095.22</v>
      </c>
      <c r="L353" s="272">
        <v>112095.22</v>
      </c>
      <c r="M353" s="272">
        <v>112095.22</v>
      </c>
      <c r="N353" s="272">
        <v>112095.22</v>
      </c>
      <c r="O353" s="272">
        <v>112095.22</v>
      </c>
      <c r="P353" s="272">
        <f t="shared" si="102"/>
        <v>1334486.6399999999</v>
      </c>
      <c r="Q353" s="272">
        <v>112095.22</v>
      </c>
      <c r="R353" s="272">
        <v>112095.22</v>
      </c>
      <c r="S353" s="272">
        <v>112095.22</v>
      </c>
      <c r="T353" s="272">
        <v>112095.22</v>
      </c>
      <c r="U353" s="272">
        <v>112095.22</v>
      </c>
      <c r="V353" s="272">
        <v>112095.22</v>
      </c>
      <c r="W353" s="272">
        <v>112095.22</v>
      </c>
      <c r="X353" s="272">
        <v>112095.22</v>
      </c>
      <c r="Y353" s="272">
        <v>112095.22</v>
      </c>
      <c r="Z353" s="272">
        <v>112095.22</v>
      </c>
      <c r="AA353" s="272">
        <v>112095.22</v>
      </c>
      <c r="AB353" s="272">
        <v>112095.22</v>
      </c>
      <c r="AC353" s="272">
        <v>112095.22</v>
      </c>
      <c r="AD353" s="272">
        <v>112095.22</v>
      </c>
      <c r="AE353" s="272">
        <v>112095.22</v>
      </c>
      <c r="AF353" s="272">
        <v>112095.22</v>
      </c>
      <c r="AG353" s="170">
        <f t="shared" si="103"/>
        <v>1345142.64</v>
      </c>
      <c r="AI353" s="279">
        <f t="shared" si="101"/>
        <v>1553</v>
      </c>
      <c r="AJ353" s="279">
        <f t="shared" si="101"/>
        <v>1605.54</v>
      </c>
      <c r="AK353" s="279">
        <f t="shared" si="101"/>
        <v>1658.08</v>
      </c>
      <c r="AL353" s="279">
        <f t="shared" si="101"/>
        <v>1658.08</v>
      </c>
      <c r="AM353" s="279">
        <f t="shared" si="101"/>
        <v>1658.08</v>
      </c>
      <c r="AN353" s="279">
        <f t="shared" si="101"/>
        <v>1658.08</v>
      </c>
      <c r="AO353" s="279">
        <f t="shared" si="101"/>
        <v>1658.08</v>
      </c>
      <c r="AP353" s="279">
        <f t="shared" si="101"/>
        <v>1658.08</v>
      </c>
      <c r="AQ353" s="279">
        <f t="shared" si="101"/>
        <v>1658.08</v>
      </c>
      <c r="AR353" s="279">
        <f t="shared" si="109"/>
        <v>1658.08</v>
      </c>
      <c r="AS353" s="279">
        <f t="shared" si="109"/>
        <v>1658.08</v>
      </c>
      <c r="AT353" s="279">
        <f t="shared" si="109"/>
        <v>1658.08</v>
      </c>
      <c r="AU353" s="280">
        <f t="shared" si="104"/>
        <v>19739.340000000004</v>
      </c>
      <c r="AV353" s="280">
        <f t="shared" si="99"/>
        <v>1658.08</v>
      </c>
      <c r="AW353" s="280">
        <f t="shared" si="99"/>
        <v>1658.08</v>
      </c>
      <c r="AX353" s="280">
        <f t="shared" si="99"/>
        <v>1658.08</v>
      </c>
      <c r="AY353" s="280">
        <f t="shared" si="98"/>
        <v>1658.08</v>
      </c>
      <c r="AZ353" s="280">
        <f t="shared" si="106"/>
        <v>1658.08</v>
      </c>
      <c r="BA353" s="280">
        <f t="shared" si="107"/>
        <v>1658.08</v>
      </c>
      <c r="BB353" s="280">
        <f t="shared" si="108"/>
        <v>1658.08</v>
      </c>
      <c r="BC353" s="280">
        <f t="shared" si="110"/>
        <v>1658.08</v>
      </c>
      <c r="BD353" s="280">
        <f t="shared" si="111"/>
        <v>1658.08</v>
      </c>
      <c r="BE353" s="280">
        <f t="shared" si="112"/>
        <v>1658.08</v>
      </c>
      <c r="BF353" s="280">
        <f t="shared" si="113"/>
        <v>1658.08</v>
      </c>
      <c r="BG353" s="280">
        <f t="shared" si="114"/>
        <v>1658.08</v>
      </c>
      <c r="BH353" s="280">
        <f t="shared" si="115"/>
        <v>1658.08</v>
      </c>
      <c r="BI353" s="280">
        <f t="shared" si="116"/>
        <v>1658.08</v>
      </c>
      <c r="BJ353" s="280">
        <f t="shared" si="117"/>
        <v>1658.08</v>
      </c>
      <c r="BK353" s="280">
        <f t="shared" si="118"/>
        <v>1658.08</v>
      </c>
      <c r="BL353" s="279">
        <f t="shared" si="105"/>
        <v>19896.96</v>
      </c>
    </row>
    <row r="354" spans="1:64" x14ac:dyDescent="0.25">
      <c r="A354" s="268" t="s">
        <v>373</v>
      </c>
      <c r="B354" s="175">
        <v>3.9300000000000002E-2</v>
      </c>
      <c r="C354" s="175">
        <v>3.9300000000000002E-2</v>
      </c>
      <c r="D354" s="272">
        <v>1097040.45</v>
      </c>
      <c r="E354" s="272">
        <v>1097040.45</v>
      </c>
      <c r="F354" s="272">
        <v>1097040.45</v>
      </c>
      <c r="G354" s="272">
        <v>1097040.45</v>
      </c>
      <c r="H354" s="272">
        <v>1097040.45</v>
      </c>
      <c r="I354" s="272">
        <v>1097040.45</v>
      </c>
      <c r="J354" s="272">
        <v>1097040.45</v>
      </c>
      <c r="K354" s="272">
        <v>1097040.45</v>
      </c>
      <c r="L354" s="272">
        <v>1097040.45</v>
      </c>
      <c r="M354" s="272">
        <v>1097040.45</v>
      </c>
      <c r="N354" s="272">
        <v>1097040.45</v>
      </c>
      <c r="O354" s="272">
        <v>1097040.45</v>
      </c>
      <c r="P354" s="272">
        <f t="shared" si="102"/>
        <v>13164485.399999997</v>
      </c>
      <c r="Q354" s="272">
        <v>1097040.45</v>
      </c>
      <c r="R354" s="272">
        <v>1097040.45</v>
      </c>
      <c r="S354" s="272">
        <v>1097040.45</v>
      </c>
      <c r="T354" s="272">
        <v>1097040.45</v>
      </c>
      <c r="U354" s="272">
        <v>1097040.45</v>
      </c>
      <c r="V354" s="272">
        <v>1102863.0799999998</v>
      </c>
      <c r="W354" s="272">
        <v>1108685.71</v>
      </c>
      <c r="X354" s="272">
        <v>1108685.71</v>
      </c>
      <c r="Y354" s="272">
        <v>1108685.71</v>
      </c>
      <c r="Z354" s="272">
        <v>1108685.71</v>
      </c>
      <c r="AA354" s="272">
        <v>1108685.71</v>
      </c>
      <c r="AB354" s="272">
        <v>1108685.71</v>
      </c>
      <c r="AC354" s="272">
        <v>1108685.71</v>
      </c>
      <c r="AD354" s="272">
        <v>1108685.71</v>
      </c>
      <c r="AE354" s="272">
        <v>1108685.71</v>
      </c>
      <c r="AF354" s="272">
        <v>1108685.71</v>
      </c>
      <c r="AG354" s="170">
        <f t="shared" si="103"/>
        <v>13286760.630000003</v>
      </c>
      <c r="AI354" s="279">
        <f t="shared" si="101"/>
        <v>3592.81</v>
      </c>
      <c r="AJ354" s="279">
        <f t="shared" si="101"/>
        <v>3592.81</v>
      </c>
      <c r="AK354" s="279">
        <f t="shared" si="101"/>
        <v>3592.81</v>
      </c>
      <c r="AL354" s="279">
        <f t="shared" si="101"/>
        <v>3592.81</v>
      </c>
      <c r="AM354" s="279">
        <f t="shared" si="101"/>
        <v>3592.81</v>
      </c>
      <c r="AN354" s="279">
        <f t="shared" si="101"/>
        <v>3592.81</v>
      </c>
      <c r="AO354" s="279">
        <f t="shared" si="101"/>
        <v>3592.81</v>
      </c>
      <c r="AP354" s="279">
        <f t="shared" si="101"/>
        <v>3592.81</v>
      </c>
      <c r="AQ354" s="279">
        <f t="shared" si="101"/>
        <v>3592.81</v>
      </c>
      <c r="AR354" s="279">
        <f t="shared" si="109"/>
        <v>3592.81</v>
      </c>
      <c r="AS354" s="279">
        <f t="shared" si="109"/>
        <v>3592.81</v>
      </c>
      <c r="AT354" s="279">
        <f t="shared" si="109"/>
        <v>3592.81</v>
      </c>
      <c r="AU354" s="280">
        <f t="shared" si="104"/>
        <v>43113.72</v>
      </c>
      <c r="AV354" s="280">
        <f t="shared" si="99"/>
        <v>3592.81</v>
      </c>
      <c r="AW354" s="280">
        <f t="shared" si="99"/>
        <v>3592.81</v>
      </c>
      <c r="AX354" s="280">
        <f t="shared" si="99"/>
        <v>3592.81</v>
      </c>
      <c r="AY354" s="280">
        <f t="shared" si="98"/>
        <v>3592.81</v>
      </c>
      <c r="AZ354" s="280">
        <f t="shared" si="106"/>
        <v>3592.81</v>
      </c>
      <c r="BA354" s="280">
        <f t="shared" si="107"/>
        <v>3611.88</v>
      </c>
      <c r="BB354" s="280">
        <f t="shared" si="108"/>
        <v>3630.95</v>
      </c>
      <c r="BC354" s="280">
        <f t="shared" si="110"/>
        <v>3630.95</v>
      </c>
      <c r="BD354" s="280">
        <f t="shared" si="111"/>
        <v>3630.95</v>
      </c>
      <c r="BE354" s="280">
        <f t="shared" si="112"/>
        <v>3630.95</v>
      </c>
      <c r="BF354" s="280">
        <f t="shared" si="113"/>
        <v>3630.95</v>
      </c>
      <c r="BG354" s="280">
        <f t="shared" si="114"/>
        <v>3630.95</v>
      </c>
      <c r="BH354" s="280">
        <f t="shared" si="115"/>
        <v>3630.95</v>
      </c>
      <c r="BI354" s="280">
        <f t="shared" si="116"/>
        <v>3630.95</v>
      </c>
      <c r="BJ354" s="280">
        <f t="shared" si="117"/>
        <v>3630.95</v>
      </c>
      <c r="BK354" s="280">
        <f t="shared" si="118"/>
        <v>3630.95</v>
      </c>
      <c r="BL354" s="279">
        <f t="shared" si="105"/>
        <v>43514.189999999995</v>
      </c>
    </row>
    <row r="355" spans="1:64" x14ac:dyDescent="0.25">
      <c r="A355" s="268" t="s">
        <v>374</v>
      </c>
      <c r="B355" s="175">
        <v>4.6100000000000002E-2</v>
      </c>
      <c r="C355" s="175">
        <v>4.6100000000000002E-2</v>
      </c>
      <c r="D355" s="272">
        <v>41868.51</v>
      </c>
      <c r="E355" s="272">
        <v>41868.51</v>
      </c>
      <c r="F355" s="272">
        <v>41868.51</v>
      </c>
      <c r="G355" s="272">
        <v>41868.51</v>
      </c>
      <c r="H355" s="272">
        <v>41868.51</v>
      </c>
      <c r="I355" s="272">
        <v>41868.51</v>
      </c>
      <c r="J355" s="272">
        <v>41868.51</v>
      </c>
      <c r="K355" s="272">
        <v>41868.51</v>
      </c>
      <c r="L355" s="272">
        <v>41868.51</v>
      </c>
      <c r="M355" s="272">
        <v>41868.51</v>
      </c>
      <c r="N355" s="272">
        <v>41868.51</v>
      </c>
      <c r="O355" s="272">
        <v>41868.51</v>
      </c>
      <c r="P355" s="272">
        <f t="shared" si="102"/>
        <v>502422.12000000005</v>
      </c>
      <c r="Q355" s="272">
        <v>41868.51</v>
      </c>
      <c r="R355" s="272">
        <v>41868.51</v>
      </c>
      <c r="S355" s="272">
        <v>41868.51</v>
      </c>
      <c r="T355" s="272">
        <v>41868.51</v>
      </c>
      <c r="U355" s="272">
        <v>41868.51</v>
      </c>
      <c r="V355" s="272">
        <v>41868.51</v>
      </c>
      <c r="W355" s="272">
        <v>41868.51</v>
      </c>
      <c r="X355" s="272">
        <v>41868.51</v>
      </c>
      <c r="Y355" s="272">
        <v>41868.51</v>
      </c>
      <c r="Z355" s="272">
        <v>41868.51</v>
      </c>
      <c r="AA355" s="272">
        <v>41868.51</v>
      </c>
      <c r="AB355" s="272">
        <v>41868.51</v>
      </c>
      <c r="AC355" s="272">
        <v>41868.51</v>
      </c>
      <c r="AD355" s="272">
        <v>41868.51</v>
      </c>
      <c r="AE355" s="272">
        <v>41868.51</v>
      </c>
      <c r="AF355" s="272">
        <v>41868.51</v>
      </c>
      <c r="AG355" s="170">
        <f t="shared" si="103"/>
        <v>502422.12000000005</v>
      </c>
      <c r="AI355" s="279">
        <f t="shared" si="101"/>
        <v>160.84</v>
      </c>
      <c r="AJ355" s="279">
        <f t="shared" si="101"/>
        <v>160.84</v>
      </c>
      <c r="AK355" s="279">
        <f t="shared" si="101"/>
        <v>160.84</v>
      </c>
      <c r="AL355" s="279">
        <f t="shared" si="101"/>
        <v>160.84</v>
      </c>
      <c r="AM355" s="279">
        <f t="shared" si="101"/>
        <v>160.84</v>
      </c>
      <c r="AN355" s="279">
        <f t="shared" si="101"/>
        <v>160.84</v>
      </c>
      <c r="AO355" s="279">
        <f t="shared" si="101"/>
        <v>160.84</v>
      </c>
      <c r="AP355" s="279">
        <f t="shared" si="101"/>
        <v>160.84</v>
      </c>
      <c r="AQ355" s="279">
        <f t="shared" si="101"/>
        <v>160.84</v>
      </c>
      <c r="AR355" s="279">
        <f t="shared" si="109"/>
        <v>160.84</v>
      </c>
      <c r="AS355" s="279">
        <f t="shared" si="109"/>
        <v>160.84</v>
      </c>
      <c r="AT355" s="279">
        <f t="shared" si="109"/>
        <v>160.84</v>
      </c>
      <c r="AU355" s="280">
        <f t="shared" si="104"/>
        <v>1930.0799999999997</v>
      </c>
      <c r="AV355" s="280">
        <f t="shared" si="99"/>
        <v>160.84</v>
      </c>
      <c r="AW355" s="280">
        <f t="shared" si="99"/>
        <v>160.84</v>
      </c>
      <c r="AX355" s="280">
        <f t="shared" si="99"/>
        <v>160.84</v>
      </c>
      <c r="AY355" s="280">
        <f t="shared" si="98"/>
        <v>160.84</v>
      </c>
      <c r="AZ355" s="280">
        <f t="shared" si="106"/>
        <v>160.84</v>
      </c>
      <c r="BA355" s="280">
        <f t="shared" si="107"/>
        <v>160.84</v>
      </c>
      <c r="BB355" s="280">
        <f t="shared" si="108"/>
        <v>160.84</v>
      </c>
      <c r="BC355" s="280">
        <f t="shared" si="110"/>
        <v>160.84</v>
      </c>
      <c r="BD355" s="280">
        <f t="shared" si="111"/>
        <v>160.84</v>
      </c>
      <c r="BE355" s="280">
        <f t="shared" si="112"/>
        <v>160.84</v>
      </c>
      <c r="BF355" s="280">
        <f t="shared" si="113"/>
        <v>160.84</v>
      </c>
      <c r="BG355" s="280">
        <f t="shared" si="114"/>
        <v>160.84</v>
      </c>
      <c r="BH355" s="280">
        <f t="shared" si="115"/>
        <v>160.84</v>
      </c>
      <c r="BI355" s="280">
        <f t="shared" si="116"/>
        <v>160.84</v>
      </c>
      <c r="BJ355" s="280">
        <f t="shared" si="117"/>
        <v>160.84</v>
      </c>
      <c r="BK355" s="280">
        <f t="shared" si="118"/>
        <v>160.84</v>
      </c>
      <c r="BL355" s="279">
        <f t="shared" si="105"/>
        <v>1930.0799999999997</v>
      </c>
    </row>
    <row r="356" spans="1:64" x14ac:dyDescent="0.25">
      <c r="A356" s="268" t="s">
        <v>375</v>
      </c>
      <c r="B356" s="175">
        <v>4.0399999999999998E-2</v>
      </c>
      <c r="C356" s="175">
        <v>4.0399999999999998E-2</v>
      </c>
      <c r="D356" s="272">
        <v>28963.63</v>
      </c>
      <c r="E356" s="272">
        <v>28963.63</v>
      </c>
      <c r="F356" s="272">
        <v>28963.63</v>
      </c>
      <c r="G356" s="272">
        <v>28963.63</v>
      </c>
      <c r="H356" s="272">
        <v>28963.63</v>
      </c>
      <c r="I356" s="272">
        <v>28963.63</v>
      </c>
      <c r="J356" s="272">
        <v>28963.63</v>
      </c>
      <c r="K356" s="272">
        <v>28963.63</v>
      </c>
      <c r="L356" s="272">
        <v>28963.63</v>
      </c>
      <c r="M356" s="272">
        <v>28963.63</v>
      </c>
      <c r="N356" s="272">
        <v>28963.63</v>
      </c>
      <c r="O356" s="272">
        <v>28963.63</v>
      </c>
      <c r="P356" s="272">
        <f t="shared" si="102"/>
        <v>347563.56</v>
      </c>
      <c r="Q356" s="272">
        <v>28963.63</v>
      </c>
      <c r="R356" s="272">
        <v>28963.63</v>
      </c>
      <c r="S356" s="272">
        <v>28963.63</v>
      </c>
      <c r="T356" s="272">
        <v>28963.63</v>
      </c>
      <c r="U356" s="272">
        <v>28963.63</v>
      </c>
      <c r="V356" s="272">
        <v>28963.63</v>
      </c>
      <c r="W356" s="272">
        <v>28963.63</v>
      </c>
      <c r="X356" s="272">
        <v>28963.63</v>
      </c>
      <c r="Y356" s="272">
        <v>28963.63</v>
      </c>
      <c r="Z356" s="272">
        <v>28963.63</v>
      </c>
      <c r="AA356" s="272">
        <v>28963.63</v>
      </c>
      <c r="AB356" s="272">
        <v>28963.63</v>
      </c>
      <c r="AC356" s="272">
        <v>28963.63</v>
      </c>
      <c r="AD356" s="272">
        <v>310919.69</v>
      </c>
      <c r="AE356" s="272">
        <v>592875.75</v>
      </c>
      <c r="AF356" s="272">
        <v>592875.75</v>
      </c>
      <c r="AG356" s="170">
        <f t="shared" si="103"/>
        <v>1757343.8599999999</v>
      </c>
      <c r="AI356" s="279">
        <f t="shared" si="101"/>
        <v>97.51</v>
      </c>
      <c r="AJ356" s="279">
        <f t="shared" si="101"/>
        <v>97.51</v>
      </c>
      <c r="AK356" s="279">
        <f t="shared" si="101"/>
        <v>97.51</v>
      </c>
      <c r="AL356" s="279">
        <f t="shared" si="101"/>
        <v>97.51</v>
      </c>
      <c r="AM356" s="279">
        <f t="shared" si="101"/>
        <v>97.51</v>
      </c>
      <c r="AN356" s="279">
        <f t="shared" si="101"/>
        <v>97.51</v>
      </c>
      <c r="AO356" s="279">
        <f t="shared" si="101"/>
        <v>97.51</v>
      </c>
      <c r="AP356" s="279">
        <f t="shared" si="101"/>
        <v>97.51</v>
      </c>
      <c r="AQ356" s="279">
        <f t="shared" si="101"/>
        <v>97.51</v>
      </c>
      <c r="AR356" s="279">
        <f t="shared" si="109"/>
        <v>97.51</v>
      </c>
      <c r="AS356" s="279">
        <f t="shared" si="109"/>
        <v>97.51</v>
      </c>
      <c r="AT356" s="279">
        <f t="shared" si="109"/>
        <v>97.51</v>
      </c>
      <c r="AU356" s="280">
        <f t="shared" si="104"/>
        <v>1170.1200000000001</v>
      </c>
      <c r="AV356" s="280">
        <f t="shared" si="99"/>
        <v>97.51</v>
      </c>
      <c r="AW356" s="280">
        <f t="shared" si="99"/>
        <v>97.51</v>
      </c>
      <c r="AX356" s="280">
        <f t="shared" si="99"/>
        <v>97.51</v>
      </c>
      <c r="AY356" s="280">
        <f t="shared" si="98"/>
        <v>97.51</v>
      </c>
      <c r="AZ356" s="280">
        <f t="shared" si="106"/>
        <v>97.51</v>
      </c>
      <c r="BA356" s="280">
        <f t="shared" si="107"/>
        <v>97.51</v>
      </c>
      <c r="BB356" s="280">
        <f t="shared" si="108"/>
        <v>97.51</v>
      </c>
      <c r="BC356" s="280">
        <f t="shared" si="110"/>
        <v>97.51</v>
      </c>
      <c r="BD356" s="280">
        <f t="shared" si="111"/>
        <v>97.51</v>
      </c>
      <c r="BE356" s="280">
        <f t="shared" si="112"/>
        <v>97.51</v>
      </c>
      <c r="BF356" s="280">
        <f t="shared" si="113"/>
        <v>97.51</v>
      </c>
      <c r="BG356" s="280">
        <f t="shared" si="114"/>
        <v>97.51</v>
      </c>
      <c r="BH356" s="280">
        <f t="shared" si="115"/>
        <v>97.51</v>
      </c>
      <c r="BI356" s="280">
        <f t="shared" si="116"/>
        <v>1046.76</v>
      </c>
      <c r="BJ356" s="280">
        <f t="shared" si="117"/>
        <v>1996.02</v>
      </c>
      <c r="BK356" s="280">
        <f t="shared" si="118"/>
        <v>1996.02</v>
      </c>
      <c r="BL356" s="279">
        <f t="shared" si="105"/>
        <v>5916.3899999999994</v>
      </c>
    </row>
    <row r="357" spans="1:64" x14ac:dyDescent="0.25">
      <c r="A357" s="268" t="s">
        <v>670</v>
      </c>
      <c r="B357" s="175">
        <v>0</v>
      </c>
      <c r="C357" s="175">
        <v>0</v>
      </c>
      <c r="D357" s="272">
        <v>0</v>
      </c>
      <c r="E357" s="272">
        <v>0</v>
      </c>
      <c r="F357" s="272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272">
        <v>0</v>
      </c>
      <c r="O357" s="272">
        <v>0</v>
      </c>
      <c r="P357" s="272">
        <f t="shared" si="102"/>
        <v>0</v>
      </c>
      <c r="Q357" s="272">
        <v>0</v>
      </c>
      <c r="R357" s="272">
        <v>0</v>
      </c>
      <c r="S357" s="272">
        <v>0</v>
      </c>
      <c r="T357" s="272">
        <v>0</v>
      </c>
      <c r="U357" s="272">
        <v>0</v>
      </c>
      <c r="V357" s="272">
        <v>0</v>
      </c>
      <c r="W357" s="272">
        <v>0</v>
      </c>
      <c r="X357" s="272">
        <v>0</v>
      </c>
      <c r="Y357" s="272">
        <v>0</v>
      </c>
      <c r="Z357" s="272">
        <v>0</v>
      </c>
      <c r="AA357" s="272">
        <v>0</v>
      </c>
      <c r="AB357" s="272">
        <v>0</v>
      </c>
      <c r="AC357" s="272">
        <v>0</v>
      </c>
      <c r="AD357" s="272">
        <v>0</v>
      </c>
      <c r="AE357" s="272">
        <v>0</v>
      </c>
      <c r="AF357" s="272">
        <v>0</v>
      </c>
      <c r="AG357" s="170">
        <f t="shared" si="103"/>
        <v>0</v>
      </c>
      <c r="AI357" s="279">
        <f t="shared" si="101"/>
        <v>0</v>
      </c>
      <c r="AJ357" s="279">
        <f t="shared" si="101"/>
        <v>0</v>
      </c>
      <c r="AK357" s="279">
        <f t="shared" si="101"/>
        <v>0</v>
      </c>
      <c r="AL357" s="279">
        <f t="shared" si="101"/>
        <v>0</v>
      </c>
      <c r="AM357" s="279">
        <f t="shared" si="101"/>
        <v>0</v>
      </c>
      <c r="AN357" s="279">
        <f t="shared" si="101"/>
        <v>0</v>
      </c>
      <c r="AO357" s="279">
        <f t="shared" si="101"/>
        <v>0</v>
      </c>
      <c r="AP357" s="279">
        <f t="shared" si="101"/>
        <v>0</v>
      </c>
      <c r="AQ357" s="279">
        <f t="shared" si="101"/>
        <v>0</v>
      </c>
      <c r="AR357" s="279">
        <f t="shared" si="109"/>
        <v>0</v>
      </c>
      <c r="AS357" s="279">
        <f t="shared" si="109"/>
        <v>0</v>
      </c>
      <c r="AT357" s="279">
        <f t="shared" si="109"/>
        <v>0</v>
      </c>
      <c r="AU357" s="280">
        <f t="shared" si="104"/>
        <v>0</v>
      </c>
      <c r="AV357" s="280">
        <f t="shared" si="99"/>
        <v>0</v>
      </c>
      <c r="AW357" s="280">
        <f t="shared" si="99"/>
        <v>0</v>
      </c>
      <c r="AX357" s="280">
        <f t="shared" si="99"/>
        <v>0</v>
      </c>
      <c r="AY357" s="280">
        <f t="shared" si="98"/>
        <v>0</v>
      </c>
      <c r="AZ357" s="280">
        <f t="shared" si="106"/>
        <v>0</v>
      </c>
      <c r="BA357" s="280">
        <f t="shared" si="107"/>
        <v>0</v>
      </c>
      <c r="BB357" s="280">
        <f t="shared" si="108"/>
        <v>0</v>
      </c>
      <c r="BC357" s="280">
        <f t="shared" ref="BC357:BK385" si="119">ROUND(X357*$C357/12,2)</f>
        <v>0</v>
      </c>
      <c r="BD357" s="280">
        <f t="shared" si="119"/>
        <v>0</v>
      </c>
      <c r="BE357" s="280">
        <f t="shared" si="119"/>
        <v>0</v>
      </c>
      <c r="BF357" s="280">
        <f t="shared" si="119"/>
        <v>0</v>
      </c>
      <c r="BG357" s="280">
        <f t="shared" si="119"/>
        <v>0</v>
      </c>
      <c r="BH357" s="280">
        <f t="shared" si="119"/>
        <v>0</v>
      </c>
      <c r="BI357" s="280">
        <f t="shared" si="119"/>
        <v>0</v>
      </c>
      <c r="BJ357" s="280">
        <f t="shared" si="119"/>
        <v>0</v>
      </c>
      <c r="BK357" s="280">
        <f t="shared" si="119"/>
        <v>0</v>
      </c>
      <c r="BL357" s="279">
        <f t="shared" si="105"/>
        <v>0</v>
      </c>
    </row>
    <row r="358" spans="1:64" x14ac:dyDescent="0.25">
      <c r="A358" s="268" t="s">
        <v>376</v>
      </c>
      <c r="B358" s="175">
        <v>3.8900000000000004E-2</v>
      </c>
      <c r="C358" s="175">
        <v>3.8900000000000004E-2</v>
      </c>
      <c r="D358" s="272">
        <v>8888.93</v>
      </c>
      <c r="E358" s="272">
        <v>8888.93</v>
      </c>
      <c r="F358" s="272">
        <v>8888.93</v>
      </c>
      <c r="G358" s="272">
        <v>8888.93</v>
      </c>
      <c r="H358" s="272">
        <v>8888.93</v>
      </c>
      <c r="I358" s="272">
        <v>8888.93</v>
      </c>
      <c r="J358" s="272">
        <v>8888.93</v>
      </c>
      <c r="K358" s="272">
        <v>8888.93</v>
      </c>
      <c r="L358" s="272">
        <v>8888.93</v>
      </c>
      <c r="M358" s="272">
        <v>8888.93</v>
      </c>
      <c r="N358" s="272">
        <v>8888.93</v>
      </c>
      <c r="O358" s="272">
        <v>8888.93</v>
      </c>
      <c r="P358" s="272">
        <f t="shared" si="102"/>
        <v>106667.15999999997</v>
      </c>
      <c r="Q358" s="272">
        <v>8888.93</v>
      </c>
      <c r="R358" s="272">
        <v>8888.93</v>
      </c>
      <c r="S358" s="272">
        <v>8888.93</v>
      </c>
      <c r="T358" s="272">
        <v>8888.93</v>
      </c>
      <c r="U358" s="272">
        <v>8888.93</v>
      </c>
      <c r="V358" s="272">
        <v>8888.93</v>
      </c>
      <c r="W358" s="272">
        <v>8888.93</v>
      </c>
      <c r="X358" s="272">
        <v>8888.93</v>
      </c>
      <c r="Y358" s="272">
        <v>8888.93</v>
      </c>
      <c r="Z358" s="272">
        <v>8888.93</v>
      </c>
      <c r="AA358" s="272">
        <v>8888.93</v>
      </c>
      <c r="AB358" s="272">
        <v>8888.93</v>
      </c>
      <c r="AC358" s="272">
        <v>8888.93</v>
      </c>
      <c r="AD358" s="272">
        <v>8888.93</v>
      </c>
      <c r="AE358" s="272">
        <v>8888.93</v>
      </c>
      <c r="AF358" s="272">
        <v>8888.93</v>
      </c>
      <c r="AG358" s="170">
        <f t="shared" si="103"/>
        <v>106667.15999999997</v>
      </c>
      <c r="AI358" s="279">
        <f t="shared" si="101"/>
        <v>28.81</v>
      </c>
      <c r="AJ358" s="279">
        <f t="shared" si="101"/>
        <v>28.81</v>
      </c>
      <c r="AK358" s="279">
        <f t="shared" si="101"/>
        <v>28.81</v>
      </c>
      <c r="AL358" s="279">
        <f t="shared" si="101"/>
        <v>28.81</v>
      </c>
      <c r="AM358" s="279">
        <f t="shared" si="101"/>
        <v>28.81</v>
      </c>
      <c r="AN358" s="279">
        <f t="shared" si="101"/>
        <v>28.81</v>
      </c>
      <c r="AO358" s="279">
        <f t="shared" si="101"/>
        <v>28.81</v>
      </c>
      <c r="AP358" s="279">
        <f t="shared" si="101"/>
        <v>28.81</v>
      </c>
      <c r="AQ358" s="279">
        <f t="shared" si="101"/>
        <v>28.81</v>
      </c>
      <c r="AR358" s="279">
        <f t="shared" si="109"/>
        <v>28.81</v>
      </c>
      <c r="AS358" s="279">
        <f t="shared" si="109"/>
        <v>28.81</v>
      </c>
      <c r="AT358" s="279">
        <f t="shared" si="109"/>
        <v>28.81</v>
      </c>
      <c r="AU358" s="280">
        <f t="shared" si="104"/>
        <v>345.71999999999997</v>
      </c>
      <c r="AV358" s="280">
        <f t="shared" si="99"/>
        <v>28.81</v>
      </c>
      <c r="AW358" s="280">
        <f t="shared" si="99"/>
        <v>28.81</v>
      </c>
      <c r="AX358" s="280">
        <f t="shared" si="99"/>
        <v>28.81</v>
      </c>
      <c r="AY358" s="280">
        <f t="shared" si="98"/>
        <v>28.81</v>
      </c>
      <c r="AZ358" s="280">
        <f t="shared" ref="AZ358:BE414" si="120">ROUND(U358*$C358/12,2)</f>
        <v>28.81</v>
      </c>
      <c r="BA358" s="280">
        <f t="shared" si="120"/>
        <v>28.81</v>
      </c>
      <c r="BB358" s="280">
        <f t="shared" si="120"/>
        <v>28.81</v>
      </c>
      <c r="BC358" s="280">
        <f t="shared" si="119"/>
        <v>28.81</v>
      </c>
      <c r="BD358" s="280">
        <f t="shared" si="119"/>
        <v>28.81</v>
      </c>
      <c r="BE358" s="280">
        <f t="shared" si="119"/>
        <v>28.81</v>
      </c>
      <c r="BF358" s="280">
        <f t="shared" si="119"/>
        <v>28.81</v>
      </c>
      <c r="BG358" s="280">
        <f t="shared" si="119"/>
        <v>28.81</v>
      </c>
      <c r="BH358" s="280">
        <f t="shared" si="119"/>
        <v>28.81</v>
      </c>
      <c r="BI358" s="280">
        <f t="shared" si="119"/>
        <v>28.81</v>
      </c>
      <c r="BJ358" s="280">
        <f t="shared" si="119"/>
        <v>28.81</v>
      </c>
      <c r="BK358" s="280">
        <f t="shared" si="119"/>
        <v>28.81</v>
      </c>
      <c r="BL358" s="279">
        <f t="shared" si="105"/>
        <v>345.71999999999997</v>
      </c>
    </row>
    <row r="359" spans="1:64" x14ac:dyDescent="0.25">
      <c r="A359" s="268" t="s">
        <v>377</v>
      </c>
      <c r="B359" s="175">
        <v>3.8900000000000004E-2</v>
      </c>
      <c r="C359" s="175">
        <v>3.8900000000000004E-2</v>
      </c>
      <c r="D359" s="272">
        <v>8861.01</v>
      </c>
      <c r="E359" s="272">
        <v>8861.01</v>
      </c>
      <c r="F359" s="272">
        <v>8861.01</v>
      </c>
      <c r="G359" s="272">
        <v>8861.01</v>
      </c>
      <c r="H359" s="272">
        <v>8861.01</v>
      </c>
      <c r="I359" s="272">
        <v>8861.01</v>
      </c>
      <c r="J359" s="272">
        <v>8861.01</v>
      </c>
      <c r="K359" s="272">
        <v>8861.01</v>
      </c>
      <c r="L359" s="272">
        <v>8861.01</v>
      </c>
      <c r="M359" s="272">
        <v>8861.01</v>
      </c>
      <c r="N359" s="272">
        <v>8861.01</v>
      </c>
      <c r="O359" s="272">
        <v>8861.01</v>
      </c>
      <c r="P359" s="272">
        <f t="shared" si="102"/>
        <v>106332.11999999998</v>
      </c>
      <c r="Q359" s="272">
        <v>8861.01</v>
      </c>
      <c r="R359" s="272">
        <v>8861.01</v>
      </c>
      <c r="S359" s="272">
        <v>8861.01</v>
      </c>
      <c r="T359" s="272">
        <v>8861.01</v>
      </c>
      <c r="U359" s="272">
        <v>8861.01</v>
      </c>
      <c r="V359" s="272">
        <v>8861.01</v>
      </c>
      <c r="W359" s="272">
        <v>8861.01</v>
      </c>
      <c r="X359" s="272">
        <v>8861.01</v>
      </c>
      <c r="Y359" s="272">
        <v>8861.01</v>
      </c>
      <c r="Z359" s="272">
        <v>8861.01</v>
      </c>
      <c r="AA359" s="272">
        <v>8861.01</v>
      </c>
      <c r="AB359" s="272">
        <v>8861.01</v>
      </c>
      <c r="AC359" s="272">
        <v>8861.01</v>
      </c>
      <c r="AD359" s="272">
        <v>8861.01</v>
      </c>
      <c r="AE359" s="272">
        <v>8861.01</v>
      </c>
      <c r="AF359" s="272">
        <v>8861.01</v>
      </c>
      <c r="AG359" s="170">
        <f t="shared" si="103"/>
        <v>106332.11999999998</v>
      </c>
      <c r="AI359" s="279">
        <f t="shared" si="101"/>
        <v>28.72</v>
      </c>
      <c r="AJ359" s="279">
        <f t="shared" si="101"/>
        <v>28.72</v>
      </c>
      <c r="AK359" s="279">
        <f t="shared" si="101"/>
        <v>28.72</v>
      </c>
      <c r="AL359" s="279">
        <f t="shared" si="101"/>
        <v>28.72</v>
      </c>
      <c r="AM359" s="279">
        <f t="shared" si="101"/>
        <v>28.72</v>
      </c>
      <c r="AN359" s="279">
        <f t="shared" si="101"/>
        <v>28.72</v>
      </c>
      <c r="AO359" s="279">
        <f t="shared" si="101"/>
        <v>28.72</v>
      </c>
      <c r="AP359" s="279">
        <f t="shared" si="101"/>
        <v>28.72</v>
      </c>
      <c r="AQ359" s="279">
        <f t="shared" si="101"/>
        <v>28.72</v>
      </c>
      <c r="AR359" s="279">
        <f t="shared" si="109"/>
        <v>28.72</v>
      </c>
      <c r="AS359" s="279">
        <f t="shared" si="109"/>
        <v>28.72</v>
      </c>
      <c r="AT359" s="279">
        <f t="shared" si="109"/>
        <v>28.72</v>
      </c>
      <c r="AU359" s="280">
        <f t="shared" si="104"/>
        <v>344.6400000000001</v>
      </c>
      <c r="AV359" s="280">
        <f t="shared" si="99"/>
        <v>28.72</v>
      </c>
      <c r="AW359" s="280">
        <f t="shared" si="99"/>
        <v>28.72</v>
      </c>
      <c r="AX359" s="280">
        <f t="shared" si="99"/>
        <v>28.72</v>
      </c>
      <c r="AY359" s="280">
        <f t="shared" si="98"/>
        <v>28.72</v>
      </c>
      <c r="AZ359" s="280">
        <f t="shared" si="120"/>
        <v>28.72</v>
      </c>
      <c r="BA359" s="280">
        <f t="shared" si="120"/>
        <v>28.72</v>
      </c>
      <c r="BB359" s="280">
        <f t="shared" si="120"/>
        <v>28.72</v>
      </c>
      <c r="BC359" s="280">
        <f t="shared" si="119"/>
        <v>28.72</v>
      </c>
      <c r="BD359" s="280">
        <f t="shared" si="119"/>
        <v>28.72</v>
      </c>
      <c r="BE359" s="280">
        <f t="shared" si="119"/>
        <v>28.72</v>
      </c>
      <c r="BF359" s="280">
        <f t="shared" si="119"/>
        <v>28.72</v>
      </c>
      <c r="BG359" s="280">
        <f t="shared" si="119"/>
        <v>28.72</v>
      </c>
      <c r="BH359" s="280">
        <f t="shared" si="119"/>
        <v>28.72</v>
      </c>
      <c r="BI359" s="280">
        <f t="shared" si="119"/>
        <v>28.72</v>
      </c>
      <c r="BJ359" s="280">
        <f t="shared" si="119"/>
        <v>28.72</v>
      </c>
      <c r="BK359" s="280">
        <f t="shared" si="119"/>
        <v>28.72</v>
      </c>
      <c r="BL359" s="279">
        <f t="shared" si="105"/>
        <v>344.6400000000001</v>
      </c>
    </row>
    <row r="360" spans="1:64" x14ac:dyDescent="0.25">
      <c r="A360" s="268" t="s">
        <v>378</v>
      </c>
      <c r="B360" s="175">
        <v>3.9099999999999996E-2</v>
      </c>
      <c r="C360" s="175">
        <v>3.9099999999999996E-2</v>
      </c>
      <c r="D360" s="272">
        <v>9113.52</v>
      </c>
      <c r="E360" s="272">
        <v>9113.52</v>
      </c>
      <c r="F360" s="272">
        <v>9113.52</v>
      </c>
      <c r="G360" s="272">
        <v>9113.52</v>
      </c>
      <c r="H360" s="272">
        <v>9113.52</v>
      </c>
      <c r="I360" s="272">
        <v>9113.52</v>
      </c>
      <c r="J360" s="272">
        <v>9113.52</v>
      </c>
      <c r="K360" s="272">
        <v>9113.52</v>
      </c>
      <c r="L360" s="272">
        <v>9113.52</v>
      </c>
      <c r="M360" s="272">
        <v>9113.52</v>
      </c>
      <c r="N360" s="272">
        <v>9113.52</v>
      </c>
      <c r="O360" s="272">
        <v>9113.52</v>
      </c>
      <c r="P360" s="272">
        <f t="shared" si="102"/>
        <v>109362.24000000003</v>
      </c>
      <c r="Q360" s="272">
        <v>9113.52</v>
      </c>
      <c r="R360" s="272">
        <v>9113.52</v>
      </c>
      <c r="S360" s="272">
        <v>9113.52</v>
      </c>
      <c r="T360" s="272">
        <v>9113.52</v>
      </c>
      <c r="U360" s="272">
        <v>9113.52</v>
      </c>
      <c r="V360" s="272">
        <v>9113.52</v>
      </c>
      <c r="W360" s="272">
        <v>9113.52</v>
      </c>
      <c r="X360" s="272">
        <v>9113.52</v>
      </c>
      <c r="Y360" s="272">
        <v>9113.52</v>
      </c>
      <c r="Z360" s="272">
        <v>9113.52</v>
      </c>
      <c r="AA360" s="272">
        <v>9113.52</v>
      </c>
      <c r="AB360" s="272">
        <v>9113.52</v>
      </c>
      <c r="AC360" s="272">
        <v>9113.52</v>
      </c>
      <c r="AD360" s="272">
        <v>9113.52</v>
      </c>
      <c r="AE360" s="272">
        <v>9113.52</v>
      </c>
      <c r="AF360" s="272">
        <v>9113.52</v>
      </c>
      <c r="AG360" s="170">
        <f t="shared" si="103"/>
        <v>109362.24000000003</v>
      </c>
      <c r="AI360" s="279">
        <f t="shared" si="101"/>
        <v>29.69</v>
      </c>
      <c r="AJ360" s="279">
        <f t="shared" si="101"/>
        <v>29.69</v>
      </c>
      <c r="AK360" s="279">
        <f t="shared" si="101"/>
        <v>29.69</v>
      </c>
      <c r="AL360" s="279">
        <f t="shared" si="101"/>
        <v>29.69</v>
      </c>
      <c r="AM360" s="279">
        <f t="shared" si="101"/>
        <v>29.69</v>
      </c>
      <c r="AN360" s="279">
        <f t="shared" si="101"/>
        <v>29.69</v>
      </c>
      <c r="AO360" s="279">
        <f t="shared" si="101"/>
        <v>29.69</v>
      </c>
      <c r="AP360" s="279">
        <f t="shared" si="101"/>
        <v>29.69</v>
      </c>
      <c r="AQ360" s="279">
        <f t="shared" si="101"/>
        <v>29.69</v>
      </c>
      <c r="AR360" s="279">
        <f t="shared" si="109"/>
        <v>29.69</v>
      </c>
      <c r="AS360" s="279">
        <f t="shared" si="109"/>
        <v>29.69</v>
      </c>
      <c r="AT360" s="279">
        <f t="shared" si="109"/>
        <v>29.69</v>
      </c>
      <c r="AU360" s="280">
        <f t="shared" si="104"/>
        <v>356.28000000000003</v>
      </c>
      <c r="AV360" s="280">
        <f t="shared" si="99"/>
        <v>29.69</v>
      </c>
      <c r="AW360" s="280">
        <f t="shared" si="99"/>
        <v>29.69</v>
      </c>
      <c r="AX360" s="280">
        <f t="shared" si="99"/>
        <v>29.69</v>
      </c>
      <c r="AY360" s="280">
        <f t="shared" si="98"/>
        <v>29.69</v>
      </c>
      <c r="AZ360" s="280">
        <f t="shared" si="120"/>
        <v>29.69</v>
      </c>
      <c r="BA360" s="280">
        <f t="shared" si="120"/>
        <v>29.69</v>
      </c>
      <c r="BB360" s="280">
        <f t="shared" si="120"/>
        <v>29.69</v>
      </c>
      <c r="BC360" s="280">
        <f t="shared" si="119"/>
        <v>29.69</v>
      </c>
      <c r="BD360" s="280">
        <f t="shared" si="119"/>
        <v>29.69</v>
      </c>
      <c r="BE360" s="280">
        <f t="shared" si="119"/>
        <v>29.69</v>
      </c>
      <c r="BF360" s="280">
        <f t="shared" si="119"/>
        <v>29.69</v>
      </c>
      <c r="BG360" s="280">
        <f t="shared" si="119"/>
        <v>29.69</v>
      </c>
      <c r="BH360" s="280">
        <f t="shared" si="119"/>
        <v>29.69</v>
      </c>
      <c r="BI360" s="280">
        <f t="shared" si="119"/>
        <v>29.69</v>
      </c>
      <c r="BJ360" s="280">
        <f t="shared" si="119"/>
        <v>29.69</v>
      </c>
      <c r="BK360" s="280">
        <f t="shared" si="119"/>
        <v>29.69</v>
      </c>
      <c r="BL360" s="279">
        <f t="shared" si="105"/>
        <v>356.28000000000003</v>
      </c>
    </row>
    <row r="361" spans="1:64" x14ac:dyDescent="0.25">
      <c r="A361" s="268" t="s">
        <v>379</v>
      </c>
      <c r="B361" s="175">
        <v>8.6E-3</v>
      </c>
      <c r="C361" s="175">
        <v>8.6E-3</v>
      </c>
      <c r="D361" s="272">
        <v>27309924.550000001</v>
      </c>
      <c r="E361" s="272">
        <v>27309924.550000001</v>
      </c>
      <c r="F361" s="272">
        <v>27309924.550000001</v>
      </c>
      <c r="G361" s="272">
        <v>27309924.550000001</v>
      </c>
      <c r="H361" s="272">
        <v>27309924.550000001</v>
      </c>
      <c r="I361" s="272">
        <v>27309924.550000001</v>
      </c>
      <c r="J361" s="272">
        <v>27377359.215</v>
      </c>
      <c r="K361" s="272">
        <v>27444793.879999999</v>
      </c>
      <c r="L361" s="272">
        <v>27444793.879999999</v>
      </c>
      <c r="M361" s="272">
        <v>27444793.879999999</v>
      </c>
      <c r="N361" s="272">
        <v>27444793.879999999</v>
      </c>
      <c r="O361" s="272">
        <v>27444793.93</v>
      </c>
      <c r="P361" s="272">
        <f t="shared" si="102"/>
        <v>328460875.96500003</v>
      </c>
      <c r="Q361" s="272">
        <v>27444793.98</v>
      </c>
      <c r="R361" s="272">
        <v>27444793.98</v>
      </c>
      <c r="S361" s="272">
        <v>27444793.98</v>
      </c>
      <c r="T361" s="272">
        <v>27444793.98</v>
      </c>
      <c r="U361" s="272">
        <v>27444793.98</v>
      </c>
      <c r="V361" s="272">
        <v>27444793.98</v>
      </c>
      <c r="W361" s="272">
        <v>27444793.98</v>
      </c>
      <c r="X361" s="272">
        <v>27444793.98</v>
      </c>
      <c r="Y361" s="272">
        <v>27444793.98</v>
      </c>
      <c r="Z361" s="272">
        <v>27444793.98</v>
      </c>
      <c r="AA361" s="272">
        <v>27444793.98</v>
      </c>
      <c r="AB361" s="272">
        <v>27444793.98</v>
      </c>
      <c r="AC361" s="272">
        <v>27444793.98</v>
      </c>
      <c r="AD361" s="272">
        <v>27444793.98</v>
      </c>
      <c r="AE361" s="272">
        <v>27444793.98</v>
      </c>
      <c r="AF361" s="272">
        <v>27444793.98</v>
      </c>
      <c r="AG361" s="170">
        <f t="shared" si="103"/>
        <v>329337527.75999999</v>
      </c>
      <c r="AI361" s="279">
        <f t="shared" si="101"/>
        <v>19572.11</v>
      </c>
      <c r="AJ361" s="279">
        <f t="shared" si="101"/>
        <v>19572.11</v>
      </c>
      <c r="AK361" s="279">
        <f t="shared" si="101"/>
        <v>19572.11</v>
      </c>
      <c r="AL361" s="279">
        <f t="shared" si="101"/>
        <v>19572.11</v>
      </c>
      <c r="AM361" s="279">
        <f t="shared" si="101"/>
        <v>19572.11</v>
      </c>
      <c r="AN361" s="279">
        <f t="shared" si="101"/>
        <v>19572.11</v>
      </c>
      <c r="AO361" s="279">
        <f t="shared" si="101"/>
        <v>19620.439999999999</v>
      </c>
      <c r="AP361" s="279">
        <f t="shared" si="101"/>
        <v>19668.77</v>
      </c>
      <c r="AQ361" s="279">
        <f t="shared" si="101"/>
        <v>19668.77</v>
      </c>
      <c r="AR361" s="279">
        <f t="shared" si="109"/>
        <v>19668.77</v>
      </c>
      <c r="AS361" s="279">
        <f t="shared" si="109"/>
        <v>19668.77</v>
      </c>
      <c r="AT361" s="279">
        <f t="shared" si="109"/>
        <v>19668.77</v>
      </c>
      <c r="AU361" s="280">
        <f t="shared" si="104"/>
        <v>235396.94999999995</v>
      </c>
      <c r="AV361" s="280">
        <f t="shared" si="99"/>
        <v>19668.77</v>
      </c>
      <c r="AW361" s="280">
        <f t="shared" si="99"/>
        <v>19668.77</v>
      </c>
      <c r="AX361" s="280">
        <f t="shared" si="99"/>
        <v>19668.77</v>
      </c>
      <c r="AY361" s="280">
        <f t="shared" si="98"/>
        <v>19668.77</v>
      </c>
      <c r="AZ361" s="280">
        <f t="shared" si="120"/>
        <v>19668.77</v>
      </c>
      <c r="BA361" s="280">
        <f t="shared" si="120"/>
        <v>19668.77</v>
      </c>
      <c r="BB361" s="280">
        <f t="shared" si="120"/>
        <v>19668.77</v>
      </c>
      <c r="BC361" s="280">
        <f t="shared" si="119"/>
        <v>19668.77</v>
      </c>
      <c r="BD361" s="280">
        <f t="shared" si="119"/>
        <v>19668.77</v>
      </c>
      <c r="BE361" s="280">
        <f t="shared" si="119"/>
        <v>19668.77</v>
      </c>
      <c r="BF361" s="280">
        <f t="shared" si="119"/>
        <v>19668.77</v>
      </c>
      <c r="BG361" s="280">
        <f t="shared" si="119"/>
        <v>19668.77</v>
      </c>
      <c r="BH361" s="280">
        <f t="shared" si="119"/>
        <v>19668.77</v>
      </c>
      <c r="BI361" s="280">
        <f t="shared" si="119"/>
        <v>19668.77</v>
      </c>
      <c r="BJ361" s="280">
        <f t="shared" si="119"/>
        <v>19668.77</v>
      </c>
      <c r="BK361" s="280">
        <f t="shared" si="119"/>
        <v>19668.77</v>
      </c>
      <c r="BL361" s="279">
        <f t="shared" si="105"/>
        <v>236025.23999999996</v>
      </c>
    </row>
    <row r="362" spans="1:64" x14ac:dyDescent="0.25">
      <c r="A362" s="268" t="s">
        <v>380</v>
      </c>
      <c r="B362" s="175">
        <v>8.6E-3</v>
      </c>
      <c r="C362" s="175">
        <v>8.6E-3</v>
      </c>
      <c r="D362" s="272">
        <v>439.53</v>
      </c>
      <c r="E362" s="272">
        <v>439.53</v>
      </c>
      <c r="F362" s="272">
        <v>439.53</v>
      </c>
      <c r="G362" s="272">
        <v>439.53</v>
      </c>
      <c r="H362" s="272">
        <v>439.53</v>
      </c>
      <c r="I362" s="272">
        <v>439.53</v>
      </c>
      <c r="J362" s="272">
        <v>439.53</v>
      </c>
      <c r="K362" s="272">
        <v>439.53</v>
      </c>
      <c r="L362" s="272">
        <v>439.53</v>
      </c>
      <c r="M362" s="272">
        <v>439.53</v>
      </c>
      <c r="N362" s="272">
        <v>439.53</v>
      </c>
      <c r="O362" s="272">
        <v>439.53</v>
      </c>
      <c r="P362" s="272">
        <f t="shared" si="102"/>
        <v>5274.3599999999979</v>
      </c>
      <c r="Q362" s="272">
        <v>439.53</v>
      </c>
      <c r="R362" s="272">
        <v>439.53</v>
      </c>
      <c r="S362" s="272">
        <v>439.53</v>
      </c>
      <c r="T362" s="272">
        <v>439.53</v>
      </c>
      <c r="U362" s="272">
        <v>439.53</v>
      </c>
      <c r="V362" s="272">
        <v>439.53</v>
      </c>
      <c r="W362" s="272">
        <v>439.53</v>
      </c>
      <c r="X362" s="272">
        <v>439.53</v>
      </c>
      <c r="Y362" s="272">
        <v>439.53</v>
      </c>
      <c r="Z362" s="272">
        <v>439.53</v>
      </c>
      <c r="AA362" s="272">
        <v>439.53</v>
      </c>
      <c r="AB362" s="272">
        <v>439.53</v>
      </c>
      <c r="AC362" s="272">
        <v>439.53</v>
      </c>
      <c r="AD362" s="272">
        <v>439.53</v>
      </c>
      <c r="AE362" s="272">
        <v>439.53</v>
      </c>
      <c r="AF362" s="272">
        <v>439.53</v>
      </c>
      <c r="AG362" s="170">
        <f t="shared" si="103"/>
        <v>5274.3599999999979</v>
      </c>
      <c r="AI362" s="279">
        <f t="shared" si="101"/>
        <v>0.31</v>
      </c>
      <c r="AJ362" s="279">
        <f t="shared" si="101"/>
        <v>0.31</v>
      </c>
      <c r="AK362" s="279">
        <f t="shared" si="101"/>
        <v>0.31</v>
      </c>
      <c r="AL362" s="279">
        <f t="shared" si="101"/>
        <v>0.31</v>
      </c>
      <c r="AM362" s="279">
        <f t="shared" si="101"/>
        <v>0.31</v>
      </c>
      <c r="AN362" s="279">
        <f t="shared" si="101"/>
        <v>0.31</v>
      </c>
      <c r="AO362" s="279">
        <f t="shared" si="101"/>
        <v>0.31</v>
      </c>
      <c r="AP362" s="279">
        <f t="shared" si="101"/>
        <v>0.31</v>
      </c>
      <c r="AQ362" s="279">
        <f t="shared" si="101"/>
        <v>0.31</v>
      </c>
      <c r="AR362" s="279">
        <f t="shared" si="109"/>
        <v>0.31</v>
      </c>
      <c r="AS362" s="279">
        <f t="shared" si="109"/>
        <v>0.31</v>
      </c>
      <c r="AT362" s="279">
        <f t="shared" si="109"/>
        <v>0.31</v>
      </c>
      <c r="AU362" s="280">
        <f t="shared" si="104"/>
        <v>3.72</v>
      </c>
      <c r="AV362" s="280">
        <f t="shared" si="99"/>
        <v>0.31</v>
      </c>
      <c r="AW362" s="280">
        <f t="shared" si="99"/>
        <v>0.31</v>
      </c>
      <c r="AX362" s="280">
        <f t="shared" si="99"/>
        <v>0.31</v>
      </c>
      <c r="AY362" s="280">
        <f t="shared" si="98"/>
        <v>0.31</v>
      </c>
      <c r="AZ362" s="280">
        <f t="shared" si="120"/>
        <v>0.31</v>
      </c>
      <c r="BA362" s="280">
        <f t="shared" si="120"/>
        <v>0.31</v>
      </c>
      <c r="BB362" s="280">
        <f t="shared" si="120"/>
        <v>0.31</v>
      </c>
      <c r="BC362" s="280">
        <f t="shared" si="119"/>
        <v>0.31</v>
      </c>
      <c r="BD362" s="280">
        <f t="shared" si="119"/>
        <v>0.31</v>
      </c>
      <c r="BE362" s="280">
        <f t="shared" si="119"/>
        <v>0.31</v>
      </c>
      <c r="BF362" s="280">
        <f t="shared" si="119"/>
        <v>0.31</v>
      </c>
      <c r="BG362" s="280">
        <f t="shared" si="119"/>
        <v>0.31</v>
      </c>
      <c r="BH362" s="280">
        <f t="shared" si="119"/>
        <v>0.31</v>
      </c>
      <c r="BI362" s="280">
        <f t="shared" si="119"/>
        <v>0.31</v>
      </c>
      <c r="BJ362" s="280">
        <f t="shared" si="119"/>
        <v>0.31</v>
      </c>
      <c r="BK362" s="280">
        <f t="shared" si="119"/>
        <v>0.31</v>
      </c>
      <c r="BL362" s="279">
        <f t="shared" si="105"/>
        <v>3.72</v>
      </c>
    </row>
    <row r="363" spans="1:64" x14ac:dyDescent="0.25">
      <c r="A363" s="268" t="s">
        <v>381</v>
      </c>
      <c r="B363" s="175">
        <v>8.6E-3</v>
      </c>
      <c r="C363" s="175">
        <v>8.6E-3</v>
      </c>
      <c r="D363" s="272">
        <v>2219475.6</v>
      </c>
      <c r="E363" s="272">
        <v>2219475.6</v>
      </c>
      <c r="F363" s="272">
        <v>2219475.6</v>
      </c>
      <c r="G363" s="272">
        <v>2219475.6</v>
      </c>
      <c r="H363" s="272">
        <v>2219475.6</v>
      </c>
      <c r="I363" s="272">
        <v>2219475.6</v>
      </c>
      <c r="J363" s="272">
        <v>2219475.6</v>
      </c>
      <c r="K363" s="272">
        <v>2219475.6</v>
      </c>
      <c r="L363" s="272">
        <v>2219475.6</v>
      </c>
      <c r="M363" s="272">
        <v>2219475.6</v>
      </c>
      <c r="N363" s="272">
        <v>2219475.6</v>
      </c>
      <c r="O363" s="272">
        <v>2219475.6</v>
      </c>
      <c r="P363" s="272">
        <f t="shared" si="102"/>
        <v>26633707.200000007</v>
      </c>
      <c r="Q363" s="272">
        <v>2219475.6</v>
      </c>
      <c r="R363" s="272">
        <v>2219475.6</v>
      </c>
      <c r="S363" s="272">
        <v>2219475.6</v>
      </c>
      <c r="T363" s="272">
        <v>2219475.6</v>
      </c>
      <c r="U363" s="272">
        <v>2219475.6</v>
      </c>
      <c r="V363" s="272">
        <v>2219475.6</v>
      </c>
      <c r="W363" s="272">
        <v>2219475.6</v>
      </c>
      <c r="X363" s="272">
        <v>2219475.6</v>
      </c>
      <c r="Y363" s="272">
        <v>2219475.6</v>
      </c>
      <c r="Z363" s="272">
        <v>2219475.6</v>
      </c>
      <c r="AA363" s="272">
        <v>2219475.6</v>
      </c>
      <c r="AB363" s="272">
        <v>2219475.6</v>
      </c>
      <c r="AC363" s="272">
        <v>2219475.6</v>
      </c>
      <c r="AD363" s="272">
        <v>2219475.6</v>
      </c>
      <c r="AE363" s="272">
        <v>2219475.6</v>
      </c>
      <c r="AF363" s="272">
        <v>2219475.6</v>
      </c>
      <c r="AG363" s="170">
        <f t="shared" si="103"/>
        <v>26633707.200000007</v>
      </c>
      <c r="AI363" s="279">
        <f t="shared" si="101"/>
        <v>1590.62</v>
      </c>
      <c r="AJ363" s="279">
        <f t="shared" si="101"/>
        <v>1590.62</v>
      </c>
      <c r="AK363" s="279">
        <f t="shared" si="101"/>
        <v>1590.62</v>
      </c>
      <c r="AL363" s="279">
        <f t="shared" si="101"/>
        <v>1590.62</v>
      </c>
      <c r="AM363" s="279">
        <f t="shared" si="101"/>
        <v>1590.62</v>
      </c>
      <c r="AN363" s="279">
        <f t="shared" si="101"/>
        <v>1590.62</v>
      </c>
      <c r="AO363" s="279">
        <f t="shared" si="101"/>
        <v>1590.62</v>
      </c>
      <c r="AP363" s="279">
        <f t="shared" si="101"/>
        <v>1590.62</v>
      </c>
      <c r="AQ363" s="279">
        <f t="shared" si="101"/>
        <v>1590.62</v>
      </c>
      <c r="AR363" s="279">
        <f t="shared" si="109"/>
        <v>1590.62</v>
      </c>
      <c r="AS363" s="279">
        <f t="shared" si="109"/>
        <v>1590.62</v>
      </c>
      <c r="AT363" s="279">
        <f t="shared" si="109"/>
        <v>1590.62</v>
      </c>
      <c r="AU363" s="280">
        <f t="shared" si="104"/>
        <v>19087.439999999995</v>
      </c>
      <c r="AV363" s="280">
        <f t="shared" si="99"/>
        <v>1590.62</v>
      </c>
      <c r="AW363" s="280">
        <f t="shared" si="99"/>
        <v>1590.62</v>
      </c>
      <c r="AX363" s="280">
        <f t="shared" si="99"/>
        <v>1590.62</v>
      </c>
      <c r="AY363" s="280">
        <f t="shared" si="98"/>
        <v>1590.62</v>
      </c>
      <c r="AZ363" s="280">
        <f t="shared" si="120"/>
        <v>1590.62</v>
      </c>
      <c r="BA363" s="280">
        <f t="shared" si="120"/>
        <v>1590.62</v>
      </c>
      <c r="BB363" s="280">
        <f t="shared" si="120"/>
        <v>1590.62</v>
      </c>
      <c r="BC363" s="280">
        <f t="shared" si="119"/>
        <v>1590.62</v>
      </c>
      <c r="BD363" s="280">
        <f t="shared" si="119"/>
        <v>1590.62</v>
      </c>
      <c r="BE363" s="280">
        <f t="shared" si="119"/>
        <v>1590.62</v>
      </c>
      <c r="BF363" s="280">
        <f t="shared" si="119"/>
        <v>1590.62</v>
      </c>
      <c r="BG363" s="280">
        <f t="shared" si="119"/>
        <v>1590.62</v>
      </c>
      <c r="BH363" s="280">
        <f t="shared" si="119"/>
        <v>1590.62</v>
      </c>
      <c r="BI363" s="280">
        <f t="shared" si="119"/>
        <v>1590.62</v>
      </c>
      <c r="BJ363" s="280">
        <f t="shared" si="119"/>
        <v>1590.62</v>
      </c>
      <c r="BK363" s="280">
        <f t="shared" si="119"/>
        <v>1590.62</v>
      </c>
      <c r="BL363" s="279">
        <f t="shared" si="105"/>
        <v>19087.439999999995</v>
      </c>
    </row>
    <row r="364" spans="1:64" x14ac:dyDescent="0.25">
      <c r="A364" s="268" t="s">
        <v>671</v>
      </c>
      <c r="B364" s="175">
        <v>8.6E-3</v>
      </c>
      <c r="C364" s="175">
        <v>8.6E-3</v>
      </c>
      <c r="D364" s="272">
        <v>0</v>
      </c>
      <c r="E364" s="272">
        <v>0</v>
      </c>
      <c r="F364" s="272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f t="shared" si="102"/>
        <v>0</v>
      </c>
      <c r="Q364" s="272">
        <v>0</v>
      </c>
      <c r="R364" s="272">
        <v>0</v>
      </c>
      <c r="S364" s="272">
        <v>0</v>
      </c>
      <c r="T364" s="272">
        <v>0</v>
      </c>
      <c r="U364" s="272">
        <v>0</v>
      </c>
      <c r="V364" s="272">
        <v>0</v>
      </c>
      <c r="W364" s="272">
        <v>0</v>
      </c>
      <c r="X364" s="272">
        <v>0</v>
      </c>
      <c r="Y364" s="272">
        <v>0</v>
      </c>
      <c r="Z364" s="272">
        <v>0</v>
      </c>
      <c r="AA364" s="272">
        <v>0</v>
      </c>
      <c r="AB364" s="272">
        <v>0</v>
      </c>
      <c r="AC364" s="272">
        <v>0</v>
      </c>
      <c r="AD364" s="272">
        <v>0</v>
      </c>
      <c r="AE364" s="272">
        <v>0</v>
      </c>
      <c r="AF364" s="272">
        <v>0</v>
      </c>
      <c r="AG364" s="170">
        <f t="shared" si="103"/>
        <v>0</v>
      </c>
      <c r="AI364" s="279">
        <f t="shared" si="101"/>
        <v>0</v>
      </c>
      <c r="AJ364" s="279">
        <f t="shared" si="101"/>
        <v>0</v>
      </c>
      <c r="AK364" s="279">
        <f t="shared" si="101"/>
        <v>0</v>
      </c>
      <c r="AL364" s="279">
        <f t="shared" ref="AL364:AQ406" si="121">ROUND(G364*$B364/12,2)</f>
        <v>0</v>
      </c>
      <c r="AM364" s="279">
        <f t="shared" si="121"/>
        <v>0</v>
      </c>
      <c r="AN364" s="279">
        <f t="shared" si="121"/>
        <v>0</v>
      </c>
      <c r="AO364" s="279">
        <f t="shared" si="121"/>
        <v>0</v>
      </c>
      <c r="AP364" s="279">
        <f t="shared" si="121"/>
        <v>0</v>
      </c>
      <c r="AQ364" s="279">
        <f t="shared" si="121"/>
        <v>0</v>
      </c>
      <c r="AR364" s="279">
        <f t="shared" si="109"/>
        <v>0</v>
      </c>
      <c r="AS364" s="279">
        <f t="shared" si="109"/>
        <v>0</v>
      </c>
      <c r="AT364" s="279">
        <f t="shared" si="109"/>
        <v>0</v>
      </c>
      <c r="AU364" s="280">
        <f t="shared" si="104"/>
        <v>0</v>
      </c>
      <c r="AV364" s="280">
        <f t="shared" si="99"/>
        <v>0</v>
      </c>
      <c r="AW364" s="280">
        <f t="shared" si="99"/>
        <v>0</v>
      </c>
      <c r="AX364" s="280">
        <f t="shared" si="99"/>
        <v>0</v>
      </c>
      <c r="AY364" s="280">
        <f t="shared" si="98"/>
        <v>0</v>
      </c>
      <c r="AZ364" s="280">
        <f t="shared" si="120"/>
        <v>0</v>
      </c>
      <c r="BA364" s="280">
        <f t="shared" si="120"/>
        <v>0</v>
      </c>
      <c r="BB364" s="280">
        <f t="shared" si="120"/>
        <v>0</v>
      </c>
      <c r="BC364" s="280">
        <f t="shared" si="119"/>
        <v>0</v>
      </c>
      <c r="BD364" s="280">
        <f t="shared" si="119"/>
        <v>0</v>
      </c>
      <c r="BE364" s="280">
        <f t="shared" si="119"/>
        <v>0</v>
      </c>
      <c r="BF364" s="280">
        <f t="shared" si="119"/>
        <v>0</v>
      </c>
      <c r="BG364" s="280">
        <f t="shared" si="119"/>
        <v>0</v>
      </c>
      <c r="BH364" s="280">
        <f t="shared" si="119"/>
        <v>0</v>
      </c>
      <c r="BI364" s="280">
        <f t="shared" si="119"/>
        <v>0</v>
      </c>
      <c r="BJ364" s="280">
        <f t="shared" si="119"/>
        <v>0</v>
      </c>
      <c r="BK364" s="280">
        <f t="shared" si="119"/>
        <v>0</v>
      </c>
      <c r="BL364" s="279">
        <f t="shared" si="105"/>
        <v>0</v>
      </c>
    </row>
    <row r="365" spans="1:64" x14ac:dyDescent="0.25">
      <c r="A365" s="268" t="s">
        <v>382</v>
      </c>
      <c r="B365" s="175">
        <v>0</v>
      </c>
      <c r="C365" s="175">
        <v>0</v>
      </c>
      <c r="D365" s="272">
        <v>2244349.5699999998</v>
      </c>
      <c r="E365" s="272">
        <v>2244349.5699999998</v>
      </c>
      <c r="F365" s="272">
        <v>2244349.5699999998</v>
      </c>
      <c r="G365" s="272">
        <v>2245469.2200000002</v>
      </c>
      <c r="H365" s="272">
        <v>2246588.87</v>
      </c>
      <c r="I365" s="272">
        <v>2246588.87</v>
      </c>
      <c r="J365" s="272">
        <v>2246588.87</v>
      </c>
      <c r="K365" s="272">
        <v>2246588.87</v>
      </c>
      <c r="L365" s="272">
        <v>2246588.87</v>
      </c>
      <c r="M365" s="272">
        <v>2246588.87</v>
      </c>
      <c r="N365" s="272">
        <v>2246588.87</v>
      </c>
      <c r="O365" s="272">
        <v>2246588.87</v>
      </c>
      <c r="P365" s="272">
        <f t="shared" si="102"/>
        <v>26951228.890000008</v>
      </c>
      <c r="Q365" s="272">
        <v>2246588.87</v>
      </c>
      <c r="R365" s="272">
        <v>2246588.87</v>
      </c>
      <c r="S365" s="272">
        <v>2246588.87</v>
      </c>
      <c r="T365" s="272">
        <v>2246588.87</v>
      </c>
      <c r="U365" s="272">
        <v>2246588.87</v>
      </c>
      <c r="V365" s="272">
        <v>2246588.87</v>
      </c>
      <c r="W365" s="272">
        <v>2246588.87</v>
      </c>
      <c r="X365" s="272">
        <v>2246588.87</v>
      </c>
      <c r="Y365" s="272">
        <v>2246588.87</v>
      </c>
      <c r="Z365" s="272">
        <v>2246588.87</v>
      </c>
      <c r="AA365" s="272">
        <v>2246588.87</v>
      </c>
      <c r="AB365" s="272">
        <v>2246588.87</v>
      </c>
      <c r="AC365" s="272">
        <v>2246588.87</v>
      </c>
      <c r="AD365" s="272">
        <v>2246588.87</v>
      </c>
      <c r="AE365" s="272">
        <v>2246588.87</v>
      </c>
      <c r="AF365" s="272">
        <v>2246588.87</v>
      </c>
      <c r="AG365" s="170">
        <f t="shared" si="103"/>
        <v>26959066.440000009</v>
      </c>
      <c r="AI365" s="279">
        <f t="shared" ref="AI365:AN428" si="122">ROUND(D365*$B365/12,2)</f>
        <v>0</v>
      </c>
      <c r="AJ365" s="279">
        <f t="shared" si="122"/>
        <v>0</v>
      </c>
      <c r="AK365" s="279">
        <f t="shared" si="122"/>
        <v>0</v>
      </c>
      <c r="AL365" s="279">
        <f t="shared" si="121"/>
        <v>0</v>
      </c>
      <c r="AM365" s="279">
        <f t="shared" si="121"/>
        <v>0</v>
      </c>
      <c r="AN365" s="279">
        <f t="shared" si="121"/>
        <v>0</v>
      </c>
      <c r="AO365" s="279">
        <f t="shared" si="121"/>
        <v>0</v>
      </c>
      <c r="AP365" s="279">
        <f t="shared" si="121"/>
        <v>0</v>
      </c>
      <c r="AQ365" s="279">
        <f t="shared" si="121"/>
        <v>0</v>
      </c>
      <c r="AR365" s="279">
        <f t="shared" si="109"/>
        <v>0</v>
      </c>
      <c r="AS365" s="279">
        <f t="shared" si="109"/>
        <v>0</v>
      </c>
      <c r="AT365" s="279">
        <f t="shared" si="109"/>
        <v>0</v>
      </c>
      <c r="AU365" s="280">
        <f t="shared" si="104"/>
        <v>0</v>
      </c>
      <c r="AV365" s="280">
        <f t="shared" si="99"/>
        <v>0</v>
      </c>
      <c r="AW365" s="280">
        <f t="shared" si="99"/>
        <v>0</v>
      </c>
      <c r="AX365" s="280">
        <f t="shared" si="99"/>
        <v>0</v>
      </c>
      <c r="AY365" s="280">
        <f t="shared" si="98"/>
        <v>0</v>
      </c>
      <c r="AZ365" s="280">
        <f t="shared" si="120"/>
        <v>0</v>
      </c>
      <c r="BA365" s="280">
        <f t="shared" si="120"/>
        <v>0</v>
      </c>
      <c r="BB365" s="280">
        <f t="shared" si="120"/>
        <v>0</v>
      </c>
      <c r="BC365" s="280">
        <f t="shared" si="119"/>
        <v>0</v>
      </c>
      <c r="BD365" s="280">
        <f t="shared" si="119"/>
        <v>0</v>
      </c>
      <c r="BE365" s="280">
        <f t="shared" si="119"/>
        <v>0</v>
      </c>
      <c r="BF365" s="280">
        <f t="shared" si="119"/>
        <v>0</v>
      </c>
      <c r="BG365" s="280">
        <f t="shared" si="119"/>
        <v>0</v>
      </c>
      <c r="BH365" s="280">
        <f t="shared" si="119"/>
        <v>0</v>
      </c>
      <c r="BI365" s="280">
        <f t="shared" si="119"/>
        <v>0</v>
      </c>
      <c r="BJ365" s="280">
        <f t="shared" si="119"/>
        <v>0</v>
      </c>
      <c r="BK365" s="280">
        <f t="shared" si="119"/>
        <v>0</v>
      </c>
      <c r="BL365" s="279">
        <f t="shared" si="105"/>
        <v>0</v>
      </c>
    </row>
    <row r="366" spans="1:64" x14ac:dyDescent="0.25">
      <c r="A366" s="268" t="s">
        <v>383</v>
      </c>
      <c r="B366" s="175">
        <v>0</v>
      </c>
      <c r="C366" s="175">
        <v>0</v>
      </c>
      <c r="D366" s="272">
        <v>115920.5</v>
      </c>
      <c r="E366" s="272">
        <v>115920.5</v>
      </c>
      <c r="F366" s="272">
        <v>115920.5</v>
      </c>
      <c r="G366" s="272">
        <v>115920.5</v>
      </c>
      <c r="H366" s="272">
        <v>115920.5</v>
      </c>
      <c r="I366" s="272">
        <v>115920.5</v>
      </c>
      <c r="J366" s="272">
        <v>115920.5</v>
      </c>
      <c r="K366" s="272">
        <v>115920.5</v>
      </c>
      <c r="L366" s="272">
        <v>115920.5</v>
      </c>
      <c r="M366" s="272">
        <v>115920.5</v>
      </c>
      <c r="N366" s="272">
        <v>115920.5</v>
      </c>
      <c r="O366" s="272">
        <v>115920.5</v>
      </c>
      <c r="P366" s="272">
        <f t="shared" si="102"/>
        <v>1391046</v>
      </c>
      <c r="Q366" s="272">
        <v>115920.5</v>
      </c>
      <c r="R366" s="272">
        <v>115920.5</v>
      </c>
      <c r="S366" s="272">
        <v>115920.5</v>
      </c>
      <c r="T366" s="272">
        <v>115920.5</v>
      </c>
      <c r="U366" s="272">
        <v>115920.5</v>
      </c>
      <c r="V366" s="272">
        <v>115920.5</v>
      </c>
      <c r="W366" s="272">
        <v>115920.5</v>
      </c>
      <c r="X366" s="272">
        <v>115920.5</v>
      </c>
      <c r="Y366" s="272">
        <v>115920.5</v>
      </c>
      <c r="Z366" s="272">
        <v>115920.5</v>
      </c>
      <c r="AA366" s="272">
        <v>115920.5</v>
      </c>
      <c r="AB366" s="272">
        <v>273855.93</v>
      </c>
      <c r="AC366" s="272">
        <v>431791.35999999999</v>
      </c>
      <c r="AD366" s="272">
        <v>431791.35999999999</v>
      </c>
      <c r="AE366" s="272">
        <v>431791.35999999999</v>
      </c>
      <c r="AF366" s="272">
        <v>431791.35999999999</v>
      </c>
      <c r="AG366" s="170">
        <f t="shared" si="103"/>
        <v>2812464.8699999996</v>
      </c>
      <c r="AI366" s="279">
        <f t="shared" si="122"/>
        <v>0</v>
      </c>
      <c r="AJ366" s="279">
        <f t="shared" si="122"/>
        <v>0</v>
      </c>
      <c r="AK366" s="279">
        <f t="shared" si="122"/>
        <v>0</v>
      </c>
      <c r="AL366" s="279">
        <f t="shared" si="121"/>
        <v>0</v>
      </c>
      <c r="AM366" s="279">
        <f t="shared" si="121"/>
        <v>0</v>
      </c>
      <c r="AN366" s="279">
        <f t="shared" si="121"/>
        <v>0</v>
      </c>
      <c r="AO366" s="279">
        <f t="shared" si="121"/>
        <v>0</v>
      </c>
      <c r="AP366" s="279">
        <f t="shared" si="121"/>
        <v>0</v>
      </c>
      <c r="AQ366" s="279">
        <f t="shared" si="121"/>
        <v>0</v>
      </c>
      <c r="AR366" s="279">
        <f t="shared" si="109"/>
        <v>0</v>
      </c>
      <c r="AS366" s="279">
        <f t="shared" si="109"/>
        <v>0</v>
      </c>
      <c r="AT366" s="279">
        <f t="shared" si="109"/>
        <v>0</v>
      </c>
      <c r="AU366" s="280">
        <f t="shared" si="104"/>
        <v>0</v>
      </c>
      <c r="AV366" s="280">
        <f t="shared" si="99"/>
        <v>0</v>
      </c>
      <c r="AW366" s="280">
        <f t="shared" si="99"/>
        <v>0</v>
      </c>
      <c r="AX366" s="280">
        <f t="shared" si="99"/>
        <v>0</v>
      </c>
      <c r="AY366" s="280">
        <f t="shared" si="99"/>
        <v>0</v>
      </c>
      <c r="AZ366" s="280">
        <f t="shared" si="120"/>
        <v>0</v>
      </c>
      <c r="BA366" s="280">
        <f t="shared" si="120"/>
        <v>0</v>
      </c>
      <c r="BB366" s="280">
        <f t="shared" si="120"/>
        <v>0</v>
      </c>
      <c r="BC366" s="280">
        <f t="shared" si="119"/>
        <v>0</v>
      </c>
      <c r="BD366" s="280">
        <f t="shared" si="119"/>
        <v>0</v>
      </c>
      <c r="BE366" s="280">
        <f t="shared" si="119"/>
        <v>0</v>
      </c>
      <c r="BF366" s="280">
        <f t="shared" si="119"/>
        <v>0</v>
      </c>
      <c r="BG366" s="280">
        <f t="shared" si="119"/>
        <v>0</v>
      </c>
      <c r="BH366" s="280">
        <f t="shared" si="119"/>
        <v>0</v>
      </c>
      <c r="BI366" s="280">
        <f t="shared" si="119"/>
        <v>0</v>
      </c>
      <c r="BJ366" s="280">
        <f t="shared" si="119"/>
        <v>0</v>
      </c>
      <c r="BK366" s="280">
        <f t="shared" si="119"/>
        <v>0</v>
      </c>
      <c r="BL366" s="279">
        <f t="shared" si="105"/>
        <v>0</v>
      </c>
    </row>
    <row r="367" spans="1:64" x14ac:dyDescent="0.25">
      <c r="A367" s="268" t="s">
        <v>672</v>
      </c>
      <c r="B367" s="175">
        <v>1.66E-2</v>
      </c>
      <c r="C367" s="175">
        <v>1.66E-2</v>
      </c>
      <c r="D367" s="272">
        <v>0</v>
      </c>
      <c r="E367" s="272">
        <v>0</v>
      </c>
      <c r="F367" s="272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f t="shared" si="102"/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272">
        <v>0</v>
      </c>
      <c r="Y367" s="272">
        <v>0</v>
      </c>
      <c r="Z367" s="272">
        <v>0</v>
      </c>
      <c r="AA367" s="272">
        <v>0</v>
      </c>
      <c r="AB367" s="272">
        <v>0</v>
      </c>
      <c r="AC367" s="272">
        <v>0</v>
      </c>
      <c r="AD367" s="272">
        <v>0</v>
      </c>
      <c r="AE367" s="272">
        <v>0</v>
      </c>
      <c r="AF367" s="272">
        <v>0</v>
      </c>
      <c r="AG367" s="170">
        <f t="shared" si="103"/>
        <v>0</v>
      </c>
      <c r="AI367" s="279">
        <f t="shared" si="122"/>
        <v>0</v>
      </c>
      <c r="AJ367" s="279">
        <f t="shared" si="122"/>
        <v>0</v>
      </c>
      <c r="AK367" s="279">
        <f t="shared" si="122"/>
        <v>0</v>
      </c>
      <c r="AL367" s="279">
        <f t="shared" si="121"/>
        <v>0</v>
      </c>
      <c r="AM367" s="279">
        <f t="shared" si="121"/>
        <v>0</v>
      </c>
      <c r="AN367" s="279">
        <f t="shared" si="121"/>
        <v>0</v>
      </c>
      <c r="AO367" s="279">
        <f t="shared" si="121"/>
        <v>0</v>
      </c>
      <c r="AP367" s="279">
        <f t="shared" si="121"/>
        <v>0</v>
      </c>
      <c r="AQ367" s="279">
        <f t="shared" si="121"/>
        <v>0</v>
      </c>
      <c r="AR367" s="279">
        <f t="shared" si="109"/>
        <v>0</v>
      </c>
      <c r="AS367" s="279">
        <f t="shared" si="109"/>
        <v>0</v>
      </c>
      <c r="AT367" s="279">
        <f t="shared" si="109"/>
        <v>0</v>
      </c>
      <c r="AU367" s="280">
        <f t="shared" si="104"/>
        <v>0</v>
      </c>
      <c r="AV367" s="280">
        <f t="shared" ref="AV367:AY418" si="123">ROUND(Q367*$B367/12,2)</f>
        <v>0</v>
      </c>
      <c r="AW367" s="280">
        <f t="shared" si="123"/>
        <v>0</v>
      </c>
      <c r="AX367" s="280">
        <f t="shared" si="123"/>
        <v>0</v>
      </c>
      <c r="AY367" s="280">
        <f t="shared" si="123"/>
        <v>0</v>
      </c>
      <c r="AZ367" s="280">
        <f t="shared" si="120"/>
        <v>0</v>
      </c>
      <c r="BA367" s="280">
        <f t="shared" si="120"/>
        <v>0</v>
      </c>
      <c r="BB367" s="280">
        <f t="shared" si="120"/>
        <v>0</v>
      </c>
      <c r="BC367" s="280">
        <f t="shared" si="119"/>
        <v>0</v>
      </c>
      <c r="BD367" s="280">
        <f t="shared" si="119"/>
        <v>0</v>
      </c>
      <c r="BE367" s="280">
        <f t="shared" si="119"/>
        <v>0</v>
      </c>
      <c r="BF367" s="280">
        <f t="shared" si="119"/>
        <v>0</v>
      </c>
      <c r="BG367" s="280">
        <f t="shared" si="119"/>
        <v>0</v>
      </c>
      <c r="BH367" s="280">
        <f t="shared" si="119"/>
        <v>0</v>
      </c>
      <c r="BI367" s="280">
        <f t="shared" si="119"/>
        <v>0</v>
      </c>
      <c r="BJ367" s="280">
        <f t="shared" si="119"/>
        <v>0</v>
      </c>
      <c r="BK367" s="280">
        <f t="shared" si="119"/>
        <v>0</v>
      </c>
      <c r="BL367" s="279">
        <f t="shared" si="105"/>
        <v>0</v>
      </c>
    </row>
    <row r="368" spans="1:64" x14ac:dyDescent="0.25">
      <c r="A368" s="268" t="s">
        <v>384</v>
      </c>
      <c r="B368" s="175">
        <v>1.66E-2</v>
      </c>
      <c r="C368" s="175">
        <v>1.66E-2</v>
      </c>
      <c r="D368" s="272">
        <v>26425384.620000001</v>
      </c>
      <c r="E368" s="272">
        <v>26429608.09</v>
      </c>
      <c r="F368" s="272">
        <v>26433761.370000001</v>
      </c>
      <c r="G368" s="272">
        <v>26433394.390000001</v>
      </c>
      <c r="H368" s="272">
        <v>26491897.780000001</v>
      </c>
      <c r="I368" s="272">
        <v>26550585.870000001</v>
      </c>
      <c r="J368" s="272">
        <v>26550403.57</v>
      </c>
      <c r="K368" s="272">
        <v>26550403.57</v>
      </c>
      <c r="L368" s="272">
        <v>26550403.57</v>
      </c>
      <c r="M368" s="272">
        <v>26550403.57</v>
      </c>
      <c r="N368" s="272">
        <v>26550403.57</v>
      </c>
      <c r="O368" s="272">
        <v>26550403.57</v>
      </c>
      <c r="P368" s="272">
        <f t="shared" si="102"/>
        <v>318067053.53999996</v>
      </c>
      <c r="Q368" s="272">
        <v>26550403.57</v>
      </c>
      <c r="R368" s="272">
        <v>26550403.57</v>
      </c>
      <c r="S368" s="272">
        <v>26550403.57</v>
      </c>
      <c r="T368" s="272">
        <v>26550403.57</v>
      </c>
      <c r="U368" s="272">
        <v>26550403.57</v>
      </c>
      <c r="V368" s="272">
        <v>26550403.57</v>
      </c>
      <c r="W368" s="272">
        <v>26550403.57</v>
      </c>
      <c r="X368" s="272">
        <v>26550403.57</v>
      </c>
      <c r="Y368" s="272">
        <v>26550403.57</v>
      </c>
      <c r="Z368" s="272">
        <v>26550403.57</v>
      </c>
      <c r="AA368" s="272">
        <v>26550403.57</v>
      </c>
      <c r="AB368" s="272">
        <v>26550403.57</v>
      </c>
      <c r="AC368" s="272">
        <v>26550403.57</v>
      </c>
      <c r="AD368" s="272">
        <v>26550403.57</v>
      </c>
      <c r="AE368" s="272">
        <v>26550403.57</v>
      </c>
      <c r="AF368" s="272">
        <v>26550403.57</v>
      </c>
      <c r="AG368" s="170">
        <f t="shared" si="103"/>
        <v>318604842.83999997</v>
      </c>
      <c r="AI368" s="279">
        <f t="shared" si="122"/>
        <v>36555.120000000003</v>
      </c>
      <c r="AJ368" s="279">
        <f t="shared" si="122"/>
        <v>36560.959999999999</v>
      </c>
      <c r="AK368" s="279">
        <f t="shared" si="122"/>
        <v>36566.699999999997</v>
      </c>
      <c r="AL368" s="279">
        <f t="shared" si="121"/>
        <v>36566.199999999997</v>
      </c>
      <c r="AM368" s="279">
        <f t="shared" si="121"/>
        <v>36647.129999999997</v>
      </c>
      <c r="AN368" s="279">
        <f t="shared" si="121"/>
        <v>36728.31</v>
      </c>
      <c r="AO368" s="279">
        <f t="shared" si="121"/>
        <v>36728.06</v>
      </c>
      <c r="AP368" s="279">
        <f t="shared" si="121"/>
        <v>36728.06</v>
      </c>
      <c r="AQ368" s="279">
        <f t="shared" si="121"/>
        <v>36728.06</v>
      </c>
      <c r="AR368" s="279">
        <f t="shared" si="109"/>
        <v>36728.06</v>
      </c>
      <c r="AS368" s="279">
        <f t="shared" si="109"/>
        <v>36728.06</v>
      </c>
      <c r="AT368" s="279">
        <f t="shared" si="109"/>
        <v>36728.06</v>
      </c>
      <c r="AU368" s="280">
        <f t="shared" si="104"/>
        <v>439992.77999999997</v>
      </c>
      <c r="AV368" s="280">
        <f t="shared" si="123"/>
        <v>36728.06</v>
      </c>
      <c r="AW368" s="280">
        <f t="shared" si="123"/>
        <v>36728.06</v>
      </c>
      <c r="AX368" s="280">
        <f t="shared" si="123"/>
        <v>36728.06</v>
      </c>
      <c r="AY368" s="280">
        <f t="shared" si="123"/>
        <v>36728.06</v>
      </c>
      <c r="AZ368" s="280">
        <f t="shared" si="120"/>
        <v>36728.06</v>
      </c>
      <c r="BA368" s="280">
        <f t="shared" si="120"/>
        <v>36728.06</v>
      </c>
      <c r="BB368" s="280">
        <f t="shared" si="120"/>
        <v>36728.06</v>
      </c>
      <c r="BC368" s="280">
        <f t="shared" si="119"/>
        <v>36728.06</v>
      </c>
      <c r="BD368" s="280">
        <f t="shared" si="119"/>
        <v>36728.06</v>
      </c>
      <c r="BE368" s="280">
        <f t="shared" si="119"/>
        <v>36728.06</v>
      </c>
      <c r="BF368" s="280">
        <f t="shared" si="119"/>
        <v>36728.06</v>
      </c>
      <c r="BG368" s="280">
        <f t="shared" si="119"/>
        <v>36728.06</v>
      </c>
      <c r="BH368" s="280">
        <f t="shared" si="119"/>
        <v>36728.06</v>
      </c>
      <c r="BI368" s="280">
        <f t="shared" si="119"/>
        <v>36728.06</v>
      </c>
      <c r="BJ368" s="280">
        <f t="shared" si="119"/>
        <v>36728.06</v>
      </c>
      <c r="BK368" s="280">
        <f t="shared" si="119"/>
        <v>36728.06</v>
      </c>
      <c r="BL368" s="279">
        <f t="shared" si="105"/>
        <v>440736.72</v>
      </c>
    </row>
    <row r="369" spans="1:66" x14ac:dyDescent="0.25">
      <c r="A369" s="268" t="s">
        <v>385</v>
      </c>
      <c r="B369" s="175">
        <v>1.66E-2</v>
      </c>
      <c r="C369" s="175">
        <v>1.66E-2</v>
      </c>
      <c r="D369" s="272">
        <v>1249506.95</v>
      </c>
      <c r="E369" s="272">
        <v>1249506.95</v>
      </c>
      <c r="F369" s="272">
        <v>1249506.95</v>
      </c>
      <c r="G369" s="272">
        <v>1249506.95</v>
      </c>
      <c r="H369" s="272">
        <v>1249506.95</v>
      </c>
      <c r="I369" s="272">
        <v>1249506.95</v>
      </c>
      <c r="J369" s="272">
        <v>1249506.95</v>
      </c>
      <c r="K369" s="272">
        <v>1249506.95</v>
      </c>
      <c r="L369" s="272">
        <v>1249506.95</v>
      </c>
      <c r="M369" s="272">
        <v>1249506.95</v>
      </c>
      <c r="N369" s="272">
        <v>1249506.95</v>
      </c>
      <c r="O369" s="272">
        <v>1249506.95</v>
      </c>
      <c r="P369" s="272">
        <f t="shared" si="102"/>
        <v>14994083.399999997</v>
      </c>
      <c r="Q369" s="272">
        <v>1249506.95</v>
      </c>
      <c r="R369" s="272">
        <v>1249506.95</v>
      </c>
      <c r="S369" s="272">
        <v>1249506.95</v>
      </c>
      <c r="T369" s="272">
        <v>1249506.95</v>
      </c>
      <c r="U369" s="272">
        <v>1249506.95</v>
      </c>
      <c r="V369" s="272">
        <v>1249506.95</v>
      </c>
      <c r="W369" s="272">
        <v>1249506.95</v>
      </c>
      <c r="X369" s="272">
        <v>1249506.95</v>
      </c>
      <c r="Y369" s="272">
        <v>1249506.95</v>
      </c>
      <c r="Z369" s="272">
        <v>1249506.95</v>
      </c>
      <c r="AA369" s="272">
        <v>1249506.95</v>
      </c>
      <c r="AB369" s="272">
        <v>1249506.95</v>
      </c>
      <c r="AC369" s="272">
        <v>1249506.95</v>
      </c>
      <c r="AD369" s="272">
        <v>1249506.95</v>
      </c>
      <c r="AE369" s="272">
        <v>1249506.95</v>
      </c>
      <c r="AF369" s="272">
        <v>1249506.95</v>
      </c>
      <c r="AG369" s="170">
        <f t="shared" si="103"/>
        <v>14994083.399999997</v>
      </c>
      <c r="AI369" s="279">
        <f t="shared" si="122"/>
        <v>1728.48</v>
      </c>
      <c r="AJ369" s="279">
        <f t="shared" si="122"/>
        <v>1728.48</v>
      </c>
      <c r="AK369" s="279">
        <f t="shared" si="122"/>
        <v>1728.48</v>
      </c>
      <c r="AL369" s="279">
        <f t="shared" si="121"/>
        <v>1728.48</v>
      </c>
      <c r="AM369" s="279">
        <f t="shared" si="121"/>
        <v>1728.48</v>
      </c>
      <c r="AN369" s="279">
        <f t="shared" si="121"/>
        <v>1728.48</v>
      </c>
      <c r="AO369" s="279">
        <f t="shared" si="121"/>
        <v>1728.48</v>
      </c>
      <c r="AP369" s="279">
        <f t="shared" si="121"/>
        <v>1728.48</v>
      </c>
      <c r="AQ369" s="279">
        <f t="shared" si="121"/>
        <v>1728.48</v>
      </c>
      <c r="AR369" s="279">
        <f t="shared" si="109"/>
        <v>1728.48</v>
      </c>
      <c r="AS369" s="279">
        <f t="shared" si="109"/>
        <v>1728.48</v>
      </c>
      <c r="AT369" s="279">
        <f t="shared" si="109"/>
        <v>1728.48</v>
      </c>
      <c r="AU369" s="280">
        <f t="shared" si="104"/>
        <v>20741.759999999998</v>
      </c>
      <c r="AV369" s="280">
        <f t="shared" si="123"/>
        <v>1728.48</v>
      </c>
      <c r="AW369" s="280">
        <f t="shared" si="123"/>
        <v>1728.48</v>
      </c>
      <c r="AX369" s="280">
        <f t="shared" si="123"/>
        <v>1728.48</v>
      </c>
      <c r="AY369" s="280">
        <f t="shared" si="123"/>
        <v>1728.48</v>
      </c>
      <c r="AZ369" s="280">
        <f t="shared" si="120"/>
        <v>1728.48</v>
      </c>
      <c r="BA369" s="280">
        <f t="shared" si="120"/>
        <v>1728.48</v>
      </c>
      <c r="BB369" s="280">
        <f t="shared" si="120"/>
        <v>1728.48</v>
      </c>
      <c r="BC369" s="280">
        <f t="shared" si="119"/>
        <v>1728.48</v>
      </c>
      <c r="BD369" s="280">
        <f t="shared" si="119"/>
        <v>1728.48</v>
      </c>
      <c r="BE369" s="280">
        <f t="shared" si="119"/>
        <v>1728.48</v>
      </c>
      <c r="BF369" s="280">
        <f t="shared" si="119"/>
        <v>1728.48</v>
      </c>
      <c r="BG369" s="280">
        <f t="shared" si="119"/>
        <v>1728.48</v>
      </c>
      <c r="BH369" s="280">
        <f t="shared" si="119"/>
        <v>1728.48</v>
      </c>
      <c r="BI369" s="280">
        <f t="shared" si="119"/>
        <v>1728.48</v>
      </c>
      <c r="BJ369" s="280">
        <f t="shared" si="119"/>
        <v>1728.48</v>
      </c>
      <c r="BK369" s="280">
        <f t="shared" si="119"/>
        <v>1728.48</v>
      </c>
      <c r="BL369" s="279">
        <f t="shared" si="105"/>
        <v>20741.759999999998</v>
      </c>
    </row>
    <row r="370" spans="1:66" x14ac:dyDescent="0.25">
      <c r="A370" s="268" t="s">
        <v>386</v>
      </c>
      <c r="B370" s="175">
        <v>1.66E-2</v>
      </c>
      <c r="C370" s="175">
        <v>1.66E-2</v>
      </c>
      <c r="D370" s="272">
        <v>1743198.88</v>
      </c>
      <c r="E370" s="272">
        <v>1743198.88</v>
      </c>
      <c r="F370" s="272">
        <v>1743198.88</v>
      </c>
      <c r="G370" s="272">
        <v>1743198.88</v>
      </c>
      <c r="H370" s="272">
        <v>1743198.88</v>
      </c>
      <c r="I370" s="272">
        <v>1743198.88</v>
      </c>
      <c r="J370" s="272">
        <v>1743198.88</v>
      </c>
      <c r="K370" s="272">
        <v>1743198.88</v>
      </c>
      <c r="L370" s="272">
        <v>1743198.88</v>
      </c>
      <c r="M370" s="272">
        <v>1743198.88</v>
      </c>
      <c r="N370" s="272">
        <v>1743198.88</v>
      </c>
      <c r="O370" s="272">
        <v>1743198.88</v>
      </c>
      <c r="P370" s="272">
        <f t="shared" si="102"/>
        <v>20918386.559999991</v>
      </c>
      <c r="Q370" s="272">
        <v>1743198.88</v>
      </c>
      <c r="R370" s="272">
        <v>1743198.88</v>
      </c>
      <c r="S370" s="272">
        <v>1743198.88</v>
      </c>
      <c r="T370" s="272">
        <v>1743198.88</v>
      </c>
      <c r="U370" s="272">
        <v>1743198.88</v>
      </c>
      <c r="V370" s="272">
        <v>1743198.88</v>
      </c>
      <c r="W370" s="272">
        <v>1743198.88</v>
      </c>
      <c r="X370" s="272">
        <v>1743198.88</v>
      </c>
      <c r="Y370" s="272">
        <v>1743198.88</v>
      </c>
      <c r="Z370" s="272">
        <v>1743198.88</v>
      </c>
      <c r="AA370" s="272">
        <v>1743198.88</v>
      </c>
      <c r="AB370" s="272">
        <v>1743198.88</v>
      </c>
      <c r="AC370" s="272">
        <v>1743198.88</v>
      </c>
      <c r="AD370" s="272">
        <v>1743198.88</v>
      </c>
      <c r="AE370" s="272">
        <v>1743198.88</v>
      </c>
      <c r="AF370" s="272">
        <v>1743198.88</v>
      </c>
      <c r="AG370" s="170">
        <f t="shared" si="103"/>
        <v>20918386.559999991</v>
      </c>
      <c r="AI370" s="279">
        <f t="shared" si="122"/>
        <v>2411.4299999999998</v>
      </c>
      <c r="AJ370" s="279">
        <f t="shared" si="122"/>
        <v>2411.4299999999998</v>
      </c>
      <c r="AK370" s="279">
        <f t="shared" si="122"/>
        <v>2411.4299999999998</v>
      </c>
      <c r="AL370" s="279">
        <f t="shared" si="121"/>
        <v>2411.4299999999998</v>
      </c>
      <c r="AM370" s="279">
        <f t="shared" si="121"/>
        <v>2411.4299999999998</v>
      </c>
      <c r="AN370" s="279">
        <f t="shared" si="121"/>
        <v>2411.4299999999998</v>
      </c>
      <c r="AO370" s="279">
        <f t="shared" si="121"/>
        <v>2411.4299999999998</v>
      </c>
      <c r="AP370" s="279">
        <f t="shared" si="121"/>
        <v>2411.4299999999998</v>
      </c>
      <c r="AQ370" s="279">
        <f t="shared" si="121"/>
        <v>2411.4299999999998</v>
      </c>
      <c r="AR370" s="279">
        <f t="shared" si="109"/>
        <v>2411.4299999999998</v>
      </c>
      <c r="AS370" s="279">
        <f t="shared" si="109"/>
        <v>2411.4299999999998</v>
      </c>
      <c r="AT370" s="279">
        <f t="shared" si="109"/>
        <v>2411.4299999999998</v>
      </c>
      <c r="AU370" s="280">
        <f t="shared" si="104"/>
        <v>28937.16</v>
      </c>
      <c r="AV370" s="280">
        <f t="shared" si="123"/>
        <v>2411.4299999999998</v>
      </c>
      <c r="AW370" s="280">
        <f t="shared" si="123"/>
        <v>2411.4299999999998</v>
      </c>
      <c r="AX370" s="280">
        <f t="shared" si="123"/>
        <v>2411.4299999999998</v>
      </c>
      <c r="AY370" s="280">
        <f t="shared" si="123"/>
        <v>2411.4299999999998</v>
      </c>
      <c r="AZ370" s="280">
        <f t="shared" si="120"/>
        <v>2411.4299999999998</v>
      </c>
      <c r="BA370" s="280">
        <f t="shared" si="120"/>
        <v>2411.4299999999998</v>
      </c>
      <c r="BB370" s="280">
        <f t="shared" si="120"/>
        <v>2411.4299999999998</v>
      </c>
      <c r="BC370" s="280">
        <f t="shared" si="119"/>
        <v>2411.4299999999998</v>
      </c>
      <c r="BD370" s="280">
        <f t="shared" si="119"/>
        <v>2411.4299999999998</v>
      </c>
      <c r="BE370" s="280">
        <f t="shared" si="119"/>
        <v>2411.4299999999998</v>
      </c>
      <c r="BF370" s="280">
        <f t="shared" si="119"/>
        <v>2411.4299999999998</v>
      </c>
      <c r="BG370" s="280">
        <f t="shared" si="119"/>
        <v>2411.4299999999998</v>
      </c>
      <c r="BH370" s="280">
        <f t="shared" si="119"/>
        <v>2411.4299999999998</v>
      </c>
      <c r="BI370" s="280">
        <f t="shared" si="119"/>
        <v>2411.4299999999998</v>
      </c>
      <c r="BJ370" s="280">
        <f t="shared" si="119"/>
        <v>2411.4299999999998</v>
      </c>
      <c r="BK370" s="280">
        <f t="shared" si="119"/>
        <v>2411.4299999999998</v>
      </c>
      <c r="BL370" s="279">
        <f t="shared" si="105"/>
        <v>28937.16</v>
      </c>
    </row>
    <row r="371" spans="1:66" x14ac:dyDescent="0.25">
      <c r="A371" s="268" t="s">
        <v>387</v>
      </c>
      <c r="B371" s="175">
        <v>1.83E-2</v>
      </c>
      <c r="C371" s="175">
        <v>1.83E-2</v>
      </c>
      <c r="D371" s="272">
        <v>88771.16</v>
      </c>
      <c r="E371" s="272">
        <v>85878.19</v>
      </c>
      <c r="F371" s="272">
        <v>82985.22</v>
      </c>
      <c r="G371" s="272">
        <v>82985.22</v>
      </c>
      <c r="H371" s="272">
        <v>82985.22</v>
      </c>
      <c r="I371" s="272">
        <v>82985.22</v>
      </c>
      <c r="J371" s="272">
        <v>82985.22</v>
      </c>
      <c r="K371" s="272">
        <v>82985.22</v>
      </c>
      <c r="L371" s="272">
        <v>82985.22</v>
      </c>
      <c r="M371" s="272">
        <v>82985.22</v>
      </c>
      <c r="N371" s="272">
        <v>82985.22</v>
      </c>
      <c r="O371" s="272">
        <v>82985.22</v>
      </c>
      <c r="P371" s="272">
        <f t="shared" si="102"/>
        <v>1004501.5499999998</v>
      </c>
      <c r="Q371" s="272">
        <v>82985.22</v>
      </c>
      <c r="R371" s="272">
        <v>82985.22</v>
      </c>
      <c r="S371" s="272">
        <v>82985.22</v>
      </c>
      <c r="T371" s="272">
        <v>82985.22</v>
      </c>
      <c r="U371" s="272">
        <v>82985.22</v>
      </c>
      <c r="V371" s="272">
        <v>82985.22</v>
      </c>
      <c r="W371" s="272">
        <v>82985.22</v>
      </c>
      <c r="X371" s="272">
        <v>82985.22</v>
      </c>
      <c r="Y371" s="272">
        <v>82985.22</v>
      </c>
      <c r="Z371" s="272">
        <v>123489.18</v>
      </c>
      <c r="AA371" s="272">
        <v>163993.14000000001</v>
      </c>
      <c r="AB371" s="272">
        <v>163993.14000000001</v>
      </c>
      <c r="AC371" s="272">
        <v>163993.14000000001</v>
      </c>
      <c r="AD371" s="272">
        <v>163993.14000000001</v>
      </c>
      <c r="AE371" s="272">
        <v>163993.14000000001</v>
      </c>
      <c r="AF371" s="272">
        <v>163993.14000000001</v>
      </c>
      <c r="AG371" s="170">
        <f t="shared" si="103"/>
        <v>1522374.12</v>
      </c>
      <c r="AI371" s="279">
        <f t="shared" si="122"/>
        <v>135.38</v>
      </c>
      <c r="AJ371" s="279">
        <f t="shared" si="122"/>
        <v>130.96</v>
      </c>
      <c r="AK371" s="279">
        <f t="shared" si="122"/>
        <v>126.55</v>
      </c>
      <c r="AL371" s="279">
        <f t="shared" si="121"/>
        <v>126.55</v>
      </c>
      <c r="AM371" s="279">
        <f t="shared" si="121"/>
        <v>126.55</v>
      </c>
      <c r="AN371" s="279">
        <f t="shared" si="121"/>
        <v>126.55</v>
      </c>
      <c r="AO371" s="279">
        <f t="shared" si="121"/>
        <v>126.55</v>
      </c>
      <c r="AP371" s="279">
        <f t="shared" si="121"/>
        <v>126.55</v>
      </c>
      <c r="AQ371" s="279">
        <f t="shared" si="121"/>
        <v>126.55</v>
      </c>
      <c r="AR371" s="279">
        <f t="shared" si="109"/>
        <v>126.55</v>
      </c>
      <c r="AS371" s="279">
        <f t="shared" si="109"/>
        <v>126.55</v>
      </c>
      <c r="AT371" s="279">
        <f t="shared" si="109"/>
        <v>126.55</v>
      </c>
      <c r="AU371" s="280">
        <f t="shared" si="104"/>
        <v>1531.8399999999997</v>
      </c>
      <c r="AV371" s="280">
        <f t="shared" si="123"/>
        <v>126.55</v>
      </c>
      <c r="AW371" s="280">
        <f t="shared" si="123"/>
        <v>126.55</v>
      </c>
      <c r="AX371" s="280">
        <f t="shared" si="123"/>
        <v>126.55</v>
      </c>
      <c r="AY371" s="280">
        <f t="shared" si="123"/>
        <v>126.55</v>
      </c>
      <c r="AZ371" s="280">
        <f t="shared" si="120"/>
        <v>126.55</v>
      </c>
      <c r="BA371" s="280">
        <f t="shared" si="120"/>
        <v>126.55</v>
      </c>
      <c r="BB371" s="280">
        <f t="shared" si="120"/>
        <v>126.55</v>
      </c>
      <c r="BC371" s="280">
        <f t="shared" si="119"/>
        <v>126.55</v>
      </c>
      <c r="BD371" s="280">
        <f t="shared" si="119"/>
        <v>126.55</v>
      </c>
      <c r="BE371" s="280">
        <f t="shared" si="119"/>
        <v>188.32</v>
      </c>
      <c r="BF371" s="280">
        <f t="shared" si="119"/>
        <v>250.09</v>
      </c>
      <c r="BG371" s="280">
        <f t="shared" si="119"/>
        <v>250.09</v>
      </c>
      <c r="BH371" s="280">
        <f t="shared" si="119"/>
        <v>250.09</v>
      </c>
      <c r="BI371" s="280">
        <f t="shared" si="119"/>
        <v>250.09</v>
      </c>
      <c r="BJ371" s="280">
        <f t="shared" si="119"/>
        <v>250.09</v>
      </c>
      <c r="BK371" s="280">
        <f t="shared" si="119"/>
        <v>250.09</v>
      </c>
      <c r="BL371" s="279">
        <f t="shared" si="105"/>
        <v>2321.6099999999997</v>
      </c>
    </row>
    <row r="372" spans="1:66" x14ac:dyDescent="0.25">
      <c r="A372" s="268" t="s">
        <v>673</v>
      </c>
      <c r="B372" s="175">
        <v>1.9E-2</v>
      </c>
      <c r="C372" s="175">
        <v>1.9E-2</v>
      </c>
      <c r="D372" s="272">
        <v>0</v>
      </c>
      <c r="E372" s="272">
        <v>0</v>
      </c>
      <c r="F372" s="272">
        <v>0</v>
      </c>
      <c r="G372" s="272">
        <v>0</v>
      </c>
      <c r="H372" s="272">
        <v>0</v>
      </c>
      <c r="I372" s="272">
        <v>0</v>
      </c>
      <c r="J372" s="272">
        <v>0</v>
      </c>
      <c r="K372" s="272">
        <v>0</v>
      </c>
      <c r="L372" s="272">
        <v>0</v>
      </c>
      <c r="M372" s="272">
        <v>0</v>
      </c>
      <c r="N372" s="272">
        <v>0</v>
      </c>
      <c r="O372" s="272">
        <v>0</v>
      </c>
      <c r="P372" s="272">
        <f t="shared" si="102"/>
        <v>0</v>
      </c>
      <c r="Q372" s="272">
        <v>0</v>
      </c>
      <c r="R372" s="272">
        <v>0</v>
      </c>
      <c r="S372" s="272">
        <v>0</v>
      </c>
      <c r="T372" s="272">
        <v>0</v>
      </c>
      <c r="U372" s="272">
        <v>0</v>
      </c>
      <c r="V372" s="272">
        <v>0</v>
      </c>
      <c r="W372" s="272">
        <v>0</v>
      </c>
      <c r="X372" s="272">
        <v>0</v>
      </c>
      <c r="Y372" s="272">
        <v>0</v>
      </c>
      <c r="Z372" s="272">
        <v>0</v>
      </c>
      <c r="AA372" s="272">
        <v>0</v>
      </c>
      <c r="AB372" s="272">
        <v>0</v>
      </c>
      <c r="AC372" s="272">
        <v>0</v>
      </c>
      <c r="AD372" s="272">
        <v>0</v>
      </c>
      <c r="AE372" s="272">
        <v>0</v>
      </c>
      <c r="AF372" s="272">
        <v>0</v>
      </c>
      <c r="AG372" s="170">
        <f t="shared" si="103"/>
        <v>0</v>
      </c>
      <c r="AI372" s="279">
        <f t="shared" si="122"/>
        <v>0</v>
      </c>
      <c r="AJ372" s="279">
        <f t="shared" si="122"/>
        <v>0</v>
      </c>
      <c r="AK372" s="279">
        <f t="shared" si="122"/>
        <v>0</v>
      </c>
      <c r="AL372" s="279">
        <f t="shared" si="121"/>
        <v>0</v>
      </c>
      <c r="AM372" s="279">
        <f t="shared" si="121"/>
        <v>0</v>
      </c>
      <c r="AN372" s="279">
        <f t="shared" si="121"/>
        <v>0</v>
      </c>
      <c r="AO372" s="279">
        <f t="shared" si="121"/>
        <v>0</v>
      </c>
      <c r="AP372" s="279">
        <f t="shared" si="121"/>
        <v>0</v>
      </c>
      <c r="AQ372" s="279">
        <f t="shared" si="121"/>
        <v>0</v>
      </c>
      <c r="AR372" s="279">
        <f t="shared" si="109"/>
        <v>0</v>
      </c>
      <c r="AS372" s="279">
        <f t="shared" si="109"/>
        <v>0</v>
      </c>
      <c r="AT372" s="279">
        <f t="shared" si="109"/>
        <v>0</v>
      </c>
      <c r="AU372" s="280">
        <f t="shared" si="104"/>
        <v>0</v>
      </c>
      <c r="AV372" s="280">
        <f t="shared" si="123"/>
        <v>0</v>
      </c>
      <c r="AW372" s="280">
        <f t="shared" si="123"/>
        <v>0</v>
      </c>
      <c r="AX372" s="280">
        <f t="shared" si="123"/>
        <v>0</v>
      </c>
      <c r="AY372" s="280">
        <f t="shared" si="123"/>
        <v>0</v>
      </c>
      <c r="AZ372" s="280">
        <f t="shared" si="120"/>
        <v>0</v>
      </c>
      <c r="BA372" s="280">
        <f t="shared" si="120"/>
        <v>0</v>
      </c>
      <c r="BB372" s="280">
        <f t="shared" si="120"/>
        <v>0</v>
      </c>
      <c r="BC372" s="280">
        <f t="shared" si="119"/>
        <v>0</v>
      </c>
      <c r="BD372" s="280">
        <f t="shared" si="119"/>
        <v>0</v>
      </c>
      <c r="BE372" s="280">
        <f t="shared" si="119"/>
        <v>0</v>
      </c>
      <c r="BF372" s="280">
        <f t="shared" si="119"/>
        <v>0</v>
      </c>
      <c r="BG372" s="280">
        <f t="shared" si="119"/>
        <v>0</v>
      </c>
      <c r="BH372" s="280">
        <f t="shared" si="119"/>
        <v>0</v>
      </c>
      <c r="BI372" s="280">
        <f t="shared" si="119"/>
        <v>0</v>
      </c>
      <c r="BJ372" s="280">
        <f t="shared" si="119"/>
        <v>0</v>
      </c>
      <c r="BK372" s="280">
        <f t="shared" si="119"/>
        <v>0</v>
      </c>
      <c r="BL372" s="279">
        <f t="shared" si="105"/>
        <v>0</v>
      </c>
    </row>
    <row r="373" spans="1:66" x14ac:dyDescent="0.25">
      <c r="A373" s="268" t="s">
        <v>388</v>
      </c>
      <c r="B373" s="175">
        <v>1.9E-2</v>
      </c>
      <c r="C373" s="175">
        <v>1.9E-2</v>
      </c>
      <c r="D373" s="272">
        <v>262429957.19</v>
      </c>
      <c r="E373" s="272">
        <v>262406040.78</v>
      </c>
      <c r="F373" s="272">
        <v>262362240.28999999</v>
      </c>
      <c r="G373" s="272">
        <v>262175142.28</v>
      </c>
      <c r="H373" s="272">
        <v>264814127.03</v>
      </c>
      <c r="I373" s="272">
        <v>268147992.59999999</v>
      </c>
      <c r="J373" s="272">
        <v>289546696.79500002</v>
      </c>
      <c r="K373" s="272">
        <v>312007773.20000005</v>
      </c>
      <c r="L373" s="272">
        <v>315397708.85500002</v>
      </c>
      <c r="M373" s="272">
        <v>317484069.745</v>
      </c>
      <c r="N373" s="272">
        <v>317735806.06500006</v>
      </c>
      <c r="O373" s="272">
        <v>321586439.71500009</v>
      </c>
      <c r="P373" s="272">
        <f t="shared" si="102"/>
        <v>3456093994.5450001</v>
      </c>
      <c r="Q373" s="272">
        <v>325730092.42000008</v>
      </c>
      <c r="R373" s="272">
        <v>326226995.64500004</v>
      </c>
      <c r="S373" s="272">
        <v>327769479.94</v>
      </c>
      <c r="T373" s="272">
        <v>330389793.10000002</v>
      </c>
      <c r="U373" s="272">
        <v>331823080.13999999</v>
      </c>
      <c r="V373" s="272">
        <v>333073784.43000001</v>
      </c>
      <c r="W373" s="272">
        <v>335479293.16999996</v>
      </c>
      <c r="X373" s="272">
        <v>336772839.685</v>
      </c>
      <c r="Y373" s="272">
        <v>336984495.92500007</v>
      </c>
      <c r="Z373" s="272">
        <v>337258219.44999999</v>
      </c>
      <c r="AA373" s="272">
        <v>337321683.495</v>
      </c>
      <c r="AB373" s="272">
        <v>346950510.62</v>
      </c>
      <c r="AC373" s="272">
        <v>356677614.77999997</v>
      </c>
      <c r="AD373" s="272">
        <v>357000322.68000001</v>
      </c>
      <c r="AE373" s="272">
        <v>358387968.34499997</v>
      </c>
      <c r="AF373" s="272">
        <v>360137026.34500003</v>
      </c>
      <c r="AG373" s="170">
        <f t="shared" si="103"/>
        <v>4127866839.0649996</v>
      </c>
      <c r="AI373" s="279">
        <f t="shared" si="122"/>
        <v>415514.1</v>
      </c>
      <c r="AJ373" s="279">
        <f t="shared" si="122"/>
        <v>415476.23</v>
      </c>
      <c r="AK373" s="279">
        <f t="shared" si="122"/>
        <v>415406.88</v>
      </c>
      <c r="AL373" s="279">
        <f t="shared" si="121"/>
        <v>415110.64</v>
      </c>
      <c r="AM373" s="279">
        <f t="shared" si="121"/>
        <v>419289.03</v>
      </c>
      <c r="AN373" s="279">
        <f t="shared" si="121"/>
        <v>424567.65</v>
      </c>
      <c r="AO373" s="279">
        <f t="shared" si="121"/>
        <v>458448.94</v>
      </c>
      <c r="AP373" s="279">
        <f t="shared" si="121"/>
        <v>494012.31</v>
      </c>
      <c r="AQ373" s="279">
        <f t="shared" si="121"/>
        <v>499379.71</v>
      </c>
      <c r="AR373" s="279">
        <f t="shared" si="109"/>
        <v>502683.11</v>
      </c>
      <c r="AS373" s="279">
        <f t="shared" si="109"/>
        <v>503081.69</v>
      </c>
      <c r="AT373" s="279">
        <f t="shared" si="109"/>
        <v>509178.53</v>
      </c>
      <c r="AU373" s="280">
        <f t="shared" si="104"/>
        <v>5472148.8200000012</v>
      </c>
      <c r="AV373" s="280">
        <f t="shared" si="123"/>
        <v>515739.31</v>
      </c>
      <c r="AW373" s="280">
        <f t="shared" si="123"/>
        <v>516526.08000000002</v>
      </c>
      <c r="AX373" s="280">
        <f t="shared" si="123"/>
        <v>518968.34</v>
      </c>
      <c r="AY373" s="280">
        <f t="shared" si="123"/>
        <v>523117.17</v>
      </c>
      <c r="AZ373" s="280">
        <f t="shared" si="120"/>
        <v>525386.54</v>
      </c>
      <c r="BA373" s="280">
        <f t="shared" si="120"/>
        <v>527366.82999999996</v>
      </c>
      <c r="BB373" s="280">
        <f t="shared" si="120"/>
        <v>531175.55000000005</v>
      </c>
      <c r="BC373" s="280">
        <f t="shared" si="119"/>
        <v>533223.66</v>
      </c>
      <c r="BD373" s="280">
        <f t="shared" si="119"/>
        <v>533558.79</v>
      </c>
      <c r="BE373" s="280">
        <f t="shared" si="119"/>
        <v>533992.18000000005</v>
      </c>
      <c r="BF373" s="280">
        <f t="shared" si="119"/>
        <v>534092.67000000004</v>
      </c>
      <c r="BG373" s="280">
        <f t="shared" si="119"/>
        <v>549338.31000000006</v>
      </c>
      <c r="BH373" s="280">
        <f t="shared" si="119"/>
        <v>564739.56000000006</v>
      </c>
      <c r="BI373" s="280">
        <f t="shared" si="119"/>
        <v>565250.51</v>
      </c>
      <c r="BJ373" s="280">
        <f t="shared" si="119"/>
        <v>567447.62</v>
      </c>
      <c r="BK373" s="280">
        <f t="shared" si="119"/>
        <v>570216.95999999996</v>
      </c>
      <c r="BL373" s="279">
        <f t="shared" si="105"/>
        <v>6535789.1799999997</v>
      </c>
    </row>
    <row r="374" spans="1:66" x14ac:dyDescent="0.25">
      <c r="A374" s="268" t="s">
        <v>389</v>
      </c>
      <c r="B374" s="175">
        <v>1.9E-2</v>
      </c>
      <c r="C374" s="175">
        <v>1.9E-2</v>
      </c>
      <c r="D374" s="272">
        <v>22830849.739999998</v>
      </c>
      <c r="E374" s="272">
        <v>22830983.379999999</v>
      </c>
      <c r="F374" s="272">
        <v>22834151.550000001</v>
      </c>
      <c r="G374" s="272">
        <v>22849866.41</v>
      </c>
      <c r="H374" s="272">
        <v>22910511.300000001</v>
      </c>
      <c r="I374" s="272">
        <v>22953788.219999999</v>
      </c>
      <c r="J374" s="272">
        <v>22952135.109999999</v>
      </c>
      <c r="K374" s="272">
        <v>22952135.109999999</v>
      </c>
      <c r="L374" s="272">
        <v>22952135.109999999</v>
      </c>
      <c r="M374" s="272">
        <v>22952135.109999999</v>
      </c>
      <c r="N374" s="272">
        <v>22952135.109999999</v>
      </c>
      <c r="O374" s="272">
        <v>22952135.109999999</v>
      </c>
      <c r="P374" s="272">
        <f t="shared" si="102"/>
        <v>274922961.26000005</v>
      </c>
      <c r="Q374" s="272">
        <v>22952135.109999999</v>
      </c>
      <c r="R374" s="272">
        <v>22952135.109999999</v>
      </c>
      <c r="S374" s="272">
        <v>22952135.109999999</v>
      </c>
      <c r="T374" s="272">
        <v>22952135.109999999</v>
      </c>
      <c r="U374" s="272">
        <v>22952135.109999999</v>
      </c>
      <c r="V374" s="272">
        <v>22952135.109999999</v>
      </c>
      <c r="W374" s="272">
        <v>22952135.109999999</v>
      </c>
      <c r="X374" s="272">
        <v>22952135.109999999</v>
      </c>
      <c r="Y374" s="272">
        <v>22952135.109999999</v>
      </c>
      <c r="Z374" s="272">
        <v>22952135.109999999</v>
      </c>
      <c r="AA374" s="272">
        <v>22952135.109999999</v>
      </c>
      <c r="AB374" s="272">
        <v>22952135.109999999</v>
      </c>
      <c r="AC374" s="272">
        <v>22952135.109999999</v>
      </c>
      <c r="AD374" s="272">
        <v>22952135.109999999</v>
      </c>
      <c r="AE374" s="272">
        <v>22952135.109999999</v>
      </c>
      <c r="AF374" s="272">
        <v>22952135.109999999</v>
      </c>
      <c r="AG374" s="170">
        <f t="shared" si="103"/>
        <v>275425621.32000005</v>
      </c>
      <c r="AI374" s="279">
        <f t="shared" si="122"/>
        <v>36148.85</v>
      </c>
      <c r="AJ374" s="279">
        <f t="shared" si="122"/>
        <v>36149.06</v>
      </c>
      <c r="AK374" s="279">
        <f t="shared" si="122"/>
        <v>36154.07</v>
      </c>
      <c r="AL374" s="279">
        <f t="shared" si="121"/>
        <v>36178.959999999999</v>
      </c>
      <c r="AM374" s="279">
        <f t="shared" si="121"/>
        <v>36274.980000000003</v>
      </c>
      <c r="AN374" s="279">
        <f t="shared" si="121"/>
        <v>36343.5</v>
      </c>
      <c r="AO374" s="279">
        <f t="shared" si="121"/>
        <v>36340.879999999997</v>
      </c>
      <c r="AP374" s="279">
        <f t="shared" si="121"/>
        <v>36340.879999999997</v>
      </c>
      <c r="AQ374" s="279">
        <f t="shared" si="121"/>
        <v>36340.879999999997</v>
      </c>
      <c r="AR374" s="279">
        <f t="shared" si="109"/>
        <v>36340.879999999997</v>
      </c>
      <c r="AS374" s="279">
        <f t="shared" si="109"/>
        <v>36340.879999999997</v>
      </c>
      <c r="AT374" s="279">
        <f t="shared" si="109"/>
        <v>36340.879999999997</v>
      </c>
      <c r="AU374" s="280">
        <f t="shared" si="104"/>
        <v>435294.7</v>
      </c>
      <c r="AV374" s="280">
        <f t="shared" si="123"/>
        <v>36340.879999999997</v>
      </c>
      <c r="AW374" s="280">
        <f t="shared" si="123"/>
        <v>36340.879999999997</v>
      </c>
      <c r="AX374" s="280">
        <f t="shared" si="123"/>
        <v>36340.879999999997</v>
      </c>
      <c r="AY374" s="280">
        <f t="shared" si="123"/>
        <v>36340.879999999997</v>
      </c>
      <c r="AZ374" s="280">
        <f t="shared" si="120"/>
        <v>36340.879999999997</v>
      </c>
      <c r="BA374" s="280">
        <f t="shared" si="120"/>
        <v>36340.879999999997</v>
      </c>
      <c r="BB374" s="280">
        <f t="shared" si="120"/>
        <v>36340.879999999997</v>
      </c>
      <c r="BC374" s="280">
        <f t="shared" si="119"/>
        <v>36340.879999999997</v>
      </c>
      <c r="BD374" s="280">
        <f t="shared" si="119"/>
        <v>36340.879999999997</v>
      </c>
      <c r="BE374" s="280">
        <f t="shared" si="119"/>
        <v>36340.879999999997</v>
      </c>
      <c r="BF374" s="280">
        <f t="shared" si="119"/>
        <v>36340.879999999997</v>
      </c>
      <c r="BG374" s="280">
        <f t="shared" si="119"/>
        <v>36340.879999999997</v>
      </c>
      <c r="BH374" s="280">
        <f t="shared" si="119"/>
        <v>36340.879999999997</v>
      </c>
      <c r="BI374" s="280">
        <f t="shared" si="119"/>
        <v>36340.879999999997</v>
      </c>
      <c r="BJ374" s="280">
        <f t="shared" si="119"/>
        <v>36340.879999999997</v>
      </c>
      <c r="BK374" s="280">
        <f t="shared" si="119"/>
        <v>36340.879999999997</v>
      </c>
      <c r="BL374" s="279">
        <f t="shared" si="105"/>
        <v>436090.56</v>
      </c>
    </row>
    <row r="375" spans="1:66" x14ac:dyDescent="0.25">
      <c r="A375" s="268" t="s">
        <v>674</v>
      </c>
      <c r="B375" s="175">
        <v>1.67E-2</v>
      </c>
      <c r="C375" s="175">
        <v>1.67E-2</v>
      </c>
      <c r="D375" s="272">
        <v>0</v>
      </c>
      <c r="E375" s="272">
        <v>0</v>
      </c>
      <c r="F375" s="272">
        <v>0</v>
      </c>
      <c r="G375" s="272">
        <v>0</v>
      </c>
      <c r="H375" s="272">
        <v>0</v>
      </c>
      <c r="I375" s="272">
        <v>0</v>
      </c>
      <c r="J375" s="272">
        <v>0</v>
      </c>
      <c r="K375" s="272">
        <v>0</v>
      </c>
      <c r="L375" s="272">
        <v>0</v>
      </c>
      <c r="M375" s="272">
        <v>0</v>
      </c>
      <c r="N375" s="272">
        <v>0</v>
      </c>
      <c r="O375" s="272">
        <v>0</v>
      </c>
      <c r="P375" s="272">
        <f t="shared" si="102"/>
        <v>0</v>
      </c>
      <c r="Q375" s="272">
        <v>0</v>
      </c>
      <c r="R375" s="272">
        <v>0</v>
      </c>
      <c r="S375" s="272">
        <v>0</v>
      </c>
      <c r="T375" s="272">
        <v>0</v>
      </c>
      <c r="U375" s="272">
        <v>0</v>
      </c>
      <c r="V375" s="272">
        <v>0</v>
      </c>
      <c r="W375" s="272">
        <v>0</v>
      </c>
      <c r="X375" s="272">
        <v>0</v>
      </c>
      <c r="Y375" s="272">
        <v>0</v>
      </c>
      <c r="Z375" s="272">
        <v>0</v>
      </c>
      <c r="AA375" s="272">
        <v>0</v>
      </c>
      <c r="AB375" s="272">
        <v>0</v>
      </c>
      <c r="AC375" s="272">
        <v>0</v>
      </c>
      <c r="AD375" s="272">
        <v>0</v>
      </c>
      <c r="AE375" s="272">
        <v>0</v>
      </c>
      <c r="AF375" s="272">
        <v>0</v>
      </c>
      <c r="AG375" s="170">
        <f t="shared" si="103"/>
        <v>0</v>
      </c>
      <c r="AI375" s="279">
        <f t="shared" si="122"/>
        <v>0</v>
      </c>
      <c r="AJ375" s="279">
        <f t="shared" si="122"/>
        <v>0</v>
      </c>
      <c r="AK375" s="279">
        <f t="shared" si="122"/>
        <v>0</v>
      </c>
      <c r="AL375" s="279">
        <f t="shared" si="121"/>
        <v>0</v>
      </c>
      <c r="AM375" s="279">
        <f t="shared" si="121"/>
        <v>0</v>
      </c>
      <c r="AN375" s="279">
        <f t="shared" si="121"/>
        <v>0</v>
      </c>
      <c r="AO375" s="279">
        <f t="shared" si="121"/>
        <v>0</v>
      </c>
      <c r="AP375" s="279">
        <f t="shared" si="121"/>
        <v>0</v>
      </c>
      <c r="AQ375" s="279">
        <f t="shared" si="121"/>
        <v>0</v>
      </c>
      <c r="AR375" s="279">
        <f t="shared" si="109"/>
        <v>0</v>
      </c>
      <c r="AS375" s="279">
        <f t="shared" si="109"/>
        <v>0</v>
      </c>
      <c r="AT375" s="279">
        <f t="shared" si="109"/>
        <v>0</v>
      </c>
      <c r="AU375" s="280">
        <f t="shared" si="104"/>
        <v>0</v>
      </c>
      <c r="AV375" s="280">
        <f t="shared" si="123"/>
        <v>0</v>
      </c>
      <c r="AW375" s="280">
        <f t="shared" si="123"/>
        <v>0</v>
      </c>
      <c r="AX375" s="280">
        <f t="shared" si="123"/>
        <v>0</v>
      </c>
      <c r="AY375" s="280">
        <f t="shared" si="123"/>
        <v>0</v>
      </c>
      <c r="AZ375" s="280">
        <f t="shared" si="120"/>
        <v>0</v>
      </c>
      <c r="BA375" s="280">
        <f t="shared" si="120"/>
        <v>0</v>
      </c>
      <c r="BB375" s="280">
        <f t="shared" si="120"/>
        <v>0</v>
      </c>
      <c r="BC375" s="280">
        <f t="shared" si="119"/>
        <v>0</v>
      </c>
      <c r="BD375" s="280">
        <f t="shared" si="119"/>
        <v>0</v>
      </c>
      <c r="BE375" s="280">
        <f t="shared" si="119"/>
        <v>0</v>
      </c>
      <c r="BF375" s="280">
        <f t="shared" si="119"/>
        <v>0</v>
      </c>
      <c r="BG375" s="280">
        <f t="shared" si="119"/>
        <v>0</v>
      </c>
      <c r="BH375" s="280">
        <f t="shared" si="119"/>
        <v>0</v>
      </c>
      <c r="BI375" s="280">
        <f t="shared" si="119"/>
        <v>0</v>
      </c>
      <c r="BJ375" s="280">
        <f t="shared" si="119"/>
        <v>0</v>
      </c>
      <c r="BK375" s="280">
        <f t="shared" si="119"/>
        <v>0</v>
      </c>
      <c r="BL375" s="279">
        <f t="shared" si="105"/>
        <v>0</v>
      </c>
    </row>
    <row r="376" spans="1:66" x14ac:dyDescent="0.25">
      <c r="A376" s="268" t="s">
        <v>390</v>
      </c>
      <c r="B376" s="175">
        <v>0</v>
      </c>
      <c r="C376" s="175">
        <v>0</v>
      </c>
      <c r="D376" s="272">
        <v>2624070.4500000002</v>
      </c>
      <c r="E376" s="272">
        <v>2624070.4500000002</v>
      </c>
      <c r="F376" s="272">
        <v>2624070.4500000002</v>
      </c>
      <c r="G376" s="272">
        <v>2624070.4500000002</v>
      </c>
      <c r="H376" s="272">
        <v>2624070.4500000002</v>
      </c>
      <c r="I376" s="272">
        <v>2624070.4500000002</v>
      </c>
      <c r="J376" s="272">
        <v>2900080.585</v>
      </c>
      <c r="K376" s="272">
        <v>3167765.72</v>
      </c>
      <c r="L376" s="272">
        <v>3159440.72</v>
      </c>
      <c r="M376" s="272">
        <v>3159440.72</v>
      </c>
      <c r="N376" s="272">
        <v>3159440.72</v>
      </c>
      <c r="O376" s="272">
        <v>3159440.72</v>
      </c>
      <c r="P376" s="272">
        <f t="shared" si="102"/>
        <v>34450031.884999998</v>
      </c>
      <c r="Q376" s="272">
        <v>3159440.72</v>
      </c>
      <c r="R376" s="272">
        <v>3159440.72</v>
      </c>
      <c r="S376" s="272">
        <v>3159440.72</v>
      </c>
      <c r="T376" s="272">
        <v>3159440.72</v>
      </c>
      <c r="U376" s="272">
        <v>3159440.72</v>
      </c>
      <c r="V376" s="272">
        <v>3159440.72</v>
      </c>
      <c r="W376" s="272">
        <v>3159440.72</v>
      </c>
      <c r="X376" s="272">
        <v>3159440.72</v>
      </c>
      <c r="Y376" s="272">
        <v>3159440.72</v>
      </c>
      <c r="Z376" s="272">
        <v>3159440.72</v>
      </c>
      <c r="AA376" s="272">
        <v>3159440.72</v>
      </c>
      <c r="AB376" s="272">
        <v>3159440.72</v>
      </c>
      <c r="AC376" s="272">
        <v>3159440.72</v>
      </c>
      <c r="AD376" s="272">
        <v>3159440.72</v>
      </c>
      <c r="AE376" s="272">
        <v>3159440.72</v>
      </c>
      <c r="AF376" s="272">
        <v>3159440.72</v>
      </c>
      <c r="AG376" s="170">
        <f t="shared" si="103"/>
        <v>37913288.639999993</v>
      </c>
      <c r="AI376" s="279">
        <f t="shared" si="122"/>
        <v>0</v>
      </c>
      <c r="AJ376" s="279">
        <f t="shared" si="122"/>
        <v>0</v>
      </c>
      <c r="AK376" s="279">
        <f t="shared" si="122"/>
        <v>0</v>
      </c>
      <c r="AL376" s="279">
        <f t="shared" si="121"/>
        <v>0</v>
      </c>
      <c r="AM376" s="279">
        <f t="shared" si="121"/>
        <v>0</v>
      </c>
      <c r="AN376" s="279">
        <f t="shared" si="121"/>
        <v>0</v>
      </c>
      <c r="AO376" s="279">
        <f t="shared" si="121"/>
        <v>0</v>
      </c>
      <c r="AP376" s="279">
        <f t="shared" si="121"/>
        <v>0</v>
      </c>
      <c r="AQ376" s="279">
        <f t="shared" si="121"/>
        <v>0</v>
      </c>
      <c r="AR376" s="279">
        <f t="shared" si="109"/>
        <v>0</v>
      </c>
      <c r="AS376" s="279">
        <f t="shared" si="109"/>
        <v>0</v>
      </c>
      <c r="AT376" s="279">
        <f t="shared" si="109"/>
        <v>0</v>
      </c>
      <c r="AU376" s="280">
        <f t="shared" si="104"/>
        <v>0</v>
      </c>
      <c r="AV376" s="280">
        <f t="shared" si="123"/>
        <v>0</v>
      </c>
      <c r="AW376" s="280">
        <f t="shared" si="123"/>
        <v>0</v>
      </c>
      <c r="AX376" s="280">
        <f t="shared" si="123"/>
        <v>0</v>
      </c>
      <c r="AY376" s="280">
        <f t="shared" si="123"/>
        <v>0</v>
      </c>
      <c r="AZ376" s="280">
        <f t="shared" si="120"/>
        <v>0</v>
      </c>
      <c r="BA376" s="280">
        <f t="shared" si="120"/>
        <v>0</v>
      </c>
      <c r="BB376" s="280">
        <f t="shared" si="120"/>
        <v>0</v>
      </c>
      <c r="BC376" s="280">
        <f t="shared" si="119"/>
        <v>0</v>
      </c>
      <c r="BD376" s="280">
        <f t="shared" si="119"/>
        <v>0</v>
      </c>
      <c r="BE376" s="280">
        <f t="shared" si="119"/>
        <v>0</v>
      </c>
      <c r="BF376" s="280">
        <f t="shared" si="119"/>
        <v>0</v>
      </c>
      <c r="BG376" s="280">
        <f t="shared" si="119"/>
        <v>0</v>
      </c>
      <c r="BH376" s="280">
        <f t="shared" si="119"/>
        <v>0</v>
      </c>
      <c r="BI376" s="280">
        <f t="shared" si="119"/>
        <v>0</v>
      </c>
      <c r="BJ376" s="280">
        <f t="shared" si="119"/>
        <v>0</v>
      </c>
      <c r="BK376" s="280">
        <f t="shared" si="119"/>
        <v>0</v>
      </c>
      <c r="BL376" s="279">
        <f t="shared" si="105"/>
        <v>0</v>
      </c>
    </row>
    <row r="377" spans="1:66" x14ac:dyDescent="0.25">
      <c r="A377" s="268" t="s">
        <v>391</v>
      </c>
      <c r="B377" s="175">
        <v>1.6900000000000002E-2</v>
      </c>
      <c r="C377" s="175">
        <v>1.6900000000000002E-2</v>
      </c>
      <c r="D377" s="272">
        <v>70852012.849999994</v>
      </c>
      <c r="E377" s="272">
        <v>70852012.849999994</v>
      </c>
      <c r="F377" s="272">
        <v>70852012.849999994</v>
      </c>
      <c r="G377" s="272">
        <v>70852012.849999994</v>
      </c>
      <c r="H377" s="272">
        <v>70852012.849999994</v>
      </c>
      <c r="I377" s="272">
        <v>70852012.849999994</v>
      </c>
      <c r="J377" s="272">
        <v>70852012.849999994</v>
      </c>
      <c r="K377" s="272">
        <v>70852012.849999994</v>
      </c>
      <c r="L377" s="272">
        <v>70852012.849999994</v>
      </c>
      <c r="M377" s="272">
        <v>70852012.849999994</v>
      </c>
      <c r="N377" s="272">
        <v>70852012.849999994</v>
      </c>
      <c r="O377" s="272">
        <v>70852012.849999994</v>
      </c>
      <c r="P377" s="272">
        <f t="shared" si="102"/>
        <v>850224154.20000017</v>
      </c>
      <c r="Q377" s="272">
        <v>70852012.849999994</v>
      </c>
      <c r="R377" s="272">
        <v>70852012.849999994</v>
      </c>
      <c r="S377" s="272">
        <v>70852012.849999994</v>
      </c>
      <c r="T377" s="272">
        <v>70852012.849999994</v>
      </c>
      <c r="U377" s="272">
        <v>70852012.849999994</v>
      </c>
      <c r="V377" s="272">
        <v>70852012.849999994</v>
      </c>
      <c r="W377" s="272">
        <v>70852012.849999994</v>
      </c>
      <c r="X377" s="272">
        <v>70852012.849999994</v>
      </c>
      <c r="Y377" s="272">
        <v>70852012.849999994</v>
      </c>
      <c r="Z377" s="272">
        <v>70852012.849999994</v>
      </c>
      <c r="AA377" s="272">
        <v>70852012.849999994</v>
      </c>
      <c r="AB377" s="272">
        <v>70852012.849999994</v>
      </c>
      <c r="AC377" s="272">
        <v>70852012.849999994</v>
      </c>
      <c r="AD377" s="272">
        <v>70852012.849999994</v>
      </c>
      <c r="AE377" s="272">
        <v>70852012.849999994</v>
      </c>
      <c r="AF377" s="272">
        <v>70852012.849999994</v>
      </c>
      <c r="AG377" s="170">
        <f t="shared" si="103"/>
        <v>850224154.20000017</v>
      </c>
      <c r="AI377" s="279">
        <f t="shared" si="122"/>
        <v>99783.25</v>
      </c>
      <c r="AJ377" s="279">
        <f t="shared" si="122"/>
        <v>99783.25</v>
      </c>
      <c r="AK377" s="279">
        <f t="shared" si="122"/>
        <v>99783.25</v>
      </c>
      <c r="AL377" s="279">
        <f t="shared" si="121"/>
        <v>99783.25</v>
      </c>
      <c r="AM377" s="279">
        <f t="shared" si="121"/>
        <v>99783.25</v>
      </c>
      <c r="AN377" s="279">
        <f t="shared" si="121"/>
        <v>99783.25</v>
      </c>
      <c r="AO377" s="279">
        <f t="shared" si="121"/>
        <v>99783.25</v>
      </c>
      <c r="AP377" s="279">
        <f t="shared" si="121"/>
        <v>99783.25</v>
      </c>
      <c r="AQ377" s="279">
        <f t="shared" si="121"/>
        <v>99783.25</v>
      </c>
      <c r="AR377" s="279">
        <f t="shared" si="109"/>
        <v>99783.25</v>
      </c>
      <c r="AS377" s="279">
        <f t="shared" si="109"/>
        <v>99783.25</v>
      </c>
      <c r="AT377" s="279">
        <f t="shared" si="109"/>
        <v>99783.25</v>
      </c>
      <c r="AU377" s="280">
        <f t="shared" si="104"/>
        <v>1197399</v>
      </c>
      <c r="AV377" s="280">
        <f t="shared" si="123"/>
        <v>99783.25</v>
      </c>
      <c r="AW377" s="280">
        <f t="shared" si="123"/>
        <v>99783.25</v>
      </c>
      <c r="AX377" s="280">
        <f t="shared" si="123"/>
        <v>99783.25</v>
      </c>
      <c r="AY377" s="280">
        <f t="shared" si="123"/>
        <v>99783.25</v>
      </c>
      <c r="AZ377" s="280">
        <f t="shared" si="120"/>
        <v>99783.25</v>
      </c>
      <c r="BA377" s="280">
        <f t="shared" si="120"/>
        <v>99783.25</v>
      </c>
      <c r="BB377" s="280">
        <f t="shared" si="120"/>
        <v>99783.25</v>
      </c>
      <c r="BC377" s="280">
        <f t="shared" si="119"/>
        <v>99783.25</v>
      </c>
      <c r="BD377" s="280">
        <f t="shared" si="119"/>
        <v>99783.25</v>
      </c>
      <c r="BE377" s="280">
        <f t="shared" si="119"/>
        <v>99783.25</v>
      </c>
      <c r="BF377" s="280">
        <f t="shared" si="119"/>
        <v>99783.25</v>
      </c>
      <c r="BG377" s="280">
        <f t="shared" si="119"/>
        <v>99783.25</v>
      </c>
      <c r="BH377" s="280">
        <f t="shared" si="119"/>
        <v>99783.25</v>
      </c>
      <c r="BI377" s="280">
        <f t="shared" si="119"/>
        <v>99783.25</v>
      </c>
      <c r="BJ377" s="280">
        <f t="shared" si="119"/>
        <v>99783.25</v>
      </c>
      <c r="BK377" s="280">
        <f t="shared" si="119"/>
        <v>99783.25</v>
      </c>
      <c r="BL377" s="279">
        <f t="shared" si="105"/>
        <v>1197399</v>
      </c>
    </row>
    <row r="378" spans="1:66" x14ac:dyDescent="0.25">
      <c r="A378" s="268" t="s">
        <v>675</v>
      </c>
      <c r="B378" s="175">
        <v>1.6900000000000002E-2</v>
      </c>
      <c r="C378" s="175">
        <v>1.6900000000000002E-2</v>
      </c>
      <c r="D378" s="272">
        <v>0</v>
      </c>
      <c r="E378" s="272">
        <v>0</v>
      </c>
      <c r="F378" s="272">
        <v>0</v>
      </c>
      <c r="G378" s="272">
        <v>0</v>
      </c>
      <c r="H378" s="272">
        <v>0</v>
      </c>
      <c r="I378" s="272">
        <v>0</v>
      </c>
      <c r="J378" s="272">
        <v>0</v>
      </c>
      <c r="K378" s="272">
        <v>0</v>
      </c>
      <c r="L378" s="272">
        <v>0</v>
      </c>
      <c r="M378" s="272">
        <v>0</v>
      </c>
      <c r="N378" s="272">
        <v>0</v>
      </c>
      <c r="O378" s="272">
        <v>0</v>
      </c>
      <c r="P378" s="272">
        <f t="shared" si="102"/>
        <v>0</v>
      </c>
      <c r="Q378" s="272">
        <v>0</v>
      </c>
      <c r="R378" s="272">
        <v>0</v>
      </c>
      <c r="S378" s="272">
        <v>0</v>
      </c>
      <c r="T378" s="272">
        <v>0</v>
      </c>
      <c r="U378" s="272">
        <v>0</v>
      </c>
      <c r="V378" s="272">
        <v>0</v>
      </c>
      <c r="W378" s="272">
        <v>0</v>
      </c>
      <c r="X378" s="272">
        <v>0</v>
      </c>
      <c r="Y378" s="272">
        <v>0</v>
      </c>
      <c r="Z378" s="272">
        <v>0</v>
      </c>
      <c r="AA378" s="272">
        <v>0</v>
      </c>
      <c r="AB378" s="272">
        <v>0</v>
      </c>
      <c r="AC378" s="272">
        <v>0</v>
      </c>
      <c r="AD378" s="272">
        <v>0</v>
      </c>
      <c r="AE378" s="272">
        <v>0</v>
      </c>
      <c r="AF378" s="272">
        <v>0</v>
      </c>
      <c r="AG378" s="170">
        <f t="shared" si="103"/>
        <v>0</v>
      </c>
      <c r="AI378" s="279">
        <f t="shared" si="122"/>
        <v>0</v>
      </c>
      <c r="AJ378" s="279">
        <f t="shared" si="122"/>
        <v>0</v>
      </c>
      <c r="AK378" s="279">
        <f t="shared" si="122"/>
        <v>0</v>
      </c>
      <c r="AL378" s="279">
        <f t="shared" si="121"/>
        <v>0</v>
      </c>
      <c r="AM378" s="279">
        <f t="shared" si="121"/>
        <v>0</v>
      </c>
      <c r="AN378" s="279">
        <f t="shared" si="121"/>
        <v>0</v>
      </c>
      <c r="AO378" s="279">
        <f t="shared" si="121"/>
        <v>0</v>
      </c>
      <c r="AP378" s="279">
        <f t="shared" si="121"/>
        <v>0</v>
      </c>
      <c r="AQ378" s="279">
        <f t="shared" si="121"/>
        <v>0</v>
      </c>
      <c r="AR378" s="279">
        <f t="shared" si="109"/>
        <v>0</v>
      </c>
      <c r="AS378" s="279">
        <f t="shared" si="109"/>
        <v>0</v>
      </c>
      <c r="AT378" s="279">
        <f t="shared" si="109"/>
        <v>0</v>
      </c>
      <c r="AU378" s="280">
        <f t="shared" si="104"/>
        <v>0</v>
      </c>
      <c r="AV378" s="280">
        <f t="shared" si="123"/>
        <v>0</v>
      </c>
      <c r="AW378" s="280">
        <f t="shared" si="123"/>
        <v>0</v>
      </c>
      <c r="AX378" s="280">
        <f t="shared" si="123"/>
        <v>0</v>
      </c>
      <c r="AY378" s="280">
        <f t="shared" si="123"/>
        <v>0</v>
      </c>
      <c r="AZ378" s="280">
        <f t="shared" si="120"/>
        <v>0</v>
      </c>
      <c r="BA378" s="280">
        <f t="shared" si="120"/>
        <v>0</v>
      </c>
      <c r="BB378" s="280">
        <f t="shared" si="120"/>
        <v>0</v>
      </c>
      <c r="BC378" s="280">
        <f t="shared" si="119"/>
        <v>0</v>
      </c>
      <c r="BD378" s="280">
        <f t="shared" si="119"/>
        <v>0</v>
      </c>
      <c r="BE378" s="280">
        <f t="shared" si="119"/>
        <v>0</v>
      </c>
      <c r="BF378" s="280">
        <f t="shared" si="119"/>
        <v>0</v>
      </c>
      <c r="BG378" s="280">
        <f t="shared" si="119"/>
        <v>0</v>
      </c>
      <c r="BH378" s="280">
        <f t="shared" si="119"/>
        <v>0</v>
      </c>
      <c r="BI378" s="280">
        <f t="shared" si="119"/>
        <v>0</v>
      </c>
      <c r="BJ378" s="280">
        <f t="shared" si="119"/>
        <v>0</v>
      </c>
      <c r="BK378" s="280">
        <f t="shared" si="119"/>
        <v>0</v>
      </c>
      <c r="BL378" s="279">
        <f t="shared" si="105"/>
        <v>0</v>
      </c>
      <c r="BN378" s="279">
        <f>BL378</f>
        <v>0</v>
      </c>
    </row>
    <row r="379" spans="1:66" x14ac:dyDescent="0.25">
      <c r="A379" s="268" t="s">
        <v>392</v>
      </c>
      <c r="B379" s="175">
        <v>1.6900000000000002E-2</v>
      </c>
      <c r="C379" s="175">
        <v>1.6900000000000002E-2</v>
      </c>
      <c r="D379" s="272">
        <v>7181081.2999999998</v>
      </c>
      <c r="E379" s="272">
        <v>7181081.2999999998</v>
      </c>
      <c r="F379" s="272">
        <v>7181081.2999999998</v>
      </c>
      <c r="G379" s="272">
        <v>7181081.2999999998</v>
      </c>
      <c r="H379" s="272">
        <v>7181081.2999999998</v>
      </c>
      <c r="I379" s="272">
        <v>7181081.2999999998</v>
      </c>
      <c r="J379" s="272">
        <v>7181081.2999999998</v>
      </c>
      <c r="K379" s="272">
        <v>7181081.2999999998</v>
      </c>
      <c r="L379" s="272">
        <v>7181081.2999999998</v>
      </c>
      <c r="M379" s="272">
        <v>7181081.2999999998</v>
      </c>
      <c r="N379" s="272">
        <v>7181081.2999999998</v>
      </c>
      <c r="O379" s="272">
        <v>7181081.2999999998</v>
      </c>
      <c r="P379" s="272">
        <f t="shared" si="102"/>
        <v>86172975.599999979</v>
      </c>
      <c r="Q379" s="272">
        <v>7181081.2999999998</v>
      </c>
      <c r="R379" s="272">
        <v>7181081.2999999998</v>
      </c>
      <c r="S379" s="272">
        <v>7181081.2999999998</v>
      </c>
      <c r="T379" s="272">
        <v>7181081.2999999998</v>
      </c>
      <c r="U379" s="272">
        <v>7181081.2999999998</v>
      </c>
      <c r="V379" s="272">
        <v>7181081.2999999998</v>
      </c>
      <c r="W379" s="272">
        <v>7181081.2999999998</v>
      </c>
      <c r="X379" s="272">
        <v>7181081.2999999998</v>
      </c>
      <c r="Y379" s="272">
        <v>7181081.2999999998</v>
      </c>
      <c r="Z379" s="272">
        <v>7181081.2999999998</v>
      </c>
      <c r="AA379" s="272">
        <v>7181081.2999999998</v>
      </c>
      <c r="AB379" s="272">
        <v>7181081.2999999998</v>
      </c>
      <c r="AC379" s="272">
        <v>7181081.2999999998</v>
      </c>
      <c r="AD379" s="272">
        <v>7181081.2999999998</v>
      </c>
      <c r="AE379" s="272">
        <v>7181081.2999999998</v>
      </c>
      <c r="AF379" s="272">
        <v>7181081.2999999998</v>
      </c>
      <c r="AG379" s="170">
        <f t="shared" si="103"/>
        <v>86172975.599999979</v>
      </c>
      <c r="AI379" s="279">
        <f t="shared" si="122"/>
        <v>10113.36</v>
      </c>
      <c r="AJ379" s="279">
        <f t="shared" si="122"/>
        <v>10113.36</v>
      </c>
      <c r="AK379" s="279">
        <f t="shared" si="122"/>
        <v>10113.36</v>
      </c>
      <c r="AL379" s="279">
        <f t="shared" si="121"/>
        <v>10113.36</v>
      </c>
      <c r="AM379" s="279">
        <f t="shared" si="121"/>
        <v>10113.36</v>
      </c>
      <c r="AN379" s="279">
        <f t="shared" si="121"/>
        <v>10113.36</v>
      </c>
      <c r="AO379" s="279">
        <f t="shared" si="121"/>
        <v>10113.36</v>
      </c>
      <c r="AP379" s="279">
        <f t="shared" si="121"/>
        <v>10113.36</v>
      </c>
      <c r="AQ379" s="279">
        <f t="shared" si="121"/>
        <v>10113.36</v>
      </c>
      <c r="AR379" s="279">
        <f t="shared" si="109"/>
        <v>10113.36</v>
      </c>
      <c r="AS379" s="279">
        <f t="shared" si="109"/>
        <v>10113.36</v>
      </c>
      <c r="AT379" s="279">
        <f t="shared" si="109"/>
        <v>10113.36</v>
      </c>
      <c r="AU379" s="280">
        <f t="shared" si="104"/>
        <v>121360.32000000001</v>
      </c>
      <c r="AV379" s="280">
        <f t="shared" si="123"/>
        <v>10113.36</v>
      </c>
      <c r="AW379" s="280">
        <f t="shared" si="123"/>
        <v>10113.36</v>
      </c>
      <c r="AX379" s="280">
        <f t="shared" si="123"/>
        <v>10113.36</v>
      </c>
      <c r="AY379" s="280">
        <f t="shared" si="123"/>
        <v>10113.36</v>
      </c>
      <c r="AZ379" s="280">
        <f t="shared" si="120"/>
        <v>10113.36</v>
      </c>
      <c r="BA379" s="280">
        <f t="shared" si="120"/>
        <v>10113.36</v>
      </c>
      <c r="BB379" s="280">
        <f t="shared" si="120"/>
        <v>10113.36</v>
      </c>
      <c r="BC379" s="280">
        <f t="shared" si="119"/>
        <v>10113.36</v>
      </c>
      <c r="BD379" s="280">
        <f t="shared" si="119"/>
        <v>10113.36</v>
      </c>
      <c r="BE379" s="280">
        <f t="shared" si="119"/>
        <v>10113.36</v>
      </c>
      <c r="BF379" s="280">
        <f t="shared" si="119"/>
        <v>10113.36</v>
      </c>
      <c r="BG379" s="280">
        <f t="shared" si="119"/>
        <v>10113.36</v>
      </c>
      <c r="BH379" s="280">
        <f t="shared" si="119"/>
        <v>10113.36</v>
      </c>
      <c r="BI379" s="280">
        <f t="shared" si="119"/>
        <v>10113.36</v>
      </c>
      <c r="BJ379" s="280">
        <f t="shared" si="119"/>
        <v>10113.36</v>
      </c>
      <c r="BK379" s="280">
        <f t="shared" si="119"/>
        <v>10113.36</v>
      </c>
      <c r="BL379" s="279">
        <f t="shared" si="105"/>
        <v>121360.32000000001</v>
      </c>
    </row>
    <row r="380" spans="1:66" x14ac:dyDescent="0.25">
      <c r="A380" s="268" t="s">
        <v>676</v>
      </c>
      <c r="B380" s="175">
        <v>2.93E-2</v>
      </c>
      <c r="C380" s="175">
        <v>2.93E-2</v>
      </c>
      <c r="D380" s="272">
        <v>0</v>
      </c>
      <c r="E380" s="272">
        <v>0</v>
      </c>
      <c r="F380" s="272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272">
        <v>0</v>
      </c>
      <c r="N380" s="272">
        <v>0</v>
      </c>
      <c r="O380" s="272">
        <v>0</v>
      </c>
      <c r="P380" s="272">
        <f t="shared" si="102"/>
        <v>0</v>
      </c>
      <c r="Q380" s="272">
        <v>0</v>
      </c>
      <c r="R380" s="272">
        <v>0</v>
      </c>
      <c r="S380" s="272">
        <v>0</v>
      </c>
      <c r="T380" s="272">
        <v>0</v>
      </c>
      <c r="U380" s="272">
        <v>0</v>
      </c>
      <c r="V380" s="272">
        <v>0</v>
      </c>
      <c r="W380" s="272">
        <v>0</v>
      </c>
      <c r="X380" s="272">
        <v>0</v>
      </c>
      <c r="Y380" s="272">
        <v>0</v>
      </c>
      <c r="Z380" s="272">
        <v>0</v>
      </c>
      <c r="AA380" s="272">
        <v>0</v>
      </c>
      <c r="AB380" s="272">
        <v>0</v>
      </c>
      <c r="AC380" s="272">
        <v>0</v>
      </c>
      <c r="AD380" s="272">
        <v>0</v>
      </c>
      <c r="AE380" s="272">
        <v>0</v>
      </c>
      <c r="AF380" s="272">
        <v>0</v>
      </c>
      <c r="AG380" s="170">
        <f t="shared" si="103"/>
        <v>0</v>
      </c>
      <c r="AI380" s="279">
        <f t="shared" si="122"/>
        <v>0</v>
      </c>
      <c r="AJ380" s="279">
        <f t="shared" si="122"/>
        <v>0</v>
      </c>
      <c r="AK380" s="279">
        <f t="shared" si="122"/>
        <v>0</v>
      </c>
      <c r="AL380" s="279">
        <f t="shared" si="121"/>
        <v>0</v>
      </c>
      <c r="AM380" s="279">
        <f t="shared" si="121"/>
        <v>0</v>
      </c>
      <c r="AN380" s="279">
        <f t="shared" si="121"/>
        <v>0</v>
      </c>
      <c r="AO380" s="279">
        <f t="shared" si="121"/>
        <v>0</v>
      </c>
      <c r="AP380" s="279">
        <f t="shared" si="121"/>
        <v>0</v>
      </c>
      <c r="AQ380" s="279">
        <f t="shared" si="121"/>
        <v>0</v>
      </c>
      <c r="AR380" s="279">
        <f t="shared" si="109"/>
        <v>0</v>
      </c>
      <c r="AS380" s="279">
        <f t="shared" si="109"/>
        <v>0</v>
      </c>
      <c r="AT380" s="279">
        <f t="shared" si="109"/>
        <v>0</v>
      </c>
      <c r="AU380" s="280">
        <f t="shared" si="104"/>
        <v>0</v>
      </c>
      <c r="AV380" s="280">
        <f t="shared" si="123"/>
        <v>0</v>
      </c>
      <c r="AW380" s="280">
        <f t="shared" si="123"/>
        <v>0</v>
      </c>
      <c r="AX380" s="280">
        <f t="shared" si="123"/>
        <v>0</v>
      </c>
      <c r="AY380" s="280">
        <f t="shared" si="123"/>
        <v>0</v>
      </c>
      <c r="AZ380" s="280">
        <f t="shared" si="120"/>
        <v>0</v>
      </c>
      <c r="BA380" s="280">
        <f t="shared" si="120"/>
        <v>0</v>
      </c>
      <c r="BB380" s="280">
        <f t="shared" si="120"/>
        <v>0</v>
      </c>
      <c r="BC380" s="280">
        <f t="shared" si="119"/>
        <v>0</v>
      </c>
      <c r="BD380" s="280">
        <f t="shared" si="119"/>
        <v>0</v>
      </c>
      <c r="BE380" s="280">
        <f t="shared" si="119"/>
        <v>0</v>
      </c>
      <c r="BF380" s="280">
        <f t="shared" si="119"/>
        <v>0</v>
      </c>
      <c r="BG380" s="280">
        <f t="shared" si="119"/>
        <v>0</v>
      </c>
      <c r="BH380" s="280">
        <f t="shared" si="119"/>
        <v>0</v>
      </c>
      <c r="BI380" s="280">
        <f t="shared" si="119"/>
        <v>0</v>
      </c>
      <c r="BJ380" s="280">
        <f t="shared" si="119"/>
        <v>0</v>
      </c>
      <c r="BK380" s="280">
        <f t="shared" si="119"/>
        <v>0</v>
      </c>
      <c r="BL380" s="279">
        <f t="shared" si="105"/>
        <v>0</v>
      </c>
    </row>
    <row r="381" spans="1:66" x14ac:dyDescent="0.25">
      <c r="A381" s="268" t="s">
        <v>393</v>
      </c>
      <c r="B381" s="175">
        <v>2.93E-2</v>
      </c>
      <c r="C381" s="175">
        <v>2.93E-2</v>
      </c>
      <c r="D381" s="272">
        <v>293919867.23000002</v>
      </c>
      <c r="E381" s="272">
        <v>294808447.60000002</v>
      </c>
      <c r="F381" s="272">
        <v>297364203.95999998</v>
      </c>
      <c r="G381" s="272">
        <v>300085301.01999998</v>
      </c>
      <c r="H381" s="272">
        <v>302738034.19</v>
      </c>
      <c r="I381" s="272">
        <v>306826588.69</v>
      </c>
      <c r="J381" s="272">
        <v>320110157.48000002</v>
      </c>
      <c r="K381" s="272">
        <v>336235950.59500003</v>
      </c>
      <c r="L381" s="272">
        <v>346884668.39000005</v>
      </c>
      <c r="M381" s="272">
        <v>354342045.85500002</v>
      </c>
      <c r="N381" s="272">
        <v>358526414.91000003</v>
      </c>
      <c r="O381" s="272">
        <v>370475090.565</v>
      </c>
      <c r="P381" s="272">
        <f t="shared" si="102"/>
        <v>3882316770.4850001</v>
      </c>
      <c r="Q381" s="272">
        <v>380136200.72000003</v>
      </c>
      <c r="R381" s="272">
        <v>380365412.02500004</v>
      </c>
      <c r="S381" s="272">
        <v>383257143.97500002</v>
      </c>
      <c r="T381" s="272">
        <v>388459717.37000006</v>
      </c>
      <c r="U381" s="272">
        <v>394007773.53000003</v>
      </c>
      <c r="V381" s="272">
        <v>398739629.84000003</v>
      </c>
      <c r="W381" s="272">
        <v>402402410.59499997</v>
      </c>
      <c r="X381" s="272">
        <v>406063836.20499998</v>
      </c>
      <c r="Y381" s="272">
        <v>409074867.09500003</v>
      </c>
      <c r="Z381" s="272">
        <v>412307904.48999995</v>
      </c>
      <c r="AA381" s="272">
        <v>415399751.33499992</v>
      </c>
      <c r="AB381" s="272">
        <v>429368047.59499997</v>
      </c>
      <c r="AC381" s="272">
        <v>442052722.16499996</v>
      </c>
      <c r="AD381" s="272">
        <v>444340625.85000002</v>
      </c>
      <c r="AE381" s="272">
        <v>446900511.55499995</v>
      </c>
      <c r="AF381" s="272">
        <v>449501560.56</v>
      </c>
      <c r="AG381" s="170">
        <f t="shared" si="103"/>
        <v>5050159640.8150005</v>
      </c>
      <c r="AI381" s="279">
        <f t="shared" si="122"/>
        <v>717654.34</v>
      </c>
      <c r="AJ381" s="279">
        <f t="shared" si="122"/>
        <v>719823.96</v>
      </c>
      <c r="AK381" s="279">
        <f t="shared" si="122"/>
        <v>726064.26</v>
      </c>
      <c r="AL381" s="279">
        <f t="shared" si="121"/>
        <v>732708.28</v>
      </c>
      <c r="AM381" s="279">
        <f t="shared" si="121"/>
        <v>739185.37</v>
      </c>
      <c r="AN381" s="279">
        <f t="shared" si="121"/>
        <v>749168.25</v>
      </c>
      <c r="AO381" s="279">
        <f t="shared" si="121"/>
        <v>781602.3</v>
      </c>
      <c r="AP381" s="279">
        <f t="shared" si="121"/>
        <v>820976.11</v>
      </c>
      <c r="AQ381" s="279">
        <f t="shared" si="121"/>
        <v>846976.73</v>
      </c>
      <c r="AR381" s="279">
        <f t="shared" si="109"/>
        <v>865185.16</v>
      </c>
      <c r="AS381" s="279">
        <f t="shared" si="109"/>
        <v>875402</v>
      </c>
      <c r="AT381" s="279">
        <f t="shared" si="109"/>
        <v>904576.68</v>
      </c>
      <c r="AU381" s="280">
        <f t="shared" si="104"/>
        <v>9479323.4399999995</v>
      </c>
      <c r="AV381" s="280">
        <f t="shared" si="123"/>
        <v>928165.89</v>
      </c>
      <c r="AW381" s="280">
        <f t="shared" si="123"/>
        <v>928725.55</v>
      </c>
      <c r="AX381" s="280">
        <f t="shared" si="123"/>
        <v>935786.19</v>
      </c>
      <c r="AY381" s="280">
        <f t="shared" si="123"/>
        <v>948489.14</v>
      </c>
      <c r="AZ381" s="280">
        <f t="shared" si="120"/>
        <v>962035.65</v>
      </c>
      <c r="BA381" s="280">
        <f t="shared" si="120"/>
        <v>973589.26</v>
      </c>
      <c r="BB381" s="280">
        <f t="shared" si="120"/>
        <v>982532.55</v>
      </c>
      <c r="BC381" s="280">
        <f t="shared" si="119"/>
        <v>991472.53</v>
      </c>
      <c r="BD381" s="280">
        <f t="shared" si="119"/>
        <v>998824.47</v>
      </c>
      <c r="BE381" s="280">
        <f t="shared" si="119"/>
        <v>1006718.47</v>
      </c>
      <c r="BF381" s="280">
        <f t="shared" si="119"/>
        <v>1014267.73</v>
      </c>
      <c r="BG381" s="280">
        <f t="shared" si="119"/>
        <v>1048373.65</v>
      </c>
      <c r="BH381" s="280">
        <f t="shared" si="119"/>
        <v>1079345.3999999999</v>
      </c>
      <c r="BI381" s="280">
        <f t="shared" si="119"/>
        <v>1084931.69</v>
      </c>
      <c r="BJ381" s="280">
        <f t="shared" si="119"/>
        <v>1091182.0800000001</v>
      </c>
      <c r="BK381" s="280">
        <f t="shared" si="119"/>
        <v>1097532.98</v>
      </c>
      <c r="BL381" s="279">
        <f t="shared" si="105"/>
        <v>12330806.460000001</v>
      </c>
    </row>
    <row r="382" spans="1:66" x14ac:dyDescent="0.25">
      <c r="A382" s="268" t="s">
        <v>677</v>
      </c>
      <c r="B382" s="175">
        <v>2.93E-2</v>
      </c>
      <c r="C382" s="175">
        <v>2.93E-2</v>
      </c>
      <c r="D382" s="272">
        <v>0</v>
      </c>
      <c r="E382" s="272">
        <v>0</v>
      </c>
      <c r="F382" s="272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272">
        <v>0</v>
      </c>
      <c r="P382" s="272">
        <f t="shared" si="102"/>
        <v>0</v>
      </c>
      <c r="Q382" s="272">
        <v>0</v>
      </c>
      <c r="R382" s="272">
        <v>0</v>
      </c>
      <c r="S382" s="272">
        <v>0</v>
      </c>
      <c r="T382" s="272">
        <v>0</v>
      </c>
      <c r="U382" s="272">
        <v>0</v>
      </c>
      <c r="V382" s="272">
        <v>0</v>
      </c>
      <c r="W382" s="272">
        <v>0</v>
      </c>
      <c r="X382" s="272">
        <v>0</v>
      </c>
      <c r="Y382" s="272">
        <v>0</v>
      </c>
      <c r="Z382" s="272">
        <v>0</v>
      </c>
      <c r="AA382" s="272">
        <v>0</v>
      </c>
      <c r="AB382" s="272">
        <v>0</v>
      </c>
      <c r="AC382" s="272">
        <v>0</v>
      </c>
      <c r="AD382" s="272">
        <v>0</v>
      </c>
      <c r="AE382" s="272">
        <v>0</v>
      </c>
      <c r="AF382" s="272">
        <v>0</v>
      </c>
      <c r="AG382" s="170">
        <f t="shared" si="103"/>
        <v>0</v>
      </c>
      <c r="AI382" s="279">
        <f t="shared" si="122"/>
        <v>0</v>
      </c>
      <c r="AJ382" s="279">
        <f t="shared" si="122"/>
        <v>0</v>
      </c>
      <c r="AK382" s="279">
        <f t="shared" si="122"/>
        <v>0</v>
      </c>
      <c r="AL382" s="279">
        <f t="shared" si="121"/>
        <v>0</v>
      </c>
      <c r="AM382" s="279">
        <f t="shared" si="121"/>
        <v>0</v>
      </c>
      <c r="AN382" s="279">
        <f t="shared" si="121"/>
        <v>0</v>
      </c>
      <c r="AO382" s="279">
        <f t="shared" si="121"/>
        <v>0</v>
      </c>
      <c r="AP382" s="279">
        <f t="shared" si="121"/>
        <v>0</v>
      </c>
      <c r="AQ382" s="279">
        <f t="shared" si="121"/>
        <v>0</v>
      </c>
      <c r="AR382" s="279">
        <f t="shared" si="109"/>
        <v>0</v>
      </c>
      <c r="AS382" s="279">
        <f t="shared" si="109"/>
        <v>0</v>
      </c>
      <c r="AT382" s="279">
        <f t="shared" si="109"/>
        <v>0</v>
      </c>
      <c r="AU382" s="280">
        <f t="shared" si="104"/>
        <v>0</v>
      </c>
      <c r="AV382" s="280">
        <f t="shared" si="123"/>
        <v>0</v>
      </c>
      <c r="AW382" s="280">
        <f t="shared" si="123"/>
        <v>0</v>
      </c>
      <c r="AX382" s="280">
        <f t="shared" si="123"/>
        <v>0</v>
      </c>
      <c r="AY382" s="280">
        <f t="shared" si="123"/>
        <v>0</v>
      </c>
      <c r="AZ382" s="280">
        <f t="shared" si="120"/>
        <v>0</v>
      </c>
      <c r="BA382" s="280">
        <f t="shared" si="120"/>
        <v>0</v>
      </c>
      <c r="BB382" s="280">
        <f t="shared" si="120"/>
        <v>0</v>
      </c>
      <c r="BC382" s="280">
        <f t="shared" si="119"/>
        <v>0</v>
      </c>
      <c r="BD382" s="280">
        <f t="shared" si="119"/>
        <v>0</v>
      </c>
      <c r="BE382" s="280">
        <f t="shared" si="119"/>
        <v>0</v>
      </c>
      <c r="BF382" s="280">
        <f t="shared" si="119"/>
        <v>0</v>
      </c>
      <c r="BG382" s="280">
        <f t="shared" si="119"/>
        <v>0</v>
      </c>
      <c r="BH382" s="280">
        <f t="shared" si="119"/>
        <v>0</v>
      </c>
      <c r="BI382" s="280">
        <f t="shared" si="119"/>
        <v>0</v>
      </c>
      <c r="BJ382" s="280">
        <f t="shared" si="119"/>
        <v>0</v>
      </c>
      <c r="BK382" s="280">
        <f t="shared" si="119"/>
        <v>0</v>
      </c>
      <c r="BL382" s="279">
        <f t="shared" si="105"/>
        <v>0</v>
      </c>
      <c r="BN382" s="279">
        <f>BL382</f>
        <v>0</v>
      </c>
    </row>
    <row r="383" spans="1:66" x14ac:dyDescent="0.25">
      <c r="A383" s="268" t="s">
        <v>394</v>
      </c>
      <c r="B383" s="175">
        <v>2.93E-2</v>
      </c>
      <c r="C383" s="175">
        <v>2.93E-2</v>
      </c>
      <c r="D383" s="272">
        <v>125979</v>
      </c>
      <c r="E383" s="272">
        <v>125979</v>
      </c>
      <c r="F383" s="272">
        <v>127365.27</v>
      </c>
      <c r="G383" s="272">
        <v>128751.53</v>
      </c>
      <c r="H383" s="272">
        <v>128751.53</v>
      </c>
      <c r="I383" s="272">
        <v>128751.53</v>
      </c>
      <c r="J383" s="272">
        <v>128751.53</v>
      </c>
      <c r="K383" s="272">
        <v>128751.53</v>
      </c>
      <c r="L383" s="272">
        <v>128751.53</v>
      </c>
      <c r="M383" s="272">
        <v>128751.53</v>
      </c>
      <c r="N383" s="272">
        <v>128751.53</v>
      </c>
      <c r="O383" s="272">
        <v>128751.53</v>
      </c>
      <c r="P383" s="272">
        <f t="shared" si="102"/>
        <v>1538087.0400000003</v>
      </c>
      <c r="Q383" s="272">
        <v>128751.53</v>
      </c>
      <c r="R383" s="272">
        <v>128751.53</v>
      </c>
      <c r="S383" s="272">
        <v>128751.53</v>
      </c>
      <c r="T383" s="272">
        <v>128751.53</v>
      </c>
      <c r="U383" s="272">
        <v>128751.53</v>
      </c>
      <c r="V383" s="272">
        <v>128751.53</v>
      </c>
      <c r="W383" s="272">
        <v>128751.53</v>
      </c>
      <c r="X383" s="272">
        <v>128751.53</v>
      </c>
      <c r="Y383" s="272">
        <v>128751.53</v>
      </c>
      <c r="Z383" s="272">
        <v>128751.53</v>
      </c>
      <c r="AA383" s="272">
        <v>128751.53</v>
      </c>
      <c r="AB383" s="272">
        <v>128751.53</v>
      </c>
      <c r="AC383" s="272">
        <v>128751.53</v>
      </c>
      <c r="AD383" s="272">
        <v>128751.53</v>
      </c>
      <c r="AE383" s="272">
        <v>128751.53</v>
      </c>
      <c r="AF383" s="272">
        <v>128751.53</v>
      </c>
      <c r="AG383" s="170">
        <f t="shared" si="103"/>
        <v>1545018.36</v>
      </c>
      <c r="AI383" s="279">
        <f t="shared" si="122"/>
        <v>307.60000000000002</v>
      </c>
      <c r="AJ383" s="279">
        <f t="shared" si="122"/>
        <v>307.60000000000002</v>
      </c>
      <c r="AK383" s="279">
        <f t="shared" si="122"/>
        <v>310.98</v>
      </c>
      <c r="AL383" s="279">
        <f t="shared" si="121"/>
        <v>314.37</v>
      </c>
      <c r="AM383" s="279">
        <f t="shared" si="121"/>
        <v>314.37</v>
      </c>
      <c r="AN383" s="279">
        <f t="shared" si="121"/>
        <v>314.37</v>
      </c>
      <c r="AO383" s="279">
        <f t="shared" si="121"/>
        <v>314.37</v>
      </c>
      <c r="AP383" s="279">
        <f t="shared" si="121"/>
        <v>314.37</v>
      </c>
      <c r="AQ383" s="279">
        <f t="shared" si="121"/>
        <v>314.37</v>
      </c>
      <c r="AR383" s="279">
        <f t="shared" si="109"/>
        <v>314.37</v>
      </c>
      <c r="AS383" s="279">
        <f t="shared" si="109"/>
        <v>314.37</v>
      </c>
      <c r="AT383" s="279">
        <f t="shared" si="109"/>
        <v>314.37</v>
      </c>
      <c r="AU383" s="280">
        <f t="shared" si="104"/>
        <v>3755.5099999999993</v>
      </c>
      <c r="AV383" s="280">
        <f t="shared" si="123"/>
        <v>314.37</v>
      </c>
      <c r="AW383" s="280">
        <f t="shared" si="123"/>
        <v>314.37</v>
      </c>
      <c r="AX383" s="280">
        <f t="shared" si="123"/>
        <v>314.37</v>
      </c>
      <c r="AY383" s="280">
        <f t="shared" si="123"/>
        <v>314.37</v>
      </c>
      <c r="AZ383" s="280">
        <f t="shared" si="120"/>
        <v>314.37</v>
      </c>
      <c r="BA383" s="280">
        <f t="shared" si="120"/>
        <v>314.37</v>
      </c>
      <c r="BB383" s="280">
        <f t="shared" si="120"/>
        <v>314.37</v>
      </c>
      <c r="BC383" s="280">
        <f t="shared" si="119"/>
        <v>314.37</v>
      </c>
      <c r="BD383" s="280">
        <f t="shared" si="119"/>
        <v>314.37</v>
      </c>
      <c r="BE383" s="280">
        <f t="shared" si="119"/>
        <v>314.37</v>
      </c>
      <c r="BF383" s="280">
        <f t="shared" si="119"/>
        <v>314.37</v>
      </c>
      <c r="BG383" s="280">
        <f t="shared" si="119"/>
        <v>314.37</v>
      </c>
      <c r="BH383" s="280">
        <f t="shared" si="119"/>
        <v>314.37</v>
      </c>
      <c r="BI383" s="280">
        <f t="shared" si="119"/>
        <v>314.37</v>
      </c>
      <c r="BJ383" s="280">
        <f t="shared" si="119"/>
        <v>314.37</v>
      </c>
      <c r="BK383" s="280">
        <f t="shared" si="119"/>
        <v>314.37</v>
      </c>
      <c r="BL383" s="279">
        <f t="shared" si="105"/>
        <v>3772.4399999999991</v>
      </c>
    </row>
    <row r="384" spans="1:66" x14ac:dyDescent="0.25">
      <c r="A384" s="268" t="s">
        <v>395</v>
      </c>
      <c r="B384" s="175">
        <v>2.93E-2</v>
      </c>
      <c r="C384" s="175">
        <v>2.93E-2</v>
      </c>
      <c r="D384" s="272">
        <v>12895667.49</v>
      </c>
      <c r="E384" s="272">
        <v>12573588.41</v>
      </c>
      <c r="F384" s="272">
        <v>12718756.109999999</v>
      </c>
      <c r="G384" s="272">
        <v>12746172.24</v>
      </c>
      <c r="H384" s="272">
        <v>12751131.310000001</v>
      </c>
      <c r="I384" s="272">
        <v>12756091.49</v>
      </c>
      <c r="J384" s="272">
        <v>12759675.145</v>
      </c>
      <c r="K384" s="272">
        <v>12905551.57</v>
      </c>
      <c r="L384" s="272">
        <v>13558673.439999999</v>
      </c>
      <c r="M384" s="272">
        <v>14158390.754999999</v>
      </c>
      <c r="N384" s="272">
        <v>14247389.799999999</v>
      </c>
      <c r="O384" s="272">
        <v>14247500.629999999</v>
      </c>
      <c r="P384" s="272">
        <f t="shared" si="102"/>
        <v>158318588.38999999</v>
      </c>
      <c r="Q384" s="272">
        <v>14247500.629999999</v>
      </c>
      <c r="R384" s="272">
        <v>14247500.629999999</v>
      </c>
      <c r="S384" s="272">
        <v>14434081.484999999</v>
      </c>
      <c r="T384" s="272">
        <v>14620662.34</v>
      </c>
      <c r="U384" s="272">
        <v>14620662.34</v>
      </c>
      <c r="V384" s="272">
        <v>14872910.515000001</v>
      </c>
      <c r="W384" s="272">
        <v>15125158.689999999</v>
      </c>
      <c r="X384" s="272">
        <v>15125158.689999999</v>
      </c>
      <c r="Y384" s="272">
        <v>15125158.689999999</v>
      </c>
      <c r="Z384" s="272">
        <v>15125158.689999999</v>
      </c>
      <c r="AA384" s="272">
        <v>15125158.689999999</v>
      </c>
      <c r="AB384" s="272">
        <v>15125158.689999999</v>
      </c>
      <c r="AC384" s="272">
        <v>15125158.689999999</v>
      </c>
      <c r="AD384" s="272">
        <v>15125158.689999999</v>
      </c>
      <c r="AE384" s="272">
        <v>15125158.689999999</v>
      </c>
      <c r="AF384" s="272">
        <v>15125158.689999999</v>
      </c>
      <c r="AG384" s="170">
        <f t="shared" si="103"/>
        <v>180745159.755</v>
      </c>
      <c r="AI384" s="279">
        <f t="shared" si="122"/>
        <v>31486.92</v>
      </c>
      <c r="AJ384" s="279">
        <f t="shared" si="122"/>
        <v>30700.51</v>
      </c>
      <c r="AK384" s="279">
        <f t="shared" si="122"/>
        <v>31054.959999999999</v>
      </c>
      <c r="AL384" s="279">
        <f t="shared" si="121"/>
        <v>31121.9</v>
      </c>
      <c r="AM384" s="279">
        <f t="shared" si="121"/>
        <v>31134.01</v>
      </c>
      <c r="AN384" s="279">
        <f t="shared" si="121"/>
        <v>31146.12</v>
      </c>
      <c r="AO384" s="279">
        <f t="shared" si="121"/>
        <v>31154.87</v>
      </c>
      <c r="AP384" s="279">
        <f t="shared" si="121"/>
        <v>31511.06</v>
      </c>
      <c r="AQ384" s="279">
        <f t="shared" si="121"/>
        <v>33105.760000000002</v>
      </c>
      <c r="AR384" s="279">
        <f t="shared" si="109"/>
        <v>34570.07</v>
      </c>
      <c r="AS384" s="279">
        <f t="shared" si="109"/>
        <v>34787.379999999997</v>
      </c>
      <c r="AT384" s="279">
        <f t="shared" si="109"/>
        <v>34787.65</v>
      </c>
      <c r="AU384" s="280">
        <f t="shared" si="104"/>
        <v>386561.21</v>
      </c>
      <c r="AV384" s="280">
        <f t="shared" si="123"/>
        <v>34787.65</v>
      </c>
      <c r="AW384" s="280">
        <f t="shared" si="123"/>
        <v>34787.65</v>
      </c>
      <c r="AX384" s="280">
        <f t="shared" si="123"/>
        <v>35243.22</v>
      </c>
      <c r="AY384" s="280">
        <f t="shared" si="123"/>
        <v>35698.78</v>
      </c>
      <c r="AZ384" s="280">
        <f t="shared" si="120"/>
        <v>35698.78</v>
      </c>
      <c r="BA384" s="280">
        <f t="shared" si="120"/>
        <v>36314.69</v>
      </c>
      <c r="BB384" s="280">
        <f t="shared" si="120"/>
        <v>36930.6</v>
      </c>
      <c r="BC384" s="280">
        <f t="shared" si="119"/>
        <v>36930.6</v>
      </c>
      <c r="BD384" s="280">
        <f t="shared" si="119"/>
        <v>36930.6</v>
      </c>
      <c r="BE384" s="280">
        <f t="shared" si="119"/>
        <v>36930.6</v>
      </c>
      <c r="BF384" s="280">
        <f t="shared" si="119"/>
        <v>36930.6</v>
      </c>
      <c r="BG384" s="280">
        <f t="shared" si="119"/>
        <v>36930.6</v>
      </c>
      <c r="BH384" s="280">
        <f t="shared" si="119"/>
        <v>36930.6</v>
      </c>
      <c r="BI384" s="280">
        <f t="shared" si="119"/>
        <v>36930.6</v>
      </c>
      <c r="BJ384" s="280">
        <f t="shared" si="119"/>
        <v>36930.6</v>
      </c>
      <c r="BK384" s="280">
        <f t="shared" si="119"/>
        <v>36930.6</v>
      </c>
      <c r="BL384" s="279">
        <f t="shared" si="105"/>
        <v>441319.46999999991</v>
      </c>
    </row>
    <row r="385" spans="1:66" x14ac:dyDescent="0.25">
      <c r="A385" s="268" t="s">
        <v>678</v>
      </c>
      <c r="B385" s="175">
        <v>2.5399999999999999E-2</v>
      </c>
      <c r="C385" s="175">
        <v>2.5399999999999999E-2</v>
      </c>
      <c r="D385" s="272">
        <v>0</v>
      </c>
      <c r="E385" s="272">
        <v>0</v>
      </c>
      <c r="F385" s="272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f t="shared" si="102"/>
        <v>0</v>
      </c>
      <c r="Q385" s="272">
        <v>0</v>
      </c>
      <c r="R385" s="272">
        <v>0</v>
      </c>
      <c r="S385" s="272">
        <v>0</v>
      </c>
      <c r="T385" s="272">
        <v>0</v>
      </c>
      <c r="U385" s="272">
        <v>0</v>
      </c>
      <c r="V385" s="272">
        <v>0</v>
      </c>
      <c r="W385" s="272">
        <v>0</v>
      </c>
      <c r="X385" s="272">
        <v>0</v>
      </c>
      <c r="Y385" s="272">
        <v>0</v>
      </c>
      <c r="Z385" s="272">
        <v>0</v>
      </c>
      <c r="AA385" s="272">
        <v>0</v>
      </c>
      <c r="AB385" s="272">
        <v>0</v>
      </c>
      <c r="AC385" s="272">
        <v>0</v>
      </c>
      <c r="AD385" s="272">
        <v>0</v>
      </c>
      <c r="AE385" s="272">
        <v>0</v>
      </c>
      <c r="AF385" s="272">
        <v>0</v>
      </c>
      <c r="AG385" s="170">
        <f t="shared" si="103"/>
        <v>0</v>
      </c>
      <c r="AI385" s="279">
        <f t="shared" si="122"/>
        <v>0</v>
      </c>
      <c r="AJ385" s="279">
        <f t="shared" si="122"/>
        <v>0</v>
      </c>
      <c r="AK385" s="279">
        <f t="shared" si="122"/>
        <v>0</v>
      </c>
      <c r="AL385" s="279">
        <f t="shared" si="121"/>
        <v>0</v>
      </c>
      <c r="AM385" s="279">
        <f t="shared" si="121"/>
        <v>0</v>
      </c>
      <c r="AN385" s="279">
        <f t="shared" si="121"/>
        <v>0</v>
      </c>
      <c r="AO385" s="279">
        <f t="shared" si="121"/>
        <v>0</v>
      </c>
      <c r="AP385" s="279">
        <f t="shared" si="121"/>
        <v>0</v>
      </c>
      <c r="AQ385" s="279">
        <f t="shared" si="121"/>
        <v>0</v>
      </c>
      <c r="AR385" s="279">
        <f t="shared" si="109"/>
        <v>0</v>
      </c>
      <c r="AS385" s="279">
        <f t="shared" si="109"/>
        <v>0</v>
      </c>
      <c r="AT385" s="279">
        <f t="shared" si="109"/>
        <v>0</v>
      </c>
      <c r="AU385" s="280">
        <f t="shared" si="104"/>
        <v>0</v>
      </c>
      <c r="AV385" s="280">
        <f t="shared" si="123"/>
        <v>0</v>
      </c>
      <c r="AW385" s="280">
        <f t="shared" si="123"/>
        <v>0</v>
      </c>
      <c r="AX385" s="280">
        <f t="shared" si="123"/>
        <v>0</v>
      </c>
      <c r="AY385" s="280">
        <f t="shared" si="123"/>
        <v>0</v>
      </c>
      <c r="AZ385" s="280">
        <f t="shared" si="120"/>
        <v>0</v>
      </c>
      <c r="BA385" s="280">
        <f t="shared" si="120"/>
        <v>0</v>
      </c>
      <c r="BB385" s="280">
        <f t="shared" si="120"/>
        <v>0</v>
      </c>
      <c r="BC385" s="280">
        <f t="shared" si="119"/>
        <v>0</v>
      </c>
      <c r="BD385" s="280">
        <f t="shared" si="119"/>
        <v>0</v>
      </c>
      <c r="BE385" s="280">
        <f t="shared" si="119"/>
        <v>0</v>
      </c>
      <c r="BF385" s="280">
        <f t="shared" ref="BF385:BK427" si="124">ROUND(AA385*$C385/12,2)</f>
        <v>0</v>
      </c>
      <c r="BG385" s="280">
        <f t="shared" si="124"/>
        <v>0</v>
      </c>
      <c r="BH385" s="280">
        <f t="shared" si="124"/>
        <v>0</v>
      </c>
      <c r="BI385" s="280">
        <f t="shared" si="124"/>
        <v>0</v>
      </c>
      <c r="BJ385" s="280">
        <f t="shared" si="124"/>
        <v>0</v>
      </c>
      <c r="BK385" s="280">
        <f t="shared" si="124"/>
        <v>0</v>
      </c>
      <c r="BL385" s="279">
        <f t="shared" si="105"/>
        <v>0</v>
      </c>
    </row>
    <row r="386" spans="1:66" x14ac:dyDescent="0.25">
      <c r="A386" s="268" t="s">
        <v>396</v>
      </c>
      <c r="B386" s="175">
        <v>2.5399999999999999E-2</v>
      </c>
      <c r="C386" s="175">
        <v>2.5399999999999999E-2</v>
      </c>
      <c r="D386" s="272">
        <v>78061.73</v>
      </c>
      <c r="E386" s="272">
        <v>78061.73</v>
      </c>
      <c r="F386" s="272">
        <v>79376.53</v>
      </c>
      <c r="G386" s="272">
        <v>80691.33</v>
      </c>
      <c r="H386" s="272">
        <v>80691.33</v>
      </c>
      <c r="I386" s="272">
        <v>80691.33</v>
      </c>
      <c r="J386" s="272">
        <v>80691.33</v>
      </c>
      <c r="K386" s="272">
        <v>80691.33</v>
      </c>
      <c r="L386" s="272">
        <v>80691.33</v>
      </c>
      <c r="M386" s="272">
        <v>80691.33</v>
      </c>
      <c r="N386" s="272">
        <v>80691.33</v>
      </c>
      <c r="O386" s="272">
        <v>80691.33</v>
      </c>
      <c r="P386" s="272">
        <f t="shared" si="102"/>
        <v>961721.95999999985</v>
      </c>
      <c r="Q386" s="272">
        <v>80691.33</v>
      </c>
      <c r="R386" s="272">
        <v>80691.33</v>
      </c>
      <c r="S386" s="272">
        <v>80691.33</v>
      </c>
      <c r="T386" s="272">
        <v>80691.33</v>
      </c>
      <c r="U386" s="272">
        <v>80691.33</v>
      </c>
      <c r="V386" s="272">
        <v>80691.33</v>
      </c>
      <c r="W386" s="272">
        <v>80691.33</v>
      </c>
      <c r="X386" s="272">
        <v>80691.33</v>
      </c>
      <c r="Y386" s="272">
        <v>80691.33</v>
      </c>
      <c r="Z386" s="272">
        <v>80691.33</v>
      </c>
      <c r="AA386" s="272">
        <v>80691.33</v>
      </c>
      <c r="AB386" s="272">
        <v>80691.33</v>
      </c>
      <c r="AC386" s="272">
        <v>80691.33</v>
      </c>
      <c r="AD386" s="272">
        <v>80691.33</v>
      </c>
      <c r="AE386" s="272">
        <v>80691.33</v>
      </c>
      <c r="AF386" s="272">
        <v>80691.33</v>
      </c>
      <c r="AG386" s="170">
        <f t="shared" si="103"/>
        <v>968295.95999999985</v>
      </c>
      <c r="AI386" s="279">
        <f t="shared" si="122"/>
        <v>165.23</v>
      </c>
      <c r="AJ386" s="279">
        <f t="shared" si="122"/>
        <v>165.23</v>
      </c>
      <c r="AK386" s="279">
        <f t="shared" si="122"/>
        <v>168.01</v>
      </c>
      <c r="AL386" s="279">
        <f t="shared" si="121"/>
        <v>170.8</v>
      </c>
      <c r="AM386" s="279">
        <f t="shared" si="121"/>
        <v>170.8</v>
      </c>
      <c r="AN386" s="279">
        <f t="shared" si="121"/>
        <v>170.8</v>
      </c>
      <c r="AO386" s="279">
        <f t="shared" si="121"/>
        <v>170.8</v>
      </c>
      <c r="AP386" s="279">
        <f t="shared" si="121"/>
        <v>170.8</v>
      </c>
      <c r="AQ386" s="279">
        <f t="shared" si="121"/>
        <v>170.8</v>
      </c>
      <c r="AR386" s="279">
        <f t="shared" si="109"/>
        <v>170.8</v>
      </c>
      <c r="AS386" s="279">
        <f t="shared" si="109"/>
        <v>170.8</v>
      </c>
      <c r="AT386" s="279">
        <f t="shared" si="109"/>
        <v>170.8</v>
      </c>
      <c r="AU386" s="280">
        <f t="shared" si="104"/>
        <v>2035.6699999999996</v>
      </c>
      <c r="AV386" s="280">
        <f t="shared" si="123"/>
        <v>170.8</v>
      </c>
      <c r="AW386" s="280">
        <f t="shared" si="123"/>
        <v>170.8</v>
      </c>
      <c r="AX386" s="280">
        <f t="shared" si="123"/>
        <v>170.8</v>
      </c>
      <c r="AY386" s="280">
        <f t="shared" si="123"/>
        <v>170.8</v>
      </c>
      <c r="AZ386" s="280">
        <f t="shared" si="120"/>
        <v>170.8</v>
      </c>
      <c r="BA386" s="280">
        <f t="shared" si="120"/>
        <v>170.8</v>
      </c>
      <c r="BB386" s="280">
        <f t="shared" si="120"/>
        <v>170.8</v>
      </c>
      <c r="BC386" s="280">
        <f t="shared" si="120"/>
        <v>170.8</v>
      </c>
      <c r="BD386" s="280">
        <f t="shared" si="120"/>
        <v>170.8</v>
      </c>
      <c r="BE386" s="280">
        <f t="shared" si="120"/>
        <v>170.8</v>
      </c>
      <c r="BF386" s="280">
        <f t="shared" si="124"/>
        <v>170.8</v>
      </c>
      <c r="BG386" s="280">
        <f t="shared" si="124"/>
        <v>170.8</v>
      </c>
      <c r="BH386" s="280">
        <f t="shared" si="124"/>
        <v>170.8</v>
      </c>
      <c r="BI386" s="280">
        <f t="shared" si="124"/>
        <v>170.8</v>
      </c>
      <c r="BJ386" s="280">
        <f t="shared" si="124"/>
        <v>170.8</v>
      </c>
      <c r="BK386" s="280">
        <f t="shared" si="124"/>
        <v>170.8</v>
      </c>
      <c r="BL386" s="279">
        <f t="shared" si="105"/>
        <v>2049.6</v>
      </c>
    </row>
    <row r="387" spans="1:66" x14ac:dyDescent="0.25">
      <c r="A387" s="268" t="s">
        <v>397</v>
      </c>
      <c r="B387" s="175">
        <v>2.5399999999999999E-2</v>
      </c>
      <c r="C387" s="175">
        <v>2.5399999999999999E-2</v>
      </c>
      <c r="D387" s="272">
        <v>18377055.559999999</v>
      </c>
      <c r="E387" s="272">
        <v>18751802.07</v>
      </c>
      <c r="F387" s="272">
        <v>18683956.399999999</v>
      </c>
      <c r="G387" s="272">
        <v>18692065.120000001</v>
      </c>
      <c r="H387" s="272">
        <v>18694172.09</v>
      </c>
      <c r="I387" s="272">
        <v>18696279.539999999</v>
      </c>
      <c r="J387" s="272">
        <v>18696279.539999999</v>
      </c>
      <c r="K387" s="272">
        <v>18696279.539999999</v>
      </c>
      <c r="L387" s="272">
        <v>18696279.539999999</v>
      </c>
      <c r="M387" s="272">
        <v>18696279.539999999</v>
      </c>
      <c r="N387" s="272">
        <v>18696279.539999999</v>
      </c>
      <c r="O387" s="272">
        <v>18696279.539999999</v>
      </c>
      <c r="P387" s="272">
        <f t="shared" si="102"/>
        <v>224073008.01999995</v>
      </c>
      <c r="Q387" s="272">
        <v>18696279.539999999</v>
      </c>
      <c r="R387" s="272">
        <v>18696279.539999999</v>
      </c>
      <c r="S387" s="272">
        <v>18696279.539999999</v>
      </c>
      <c r="T387" s="272">
        <v>18696279.539999999</v>
      </c>
      <c r="U387" s="272">
        <v>18696279.539999999</v>
      </c>
      <c r="V387" s="272">
        <v>18696279.539999999</v>
      </c>
      <c r="W387" s="272">
        <v>18696279.539999999</v>
      </c>
      <c r="X387" s="272">
        <v>18696279.539999999</v>
      </c>
      <c r="Y387" s="272">
        <v>18696279.539999999</v>
      </c>
      <c r="Z387" s="272">
        <v>18696279.539999999</v>
      </c>
      <c r="AA387" s="272">
        <v>18696279.539999999</v>
      </c>
      <c r="AB387" s="272">
        <v>18696279.539999999</v>
      </c>
      <c r="AC387" s="272">
        <v>18696279.539999999</v>
      </c>
      <c r="AD387" s="272">
        <v>18696279.539999999</v>
      </c>
      <c r="AE387" s="272">
        <v>18696279.539999999</v>
      </c>
      <c r="AF387" s="272">
        <v>18696279.539999999</v>
      </c>
      <c r="AG387" s="170">
        <f t="shared" si="103"/>
        <v>224355354.47999993</v>
      </c>
      <c r="AI387" s="279">
        <f t="shared" si="122"/>
        <v>38898.1</v>
      </c>
      <c r="AJ387" s="279">
        <f t="shared" si="122"/>
        <v>39691.31</v>
      </c>
      <c r="AK387" s="279">
        <f t="shared" si="122"/>
        <v>39547.71</v>
      </c>
      <c r="AL387" s="279">
        <f t="shared" si="121"/>
        <v>39564.870000000003</v>
      </c>
      <c r="AM387" s="279">
        <f t="shared" si="121"/>
        <v>39569.33</v>
      </c>
      <c r="AN387" s="279">
        <f t="shared" si="121"/>
        <v>39573.79</v>
      </c>
      <c r="AO387" s="279">
        <f t="shared" si="121"/>
        <v>39573.79</v>
      </c>
      <c r="AP387" s="279">
        <f t="shared" si="121"/>
        <v>39573.79</v>
      </c>
      <c r="AQ387" s="279">
        <f t="shared" si="121"/>
        <v>39573.79</v>
      </c>
      <c r="AR387" s="279">
        <f t="shared" si="109"/>
        <v>39573.79</v>
      </c>
      <c r="AS387" s="279">
        <f t="shared" si="109"/>
        <v>39573.79</v>
      </c>
      <c r="AT387" s="279">
        <f t="shared" si="109"/>
        <v>39573.79</v>
      </c>
      <c r="AU387" s="280">
        <f t="shared" si="104"/>
        <v>474287.84999999992</v>
      </c>
      <c r="AV387" s="280">
        <f t="shared" si="123"/>
        <v>39573.79</v>
      </c>
      <c r="AW387" s="280">
        <f t="shared" si="123"/>
        <v>39573.79</v>
      </c>
      <c r="AX387" s="280">
        <f t="shared" si="123"/>
        <v>39573.79</v>
      </c>
      <c r="AY387" s="280">
        <f t="shared" si="123"/>
        <v>39573.79</v>
      </c>
      <c r="AZ387" s="280">
        <f t="shared" si="120"/>
        <v>39573.79</v>
      </c>
      <c r="BA387" s="280">
        <f t="shared" si="120"/>
        <v>39573.79</v>
      </c>
      <c r="BB387" s="280">
        <f t="shared" si="120"/>
        <v>39573.79</v>
      </c>
      <c r="BC387" s="280">
        <f t="shared" si="120"/>
        <v>39573.79</v>
      </c>
      <c r="BD387" s="280">
        <f t="shared" si="120"/>
        <v>39573.79</v>
      </c>
      <c r="BE387" s="280">
        <f t="shared" si="120"/>
        <v>39573.79</v>
      </c>
      <c r="BF387" s="280">
        <f t="shared" si="124"/>
        <v>39573.79</v>
      </c>
      <c r="BG387" s="280">
        <f t="shared" si="124"/>
        <v>39573.79</v>
      </c>
      <c r="BH387" s="280">
        <f t="shared" si="124"/>
        <v>39573.79</v>
      </c>
      <c r="BI387" s="280">
        <f t="shared" si="124"/>
        <v>39573.79</v>
      </c>
      <c r="BJ387" s="280">
        <f t="shared" si="124"/>
        <v>39573.79</v>
      </c>
      <c r="BK387" s="280">
        <f t="shared" si="124"/>
        <v>39573.79</v>
      </c>
      <c r="BL387" s="279">
        <f t="shared" si="105"/>
        <v>474885.47999999992</v>
      </c>
    </row>
    <row r="388" spans="1:66" x14ac:dyDescent="0.25">
      <c r="A388" s="268" t="s">
        <v>398</v>
      </c>
      <c r="B388" s="175">
        <v>2.5399999999999999E-2</v>
      </c>
      <c r="C388" s="175">
        <v>2.5399999999999999E-2</v>
      </c>
      <c r="D388" s="272">
        <v>170113670.27000001</v>
      </c>
      <c r="E388" s="272">
        <v>169581964.83000001</v>
      </c>
      <c r="F388" s="272">
        <v>169016445.15000001</v>
      </c>
      <c r="G388" s="272">
        <v>169405927.44999999</v>
      </c>
      <c r="H388" s="272">
        <v>170008710.00999999</v>
      </c>
      <c r="I388" s="272">
        <v>170365113.34999999</v>
      </c>
      <c r="J388" s="272">
        <v>170534661.79999998</v>
      </c>
      <c r="K388" s="272">
        <v>170668127.83999997</v>
      </c>
      <c r="L388" s="272">
        <v>170857008.38</v>
      </c>
      <c r="M388" s="272">
        <v>170912422.88</v>
      </c>
      <c r="N388" s="272">
        <v>170912422.88</v>
      </c>
      <c r="O388" s="272">
        <v>170912422.88</v>
      </c>
      <c r="P388" s="272">
        <f t="shared" si="102"/>
        <v>2043288897.7200003</v>
      </c>
      <c r="Q388" s="272">
        <v>170939281.61499998</v>
      </c>
      <c r="R388" s="272">
        <v>170959673.16999999</v>
      </c>
      <c r="S388" s="272">
        <v>170959229.34</v>
      </c>
      <c r="T388" s="272">
        <v>170914368.70000005</v>
      </c>
      <c r="U388" s="272">
        <v>170843074.62000003</v>
      </c>
      <c r="V388" s="272">
        <v>170753462.51500008</v>
      </c>
      <c r="W388" s="272">
        <v>170691250.21500006</v>
      </c>
      <c r="X388" s="272">
        <v>170652158.35000008</v>
      </c>
      <c r="Y388" s="272">
        <v>170623333.22000009</v>
      </c>
      <c r="Z388" s="272">
        <v>170601874.19500008</v>
      </c>
      <c r="AA388" s="272">
        <v>170552594.48000011</v>
      </c>
      <c r="AB388" s="272">
        <v>170487430.9250001</v>
      </c>
      <c r="AC388" s="272">
        <v>170460470.1150001</v>
      </c>
      <c r="AD388" s="272">
        <v>170482421.25500008</v>
      </c>
      <c r="AE388" s="272">
        <v>170483537.0550001</v>
      </c>
      <c r="AF388" s="272">
        <v>172819507.96500012</v>
      </c>
      <c r="AG388" s="170">
        <f t="shared" si="103"/>
        <v>2049451114.910001</v>
      </c>
      <c r="AI388" s="279">
        <f t="shared" si="122"/>
        <v>360073.94</v>
      </c>
      <c r="AJ388" s="279">
        <f t="shared" si="122"/>
        <v>358948.49</v>
      </c>
      <c r="AK388" s="279">
        <f t="shared" si="122"/>
        <v>357751.48</v>
      </c>
      <c r="AL388" s="279">
        <f t="shared" si="121"/>
        <v>358575.88</v>
      </c>
      <c r="AM388" s="279">
        <f t="shared" si="121"/>
        <v>359851.77</v>
      </c>
      <c r="AN388" s="279">
        <f t="shared" si="121"/>
        <v>360606.16</v>
      </c>
      <c r="AO388" s="279">
        <f t="shared" si="121"/>
        <v>360965.03</v>
      </c>
      <c r="AP388" s="279">
        <f t="shared" si="121"/>
        <v>361247.54</v>
      </c>
      <c r="AQ388" s="279">
        <f t="shared" si="121"/>
        <v>361647.33</v>
      </c>
      <c r="AR388" s="279">
        <f t="shared" si="109"/>
        <v>361764.63</v>
      </c>
      <c r="AS388" s="279">
        <f t="shared" si="109"/>
        <v>361764.63</v>
      </c>
      <c r="AT388" s="279">
        <f t="shared" si="109"/>
        <v>361764.63</v>
      </c>
      <c r="AU388" s="280">
        <f t="shared" si="104"/>
        <v>4324961.51</v>
      </c>
      <c r="AV388" s="280">
        <f t="shared" si="123"/>
        <v>361821.48</v>
      </c>
      <c r="AW388" s="280">
        <f t="shared" si="123"/>
        <v>361864.64</v>
      </c>
      <c r="AX388" s="280">
        <f t="shared" si="123"/>
        <v>361863.7</v>
      </c>
      <c r="AY388" s="280">
        <f t="shared" si="123"/>
        <v>361768.75</v>
      </c>
      <c r="AZ388" s="280">
        <f t="shared" si="120"/>
        <v>361617.84</v>
      </c>
      <c r="BA388" s="280">
        <f t="shared" si="120"/>
        <v>361428.16</v>
      </c>
      <c r="BB388" s="280">
        <f t="shared" si="120"/>
        <v>361296.48</v>
      </c>
      <c r="BC388" s="280">
        <f t="shared" si="120"/>
        <v>361213.74</v>
      </c>
      <c r="BD388" s="280">
        <f t="shared" si="120"/>
        <v>361152.72</v>
      </c>
      <c r="BE388" s="280">
        <f t="shared" si="120"/>
        <v>361107.3</v>
      </c>
      <c r="BF388" s="280">
        <f t="shared" si="124"/>
        <v>361002.99</v>
      </c>
      <c r="BG388" s="280">
        <f t="shared" si="124"/>
        <v>360865.06</v>
      </c>
      <c r="BH388" s="280">
        <f t="shared" si="124"/>
        <v>360808</v>
      </c>
      <c r="BI388" s="280">
        <f t="shared" si="124"/>
        <v>360854.46</v>
      </c>
      <c r="BJ388" s="280">
        <f t="shared" si="124"/>
        <v>360856.82</v>
      </c>
      <c r="BK388" s="280">
        <f t="shared" si="124"/>
        <v>365801.29</v>
      </c>
      <c r="BL388" s="279">
        <f t="shared" si="105"/>
        <v>4338004.8599999994</v>
      </c>
    </row>
    <row r="389" spans="1:66" x14ac:dyDescent="0.25">
      <c r="A389" s="268" t="s">
        <v>679</v>
      </c>
      <c r="B389" s="175">
        <v>2.5399999999999999E-2</v>
      </c>
      <c r="C389" s="175">
        <v>2.5399999999999999E-2</v>
      </c>
      <c r="D389" s="272">
        <v>0</v>
      </c>
      <c r="E389" s="272">
        <v>0</v>
      </c>
      <c r="F389" s="272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f t="shared" si="102"/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272">
        <v>0</v>
      </c>
      <c r="W389" s="272">
        <v>0</v>
      </c>
      <c r="X389" s="272">
        <v>0</v>
      </c>
      <c r="Y389" s="272">
        <v>0</v>
      </c>
      <c r="Z389" s="272">
        <v>0</v>
      </c>
      <c r="AA389" s="272">
        <v>0</v>
      </c>
      <c r="AB389" s="272">
        <v>0</v>
      </c>
      <c r="AC389" s="272">
        <v>0</v>
      </c>
      <c r="AD389" s="272">
        <v>0</v>
      </c>
      <c r="AE389" s="272">
        <v>0</v>
      </c>
      <c r="AF389" s="272">
        <v>0</v>
      </c>
      <c r="AG389" s="170">
        <f t="shared" si="103"/>
        <v>0</v>
      </c>
      <c r="AI389" s="279">
        <f t="shared" si="122"/>
        <v>0</v>
      </c>
      <c r="AJ389" s="279">
        <f t="shared" si="122"/>
        <v>0</v>
      </c>
      <c r="AK389" s="279">
        <f t="shared" si="122"/>
        <v>0</v>
      </c>
      <c r="AL389" s="279">
        <f t="shared" si="121"/>
        <v>0</v>
      </c>
      <c r="AM389" s="279">
        <f t="shared" si="121"/>
        <v>0</v>
      </c>
      <c r="AN389" s="279">
        <f t="shared" si="121"/>
        <v>0</v>
      </c>
      <c r="AO389" s="279">
        <f t="shared" si="121"/>
        <v>0</v>
      </c>
      <c r="AP389" s="279">
        <f t="shared" si="121"/>
        <v>0</v>
      </c>
      <c r="AQ389" s="279">
        <f t="shared" si="121"/>
        <v>0</v>
      </c>
      <c r="AR389" s="279">
        <f t="shared" si="109"/>
        <v>0</v>
      </c>
      <c r="AS389" s="279">
        <f t="shared" si="109"/>
        <v>0</v>
      </c>
      <c r="AT389" s="279">
        <f t="shared" si="109"/>
        <v>0</v>
      </c>
      <c r="AU389" s="280">
        <f t="shared" si="104"/>
        <v>0</v>
      </c>
      <c r="AV389" s="280">
        <f t="shared" si="123"/>
        <v>0</v>
      </c>
      <c r="AW389" s="280">
        <f t="shared" si="123"/>
        <v>0</v>
      </c>
      <c r="AX389" s="280">
        <f t="shared" si="123"/>
        <v>0</v>
      </c>
      <c r="AY389" s="280">
        <f t="shared" si="123"/>
        <v>0</v>
      </c>
      <c r="AZ389" s="280">
        <f t="shared" si="120"/>
        <v>0</v>
      </c>
      <c r="BA389" s="280">
        <f t="shared" si="120"/>
        <v>0</v>
      </c>
      <c r="BB389" s="280">
        <f t="shared" si="120"/>
        <v>0</v>
      </c>
      <c r="BC389" s="280">
        <f t="shared" si="120"/>
        <v>0</v>
      </c>
      <c r="BD389" s="280">
        <f t="shared" si="120"/>
        <v>0</v>
      </c>
      <c r="BE389" s="280">
        <f t="shared" si="120"/>
        <v>0</v>
      </c>
      <c r="BF389" s="280">
        <f t="shared" si="124"/>
        <v>0</v>
      </c>
      <c r="BG389" s="280">
        <f t="shared" si="124"/>
        <v>0</v>
      </c>
      <c r="BH389" s="280">
        <f t="shared" si="124"/>
        <v>0</v>
      </c>
      <c r="BI389" s="280">
        <f t="shared" si="124"/>
        <v>0</v>
      </c>
      <c r="BJ389" s="280">
        <f t="shared" si="124"/>
        <v>0</v>
      </c>
      <c r="BK389" s="280">
        <f t="shared" si="124"/>
        <v>0</v>
      </c>
      <c r="BL389" s="279">
        <f t="shared" si="105"/>
        <v>0</v>
      </c>
      <c r="BN389" s="279">
        <f>BL389</f>
        <v>0</v>
      </c>
    </row>
    <row r="390" spans="1:66" x14ac:dyDescent="0.25">
      <c r="A390" s="268" t="s">
        <v>399</v>
      </c>
      <c r="B390" s="175">
        <v>1.7000000000000001E-2</v>
      </c>
      <c r="C390" s="175">
        <v>1.7000000000000001E-2</v>
      </c>
      <c r="D390" s="272">
        <v>448760.26</v>
      </c>
      <c r="E390" s="272">
        <v>448760.26</v>
      </c>
      <c r="F390" s="272">
        <v>448760.26</v>
      </c>
      <c r="G390" s="272">
        <v>448760.26</v>
      </c>
      <c r="H390" s="272">
        <v>448760.26</v>
      </c>
      <c r="I390" s="272">
        <v>448760.26</v>
      </c>
      <c r="J390" s="272">
        <v>448760.26</v>
      </c>
      <c r="K390" s="272">
        <v>448760.26</v>
      </c>
      <c r="L390" s="272">
        <v>448760.26</v>
      </c>
      <c r="M390" s="272">
        <v>448760.26</v>
      </c>
      <c r="N390" s="272">
        <v>448760.26</v>
      </c>
      <c r="O390" s="272">
        <v>448760.26</v>
      </c>
      <c r="P390" s="272">
        <f t="shared" ref="P390:P453" si="125">SUM(D390:O390)</f>
        <v>5385123.1199999982</v>
      </c>
      <c r="Q390" s="272">
        <v>448760.26</v>
      </c>
      <c r="R390" s="272">
        <v>448760.26</v>
      </c>
      <c r="S390" s="272">
        <v>448760.26</v>
      </c>
      <c r="T390" s="272">
        <v>448760.26</v>
      </c>
      <c r="U390" s="272">
        <v>448760.26</v>
      </c>
      <c r="V390" s="272">
        <v>448760.26</v>
      </c>
      <c r="W390" s="272">
        <v>448760.26</v>
      </c>
      <c r="X390" s="272">
        <v>448760.26</v>
      </c>
      <c r="Y390" s="272">
        <v>448760.26</v>
      </c>
      <c r="Z390" s="272">
        <v>448760.26</v>
      </c>
      <c r="AA390" s="272">
        <v>448760.26</v>
      </c>
      <c r="AB390" s="272">
        <v>448760.26</v>
      </c>
      <c r="AC390" s="272">
        <v>448760.26</v>
      </c>
      <c r="AD390" s="272">
        <v>448760.26</v>
      </c>
      <c r="AE390" s="272">
        <v>448760.26</v>
      </c>
      <c r="AF390" s="272">
        <v>448760.26</v>
      </c>
      <c r="AG390" s="170">
        <f t="shared" ref="AG390:AG453" si="126">SUM(U390:AF390)</f>
        <v>5385123.1199999982</v>
      </c>
      <c r="AI390" s="279">
        <f t="shared" si="122"/>
        <v>635.74</v>
      </c>
      <c r="AJ390" s="279">
        <f t="shared" si="122"/>
        <v>635.74</v>
      </c>
      <c r="AK390" s="279">
        <f t="shared" si="122"/>
        <v>635.74</v>
      </c>
      <c r="AL390" s="279">
        <f t="shared" si="121"/>
        <v>635.74</v>
      </c>
      <c r="AM390" s="279">
        <f t="shared" si="121"/>
        <v>635.74</v>
      </c>
      <c r="AN390" s="279">
        <f t="shared" si="121"/>
        <v>635.74</v>
      </c>
      <c r="AO390" s="279">
        <f t="shared" si="121"/>
        <v>635.74</v>
      </c>
      <c r="AP390" s="279">
        <f t="shared" si="121"/>
        <v>635.74</v>
      </c>
      <c r="AQ390" s="279">
        <f t="shared" si="121"/>
        <v>635.74</v>
      </c>
      <c r="AR390" s="279">
        <f t="shared" si="109"/>
        <v>635.74</v>
      </c>
      <c r="AS390" s="279">
        <f t="shared" si="109"/>
        <v>635.74</v>
      </c>
      <c r="AT390" s="279">
        <f t="shared" si="109"/>
        <v>635.74</v>
      </c>
      <c r="AU390" s="280">
        <f t="shared" ref="AU390:AU453" si="127">SUM(AI390:AT390)</f>
        <v>7628.8799999999983</v>
      </c>
      <c r="AV390" s="280">
        <f t="shared" si="123"/>
        <v>635.74</v>
      </c>
      <c r="AW390" s="280">
        <f t="shared" si="123"/>
        <v>635.74</v>
      </c>
      <c r="AX390" s="280">
        <f t="shared" si="123"/>
        <v>635.74</v>
      </c>
      <c r="AY390" s="280">
        <f t="shared" si="123"/>
        <v>635.74</v>
      </c>
      <c r="AZ390" s="280">
        <f t="shared" si="120"/>
        <v>635.74</v>
      </c>
      <c r="BA390" s="280">
        <f t="shared" si="120"/>
        <v>635.74</v>
      </c>
      <c r="BB390" s="280">
        <f t="shared" si="120"/>
        <v>635.74</v>
      </c>
      <c r="BC390" s="280">
        <f t="shared" si="120"/>
        <v>635.74</v>
      </c>
      <c r="BD390" s="280">
        <f t="shared" si="120"/>
        <v>635.74</v>
      </c>
      <c r="BE390" s="280">
        <f t="shared" si="120"/>
        <v>635.74</v>
      </c>
      <c r="BF390" s="280">
        <f t="shared" si="124"/>
        <v>635.74</v>
      </c>
      <c r="BG390" s="280">
        <f t="shared" si="124"/>
        <v>635.74</v>
      </c>
      <c r="BH390" s="280">
        <f t="shared" si="124"/>
        <v>635.74</v>
      </c>
      <c r="BI390" s="280">
        <f t="shared" si="124"/>
        <v>635.74</v>
      </c>
      <c r="BJ390" s="280">
        <f t="shared" si="124"/>
        <v>635.74</v>
      </c>
      <c r="BK390" s="280">
        <f t="shared" si="124"/>
        <v>635.74</v>
      </c>
      <c r="BL390" s="279">
        <f t="shared" ref="BL390:BL417" si="128">SUM(AZ390:BK390)</f>
        <v>7628.8799999999983</v>
      </c>
    </row>
    <row r="391" spans="1:66" x14ac:dyDescent="0.25">
      <c r="A391" s="268" t="s">
        <v>680</v>
      </c>
      <c r="B391" s="175">
        <v>1.7000000000000001E-2</v>
      </c>
      <c r="C391" s="175">
        <v>1.7000000000000001E-2</v>
      </c>
      <c r="D391" s="272">
        <v>0</v>
      </c>
      <c r="E391" s="272">
        <v>0</v>
      </c>
      <c r="F391" s="272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f t="shared" si="125"/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272">
        <v>0</v>
      </c>
      <c r="Y391" s="272">
        <v>0</v>
      </c>
      <c r="Z391" s="272">
        <v>0</v>
      </c>
      <c r="AA391" s="272">
        <v>0</v>
      </c>
      <c r="AB391" s="272">
        <v>0</v>
      </c>
      <c r="AC391" s="272">
        <v>0</v>
      </c>
      <c r="AD391" s="272">
        <v>0</v>
      </c>
      <c r="AE391" s="272">
        <v>0</v>
      </c>
      <c r="AF391" s="272">
        <v>0</v>
      </c>
      <c r="AG391" s="170">
        <f t="shared" si="126"/>
        <v>0</v>
      </c>
      <c r="AI391" s="279">
        <f t="shared" si="122"/>
        <v>0</v>
      </c>
      <c r="AJ391" s="279">
        <f t="shared" si="122"/>
        <v>0</v>
      </c>
      <c r="AK391" s="279">
        <f t="shared" si="122"/>
        <v>0</v>
      </c>
      <c r="AL391" s="279">
        <f t="shared" si="121"/>
        <v>0</v>
      </c>
      <c r="AM391" s="279">
        <f t="shared" si="121"/>
        <v>0</v>
      </c>
      <c r="AN391" s="279">
        <f t="shared" si="121"/>
        <v>0</v>
      </c>
      <c r="AO391" s="279">
        <f t="shared" si="121"/>
        <v>0</v>
      </c>
      <c r="AP391" s="279">
        <f t="shared" si="121"/>
        <v>0</v>
      </c>
      <c r="AQ391" s="279">
        <f t="shared" si="121"/>
        <v>0</v>
      </c>
      <c r="AR391" s="279">
        <f t="shared" si="109"/>
        <v>0</v>
      </c>
      <c r="AS391" s="279">
        <f t="shared" si="109"/>
        <v>0</v>
      </c>
      <c r="AT391" s="279">
        <f t="shared" si="109"/>
        <v>0</v>
      </c>
      <c r="AU391" s="280">
        <f t="shared" si="127"/>
        <v>0</v>
      </c>
      <c r="AV391" s="280">
        <f t="shared" si="123"/>
        <v>0</v>
      </c>
      <c r="AW391" s="280">
        <f t="shared" si="123"/>
        <v>0</v>
      </c>
      <c r="AX391" s="280">
        <f t="shared" si="123"/>
        <v>0</v>
      </c>
      <c r="AY391" s="280">
        <f t="shared" si="123"/>
        <v>0</v>
      </c>
      <c r="AZ391" s="280">
        <f t="shared" si="120"/>
        <v>0</v>
      </c>
      <c r="BA391" s="280">
        <f t="shared" si="120"/>
        <v>0</v>
      </c>
      <c r="BB391" s="280">
        <f t="shared" si="120"/>
        <v>0</v>
      </c>
      <c r="BC391" s="280">
        <f t="shared" si="120"/>
        <v>0</v>
      </c>
      <c r="BD391" s="280">
        <f t="shared" si="120"/>
        <v>0</v>
      </c>
      <c r="BE391" s="280">
        <f t="shared" si="120"/>
        <v>0</v>
      </c>
      <c r="BF391" s="280">
        <f t="shared" si="124"/>
        <v>0</v>
      </c>
      <c r="BG391" s="280">
        <f t="shared" si="124"/>
        <v>0</v>
      </c>
      <c r="BH391" s="280">
        <f t="shared" si="124"/>
        <v>0</v>
      </c>
      <c r="BI391" s="280">
        <f t="shared" si="124"/>
        <v>0</v>
      </c>
      <c r="BJ391" s="280">
        <f t="shared" si="124"/>
        <v>0</v>
      </c>
      <c r="BK391" s="280">
        <f t="shared" si="124"/>
        <v>0</v>
      </c>
      <c r="BL391" s="279">
        <f t="shared" si="128"/>
        <v>0</v>
      </c>
    </row>
    <row r="392" spans="1:66" x14ac:dyDescent="0.25">
      <c r="A392" s="268" t="s">
        <v>400</v>
      </c>
      <c r="B392" s="175">
        <v>7.4000000000000003E-3</v>
      </c>
      <c r="C392" s="175">
        <v>7.4000000000000003E-3</v>
      </c>
      <c r="D392" s="272">
        <v>1299094.3999999999</v>
      </c>
      <c r="E392" s="272">
        <v>1299094.3999999999</v>
      </c>
      <c r="F392" s="272">
        <v>1299343.48</v>
      </c>
      <c r="G392" s="272">
        <v>1299592.55</v>
      </c>
      <c r="H392" s="272">
        <v>1299592.55</v>
      </c>
      <c r="I392" s="272">
        <v>1299592.55</v>
      </c>
      <c r="J392" s="272">
        <v>1299592.55</v>
      </c>
      <c r="K392" s="272">
        <v>1299592.55</v>
      </c>
      <c r="L392" s="272">
        <v>1299592.55</v>
      </c>
      <c r="M392" s="272">
        <v>1299592.55</v>
      </c>
      <c r="N392" s="272">
        <v>1299592.55</v>
      </c>
      <c r="O392" s="272">
        <v>1299592.55</v>
      </c>
      <c r="P392" s="272">
        <f t="shared" si="125"/>
        <v>15593865.230000004</v>
      </c>
      <c r="Q392" s="272">
        <v>1299592.55</v>
      </c>
      <c r="R392" s="272">
        <v>1299592.55</v>
      </c>
      <c r="S392" s="272">
        <v>1299592.55</v>
      </c>
      <c r="T392" s="272">
        <v>1299592.55</v>
      </c>
      <c r="U392" s="272">
        <v>1299592.55</v>
      </c>
      <c r="V392" s="272">
        <v>1299592.55</v>
      </c>
      <c r="W392" s="272">
        <v>1299592.55</v>
      </c>
      <c r="X392" s="272">
        <v>1299592.55</v>
      </c>
      <c r="Y392" s="272">
        <v>1299592.55</v>
      </c>
      <c r="Z392" s="272">
        <v>1299592.55</v>
      </c>
      <c r="AA392" s="272">
        <v>1299592.55</v>
      </c>
      <c r="AB392" s="272">
        <v>5901581.2349999994</v>
      </c>
      <c r="AC392" s="272">
        <v>10578323.66</v>
      </c>
      <c r="AD392" s="272">
        <v>10790331.140000001</v>
      </c>
      <c r="AE392" s="272">
        <v>11064838.620000001</v>
      </c>
      <c r="AF392" s="272">
        <v>11202092.360000001</v>
      </c>
      <c r="AG392" s="170">
        <f t="shared" si="126"/>
        <v>58634314.864999995</v>
      </c>
      <c r="AI392" s="279">
        <f t="shared" si="122"/>
        <v>801.11</v>
      </c>
      <c r="AJ392" s="279">
        <f t="shared" si="122"/>
        <v>801.11</v>
      </c>
      <c r="AK392" s="279">
        <f t="shared" si="122"/>
        <v>801.26</v>
      </c>
      <c r="AL392" s="279">
        <f t="shared" si="121"/>
        <v>801.42</v>
      </c>
      <c r="AM392" s="279">
        <f t="shared" si="121"/>
        <v>801.42</v>
      </c>
      <c r="AN392" s="279">
        <f t="shared" si="121"/>
        <v>801.42</v>
      </c>
      <c r="AO392" s="279">
        <f t="shared" si="121"/>
        <v>801.42</v>
      </c>
      <c r="AP392" s="279">
        <f t="shared" si="121"/>
        <v>801.42</v>
      </c>
      <c r="AQ392" s="279">
        <f t="shared" si="121"/>
        <v>801.42</v>
      </c>
      <c r="AR392" s="279">
        <f t="shared" si="109"/>
        <v>801.42</v>
      </c>
      <c r="AS392" s="279">
        <f t="shared" si="109"/>
        <v>801.42</v>
      </c>
      <c r="AT392" s="279">
        <f t="shared" si="109"/>
        <v>801.42</v>
      </c>
      <c r="AU392" s="280">
        <f t="shared" si="127"/>
        <v>9616.26</v>
      </c>
      <c r="AV392" s="280">
        <f t="shared" si="123"/>
        <v>801.42</v>
      </c>
      <c r="AW392" s="280">
        <f t="shared" si="123"/>
        <v>801.42</v>
      </c>
      <c r="AX392" s="280">
        <f t="shared" si="123"/>
        <v>801.42</v>
      </c>
      <c r="AY392" s="280">
        <f t="shared" si="123"/>
        <v>801.42</v>
      </c>
      <c r="AZ392" s="280">
        <f t="shared" si="120"/>
        <v>801.42</v>
      </c>
      <c r="BA392" s="280">
        <f t="shared" si="120"/>
        <v>801.42</v>
      </c>
      <c r="BB392" s="280">
        <f t="shared" si="120"/>
        <v>801.42</v>
      </c>
      <c r="BC392" s="280">
        <f t="shared" si="120"/>
        <v>801.42</v>
      </c>
      <c r="BD392" s="280">
        <f t="shared" si="120"/>
        <v>801.42</v>
      </c>
      <c r="BE392" s="280">
        <f t="shared" si="120"/>
        <v>801.42</v>
      </c>
      <c r="BF392" s="280">
        <f t="shared" si="124"/>
        <v>801.42</v>
      </c>
      <c r="BG392" s="280">
        <f t="shared" si="124"/>
        <v>3639.31</v>
      </c>
      <c r="BH392" s="280">
        <f t="shared" si="124"/>
        <v>6523.3</v>
      </c>
      <c r="BI392" s="280">
        <f t="shared" si="124"/>
        <v>6654.04</v>
      </c>
      <c r="BJ392" s="280">
        <f t="shared" si="124"/>
        <v>6823.32</v>
      </c>
      <c r="BK392" s="280">
        <f t="shared" si="124"/>
        <v>6907.96</v>
      </c>
      <c r="BL392" s="279">
        <f t="shared" si="128"/>
        <v>36157.870000000003</v>
      </c>
    </row>
    <row r="393" spans="1:66" x14ac:dyDescent="0.25">
      <c r="A393" s="268" t="s">
        <v>681</v>
      </c>
      <c r="B393" s="175">
        <v>7.4000000000000003E-3</v>
      </c>
      <c r="C393" s="175">
        <v>7.4000000000000003E-3</v>
      </c>
      <c r="D393" s="272">
        <v>0</v>
      </c>
      <c r="E393" s="272">
        <v>0</v>
      </c>
      <c r="F393" s="272">
        <v>0</v>
      </c>
      <c r="G393" s="272">
        <v>0</v>
      </c>
      <c r="H393" s="272">
        <v>0</v>
      </c>
      <c r="I393" s="272">
        <v>0</v>
      </c>
      <c r="J393" s="272">
        <v>0</v>
      </c>
      <c r="K393" s="272">
        <v>0</v>
      </c>
      <c r="L393" s="272">
        <v>0</v>
      </c>
      <c r="M393" s="272">
        <v>0</v>
      </c>
      <c r="N393" s="272">
        <v>0</v>
      </c>
      <c r="O393" s="272">
        <v>0</v>
      </c>
      <c r="P393" s="272">
        <f t="shared" si="125"/>
        <v>0</v>
      </c>
      <c r="Q393" s="272">
        <v>0</v>
      </c>
      <c r="R393" s="272">
        <v>0</v>
      </c>
      <c r="S393" s="272">
        <v>0</v>
      </c>
      <c r="T393" s="272">
        <v>0</v>
      </c>
      <c r="U393" s="272">
        <v>0</v>
      </c>
      <c r="V393" s="272">
        <v>0</v>
      </c>
      <c r="W393" s="272">
        <v>0</v>
      </c>
      <c r="X393" s="272">
        <v>0</v>
      </c>
      <c r="Y393" s="272">
        <v>0</v>
      </c>
      <c r="Z393" s="272">
        <v>0</v>
      </c>
      <c r="AA393" s="272">
        <v>0</v>
      </c>
      <c r="AB393" s="272">
        <v>0</v>
      </c>
      <c r="AC393" s="272">
        <v>0</v>
      </c>
      <c r="AD393" s="272">
        <v>0</v>
      </c>
      <c r="AE393" s="272">
        <v>0</v>
      </c>
      <c r="AF393" s="272">
        <v>0</v>
      </c>
      <c r="AG393" s="170">
        <f t="shared" si="126"/>
        <v>0</v>
      </c>
      <c r="AI393" s="279">
        <f t="shared" si="122"/>
        <v>0</v>
      </c>
      <c r="AJ393" s="279">
        <f t="shared" si="122"/>
        <v>0</v>
      </c>
      <c r="AK393" s="279">
        <f t="shared" si="122"/>
        <v>0</v>
      </c>
      <c r="AL393" s="279">
        <f t="shared" si="121"/>
        <v>0</v>
      </c>
      <c r="AM393" s="279">
        <f t="shared" si="121"/>
        <v>0</v>
      </c>
      <c r="AN393" s="279">
        <f t="shared" si="121"/>
        <v>0</v>
      </c>
      <c r="AO393" s="279">
        <f t="shared" si="121"/>
        <v>0</v>
      </c>
      <c r="AP393" s="279">
        <f t="shared" si="121"/>
        <v>0</v>
      </c>
      <c r="AQ393" s="279">
        <f t="shared" si="121"/>
        <v>0</v>
      </c>
      <c r="AR393" s="279">
        <f t="shared" si="109"/>
        <v>0</v>
      </c>
      <c r="AS393" s="279">
        <f t="shared" si="109"/>
        <v>0</v>
      </c>
      <c r="AT393" s="279">
        <f t="shared" si="109"/>
        <v>0</v>
      </c>
      <c r="AU393" s="280">
        <f t="shared" si="127"/>
        <v>0</v>
      </c>
      <c r="AV393" s="280">
        <f t="shared" si="123"/>
        <v>0</v>
      </c>
      <c r="AW393" s="280">
        <f t="shared" si="123"/>
        <v>0</v>
      </c>
      <c r="AX393" s="280">
        <f t="shared" si="123"/>
        <v>0</v>
      </c>
      <c r="AY393" s="280">
        <f t="shared" si="123"/>
        <v>0</v>
      </c>
      <c r="AZ393" s="280">
        <f t="shared" si="120"/>
        <v>0</v>
      </c>
      <c r="BA393" s="280">
        <f t="shared" si="120"/>
        <v>0</v>
      </c>
      <c r="BB393" s="280">
        <f t="shared" si="120"/>
        <v>0</v>
      </c>
      <c r="BC393" s="280">
        <f t="shared" si="120"/>
        <v>0</v>
      </c>
      <c r="BD393" s="280">
        <f t="shared" si="120"/>
        <v>0</v>
      </c>
      <c r="BE393" s="280">
        <f t="shared" si="120"/>
        <v>0</v>
      </c>
      <c r="BF393" s="280">
        <f t="shared" si="124"/>
        <v>0</v>
      </c>
      <c r="BG393" s="280">
        <f t="shared" si="124"/>
        <v>0</v>
      </c>
      <c r="BH393" s="280">
        <f t="shared" si="124"/>
        <v>0</v>
      </c>
      <c r="BI393" s="280">
        <f t="shared" si="124"/>
        <v>0</v>
      </c>
      <c r="BJ393" s="280">
        <f t="shared" si="124"/>
        <v>0</v>
      </c>
      <c r="BK393" s="280">
        <f t="shared" si="124"/>
        <v>0</v>
      </c>
      <c r="BL393" s="279">
        <f t="shared" si="128"/>
        <v>0</v>
      </c>
    </row>
    <row r="394" spans="1:66" x14ac:dyDescent="0.25">
      <c r="A394" s="268" t="s">
        <v>401</v>
      </c>
      <c r="B394" s="175">
        <v>6.4000000000000003E-3</v>
      </c>
      <c r="C394" s="175">
        <v>6.4000000000000003E-3</v>
      </c>
      <c r="D394" s="272">
        <v>2075300.07</v>
      </c>
      <c r="E394" s="272">
        <v>2075300.07</v>
      </c>
      <c r="F394" s="272">
        <v>2075300.07</v>
      </c>
      <c r="G394" s="272">
        <v>2075300.07</v>
      </c>
      <c r="H394" s="272">
        <v>2075300.07</v>
      </c>
      <c r="I394" s="272">
        <v>2075300.07</v>
      </c>
      <c r="J394" s="272">
        <v>2075300.07</v>
      </c>
      <c r="K394" s="272">
        <v>2075300.07</v>
      </c>
      <c r="L394" s="272">
        <v>2075300.07</v>
      </c>
      <c r="M394" s="272">
        <v>2075300.07</v>
      </c>
      <c r="N394" s="272">
        <v>2075300.07</v>
      </c>
      <c r="O394" s="272">
        <v>2075300.07</v>
      </c>
      <c r="P394" s="272">
        <f t="shared" si="125"/>
        <v>24903600.84</v>
      </c>
      <c r="Q394" s="272">
        <v>2075300.07</v>
      </c>
      <c r="R394" s="272">
        <v>2075300.07</v>
      </c>
      <c r="S394" s="272">
        <v>2075300.07</v>
      </c>
      <c r="T394" s="272">
        <v>2075300.07</v>
      </c>
      <c r="U394" s="272">
        <v>2075300.07</v>
      </c>
      <c r="V394" s="272">
        <v>2075300.07</v>
      </c>
      <c r="W394" s="272">
        <v>2075300.07</v>
      </c>
      <c r="X394" s="272">
        <v>2075300.07</v>
      </c>
      <c r="Y394" s="272">
        <v>2075300.07</v>
      </c>
      <c r="Z394" s="272">
        <v>2075300.07</v>
      </c>
      <c r="AA394" s="272">
        <v>2075300.07</v>
      </c>
      <c r="AB394" s="272">
        <v>2075300.07</v>
      </c>
      <c r="AC394" s="272">
        <v>2075300.07</v>
      </c>
      <c r="AD394" s="272">
        <v>2075300.07</v>
      </c>
      <c r="AE394" s="272">
        <v>2075300.07</v>
      </c>
      <c r="AF394" s="272">
        <v>2075300.07</v>
      </c>
      <c r="AG394" s="170">
        <f t="shared" si="126"/>
        <v>24903600.84</v>
      </c>
      <c r="AI394" s="279">
        <f t="shared" si="122"/>
        <v>1106.83</v>
      </c>
      <c r="AJ394" s="279">
        <f t="shared" si="122"/>
        <v>1106.83</v>
      </c>
      <c r="AK394" s="279">
        <f t="shared" si="122"/>
        <v>1106.83</v>
      </c>
      <c r="AL394" s="279">
        <f t="shared" si="121"/>
        <v>1106.83</v>
      </c>
      <c r="AM394" s="279">
        <f t="shared" si="121"/>
        <v>1106.83</v>
      </c>
      <c r="AN394" s="279">
        <f t="shared" si="121"/>
        <v>1106.83</v>
      </c>
      <c r="AO394" s="279">
        <f t="shared" si="121"/>
        <v>1106.83</v>
      </c>
      <c r="AP394" s="279">
        <f t="shared" si="121"/>
        <v>1106.83</v>
      </c>
      <c r="AQ394" s="279">
        <f t="shared" si="121"/>
        <v>1106.83</v>
      </c>
      <c r="AR394" s="279">
        <f t="shared" si="109"/>
        <v>1106.83</v>
      </c>
      <c r="AS394" s="279">
        <f t="shared" si="109"/>
        <v>1106.83</v>
      </c>
      <c r="AT394" s="279">
        <f t="shared" si="109"/>
        <v>1106.83</v>
      </c>
      <c r="AU394" s="280">
        <f t="shared" si="127"/>
        <v>13281.96</v>
      </c>
      <c r="AV394" s="280">
        <f t="shared" si="123"/>
        <v>1106.83</v>
      </c>
      <c r="AW394" s="280">
        <f t="shared" si="123"/>
        <v>1106.83</v>
      </c>
      <c r="AX394" s="280">
        <f t="shared" si="123"/>
        <v>1106.83</v>
      </c>
      <c r="AY394" s="280">
        <f t="shared" si="123"/>
        <v>1106.83</v>
      </c>
      <c r="AZ394" s="280">
        <f t="shared" si="120"/>
        <v>1106.83</v>
      </c>
      <c r="BA394" s="280">
        <f t="shared" si="120"/>
        <v>1106.83</v>
      </c>
      <c r="BB394" s="280">
        <f t="shared" si="120"/>
        <v>1106.83</v>
      </c>
      <c r="BC394" s="280">
        <f t="shared" si="120"/>
        <v>1106.83</v>
      </c>
      <c r="BD394" s="280">
        <f t="shared" si="120"/>
        <v>1106.83</v>
      </c>
      <c r="BE394" s="280">
        <f t="shared" si="120"/>
        <v>1106.83</v>
      </c>
      <c r="BF394" s="280">
        <f t="shared" si="124"/>
        <v>1106.83</v>
      </c>
      <c r="BG394" s="280">
        <f t="shared" si="124"/>
        <v>1106.83</v>
      </c>
      <c r="BH394" s="280">
        <f t="shared" si="124"/>
        <v>1106.83</v>
      </c>
      <c r="BI394" s="280">
        <f t="shared" si="124"/>
        <v>1106.83</v>
      </c>
      <c r="BJ394" s="280">
        <f t="shared" si="124"/>
        <v>1106.83</v>
      </c>
      <c r="BK394" s="280">
        <f t="shared" si="124"/>
        <v>1106.83</v>
      </c>
      <c r="BL394" s="279">
        <f t="shared" si="128"/>
        <v>13281.96</v>
      </c>
    </row>
    <row r="395" spans="1:66" x14ac:dyDescent="0.25">
      <c r="A395" s="268" t="s">
        <v>682</v>
      </c>
      <c r="B395" s="175">
        <v>6.4000000000000003E-3</v>
      </c>
      <c r="C395" s="175">
        <v>6.4000000000000003E-3</v>
      </c>
      <c r="D395" s="272">
        <v>0</v>
      </c>
      <c r="E395" s="272">
        <v>0</v>
      </c>
      <c r="F395" s="272">
        <v>0</v>
      </c>
      <c r="G395" s="272">
        <v>0</v>
      </c>
      <c r="H395" s="272">
        <v>0</v>
      </c>
      <c r="I395" s="272">
        <v>0</v>
      </c>
      <c r="J395" s="272">
        <v>0</v>
      </c>
      <c r="K395" s="272">
        <v>0</v>
      </c>
      <c r="L395" s="272">
        <v>0</v>
      </c>
      <c r="M395" s="272">
        <v>0</v>
      </c>
      <c r="N395" s="272">
        <v>0</v>
      </c>
      <c r="O395" s="272">
        <v>0</v>
      </c>
      <c r="P395" s="272">
        <f t="shared" si="125"/>
        <v>0</v>
      </c>
      <c r="Q395" s="272">
        <v>0</v>
      </c>
      <c r="R395" s="272">
        <v>0</v>
      </c>
      <c r="S395" s="272">
        <v>0</v>
      </c>
      <c r="T395" s="272">
        <v>0</v>
      </c>
      <c r="U395" s="272">
        <v>0</v>
      </c>
      <c r="V395" s="272">
        <v>0</v>
      </c>
      <c r="W395" s="272">
        <v>0</v>
      </c>
      <c r="X395" s="272">
        <v>0</v>
      </c>
      <c r="Y395" s="272">
        <v>0</v>
      </c>
      <c r="Z395" s="272">
        <v>0</v>
      </c>
      <c r="AA395" s="272">
        <v>0</v>
      </c>
      <c r="AB395" s="272">
        <v>0</v>
      </c>
      <c r="AC395" s="272">
        <v>0</v>
      </c>
      <c r="AD395" s="272">
        <v>0</v>
      </c>
      <c r="AE395" s="272">
        <v>0</v>
      </c>
      <c r="AF395" s="272">
        <v>0</v>
      </c>
      <c r="AG395" s="170">
        <f t="shared" si="126"/>
        <v>0</v>
      </c>
      <c r="AI395" s="279">
        <f t="shared" si="122"/>
        <v>0</v>
      </c>
      <c r="AJ395" s="279">
        <f t="shared" si="122"/>
        <v>0</v>
      </c>
      <c r="AK395" s="279">
        <f t="shared" si="122"/>
        <v>0</v>
      </c>
      <c r="AL395" s="279">
        <f t="shared" si="121"/>
        <v>0</v>
      </c>
      <c r="AM395" s="279">
        <f t="shared" si="121"/>
        <v>0</v>
      </c>
      <c r="AN395" s="279">
        <f t="shared" si="121"/>
        <v>0</v>
      </c>
      <c r="AO395" s="279">
        <f t="shared" si="121"/>
        <v>0</v>
      </c>
      <c r="AP395" s="279">
        <f t="shared" si="121"/>
        <v>0</v>
      </c>
      <c r="AQ395" s="279">
        <f t="shared" si="121"/>
        <v>0</v>
      </c>
      <c r="AR395" s="279">
        <f t="shared" si="109"/>
        <v>0</v>
      </c>
      <c r="AS395" s="279">
        <f t="shared" si="109"/>
        <v>0</v>
      </c>
      <c r="AT395" s="279">
        <f t="shared" si="109"/>
        <v>0</v>
      </c>
      <c r="AU395" s="280">
        <f t="shared" si="127"/>
        <v>0</v>
      </c>
      <c r="AV395" s="280">
        <f t="shared" si="123"/>
        <v>0</v>
      </c>
      <c r="AW395" s="280">
        <f t="shared" si="123"/>
        <v>0</v>
      </c>
      <c r="AX395" s="280">
        <f t="shared" si="123"/>
        <v>0</v>
      </c>
      <c r="AY395" s="280">
        <f t="shared" si="123"/>
        <v>0</v>
      </c>
      <c r="AZ395" s="280">
        <f t="shared" si="120"/>
        <v>0</v>
      </c>
      <c r="BA395" s="280">
        <f t="shared" si="120"/>
        <v>0</v>
      </c>
      <c r="BB395" s="280">
        <f t="shared" si="120"/>
        <v>0</v>
      </c>
      <c r="BC395" s="280">
        <f t="shared" si="120"/>
        <v>0</v>
      </c>
      <c r="BD395" s="280">
        <f t="shared" si="120"/>
        <v>0</v>
      </c>
      <c r="BE395" s="280">
        <f t="shared" si="120"/>
        <v>0</v>
      </c>
      <c r="BF395" s="280">
        <f t="shared" si="124"/>
        <v>0</v>
      </c>
      <c r="BG395" s="280">
        <f t="shared" si="124"/>
        <v>0</v>
      </c>
      <c r="BH395" s="280">
        <f t="shared" si="124"/>
        <v>0</v>
      </c>
      <c r="BI395" s="280">
        <f t="shared" si="124"/>
        <v>0</v>
      </c>
      <c r="BJ395" s="280">
        <f t="shared" si="124"/>
        <v>0</v>
      </c>
      <c r="BK395" s="280">
        <f t="shared" si="124"/>
        <v>0</v>
      </c>
      <c r="BL395" s="279">
        <f t="shared" si="128"/>
        <v>0</v>
      </c>
    </row>
    <row r="396" spans="1:66" x14ac:dyDescent="0.25">
      <c r="A396" s="268" t="s">
        <v>402</v>
      </c>
      <c r="B396" s="175">
        <v>6.4000000000000003E-3</v>
      </c>
      <c r="C396" s="175">
        <v>6.4000000000000003E-3</v>
      </c>
      <c r="D396" s="272">
        <v>2627.41</v>
      </c>
      <c r="E396" s="272">
        <v>2627.41</v>
      </c>
      <c r="F396" s="272">
        <v>2627.41</v>
      </c>
      <c r="G396" s="272">
        <v>2627.41</v>
      </c>
      <c r="H396" s="272">
        <v>2627.41</v>
      </c>
      <c r="I396" s="272">
        <v>2627.41</v>
      </c>
      <c r="J396" s="272">
        <v>2627.41</v>
      </c>
      <c r="K396" s="272">
        <v>2627.41</v>
      </c>
      <c r="L396" s="272">
        <v>2627.41</v>
      </c>
      <c r="M396" s="272">
        <v>2627.41</v>
      </c>
      <c r="N396" s="272">
        <v>2627.41</v>
      </c>
      <c r="O396" s="272">
        <v>2627.41</v>
      </c>
      <c r="P396" s="272">
        <f t="shared" si="125"/>
        <v>31528.92</v>
      </c>
      <c r="Q396" s="272">
        <v>2627.41</v>
      </c>
      <c r="R396" s="272">
        <v>2627.41</v>
      </c>
      <c r="S396" s="272">
        <v>2627.41</v>
      </c>
      <c r="T396" s="272">
        <v>2627.41</v>
      </c>
      <c r="U396" s="272">
        <v>2627.41</v>
      </c>
      <c r="V396" s="272">
        <v>2627.41</v>
      </c>
      <c r="W396" s="272">
        <v>2627.41</v>
      </c>
      <c r="X396" s="272">
        <v>2627.41</v>
      </c>
      <c r="Y396" s="272">
        <v>2627.41</v>
      </c>
      <c r="Z396" s="272">
        <v>2627.41</v>
      </c>
      <c r="AA396" s="272">
        <v>2627.41</v>
      </c>
      <c r="AB396" s="272">
        <v>2627.41</v>
      </c>
      <c r="AC396" s="272">
        <v>2627.41</v>
      </c>
      <c r="AD396" s="272">
        <v>2627.41</v>
      </c>
      <c r="AE396" s="272">
        <v>2627.41</v>
      </c>
      <c r="AF396" s="272">
        <v>2627.41</v>
      </c>
      <c r="AG396" s="170">
        <f t="shared" si="126"/>
        <v>31528.92</v>
      </c>
      <c r="AI396" s="279">
        <f t="shared" si="122"/>
        <v>1.4</v>
      </c>
      <c r="AJ396" s="279">
        <f t="shared" si="122"/>
        <v>1.4</v>
      </c>
      <c r="AK396" s="279">
        <f t="shared" si="122"/>
        <v>1.4</v>
      </c>
      <c r="AL396" s="279">
        <f t="shared" si="121"/>
        <v>1.4</v>
      </c>
      <c r="AM396" s="279">
        <f t="shared" si="121"/>
        <v>1.4</v>
      </c>
      <c r="AN396" s="279">
        <f t="shared" si="121"/>
        <v>1.4</v>
      </c>
      <c r="AO396" s="279">
        <f t="shared" si="121"/>
        <v>1.4</v>
      </c>
      <c r="AP396" s="279">
        <f t="shared" si="121"/>
        <v>1.4</v>
      </c>
      <c r="AQ396" s="279">
        <f t="shared" si="121"/>
        <v>1.4</v>
      </c>
      <c r="AR396" s="279">
        <f t="shared" si="109"/>
        <v>1.4</v>
      </c>
      <c r="AS396" s="279">
        <f t="shared" si="109"/>
        <v>1.4</v>
      </c>
      <c r="AT396" s="279">
        <f t="shared" si="109"/>
        <v>1.4</v>
      </c>
      <c r="AU396" s="280">
        <f t="shared" si="127"/>
        <v>16.8</v>
      </c>
      <c r="AV396" s="280">
        <f t="shared" si="123"/>
        <v>1.4</v>
      </c>
      <c r="AW396" s="280">
        <f t="shared" si="123"/>
        <v>1.4</v>
      </c>
      <c r="AX396" s="280">
        <f t="shared" si="123"/>
        <v>1.4</v>
      </c>
      <c r="AY396" s="280">
        <f t="shared" si="123"/>
        <v>1.4</v>
      </c>
      <c r="AZ396" s="280">
        <f t="shared" si="120"/>
        <v>1.4</v>
      </c>
      <c r="BA396" s="280">
        <f t="shared" si="120"/>
        <v>1.4</v>
      </c>
      <c r="BB396" s="280">
        <f t="shared" si="120"/>
        <v>1.4</v>
      </c>
      <c r="BC396" s="280">
        <f t="shared" si="120"/>
        <v>1.4</v>
      </c>
      <c r="BD396" s="280">
        <f t="shared" si="120"/>
        <v>1.4</v>
      </c>
      <c r="BE396" s="280">
        <f t="shared" si="120"/>
        <v>1.4</v>
      </c>
      <c r="BF396" s="280">
        <f t="shared" si="124"/>
        <v>1.4</v>
      </c>
      <c r="BG396" s="280">
        <f t="shared" si="124"/>
        <v>1.4</v>
      </c>
      <c r="BH396" s="280">
        <f t="shared" si="124"/>
        <v>1.4</v>
      </c>
      <c r="BI396" s="280">
        <f t="shared" si="124"/>
        <v>1.4</v>
      </c>
      <c r="BJ396" s="280">
        <f t="shared" si="124"/>
        <v>1.4</v>
      </c>
      <c r="BK396" s="280">
        <f t="shared" si="124"/>
        <v>1.4</v>
      </c>
      <c r="BL396" s="279">
        <f t="shared" si="128"/>
        <v>16.8</v>
      </c>
    </row>
    <row r="397" spans="1:66" x14ac:dyDescent="0.25">
      <c r="A397" s="268" t="s">
        <v>403</v>
      </c>
      <c r="B397" s="175">
        <v>6.4000000000000003E-3</v>
      </c>
      <c r="C397" s="175">
        <v>6.4000000000000003E-3</v>
      </c>
      <c r="D397" s="272">
        <v>91001.83</v>
      </c>
      <c r="E397" s="272">
        <v>91001.83</v>
      </c>
      <c r="F397" s="272">
        <v>91001.83</v>
      </c>
      <c r="G397" s="272">
        <v>91001.83</v>
      </c>
      <c r="H397" s="272">
        <v>91001.83</v>
      </c>
      <c r="I397" s="272">
        <v>91001.83</v>
      </c>
      <c r="J397" s="272">
        <v>91001.83</v>
      </c>
      <c r="K397" s="272">
        <v>91001.83</v>
      </c>
      <c r="L397" s="272">
        <v>91001.83</v>
      </c>
      <c r="M397" s="272">
        <v>91001.83</v>
      </c>
      <c r="N397" s="272">
        <v>91001.83</v>
      </c>
      <c r="O397" s="272">
        <v>91001.83</v>
      </c>
      <c r="P397" s="272">
        <f t="shared" si="125"/>
        <v>1092021.9599999997</v>
      </c>
      <c r="Q397" s="272">
        <v>91001.83</v>
      </c>
      <c r="R397" s="272">
        <v>91001.83</v>
      </c>
      <c r="S397" s="272">
        <v>91001.83</v>
      </c>
      <c r="T397" s="272">
        <v>91001.83</v>
      </c>
      <c r="U397" s="272">
        <v>91001.83</v>
      </c>
      <c r="V397" s="272">
        <v>91001.83</v>
      </c>
      <c r="W397" s="272">
        <v>91001.83</v>
      </c>
      <c r="X397" s="272">
        <v>91001.83</v>
      </c>
      <c r="Y397" s="272">
        <v>91001.83</v>
      </c>
      <c r="Z397" s="272">
        <v>91001.83</v>
      </c>
      <c r="AA397" s="272">
        <v>91001.83</v>
      </c>
      <c r="AB397" s="272">
        <v>91001.83</v>
      </c>
      <c r="AC397" s="272">
        <v>91001.83</v>
      </c>
      <c r="AD397" s="272">
        <v>91001.83</v>
      </c>
      <c r="AE397" s="272">
        <v>91001.83</v>
      </c>
      <c r="AF397" s="272">
        <v>91001.83</v>
      </c>
      <c r="AG397" s="170">
        <f t="shared" si="126"/>
        <v>1092021.9599999997</v>
      </c>
      <c r="AI397" s="279">
        <f t="shared" si="122"/>
        <v>48.53</v>
      </c>
      <c r="AJ397" s="279">
        <f t="shared" si="122"/>
        <v>48.53</v>
      </c>
      <c r="AK397" s="279">
        <f t="shared" si="122"/>
        <v>48.53</v>
      </c>
      <c r="AL397" s="279">
        <f t="shared" si="121"/>
        <v>48.53</v>
      </c>
      <c r="AM397" s="279">
        <f t="shared" si="121"/>
        <v>48.53</v>
      </c>
      <c r="AN397" s="279">
        <f t="shared" si="121"/>
        <v>48.53</v>
      </c>
      <c r="AO397" s="279">
        <f t="shared" si="121"/>
        <v>48.53</v>
      </c>
      <c r="AP397" s="279">
        <f t="shared" si="121"/>
        <v>48.53</v>
      </c>
      <c r="AQ397" s="279">
        <f t="shared" si="121"/>
        <v>48.53</v>
      </c>
      <c r="AR397" s="279">
        <f t="shared" si="109"/>
        <v>48.53</v>
      </c>
      <c r="AS397" s="279">
        <f t="shared" si="109"/>
        <v>48.53</v>
      </c>
      <c r="AT397" s="279">
        <f t="shared" si="109"/>
        <v>48.53</v>
      </c>
      <c r="AU397" s="280">
        <f t="shared" si="127"/>
        <v>582.3599999999999</v>
      </c>
      <c r="AV397" s="280">
        <f t="shared" si="123"/>
        <v>48.53</v>
      </c>
      <c r="AW397" s="280">
        <f t="shared" si="123"/>
        <v>48.53</v>
      </c>
      <c r="AX397" s="280">
        <f t="shared" si="123"/>
        <v>48.53</v>
      </c>
      <c r="AY397" s="280">
        <f t="shared" si="123"/>
        <v>48.53</v>
      </c>
      <c r="AZ397" s="280">
        <f t="shared" si="120"/>
        <v>48.53</v>
      </c>
      <c r="BA397" s="280">
        <f t="shared" si="120"/>
        <v>48.53</v>
      </c>
      <c r="BB397" s="280">
        <f t="shared" si="120"/>
        <v>48.53</v>
      </c>
      <c r="BC397" s="280">
        <f t="shared" si="120"/>
        <v>48.53</v>
      </c>
      <c r="BD397" s="280">
        <f t="shared" si="120"/>
        <v>48.53</v>
      </c>
      <c r="BE397" s="280">
        <f t="shared" si="120"/>
        <v>48.53</v>
      </c>
      <c r="BF397" s="280">
        <f t="shared" si="124"/>
        <v>48.53</v>
      </c>
      <c r="BG397" s="280">
        <f t="shared" si="124"/>
        <v>48.53</v>
      </c>
      <c r="BH397" s="280">
        <f t="shared" si="124"/>
        <v>48.53</v>
      </c>
      <c r="BI397" s="280">
        <f t="shared" si="124"/>
        <v>48.53</v>
      </c>
      <c r="BJ397" s="280">
        <f t="shared" si="124"/>
        <v>48.53</v>
      </c>
      <c r="BK397" s="280">
        <f t="shared" si="124"/>
        <v>48.53</v>
      </c>
      <c r="BL397" s="279">
        <f t="shared" si="128"/>
        <v>582.3599999999999</v>
      </c>
    </row>
    <row r="398" spans="1:66" x14ac:dyDescent="0.25">
      <c r="A398" s="268" t="s">
        <v>404</v>
      </c>
      <c r="B398" s="175">
        <v>0</v>
      </c>
      <c r="C398" s="175">
        <v>0</v>
      </c>
      <c r="D398" s="272">
        <v>6356886.4699999997</v>
      </c>
      <c r="E398" s="272">
        <v>6356886.4699999997</v>
      </c>
      <c r="F398" s="272">
        <v>6356886.4699999997</v>
      </c>
      <c r="G398" s="272">
        <v>6474126.5099999998</v>
      </c>
      <c r="H398" s="272">
        <v>6599795.5599999996</v>
      </c>
      <c r="I398" s="272">
        <v>6608224.5700000003</v>
      </c>
      <c r="J398" s="272">
        <v>6608224.5700000003</v>
      </c>
      <c r="K398" s="272">
        <v>6608224.5700000003</v>
      </c>
      <c r="L398" s="272">
        <v>6608224.5700000003</v>
      </c>
      <c r="M398" s="272">
        <v>6608224.5700000003</v>
      </c>
      <c r="N398" s="272">
        <v>6608224.5700000003</v>
      </c>
      <c r="O398" s="272">
        <v>7309437.6800000006</v>
      </c>
      <c r="P398" s="272">
        <f t="shared" si="125"/>
        <v>79103366.580000013</v>
      </c>
      <c r="Q398" s="272">
        <v>8010650.79</v>
      </c>
      <c r="R398" s="272">
        <v>8010650.79</v>
      </c>
      <c r="S398" s="272">
        <v>8010650.79</v>
      </c>
      <c r="T398" s="272">
        <v>8010650.79</v>
      </c>
      <c r="U398" s="272">
        <v>8010650.79</v>
      </c>
      <c r="V398" s="272">
        <v>8010650.79</v>
      </c>
      <c r="W398" s="272">
        <v>8010650.79</v>
      </c>
      <c r="X398" s="272">
        <v>8010650.79</v>
      </c>
      <c r="Y398" s="272">
        <v>8010650.79</v>
      </c>
      <c r="Z398" s="272">
        <v>8010650.79</v>
      </c>
      <c r="AA398" s="272">
        <v>8010650.79</v>
      </c>
      <c r="AB398" s="272">
        <v>8160651.0949999997</v>
      </c>
      <c r="AC398" s="272">
        <v>8310651.4000000004</v>
      </c>
      <c r="AD398" s="272">
        <v>8310651.4000000004</v>
      </c>
      <c r="AE398" s="272">
        <v>8310651.4000000004</v>
      </c>
      <c r="AF398" s="272">
        <v>8310651.4000000004</v>
      </c>
      <c r="AG398" s="170">
        <f t="shared" si="126"/>
        <v>97477812.225000024</v>
      </c>
      <c r="AI398" s="279">
        <f t="shared" si="122"/>
        <v>0</v>
      </c>
      <c r="AJ398" s="279">
        <f t="shared" si="122"/>
        <v>0</v>
      </c>
      <c r="AK398" s="279">
        <f t="shared" si="122"/>
        <v>0</v>
      </c>
      <c r="AL398" s="279">
        <f t="shared" si="121"/>
        <v>0</v>
      </c>
      <c r="AM398" s="279">
        <f t="shared" si="121"/>
        <v>0</v>
      </c>
      <c r="AN398" s="279">
        <f t="shared" si="121"/>
        <v>0</v>
      </c>
      <c r="AO398" s="279">
        <f t="shared" si="121"/>
        <v>0</v>
      </c>
      <c r="AP398" s="279">
        <f t="shared" si="121"/>
        <v>0</v>
      </c>
      <c r="AQ398" s="279">
        <f t="shared" si="121"/>
        <v>0</v>
      </c>
      <c r="AR398" s="279">
        <f t="shared" si="109"/>
        <v>0</v>
      </c>
      <c r="AS398" s="279">
        <f t="shared" si="109"/>
        <v>0</v>
      </c>
      <c r="AT398" s="279">
        <f t="shared" si="109"/>
        <v>0</v>
      </c>
      <c r="AU398" s="280">
        <f t="shared" si="127"/>
        <v>0</v>
      </c>
      <c r="AV398" s="280">
        <f t="shared" si="123"/>
        <v>0</v>
      </c>
      <c r="AW398" s="280">
        <f t="shared" si="123"/>
        <v>0</v>
      </c>
      <c r="AX398" s="280">
        <f t="shared" si="123"/>
        <v>0</v>
      </c>
      <c r="AY398" s="280">
        <f t="shared" si="123"/>
        <v>0</v>
      </c>
      <c r="AZ398" s="280">
        <f t="shared" si="120"/>
        <v>0</v>
      </c>
      <c r="BA398" s="280">
        <f t="shared" si="120"/>
        <v>0</v>
      </c>
      <c r="BB398" s="280">
        <f t="shared" si="120"/>
        <v>0</v>
      </c>
      <c r="BC398" s="280">
        <f t="shared" si="120"/>
        <v>0</v>
      </c>
      <c r="BD398" s="280">
        <f t="shared" si="120"/>
        <v>0</v>
      </c>
      <c r="BE398" s="280">
        <f t="shared" si="120"/>
        <v>0</v>
      </c>
      <c r="BF398" s="280">
        <f t="shared" si="124"/>
        <v>0</v>
      </c>
      <c r="BG398" s="280">
        <f t="shared" si="124"/>
        <v>0</v>
      </c>
      <c r="BH398" s="280">
        <f t="shared" si="124"/>
        <v>0</v>
      </c>
      <c r="BI398" s="280">
        <f t="shared" si="124"/>
        <v>0</v>
      </c>
      <c r="BJ398" s="280">
        <f t="shared" si="124"/>
        <v>0</v>
      </c>
      <c r="BK398" s="280">
        <f t="shared" si="124"/>
        <v>0</v>
      </c>
      <c r="BL398" s="279">
        <f t="shared" si="128"/>
        <v>0</v>
      </c>
    </row>
    <row r="399" spans="1:66" x14ac:dyDescent="0.25">
      <c r="A399" s="268" t="s">
        <v>405</v>
      </c>
      <c r="B399" s="175">
        <v>0</v>
      </c>
      <c r="C399" s="175">
        <v>0</v>
      </c>
      <c r="D399" s="272">
        <v>2412.8200000000002</v>
      </c>
      <c r="E399" s="272">
        <v>2412.8200000000002</v>
      </c>
      <c r="F399" s="272">
        <v>2412.8200000000002</v>
      </c>
      <c r="G399" s="272">
        <v>2412.8200000000002</v>
      </c>
      <c r="H399" s="272">
        <v>2412.8200000000002</v>
      </c>
      <c r="I399" s="272">
        <v>2412.8200000000002</v>
      </c>
      <c r="J399" s="272">
        <v>2412.8200000000002</v>
      </c>
      <c r="K399" s="272">
        <v>2412.8200000000002</v>
      </c>
      <c r="L399" s="272">
        <v>2412.8200000000002</v>
      </c>
      <c r="M399" s="272">
        <v>2412.8200000000002</v>
      </c>
      <c r="N399" s="272">
        <v>2412.8200000000002</v>
      </c>
      <c r="O399" s="272">
        <v>247412.82</v>
      </c>
      <c r="P399" s="272">
        <f t="shared" si="125"/>
        <v>273953.84000000003</v>
      </c>
      <c r="Q399" s="272">
        <v>492412.82</v>
      </c>
      <c r="R399" s="272">
        <v>492412.82</v>
      </c>
      <c r="S399" s="272">
        <v>492412.82</v>
      </c>
      <c r="T399" s="272">
        <v>492412.82</v>
      </c>
      <c r="U399" s="272">
        <v>492412.82</v>
      </c>
      <c r="V399" s="272">
        <v>492412.82</v>
      </c>
      <c r="W399" s="272">
        <v>492412.82</v>
      </c>
      <c r="X399" s="272">
        <v>492412.82</v>
      </c>
      <c r="Y399" s="272">
        <v>492412.82</v>
      </c>
      <c r="Z399" s="272">
        <v>492412.82</v>
      </c>
      <c r="AA399" s="272">
        <v>492412.82</v>
      </c>
      <c r="AB399" s="272">
        <v>492412.82</v>
      </c>
      <c r="AC399" s="272">
        <v>492412.82</v>
      </c>
      <c r="AD399" s="272">
        <v>492412.82</v>
      </c>
      <c r="AE399" s="272">
        <v>492412.82</v>
      </c>
      <c r="AF399" s="272">
        <v>492412.82</v>
      </c>
      <c r="AG399" s="170">
        <f t="shared" si="126"/>
        <v>5908953.8400000008</v>
      </c>
      <c r="AI399" s="279">
        <f t="shared" si="122"/>
        <v>0</v>
      </c>
      <c r="AJ399" s="279">
        <f t="shared" si="122"/>
        <v>0</v>
      </c>
      <c r="AK399" s="279">
        <f t="shared" si="122"/>
        <v>0</v>
      </c>
      <c r="AL399" s="279">
        <f t="shared" si="121"/>
        <v>0</v>
      </c>
      <c r="AM399" s="279">
        <f t="shared" si="121"/>
        <v>0</v>
      </c>
      <c r="AN399" s="279">
        <f t="shared" si="121"/>
        <v>0</v>
      </c>
      <c r="AO399" s="279">
        <f t="shared" si="121"/>
        <v>0</v>
      </c>
      <c r="AP399" s="279">
        <f t="shared" si="121"/>
        <v>0</v>
      </c>
      <c r="AQ399" s="279">
        <f t="shared" si="121"/>
        <v>0</v>
      </c>
      <c r="AR399" s="279">
        <f t="shared" si="109"/>
        <v>0</v>
      </c>
      <c r="AS399" s="279">
        <f t="shared" si="109"/>
        <v>0</v>
      </c>
      <c r="AT399" s="279">
        <f t="shared" si="109"/>
        <v>0</v>
      </c>
      <c r="AU399" s="280">
        <f t="shared" si="127"/>
        <v>0</v>
      </c>
      <c r="AV399" s="280">
        <f t="shared" si="123"/>
        <v>0</v>
      </c>
      <c r="AW399" s="280">
        <f t="shared" si="123"/>
        <v>0</v>
      </c>
      <c r="AX399" s="280">
        <f t="shared" si="123"/>
        <v>0</v>
      </c>
      <c r="AY399" s="280">
        <f t="shared" si="123"/>
        <v>0</v>
      </c>
      <c r="AZ399" s="280">
        <f t="shared" si="120"/>
        <v>0</v>
      </c>
      <c r="BA399" s="280">
        <f t="shared" si="120"/>
        <v>0</v>
      </c>
      <c r="BB399" s="280">
        <f t="shared" si="120"/>
        <v>0</v>
      </c>
      <c r="BC399" s="280">
        <f t="shared" si="120"/>
        <v>0</v>
      </c>
      <c r="BD399" s="280">
        <f t="shared" si="120"/>
        <v>0</v>
      </c>
      <c r="BE399" s="280">
        <f t="shared" si="120"/>
        <v>0</v>
      </c>
      <c r="BF399" s="280">
        <f t="shared" si="124"/>
        <v>0</v>
      </c>
      <c r="BG399" s="280">
        <f t="shared" si="124"/>
        <v>0</v>
      </c>
      <c r="BH399" s="280">
        <f t="shared" si="124"/>
        <v>0</v>
      </c>
      <c r="BI399" s="280">
        <f t="shared" si="124"/>
        <v>0</v>
      </c>
      <c r="BJ399" s="280">
        <f t="shared" si="124"/>
        <v>0</v>
      </c>
      <c r="BK399" s="280">
        <f t="shared" si="124"/>
        <v>0</v>
      </c>
      <c r="BL399" s="279">
        <f t="shared" si="128"/>
        <v>0</v>
      </c>
    </row>
    <row r="400" spans="1:66" x14ac:dyDescent="0.25">
      <c r="A400" s="268" t="s">
        <v>406</v>
      </c>
      <c r="B400" s="175">
        <v>0</v>
      </c>
      <c r="C400" s="175">
        <v>0</v>
      </c>
      <c r="D400" s="272">
        <v>102248.61</v>
      </c>
      <c r="E400" s="272">
        <v>102248.61</v>
      </c>
      <c r="F400" s="272">
        <v>102248.61</v>
      </c>
      <c r="G400" s="272">
        <v>102248.61</v>
      </c>
      <c r="H400" s="272">
        <v>102248.61</v>
      </c>
      <c r="I400" s="272">
        <v>102248.61</v>
      </c>
      <c r="J400" s="272">
        <v>102248.61</v>
      </c>
      <c r="K400" s="272">
        <v>102248.61</v>
      </c>
      <c r="L400" s="272">
        <v>102248.61</v>
      </c>
      <c r="M400" s="272">
        <v>102248.61</v>
      </c>
      <c r="N400" s="272">
        <v>102248.61</v>
      </c>
      <c r="O400" s="272">
        <v>164748.60999999999</v>
      </c>
      <c r="P400" s="272">
        <f t="shared" si="125"/>
        <v>1289483.3199999998</v>
      </c>
      <c r="Q400" s="272">
        <v>227248.61</v>
      </c>
      <c r="R400" s="272">
        <v>227248.61</v>
      </c>
      <c r="S400" s="272">
        <v>227248.61</v>
      </c>
      <c r="T400" s="272">
        <v>227248.61</v>
      </c>
      <c r="U400" s="272">
        <v>227248.61</v>
      </c>
      <c r="V400" s="272">
        <v>227248.61</v>
      </c>
      <c r="W400" s="272">
        <v>227248.61</v>
      </c>
      <c r="X400" s="272">
        <v>227248.61</v>
      </c>
      <c r="Y400" s="272">
        <v>227248.61</v>
      </c>
      <c r="Z400" s="272">
        <v>227248.61</v>
      </c>
      <c r="AA400" s="272">
        <v>227248.61</v>
      </c>
      <c r="AB400" s="272">
        <v>227248.61</v>
      </c>
      <c r="AC400" s="272">
        <v>227248.61</v>
      </c>
      <c r="AD400" s="272">
        <v>227248.61</v>
      </c>
      <c r="AE400" s="272">
        <v>227248.61</v>
      </c>
      <c r="AF400" s="272">
        <v>227248.61</v>
      </c>
      <c r="AG400" s="170">
        <f t="shared" si="126"/>
        <v>2726983.3199999989</v>
      </c>
      <c r="AI400" s="279">
        <f t="shared" si="122"/>
        <v>0</v>
      </c>
      <c r="AJ400" s="279">
        <f t="shared" si="122"/>
        <v>0</v>
      </c>
      <c r="AK400" s="279">
        <f t="shared" si="122"/>
        <v>0</v>
      </c>
      <c r="AL400" s="279">
        <f t="shared" si="121"/>
        <v>0</v>
      </c>
      <c r="AM400" s="279">
        <f t="shared" si="121"/>
        <v>0</v>
      </c>
      <c r="AN400" s="279">
        <f t="shared" si="121"/>
        <v>0</v>
      </c>
      <c r="AO400" s="279">
        <f t="shared" si="121"/>
        <v>0</v>
      </c>
      <c r="AP400" s="279">
        <f t="shared" si="121"/>
        <v>0</v>
      </c>
      <c r="AQ400" s="279">
        <f t="shared" si="121"/>
        <v>0</v>
      </c>
      <c r="AR400" s="279">
        <f t="shared" si="109"/>
        <v>0</v>
      </c>
      <c r="AS400" s="279">
        <f t="shared" si="109"/>
        <v>0</v>
      </c>
      <c r="AT400" s="279">
        <f t="shared" si="109"/>
        <v>0</v>
      </c>
      <c r="AU400" s="280">
        <f t="shared" si="127"/>
        <v>0</v>
      </c>
      <c r="AV400" s="280">
        <f t="shared" si="123"/>
        <v>0</v>
      </c>
      <c r="AW400" s="280">
        <f t="shared" si="123"/>
        <v>0</v>
      </c>
      <c r="AX400" s="280">
        <f t="shared" si="123"/>
        <v>0</v>
      </c>
      <c r="AY400" s="280">
        <f t="shared" si="123"/>
        <v>0</v>
      </c>
      <c r="AZ400" s="280">
        <f t="shared" si="120"/>
        <v>0</v>
      </c>
      <c r="BA400" s="280">
        <f t="shared" si="120"/>
        <v>0</v>
      </c>
      <c r="BB400" s="280">
        <f t="shared" si="120"/>
        <v>0</v>
      </c>
      <c r="BC400" s="280">
        <f t="shared" si="120"/>
        <v>0</v>
      </c>
      <c r="BD400" s="280">
        <f t="shared" si="120"/>
        <v>0</v>
      </c>
      <c r="BE400" s="280">
        <f t="shared" si="120"/>
        <v>0</v>
      </c>
      <c r="BF400" s="280">
        <f t="shared" si="124"/>
        <v>0</v>
      </c>
      <c r="BG400" s="280">
        <f t="shared" si="124"/>
        <v>0</v>
      </c>
      <c r="BH400" s="280">
        <f t="shared" si="124"/>
        <v>0</v>
      </c>
      <c r="BI400" s="280">
        <f t="shared" si="124"/>
        <v>0</v>
      </c>
      <c r="BJ400" s="280">
        <f t="shared" si="124"/>
        <v>0</v>
      </c>
      <c r="BK400" s="280">
        <f t="shared" si="124"/>
        <v>0</v>
      </c>
      <c r="BL400" s="279">
        <f t="shared" si="128"/>
        <v>0</v>
      </c>
    </row>
    <row r="401" spans="1:66" x14ac:dyDescent="0.25">
      <c r="A401" s="268" t="s">
        <v>407</v>
      </c>
      <c r="B401" s="175">
        <v>0</v>
      </c>
      <c r="C401" s="175">
        <v>0</v>
      </c>
      <c r="D401" s="272">
        <v>564941.13</v>
      </c>
      <c r="E401" s="272">
        <v>564941.13</v>
      </c>
      <c r="F401" s="272">
        <v>564941.13</v>
      </c>
      <c r="G401" s="272">
        <v>564941.13</v>
      </c>
      <c r="H401" s="272">
        <v>564941.13</v>
      </c>
      <c r="I401" s="272">
        <v>564941.13</v>
      </c>
      <c r="J401" s="272">
        <v>564941.13</v>
      </c>
      <c r="K401" s="272">
        <v>564941.13</v>
      </c>
      <c r="L401" s="272">
        <v>564941.13</v>
      </c>
      <c r="M401" s="272">
        <v>564941.13</v>
      </c>
      <c r="N401" s="272">
        <v>564941.13</v>
      </c>
      <c r="O401" s="272">
        <v>564941.13</v>
      </c>
      <c r="P401" s="272">
        <f t="shared" si="125"/>
        <v>6779293.5599999996</v>
      </c>
      <c r="Q401" s="272">
        <v>564941.13</v>
      </c>
      <c r="R401" s="272">
        <v>564941.13</v>
      </c>
      <c r="S401" s="272">
        <v>564941.13</v>
      </c>
      <c r="T401" s="272">
        <v>564941.13</v>
      </c>
      <c r="U401" s="272">
        <v>564941.13</v>
      </c>
      <c r="V401" s="272">
        <v>564941.13</v>
      </c>
      <c r="W401" s="272">
        <v>564941.13</v>
      </c>
      <c r="X401" s="272">
        <v>564941.13</v>
      </c>
      <c r="Y401" s="272">
        <v>564941.13</v>
      </c>
      <c r="Z401" s="272">
        <v>564941.13</v>
      </c>
      <c r="AA401" s="272">
        <v>564941.13</v>
      </c>
      <c r="AB401" s="272">
        <v>564941.13</v>
      </c>
      <c r="AC401" s="272">
        <v>564941.13</v>
      </c>
      <c r="AD401" s="272">
        <v>564941.13</v>
      </c>
      <c r="AE401" s="272">
        <v>564941.13</v>
      </c>
      <c r="AF401" s="272">
        <v>564941.13</v>
      </c>
      <c r="AG401" s="170">
        <f t="shared" si="126"/>
        <v>6779293.5599999996</v>
      </c>
      <c r="AI401" s="279">
        <f t="shared" si="122"/>
        <v>0</v>
      </c>
      <c r="AJ401" s="279">
        <f t="shared" si="122"/>
        <v>0</v>
      </c>
      <c r="AK401" s="279">
        <f t="shared" si="122"/>
        <v>0</v>
      </c>
      <c r="AL401" s="279">
        <f t="shared" si="121"/>
        <v>0</v>
      </c>
      <c r="AM401" s="279">
        <f t="shared" si="121"/>
        <v>0</v>
      </c>
      <c r="AN401" s="279">
        <f t="shared" si="121"/>
        <v>0</v>
      </c>
      <c r="AO401" s="279">
        <f t="shared" si="121"/>
        <v>0</v>
      </c>
      <c r="AP401" s="279">
        <f t="shared" si="121"/>
        <v>0</v>
      </c>
      <c r="AQ401" s="279">
        <f t="shared" si="121"/>
        <v>0</v>
      </c>
      <c r="AR401" s="279">
        <f t="shared" si="109"/>
        <v>0</v>
      </c>
      <c r="AS401" s="279">
        <f t="shared" si="109"/>
        <v>0</v>
      </c>
      <c r="AT401" s="279">
        <f t="shared" si="109"/>
        <v>0</v>
      </c>
      <c r="AU401" s="280">
        <f t="shared" si="127"/>
        <v>0</v>
      </c>
      <c r="AV401" s="280">
        <f t="shared" si="123"/>
        <v>0</v>
      </c>
      <c r="AW401" s="280">
        <f t="shared" si="123"/>
        <v>0</v>
      </c>
      <c r="AX401" s="280">
        <f t="shared" si="123"/>
        <v>0</v>
      </c>
      <c r="AY401" s="280">
        <f t="shared" si="123"/>
        <v>0</v>
      </c>
      <c r="AZ401" s="280">
        <f t="shared" si="120"/>
        <v>0</v>
      </c>
      <c r="BA401" s="280">
        <f t="shared" si="120"/>
        <v>0</v>
      </c>
      <c r="BB401" s="280">
        <f t="shared" si="120"/>
        <v>0</v>
      </c>
      <c r="BC401" s="280">
        <f t="shared" si="120"/>
        <v>0</v>
      </c>
      <c r="BD401" s="280">
        <f t="shared" si="120"/>
        <v>0</v>
      </c>
      <c r="BE401" s="280">
        <f t="shared" si="120"/>
        <v>0</v>
      </c>
      <c r="BF401" s="280">
        <f t="shared" si="124"/>
        <v>0</v>
      </c>
      <c r="BG401" s="280">
        <f t="shared" si="124"/>
        <v>0</v>
      </c>
      <c r="BH401" s="280">
        <f t="shared" si="124"/>
        <v>0</v>
      </c>
      <c r="BI401" s="280">
        <f t="shared" si="124"/>
        <v>0</v>
      </c>
      <c r="BJ401" s="280">
        <f t="shared" si="124"/>
        <v>0</v>
      </c>
      <c r="BK401" s="280">
        <f t="shared" si="124"/>
        <v>0</v>
      </c>
      <c r="BL401" s="279">
        <f t="shared" si="128"/>
        <v>0</v>
      </c>
    </row>
    <row r="402" spans="1:66" x14ac:dyDescent="0.25">
      <c r="A402" s="268" t="s">
        <v>408</v>
      </c>
      <c r="B402" s="175">
        <v>2.1499999999999998E-2</v>
      </c>
      <c r="C402" s="175">
        <v>2.1499999999999998E-2</v>
      </c>
      <c r="D402" s="272">
        <v>13865217.619999999</v>
      </c>
      <c r="E402" s="272">
        <v>13962865.17</v>
      </c>
      <c r="F402" s="272">
        <v>14202496.060000001</v>
      </c>
      <c r="G402" s="272">
        <v>13984661.74</v>
      </c>
      <c r="H402" s="272">
        <v>13594671.09</v>
      </c>
      <c r="I402" s="272">
        <v>13590514.5</v>
      </c>
      <c r="J402" s="272">
        <v>14105995.064999999</v>
      </c>
      <c r="K402" s="272">
        <v>15046299.785</v>
      </c>
      <c r="L402" s="272">
        <v>15945149.850000001</v>
      </c>
      <c r="M402" s="272">
        <v>17040075.560000002</v>
      </c>
      <c r="N402" s="272">
        <v>18281375.160000004</v>
      </c>
      <c r="O402" s="272">
        <v>19558139.870000005</v>
      </c>
      <c r="P402" s="272">
        <f t="shared" si="125"/>
        <v>183177461.47</v>
      </c>
      <c r="Q402" s="272">
        <v>20611707.990000006</v>
      </c>
      <c r="R402" s="272">
        <v>21406117.830000006</v>
      </c>
      <c r="S402" s="272">
        <v>22200529.600000009</v>
      </c>
      <c r="T402" s="272">
        <v>22994940.020000011</v>
      </c>
      <c r="U402" s="272">
        <v>23789349.995000008</v>
      </c>
      <c r="V402" s="272">
        <v>24583765.780000009</v>
      </c>
      <c r="W402" s="272">
        <v>25378179.395000007</v>
      </c>
      <c r="X402" s="272">
        <v>26172585.20000001</v>
      </c>
      <c r="Y402" s="272">
        <v>26967000.835000008</v>
      </c>
      <c r="Z402" s="272">
        <v>27761421.31000001</v>
      </c>
      <c r="AA402" s="272">
        <v>28555838.860000007</v>
      </c>
      <c r="AB402" s="272">
        <v>29693229.135000005</v>
      </c>
      <c r="AC402" s="272">
        <v>30787598.36500001</v>
      </c>
      <c r="AD402" s="272">
        <v>31495978.345000006</v>
      </c>
      <c r="AE402" s="272">
        <v>32204358.305000007</v>
      </c>
      <c r="AF402" s="272">
        <v>32938673.105000008</v>
      </c>
      <c r="AG402" s="170">
        <f t="shared" si="126"/>
        <v>340327978.63000011</v>
      </c>
      <c r="AI402" s="279">
        <f t="shared" si="122"/>
        <v>24841.85</v>
      </c>
      <c r="AJ402" s="279">
        <f t="shared" si="122"/>
        <v>25016.799999999999</v>
      </c>
      <c r="AK402" s="279">
        <f t="shared" si="122"/>
        <v>25446.14</v>
      </c>
      <c r="AL402" s="279">
        <f t="shared" si="121"/>
        <v>25055.85</v>
      </c>
      <c r="AM402" s="279">
        <f t="shared" si="121"/>
        <v>24357.119999999999</v>
      </c>
      <c r="AN402" s="279">
        <f t="shared" si="121"/>
        <v>24349.67</v>
      </c>
      <c r="AO402" s="279">
        <f t="shared" si="121"/>
        <v>25273.24</v>
      </c>
      <c r="AP402" s="279">
        <f t="shared" si="121"/>
        <v>26957.95</v>
      </c>
      <c r="AQ402" s="279">
        <f t="shared" si="121"/>
        <v>28568.39</v>
      </c>
      <c r="AR402" s="279">
        <f t="shared" si="109"/>
        <v>30530.14</v>
      </c>
      <c r="AS402" s="279">
        <f t="shared" si="109"/>
        <v>32754.13</v>
      </c>
      <c r="AT402" s="279">
        <f t="shared" si="109"/>
        <v>35041.67</v>
      </c>
      <c r="AU402" s="280">
        <f t="shared" si="127"/>
        <v>328192.95</v>
      </c>
      <c r="AV402" s="280">
        <f t="shared" si="123"/>
        <v>36929.31</v>
      </c>
      <c r="AW402" s="280">
        <f t="shared" si="123"/>
        <v>38352.629999999997</v>
      </c>
      <c r="AX402" s="280">
        <f t="shared" si="123"/>
        <v>39775.949999999997</v>
      </c>
      <c r="AY402" s="280">
        <f t="shared" si="123"/>
        <v>41199.269999999997</v>
      </c>
      <c r="AZ402" s="280">
        <f t="shared" si="120"/>
        <v>42622.59</v>
      </c>
      <c r="BA402" s="280">
        <f t="shared" si="120"/>
        <v>44045.91</v>
      </c>
      <c r="BB402" s="280">
        <f t="shared" si="120"/>
        <v>45469.24</v>
      </c>
      <c r="BC402" s="280">
        <f t="shared" si="120"/>
        <v>46892.55</v>
      </c>
      <c r="BD402" s="280">
        <f t="shared" si="120"/>
        <v>48315.88</v>
      </c>
      <c r="BE402" s="280">
        <f t="shared" si="120"/>
        <v>49739.21</v>
      </c>
      <c r="BF402" s="280">
        <f t="shared" si="124"/>
        <v>51162.54</v>
      </c>
      <c r="BG402" s="280">
        <f t="shared" si="124"/>
        <v>53200.37</v>
      </c>
      <c r="BH402" s="280">
        <f t="shared" si="124"/>
        <v>55161.11</v>
      </c>
      <c r="BI402" s="280">
        <f t="shared" si="124"/>
        <v>56430.29</v>
      </c>
      <c r="BJ402" s="280">
        <f t="shared" si="124"/>
        <v>57699.48</v>
      </c>
      <c r="BK402" s="280">
        <f t="shared" si="124"/>
        <v>59015.12</v>
      </c>
      <c r="BL402" s="279">
        <f t="shared" si="128"/>
        <v>609754.28999999992</v>
      </c>
    </row>
    <row r="403" spans="1:66" x14ac:dyDescent="0.25">
      <c r="A403" s="268" t="s">
        <v>409</v>
      </c>
      <c r="B403" s="175">
        <v>2.1499999999999998E-2</v>
      </c>
      <c r="C403" s="175">
        <v>2.1499999999999998E-2</v>
      </c>
      <c r="D403" s="272">
        <v>2545.13</v>
      </c>
      <c r="E403" s="272">
        <v>2545.13</v>
      </c>
      <c r="F403" s="272">
        <v>2545.13</v>
      </c>
      <c r="G403" s="272">
        <v>2545.13</v>
      </c>
      <c r="H403" s="272">
        <v>2545.13</v>
      </c>
      <c r="I403" s="272">
        <v>2545.13</v>
      </c>
      <c r="J403" s="272">
        <v>2545.13</v>
      </c>
      <c r="K403" s="272">
        <v>2545.13</v>
      </c>
      <c r="L403" s="272">
        <v>2545.13</v>
      </c>
      <c r="M403" s="272">
        <v>2545.13</v>
      </c>
      <c r="N403" s="272">
        <v>2545.13</v>
      </c>
      <c r="O403" s="272">
        <v>2545.13</v>
      </c>
      <c r="P403" s="272">
        <f t="shared" si="125"/>
        <v>30541.560000000009</v>
      </c>
      <c r="Q403" s="272">
        <v>2545.13</v>
      </c>
      <c r="R403" s="272">
        <v>2545.13</v>
      </c>
      <c r="S403" s="272">
        <v>2545.13</v>
      </c>
      <c r="T403" s="272">
        <v>2545.13</v>
      </c>
      <c r="U403" s="272">
        <v>2545.13</v>
      </c>
      <c r="V403" s="272">
        <v>2545.13</v>
      </c>
      <c r="W403" s="272">
        <v>2545.13</v>
      </c>
      <c r="X403" s="272">
        <v>2545.13</v>
      </c>
      <c r="Y403" s="272">
        <v>2545.13</v>
      </c>
      <c r="Z403" s="272">
        <v>2545.13</v>
      </c>
      <c r="AA403" s="272">
        <v>2545.13</v>
      </c>
      <c r="AB403" s="272">
        <v>2545.13</v>
      </c>
      <c r="AC403" s="272">
        <v>2545.13</v>
      </c>
      <c r="AD403" s="272">
        <v>2545.13</v>
      </c>
      <c r="AE403" s="272">
        <v>2545.13</v>
      </c>
      <c r="AF403" s="272">
        <v>2545.13</v>
      </c>
      <c r="AG403" s="170">
        <f t="shared" si="126"/>
        <v>30541.560000000009</v>
      </c>
      <c r="AI403" s="279">
        <f t="shared" si="122"/>
        <v>4.5599999999999996</v>
      </c>
      <c r="AJ403" s="279">
        <f t="shared" si="122"/>
        <v>4.5599999999999996</v>
      </c>
      <c r="AK403" s="279">
        <f t="shared" si="122"/>
        <v>4.5599999999999996</v>
      </c>
      <c r="AL403" s="279">
        <f t="shared" si="121"/>
        <v>4.5599999999999996</v>
      </c>
      <c r="AM403" s="279">
        <f t="shared" si="121"/>
        <v>4.5599999999999996</v>
      </c>
      <c r="AN403" s="279">
        <f t="shared" si="121"/>
        <v>4.5599999999999996</v>
      </c>
      <c r="AO403" s="279">
        <f t="shared" si="121"/>
        <v>4.5599999999999996</v>
      </c>
      <c r="AP403" s="279">
        <f t="shared" si="121"/>
        <v>4.5599999999999996</v>
      </c>
      <c r="AQ403" s="279">
        <f t="shared" si="121"/>
        <v>4.5599999999999996</v>
      </c>
      <c r="AR403" s="279">
        <f t="shared" si="109"/>
        <v>4.5599999999999996</v>
      </c>
      <c r="AS403" s="279">
        <f t="shared" si="109"/>
        <v>4.5599999999999996</v>
      </c>
      <c r="AT403" s="279">
        <f t="shared" si="109"/>
        <v>4.5599999999999996</v>
      </c>
      <c r="AU403" s="280">
        <f t="shared" si="127"/>
        <v>54.720000000000006</v>
      </c>
      <c r="AV403" s="280">
        <f t="shared" si="123"/>
        <v>4.5599999999999996</v>
      </c>
      <c r="AW403" s="280">
        <f t="shared" si="123"/>
        <v>4.5599999999999996</v>
      </c>
      <c r="AX403" s="280">
        <f t="shared" si="123"/>
        <v>4.5599999999999996</v>
      </c>
      <c r="AY403" s="280">
        <f t="shared" si="123"/>
        <v>4.5599999999999996</v>
      </c>
      <c r="AZ403" s="280">
        <f t="shared" si="120"/>
        <v>4.5599999999999996</v>
      </c>
      <c r="BA403" s="280">
        <f t="shared" si="120"/>
        <v>4.5599999999999996</v>
      </c>
      <c r="BB403" s="280">
        <f t="shared" si="120"/>
        <v>4.5599999999999996</v>
      </c>
      <c r="BC403" s="280">
        <f t="shared" si="120"/>
        <v>4.5599999999999996</v>
      </c>
      <c r="BD403" s="280">
        <f t="shared" si="120"/>
        <v>4.5599999999999996</v>
      </c>
      <c r="BE403" s="280">
        <f t="shared" si="120"/>
        <v>4.5599999999999996</v>
      </c>
      <c r="BF403" s="280">
        <f t="shared" si="124"/>
        <v>4.5599999999999996</v>
      </c>
      <c r="BG403" s="280">
        <f t="shared" si="124"/>
        <v>4.5599999999999996</v>
      </c>
      <c r="BH403" s="280">
        <f t="shared" si="124"/>
        <v>4.5599999999999996</v>
      </c>
      <c r="BI403" s="280">
        <f t="shared" si="124"/>
        <v>4.5599999999999996</v>
      </c>
      <c r="BJ403" s="280">
        <f t="shared" si="124"/>
        <v>4.5599999999999996</v>
      </c>
      <c r="BK403" s="280">
        <f t="shared" si="124"/>
        <v>4.5599999999999996</v>
      </c>
      <c r="BL403" s="279">
        <f t="shared" si="128"/>
        <v>54.720000000000006</v>
      </c>
    </row>
    <row r="404" spans="1:66" x14ac:dyDescent="0.25">
      <c r="A404" s="268" t="s">
        <v>410</v>
      </c>
      <c r="B404" s="175">
        <v>2.1499999999999998E-2</v>
      </c>
      <c r="C404" s="175">
        <v>2.1499999999999998E-2</v>
      </c>
      <c r="D404" s="272">
        <v>570187.38</v>
      </c>
      <c r="E404" s="272">
        <v>570187.38</v>
      </c>
      <c r="F404" s="272">
        <v>570187.38</v>
      </c>
      <c r="G404" s="272">
        <v>570187.38</v>
      </c>
      <c r="H404" s="272">
        <v>580604.75</v>
      </c>
      <c r="I404" s="272">
        <v>591022.11</v>
      </c>
      <c r="J404" s="272">
        <v>598022.11</v>
      </c>
      <c r="K404" s="272">
        <v>605022.11</v>
      </c>
      <c r="L404" s="272">
        <v>625022.11</v>
      </c>
      <c r="M404" s="272">
        <v>652597.11</v>
      </c>
      <c r="N404" s="272">
        <v>660172.11</v>
      </c>
      <c r="O404" s="272">
        <v>717525.57</v>
      </c>
      <c r="P404" s="272">
        <f t="shared" si="125"/>
        <v>7310737.5000000009</v>
      </c>
      <c r="Q404" s="272">
        <v>774879.03</v>
      </c>
      <c r="R404" s="272">
        <v>774879.03</v>
      </c>
      <c r="S404" s="272">
        <v>774879.03</v>
      </c>
      <c r="T404" s="272">
        <v>774879.03</v>
      </c>
      <c r="U404" s="272">
        <v>774879.03</v>
      </c>
      <c r="V404" s="272">
        <v>774879.03</v>
      </c>
      <c r="W404" s="272">
        <v>774879.03</v>
      </c>
      <c r="X404" s="272">
        <v>774879.03</v>
      </c>
      <c r="Y404" s="272">
        <v>774879.03</v>
      </c>
      <c r="Z404" s="272">
        <v>774879.03</v>
      </c>
      <c r="AA404" s="272">
        <v>774879.03</v>
      </c>
      <c r="AB404" s="272">
        <v>774879.03</v>
      </c>
      <c r="AC404" s="272">
        <v>774879.03</v>
      </c>
      <c r="AD404" s="272">
        <v>774879.03</v>
      </c>
      <c r="AE404" s="272">
        <v>774879.03</v>
      </c>
      <c r="AF404" s="272">
        <v>774879.03</v>
      </c>
      <c r="AG404" s="170">
        <f t="shared" si="126"/>
        <v>9298548.3600000013</v>
      </c>
      <c r="AI404" s="279">
        <f t="shared" si="122"/>
        <v>1021.59</v>
      </c>
      <c r="AJ404" s="279">
        <f t="shared" si="122"/>
        <v>1021.59</v>
      </c>
      <c r="AK404" s="279">
        <f t="shared" si="122"/>
        <v>1021.59</v>
      </c>
      <c r="AL404" s="279">
        <f t="shared" si="121"/>
        <v>1021.59</v>
      </c>
      <c r="AM404" s="279">
        <f t="shared" si="121"/>
        <v>1040.25</v>
      </c>
      <c r="AN404" s="279">
        <f t="shared" si="121"/>
        <v>1058.9100000000001</v>
      </c>
      <c r="AO404" s="279">
        <f t="shared" si="121"/>
        <v>1071.46</v>
      </c>
      <c r="AP404" s="279">
        <f t="shared" si="121"/>
        <v>1084</v>
      </c>
      <c r="AQ404" s="279">
        <f t="shared" si="121"/>
        <v>1119.83</v>
      </c>
      <c r="AR404" s="279">
        <f t="shared" si="109"/>
        <v>1169.24</v>
      </c>
      <c r="AS404" s="279">
        <f t="shared" si="109"/>
        <v>1182.81</v>
      </c>
      <c r="AT404" s="279">
        <f t="shared" si="109"/>
        <v>1285.57</v>
      </c>
      <c r="AU404" s="280">
        <f t="shared" si="127"/>
        <v>13098.429999999998</v>
      </c>
      <c r="AV404" s="280">
        <f t="shared" si="123"/>
        <v>1388.32</v>
      </c>
      <c r="AW404" s="280">
        <f t="shared" si="123"/>
        <v>1388.32</v>
      </c>
      <c r="AX404" s="280">
        <f t="shared" si="123"/>
        <v>1388.32</v>
      </c>
      <c r="AY404" s="280">
        <f t="shared" si="123"/>
        <v>1388.32</v>
      </c>
      <c r="AZ404" s="280">
        <f t="shared" si="120"/>
        <v>1388.32</v>
      </c>
      <c r="BA404" s="280">
        <f t="shared" si="120"/>
        <v>1388.32</v>
      </c>
      <c r="BB404" s="280">
        <f t="shared" si="120"/>
        <v>1388.32</v>
      </c>
      <c r="BC404" s="280">
        <f t="shared" si="120"/>
        <v>1388.32</v>
      </c>
      <c r="BD404" s="280">
        <f t="shared" si="120"/>
        <v>1388.32</v>
      </c>
      <c r="BE404" s="280">
        <f t="shared" si="120"/>
        <v>1388.32</v>
      </c>
      <c r="BF404" s="280">
        <f t="shared" si="124"/>
        <v>1388.32</v>
      </c>
      <c r="BG404" s="280">
        <f t="shared" si="124"/>
        <v>1388.32</v>
      </c>
      <c r="BH404" s="280">
        <f t="shared" si="124"/>
        <v>1388.32</v>
      </c>
      <c r="BI404" s="280">
        <f t="shared" si="124"/>
        <v>1388.32</v>
      </c>
      <c r="BJ404" s="280">
        <f t="shared" si="124"/>
        <v>1388.32</v>
      </c>
      <c r="BK404" s="280">
        <f t="shared" si="124"/>
        <v>1388.32</v>
      </c>
      <c r="BL404" s="279">
        <f t="shared" si="128"/>
        <v>16659.84</v>
      </c>
    </row>
    <row r="405" spans="1:66" x14ac:dyDescent="0.25">
      <c r="A405" s="268" t="s">
        <v>411</v>
      </c>
      <c r="B405" s="175">
        <v>2.29E-2</v>
      </c>
      <c r="C405" s="175">
        <v>2.29E-2</v>
      </c>
      <c r="D405" s="272">
        <v>189798859.87</v>
      </c>
      <c r="E405" s="272">
        <v>189939749.31999999</v>
      </c>
      <c r="F405" s="272">
        <v>189944407.31</v>
      </c>
      <c r="G405" s="272">
        <v>190965814</v>
      </c>
      <c r="H405" s="272">
        <v>192238525.44</v>
      </c>
      <c r="I405" s="272">
        <v>192993904.59999999</v>
      </c>
      <c r="J405" s="272">
        <v>197950948.29499999</v>
      </c>
      <c r="K405" s="272">
        <v>202774930.73500001</v>
      </c>
      <c r="L405" s="272">
        <v>203294464.495</v>
      </c>
      <c r="M405" s="272">
        <v>205529969.72000003</v>
      </c>
      <c r="N405" s="272">
        <v>207922365.095</v>
      </c>
      <c r="O405" s="272">
        <v>220047910.07000002</v>
      </c>
      <c r="P405" s="272">
        <f t="shared" si="125"/>
        <v>2383401848.9500003</v>
      </c>
      <c r="Q405" s="272">
        <v>231860112.66000003</v>
      </c>
      <c r="R405" s="272">
        <v>232045338.64000005</v>
      </c>
      <c r="S405" s="272">
        <v>232833053.37500006</v>
      </c>
      <c r="T405" s="272">
        <v>233730838.75000003</v>
      </c>
      <c r="U405" s="272">
        <v>234167581.20000002</v>
      </c>
      <c r="V405" s="272">
        <v>235946498.73500001</v>
      </c>
      <c r="W405" s="272">
        <v>237816621.28</v>
      </c>
      <c r="X405" s="272">
        <v>238439215.79499996</v>
      </c>
      <c r="Y405" s="272">
        <v>239806050.625</v>
      </c>
      <c r="Z405" s="272">
        <v>241109656.99000001</v>
      </c>
      <c r="AA405" s="272">
        <v>241631925.07999998</v>
      </c>
      <c r="AB405" s="272">
        <v>249809595.70499998</v>
      </c>
      <c r="AC405" s="272">
        <v>257854062.99499997</v>
      </c>
      <c r="AD405" s="272">
        <v>258131285.95500001</v>
      </c>
      <c r="AE405" s="272">
        <v>259168205.06</v>
      </c>
      <c r="AF405" s="272">
        <v>260350073.715</v>
      </c>
      <c r="AG405" s="170">
        <f t="shared" si="126"/>
        <v>2954230773.1349998</v>
      </c>
      <c r="AI405" s="279">
        <f t="shared" si="122"/>
        <v>362199.49</v>
      </c>
      <c r="AJ405" s="279">
        <f t="shared" si="122"/>
        <v>362468.35</v>
      </c>
      <c r="AK405" s="279">
        <f t="shared" si="122"/>
        <v>362477.24</v>
      </c>
      <c r="AL405" s="279">
        <f t="shared" si="121"/>
        <v>364426.43</v>
      </c>
      <c r="AM405" s="279">
        <f t="shared" si="121"/>
        <v>366855.19</v>
      </c>
      <c r="AN405" s="279">
        <f t="shared" si="121"/>
        <v>368296.7</v>
      </c>
      <c r="AO405" s="279">
        <f t="shared" si="121"/>
        <v>377756.39</v>
      </c>
      <c r="AP405" s="279">
        <f t="shared" si="121"/>
        <v>386962.16</v>
      </c>
      <c r="AQ405" s="279">
        <f t="shared" si="121"/>
        <v>387953.6</v>
      </c>
      <c r="AR405" s="279">
        <f t="shared" si="109"/>
        <v>392219.69</v>
      </c>
      <c r="AS405" s="279">
        <f t="shared" si="109"/>
        <v>396785.18</v>
      </c>
      <c r="AT405" s="279">
        <f t="shared" si="109"/>
        <v>419924.76</v>
      </c>
      <c r="AU405" s="280">
        <f t="shared" si="127"/>
        <v>4548325.1800000006</v>
      </c>
      <c r="AV405" s="280">
        <f t="shared" si="123"/>
        <v>442466.38</v>
      </c>
      <c r="AW405" s="280">
        <f t="shared" si="123"/>
        <v>442819.85</v>
      </c>
      <c r="AX405" s="280">
        <f t="shared" si="123"/>
        <v>444323.08</v>
      </c>
      <c r="AY405" s="280">
        <f t="shared" si="123"/>
        <v>446036.35</v>
      </c>
      <c r="AZ405" s="280">
        <f t="shared" si="120"/>
        <v>446869.8</v>
      </c>
      <c r="BA405" s="280">
        <f t="shared" si="120"/>
        <v>450264.57</v>
      </c>
      <c r="BB405" s="280">
        <f t="shared" si="120"/>
        <v>453833.39</v>
      </c>
      <c r="BC405" s="280">
        <f t="shared" si="120"/>
        <v>455021.5</v>
      </c>
      <c r="BD405" s="280">
        <f t="shared" si="120"/>
        <v>457629.88</v>
      </c>
      <c r="BE405" s="280">
        <f t="shared" si="120"/>
        <v>460117.6</v>
      </c>
      <c r="BF405" s="280">
        <f t="shared" si="124"/>
        <v>461114.26</v>
      </c>
      <c r="BG405" s="280">
        <f t="shared" si="124"/>
        <v>476719.98</v>
      </c>
      <c r="BH405" s="280">
        <f t="shared" si="124"/>
        <v>492071.5</v>
      </c>
      <c r="BI405" s="280">
        <f t="shared" si="124"/>
        <v>492600.54</v>
      </c>
      <c r="BJ405" s="280">
        <f t="shared" si="124"/>
        <v>494579.32</v>
      </c>
      <c r="BK405" s="280">
        <f t="shared" si="124"/>
        <v>496834.72</v>
      </c>
      <c r="BL405" s="279">
        <f t="shared" si="128"/>
        <v>5637657.0599999996</v>
      </c>
    </row>
    <row r="406" spans="1:66" x14ac:dyDescent="0.25">
      <c r="A406" s="268" t="s">
        <v>412</v>
      </c>
      <c r="B406" s="175">
        <v>2.29E-2</v>
      </c>
      <c r="C406" s="175">
        <v>2.29E-2</v>
      </c>
      <c r="D406" s="272">
        <v>66880.149999999994</v>
      </c>
      <c r="E406" s="272">
        <v>66880.149999999994</v>
      </c>
      <c r="F406" s="272">
        <v>66880.149999999994</v>
      </c>
      <c r="G406" s="272">
        <v>66880.149999999994</v>
      </c>
      <c r="H406" s="272">
        <v>66880.149999999994</v>
      </c>
      <c r="I406" s="272">
        <v>66880.149999999994</v>
      </c>
      <c r="J406" s="272">
        <v>66880.149999999994</v>
      </c>
      <c r="K406" s="272">
        <v>66880.149999999994</v>
      </c>
      <c r="L406" s="272">
        <v>66880.149999999994</v>
      </c>
      <c r="M406" s="272">
        <v>66880.149999999994</v>
      </c>
      <c r="N406" s="272">
        <v>66880.149999999994</v>
      </c>
      <c r="O406" s="272">
        <v>66880.149999999994</v>
      </c>
      <c r="P406" s="272">
        <f t="shared" si="125"/>
        <v>802561.80000000016</v>
      </c>
      <c r="Q406" s="272">
        <v>66880.149999999994</v>
      </c>
      <c r="R406" s="272">
        <v>66880.149999999994</v>
      </c>
      <c r="S406" s="272">
        <v>66880.149999999994</v>
      </c>
      <c r="T406" s="272">
        <v>66880.149999999994</v>
      </c>
      <c r="U406" s="272">
        <v>66880.149999999994</v>
      </c>
      <c r="V406" s="272">
        <v>66880.149999999994</v>
      </c>
      <c r="W406" s="272">
        <v>66880.149999999994</v>
      </c>
      <c r="X406" s="272">
        <v>66880.149999999994</v>
      </c>
      <c r="Y406" s="272">
        <v>66880.149999999994</v>
      </c>
      <c r="Z406" s="272">
        <v>66880.149999999994</v>
      </c>
      <c r="AA406" s="272">
        <v>66880.149999999994</v>
      </c>
      <c r="AB406" s="272">
        <v>66880.149999999994</v>
      </c>
      <c r="AC406" s="272">
        <v>66880.149999999994</v>
      </c>
      <c r="AD406" s="272">
        <v>66880.149999999994</v>
      </c>
      <c r="AE406" s="272">
        <v>66880.149999999994</v>
      </c>
      <c r="AF406" s="272">
        <v>66880.149999999994</v>
      </c>
      <c r="AG406" s="170">
        <f t="shared" si="126"/>
        <v>802561.80000000016</v>
      </c>
      <c r="AI406" s="279">
        <f t="shared" si="122"/>
        <v>127.63</v>
      </c>
      <c r="AJ406" s="279">
        <f t="shared" si="122"/>
        <v>127.63</v>
      </c>
      <c r="AK406" s="279">
        <f t="shared" si="122"/>
        <v>127.63</v>
      </c>
      <c r="AL406" s="279">
        <f t="shared" si="121"/>
        <v>127.63</v>
      </c>
      <c r="AM406" s="279">
        <f t="shared" si="121"/>
        <v>127.63</v>
      </c>
      <c r="AN406" s="279">
        <f t="shared" si="121"/>
        <v>127.63</v>
      </c>
      <c r="AO406" s="279">
        <f t="shared" ref="AO406:AT451" si="129">ROUND(J406*$B406/12,2)</f>
        <v>127.63</v>
      </c>
      <c r="AP406" s="279">
        <f t="shared" si="129"/>
        <v>127.63</v>
      </c>
      <c r="AQ406" s="279">
        <f t="shared" si="129"/>
        <v>127.63</v>
      </c>
      <c r="AR406" s="279">
        <f t="shared" si="109"/>
        <v>127.63</v>
      </c>
      <c r="AS406" s="279">
        <f t="shared" si="109"/>
        <v>127.63</v>
      </c>
      <c r="AT406" s="279">
        <f t="shared" si="109"/>
        <v>127.63</v>
      </c>
      <c r="AU406" s="280">
        <f t="shared" si="127"/>
        <v>1531.5600000000004</v>
      </c>
      <c r="AV406" s="280">
        <f t="shared" si="123"/>
        <v>127.63</v>
      </c>
      <c r="AW406" s="280">
        <f t="shared" si="123"/>
        <v>127.63</v>
      </c>
      <c r="AX406" s="280">
        <f t="shared" si="123"/>
        <v>127.63</v>
      </c>
      <c r="AY406" s="280">
        <f t="shared" si="123"/>
        <v>127.63</v>
      </c>
      <c r="AZ406" s="280">
        <f t="shared" si="120"/>
        <v>127.63</v>
      </c>
      <c r="BA406" s="280">
        <f t="shared" si="120"/>
        <v>127.63</v>
      </c>
      <c r="BB406" s="280">
        <f t="shared" si="120"/>
        <v>127.63</v>
      </c>
      <c r="BC406" s="280">
        <f t="shared" si="120"/>
        <v>127.63</v>
      </c>
      <c r="BD406" s="280">
        <f t="shared" si="120"/>
        <v>127.63</v>
      </c>
      <c r="BE406" s="280">
        <f t="shared" si="120"/>
        <v>127.63</v>
      </c>
      <c r="BF406" s="280">
        <f t="shared" si="124"/>
        <v>127.63</v>
      </c>
      <c r="BG406" s="280">
        <f t="shared" si="124"/>
        <v>127.63</v>
      </c>
      <c r="BH406" s="280">
        <f t="shared" si="124"/>
        <v>127.63</v>
      </c>
      <c r="BI406" s="280">
        <f t="shared" si="124"/>
        <v>127.63</v>
      </c>
      <c r="BJ406" s="280">
        <f t="shared" si="124"/>
        <v>127.63</v>
      </c>
      <c r="BK406" s="280">
        <f t="shared" si="124"/>
        <v>127.63</v>
      </c>
      <c r="BL406" s="279">
        <f t="shared" si="128"/>
        <v>1531.5600000000004</v>
      </c>
    </row>
    <row r="407" spans="1:66" x14ac:dyDescent="0.25">
      <c r="A407" s="268" t="s">
        <v>413</v>
      </c>
      <c r="B407" s="175">
        <v>2.29E-2</v>
      </c>
      <c r="C407" s="175">
        <v>2.29E-2</v>
      </c>
      <c r="D407" s="272">
        <v>8379218.3099999996</v>
      </c>
      <c r="E407" s="272">
        <v>8376951.3200000003</v>
      </c>
      <c r="F407" s="272">
        <v>8376951.3200000003</v>
      </c>
      <c r="G407" s="272">
        <v>8376951.3200000003</v>
      </c>
      <c r="H407" s="272">
        <v>8391365.9800000004</v>
      </c>
      <c r="I407" s="272">
        <v>8459506.2799999993</v>
      </c>
      <c r="J407" s="272">
        <v>8513231.9300000016</v>
      </c>
      <c r="K407" s="272">
        <v>8513231.9300000016</v>
      </c>
      <c r="L407" s="272">
        <v>8513231.9300000016</v>
      </c>
      <c r="M407" s="272">
        <v>8513231.9300000016</v>
      </c>
      <c r="N407" s="272">
        <v>8513231.9300000016</v>
      </c>
      <c r="O407" s="272">
        <v>8513231.9300000016</v>
      </c>
      <c r="P407" s="272">
        <f t="shared" si="125"/>
        <v>101440336.11000003</v>
      </c>
      <c r="Q407" s="272">
        <v>8513231.9300000016</v>
      </c>
      <c r="R407" s="272">
        <v>8513231.9300000016</v>
      </c>
      <c r="S407" s="272">
        <v>8513231.9300000016</v>
      </c>
      <c r="T407" s="272">
        <v>8513231.9300000016</v>
      </c>
      <c r="U407" s="272">
        <v>8513231.9300000016</v>
      </c>
      <c r="V407" s="272">
        <v>8513231.9300000016</v>
      </c>
      <c r="W407" s="272">
        <v>8513231.9300000016</v>
      </c>
      <c r="X407" s="272">
        <v>8513231.9300000016</v>
      </c>
      <c r="Y407" s="272">
        <v>8513231.9300000016</v>
      </c>
      <c r="Z407" s="272">
        <v>8513231.9300000016</v>
      </c>
      <c r="AA407" s="272">
        <v>8513231.9300000016</v>
      </c>
      <c r="AB407" s="272">
        <v>8513231.9300000016</v>
      </c>
      <c r="AC407" s="272">
        <v>8513231.9300000016</v>
      </c>
      <c r="AD407" s="272">
        <v>8513231.9300000016</v>
      </c>
      <c r="AE407" s="272">
        <v>8513231.9300000016</v>
      </c>
      <c r="AF407" s="272">
        <v>8513231.9300000016</v>
      </c>
      <c r="AG407" s="170">
        <f t="shared" si="126"/>
        <v>102158783.16000004</v>
      </c>
      <c r="AI407" s="279">
        <f t="shared" si="122"/>
        <v>15990.34</v>
      </c>
      <c r="AJ407" s="279">
        <f t="shared" si="122"/>
        <v>15986.02</v>
      </c>
      <c r="AK407" s="279">
        <f t="shared" si="122"/>
        <v>15986.02</v>
      </c>
      <c r="AL407" s="279">
        <f t="shared" si="122"/>
        <v>15986.02</v>
      </c>
      <c r="AM407" s="279">
        <f t="shared" si="122"/>
        <v>16013.52</v>
      </c>
      <c r="AN407" s="279">
        <f t="shared" si="122"/>
        <v>16143.56</v>
      </c>
      <c r="AO407" s="279">
        <f t="shared" si="129"/>
        <v>16246.08</v>
      </c>
      <c r="AP407" s="279">
        <f t="shared" si="129"/>
        <v>16246.08</v>
      </c>
      <c r="AQ407" s="279">
        <f t="shared" si="129"/>
        <v>16246.08</v>
      </c>
      <c r="AR407" s="279">
        <f t="shared" si="109"/>
        <v>16246.08</v>
      </c>
      <c r="AS407" s="279">
        <f t="shared" si="109"/>
        <v>16246.08</v>
      </c>
      <c r="AT407" s="279">
        <f t="shared" si="109"/>
        <v>16246.08</v>
      </c>
      <c r="AU407" s="280">
        <f t="shared" si="127"/>
        <v>193581.95999999996</v>
      </c>
      <c r="AV407" s="280">
        <f t="shared" si="123"/>
        <v>16246.08</v>
      </c>
      <c r="AW407" s="280">
        <f t="shared" si="123"/>
        <v>16246.08</v>
      </c>
      <c r="AX407" s="280">
        <f t="shared" si="123"/>
        <v>16246.08</v>
      </c>
      <c r="AY407" s="280">
        <f t="shared" si="123"/>
        <v>16246.08</v>
      </c>
      <c r="AZ407" s="280">
        <f t="shared" si="120"/>
        <v>16246.08</v>
      </c>
      <c r="BA407" s="280">
        <f t="shared" si="120"/>
        <v>16246.08</v>
      </c>
      <c r="BB407" s="280">
        <f t="shared" si="120"/>
        <v>16246.08</v>
      </c>
      <c r="BC407" s="280">
        <f t="shared" si="120"/>
        <v>16246.08</v>
      </c>
      <c r="BD407" s="280">
        <f t="shared" si="120"/>
        <v>16246.08</v>
      </c>
      <c r="BE407" s="280">
        <f t="shared" si="120"/>
        <v>16246.08</v>
      </c>
      <c r="BF407" s="280">
        <f t="shared" si="124"/>
        <v>16246.08</v>
      </c>
      <c r="BG407" s="280">
        <f t="shared" si="124"/>
        <v>16246.08</v>
      </c>
      <c r="BH407" s="280">
        <f t="shared" si="124"/>
        <v>16246.08</v>
      </c>
      <c r="BI407" s="280">
        <f t="shared" si="124"/>
        <v>16246.08</v>
      </c>
      <c r="BJ407" s="280">
        <f t="shared" si="124"/>
        <v>16246.08</v>
      </c>
      <c r="BK407" s="280">
        <f t="shared" si="124"/>
        <v>16246.08</v>
      </c>
      <c r="BL407" s="279">
        <f t="shared" si="128"/>
        <v>194952.95999999996</v>
      </c>
    </row>
    <row r="408" spans="1:66" x14ac:dyDescent="0.25">
      <c r="A408" s="268" t="s">
        <v>414</v>
      </c>
      <c r="B408" s="175">
        <v>2.6699999999999998E-2</v>
      </c>
      <c r="C408" s="175">
        <v>2.6699999999999998E-2</v>
      </c>
      <c r="D408" s="272">
        <v>26531.200000000001</v>
      </c>
      <c r="E408" s="272">
        <v>26531.200000000001</v>
      </c>
      <c r="F408" s="272">
        <v>26531.200000000001</v>
      </c>
      <c r="G408" s="272">
        <v>26531.200000000001</v>
      </c>
      <c r="H408" s="272">
        <v>26531.200000000001</v>
      </c>
      <c r="I408" s="272">
        <v>26531.200000000001</v>
      </c>
      <c r="J408" s="272">
        <v>26531.200000000001</v>
      </c>
      <c r="K408" s="272">
        <v>26531.200000000001</v>
      </c>
      <c r="L408" s="272">
        <v>26531.200000000001</v>
      </c>
      <c r="M408" s="272">
        <v>26531.200000000001</v>
      </c>
      <c r="N408" s="272">
        <v>26531.200000000001</v>
      </c>
      <c r="O408" s="272">
        <v>26531.200000000001</v>
      </c>
      <c r="P408" s="272">
        <f t="shared" si="125"/>
        <v>318374.40000000008</v>
      </c>
      <c r="Q408" s="272">
        <v>26531.200000000001</v>
      </c>
      <c r="R408" s="272">
        <v>26531.200000000001</v>
      </c>
      <c r="S408" s="272">
        <v>26531.200000000001</v>
      </c>
      <c r="T408" s="272">
        <v>26531.200000000001</v>
      </c>
      <c r="U408" s="272">
        <v>26531.200000000001</v>
      </c>
      <c r="V408" s="272">
        <v>26531.200000000001</v>
      </c>
      <c r="W408" s="272">
        <v>26531.200000000001</v>
      </c>
      <c r="X408" s="272">
        <v>26531.200000000001</v>
      </c>
      <c r="Y408" s="272">
        <v>26531.200000000001</v>
      </c>
      <c r="Z408" s="272">
        <v>26531.200000000001</v>
      </c>
      <c r="AA408" s="272">
        <v>26531.200000000001</v>
      </c>
      <c r="AB408" s="272">
        <v>26531.200000000001</v>
      </c>
      <c r="AC408" s="272">
        <v>26531.200000000001</v>
      </c>
      <c r="AD408" s="272">
        <v>26531.200000000001</v>
      </c>
      <c r="AE408" s="272">
        <v>26531.200000000001</v>
      </c>
      <c r="AF408" s="272">
        <v>26531.200000000001</v>
      </c>
      <c r="AG408" s="170">
        <f t="shared" si="126"/>
        <v>318374.40000000008</v>
      </c>
      <c r="AI408" s="279">
        <f t="shared" si="122"/>
        <v>59.03</v>
      </c>
      <c r="AJ408" s="279">
        <f t="shared" si="122"/>
        <v>59.03</v>
      </c>
      <c r="AK408" s="279">
        <f t="shared" si="122"/>
        <v>59.03</v>
      </c>
      <c r="AL408" s="279">
        <f t="shared" si="122"/>
        <v>59.03</v>
      </c>
      <c r="AM408" s="279">
        <f t="shared" si="122"/>
        <v>59.03</v>
      </c>
      <c r="AN408" s="279">
        <f t="shared" si="122"/>
        <v>59.03</v>
      </c>
      <c r="AO408" s="279">
        <f t="shared" si="129"/>
        <v>59.03</v>
      </c>
      <c r="AP408" s="279">
        <f t="shared" si="129"/>
        <v>59.03</v>
      </c>
      <c r="AQ408" s="279">
        <f t="shared" si="129"/>
        <v>59.03</v>
      </c>
      <c r="AR408" s="279">
        <f t="shared" si="109"/>
        <v>59.03</v>
      </c>
      <c r="AS408" s="279">
        <f t="shared" si="109"/>
        <v>59.03</v>
      </c>
      <c r="AT408" s="279">
        <f t="shared" si="109"/>
        <v>59.03</v>
      </c>
      <c r="AU408" s="280">
        <f t="shared" si="127"/>
        <v>708.35999999999979</v>
      </c>
      <c r="AV408" s="280">
        <f t="shared" si="123"/>
        <v>59.03</v>
      </c>
      <c r="AW408" s="280">
        <f t="shared" si="123"/>
        <v>59.03</v>
      </c>
      <c r="AX408" s="280">
        <f t="shared" si="123"/>
        <v>59.03</v>
      </c>
      <c r="AY408" s="280">
        <f t="shared" si="123"/>
        <v>59.03</v>
      </c>
      <c r="AZ408" s="280">
        <f t="shared" si="120"/>
        <v>59.03</v>
      </c>
      <c r="BA408" s="280">
        <f t="shared" si="120"/>
        <v>59.03</v>
      </c>
      <c r="BB408" s="280">
        <f t="shared" si="120"/>
        <v>59.03</v>
      </c>
      <c r="BC408" s="280">
        <f t="shared" si="120"/>
        <v>59.03</v>
      </c>
      <c r="BD408" s="280">
        <f t="shared" si="120"/>
        <v>59.03</v>
      </c>
      <c r="BE408" s="280">
        <f t="shared" si="120"/>
        <v>59.03</v>
      </c>
      <c r="BF408" s="280">
        <f t="shared" si="124"/>
        <v>59.03</v>
      </c>
      <c r="BG408" s="280">
        <f t="shared" si="124"/>
        <v>59.03</v>
      </c>
      <c r="BH408" s="280">
        <f t="shared" si="124"/>
        <v>59.03</v>
      </c>
      <c r="BI408" s="280">
        <f t="shared" si="124"/>
        <v>59.03</v>
      </c>
      <c r="BJ408" s="280">
        <f t="shared" si="124"/>
        <v>59.03</v>
      </c>
      <c r="BK408" s="280">
        <f t="shared" si="124"/>
        <v>59.03</v>
      </c>
      <c r="BL408" s="279">
        <f t="shared" si="128"/>
        <v>708.35999999999979</v>
      </c>
      <c r="BN408" s="279">
        <f>BL408</f>
        <v>708.35999999999979</v>
      </c>
    </row>
    <row r="409" spans="1:66" x14ac:dyDescent="0.25">
      <c r="A409" s="268" t="s">
        <v>683</v>
      </c>
      <c r="B409" s="175">
        <v>2.6699999999999998E-2</v>
      </c>
      <c r="C409" s="175">
        <v>2.6699999999999998E-2</v>
      </c>
      <c r="D409" s="272">
        <v>0</v>
      </c>
      <c r="E409" s="272">
        <v>0</v>
      </c>
      <c r="F409" s="272">
        <v>0</v>
      </c>
      <c r="G409" s="272">
        <v>0</v>
      </c>
      <c r="H409" s="272">
        <v>0</v>
      </c>
      <c r="I409" s="272">
        <v>0</v>
      </c>
      <c r="J409" s="272">
        <v>3599.7349999999979</v>
      </c>
      <c r="K409" s="272">
        <v>7199.4699999999957</v>
      </c>
      <c r="L409" s="272">
        <v>7199.4699999999957</v>
      </c>
      <c r="M409" s="272">
        <v>7199.4699999999957</v>
      </c>
      <c r="N409" s="272">
        <v>7199.4699999999957</v>
      </c>
      <c r="O409" s="272">
        <v>7199.4699999999957</v>
      </c>
      <c r="P409" s="272">
        <f t="shared" si="125"/>
        <v>39597.08499999997</v>
      </c>
      <c r="Q409" s="272">
        <v>7199.4699999999957</v>
      </c>
      <c r="R409" s="272">
        <v>7199.4699999999957</v>
      </c>
      <c r="S409" s="272">
        <v>7199.4699999999957</v>
      </c>
      <c r="T409" s="272">
        <v>7199.4699999999957</v>
      </c>
      <c r="U409" s="272">
        <v>7199.4699999999957</v>
      </c>
      <c r="V409" s="272">
        <v>7199.4699999999957</v>
      </c>
      <c r="W409" s="272">
        <v>7199.4699999999957</v>
      </c>
      <c r="X409" s="272">
        <v>7199.4699999999957</v>
      </c>
      <c r="Y409" s="272">
        <v>7199.4699999999957</v>
      </c>
      <c r="Z409" s="272">
        <v>7199.4699999999957</v>
      </c>
      <c r="AA409" s="272">
        <v>7199.4699999999957</v>
      </c>
      <c r="AB409" s="272">
        <v>7199.4699999999957</v>
      </c>
      <c r="AC409" s="272">
        <v>7199.4699999999957</v>
      </c>
      <c r="AD409" s="272">
        <v>7199.4699999999957</v>
      </c>
      <c r="AE409" s="272">
        <v>7199.4699999999957</v>
      </c>
      <c r="AF409" s="272">
        <v>7199.4699999999957</v>
      </c>
      <c r="AG409" s="170">
        <f t="shared" si="126"/>
        <v>86393.639999999956</v>
      </c>
      <c r="AI409" s="279">
        <f t="shared" si="122"/>
        <v>0</v>
      </c>
      <c r="AJ409" s="279">
        <f t="shared" si="122"/>
        <v>0</v>
      </c>
      <c r="AK409" s="279">
        <f t="shared" si="122"/>
        <v>0</v>
      </c>
      <c r="AL409" s="279">
        <f t="shared" si="122"/>
        <v>0</v>
      </c>
      <c r="AM409" s="279">
        <f t="shared" si="122"/>
        <v>0</v>
      </c>
      <c r="AN409" s="279">
        <f t="shared" si="122"/>
        <v>0</v>
      </c>
      <c r="AO409" s="279">
        <f t="shared" si="129"/>
        <v>8.01</v>
      </c>
      <c r="AP409" s="279">
        <f t="shared" si="129"/>
        <v>16.02</v>
      </c>
      <c r="AQ409" s="279">
        <f t="shared" si="129"/>
        <v>16.02</v>
      </c>
      <c r="AR409" s="279">
        <f t="shared" si="109"/>
        <v>16.02</v>
      </c>
      <c r="AS409" s="279">
        <f t="shared" si="109"/>
        <v>16.02</v>
      </c>
      <c r="AT409" s="279">
        <f t="shared" si="109"/>
        <v>16.02</v>
      </c>
      <c r="AU409" s="280">
        <f t="shared" si="127"/>
        <v>88.109999999999985</v>
      </c>
      <c r="AV409" s="280">
        <f t="shared" si="123"/>
        <v>16.02</v>
      </c>
      <c r="AW409" s="280">
        <f t="shared" si="123"/>
        <v>16.02</v>
      </c>
      <c r="AX409" s="280">
        <f t="shared" si="123"/>
        <v>16.02</v>
      </c>
      <c r="AY409" s="280">
        <f t="shared" si="123"/>
        <v>16.02</v>
      </c>
      <c r="AZ409" s="280">
        <f t="shared" si="120"/>
        <v>16.02</v>
      </c>
      <c r="BA409" s="280">
        <f t="shared" si="120"/>
        <v>16.02</v>
      </c>
      <c r="BB409" s="280">
        <f t="shared" si="120"/>
        <v>16.02</v>
      </c>
      <c r="BC409" s="280">
        <f t="shared" si="120"/>
        <v>16.02</v>
      </c>
      <c r="BD409" s="280">
        <f t="shared" si="120"/>
        <v>16.02</v>
      </c>
      <c r="BE409" s="280">
        <f t="shared" si="120"/>
        <v>16.02</v>
      </c>
      <c r="BF409" s="280">
        <f t="shared" si="124"/>
        <v>16.02</v>
      </c>
      <c r="BG409" s="280">
        <f t="shared" si="124"/>
        <v>16.02</v>
      </c>
      <c r="BH409" s="280">
        <f t="shared" si="124"/>
        <v>16.02</v>
      </c>
      <c r="BI409" s="280">
        <f t="shared" si="124"/>
        <v>16.02</v>
      </c>
      <c r="BJ409" s="280">
        <f t="shared" si="124"/>
        <v>16.02</v>
      </c>
      <c r="BK409" s="280">
        <f t="shared" si="124"/>
        <v>16.02</v>
      </c>
      <c r="BL409" s="279">
        <f t="shared" si="128"/>
        <v>192.24000000000004</v>
      </c>
    </row>
    <row r="410" spans="1:66" x14ac:dyDescent="0.25">
      <c r="A410" s="268" t="s">
        <v>415</v>
      </c>
      <c r="B410" s="175">
        <v>2.6699999999999998E-2</v>
      </c>
      <c r="C410" s="175">
        <v>2.6699999999999998E-2</v>
      </c>
      <c r="D410" s="272">
        <v>360763426.66000003</v>
      </c>
      <c r="E410" s="272">
        <v>364186679.39999998</v>
      </c>
      <c r="F410" s="272">
        <v>366919371.07999998</v>
      </c>
      <c r="G410" s="272">
        <v>367963207.52999997</v>
      </c>
      <c r="H410" s="272">
        <v>369798387.45999998</v>
      </c>
      <c r="I410" s="272">
        <v>370869161.10000002</v>
      </c>
      <c r="J410" s="272">
        <v>371494005.44500005</v>
      </c>
      <c r="K410" s="272">
        <v>372448927.21500003</v>
      </c>
      <c r="L410" s="272">
        <v>373454334.17500007</v>
      </c>
      <c r="M410" s="272">
        <v>374209558.42500007</v>
      </c>
      <c r="N410" s="272">
        <v>374818793.48000008</v>
      </c>
      <c r="O410" s="272">
        <v>378819018.3900001</v>
      </c>
      <c r="P410" s="272">
        <f t="shared" si="125"/>
        <v>4445744870.3600006</v>
      </c>
      <c r="Q410" s="272">
        <v>383183740.86000013</v>
      </c>
      <c r="R410" s="272">
        <v>384468508.59000009</v>
      </c>
      <c r="S410" s="272">
        <v>385878609.65500009</v>
      </c>
      <c r="T410" s="272">
        <v>387526741.73000008</v>
      </c>
      <c r="U410" s="272">
        <v>389205870.23500013</v>
      </c>
      <c r="V410" s="272">
        <v>390915847.54500014</v>
      </c>
      <c r="W410" s="272">
        <v>392595553.36500013</v>
      </c>
      <c r="X410" s="272">
        <v>394346886.09000015</v>
      </c>
      <c r="Y410" s="272">
        <v>396388968.51000017</v>
      </c>
      <c r="Z410" s="272">
        <v>398328988.3550002</v>
      </c>
      <c r="AA410" s="272">
        <v>399853830.39000016</v>
      </c>
      <c r="AB410" s="272">
        <v>401121183.46000016</v>
      </c>
      <c r="AC410" s="272">
        <v>402391730.77000022</v>
      </c>
      <c r="AD410" s="272">
        <v>403693915.53000021</v>
      </c>
      <c r="AE410" s="272">
        <v>405120225.91000021</v>
      </c>
      <c r="AF410" s="272">
        <v>406782338.7950002</v>
      </c>
      <c r="AG410" s="170">
        <f t="shared" si="126"/>
        <v>4780745338.9550018</v>
      </c>
      <c r="AI410" s="279">
        <f t="shared" si="122"/>
        <v>802698.62</v>
      </c>
      <c r="AJ410" s="279">
        <f t="shared" si="122"/>
        <v>810315.36</v>
      </c>
      <c r="AK410" s="279">
        <f t="shared" si="122"/>
        <v>816395.6</v>
      </c>
      <c r="AL410" s="279">
        <f t="shared" si="122"/>
        <v>818718.14</v>
      </c>
      <c r="AM410" s="279">
        <f t="shared" si="122"/>
        <v>822801.41</v>
      </c>
      <c r="AN410" s="279">
        <f t="shared" si="122"/>
        <v>825183.88</v>
      </c>
      <c r="AO410" s="279">
        <f t="shared" si="129"/>
        <v>826574.16</v>
      </c>
      <c r="AP410" s="279">
        <f t="shared" si="129"/>
        <v>828698.86</v>
      </c>
      <c r="AQ410" s="279">
        <f t="shared" si="129"/>
        <v>830935.89</v>
      </c>
      <c r="AR410" s="279">
        <f t="shared" si="109"/>
        <v>832616.27</v>
      </c>
      <c r="AS410" s="279">
        <f t="shared" si="109"/>
        <v>833971.82</v>
      </c>
      <c r="AT410" s="279">
        <f t="shared" si="109"/>
        <v>842872.31999999995</v>
      </c>
      <c r="AU410" s="280">
        <f t="shared" si="127"/>
        <v>9891782.3300000019</v>
      </c>
      <c r="AV410" s="280">
        <f t="shared" si="123"/>
        <v>852583.82</v>
      </c>
      <c r="AW410" s="280">
        <f t="shared" si="123"/>
        <v>855442.43</v>
      </c>
      <c r="AX410" s="280">
        <f t="shared" si="123"/>
        <v>858579.91</v>
      </c>
      <c r="AY410" s="280">
        <f t="shared" si="123"/>
        <v>862247</v>
      </c>
      <c r="AZ410" s="280">
        <f t="shared" si="120"/>
        <v>865983.06</v>
      </c>
      <c r="BA410" s="280">
        <f t="shared" si="120"/>
        <v>869787.76</v>
      </c>
      <c r="BB410" s="280">
        <f t="shared" si="120"/>
        <v>873525.11</v>
      </c>
      <c r="BC410" s="280">
        <f t="shared" si="120"/>
        <v>877421.82</v>
      </c>
      <c r="BD410" s="280">
        <f t="shared" si="120"/>
        <v>881965.45</v>
      </c>
      <c r="BE410" s="280">
        <f t="shared" si="120"/>
        <v>886282</v>
      </c>
      <c r="BF410" s="280">
        <f t="shared" si="124"/>
        <v>889674.77</v>
      </c>
      <c r="BG410" s="280">
        <f t="shared" si="124"/>
        <v>892494.63</v>
      </c>
      <c r="BH410" s="280">
        <f t="shared" si="124"/>
        <v>895321.59999999998</v>
      </c>
      <c r="BI410" s="280">
        <f t="shared" si="124"/>
        <v>898218.96</v>
      </c>
      <c r="BJ410" s="280">
        <f t="shared" si="124"/>
        <v>901392.5</v>
      </c>
      <c r="BK410" s="280">
        <f t="shared" si="124"/>
        <v>905090.7</v>
      </c>
      <c r="BL410" s="279">
        <f t="shared" si="128"/>
        <v>10637158.359999999</v>
      </c>
    </row>
    <row r="411" spans="1:66" x14ac:dyDescent="0.25">
      <c r="A411" s="268" t="s">
        <v>416</v>
      </c>
      <c r="B411" s="175">
        <v>2.6699999999999998E-2</v>
      </c>
      <c r="C411" s="175">
        <v>2.6699999999999998E-2</v>
      </c>
      <c r="D411" s="272">
        <v>47785.56</v>
      </c>
      <c r="E411" s="272">
        <v>47785.56</v>
      </c>
      <c r="F411" s="272">
        <v>47785.56</v>
      </c>
      <c r="G411" s="272">
        <v>47785.56</v>
      </c>
      <c r="H411" s="272">
        <v>47785.56</v>
      </c>
      <c r="I411" s="272">
        <v>47785.56</v>
      </c>
      <c r="J411" s="272">
        <v>47785.56</v>
      </c>
      <c r="K411" s="272">
        <v>47785.56</v>
      </c>
      <c r="L411" s="272">
        <v>47785.56</v>
      </c>
      <c r="M411" s="272">
        <v>47785.56</v>
      </c>
      <c r="N411" s="272">
        <v>47785.56</v>
      </c>
      <c r="O411" s="272">
        <v>47785.56</v>
      </c>
      <c r="P411" s="272">
        <f t="shared" si="125"/>
        <v>573426.72</v>
      </c>
      <c r="Q411" s="272">
        <v>47785.56</v>
      </c>
      <c r="R411" s="272">
        <v>47785.56</v>
      </c>
      <c r="S411" s="272">
        <v>47785.56</v>
      </c>
      <c r="T411" s="272">
        <v>47785.56</v>
      </c>
      <c r="U411" s="272">
        <v>47785.56</v>
      </c>
      <c r="V411" s="272">
        <v>47785.56</v>
      </c>
      <c r="W411" s="272">
        <v>47785.56</v>
      </c>
      <c r="X411" s="272">
        <v>47785.56</v>
      </c>
      <c r="Y411" s="272">
        <v>47785.56</v>
      </c>
      <c r="Z411" s="272">
        <v>47785.56</v>
      </c>
      <c r="AA411" s="272">
        <v>47785.56</v>
      </c>
      <c r="AB411" s="272">
        <v>47785.56</v>
      </c>
      <c r="AC411" s="272">
        <v>47785.56</v>
      </c>
      <c r="AD411" s="272">
        <v>47785.56</v>
      </c>
      <c r="AE411" s="272">
        <v>47785.56</v>
      </c>
      <c r="AF411" s="272">
        <v>47785.56</v>
      </c>
      <c r="AG411" s="170">
        <f t="shared" si="126"/>
        <v>573426.72</v>
      </c>
      <c r="AI411" s="279">
        <f t="shared" si="122"/>
        <v>106.32</v>
      </c>
      <c r="AJ411" s="279">
        <f t="shared" si="122"/>
        <v>106.32</v>
      </c>
      <c r="AK411" s="279">
        <f t="shared" si="122"/>
        <v>106.32</v>
      </c>
      <c r="AL411" s="279">
        <f t="shared" si="122"/>
        <v>106.32</v>
      </c>
      <c r="AM411" s="279">
        <f t="shared" si="122"/>
        <v>106.32</v>
      </c>
      <c r="AN411" s="279">
        <f t="shared" si="122"/>
        <v>106.32</v>
      </c>
      <c r="AO411" s="279">
        <f t="shared" si="129"/>
        <v>106.32</v>
      </c>
      <c r="AP411" s="279">
        <f t="shared" si="129"/>
        <v>106.32</v>
      </c>
      <c r="AQ411" s="279">
        <f t="shared" si="129"/>
        <v>106.32</v>
      </c>
      <c r="AR411" s="279">
        <f t="shared" si="109"/>
        <v>106.32</v>
      </c>
      <c r="AS411" s="279">
        <f t="shared" si="109"/>
        <v>106.32</v>
      </c>
      <c r="AT411" s="279">
        <f t="shared" si="109"/>
        <v>106.32</v>
      </c>
      <c r="AU411" s="280">
        <f t="shared" si="127"/>
        <v>1275.8399999999995</v>
      </c>
      <c r="AV411" s="280">
        <f t="shared" si="123"/>
        <v>106.32</v>
      </c>
      <c r="AW411" s="280">
        <f t="shared" si="123"/>
        <v>106.32</v>
      </c>
      <c r="AX411" s="280">
        <f t="shared" si="123"/>
        <v>106.32</v>
      </c>
      <c r="AY411" s="280">
        <f t="shared" si="123"/>
        <v>106.32</v>
      </c>
      <c r="AZ411" s="280">
        <f t="shared" si="120"/>
        <v>106.32</v>
      </c>
      <c r="BA411" s="280">
        <f t="shared" si="120"/>
        <v>106.32</v>
      </c>
      <c r="BB411" s="280">
        <f t="shared" si="120"/>
        <v>106.32</v>
      </c>
      <c r="BC411" s="280">
        <f t="shared" si="120"/>
        <v>106.32</v>
      </c>
      <c r="BD411" s="280">
        <f t="shared" si="120"/>
        <v>106.32</v>
      </c>
      <c r="BE411" s="280">
        <f t="shared" si="120"/>
        <v>106.32</v>
      </c>
      <c r="BF411" s="280">
        <f t="shared" si="124"/>
        <v>106.32</v>
      </c>
      <c r="BG411" s="280">
        <f t="shared" si="124"/>
        <v>106.32</v>
      </c>
      <c r="BH411" s="280">
        <f t="shared" si="124"/>
        <v>106.32</v>
      </c>
      <c r="BI411" s="280">
        <f t="shared" si="124"/>
        <v>106.32</v>
      </c>
      <c r="BJ411" s="280">
        <f t="shared" si="124"/>
        <v>106.32</v>
      </c>
      <c r="BK411" s="280">
        <f t="shared" si="124"/>
        <v>106.32</v>
      </c>
      <c r="BL411" s="279">
        <f t="shared" si="128"/>
        <v>1275.8399999999995</v>
      </c>
    </row>
    <row r="412" spans="1:66" x14ac:dyDescent="0.25">
      <c r="A412" s="268" t="s">
        <v>417</v>
      </c>
      <c r="B412" s="175">
        <v>2.6699999999999998E-2</v>
      </c>
      <c r="C412" s="175">
        <v>2.6699999999999998E-2</v>
      </c>
      <c r="D412" s="272">
        <v>29047545.68</v>
      </c>
      <c r="E412" s="272">
        <v>29252448.59</v>
      </c>
      <c r="F412" s="272">
        <v>29406310.809999999</v>
      </c>
      <c r="G412" s="272">
        <v>29462958.57</v>
      </c>
      <c r="H412" s="272">
        <v>29587198.640000001</v>
      </c>
      <c r="I412" s="272">
        <v>29657333.199999999</v>
      </c>
      <c r="J412" s="272">
        <v>29685553.285</v>
      </c>
      <c r="K412" s="272">
        <v>29704946.705000002</v>
      </c>
      <c r="L412" s="272">
        <v>29712075.114999998</v>
      </c>
      <c r="M412" s="272">
        <v>29709718.18</v>
      </c>
      <c r="N412" s="272">
        <v>29707361.245000001</v>
      </c>
      <c r="O412" s="272">
        <v>30062388.885000005</v>
      </c>
      <c r="P412" s="272">
        <f t="shared" si="125"/>
        <v>354995838.90500003</v>
      </c>
      <c r="Q412" s="272">
        <v>30434275.570000004</v>
      </c>
      <c r="R412" s="272">
        <v>30463734.050000004</v>
      </c>
      <c r="S412" s="272">
        <v>30490913.105000004</v>
      </c>
      <c r="T412" s="272">
        <v>30520487.985000003</v>
      </c>
      <c r="U412" s="272">
        <v>30555153.575000003</v>
      </c>
      <c r="V412" s="272">
        <v>30587557.515000004</v>
      </c>
      <c r="W412" s="272">
        <v>30622376.945000004</v>
      </c>
      <c r="X412" s="272">
        <v>30659400.460000005</v>
      </c>
      <c r="Y412" s="272">
        <v>30691272.200000003</v>
      </c>
      <c r="Z412" s="272">
        <v>30723660.105000004</v>
      </c>
      <c r="AA412" s="272">
        <v>30754335.660000004</v>
      </c>
      <c r="AB412" s="272">
        <v>30780444.445000004</v>
      </c>
      <c r="AC412" s="272">
        <v>30809248.52</v>
      </c>
      <c r="AD412" s="272">
        <v>30839666.755000003</v>
      </c>
      <c r="AE412" s="272">
        <v>30868720.649999999</v>
      </c>
      <c r="AF412" s="272">
        <v>30901300.734999999</v>
      </c>
      <c r="AG412" s="170">
        <f t="shared" si="126"/>
        <v>368793137.565</v>
      </c>
      <c r="AI412" s="279">
        <f t="shared" si="122"/>
        <v>64630.79</v>
      </c>
      <c r="AJ412" s="279">
        <f t="shared" si="122"/>
        <v>65086.7</v>
      </c>
      <c r="AK412" s="279">
        <f t="shared" si="122"/>
        <v>65429.04</v>
      </c>
      <c r="AL412" s="279">
        <f t="shared" si="122"/>
        <v>65555.08</v>
      </c>
      <c r="AM412" s="279">
        <f t="shared" si="122"/>
        <v>65831.520000000004</v>
      </c>
      <c r="AN412" s="279">
        <f t="shared" si="122"/>
        <v>65987.570000000007</v>
      </c>
      <c r="AO412" s="279">
        <f t="shared" si="129"/>
        <v>66050.36</v>
      </c>
      <c r="AP412" s="279">
        <f t="shared" si="129"/>
        <v>66093.509999999995</v>
      </c>
      <c r="AQ412" s="279">
        <f t="shared" si="129"/>
        <v>66109.37</v>
      </c>
      <c r="AR412" s="279">
        <f t="shared" si="129"/>
        <v>66104.12</v>
      </c>
      <c r="AS412" s="279">
        <f t="shared" si="129"/>
        <v>66098.880000000005</v>
      </c>
      <c r="AT412" s="279">
        <f t="shared" si="129"/>
        <v>66888.820000000007</v>
      </c>
      <c r="AU412" s="280">
        <f t="shared" si="127"/>
        <v>789865.76</v>
      </c>
      <c r="AV412" s="280">
        <f t="shared" si="123"/>
        <v>67716.259999999995</v>
      </c>
      <c r="AW412" s="280">
        <f t="shared" si="123"/>
        <v>67781.81</v>
      </c>
      <c r="AX412" s="280">
        <f t="shared" si="123"/>
        <v>67842.28</v>
      </c>
      <c r="AY412" s="280">
        <f t="shared" si="123"/>
        <v>67908.09</v>
      </c>
      <c r="AZ412" s="280">
        <f t="shared" si="120"/>
        <v>67985.22</v>
      </c>
      <c r="BA412" s="280">
        <f t="shared" si="120"/>
        <v>68057.320000000007</v>
      </c>
      <c r="BB412" s="280">
        <f t="shared" si="120"/>
        <v>68134.789999999994</v>
      </c>
      <c r="BC412" s="280">
        <f t="shared" si="120"/>
        <v>68217.17</v>
      </c>
      <c r="BD412" s="280">
        <f t="shared" si="120"/>
        <v>68288.08</v>
      </c>
      <c r="BE412" s="280">
        <f t="shared" si="120"/>
        <v>68360.14</v>
      </c>
      <c r="BF412" s="280">
        <f t="shared" si="124"/>
        <v>68428.399999999994</v>
      </c>
      <c r="BG412" s="280">
        <f t="shared" si="124"/>
        <v>68486.490000000005</v>
      </c>
      <c r="BH412" s="280">
        <f t="shared" si="124"/>
        <v>68550.58</v>
      </c>
      <c r="BI412" s="280">
        <f t="shared" si="124"/>
        <v>68618.259999999995</v>
      </c>
      <c r="BJ412" s="280">
        <f t="shared" si="124"/>
        <v>68682.899999999994</v>
      </c>
      <c r="BK412" s="280">
        <f t="shared" si="124"/>
        <v>68755.39</v>
      </c>
      <c r="BL412" s="279">
        <f t="shared" si="128"/>
        <v>820564.74</v>
      </c>
    </row>
    <row r="413" spans="1:66" x14ac:dyDescent="0.25">
      <c r="A413" s="268" t="s">
        <v>684</v>
      </c>
      <c r="B413" s="175">
        <v>2.47E-2</v>
      </c>
      <c r="C413" s="175">
        <v>2.47E-2</v>
      </c>
      <c r="D413" s="272">
        <v>0</v>
      </c>
      <c r="E413" s="272">
        <v>0</v>
      </c>
      <c r="F413" s="272">
        <v>0</v>
      </c>
      <c r="G413" s="272">
        <v>0</v>
      </c>
      <c r="H413" s="272">
        <v>0</v>
      </c>
      <c r="I413" s="272">
        <v>0</v>
      </c>
      <c r="J413" s="272">
        <v>0</v>
      </c>
      <c r="K413" s="272">
        <v>0</v>
      </c>
      <c r="L413" s="272">
        <v>0</v>
      </c>
      <c r="M413" s="272">
        <v>0</v>
      </c>
      <c r="N413" s="272">
        <v>0</v>
      </c>
      <c r="O413" s="272">
        <v>0</v>
      </c>
      <c r="P413" s="272">
        <f t="shared" si="125"/>
        <v>0</v>
      </c>
      <c r="Q413" s="272">
        <v>0</v>
      </c>
      <c r="R413" s="272">
        <v>0</v>
      </c>
      <c r="S413" s="272">
        <v>0</v>
      </c>
      <c r="T413" s="272">
        <v>0</v>
      </c>
      <c r="U413" s="272">
        <v>0</v>
      </c>
      <c r="V413" s="272">
        <v>0</v>
      </c>
      <c r="W413" s="272">
        <v>0</v>
      </c>
      <c r="X413" s="272">
        <v>0</v>
      </c>
      <c r="Y413" s="272">
        <v>0</v>
      </c>
      <c r="Z413" s="272">
        <v>0</v>
      </c>
      <c r="AA413" s="272">
        <v>0</v>
      </c>
      <c r="AB413" s="272">
        <v>0</v>
      </c>
      <c r="AC413" s="272">
        <v>0</v>
      </c>
      <c r="AD413" s="272">
        <v>0</v>
      </c>
      <c r="AE413" s="272">
        <v>0</v>
      </c>
      <c r="AF413" s="272">
        <v>0</v>
      </c>
      <c r="AG413" s="170">
        <f t="shared" si="126"/>
        <v>0</v>
      </c>
      <c r="AI413" s="279">
        <f t="shared" si="122"/>
        <v>0</v>
      </c>
      <c r="AJ413" s="279">
        <f t="shared" si="122"/>
        <v>0</v>
      </c>
      <c r="AK413" s="279">
        <f t="shared" si="122"/>
        <v>0</v>
      </c>
      <c r="AL413" s="279">
        <f t="shared" si="122"/>
        <v>0</v>
      </c>
      <c r="AM413" s="279">
        <f t="shared" si="122"/>
        <v>0</v>
      </c>
      <c r="AN413" s="279">
        <f t="shared" si="122"/>
        <v>0</v>
      </c>
      <c r="AO413" s="279">
        <f t="shared" si="129"/>
        <v>0</v>
      </c>
      <c r="AP413" s="279">
        <f t="shared" si="129"/>
        <v>0</v>
      </c>
      <c r="AQ413" s="279">
        <f t="shared" si="129"/>
        <v>0</v>
      </c>
      <c r="AR413" s="279">
        <f t="shared" si="129"/>
        <v>0</v>
      </c>
      <c r="AS413" s="279">
        <f t="shared" si="129"/>
        <v>0</v>
      </c>
      <c r="AT413" s="279">
        <f t="shared" si="129"/>
        <v>0</v>
      </c>
      <c r="AU413" s="280">
        <f t="shared" si="127"/>
        <v>0</v>
      </c>
      <c r="AV413" s="280">
        <f t="shared" si="123"/>
        <v>0</v>
      </c>
      <c r="AW413" s="280">
        <f t="shared" si="123"/>
        <v>0</v>
      </c>
      <c r="AX413" s="280">
        <f t="shared" si="123"/>
        <v>0</v>
      </c>
      <c r="AY413" s="280">
        <f t="shared" si="123"/>
        <v>0</v>
      </c>
      <c r="AZ413" s="280">
        <f t="shared" si="120"/>
        <v>0</v>
      </c>
      <c r="BA413" s="280">
        <f t="shared" si="120"/>
        <v>0</v>
      </c>
      <c r="BB413" s="280">
        <f t="shared" si="120"/>
        <v>0</v>
      </c>
      <c r="BC413" s="280">
        <f t="shared" si="120"/>
        <v>0</v>
      </c>
      <c r="BD413" s="280">
        <f t="shared" si="120"/>
        <v>0</v>
      </c>
      <c r="BE413" s="280">
        <f t="shared" si="120"/>
        <v>0</v>
      </c>
      <c r="BF413" s="280">
        <f t="shared" si="124"/>
        <v>0</v>
      </c>
      <c r="BG413" s="280">
        <f t="shared" si="124"/>
        <v>0</v>
      </c>
      <c r="BH413" s="280">
        <f t="shared" si="124"/>
        <v>0</v>
      </c>
      <c r="BI413" s="280">
        <f t="shared" si="124"/>
        <v>0</v>
      </c>
      <c r="BJ413" s="280">
        <f t="shared" si="124"/>
        <v>0</v>
      </c>
      <c r="BK413" s="280">
        <f t="shared" si="124"/>
        <v>0</v>
      </c>
      <c r="BL413" s="279">
        <f t="shared" si="128"/>
        <v>0</v>
      </c>
    </row>
    <row r="414" spans="1:66" x14ac:dyDescent="0.25">
      <c r="A414" s="268" t="s">
        <v>418</v>
      </c>
      <c r="B414" s="175">
        <v>2.47E-2</v>
      </c>
      <c r="C414" s="175">
        <v>2.47E-2</v>
      </c>
      <c r="D414" s="272">
        <v>344910181.08999997</v>
      </c>
      <c r="E414" s="272">
        <v>347878958.16000003</v>
      </c>
      <c r="F414" s="272">
        <v>350393587.82999998</v>
      </c>
      <c r="G414" s="272">
        <v>352407626.49000001</v>
      </c>
      <c r="H414" s="272">
        <v>354292486.56</v>
      </c>
      <c r="I414" s="272">
        <v>354667794.19999999</v>
      </c>
      <c r="J414" s="272">
        <v>358086519.84999996</v>
      </c>
      <c r="K414" s="272">
        <v>364030547.20999998</v>
      </c>
      <c r="L414" s="272">
        <v>368427312.19</v>
      </c>
      <c r="M414" s="272">
        <v>371480963.53999996</v>
      </c>
      <c r="N414" s="272">
        <v>373593352.22500002</v>
      </c>
      <c r="O414" s="272">
        <v>377915223.505</v>
      </c>
      <c r="P414" s="272">
        <f t="shared" si="125"/>
        <v>4318084552.8499994</v>
      </c>
      <c r="Q414" s="272">
        <v>382257490.185</v>
      </c>
      <c r="R414" s="272">
        <v>383887145.55000001</v>
      </c>
      <c r="S414" s="272">
        <v>385363846.32500005</v>
      </c>
      <c r="T414" s="272">
        <v>387040799.14499998</v>
      </c>
      <c r="U414" s="272">
        <v>388908268.53000003</v>
      </c>
      <c r="V414" s="272">
        <v>391066263.76500005</v>
      </c>
      <c r="W414" s="272">
        <v>392892580.03000003</v>
      </c>
      <c r="X414" s="272">
        <v>395083778.45500004</v>
      </c>
      <c r="Y414" s="272">
        <v>397666091.44999999</v>
      </c>
      <c r="Z414" s="272">
        <v>399514277.76000005</v>
      </c>
      <c r="AA414" s="272">
        <v>401270752.25</v>
      </c>
      <c r="AB414" s="272">
        <v>403900210.59000003</v>
      </c>
      <c r="AC414" s="272">
        <v>406538187.38999999</v>
      </c>
      <c r="AD414" s="272">
        <v>408191097.55500001</v>
      </c>
      <c r="AE414" s="272">
        <v>409818975.25500005</v>
      </c>
      <c r="AF414" s="272">
        <v>411554524.58000004</v>
      </c>
      <c r="AG414" s="170">
        <f t="shared" si="126"/>
        <v>4806405007.6099997</v>
      </c>
      <c r="AI414" s="279">
        <f t="shared" si="122"/>
        <v>709940.12</v>
      </c>
      <c r="AJ414" s="279">
        <f t="shared" si="122"/>
        <v>716050.86</v>
      </c>
      <c r="AK414" s="279">
        <f t="shared" si="122"/>
        <v>721226.8</v>
      </c>
      <c r="AL414" s="279">
        <f t="shared" si="122"/>
        <v>725372.36</v>
      </c>
      <c r="AM414" s="279">
        <f t="shared" si="122"/>
        <v>729252.03</v>
      </c>
      <c r="AN414" s="279">
        <f t="shared" si="122"/>
        <v>730024.54</v>
      </c>
      <c r="AO414" s="279">
        <f t="shared" si="129"/>
        <v>737061.42</v>
      </c>
      <c r="AP414" s="279">
        <f t="shared" si="129"/>
        <v>749296.21</v>
      </c>
      <c r="AQ414" s="279">
        <f t="shared" si="129"/>
        <v>758346.22</v>
      </c>
      <c r="AR414" s="279">
        <f t="shared" si="129"/>
        <v>764631.65</v>
      </c>
      <c r="AS414" s="279">
        <f t="shared" si="129"/>
        <v>768979.65</v>
      </c>
      <c r="AT414" s="279">
        <f t="shared" si="129"/>
        <v>777875.5</v>
      </c>
      <c r="AU414" s="280">
        <f t="shared" si="127"/>
        <v>8888057.3599999994</v>
      </c>
      <c r="AV414" s="280">
        <f t="shared" si="123"/>
        <v>786813.33</v>
      </c>
      <c r="AW414" s="280">
        <f t="shared" si="123"/>
        <v>790167.71</v>
      </c>
      <c r="AX414" s="280">
        <f t="shared" si="123"/>
        <v>793207.25</v>
      </c>
      <c r="AY414" s="280">
        <f t="shared" si="123"/>
        <v>796658.98</v>
      </c>
      <c r="AZ414" s="280">
        <f t="shared" si="120"/>
        <v>800502.85</v>
      </c>
      <c r="BA414" s="280">
        <f t="shared" si="120"/>
        <v>804944.73</v>
      </c>
      <c r="BB414" s="280">
        <f t="shared" si="120"/>
        <v>808703.89</v>
      </c>
      <c r="BC414" s="280">
        <f t="shared" ref="BC414:BH463" si="130">ROUND(X414*$C414/12,2)</f>
        <v>813214.11</v>
      </c>
      <c r="BD414" s="280">
        <f t="shared" si="130"/>
        <v>818529.37</v>
      </c>
      <c r="BE414" s="280">
        <f t="shared" si="130"/>
        <v>822333.56</v>
      </c>
      <c r="BF414" s="280">
        <f t="shared" si="124"/>
        <v>825948.97</v>
      </c>
      <c r="BG414" s="280">
        <f t="shared" si="124"/>
        <v>831361.27</v>
      </c>
      <c r="BH414" s="280">
        <f t="shared" si="124"/>
        <v>836791.1</v>
      </c>
      <c r="BI414" s="280">
        <f t="shared" si="124"/>
        <v>840193.34</v>
      </c>
      <c r="BJ414" s="280">
        <f t="shared" si="124"/>
        <v>843544.06</v>
      </c>
      <c r="BK414" s="280">
        <f t="shared" si="124"/>
        <v>847116.4</v>
      </c>
      <c r="BL414" s="279">
        <f t="shared" si="128"/>
        <v>9893183.6500000004</v>
      </c>
    </row>
    <row r="415" spans="1:66" x14ac:dyDescent="0.25">
      <c r="A415" s="268" t="s">
        <v>419</v>
      </c>
      <c r="B415" s="175">
        <v>2.47E-2</v>
      </c>
      <c r="C415" s="175">
        <v>2.47E-2</v>
      </c>
      <c r="D415" s="272">
        <v>46763.22</v>
      </c>
      <c r="E415" s="272">
        <v>46763.22</v>
      </c>
      <c r="F415" s="272">
        <v>46763.22</v>
      </c>
      <c r="G415" s="272">
        <v>46763.22</v>
      </c>
      <c r="H415" s="272">
        <v>46763.22</v>
      </c>
      <c r="I415" s="272">
        <v>46763.22</v>
      </c>
      <c r="J415" s="272">
        <v>46763.22</v>
      </c>
      <c r="K415" s="272">
        <v>46763.22</v>
      </c>
      <c r="L415" s="272">
        <v>46763.22</v>
      </c>
      <c r="M415" s="272">
        <v>46763.22</v>
      </c>
      <c r="N415" s="272">
        <v>46763.22</v>
      </c>
      <c r="O415" s="272">
        <v>46763.22</v>
      </c>
      <c r="P415" s="272">
        <f t="shared" si="125"/>
        <v>561158.6399999999</v>
      </c>
      <c r="Q415" s="272">
        <v>46763.22</v>
      </c>
      <c r="R415" s="272">
        <v>46763.22</v>
      </c>
      <c r="S415" s="272">
        <v>46763.22</v>
      </c>
      <c r="T415" s="272">
        <v>46763.22</v>
      </c>
      <c r="U415" s="272">
        <v>46763.22</v>
      </c>
      <c r="V415" s="272">
        <v>46763.22</v>
      </c>
      <c r="W415" s="272">
        <v>46763.22</v>
      </c>
      <c r="X415" s="272">
        <v>46763.22</v>
      </c>
      <c r="Y415" s="272">
        <v>46763.22</v>
      </c>
      <c r="Z415" s="272">
        <v>46763.22</v>
      </c>
      <c r="AA415" s="272">
        <v>46763.22</v>
      </c>
      <c r="AB415" s="272">
        <v>46763.22</v>
      </c>
      <c r="AC415" s="272">
        <v>46763.22</v>
      </c>
      <c r="AD415" s="272">
        <v>46763.22</v>
      </c>
      <c r="AE415" s="272">
        <v>46763.22</v>
      </c>
      <c r="AF415" s="272">
        <v>46763.22</v>
      </c>
      <c r="AG415" s="170">
        <f t="shared" si="126"/>
        <v>561158.6399999999</v>
      </c>
      <c r="AI415" s="279">
        <f t="shared" si="122"/>
        <v>96.25</v>
      </c>
      <c r="AJ415" s="279">
        <f t="shared" si="122"/>
        <v>96.25</v>
      </c>
      <c r="AK415" s="279">
        <f t="shared" si="122"/>
        <v>96.25</v>
      </c>
      <c r="AL415" s="279">
        <f t="shared" si="122"/>
        <v>96.25</v>
      </c>
      <c r="AM415" s="279">
        <f t="shared" si="122"/>
        <v>96.25</v>
      </c>
      <c r="AN415" s="279">
        <f t="shared" si="122"/>
        <v>96.25</v>
      </c>
      <c r="AO415" s="279">
        <f t="shared" si="129"/>
        <v>96.25</v>
      </c>
      <c r="AP415" s="279">
        <f t="shared" si="129"/>
        <v>96.25</v>
      </c>
      <c r="AQ415" s="279">
        <f t="shared" si="129"/>
        <v>96.25</v>
      </c>
      <c r="AR415" s="279">
        <f t="shared" si="129"/>
        <v>96.25</v>
      </c>
      <c r="AS415" s="279">
        <f t="shared" si="129"/>
        <v>96.25</v>
      </c>
      <c r="AT415" s="279">
        <f t="shared" si="129"/>
        <v>96.25</v>
      </c>
      <c r="AU415" s="280">
        <f t="shared" si="127"/>
        <v>1155</v>
      </c>
      <c r="AV415" s="280">
        <f t="shared" si="123"/>
        <v>96.25</v>
      </c>
      <c r="AW415" s="280">
        <f t="shared" si="123"/>
        <v>96.25</v>
      </c>
      <c r="AX415" s="280">
        <f t="shared" si="123"/>
        <v>96.25</v>
      </c>
      <c r="AY415" s="280">
        <f t="shared" si="123"/>
        <v>96.25</v>
      </c>
      <c r="AZ415" s="280">
        <f t="shared" ref="AZ415:BE466" si="131">ROUND(U415*$C415/12,2)</f>
        <v>96.25</v>
      </c>
      <c r="BA415" s="280">
        <f t="shared" si="131"/>
        <v>96.25</v>
      </c>
      <c r="BB415" s="280">
        <f t="shared" si="131"/>
        <v>96.25</v>
      </c>
      <c r="BC415" s="280">
        <f t="shared" si="130"/>
        <v>96.25</v>
      </c>
      <c r="BD415" s="280">
        <f t="shared" si="130"/>
        <v>96.25</v>
      </c>
      <c r="BE415" s="280">
        <f t="shared" si="130"/>
        <v>96.25</v>
      </c>
      <c r="BF415" s="280">
        <f t="shared" si="124"/>
        <v>96.25</v>
      </c>
      <c r="BG415" s="280">
        <f t="shared" si="124"/>
        <v>96.25</v>
      </c>
      <c r="BH415" s="280">
        <f t="shared" si="124"/>
        <v>96.25</v>
      </c>
      <c r="BI415" s="280">
        <f t="shared" si="124"/>
        <v>96.25</v>
      </c>
      <c r="BJ415" s="280">
        <f t="shared" si="124"/>
        <v>96.25</v>
      </c>
      <c r="BK415" s="280">
        <f t="shared" si="124"/>
        <v>96.25</v>
      </c>
      <c r="BL415" s="279">
        <f t="shared" si="128"/>
        <v>1155</v>
      </c>
    </row>
    <row r="416" spans="1:66" x14ac:dyDescent="0.25">
      <c r="A416" s="268" t="s">
        <v>420</v>
      </c>
      <c r="B416" s="175">
        <v>2.47E-2</v>
      </c>
      <c r="C416" s="175">
        <v>2.47E-2</v>
      </c>
      <c r="D416" s="272">
        <v>25631374.550000001</v>
      </c>
      <c r="E416" s="272">
        <v>25981570.170000002</v>
      </c>
      <c r="F416" s="272">
        <v>26244914.16</v>
      </c>
      <c r="G416" s="272">
        <v>26441235.440000001</v>
      </c>
      <c r="H416" s="272">
        <v>26696550.969999999</v>
      </c>
      <c r="I416" s="272">
        <v>26760787.640000001</v>
      </c>
      <c r="J416" s="272">
        <v>26924615.600000001</v>
      </c>
      <c r="K416" s="272">
        <v>27242812.765000001</v>
      </c>
      <c r="L416" s="272">
        <v>27496138.165000003</v>
      </c>
      <c r="M416" s="272">
        <v>27722551.150000002</v>
      </c>
      <c r="N416" s="272">
        <v>27889684.455000002</v>
      </c>
      <c r="O416" s="272">
        <v>27958454.030000001</v>
      </c>
      <c r="P416" s="272">
        <f t="shared" si="125"/>
        <v>322990689.09500003</v>
      </c>
      <c r="Q416" s="272">
        <v>28059535.695000004</v>
      </c>
      <c r="R416" s="272">
        <v>28181023.650000006</v>
      </c>
      <c r="S416" s="272">
        <v>28283670.915000003</v>
      </c>
      <c r="T416" s="272">
        <v>28384774.760000005</v>
      </c>
      <c r="U416" s="272">
        <v>28503649.825000007</v>
      </c>
      <c r="V416" s="272">
        <v>28637303.630000003</v>
      </c>
      <c r="W416" s="272">
        <v>28894116.865000006</v>
      </c>
      <c r="X416" s="272">
        <v>29148397.525000002</v>
      </c>
      <c r="Y416" s="272">
        <v>29269305.105000004</v>
      </c>
      <c r="Z416" s="272">
        <v>29389202.220000003</v>
      </c>
      <c r="AA416" s="272">
        <v>29500938.875</v>
      </c>
      <c r="AB416" s="272">
        <v>29588377.025000002</v>
      </c>
      <c r="AC416" s="272">
        <v>29697426.365000002</v>
      </c>
      <c r="AD416" s="272">
        <v>29823952.350000001</v>
      </c>
      <c r="AE416" s="272">
        <v>29930816.370000001</v>
      </c>
      <c r="AF416" s="272">
        <v>30033224.190000001</v>
      </c>
      <c r="AG416" s="170">
        <f t="shared" si="126"/>
        <v>352416710.34500009</v>
      </c>
      <c r="AI416" s="279">
        <f t="shared" si="122"/>
        <v>52757.91</v>
      </c>
      <c r="AJ416" s="279">
        <f t="shared" si="122"/>
        <v>53478.73</v>
      </c>
      <c r="AK416" s="279">
        <f t="shared" si="122"/>
        <v>54020.78</v>
      </c>
      <c r="AL416" s="279">
        <f t="shared" si="122"/>
        <v>54424.88</v>
      </c>
      <c r="AM416" s="279">
        <f t="shared" si="122"/>
        <v>54950.400000000001</v>
      </c>
      <c r="AN416" s="279">
        <f t="shared" si="122"/>
        <v>55082.62</v>
      </c>
      <c r="AO416" s="279">
        <f t="shared" si="129"/>
        <v>55419.83</v>
      </c>
      <c r="AP416" s="279">
        <f t="shared" si="129"/>
        <v>56074.79</v>
      </c>
      <c r="AQ416" s="279">
        <f t="shared" si="129"/>
        <v>56596.22</v>
      </c>
      <c r="AR416" s="279">
        <f t="shared" si="129"/>
        <v>57062.25</v>
      </c>
      <c r="AS416" s="279">
        <f t="shared" si="129"/>
        <v>57406.27</v>
      </c>
      <c r="AT416" s="279">
        <f t="shared" si="129"/>
        <v>57547.82</v>
      </c>
      <c r="AU416" s="280">
        <f t="shared" si="127"/>
        <v>664822.5</v>
      </c>
      <c r="AV416" s="280">
        <f t="shared" si="123"/>
        <v>57755.88</v>
      </c>
      <c r="AW416" s="280">
        <f t="shared" si="123"/>
        <v>58005.94</v>
      </c>
      <c r="AX416" s="280">
        <f t="shared" si="123"/>
        <v>58217.22</v>
      </c>
      <c r="AY416" s="280">
        <f t="shared" si="123"/>
        <v>58425.33</v>
      </c>
      <c r="AZ416" s="280">
        <f t="shared" si="131"/>
        <v>58670.01</v>
      </c>
      <c r="BA416" s="280">
        <f t="shared" si="131"/>
        <v>58945.120000000003</v>
      </c>
      <c r="BB416" s="280">
        <f t="shared" si="131"/>
        <v>59473.72</v>
      </c>
      <c r="BC416" s="280">
        <f t="shared" si="130"/>
        <v>59997.120000000003</v>
      </c>
      <c r="BD416" s="280">
        <f t="shared" si="130"/>
        <v>60245.99</v>
      </c>
      <c r="BE416" s="280">
        <f t="shared" si="130"/>
        <v>60492.77</v>
      </c>
      <c r="BF416" s="280">
        <f t="shared" si="124"/>
        <v>60722.77</v>
      </c>
      <c r="BG416" s="280">
        <f t="shared" si="124"/>
        <v>60902.74</v>
      </c>
      <c r="BH416" s="280">
        <f t="shared" si="124"/>
        <v>61127.199999999997</v>
      </c>
      <c r="BI416" s="280">
        <f t="shared" si="124"/>
        <v>61387.64</v>
      </c>
      <c r="BJ416" s="280">
        <f t="shared" si="124"/>
        <v>61607.6</v>
      </c>
      <c r="BK416" s="280">
        <f t="shared" si="124"/>
        <v>61818.39</v>
      </c>
      <c r="BL416" s="279">
        <f t="shared" si="128"/>
        <v>725391.07000000007</v>
      </c>
    </row>
    <row r="417" spans="1:66" s="282" customFormat="1" x14ac:dyDescent="0.25">
      <c r="A417" s="282" t="s">
        <v>421</v>
      </c>
      <c r="B417" s="175">
        <v>2.47E-2</v>
      </c>
      <c r="C417" s="175">
        <v>2.47E-2</v>
      </c>
      <c r="D417" s="283">
        <v>23599.41</v>
      </c>
      <c r="E417" s="283">
        <v>23599.41</v>
      </c>
      <c r="F417" s="283">
        <v>23599.41</v>
      </c>
      <c r="G417" s="283">
        <v>23599.41</v>
      </c>
      <c r="H417" s="283">
        <v>23599.41</v>
      </c>
      <c r="I417" s="283">
        <v>23599.41</v>
      </c>
      <c r="J417" s="283">
        <v>23599.41</v>
      </c>
      <c r="K417" s="283">
        <v>23599.41</v>
      </c>
      <c r="L417" s="283">
        <v>23599.41</v>
      </c>
      <c r="M417" s="283">
        <v>23599.41</v>
      </c>
      <c r="N417" s="283">
        <v>23599.41</v>
      </c>
      <c r="O417" s="283">
        <v>23599.41</v>
      </c>
      <c r="P417" s="272">
        <f t="shared" si="125"/>
        <v>283192.92</v>
      </c>
      <c r="Q417" s="283">
        <v>23599.41</v>
      </c>
      <c r="R417" s="283">
        <v>23599.41</v>
      </c>
      <c r="S417" s="283">
        <v>23599.41</v>
      </c>
      <c r="T417" s="283">
        <v>23599.41</v>
      </c>
      <c r="U417" s="283">
        <v>23599.41</v>
      </c>
      <c r="V417" s="283">
        <v>23599.41</v>
      </c>
      <c r="W417" s="283">
        <v>23599.41</v>
      </c>
      <c r="X417" s="283">
        <v>23599.41</v>
      </c>
      <c r="Y417" s="283">
        <v>23599.41</v>
      </c>
      <c r="Z417" s="283">
        <v>23599.41</v>
      </c>
      <c r="AA417" s="283">
        <v>23599.41</v>
      </c>
      <c r="AB417" s="283">
        <v>23599.41</v>
      </c>
      <c r="AC417" s="283">
        <v>23599.41</v>
      </c>
      <c r="AD417" s="283">
        <v>23599.41</v>
      </c>
      <c r="AE417" s="283">
        <v>23599.41</v>
      </c>
      <c r="AF417" s="283">
        <v>23599.41</v>
      </c>
      <c r="AG417" s="170">
        <f t="shared" si="126"/>
        <v>283192.92</v>
      </c>
      <c r="AI417" s="284">
        <f t="shared" si="122"/>
        <v>48.58</v>
      </c>
      <c r="AJ417" s="284">
        <f t="shared" si="122"/>
        <v>48.58</v>
      </c>
      <c r="AK417" s="284">
        <f t="shared" si="122"/>
        <v>48.58</v>
      </c>
      <c r="AL417" s="284">
        <f t="shared" si="122"/>
        <v>48.58</v>
      </c>
      <c r="AM417" s="284">
        <f t="shared" si="122"/>
        <v>48.58</v>
      </c>
      <c r="AN417" s="284">
        <f t="shared" si="122"/>
        <v>48.58</v>
      </c>
      <c r="AO417" s="284">
        <f t="shared" si="129"/>
        <v>48.58</v>
      </c>
      <c r="AP417" s="284">
        <f t="shared" si="129"/>
        <v>48.58</v>
      </c>
      <c r="AQ417" s="284">
        <f t="shared" si="129"/>
        <v>48.58</v>
      </c>
      <c r="AR417" s="284">
        <f t="shared" si="129"/>
        <v>48.58</v>
      </c>
      <c r="AS417" s="284">
        <f t="shared" si="129"/>
        <v>48.58</v>
      </c>
      <c r="AT417" s="284">
        <f t="shared" si="129"/>
        <v>48.58</v>
      </c>
      <c r="AU417" s="280">
        <f t="shared" si="127"/>
        <v>582.95999999999992</v>
      </c>
      <c r="AV417" s="280">
        <f t="shared" si="123"/>
        <v>48.58</v>
      </c>
      <c r="AW417" s="280">
        <f t="shared" si="123"/>
        <v>48.58</v>
      </c>
      <c r="AX417" s="280">
        <f t="shared" si="123"/>
        <v>48.58</v>
      </c>
      <c r="AY417" s="280">
        <f t="shared" si="123"/>
        <v>48.58</v>
      </c>
      <c r="AZ417" s="280">
        <f t="shared" si="131"/>
        <v>48.58</v>
      </c>
      <c r="BA417" s="280">
        <f t="shared" si="131"/>
        <v>48.58</v>
      </c>
      <c r="BB417" s="280">
        <f t="shared" si="131"/>
        <v>48.58</v>
      </c>
      <c r="BC417" s="280">
        <f t="shared" si="130"/>
        <v>48.58</v>
      </c>
      <c r="BD417" s="280">
        <f t="shared" si="130"/>
        <v>48.58</v>
      </c>
      <c r="BE417" s="280">
        <f t="shared" si="130"/>
        <v>48.58</v>
      </c>
      <c r="BF417" s="280">
        <f t="shared" si="124"/>
        <v>48.58</v>
      </c>
      <c r="BG417" s="280">
        <f t="shared" si="124"/>
        <v>48.58</v>
      </c>
      <c r="BH417" s="280">
        <f t="shared" si="124"/>
        <v>48.58</v>
      </c>
      <c r="BI417" s="280">
        <f t="shared" si="124"/>
        <v>48.58</v>
      </c>
      <c r="BJ417" s="280">
        <f t="shared" si="124"/>
        <v>48.58</v>
      </c>
      <c r="BK417" s="280">
        <f t="shared" si="124"/>
        <v>48.58</v>
      </c>
      <c r="BL417" s="284">
        <f t="shared" si="128"/>
        <v>582.95999999999992</v>
      </c>
      <c r="BN417" s="284">
        <f>BL417</f>
        <v>582.95999999999992</v>
      </c>
    </row>
    <row r="418" spans="1:66" s="282" customFormat="1" x14ac:dyDescent="0.25">
      <c r="A418" s="282" t="s">
        <v>422</v>
      </c>
      <c r="B418" s="175">
        <v>2.3199999999999998E-2</v>
      </c>
      <c r="C418" s="175">
        <v>2.3199999999999998E-2</v>
      </c>
      <c r="D418" s="283">
        <v>2219168.54</v>
      </c>
      <c r="E418" s="283">
        <v>2219168.54</v>
      </c>
      <c r="F418" s="283">
        <v>2219136.0299999998</v>
      </c>
      <c r="G418" s="283">
        <v>2219103.52</v>
      </c>
      <c r="H418" s="283">
        <v>2219103.52</v>
      </c>
      <c r="I418" s="283">
        <v>2219103.52</v>
      </c>
      <c r="J418" s="283">
        <v>2219103.52</v>
      </c>
      <c r="K418" s="283">
        <v>2219103.52</v>
      </c>
      <c r="L418" s="283">
        <v>2219103.52</v>
      </c>
      <c r="M418" s="283">
        <v>2219103.52</v>
      </c>
      <c r="N418" s="283">
        <v>2219103.52</v>
      </c>
      <c r="O418" s="283">
        <v>2219103.52</v>
      </c>
      <c r="P418" s="272">
        <f t="shared" si="125"/>
        <v>26629404.789999995</v>
      </c>
      <c r="Q418" s="283">
        <v>2219103.52</v>
      </c>
      <c r="R418" s="283">
        <v>2219103.52</v>
      </c>
      <c r="S418" s="283">
        <v>2219103.52</v>
      </c>
      <c r="T418" s="283">
        <v>2219103.52</v>
      </c>
      <c r="U418" s="283">
        <v>2219103.52</v>
      </c>
      <c r="V418" s="283">
        <v>2219103.52</v>
      </c>
      <c r="W418" s="283">
        <v>2219103.52</v>
      </c>
      <c r="X418" s="283">
        <v>2219103.52</v>
      </c>
      <c r="Y418" s="283">
        <v>2219103.52</v>
      </c>
      <c r="Z418" s="283">
        <v>2219103.52</v>
      </c>
      <c r="AA418" s="283">
        <v>2219103.52</v>
      </c>
      <c r="AB418" s="283">
        <v>2219103.52</v>
      </c>
      <c r="AC418" s="283">
        <v>2219103.52</v>
      </c>
      <c r="AD418" s="283">
        <v>2219103.52</v>
      </c>
      <c r="AE418" s="283">
        <v>2219103.52</v>
      </c>
      <c r="AF418" s="283">
        <v>2219103.52</v>
      </c>
      <c r="AG418" s="170">
        <f t="shared" si="126"/>
        <v>26629242.239999998</v>
      </c>
      <c r="AI418" s="284">
        <f t="shared" si="122"/>
        <v>4290.3900000000003</v>
      </c>
      <c r="AJ418" s="284">
        <f t="shared" si="122"/>
        <v>4290.3900000000003</v>
      </c>
      <c r="AK418" s="284">
        <f t="shared" si="122"/>
        <v>4290.33</v>
      </c>
      <c r="AL418" s="284">
        <f t="shared" si="122"/>
        <v>4290.2700000000004</v>
      </c>
      <c r="AM418" s="284">
        <f t="shared" si="122"/>
        <v>4290.2700000000004</v>
      </c>
      <c r="AN418" s="284">
        <f t="shared" si="122"/>
        <v>4290.2700000000004</v>
      </c>
      <c r="AO418" s="284">
        <f t="shared" si="129"/>
        <v>4290.2700000000004</v>
      </c>
      <c r="AP418" s="284">
        <f t="shared" si="129"/>
        <v>4290.2700000000004</v>
      </c>
      <c r="AQ418" s="284">
        <f t="shared" si="129"/>
        <v>4290.2700000000004</v>
      </c>
      <c r="AR418" s="284">
        <f t="shared" si="129"/>
        <v>4290.2700000000004</v>
      </c>
      <c r="AS418" s="284">
        <f t="shared" si="129"/>
        <v>4290.2700000000004</v>
      </c>
      <c r="AT418" s="284">
        <f t="shared" si="129"/>
        <v>4290.2700000000004</v>
      </c>
      <c r="AU418" s="280">
        <f t="shared" si="127"/>
        <v>51483.540000000023</v>
      </c>
      <c r="AV418" s="280">
        <f t="shared" si="123"/>
        <v>4290.2700000000004</v>
      </c>
      <c r="AW418" s="280">
        <f t="shared" si="123"/>
        <v>4290.2700000000004</v>
      </c>
      <c r="AX418" s="280">
        <f t="shared" si="123"/>
        <v>4290.2700000000004</v>
      </c>
      <c r="AY418" s="280">
        <f t="shared" si="123"/>
        <v>4290.2700000000004</v>
      </c>
      <c r="AZ418" s="280">
        <f t="shared" si="131"/>
        <v>4290.2700000000004</v>
      </c>
      <c r="BA418" s="280">
        <f t="shared" si="131"/>
        <v>4290.2700000000004</v>
      </c>
      <c r="BB418" s="280">
        <f t="shared" si="131"/>
        <v>4290.2700000000004</v>
      </c>
      <c r="BC418" s="280">
        <f t="shared" si="130"/>
        <v>4290.2700000000004</v>
      </c>
      <c r="BD418" s="280">
        <f t="shared" si="130"/>
        <v>4290.2700000000004</v>
      </c>
      <c r="BE418" s="280">
        <f t="shared" si="130"/>
        <v>4290.2700000000004</v>
      </c>
      <c r="BF418" s="280">
        <f t="shared" si="124"/>
        <v>4290.2700000000004</v>
      </c>
      <c r="BG418" s="280">
        <f t="shared" si="124"/>
        <v>4290.2700000000004</v>
      </c>
      <c r="BH418" s="280">
        <f t="shared" si="124"/>
        <v>4290.2700000000004</v>
      </c>
      <c r="BI418" s="280">
        <f t="shared" si="124"/>
        <v>4290.2700000000004</v>
      </c>
      <c r="BJ418" s="280">
        <f t="shared" si="124"/>
        <v>4290.2700000000004</v>
      </c>
      <c r="BK418" s="280">
        <f t="shared" si="124"/>
        <v>4290.2700000000004</v>
      </c>
      <c r="BL418" s="284">
        <f>SUM(AZ418:BK418)</f>
        <v>51483.24000000002</v>
      </c>
    </row>
    <row r="419" spans="1:66" s="282" customFormat="1" x14ac:dyDescent="0.25">
      <c r="A419" s="282" t="s">
        <v>685</v>
      </c>
      <c r="B419" s="175">
        <v>2.3199999999999998E-2</v>
      </c>
      <c r="C419" s="175">
        <v>2.3199999999999998E-2</v>
      </c>
      <c r="D419" s="283">
        <v>0</v>
      </c>
      <c r="E419" s="283">
        <v>0</v>
      </c>
      <c r="F419" s="283">
        <v>0</v>
      </c>
      <c r="G419" s="283">
        <v>0</v>
      </c>
      <c r="H419" s="283">
        <v>0</v>
      </c>
      <c r="I419" s="283">
        <v>0</v>
      </c>
      <c r="J419" s="283">
        <v>0</v>
      </c>
      <c r="K419" s="283">
        <v>0</v>
      </c>
      <c r="L419" s="283">
        <v>0</v>
      </c>
      <c r="M419" s="283">
        <v>0</v>
      </c>
      <c r="N419" s="283">
        <v>0</v>
      </c>
      <c r="O419" s="283">
        <v>0</v>
      </c>
      <c r="P419" s="272">
        <f t="shared" si="125"/>
        <v>0</v>
      </c>
      <c r="Q419" s="283">
        <v>0</v>
      </c>
      <c r="R419" s="283">
        <v>0</v>
      </c>
      <c r="S419" s="283">
        <v>0</v>
      </c>
      <c r="T419" s="283">
        <v>0</v>
      </c>
      <c r="U419" s="283">
        <v>0</v>
      </c>
      <c r="V419" s="283">
        <v>0</v>
      </c>
      <c r="W419" s="283">
        <v>0</v>
      </c>
      <c r="X419" s="283">
        <v>0</v>
      </c>
      <c r="Y419" s="283">
        <v>0</v>
      </c>
      <c r="Z419" s="283">
        <v>0</v>
      </c>
      <c r="AA419" s="283">
        <v>0</v>
      </c>
      <c r="AB419" s="283">
        <v>0</v>
      </c>
      <c r="AC419" s="283">
        <v>0</v>
      </c>
      <c r="AD419" s="283">
        <v>0</v>
      </c>
      <c r="AE419" s="283">
        <v>0</v>
      </c>
      <c r="AF419" s="283">
        <v>0</v>
      </c>
      <c r="AG419" s="170">
        <f t="shared" si="126"/>
        <v>0</v>
      </c>
      <c r="AH419" s="284"/>
      <c r="AI419" s="284">
        <f t="shared" si="122"/>
        <v>0</v>
      </c>
      <c r="AJ419" s="284">
        <f t="shared" si="122"/>
        <v>0</v>
      </c>
      <c r="AK419" s="284">
        <f t="shared" si="122"/>
        <v>0</v>
      </c>
      <c r="AL419" s="284">
        <f t="shared" si="122"/>
        <v>0</v>
      </c>
      <c r="AM419" s="284">
        <f t="shared" si="122"/>
        <v>0</v>
      </c>
      <c r="AN419" s="284">
        <f t="shared" si="122"/>
        <v>0</v>
      </c>
      <c r="AO419" s="284">
        <f t="shared" si="129"/>
        <v>0</v>
      </c>
      <c r="AP419" s="284">
        <f t="shared" si="129"/>
        <v>0</v>
      </c>
      <c r="AQ419" s="284">
        <f t="shared" si="129"/>
        <v>0</v>
      </c>
      <c r="AR419" s="284">
        <f t="shared" si="129"/>
        <v>0</v>
      </c>
      <c r="AS419" s="284">
        <f t="shared" si="129"/>
        <v>0</v>
      </c>
      <c r="AT419" s="284">
        <f t="shared" si="129"/>
        <v>0</v>
      </c>
      <c r="AU419" s="280">
        <f t="shared" si="127"/>
        <v>0</v>
      </c>
      <c r="AV419" s="280">
        <f t="shared" ref="AV419:AY482" si="132">ROUND(Q419*$B419/12,2)</f>
        <v>0</v>
      </c>
      <c r="AW419" s="280">
        <f t="shared" si="132"/>
        <v>0</v>
      </c>
      <c r="AX419" s="280">
        <f t="shared" si="132"/>
        <v>0</v>
      </c>
      <c r="AY419" s="280">
        <f t="shared" si="132"/>
        <v>0</v>
      </c>
      <c r="AZ419" s="280">
        <f t="shared" si="131"/>
        <v>0</v>
      </c>
      <c r="BA419" s="280">
        <f t="shared" si="131"/>
        <v>0</v>
      </c>
      <c r="BB419" s="280">
        <f t="shared" si="131"/>
        <v>0</v>
      </c>
      <c r="BC419" s="280">
        <f t="shared" si="130"/>
        <v>0</v>
      </c>
      <c r="BD419" s="280">
        <f t="shared" si="130"/>
        <v>0</v>
      </c>
      <c r="BE419" s="280">
        <f t="shared" si="130"/>
        <v>0</v>
      </c>
      <c r="BF419" s="280">
        <f t="shared" si="124"/>
        <v>0</v>
      </c>
      <c r="BG419" s="280">
        <f t="shared" si="124"/>
        <v>0</v>
      </c>
      <c r="BH419" s="280">
        <f t="shared" si="124"/>
        <v>0</v>
      </c>
      <c r="BI419" s="280">
        <f t="shared" si="124"/>
        <v>0</v>
      </c>
      <c r="BJ419" s="280">
        <f t="shared" si="124"/>
        <v>0</v>
      </c>
      <c r="BK419" s="280">
        <f t="shared" si="124"/>
        <v>0</v>
      </c>
      <c r="BL419" s="284">
        <f t="shared" ref="BL419:BL482" si="133">SUM(AZ419:BK419)</f>
        <v>0</v>
      </c>
    </row>
    <row r="420" spans="1:66" s="282" customFormat="1" x14ac:dyDescent="0.25">
      <c r="A420" s="282" t="s">
        <v>686</v>
      </c>
      <c r="B420" s="175">
        <v>2.3199999999999998E-2</v>
      </c>
      <c r="C420" s="175">
        <v>2.3199999999999998E-2</v>
      </c>
      <c r="D420" s="283">
        <v>0</v>
      </c>
      <c r="E420" s="283">
        <v>0</v>
      </c>
      <c r="F420" s="283">
        <v>0</v>
      </c>
      <c r="G420" s="283">
        <v>0</v>
      </c>
      <c r="H420" s="283">
        <v>0</v>
      </c>
      <c r="I420" s="283">
        <v>0</v>
      </c>
      <c r="J420" s="283">
        <v>0</v>
      </c>
      <c r="K420" s="283">
        <v>0</v>
      </c>
      <c r="L420" s="283">
        <v>0</v>
      </c>
      <c r="M420" s="283">
        <v>0</v>
      </c>
      <c r="N420" s="283">
        <v>0</v>
      </c>
      <c r="O420" s="283">
        <v>0</v>
      </c>
      <c r="P420" s="272">
        <f t="shared" si="125"/>
        <v>0</v>
      </c>
      <c r="Q420" s="283">
        <v>0</v>
      </c>
      <c r="R420" s="283">
        <v>0</v>
      </c>
      <c r="S420" s="283">
        <v>0</v>
      </c>
      <c r="T420" s="283">
        <v>0</v>
      </c>
      <c r="U420" s="283">
        <v>0</v>
      </c>
      <c r="V420" s="283">
        <v>0</v>
      </c>
      <c r="W420" s="283">
        <v>0</v>
      </c>
      <c r="X420" s="283">
        <v>0</v>
      </c>
      <c r="Y420" s="283">
        <v>0</v>
      </c>
      <c r="Z420" s="283">
        <v>0</v>
      </c>
      <c r="AA420" s="283">
        <v>0</v>
      </c>
      <c r="AB420" s="283">
        <v>0</v>
      </c>
      <c r="AC420" s="283">
        <v>0</v>
      </c>
      <c r="AD420" s="283">
        <v>0</v>
      </c>
      <c r="AE420" s="283">
        <v>0</v>
      </c>
      <c r="AF420" s="283">
        <v>0</v>
      </c>
      <c r="AG420" s="170">
        <f t="shared" si="126"/>
        <v>0</v>
      </c>
      <c r="AI420" s="284">
        <f t="shared" si="122"/>
        <v>0</v>
      </c>
      <c r="AJ420" s="284">
        <f t="shared" si="122"/>
        <v>0</v>
      </c>
      <c r="AK420" s="284">
        <f t="shared" si="122"/>
        <v>0</v>
      </c>
      <c r="AL420" s="284">
        <f t="shared" si="122"/>
        <v>0</v>
      </c>
      <c r="AM420" s="284">
        <f t="shared" si="122"/>
        <v>0</v>
      </c>
      <c r="AN420" s="284">
        <f t="shared" si="122"/>
        <v>0</v>
      </c>
      <c r="AO420" s="284">
        <f t="shared" si="129"/>
        <v>0</v>
      </c>
      <c r="AP420" s="284">
        <f t="shared" si="129"/>
        <v>0</v>
      </c>
      <c r="AQ420" s="284">
        <f t="shared" si="129"/>
        <v>0</v>
      </c>
      <c r="AR420" s="284">
        <f t="shared" si="129"/>
        <v>0</v>
      </c>
      <c r="AS420" s="284">
        <f t="shared" si="129"/>
        <v>0</v>
      </c>
      <c r="AT420" s="284">
        <f t="shared" si="129"/>
        <v>0</v>
      </c>
      <c r="AU420" s="280">
        <f t="shared" si="127"/>
        <v>0</v>
      </c>
      <c r="AV420" s="280">
        <f t="shared" si="132"/>
        <v>0</v>
      </c>
      <c r="AW420" s="280">
        <f t="shared" si="132"/>
        <v>0</v>
      </c>
      <c r="AX420" s="280">
        <f t="shared" si="132"/>
        <v>0</v>
      </c>
      <c r="AY420" s="280">
        <f t="shared" si="132"/>
        <v>0</v>
      </c>
      <c r="AZ420" s="280">
        <f t="shared" si="131"/>
        <v>0</v>
      </c>
      <c r="BA420" s="280">
        <f t="shared" si="131"/>
        <v>0</v>
      </c>
      <c r="BB420" s="280">
        <f t="shared" si="131"/>
        <v>0</v>
      </c>
      <c r="BC420" s="280">
        <f t="shared" si="130"/>
        <v>0</v>
      </c>
      <c r="BD420" s="280">
        <f t="shared" si="130"/>
        <v>0</v>
      </c>
      <c r="BE420" s="280">
        <f t="shared" si="130"/>
        <v>0</v>
      </c>
      <c r="BF420" s="280">
        <f t="shared" si="124"/>
        <v>0</v>
      </c>
      <c r="BG420" s="280">
        <f t="shared" si="124"/>
        <v>0</v>
      </c>
      <c r="BH420" s="280">
        <f t="shared" si="124"/>
        <v>0</v>
      </c>
      <c r="BI420" s="280">
        <f t="shared" si="124"/>
        <v>0</v>
      </c>
      <c r="BJ420" s="280">
        <f t="shared" si="124"/>
        <v>0</v>
      </c>
      <c r="BK420" s="280">
        <f t="shared" si="124"/>
        <v>0</v>
      </c>
      <c r="BL420" s="284">
        <f t="shared" si="133"/>
        <v>0</v>
      </c>
    </row>
    <row r="421" spans="1:66" x14ac:dyDescent="0.25">
      <c r="A421" s="268" t="s">
        <v>423</v>
      </c>
      <c r="B421" s="175">
        <v>2.3199999999999998E-2</v>
      </c>
      <c r="C421" s="175">
        <v>2.3199999999999998E-2</v>
      </c>
      <c r="D421" s="272">
        <v>171002.52</v>
      </c>
      <c r="E421" s="272">
        <v>171002.52</v>
      </c>
      <c r="F421" s="272">
        <v>171002.52</v>
      </c>
      <c r="G421" s="272">
        <v>171002.52</v>
      </c>
      <c r="H421" s="272">
        <v>171002.52</v>
      </c>
      <c r="I421" s="272">
        <v>171002.52</v>
      </c>
      <c r="J421" s="272">
        <v>171002.52</v>
      </c>
      <c r="K421" s="272">
        <v>171002.52</v>
      </c>
      <c r="L421" s="272">
        <v>171002.52</v>
      </c>
      <c r="M421" s="272">
        <v>171002.52</v>
      </c>
      <c r="N421" s="272">
        <v>171002.52</v>
      </c>
      <c r="O421" s="272">
        <v>171002.52</v>
      </c>
      <c r="P421" s="272">
        <f t="shared" si="125"/>
        <v>2052030.24</v>
      </c>
      <c r="Q421" s="272">
        <v>171002.52</v>
      </c>
      <c r="R421" s="272">
        <v>171002.52</v>
      </c>
      <c r="S421" s="272">
        <v>171002.52</v>
      </c>
      <c r="T421" s="272">
        <v>171002.52</v>
      </c>
      <c r="U421" s="272">
        <v>171002.52</v>
      </c>
      <c r="V421" s="272">
        <v>171002.52</v>
      </c>
      <c r="W421" s="272">
        <v>171002.52</v>
      </c>
      <c r="X421" s="272">
        <v>171002.52</v>
      </c>
      <c r="Y421" s="272">
        <v>171002.52</v>
      </c>
      <c r="Z421" s="272">
        <v>171002.52</v>
      </c>
      <c r="AA421" s="272">
        <v>171002.52</v>
      </c>
      <c r="AB421" s="272">
        <v>171002.52</v>
      </c>
      <c r="AC421" s="272">
        <v>171002.52</v>
      </c>
      <c r="AD421" s="272">
        <v>171002.52</v>
      </c>
      <c r="AE421" s="272">
        <v>171002.52</v>
      </c>
      <c r="AF421" s="272">
        <v>171002.52</v>
      </c>
      <c r="AG421" s="170">
        <f t="shared" si="126"/>
        <v>2052030.24</v>
      </c>
      <c r="AI421" s="284">
        <f t="shared" si="122"/>
        <v>330.6</v>
      </c>
      <c r="AJ421" s="284">
        <f t="shared" si="122"/>
        <v>330.6</v>
      </c>
      <c r="AK421" s="284">
        <f t="shared" si="122"/>
        <v>330.6</v>
      </c>
      <c r="AL421" s="284">
        <f t="shared" si="122"/>
        <v>330.6</v>
      </c>
      <c r="AM421" s="284">
        <f t="shared" si="122"/>
        <v>330.6</v>
      </c>
      <c r="AN421" s="284">
        <f t="shared" si="122"/>
        <v>330.6</v>
      </c>
      <c r="AO421" s="284">
        <f t="shared" si="129"/>
        <v>330.6</v>
      </c>
      <c r="AP421" s="284">
        <f t="shared" si="129"/>
        <v>330.6</v>
      </c>
      <c r="AQ421" s="284">
        <f t="shared" si="129"/>
        <v>330.6</v>
      </c>
      <c r="AR421" s="284">
        <f t="shared" si="129"/>
        <v>330.6</v>
      </c>
      <c r="AS421" s="284">
        <f t="shared" si="129"/>
        <v>330.6</v>
      </c>
      <c r="AT421" s="284">
        <f t="shared" si="129"/>
        <v>330.6</v>
      </c>
      <c r="AU421" s="280">
        <f t="shared" si="127"/>
        <v>3967.1999999999994</v>
      </c>
      <c r="AV421" s="280">
        <f t="shared" si="132"/>
        <v>330.6</v>
      </c>
      <c r="AW421" s="280">
        <f t="shared" si="132"/>
        <v>330.6</v>
      </c>
      <c r="AX421" s="280">
        <f t="shared" si="132"/>
        <v>330.6</v>
      </c>
      <c r="AY421" s="280">
        <f t="shared" si="132"/>
        <v>330.6</v>
      </c>
      <c r="AZ421" s="280">
        <f t="shared" si="131"/>
        <v>330.6</v>
      </c>
      <c r="BA421" s="280">
        <f t="shared" si="131"/>
        <v>330.6</v>
      </c>
      <c r="BB421" s="280">
        <f t="shared" si="131"/>
        <v>330.6</v>
      </c>
      <c r="BC421" s="280">
        <f t="shared" si="130"/>
        <v>330.6</v>
      </c>
      <c r="BD421" s="280">
        <f t="shared" si="130"/>
        <v>330.6</v>
      </c>
      <c r="BE421" s="280">
        <f t="shared" si="130"/>
        <v>330.6</v>
      </c>
      <c r="BF421" s="280">
        <f t="shared" si="124"/>
        <v>330.6</v>
      </c>
      <c r="BG421" s="280">
        <f t="shared" si="124"/>
        <v>330.6</v>
      </c>
      <c r="BH421" s="280">
        <f t="shared" si="124"/>
        <v>330.6</v>
      </c>
      <c r="BI421" s="280">
        <f t="shared" si="124"/>
        <v>330.6</v>
      </c>
      <c r="BJ421" s="280">
        <f t="shared" si="124"/>
        <v>330.6</v>
      </c>
      <c r="BK421" s="280">
        <f t="shared" si="124"/>
        <v>330.6</v>
      </c>
      <c r="BL421" s="284">
        <f t="shared" si="133"/>
        <v>3967.1999999999994</v>
      </c>
      <c r="BN421" s="279">
        <f>BL421</f>
        <v>3967.1999999999994</v>
      </c>
    </row>
    <row r="422" spans="1:66" x14ac:dyDescent="0.25">
      <c r="A422" s="268" t="s">
        <v>424</v>
      </c>
      <c r="B422" s="175">
        <v>2.4299999999999999E-2</v>
      </c>
      <c r="C422" s="175">
        <v>2.4299999999999999E-2</v>
      </c>
      <c r="D422" s="272">
        <v>188768312.36000001</v>
      </c>
      <c r="E422" s="272">
        <v>189758902.87</v>
      </c>
      <c r="F422" s="272">
        <v>190216017.90000001</v>
      </c>
      <c r="G422" s="272">
        <v>191174801.93000001</v>
      </c>
      <c r="H422" s="272">
        <v>192444022.09999999</v>
      </c>
      <c r="I422" s="272">
        <v>192818024.75</v>
      </c>
      <c r="J422" s="272">
        <v>194105486.70000002</v>
      </c>
      <c r="K422" s="272">
        <v>196303112.53</v>
      </c>
      <c r="L422" s="272">
        <v>197924684.91</v>
      </c>
      <c r="M422" s="272">
        <v>199247371.87</v>
      </c>
      <c r="N422" s="272">
        <v>200506386.88000003</v>
      </c>
      <c r="O422" s="272">
        <v>201613530.70000002</v>
      </c>
      <c r="P422" s="272">
        <f t="shared" si="125"/>
        <v>2334880655.5</v>
      </c>
      <c r="Q422" s="272">
        <v>202791546.91500005</v>
      </c>
      <c r="R422" s="272">
        <v>204050793.60500005</v>
      </c>
      <c r="S422" s="272">
        <v>205250411.14000005</v>
      </c>
      <c r="T422" s="272">
        <v>206467179.80000004</v>
      </c>
      <c r="U422" s="272">
        <v>207787292.13000003</v>
      </c>
      <c r="V422" s="272">
        <v>209106586.15000004</v>
      </c>
      <c r="W422" s="272">
        <v>210453571.69000003</v>
      </c>
      <c r="X422" s="272">
        <v>211887594.66</v>
      </c>
      <c r="Y422" s="272">
        <v>213218734.63500002</v>
      </c>
      <c r="Z422" s="272">
        <v>215190584.92000002</v>
      </c>
      <c r="AA422" s="272">
        <v>217109805.39500004</v>
      </c>
      <c r="AB422" s="272">
        <v>218737717.81000003</v>
      </c>
      <c r="AC422" s="272">
        <v>220466265.37000006</v>
      </c>
      <c r="AD422" s="272">
        <v>221752609.27500004</v>
      </c>
      <c r="AE422" s="272">
        <v>223009730.07000005</v>
      </c>
      <c r="AF422" s="272">
        <v>224291311.87500006</v>
      </c>
      <c r="AG422" s="170">
        <f t="shared" si="126"/>
        <v>2593011803.9800005</v>
      </c>
      <c r="AI422" s="284">
        <f t="shared" si="122"/>
        <v>382255.83</v>
      </c>
      <c r="AJ422" s="284">
        <f t="shared" si="122"/>
        <v>384261.78</v>
      </c>
      <c r="AK422" s="284">
        <f t="shared" si="122"/>
        <v>385187.44</v>
      </c>
      <c r="AL422" s="284">
        <f t="shared" si="122"/>
        <v>387128.97</v>
      </c>
      <c r="AM422" s="284">
        <f t="shared" si="122"/>
        <v>389699.14</v>
      </c>
      <c r="AN422" s="284">
        <f t="shared" si="122"/>
        <v>390456.5</v>
      </c>
      <c r="AO422" s="284">
        <f t="shared" si="129"/>
        <v>393063.61</v>
      </c>
      <c r="AP422" s="284">
        <f t="shared" si="129"/>
        <v>397513.8</v>
      </c>
      <c r="AQ422" s="284">
        <f t="shared" si="129"/>
        <v>400797.49</v>
      </c>
      <c r="AR422" s="284">
        <f t="shared" si="129"/>
        <v>403475.93</v>
      </c>
      <c r="AS422" s="284">
        <f t="shared" si="129"/>
        <v>406025.43</v>
      </c>
      <c r="AT422" s="284">
        <f t="shared" si="129"/>
        <v>408267.4</v>
      </c>
      <c r="AU422" s="280">
        <f t="shared" si="127"/>
        <v>4728133.32</v>
      </c>
      <c r="AV422" s="280">
        <f t="shared" si="132"/>
        <v>410652.88</v>
      </c>
      <c r="AW422" s="280">
        <f t="shared" si="132"/>
        <v>413202.86</v>
      </c>
      <c r="AX422" s="280">
        <f t="shared" si="132"/>
        <v>415632.08</v>
      </c>
      <c r="AY422" s="280">
        <f t="shared" si="132"/>
        <v>418096.04</v>
      </c>
      <c r="AZ422" s="280">
        <f t="shared" si="131"/>
        <v>420769.27</v>
      </c>
      <c r="BA422" s="280">
        <f t="shared" si="131"/>
        <v>423440.84</v>
      </c>
      <c r="BB422" s="280">
        <f t="shared" si="131"/>
        <v>426168.48</v>
      </c>
      <c r="BC422" s="280">
        <f t="shared" si="130"/>
        <v>429072.38</v>
      </c>
      <c r="BD422" s="280">
        <f t="shared" si="130"/>
        <v>431767.94</v>
      </c>
      <c r="BE422" s="280">
        <f t="shared" si="130"/>
        <v>435760.93</v>
      </c>
      <c r="BF422" s="280">
        <f t="shared" si="124"/>
        <v>439647.36</v>
      </c>
      <c r="BG422" s="280">
        <f t="shared" si="124"/>
        <v>442943.88</v>
      </c>
      <c r="BH422" s="280">
        <f t="shared" si="124"/>
        <v>446444.19</v>
      </c>
      <c r="BI422" s="280">
        <f t="shared" si="124"/>
        <v>449049.03</v>
      </c>
      <c r="BJ422" s="280">
        <f t="shared" si="124"/>
        <v>451594.7</v>
      </c>
      <c r="BK422" s="280">
        <f t="shared" si="124"/>
        <v>454189.91</v>
      </c>
      <c r="BL422" s="284">
        <f t="shared" si="133"/>
        <v>5250848.91</v>
      </c>
    </row>
    <row r="423" spans="1:66" x14ac:dyDescent="0.25">
      <c r="A423" s="268" t="s">
        <v>687</v>
      </c>
      <c r="B423" s="175">
        <v>2.4299999999999999E-2</v>
      </c>
      <c r="C423" s="175">
        <v>2.4299999999999999E-2</v>
      </c>
      <c r="D423" s="272">
        <v>0</v>
      </c>
      <c r="E423" s="272">
        <v>0</v>
      </c>
      <c r="F423" s="272">
        <v>0</v>
      </c>
      <c r="G423" s="272">
        <v>0</v>
      </c>
      <c r="H423" s="272">
        <v>0</v>
      </c>
      <c r="I423" s="272">
        <v>0</v>
      </c>
      <c r="J423" s="272">
        <v>0</v>
      </c>
      <c r="K423" s="272">
        <v>0</v>
      </c>
      <c r="L423" s="272">
        <v>0</v>
      </c>
      <c r="M423" s="272">
        <v>0</v>
      </c>
      <c r="N423" s="272">
        <v>0</v>
      </c>
      <c r="O423" s="272">
        <v>0</v>
      </c>
      <c r="P423" s="272">
        <f t="shared" si="125"/>
        <v>0</v>
      </c>
      <c r="Q423" s="272">
        <v>0</v>
      </c>
      <c r="R423" s="272">
        <v>0</v>
      </c>
      <c r="S423" s="272">
        <v>0</v>
      </c>
      <c r="T423" s="272">
        <v>0</v>
      </c>
      <c r="U423" s="272">
        <v>0</v>
      </c>
      <c r="V423" s="272">
        <v>0</v>
      </c>
      <c r="W423" s="272">
        <v>0</v>
      </c>
      <c r="X423" s="272">
        <v>0</v>
      </c>
      <c r="Y423" s="272">
        <v>0</v>
      </c>
      <c r="Z423" s="272">
        <v>0</v>
      </c>
      <c r="AA423" s="272">
        <v>0</v>
      </c>
      <c r="AB423" s="272">
        <v>0</v>
      </c>
      <c r="AC423" s="272">
        <v>0</v>
      </c>
      <c r="AD423" s="272">
        <v>0</v>
      </c>
      <c r="AE423" s="272">
        <v>0</v>
      </c>
      <c r="AF423" s="272">
        <v>0</v>
      </c>
      <c r="AG423" s="170">
        <f t="shared" si="126"/>
        <v>0</v>
      </c>
      <c r="AI423" s="284">
        <f t="shared" si="122"/>
        <v>0</v>
      </c>
      <c r="AJ423" s="284">
        <f t="shared" si="122"/>
        <v>0</v>
      </c>
      <c r="AK423" s="284">
        <f t="shared" si="122"/>
        <v>0</v>
      </c>
      <c r="AL423" s="284">
        <f t="shared" si="122"/>
        <v>0</v>
      </c>
      <c r="AM423" s="284">
        <f t="shared" si="122"/>
        <v>0</v>
      </c>
      <c r="AN423" s="284">
        <f t="shared" si="122"/>
        <v>0</v>
      </c>
      <c r="AO423" s="284">
        <f t="shared" si="129"/>
        <v>0</v>
      </c>
      <c r="AP423" s="284">
        <f t="shared" si="129"/>
        <v>0</v>
      </c>
      <c r="AQ423" s="284">
        <f t="shared" si="129"/>
        <v>0</v>
      </c>
      <c r="AR423" s="284">
        <f t="shared" si="129"/>
        <v>0</v>
      </c>
      <c r="AS423" s="284">
        <f t="shared" si="129"/>
        <v>0</v>
      </c>
      <c r="AT423" s="284">
        <f t="shared" si="129"/>
        <v>0</v>
      </c>
      <c r="AU423" s="280">
        <f t="shared" si="127"/>
        <v>0</v>
      </c>
      <c r="AV423" s="280">
        <f t="shared" si="132"/>
        <v>0</v>
      </c>
      <c r="AW423" s="280">
        <f t="shared" si="132"/>
        <v>0</v>
      </c>
      <c r="AX423" s="280">
        <f t="shared" si="132"/>
        <v>0</v>
      </c>
      <c r="AY423" s="280">
        <f t="shared" si="132"/>
        <v>0</v>
      </c>
      <c r="AZ423" s="280">
        <f t="shared" si="131"/>
        <v>0</v>
      </c>
      <c r="BA423" s="280">
        <f t="shared" si="131"/>
        <v>0</v>
      </c>
      <c r="BB423" s="280">
        <f t="shared" si="131"/>
        <v>0</v>
      </c>
      <c r="BC423" s="280">
        <f t="shared" si="130"/>
        <v>0</v>
      </c>
      <c r="BD423" s="280">
        <f t="shared" si="130"/>
        <v>0</v>
      </c>
      <c r="BE423" s="280">
        <f t="shared" si="130"/>
        <v>0</v>
      </c>
      <c r="BF423" s="280">
        <f t="shared" si="124"/>
        <v>0</v>
      </c>
      <c r="BG423" s="280">
        <f t="shared" si="124"/>
        <v>0</v>
      </c>
      <c r="BH423" s="280">
        <f t="shared" si="124"/>
        <v>0</v>
      </c>
      <c r="BI423" s="280">
        <f t="shared" si="124"/>
        <v>0</v>
      </c>
      <c r="BJ423" s="280">
        <f t="shared" si="124"/>
        <v>0</v>
      </c>
      <c r="BK423" s="280">
        <f t="shared" si="124"/>
        <v>0</v>
      </c>
      <c r="BL423" s="284">
        <f t="shared" si="133"/>
        <v>0</v>
      </c>
    </row>
    <row r="424" spans="1:66" x14ac:dyDescent="0.25">
      <c r="A424" s="268" t="s">
        <v>425</v>
      </c>
      <c r="B424" s="175">
        <v>2.4299999999999999E-2</v>
      </c>
      <c r="C424" s="175">
        <v>2.4299999999999999E-2</v>
      </c>
      <c r="D424" s="272">
        <v>4703517.3499999996</v>
      </c>
      <c r="E424" s="272">
        <v>4541094.79</v>
      </c>
      <c r="F424" s="272">
        <v>4373637.24</v>
      </c>
      <c r="G424" s="272">
        <v>4391270.75</v>
      </c>
      <c r="H424" s="272">
        <v>4414357.6900000004</v>
      </c>
      <c r="I424" s="272">
        <v>4419171.28</v>
      </c>
      <c r="J424" s="272">
        <v>4458025.1899999995</v>
      </c>
      <c r="K424" s="272">
        <v>4538455.7649999997</v>
      </c>
      <c r="L424" s="272">
        <v>4596976.0299999993</v>
      </c>
      <c r="M424" s="272">
        <v>4632537.3499999996</v>
      </c>
      <c r="N424" s="272">
        <v>4666674.41</v>
      </c>
      <c r="O424" s="272">
        <v>4687276.9449999994</v>
      </c>
      <c r="P424" s="272">
        <f t="shared" si="125"/>
        <v>54422994.790000014</v>
      </c>
      <c r="Q424" s="272">
        <v>4721326.26</v>
      </c>
      <c r="R424" s="272">
        <v>4772400.2150000008</v>
      </c>
      <c r="S424" s="272">
        <v>4816777.01</v>
      </c>
      <c r="T424" s="272">
        <v>4856656.33</v>
      </c>
      <c r="U424" s="272">
        <v>4899810.01</v>
      </c>
      <c r="V424" s="272">
        <v>4941136.71</v>
      </c>
      <c r="W424" s="272">
        <v>4983406.9499999993</v>
      </c>
      <c r="X424" s="272">
        <v>5041045.9399999995</v>
      </c>
      <c r="Y424" s="272">
        <v>5091034.129999999</v>
      </c>
      <c r="Z424" s="272">
        <v>5141218.7899999991</v>
      </c>
      <c r="AA424" s="272">
        <v>5186702.8049999988</v>
      </c>
      <c r="AB424" s="272">
        <v>5210829.6349999998</v>
      </c>
      <c r="AC424" s="272">
        <v>5249592.5749999993</v>
      </c>
      <c r="AD424" s="272">
        <v>5301471.629999999</v>
      </c>
      <c r="AE424" s="272">
        <v>5349573.54</v>
      </c>
      <c r="AF424" s="272">
        <v>5393836.3899999997</v>
      </c>
      <c r="AG424" s="170">
        <f t="shared" si="126"/>
        <v>61789659.104999982</v>
      </c>
      <c r="AI424" s="284">
        <f t="shared" si="122"/>
        <v>9524.6200000000008</v>
      </c>
      <c r="AJ424" s="284">
        <f t="shared" si="122"/>
        <v>9195.7199999999993</v>
      </c>
      <c r="AK424" s="284">
        <f t="shared" si="122"/>
        <v>8856.6200000000008</v>
      </c>
      <c r="AL424" s="284">
        <f t="shared" si="122"/>
        <v>8892.32</v>
      </c>
      <c r="AM424" s="284">
        <f t="shared" si="122"/>
        <v>8939.07</v>
      </c>
      <c r="AN424" s="284">
        <f t="shared" si="122"/>
        <v>8948.82</v>
      </c>
      <c r="AO424" s="284">
        <f t="shared" si="129"/>
        <v>9027.5</v>
      </c>
      <c r="AP424" s="284">
        <f t="shared" si="129"/>
        <v>9190.3700000000008</v>
      </c>
      <c r="AQ424" s="284">
        <f t="shared" si="129"/>
        <v>9308.8799999999992</v>
      </c>
      <c r="AR424" s="284">
        <f t="shared" si="129"/>
        <v>9380.89</v>
      </c>
      <c r="AS424" s="284">
        <f t="shared" si="129"/>
        <v>9450.02</v>
      </c>
      <c r="AT424" s="284">
        <f t="shared" si="129"/>
        <v>9491.74</v>
      </c>
      <c r="AU424" s="280">
        <f t="shared" si="127"/>
        <v>110206.57</v>
      </c>
      <c r="AV424" s="280">
        <f t="shared" si="132"/>
        <v>9560.69</v>
      </c>
      <c r="AW424" s="280">
        <f t="shared" si="132"/>
        <v>9664.11</v>
      </c>
      <c r="AX424" s="280">
        <f t="shared" si="132"/>
        <v>9753.9699999999993</v>
      </c>
      <c r="AY424" s="280">
        <f t="shared" si="132"/>
        <v>9834.73</v>
      </c>
      <c r="AZ424" s="280">
        <f t="shared" si="131"/>
        <v>9922.1200000000008</v>
      </c>
      <c r="BA424" s="280">
        <f t="shared" si="131"/>
        <v>10005.799999999999</v>
      </c>
      <c r="BB424" s="280">
        <f t="shared" si="131"/>
        <v>10091.4</v>
      </c>
      <c r="BC424" s="280">
        <f t="shared" si="130"/>
        <v>10208.120000000001</v>
      </c>
      <c r="BD424" s="280">
        <f t="shared" si="130"/>
        <v>10309.34</v>
      </c>
      <c r="BE424" s="280">
        <f t="shared" si="130"/>
        <v>10410.969999999999</v>
      </c>
      <c r="BF424" s="280">
        <f t="shared" si="124"/>
        <v>10503.07</v>
      </c>
      <c r="BG424" s="280">
        <f t="shared" si="124"/>
        <v>10551.93</v>
      </c>
      <c r="BH424" s="280">
        <f t="shared" si="124"/>
        <v>10630.42</v>
      </c>
      <c r="BI424" s="280">
        <f t="shared" si="124"/>
        <v>10735.48</v>
      </c>
      <c r="BJ424" s="280">
        <f t="shared" si="124"/>
        <v>10832.89</v>
      </c>
      <c r="BK424" s="280">
        <f t="shared" si="124"/>
        <v>10922.52</v>
      </c>
      <c r="BL424" s="284">
        <f t="shared" si="133"/>
        <v>125124.06</v>
      </c>
    </row>
    <row r="425" spans="1:66" x14ac:dyDescent="0.25">
      <c r="A425" s="268" t="s">
        <v>426</v>
      </c>
      <c r="B425" s="175">
        <v>2.4299999999999999E-2</v>
      </c>
      <c r="C425" s="175">
        <v>2.4299999999999999E-2</v>
      </c>
      <c r="D425" s="272">
        <v>1326115.3700000001</v>
      </c>
      <c r="E425" s="272">
        <v>1326115.3700000001</v>
      </c>
      <c r="F425" s="272">
        <v>1326115.3700000001</v>
      </c>
      <c r="G425" s="272">
        <v>1326115.3700000001</v>
      </c>
      <c r="H425" s="272">
        <v>1326115.3700000001</v>
      </c>
      <c r="I425" s="272">
        <v>1326115.3700000001</v>
      </c>
      <c r="J425" s="272">
        <v>1326115.3700000001</v>
      </c>
      <c r="K425" s="272">
        <v>1326115.3700000001</v>
      </c>
      <c r="L425" s="272">
        <v>1326115.3700000001</v>
      </c>
      <c r="M425" s="272">
        <v>1326115.3700000001</v>
      </c>
      <c r="N425" s="272">
        <v>1326115.3700000001</v>
      </c>
      <c r="O425" s="272">
        <v>1326115.3700000001</v>
      </c>
      <c r="P425" s="272">
        <f t="shared" si="125"/>
        <v>15913384.440000005</v>
      </c>
      <c r="Q425" s="272">
        <v>1326115.3700000001</v>
      </c>
      <c r="R425" s="272">
        <v>1326115.3700000001</v>
      </c>
      <c r="S425" s="272">
        <v>1326115.3700000001</v>
      </c>
      <c r="T425" s="272">
        <v>1326115.3700000001</v>
      </c>
      <c r="U425" s="272">
        <v>1326115.3700000001</v>
      </c>
      <c r="V425" s="272">
        <v>1326115.3700000001</v>
      </c>
      <c r="W425" s="272">
        <v>1326115.3700000001</v>
      </c>
      <c r="X425" s="272">
        <v>1326115.3700000001</v>
      </c>
      <c r="Y425" s="272">
        <v>1326115.3700000001</v>
      </c>
      <c r="Z425" s="272">
        <v>1326115.3700000001</v>
      </c>
      <c r="AA425" s="272">
        <v>1326115.3700000001</v>
      </c>
      <c r="AB425" s="272">
        <v>1326115.3700000001</v>
      </c>
      <c r="AC425" s="272">
        <v>1326115.3700000001</v>
      </c>
      <c r="AD425" s="272">
        <v>1326115.3700000001</v>
      </c>
      <c r="AE425" s="272">
        <v>1326115.3700000001</v>
      </c>
      <c r="AF425" s="272">
        <v>1326115.3700000001</v>
      </c>
      <c r="AG425" s="170">
        <f t="shared" si="126"/>
        <v>15913384.440000005</v>
      </c>
      <c r="AI425" s="284">
        <f t="shared" si="122"/>
        <v>2685.38</v>
      </c>
      <c r="AJ425" s="284">
        <f t="shared" si="122"/>
        <v>2685.38</v>
      </c>
      <c r="AK425" s="284">
        <f t="shared" si="122"/>
        <v>2685.38</v>
      </c>
      <c r="AL425" s="284">
        <f t="shared" si="122"/>
        <v>2685.38</v>
      </c>
      <c r="AM425" s="284">
        <f t="shared" si="122"/>
        <v>2685.38</v>
      </c>
      <c r="AN425" s="284">
        <f t="shared" si="122"/>
        <v>2685.38</v>
      </c>
      <c r="AO425" s="284">
        <f t="shared" si="129"/>
        <v>2685.38</v>
      </c>
      <c r="AP425" s="284">
        <f t="shared" si="129"/>
        <v>2685.38</v>
      </c>
      <c r="AQ425" s="284">
        <f t="shared" si="129"/>
        <v>2685.38</v>
      </c>
      <c r="AR425" s="284">
        <f t="shared" si="129"/>
        <v>2685.38</v>
      </c>
      <c r="AS425" s="284">
        <f t="shared" si="129"/>
        <v>2685.38</v>
      </c>
      <c r="AT425" s="284">
        <f t="shared" si="129"/>
        <v>2685.38</v>
      </c>
      <c r="AU425" s="280">
        <f t="shared" si="127"/>
        <v>32224.560000000009</v>
      </c>
      <c r="AV425" s="280">
        <f t="shared" si="132"/>
        <v>2685.38</v>
      </c>
      <c r="AW425" s="280">
        <f t="shared" si="132"/>
        <v>2685.38</v>
      </c>
      <c r="AX425" s="280">
        <f t="shared" si="132"/>
        <v>2685.38</v>
      </c>
      <c r="AY425" s="280">
        <f t="shared" si="132"/>
        <v>2685.38</v>
      </c>
      <c r="AZ425" s="280">
        <f t="shared" si="131"/>
        <v>2685.38</v>
      </c>
      <c r="BA425" s="280">
        <f t="shared" si="131"/>
        <v>2685.38</v>
      </c>
      <c r="BB425" s="280">
        <f t="shared" si="131"/>
        <v>2685.38</v>
      </c>
      <c r="BC425" s="280">
        <f t="shared" si="130"/>
        <v>2685.38</v>
      </c>
      <c r="BD425" s="280">
        <f t="shared" si="130"/>
        <v>2685.38</v>
      </c>
      <c r="BE425" s="280">
        <f t="shared" si="130"/>
        <v>2685.38</v>
      </c>
      <c r="BF425" s="280">
        <f t="shared" si="124"/>
        <v>2685.38</v>
      </c>
      <c r="BG425" s="280">
        <f t="shared" si="124"/>
        <v>2685.38</v>
      </c>
      <c r="BH425" s="280">
        <f t="shared" si="124"/>
        <v>2685.38</v>
      </c>
      <c r="BI425" s="280">
        <f t="shared" si="124"/>
        <v>2685.38</v>
      </c>
      <c r="BJ425" s="280">
        <f t="shared" si="124"/>
        <v>2685.38</v>
      </c>
      <c r="BK425" s="280">
        <f t="shared" si="124"/>
        <v>2685.38</v>
      </c>
      <c r="BL425" s="284">
        <f t="shared" si="133"/>
        <v>32224.560000000009</v>
      </c>
      <c r="BN425" s="279">
        <f>BL425</f>
        <v>32224.560000000009</v>
      </c>
    </row>
    <row r="426" spans="1:66" x14ac:dyDescent="0.25">
      <c r="A426" s="268" t="s">
        <v>427</v>
      </c>
      <c r="B426" s="175">
        <v>1.7899999999999999E-2</v>
      </c>
      <c r="C426" s="175">
        <v>1.7899999999999999E-2</v>
      </c>
      <c r="D426" s="272">
        <v>302627209.94999999</v>
      </c>
      <c r="E426" s="272">
        <v>302828469.75</v>
      </c>
      <c r="F426" s="272">
        <v>303132243.31</v>
      </c>
      <c r="G426" s="272">
        <v>303468630.06999999</v>
      </c>
      <c r="H426" s="272">
        <v>303919654.91000003</v>
      </c>
      <c r="I426" s="272">
        <v>304247959.72000003</v>
      </c>
      <c r="J426" s="272">
        <v>305063321.72000003</v>
      </c>
      <c r="K426" s="272">
        <v>306274191.11000001</v>
      </c>
      <c r="L426" s="272">
        <v>307174373.61000001</v>
      </c>
      <c r="M426" s="272">
        <v>308195279.685</v>
      </c>
      <c r="N426" s="272">
        <v>309231668.15000004</v>
      </c>
      <c r="O426" s="272">
        <v>310115928.91000003</v>
      </c>
      <c r="P426" s="272">
        <f t="shared" si="125"/>
        <v>3666278930.895</v>
      </c>
      <c r="Q426" s="272">
        <v>310683582.78000003</v>
      </c>
      <c r="R426" s="272">
        <v>311135944.19</v>
      </c>
      <c r="S426" s="272">
        <v>311708978.10000002</v>
      </c>
      <c r="T426" s="272">
        <v>312272073.98500001</v>
      </c>
      <c r="U426" s="272">
        <v>312806163.78500003</v>
      </c>
      <c r="V426" s="272">
        <v>313490114.65000004</v>
      </c>
      <c r="W426" s="272">
        <v>313886593.52500004</v>
      </c>
      <c r="X426" s="272">
        <v>314005950.19500005</v>
      </c>
      <c r="Y426" s="272">
        <v>314580464.29500002</v>
      </c>
      <c r="Z426" s="272">
        <v>315525528.30500007</v>
      </c>
      <c r="AA426" s="272">
        <v>316419532.74500006</v>
      </c>
      <c r="AB426" s="272">
        <v>317107819.16000003</v>
      </c>
      <c r="AC426" s="272">
        <v>317587251.79999995</v>
      </c>
      <c r="AD426" s="272">
        <v>318098220.00499988</v>
      </c>
      <c r="AE426" s="272">
        <v>318752722.13999993</v>
      </c>
      <c r="AF426" s="272">
        <v>319349962.02499992</v>
      </c>
      <c r="AG426" s="170">
        <f t="shared" si="126"/>
        <v>3791610322.6300001</v>
      </c>
      <c r="AI426" s="284">
        <f t="shared" si="122"/>
        <v>451418.92</v>
      </c>
      <c r="AJ426" s="284">
        <f t="shared" si="122"/>
        <v>451719.13</v>
      </c>
      <c r="AK426" s="284">
        <f t="shared" si="122"/>
        <v>452172.26</v>
      </c>
      <c r="AL426" s="284">
        <f t="shared" si="122"/>
        <v>452674.04</v>
      </c>
      <c r="AM426" s="284">
        <f t="shared" si="122"/>
        <v>453346.82</v>
      </c>
      <c r="AN426" s="284">
        <f t="shared" si="122"/>
        <v>453836.54</v>
      </c>
      <c r="AO426" s="284">
        <f t="shared" si="129"/>
        <v>455052.79</v>
      </c>
      <c r="AP426" s="284">
        <f t="shared" si="129"/>
        <v>456859</v>
      </c>
      <c r="AQ426" s="284">
        <f t="shared" si="129"/>
        <v>458201.77</v>
      </c>
      <c r="AR426" s="284">
        <f t="shared" si="129"/>
        <v>459724.63</v>
      </c>
      <c r="AS426" s="284">
        <f t="shared" si="129"/>
        <v>461270.57</v>
      </c>
      <c r="AT426" s="284">
        <f t="shared" si="129"/>
        <v>462589.59</v>
      </c>
      <c r="AU426" s="280">
        <f t="shared" si="127"/>
        <v>5468866.0600000005</v>
      </c>
      <c r="AV426" s="280">
        <f t="shared" si="132"/>
        <v>463436.34</v>
      </c>
      <c r="AW426" s="280">
        <f t="shared" si="132"/>
        <v>464111.12</v>
      </c>
      <c r="AX426" s="280">
        <f t="shared" si="132"/>
        <v>464965.89</v>
      </c>
      <c r="AY426" s="280">
        <f t="shared" si="132"/>
        <v>465805.84</v>
      </c>
      <c r="AZ426" s="280">
        <f t="shared" si="131"/>
        <v>466602.53</v>
      </c>
      <c r="BA426" s="280">
        <f t="shared" si="131"/>
        <v>467622.75</v>
      </c>
      <c r="BB426" s="280">
        <f t="shared" si="131"/>
        <v>468214.17</v>
      </c>
      <c r="BC426" s="280">
        <f t="shared" si="130"/>
        <v>468392.21</v>
      </c>
      <c r="BD426" s="280">
        <f t="shared" si="130"/>
        <v>469249.19</v>
      </c>
      <c r="BE426" s="280">
        <f t="shared" si="130"/>
        <v>470658.91</v>
      </c>
      <c r="BF426" s="280">
        <f t="shared" si="124"/>
        <v>471992.47</v>
      </c>
      <c r="BG426" s="280">
        <f t="shared" si="124"/>
        <v>473019.16</v>
      </c>
      <c r="BH426" s="280">
        <f t="shared" si="124"/>
        <v>473734.32</v>
      </c>
      <c r="BI426" s="280">
        <f t="shared" si="124"/>
        <v>474496.51</v>
      </c>
      <c r="BJ426" s="280">
        <f t="shared" si="124"/>
        <v>475472.81</v>
      </c>
      <c r="BK426" s="280">
        <f t="shared" si="124"/>
        <v>476363.69</v>
      </c>
      <c r="BL426" s="284">
        <f t="shared" si="133"/>
        <v>5655818.7200000007</v>
      </c>
    </row>
    <row r="427" spans="1:66" x14ac:dyDescent="0.25">
      <c r="A427" s="268" t="s">
        <v>428</v>
      </c>
      <c r="B427" s="175">
        <v>1.7899999999999999E-2</v>
      </c>
      <c r="C427" s="175">
        <v>1.7899999999999999E-2</v>
      </c>
      <c r="D427" s="272">
        <v>3118.28</v>
      </c>
      <c r="E427" s="272">
        <v>3118.28</v>
      </c>
      <c r="F427" s="272">
        <v>3118.28</v>
      </c>
      <c r="G427" s="272">
        <v>3118.28</v>
      </c>
      <c r="H427" s="272">
        <v>3118.28</v>
      </c>
      <c r="I427" s="272">
        <v>3118.28</v>
      </c>
      <c r="J427" s="272">
        <v>3118.28</v>
      </c>
      <c r="K427" s="272">
        <v>3118.28</v>
      </c>
      <c r="L427" s="272">
        <v>3118.28</v>
      </c>
      <c r="M427" s="272">
        <v>3118.28</v>
      </c>
      <c r="N427" s="272">
        <v>3118.28</v>
      </c>
      <c r="O427" s="272">
        <v>3118.28</v>
      </c>
      <c r="P427" s="272">
        <f t="shared" si="125"/>
        <v>37419.359999999993</v>
      </c>
      <c r="Q427" s="272">
        <v>3118.28</v>
      </c>
      <c r="R427" s="272">
        <v>3118.28</v>
      </c>
      <c r="S427" s="272">
        <v>3118.28</v>
      </c>
      <c r="T427" s="272">
        <v>3118.28</v>
      </c>
      <c r="U427" s="272">
        <v>3118.28</v>
      </c>
      <c r="V427" s="272">
        <v>3118.28</v>
      </c>
      <c r="W427" s="272">
        <v>3118.28</v>
      </c>
      <c r="X427" s="272">
        <v>3118.28</v>
      </c>
      <c r="Y427" s="272">
        <v>3118.28</v>
      </c>
      <c r="Z427" s="272">
        <v>3118.28</v>
      </c>
      <c r="AA427" s="272">
        <v>3118.28</v>
      </c>
      <c r="AB427" s="272">
        <v>3118.28</v>
      </c>
      <c r="AC427" s="272">
        <v>3118.28</v>
      </c>
      <c r="AD427" s="272">
        <v>3118.28</v>
      </c>
      <c r="AE427" s="272">
        <v>3118.28</v>
      </c>
      <c r="AF427" s="272">
        <v>3118.28</v>
      </c>
      <c r="AG427" s="170">
        <f t="shared" si="126"/>
        <v>37419.359999999993</v>
      </c>
      <c r="AI427" s="284">
        <f t="shared" si="122"/>
        <v>4.6500000000000004</v>
      </c>
      <c r="AJ427" s="284">
        <f t="shared" si="122"/>
        <v>4.6500000000000004</v>
      </c>
      <c r="AK427" s="284">
        <f t="shared" si="122"/>
        <v>4.6500000000000004</v>
      </c>
      <c r="AL427" s="284">
        <f t="shared" si="122"/>
        <v>4.6500000000000004</v>
      </c>
      <c r="AM427" s="284">
        <f t="shared" si="122"/>
        <v>4.6500000000000004</v>
      </c>
      <c r="AN427" s="284">
        <f t="shared" si="122"/>
        <v>4.6500000000000004</v>
      </c>
      <c r="AO427" s="284">
        <f t="shared" si="129"/>
        <v>4.6500000000000004</v>
      </c>
      <c r="AP427" s="284">
        <f t="shared" si="129"/>
        <v>4.6500000000000004</v>
      </c>
      <c r="AQ427" s="284">
        <f t="shared" si="129"/>
        <v>4.6500000000000004</v>
      </c>
      <c r="AR427" s="284">
        <f t="shared" si="129"/>
        <v>4.6500000000000004</v>
      </c>
      <c r="AS427" s="284">
        <f t="shared" si="129"/>
        <v>4.6500000000000004</v>
      </c>
      <c r="AT427" s="284">
        <f t="shared" si="129"/>
        <v>4.6500000000000004</v>
      </c>
      <c r="AU427" s="280">
        <f t="shared" si="127"/>
        <v>55.79999999999999</v>
      </c>
      <c r="AV427" s="280">
        <f t="shared" si="132"/>
        <v>4.6500000000000004</v>
      </c>
      <c r="AW427" s="280">
        <f t="shared" si="132"/>
        <v>4.6500000000000004</v>
      </c>
      <c r="AX427" s="280">
        <f t="shared" si="132"/>
        <v>4.6500000000000004</v>
      </c>
      <c r="AY427" s="280">
        <f t="shared" si="132"/>
        <v>4.6500000000000004</v>
      </c>
      <c r="AZ427" s="280">
        <f t="shared" si="131"/>
        <v>4.6500000000000004</v>
      </c>
      <c r="BA427" s="280">
        <f t="shared" si="131"/>
        <v>4.6500000000000004</v>
      </c>
      <c r="BB427" s="280">
        <f t="shared" si="131"/>
        <v>4.6500000000000004</v>
      </c>
      <c r="BC427" s="280">
        <f t="shared" si="130"/>
        <v>4.6500000000000004</v>
      </c>
      <c r="BD427" s="280">
        <f t="shared" si="130"/>
        <v>4.6500000000000004</v>
      </c>
      <c r="BE427" s="280">
        <f t="shared" si="130"/>
        <v>4.6500000000000004</v>
      </c>
      <c r="BF427" s="280">
        <f t="shared" si="124"/>
        <v>4.6500000000000004</v>
      </c>
      <c r="BG427" s="280">
        <f t="shared" si="124"/>
        <v>4.6500000000000004</v>
      </c>
      <c r="BH427" s="280">
        <f t="shared" si="124"/>
        <v>4.6500000000000004</v>
      </c>
      <c r="BI427" s="280">
        <f t="shared" ref="BI427:BK490" si="134">ROUND(AD427*$C427/12,2)</f>
        <v>4.6500000000000004</v>
      </c>
      <c r="BJ427" s="280">
        <f t="shared" si="134"/>
        <v>4.6500000000000004</v>
      </c>
      <c r="BK427" s="280">
        <f t="shared" si="134"/>
        <v>4.6500000000000004</v>
      </c>
      <c r="BL427" s="284">
        <f t="shared" si="133"/>
        <v>55.79999999999999</v>
      </c>
    </row>
    <row r="428" spans="1:66" x14ac:dyDescent="0.25">
      <c r="A428" s="268" t="s">
        <v>429</v>
      </c>
      <c r="B428" s="175">
        <v>1.7899999999999999E-2</v>
      </c>
      <c r="C428" s="175">
        <v>1.7899999999999999E-2</v>
      </c>
      <c r="D428" s="272">
        <v>11127558.710000001</v>
      </c>
      <c r="E428" s="272">
        <v>11127595.550000001</v>
      </c>
      <c r="F428" s="272">
        <v>11125109.26</v>
      </c>
      <c r="G428" s="272">
        <v>11092979.67</v>
      </c>
      <c r="H428" s="272">
        <v>11063478.4</v>
      </c>
      <c r="I428" s="272">
        <v>11063642.710000001</v>
      </c>
      <c r="J428" s="272">
        <v>11064720.265000001</v>
      </c>
      <c r="K428" s="272">
        <v>11090375.109999999</v>
      </c>
      <c r="L428" s="272">
        <v>11116122.790000001</v>
      </c>
      <c r="M428" s="272">
        <v>11119094.215</v>
      </c>
      <c r="N428" s="272">
        <v>11122380.960000001</v>
      </c>
      <c r="O428" s="272">
        <v>11125037.060000001</v>
      </c>
      <c r="P428" s="272">
        <f t="shared" si="125"/>
        <v>133238094.70000002</v>
      </c>
      <c r="Q428" s="272">
        <v>11129133.395</v>
      </c>
      <c r="R428" s="272">
        <v>11134985.285</v>
      </c>
      <c r="S428" s="272">
        <v>11140837.175000001</v>
      </c>
      <c r="T428" s="272">
        <v>11145548.245000001</v>
      </c>
      <c r="U428" s="272">
        <v>11150903.615</v>
      </c>
      <c r="V428" s="272">
        <v>11156258.985000001</v>
      </c>
      <c r="W428" s="272">
        <v>11161239.020000001</v>
      </c>
      <c r="X428" s="272">
        <v>11166715.575000001</v>
      </c>
      <c r="Y428" s="272">
        <v>11171426.645000001</v>
      </c>
      <c r="Z428" s="272">
        <v>11177922.84</v>
      </c>
      <c r="AA428" s="272">
        <v>11183774.734999999</v>
      </c>
      <c r="AB428" s="272">
        <v>11186700.684999999</v>
      </c>
      <c r="AC428" s="272">
        <v>11190748.055</v>
      </c>
      <c r="AD428" s="272">
        <v>11196561.145</v>
      </c>
      <c r="AE428" s="272">
        <v>11202374.234999999</v>
      </c>
      <c r="AF428" s="272">
        <v>11206416.899999999</v>
      </c>
      <c r="AG428" s="170">
        <f t="shared" si="126"/>
        <v>134151042.435</v>
      </c>
      <c r="AI428" s="284">
        <f t="shared" si="122"/>
        <v>16598.61</v>
      </c>
      <c r="AJ428" s="284">
        <f t="shared" si="122"/>
        <v>16598.66</v>
      </c>
      <c r="AK428" s="284">
        <f t="shared" si="122"/>
        <v>16594.95</v>
      </c>
      <c r="AL428" s="284">
        <f t="shared" ref="AL428:AQ482" si="135">ROUND(G428*$B428/12,2)</f>
        <v>16547.03</v>
      </c>
      <c r="AM428" s="284">
        <f t="shared" si="135"/>
        <v>16503.02</v>
      </c>
      <c r="AN428" s="284">
        <f t="shared" si="135"/>
        <v>16503.27</v>
      </c>
      <c r="AO428" s="284">
        <f t="shared" si="129"/>
        <v>16504.87</v>
      </c>
      <c r="AP428" s="284">
        <f t="shared" si="129"/>
        <v>16543.14</v>
      </c>
      <c r="AQ428" s="284">
        <f t="shared" si="129"/>
        <v>16581.55</v>
      </c>
      <c r="AR428" s="284">
        <f t="shared" si="129"/>
        <v>16585.98</v>
      </c>
      <c r="AS428" s="284">
        <f t="shared" si="129"/>
        <v>16590.88</v>
      </c>
      <c r="AT428" s="284">
        <f t="shared" si="129"/>
        <v>16594.849999999999</v>
      </c>
      <c r="AU428" s="280">
        <f t="shared" si="127"/>
        <v>198746.81</v>
      </c>
      <c r="AV428" s="280">
        <f t="shared" si="132"/>
        <v>16600.96</v>
      </c>
      <c r="AW428" s="280">
        <f t="shared" si="132"/>
        <v>16609.689999999999</v>
      </c>
      <c r="AX428" s="280">
        <f t="shared" si="132"/>
        <v>16618.419999999998</v>
      </c>
      <c r="AY428" s="280">
        <f t="shared" si="132"/>
        <v>16625.439999999999</v>
      </c>
      <c r="AZ428" s="280">
        <f t="shared" si="131"/>
        <v>16633.43</v>
      </c>
      <c r="BA428" s="280">
        <f t="shared" si="131"/>
        <v>16641.419999999998</v>
      </c>
      <c r="BB428" s="280">
        <f t="shared" si="131"/>
        <v>16648.849999999999</v>
      </c>
      <c r="BC428" s="280">
        <f t="shared" si="130"/>
        <v>16657.02</v>
      </c>
      <c r="BD428" s="280">
        <f t="shared" si="130"/>
        <v>16664.04</v>
      </c>
      <c r="BE428" s="280">
        <f t="shared" si="130"/>
        <v>16673.73</v>
      </c>
      <c r="BF428" s="280">
        <f t="shared" si="130"/>
        <v>16682.46</v>
      </c>
      <c r="BG428" s="280">
        <f t="shared" si="130"/>
        <v>16686.830000000002</v>
      </c>
      <c r="BH428" s="280">
        <f t="shared" si="130"/>
        <v>16692.87</v>
      </c>
      <c r="BI428" s="280">
        <f t="shared" si="134"/>
        <v>16701.54</v>
      </c>
      <c r="BJ428" s="280">
        <f t="shared" si="134"/>
        <v>16710.21</v>
      </c>
      <c r="BK428" s="280">
        <f t="shared" si="134"/>
        <v>16716.240000000002</v>
      </c>
      <c r="BL428" s="284">
        <f t="shared" si="133"/>
        <v>200108.64</v>
      </c>
    </row>
    <row r="429" spans="1:66" x14ac:dyDescent="0.25">
      <c r="A429" s="268" t="s">
        <v>430</v>
      </c>
      <c r="B429" s="175">
        <v>1.6299999999999999E-2</v>
      </c>
      <c r="C429" s="175">
        <v>1.6299999999999999E-2</v>
      </c>
      <c r="D429" s="272">
        <v>108540905.94</v>
      </c>
      <c r="E429" s="272">
        <v>108575538.95999999</v>
      </c>
      <c r="F429" s="272">
        <v>108584320.19</v>
      </c>
      <c r="G429" s="272">
        <v>108604485.91</v>
      </c>
      <c r="H429" s="272">
        <v>108637795.87</v>
      </c>
      <c r="I429" s="272">
        <v>108650744.91</v>
      </c>
      <c r="J429" s="272">
        <v>108650549.72</v>
      </c>
      <c r="K429" s="272">
        <v>108650549.72</v>
      </c>
      <c r="L429" s="272">
        <v>108650549.72</v>
      </c>
      <c r="M429" s="272">
        <v>108650549.72</v>
      </c>
      <c r="N429" s="272">
        <v>108650549.72</v>
      </c>
      <c r="O429" s="272">
        <v>108650549.72</v>
      </c>
      <c r="P429" s="272">
        <f t="shared" si="125"/>
        <v>1303497090.1000001</v>
      </c>
      <c r="Q429" s="272">
        <v>108650549.72</v>
      </c>
      <c r="R429" s="272">
        <v>108650549.72</v>
      </c>
      <c r="S429" s="272">
        <v>108650549.72</v>
      </c>
      <c r="T429" s="272">
        <v>108650549.72</v>
      </c>
      <c r="U429" s="272">
        <v>108650549.72</v>
      </c>
      <c r="V429" s="272">
        <v>108650549.72</v>
      </c>
      <c r="W429" s="272">
        <v>108650549.72</v>
      </c>
      <c r="X429" s="272">
        <v>108650549.72</v>
      </c>
      <c r="Y429" s="272">
        <v>108650549.72</v>
      </c>
      <c r="Z429" s="272">
        <v>108650549.72</v>
      </c>
      <c r="AA429" s="272">
        <v>108650549.72</v>
      </c>
      <c r="AB429" s="272">
        <v>108678549.72</v>
      </c>
      <c r="AC429" s="272">
        <v>108706549.72</v>
      </c>
      <c r="AD429" s="272">
        <v>108706549.72</v>
      </c>
      <c r="AE429" s="272">
        <v>108706549.72</v>
      </c>
      <c r="AF429" s="272">
        <v>108706549.72</v>
      </c>
      <c r="AG429" s="170">
        <f t="shared" si="126"/>
        <v>1304058596.6400001</v>
      </c>
      <c r="AI429" s="284">
        <f t="shared" ref="AI429:AN492" si="136">ROUND(D429*$B429/12,2)</f>
        <v>147434.73000000001</v>
      </c>
      <c r="AJ429" s="284">
        <f t="shared" si="136"/>
        <v>147481.76999999999</v>
      </c>
      <c r="AK429" s="284">
        <f t="shared" si="136"/>
        <v>147493.70000000001</v>
      </c>
      <c r="AL429" s="284">
        <f t="shared" si="135"/>
        <v>147521.09</v>
      </c>
      <c r="AM429" s="284">
        <f t="shared" si="135"/>
        <v>147566.34</v>
      </c>
      <c r="AN429" s="284">
        <f t="shared" si="135"/>
        <v>147583.93</v>
      </c>
      <c r="AO429" s="284">
        <f t="shared" si="129"/>
        <v>147583.66</v>
      </c>
      <c r="AP429" s="284">
        <f t="shared" si="129"/>
        <v>147583.66</v>
      </c>
      <c r="AQ429" s="284">
        <f t="shared" si="129"/>
        <v>147583.66</v>
      </c>
      <c r="AR429" s="284">
        <f t="shared" si="129"/>
        <v>147583.66</v>
      </c>
      <c r="AS429" s="284">
        <f t="shared" si="129"/>
        <v>147583.66</v>
      </c>
      <c r="AT429" s="284">
        <f t="shared" si="129"/>
        <v>147583.66</v>
      </c>
      <c r="AU429" s="280">
        <f t="shared" si="127"/>
        <v>1770583.5199999998</v>
      </c>
      <c r="AV429" s="280">
        <f t="shared" si="132"/>
        <v>147583.66</v>
      </c>
      <c r="AW429" s="280">
        <f t="shared" si="132"/>
        <v>147583.66</v>
      </c>
      <c r="AX429" s="280">
        <f t="shared" si="132"/>
        <v>147583.66</v>
      </c>
      <c r="AY429" s="280">
        <f t="shared" si="132"/>
        <v>147583.66</v>
      </c>
      <c r="AZ429" s="280">
        <f t="shared" si="131"/>
        <v>147583.66</v>
      </c>
      <c r="BA429" s="280">
        <f t="shared" si="131"/>
        <v>147583.66</v>
      </c>
      <c r="BB429" s="280">
        <f t="shared" si="131"/>
        <v>147583.66</v>
      </c>
      <c r="BC429" s="280">
        <f t="shared" si="130"/>
        <v>147583.66</v>
      </c>
      <c r="BD429" s="280">
        <f t="shared" si="130"/>
        <v>147583.66</v>
      </c>
      <c r="BE429" s="280">
        <f t="shared" si="130"/>
        <v>147583.66</v>
      </c>
      <c r="BF429" s="280">
        <f t="shared" si="130"/>
        <v>147583.66</v>
      </c>
      <c r="BG429" s="280">
        <f t="shared" si="130"/>
        <v>147621.70000000001</v>
      </c>
      <c r="BH429" s="280">
        <f t="shared" si="130"/>
        <v>147659.73000000001</v>
      </c>
      <c r="BI429" s="280">
        <f t="shared" si="134"/>
        <v>147659.73000000001</v>
      </c>
      <c r="BJ429" s="280">
        <f t="shared" si="134"/>
        <v>147659.73000000001</v>
      </c>
      <c r="BK429" s="280">
        <f t="shared" si="134"/>
        <v>147659.73000000001</v>
      </c>
      <c r="BL429" s="284">
        <f t="shared" si="133"/>
        <v>1771346.24</v>
      </c>
    </row>
    <row r="430" spans="1:66" x14ac:dyDescent="0.25">
      <c r="A430" s="268" t="s">
        <v>431</v>
      </c>
      <c r="B430" s="175">
        <v>1.6299999999999999E-2</v>
      </c>
      <c r="C430" s="175">
        <v>1.6299999999999999E-2</v>
      </c>
      <c r="D430" s="272">
        <v>254.62</v>
      </c>
      <c r="E430" s="272">
        <v>254.62</v>
      </c>
      <c r="F430" s="272">
        <v>254.62</v>
      </c>
      <c r="G430" s="272">
        <v>254.62</v>
      </c>
      <c r="H430" s="272">
        <v>254.62</v>
      </c>
      <c r="I430" s="272">
        <v>254.62</v>
      </c>
      <c r="J430" s="272">
        <v>254.62</v>
      </c>
      <c r="K430" s="272">
        <v>254.62</v>
      </c>
      <c r="L430" s="272">
        <v>254.62</v>
      </c>
      <c r="M430" s="272">
        <v>254.62</v>
      </c>
      <c r="N430" s="272">
        <v>254.62</v>
      </c>
      <c r="O430" s="272">
        <v>254.62</v>
      </c>
      <c r="P430" s="272">
        <f t="shared" si="125"/>
        <v>3055.4399999999991</v>
      </c>
      <c r="Q430" s="272">
        <v>254.62</v>
      </c>
      <c r="R430" s="272">
        <v>254.62</v>
      </c>
      <c r="S430" s="272">
        <v>254.62</v>
      </c>
      <c r="T430" s="272">
        <v>254.62</v>
      </c>
      <c r="U430" s="272">
        <v>254.62</v>
      </c>
      <c r="V430" s="272">
        <v>254.62</v>
      </c>
      <c r="W430" s="272">
        <v>254.62</v>
      </c>
      <c r="X430" s="272">
        <v>254.62</v>
      </c>
      <c r="Y430" s="272">
        <v>254.62</v>
      </c>
      <c r="Z430" s="272">
        <v>254.62</v>
      </c>
      <c r="AA430" s="272">
        <v>254.62</v>
      </c>
      <c r="AB430" s="272">
        <v>254.62</v>
      </c>
      <c r="AC430" s="272">
        <v>254.62</v>
      </c>
      <c r="AD430" s="272">
        <v>254.62</v>
      </c>
      <c r="AE430" s="272">
        <v>254.62</v>
      </c>
      <c r="AF430" s="272">
        <v>254.62</v>
      </c>
      <c r="AG430" s="170">
        <f t="shared" si="126"/>
        <v>3055.4399999999991</v>
      </c>
      <c r="AI430" s="284">
        <f t="shared" si="136"/>
        <v>0.35</v>
      </c>
      <c r="AJ430" s="284">
        <f t="shared" si="136"/>
        <v>0.35</v>
      </c>
      <c r="AK430" s="284">
        <f t="shared" si="136"/>
        <v>0.35</v>
      </c>
      <c r="AL430" s="284">
        <f t="shared" si="135"/>
        <v>0.35</v>
      </c>
      <c r="AM430" s="284">
        <f t="shared" si="135"/>
        <v>0.35</v>
      </c>
      <c r="AN430" s="284">
        <f t="shared" si="135"/>
        <v>0.35</v>
      </c>
      <c r="AO430" s="284">
        <f t="shared" si="129"/>
        <v>0.35</v>
      </c>
      <c r="AP430" s="284">
        <f t="shared" si="129"/>
        <v>0.35</v>
      </c>
      <c r="AQ430" s="284">
        <f t="shared" si="129"/>
        <v>0.35</v>
      </c>
      <c r="AR430" s="284">
        <f t="shared" si="129"/>
        <v>0.35</v>
      </c>
      <c r="AS430" s="284">
        <f t="shared" si="129"/>
        <v>0.35</v>
      </c>
      <c r="AT430" s="284">
        <f t="shared" si="129"/>
        <v>0.35</v>
      </c>
      <c r="AU430" s="280">
        <f t="shared" si="127"/>
        <v>4.2</v>
      </c>
      <c r="AV430" s="280">
        <f t="shared" si="132"/>
        <v>0.35</v>
      </c>
      <c r="AW430" s="280">
        <f t="shared" si="132"/>
        <v>0.35</v>
      </c>
      <c r="AX430" s="280">
        <f t="shared" si="132"/>
        <v>0.35</v>
      </c>
      <c r="AY430" s="280">
        <f t="shared" si="132"/>
        <v>0.35</v>
      </c>
      <c r="AZ430" s="280">
        <f t="shared" si="131"/>
        <v>0.35</v>
      </c>
      <c r="BA430" s="280">
        <f t="shared" si="131"/>
        <v>0.35</v>
      </c>
      <c r="BB430" s="280">
        <f t="shared" si="131"/>
        <v>0.35</v>
      </c>
      <c r="BC430" s="280">
        <f t="shared" si="130"/>
        <v>0.35</v>
      </c>
      <c r="BD430" s="280">
        <f t="shared" si="130"/>
        <v>0.35</v>
      </c>
      <c r="BE430" s="280">
        <f t="shared" si="130"/>
        <v>0.35</v>
      </c>
      <c r="BF430" s="280">
        <f t="shared" si="130"/>
        <v>0.35</v>
      </c>
      <c r="BG430" s="280">
        <f t="shared" si="130"/>
        <v>0.35</v>
      </c>
      <c r="BH430" s="280">
        <f t="shared" si="130"/>
        <v>0.35</v>
      </c>
      <c r="BI430" s="280">
        <f t="shared" si="134"/>
        <v>0.35</v>
      </c>
      <c r="BJ430" s="280">
        <f t="shared" si="134"/>
        <v>0.35</v>
      </c>
      <c r="BK430" s="280">
        <f t="shared" si="134"/>
        <v>0.35</v>
      </c>
      <c r="BL430" s="284">
        <f t="shared" si="133"/>
        <v>4.2</v>
      </c>
    </row>
    <row r="431" spans="1:66" x14ac:dyDescent="0.25">
      <c r="A431" s="268" t="s">
        <v>432</v>
      </c>
      <c r="B431" s="175">
        <v>1.6299999999999999E-2</v>
      </c>
      <c r="C431" s="175">
        <v>1.6299999999999999E-2</v>
      </c>
      <c r="D431" s="272">
        <v>5852947.5300000003</v>
      </c>
      <c r="E431" s="272">
        <v>5852947.5300000003</v>
      </c>
      <c r="F431" s="272">
        <v>5852947.5300000003</v>
      </c>
      <c r="G431" s="272">
        <v>5852947.5300000003</v>
      </c>
      <c r="H431" s="272">
        <v>5852947.5300000003</v>
      </c>
      <c r="I431" s="272">
        <v>5852947.5300000003</v>
      </c>
      <c r="J431" s="272">
        <v>5852947.5300000003</v>
      </c>
      <c r="K431" s="272">
        <v>5852947.5300000003</v>
      </c>
      <c r="L431" s="272">
        <v>5852947.5300000003</v>
      </c>
      <c r="M431" s="272">
        <v>5852947.5300000003</v>
      </c>
      <c r="N431" s="272">
        <v>5852947.5300000003</v>
      </c>
      <c r="O431" s="272">
        <v>5852947.5300000003</v>
      </c>
      <c r="P431" s="272">
        <f t="shared" si="125"/>
        <v>70235370.359999999</v>
      </c>
      <c r="Q431" s="272">
        <v>5852947.5300000003</v>
      </c>
      <c r="R431" s="272">
        <v>5852947.5300000003</v>
      </c>
      <c r="S431" s="272">
        <v>5852947.5300000003</v>
      </c>
      <c r="T431" s="272">
        <v>5852947.5300000003</v>
      </c>
      <c r="U431" s="272">
        <v>5852947.5300000003</v>
      </c>
      <c r="V431" s="272">
        <v>5852947.5300000003</v>
      </c>
      <c r="W431" s="272">
        <v>5852947.5300000003</v>
      </c>
      <c r="X431" s="272">
        <v>5852947.5300000003</v>
      </c>
      <c r="Y431" s="272">
        <v>5852947.5300000003</v>
      </c>
      <c r="Z431" s="272">
        <v>5852947.5300000003</v>
      </c>
      <c r="AA431" s="272">
        <v>5852947.5300000003</v>
      </c>
      <c r="AB431" s="272">
        <v>5852947.5300000003</v>
      </c>
      <c r="AC431" s="272">
        <v>5852947.5300000003</v>
      </c>
      <c r="AD431" s="272">
        <v>5852947.5300000003</v>
      </c>
      <c r="AE431" s="272">
        <v>5852947.5300000003</v>
      </c>
      <c r="AF431" s="272">
        <v>5852947.5300000003</v>
      </c>
      <c r="AG431" s="170">
        <f t="shared" si="126"/>
        <v>70235370.359999999</v>
      </c>
      <c r="AI431" s="284">
        <f t="shared" si="136"/>
        <v>7950.25</v>
      </c>
      <c r="AJ431" s="284">
        <f t="shared" si="136"/>
        <v>7950.25</v>
      </c>
      <c r="AK431" s="284">
        <f t="shared" si="136"/>
        <v>7950.25</v>
      </c>
      <c r="AL431" s="284">
        <f t="shared" si="135"/>
        <v>7950.25</v>
      </c>
      <c r="AM431" s="284">
        <f t="shared" si="135"/>
        <v>7950.25</v>
      </c>
      <c r="AN431" s="284">
        <f t="shared" si="135"/>
        <v>7950.25</v>
      </c>
      <c r="AO431" s="284">
        <f t="shared" si="129"/>
        <v>7950.25</v>
      </c>
      <c r="AP431" s="284">
        <f t="shared" si="129"/>
        <v>7950.25</v>
      </c>
      <c r="AQ431" s="284">
        <f t="shared" si="129"/>
        <v>7950.25</v>
      </c>
      <c r="AR431" s="284">
        <f t="shared" si="129"/>
        <v>7950.25</v>
      </c>
      <c r="AS431" s="284">
        <f t="shared" si="129"/>
        <v>7950.25</v>
      </c>
      <c r="AT431" s="284">
        <f t="shared" si="129"/>
        <v>7950.25</v>
      </c>
      <c r="AU431" s="280">
        <f t="shared" si="127"/>
        <v>95403</v>
      </c>
      <c r="AV431" s="280">
        <f t="shared" si="132"/>
        <v>7950.25</v>
      </c>
      <c r="AW431" s="280">
        <f t="shared" si="132"/>
        <v>7950.25</v>
      </c>
      <c r="AX431" s="280">
        <f t="shared" si="132"/>
        <v>7950.25</v>
      </c>
      <c r="AY431" s="280">
        <f t="shared" si="132"/>
        <v>7950.25</v>
      </c>
      <c r="AZ431" s="280">
        <f t="shared" si="131"/>
        <v>7950.25</v>
      </c>
      <c r="BA431" s="280">
        <f t="shared" si="131"/>
        <v>7950.25</v>
      </c>
      <c r="BB431" s="280">
        <f t="shared" si="131"/>
        <v>7950.25</v>
      </c>
      <c r="BC431" s="280">
        <f t="shared" si="130"/>
        <v>7950.25</v>
      </c>
      <c r="BD431" s="280">
        <f t="shared" si="130"/>
        <v>7950.25</v>
      </c>
      <c r="BE431" s="280">
        <f t="shared" si="130"/>
        <v>7950.25</v>
      </c>
      <c r="BF431" s="280">
        <f t="shared" si="130"/>
        <v>7950.25</v>
      </c>
      <c r="BG431" s="280">
        <f t="shared" si="130"/>
        <v>7950.25</v>
      </c>
      <c r="BH431" s="280">
        <f t="shared" si="130"/>
        <v>7950.25</v>
      </c>
      <c r="BI431" s="280">
        <f t="shared" si="134"/>
        <v>7950.25</v>
      </c>
      <c r="BJ431" s="280">
        <f t="shared" si="134"/>
        <v>7950.25</v>
      </c>
      <c r="BK431" s="280">
        <f t="shared" si="134"/>
        <v>7950.25</v>
      </c>
      <c r="BL431" s="284">
        <f t="shared" si="133"/>
        <v>95403</v>
      </c>
    </row>
    <row r="432" spans="1:66" x14ac:dyDescent="0.25">
      <c r="A432" s="268" t="s">
        <v>433</v>
      </c>
      <c r="B432" s="175">
        <v>3.5099999999999999E-2</v>
      </c>
      <c r="C432" s="175">
        <v>3.5099999999999999E-2</v>
      </c>
      <c r="D432" s="272">
        <v>63458404.560000002</v>
      </c>
      <c r="E432" s="272">
        <v>63566651.840000004</v>
      </c>
      <c r="F432" s="272">
        <v>63674609.020000003</v>
      </c>
      <c r="G432" s="272">
        <v>63754713.659999996</v>
      </c>
      <c r="H432" s="272">
        <v>63836563.420000002</v>
      </c>
      <c r="I432" s="272">
        <v>63883370.369999997</v>
      </c>
      <c r="J432" s="272">
        <v>63945475.710000001</v>
      </c>
      <c r="K432" s="272">
        <v>64071807.404999994</v>
      </c>
      <c r="L432" s="272">
        <v>64189607.259999998</v>
      </c>
      <c r="M432" s="272">
        <v>64296953.299999997</v>
      </c>
      <c r="N432" s="272">
        <v>64404462.879999995</v>
      </c>
      <c r="O432" s="272">
        <v>64511500.459999993</v>
      </c>
      <c r="P432" s="272">
        <f t="shared" si="125"/>
        <v>767594119.88499999</v>
      </c>
      <c r="Q432" s="272">
        <v>64596574.539999992</v>
      </c>
      <c r="R432" s="272">
        <v>64741544.92499999</v>
      </c>
      <c r="S432" s="272">
        <v>64903841.999999985</v>
      </c>
      <c r="T432" s="272">
        <v>65024140.149999991</v>
      </c>
      <c r="U432" s="272">
        <v>65169382.81499999</v>
      </c>
      <c r="V432" s="272">
        <v>65315045.089999996</v>
      </c>
      <c r="W432" s="272">
        <v>65456228.229999997</v>
      </c>
      <c r="X432" s="272">
        <v>65599227.579999998</v>
      </c>
      <c r="Y432" s="272">
        <v>65722257.584999993</v>
      </c>
      <c r="Z432" s="272">
        <v>65841199.904999994</v>
      </c>
      <c r="AA432" s="272">
        <v>65985513.329999991</v>
      </c>
      <c r="AB432" s="272">
        <v>66492846.909999996</v>
      </c>
      <c r="AC432" s="272">
        <v>66956978.114999995</v>
      </c>
      <c r="AD432" s="272">
        <v>67106122.93</v>
      </c>
      <c r="AE432" s="272">
        <v>67274802.454999998</v>
      </c>
      <c r="AF432" s="272">
        <v>67400423.734999999</v>
      </c>
      <c r="AG432" s="170">
        <f t="shared" si="126"/>
        <v>794320028.67999995</v>
      </c>
      <c r="AI432" s="284">
        <f t="shared" si="136"/>
        <v>185615.83</v>
      </c>
      <c r="AJ432" s="284">
        <f t="shared" si="136"/>
        <v>185932.46</v>
      </c>
      <c r="AK432" s="284">
        <f t="shared" si="136"/>
        <v>186248.23</v>
      </c>
      <c r="AL432" s="284">
        <f t="shared" si="135"/>
        <v>186482.54</v>
      </c>
      <c r="AM432" s="284">
        <f t="shared" si="135"/>
        <v>186721.95</v>
      </c>
      <c r="AN432" s="284">
        <f t="shared" si="135"/>
        <v>186858.86</v>
      </c>
      <c r="AO432" s="284">
        <f t="shared" si="129"/>
        <v>187040.52</v>
      </c>
      <c r="AP432" s="284">
        <f t="shared" si="129"/>
        <v>187410.04</v>
      </c>
      <c r="AQ432" s="284">
        <f t="shared" si="129"/>
        <v>187754.6</v>
      </c>
      <c r="AR432" s="284">
        <f t="shared" si="129"/>
        <v>188068.59</v>
      </c>
      <c r="AS432" s="284">
        <f t="shared" si="129"/>
        <v>188383.05</v>
      </c>
      <c r="AT432" s="284">
        <f t="shared" si="129"/>
        <v>188696.14</v>
      </c>
      <c r="AU432" s="280">
        <f t="shared" si="127"/>
        <v>2245212.8100000005</v>
      </c>
      <c r="AV432" s="280">
        <f t="shared" si="132"/>
        <v>188944.98</v>
      </c>
      <c r="AW432" s="280">
        <f t="shared" si="132"/>
        <v>189369.02</v>
      </c>
      <c r="AX432" s="280">
        <f t="shared" si="132"/>
        <v>189843.74</v>
      </c>
      <c r="AY432" s="280">
        <f t="shared" si="132"/>
        <v>190195.61</v>
      </c>
      <c r="AZ432" s="280">
        <f t="shared" si="131"/>
        <v>190620.44</v>
      </c>
      <c r="BA432" s="280">
        <f t="shared" si="131"/>
        <v>191046.51</v>
      </c>
      <c r="BB432" s="280">
        <f t="shared" si="131"/>
        <v>191459.47</v>
      </c>
      <c r="BC432" s="280">
        <f t="shared" si="130"/>
        <v>191877.74</v>
      </c>
      <c r="BD432" s="280">
        <f t="shared" si="130"/>
        <v>192237.6</v>
      </c>
      <c r="BE432" s="280">
        <f t="shared" si="130"/>
        <v>192585.51</v>
      </c>
      <c r="BF432" s="280">
        <f t="shared" si="130"/>
        <v>193007.63</v>
      </c>
      <c r="BG432" s="280">
        <f t="shared" si="130"/>
        <v>194491.58</v>
      </c>
      <c r="BH432" s="280">
        <f t="shared" si="130"/>
        <v>195849.16</v>
      </c>
      <c r="BI432" s="280">
        <f t="shared" si="134"/>
        <v>196285.41</v>
      </c>
      <c r="BJ432" s="280">
        <f t="shared" si="134"/>
        <v>196778.8</v>
      </c>
      <c r="BK432" s="280">
        <f t="shared" si="134"/>
        <v>197146.23999999999</v>
      </c>
      <c r="BL432" s="284">
        <f t="shared" si="133"/>
        <v>2323386.09</v>
      </c>
    </row>
    <row r="433" spans="1:67" x14ac:dyDescent="0.25">
      <c r="A433" s="268" t="s">
        <v>434</v>
      </c>
      <c r="B433" s="175">
        <v>3.5099999999999999E-2</v>
      </c>
      <c r="C433" s="175">
        <v>3.5099999999999999E-2</v>
      </c>
      <c r="D433" s="272">
        <v>300.60000000000002</v>
      </c>
      <c r="E433" s="272">
        <v>300.60000000000002</v>
      </c>
      <c r="F433" s="272">
        <v>300.60000000000002</v>
      </c>
      <c r="G433" s="272">
        <v>300.60000000000002</v>
      </c>
      <c r="H433" s="272">
        <v>300.60000000000002</v>
      </c>
      <c r="I433" s="272">
        <v>300.60000000000002</v>
      </c>
      <c r="J433" s="272">
        <v>300.60000000000002</v>
      </c>
      <c r="K433" s="272">
        <v>300.60000000000002</v>
      </c>
      <c r="L433" s="272">
        <v>300.60000000000002</v>
      </c>
      <c r="M433" s="272">
        <v>300.60000000000002</v>
      </c>
      <c r="N433" s="272">
        <v>300.60000000000002</v>
      </c>
      <c r="O433" s="272">
        <v>300.60000000000002</v>
      </c>
      <c r="P433" s="272">
        <f t="shared" si="125"/>
        <v>3607.1999999999994</v>
      </c>
      <c r="Q433" s="272">
        <v>300.60000000000002</v>
      </c>
      <c r="R433" s="272">
        <v>300.60000000000002</v>
      </c>
      <c r="S433" s="272">
        <v>300.60000000000002</v>
      </c>
      <c r="T433" s="272">
        <v>300.60000000000002</v>
      </c>
      <c r="U433" s="272">
        <v>300.60000000000002</v>
      </c>
      <c r="V433" s="272">
        <v>300.60000000000002</v>
      </c>
      <c r="W433" s="272">
        <v>300.60000000000002</v>
      </c>
      <c r="X433" s="272">
        <v>300.60000000000002</v>
      </c>
      <c r="Y433" s="272">
        <v>300.60000000000002</v>
      </c>
      <c r="Z433" s="272">
        <v>300.60000000000002</v>
      </c>
      <c r="AA433" s="272">
        <v>300.60000000000002</v>
      </c>
      <c r="AB433" s="272">
        <v>300.60000000000002</v>
      </c>
      <c r="AC433" s="272">
        <v>300.60000000000002</v>
      </c>
      <c r="AD433" s="272">
        <v>300.60000000000002</v>
      </c>
      <c r="AE433" s="272">
        <v>300.60000000000002</v>
      </c>
      <c r="AF433" s="272">
        <v>300.60000000000002</v>
      </c>
      <c r="AG433" s="170">
        <f t="shared" si="126"/>
        <v>3607.1999999999994</v>
      </c>
      <c r="AI433" s="284">
        <f t="shared" si="136"/>
        <v>0.88</v>
      </c>
      <c r="AJ433" s="284">
        <f t="shared" si="136"/>
        <v>0.88</v>
      </c>
      <c r="AK433" s="284">
        <f t="shared" si="136"/>
        <v>0.88</v>
      </c>
      <c r="AL433" s="284">
        <f t="shared" si="135"/>
        <v>0.88</v>
      </c>
      <c r="AM433" s="284">
        <f t="shared" si="135"/>
        <v>0.88</v>
      </c>
      <c r="AN433" s="284">
        <f t="shared" si="135"/>
        <v>0.88</v>
      </c>
      <c r="AO433" s="284">
        <f t="shared" si="129"/>
        <v>0.88</v>
      </c>
      <c r="AP433" s="284">
        <f t="shared" si="129"/>
        <v>0.88</v>
      </c>
      <c r="AQ433" s="284">
        <f t="shared" si="129"/>
        <v>0.88</v>
      </c>
      <c r="AR433" s="284">
        <f t="shared" si="129"/>
        <v>0.88</v>
      </c>
      <c r="AS433" s="284">
        <f t="shared" si="129"/>
        <v>0.88</v>
      </c>
      <c r="AT433" s="284">
        <f t="shared" si="129"/>
        <v>0.88</v>
      </c>
      <c r="AU433" s="280">
        <f t="shared" si="127"/>
        <v>10.560000000000002</v>
      </c>
      <c r="AV433" s="280">
        <f t="shared" si="132"/>
        <v>0.88</v>
      </c>
      <c r="AW433" s="280">
        <f t="shared" si="132"/>
        <v>0.88</v>
      </c>
      <c r="AX433" s="280">
        <f t="shared" si="132"/>
        <v>0.88</v>
      </c>
      <c r="AY433" s="280">
        <f t="shared" si="132"/>
        <v>0.88</v>
      </c>
      <c r="AZ433" s="280">
        <f t="shared" si="131"/>
        <v>0.88</v>
      </c>
      <c r="BA433" s="280">
        <f t="shared" si="131"/>
        <v>0.88</v>
      </c>
      <c r="BB433" s="280">
        <f t="shared" si="131"/>
        <v>0.88</v>
      </c>
      <c r="BC433" s="280">
        <f t="shared" si="130"/>
        <v>0.88</v>
      </c>
      <c r="BD433" s="280">
        <f t="shared" si="130"/>
        <v>0.88</v>
      </c>
      <c r="BE433" s="280">
        <f t="shared" si="130"/>
        <v>0.88</v>
      </c>
      <c r="BF433" s="280">
        <f t="shared" si="130"/>
        <v>0.88</v>
      </c>
      <c r="BG433" s="280">
        <f t="shared" si="130"/>
        <v>0.88</v>
      </c>
      <c r="BH433" s="280">
        <f t="shared" si="130"/>
        <v>0.88</v>
      </c>
      <c r="BI433" s="280">
        <f t="shared" si="134"/>
        <v>0.88</v>
      </c>
      <c r="BJ433" s="280">
        <f t="shared" si="134"/>
        <v>0.88</v>
      </c>
      <c r="BK433" s="280">
        <f t="shared" si="134"/>
        <v>0.88</v>
      </c>
      <c r="BL433" s="284">
        <f t="shared" si="133"/>
        <v>10.560000000000002</v>
      </c>
    </row>
    <row r="434" spans="1:67" x14ac:dyDescent="0.25">
      <c r="A434" s="268" t="s">
        <v>435</v>
      </c>
      <c r="B434" s="175">
        <v>3.5099999999999999E-2</v>
      </c>
      <c r="C434" s="175">
        <v>3.5099999999999999E-2</v>
      </c>
      <c r="D434" s="272">
        <v>3059815.21</v>
      </c>
      <c r="E434" s="272">
        <v>3113938.86</v>
      </c>
      <c r="F434" s="272">
        <v>3004545.2</v>
      </c>
      <c r="G434" s="272">
        <v>2881225.27</v>
      </c>
      <c r="H434" s="272">
        <v>2922150.16</v>
      </c>
      <c r="I434" s="272">
        <v>2945553.65</v>
      </c>
      <c r="J434" s="272">
        <v>2945553.65</v>
      </c>
      <c r="K434" s="272">
        <v>2945553.65</v>
      </c>
      <c r="L434" s="272">
        <v>2945553.65</v>
      </c>
      <c r="M434" s="272">
        <v>2945553.65</v>
      </c>
      <c r="N434" s="272">
        <v>2945553.65</v>
      </c>
      <c r="O434" s="272">
        <v>2945553.65</v>
      </c>
      <c r="P434" s="272">
        <f t="shared" si="125"/>
        <v>35600550.249999993</v>
      </c>
      <c r="Q434" s="272">
        <v>2945553.65</v>
      </c>
      <c r="R434" s="272">
        <v>2945553.65</v>
      </c>
      <c r="S434" s="272">
        <v>2945553.65</v>
      </c>
      <c r="T434" s="272">
        <v>2945553.65</v>
      </c>
      <c r="U434" s="272">
        <v>2945553.65</v>
      </c>
      <c r="V434" s="272">
        <v>2945553.65</v>
      </c>
      <c r="W434" s="272">
        <v>2945553.65</v>
      </c>
      <c r="X434" s="272">
        <v>2945553.65</v>
      </c>
      <c r="Y434" s="272">
        <v>2945553.65</v>
      </c>
      <c r="Z434" s="272">
        <v>2945553.65</v>
      </c>
      <c r="AA434" s="272">
        <v>2945553.65</v>
      </c>
      <c r="AB434" s="272">
        <v>2945553.65</v>
      </c>
      <c r="AC434" s="272">
        <v>2945553.65</v>
      </c>
      <c r="AD434" s="272">
        <v>2945553.65</v>
      </c>
      <c r="AE434" s="272">
        <v>2945553.65</v>
      </c>
      <c r="AF434" s="272">
        <v>2945553.65</v>
      </c>
      <c r="AG434" s="170">
        <f t="shared" si="126"/>
        <v>35346643.79999999</v>
      </c>
      <c r="AI434" s="284">
        <f t="shared" si="136"/>
        <v>8949.9599999999991</v>
      </c>
      <c r="AJ434" s="284">
        <f t="shared" si="136"/>
        <v>9108.27</v>
      </c>
      <c r="AK434" s="284">
        <f t="shared" si="136"/>
        <v>8788.2900000000009</v>
      </c>
      <c r="AL434" s="284">
        <f t="shared" si="135"/>
        <v>8427.58</v>
      </c>
      <c r="AM434" s="284">
        <f t="shared" si="135"/>
        <v>8547.2900000000009</v>
      </c>
      <c r="AN434" s="284">
        <f t="shared" si="135"/>
        <v>8615.74</v>
      </c>
      <c r="AO434" s="284">
        <f t="shared" si="129"/>
        <v>8615.74</v>
      </c>
      <c r="AP434" s="284">
        <f t="shared" si="129"/>
        <v>8615.74</v>
      </c>
      <c r="AQ434" s="284">
        <f t="shared" si="129"/>
        <v>8615.74</v>
      </c>
      <c r="AR434" s="284">
        <f t="shared" si="129"/>
        <v>8615.74</v>
      </c>
      <c r="AS434" s="284">
        <f t="shared" si="129"/>
        <v>8615.74</v>
      </c>
      <c r="AT434" s="284">
        <f t="shared" si="129"/>
        <v>8615.74</v>
      </c>
      <c r="AU434" s="280">
        <f t="shared" si="127"/>
        <v>104131.57000000002</v>
      </c>
      <c r="AV434" s="280">
        <f t="shared" si="132"/>
        <v>8615.74</v>
      </c>
      <c r="AW434" s="280">
        <f t="shared" si="132"/>
        <v>8615.74</v>
      </c>
      <c r="AX434" s="280">
        <f t="shared" si="132"/>
        <v>8615.74</v>
      </c>
      <c r="AY434" s="280">
        <f t="shared" si="132"/>
        <v>8615.74</v>
      </c>
      <c r="AZ434" s="280">
        <f t="shared" si="131"/>
        <v>8615.74</v>
      </c>
      <c r="BA434" s="280">
        <f t="shared" si="131"/>
        <v>8615.74</v>
      </c>
      <c r="BB434" s="280">
        <f t="shared" si="131"/>
        <v>8615.74</v>
      </c>
      <c r="BC434" s="280">
        <f t="shared" si="130"/>
        <v>8615.74</v>
      </c>
      <c r="BD434" s="280">
        <f t="shared" si="130"/>
        <v>8615.74</v>
      </c>
      <c r="BE434" s="280">
        <f t="shared" si="130"/>
        <v>8615.74</v>
      </c>
      <c r="BF434" s="280">
        <f t="shared" si="130"/>
        <v>8615.74</v>
      </c>
      <c r="BG434" s="280">
        <f t="shared" si="130"/>
        <v>8615.74</v>
      </c>
      <c r="BH434" s="280">
        <f t="shared" si="130"/>
        <v>8615.74</v>
      </c>
      <c r="BI434" s="280">
        <f t="shared" si="134"/>
        <v>8615.74</v>
      </c>
      <c r="BJ434" s="280">
        <f t="shared" si="134"/>
        <v>8615.74</v>
      </c>
      <c r="BK434" s="280">
        <f t="shared" si="134"/>
        <v>8615.74</v>
      </c>
      <c r="BL434" s="284">
        <f t="shared" si="133"/>
        <v>103388.88000000002</v>
      </c>
    </row>
    <row r="435" spans="1:67" x14ac:dyDescent="0.25">
      <c r="A435" s="268" t="s">
        <v>688</v>
      </c>
      <c r="B435" s="175">
        <v>6.8500000000000005E-2</v>
      </c>
      <c r="C435" s="175">
        <v>6.8500000000000005E-2</v>
      </c>
      <c r="D435" s="272">
        <v>1169602.8700000001</v>
      </c>
      <c r="E435" s="272">
        <v>1170677.52</v>
      </c>
      <c r="F435" s="272">
        <v>1251316.7</v>
      </c>
      <c r="G435" s="272">
        <v>1330881.22</v>
      </c>
      <c r="H435" s="272">
        <v>1331069.77</v>
      </c>
      <c r="I435" s="272">
        <v>1331295.96</v>
      </c>
      <c r="J435" s="272">
        <v>1331333.6000000001</v>
      </c>
      <c r="K435" s="272">
        <v>1331333.6000000001</v>
      </c>
      <c r="L435" s="272">
        <v>1331333.6000000001</v>
      </c>
      <c r="M435" s="272">
        <v>1331333.6000000001</v>
      </c>
      <c r="N435" s="272">
        <v>1331333.6000000001</v>
      </c>
      <c r="O435" s="272">
        <v>1331333.6000000001</v>
      </c>
      <c r="P435" s="272">
        <f t="shared" si="125"/>
        <v>15572845.639999999</v>
      </c>
      <c r="Q435" s="272">
        <v>1331333.6000000001</v>
      </c>
      <c r="R435" s="272">
        <v>1331333.6000000001</v>
      </c>
      <c r="S435" s="272">
        <v>1331333.6000000001</v>
      </c>
      <c r="T435" s="272">
        <v>1331333.6000000001</v>
      </c>
      <c r="U435" s="272">
        <v>1331333.6000000001</v>
      </c>
      <c r="V435" s="272">
        <v>1331333.6000000001</v>
      </c>
      <c r="W435" s="272">
        <v>1331333.6000000001</v>
      </c>
      <c r="X435" s="272">
        <v>1331333.6000000001</v>
      </c>
      <c r="Y435" s="272">
        <v>1331333.6000000001</v>
      </c>
      <c r="Z435" s="272">
        <v>1331333.6000000001</v>
      </c>
      <c r="AA435" s="272">
        <v>1331333.6000000001</v>
      </c>
      <c r="AB435" s="272">
        <v>1331333.6000000001</v>
      </c>
      <c r="AC435" s="272">
        <v>1331333.6000000001</v>
      </c>
      <c r="AD435" s="272">
        <v>1331333.6000000001</v>
      </c>
      <c r="AE435" s="272">
        <v>1331333.6000000001</v>
      </c>
      <c r="AF435" s="272">
        <v>1331333.6000000001</v>
      </c>
      <c r="AG435" s="170">
        <f t="shared" si="126"/>
        <v>15976003.199999997</v>
      </c>
      <c r="AI435" s="284">
        <f t="shared" si="136"/>
        <v>6676.48</v>
      </c>
      <c r="AJ435" s="284">
        <f>ROUND(E435*$B435/12,2)</f>
        <v>6682.62</v>
      </c>
      <c r="AK435" s="284">
        <f t="shared" si="136"/>
        <v>7142.93</v>
      </c>
      <c r="AL435" s="284">
        <f t="shared" si="135"/>
        <v>7597.11</v>
      </c>
      <c r="AM435" s="284">
        <f t="shared" si="135"/>
        <v>7598.19</v>
      </c>
      <c r="AN435" s="284">
        <f t="shared" si="135"/>
        <v>7599.48</v>
      </c>
      <c r="AO435" s="284">
        <f t="shared" si="129"/>
        <v>7599.7</v>
      </c>
      <c r="AP435" s="284">
        <f t="shared" si="129"/>
        <v>7599.7</v>
      </c>
      <c r="AQ435" s="284">
        <f t="shared" si="129"/>
        <v>7599.7</v>
      </c>
      <c r="AR435" s="284">
        <f t="shared" si="129"/>
        <v>7599.7</v>
      </c>
      <c r="AS435" s="284">
        <f t="shared" si="129"/>
        <v>7599.7</v>
      </c>
      <c r="AT435" s="284">
        <f t="shared" si="129"/>
        <v>7599.7</v>
      </c>
      <c r="AU435" s="280">
        <f t="shared" si="127"/>
        <v>88895.00999999998</v>
      </c>
      <c r="AV435" s="280">
        <f t="shared" si="132"/>
        <v>7599.7</v>
      </c>
      <c r="AW435" s="280">
        <f t="shared" si="132"/>
        <v>7599.7</v>
      </c>
      <c r="AX435" s="280">
        <f t="shared" si="132"/>
        <v>7599.7</v>
      </c>
      <c r="AY435" s="280">
        <f t="shared" si="132"/>
        <v>7599.7</v>
      </c>
      <c r="AZ435" s="280">
        <f t="shared" si="131"/>
        <v>7599.7</v>
      </c>
      <c r="BA435" s="280">
        <f t="shared" si="131"/>
        <v>7599.7</v>
      </c>
      <c r="BB435" s="280">
        <f t="shared" si="131"/>
        <v>7599.7</v>
      </c>
      <c r="BC435" s="280">
        <f t="shared" si="130"/>
        <v>7599.7</v>
      </c>
      <c r="BD435" s="280">
        <f t="shared" si="130"/>
        <v>7599.7</v>
      </c>
      <c r="BE435" s="280">
        <f t="shared" si="130"/>
        <v>7599.7</v>
      </c>
      <c r="BF435" s="280">
        <f t="shared" si="130"/>
        <v>7599.7</v>
      </c>
      <c r="BG435" s="280">
        <f t="shared" si="130"/>
        <v>7599.7</v>
      </c>
      <c r="BH435" s="280">
        <f t="shared" si="130"/>
        <v>7599.7</v>
      </c>
      <c r="BI435" s="280">
        <f t="shared" si="134"/>
        <v>7599.7</v>
      </c>
      <c r="BJ435" s="280">
        <f t="shared" si="134"/>
        <v>7599.7</v>
      </c>
      <c r="BK435" s="280">
        <f t="shared" si="134"/>
        <v>7599.7</v>
      </c>
      <c r="BL435" s="284">
        <f t="shared" si="133"/>
        <v>91196.39999999998</v>
      </c>
      <c r="BO435" s="279">
        <f>BL435</f>
        <v>91196.39999999998</v>
      </c>
    </row>
    <row r="436" spans="1:67" x14ac:dyDescent="0.25">
      <c r="A436" s="268" t="s">
        <v>689</v>
      </c>
      <c r="B436" s="175">
        <v>6.8500000000000005E-2</v>
      </c>
      <c r="C436" s="175">
        <v>6.8500000000000005E-2</v>
      </c>
      <c r="D436" s="272">
        <v>0</v>
      </c>
      <c r="E436" s="272">
        <v>0</v>
      </c>
      <c r="F436" s="272">
        <v>0</v>
      </c>
      <c r="G436" s="272">
        <v>0</v>
      </c>
      <c r="H436" s="272">
        <v>0</v>
      </c>
      <c r="I436" s="272">
        <v>0</v>
      </c>
      <c r="J436" s="272">
        <v>0</v>
      </c>
      <c r="K436" s="272">
        <v>0</v>
      </c>
      <c r="L436" s="272">
        <v>0</v>
      </c>
      <c r="M436" s="272">
        <v>425308.44500000001</v>
      </c>
      <c r="N436" s="272">
        <v>850616.89</v>
      </c>
      <c r="O436" s="272">
        <v>850616.89</v>
      </c>
      <c r="P436" s="272">
        <f t="shared" si="125"/>
        <v>2126542.2250000001</v>
      </c>
      <c r="Q436" s="272">
        <v>850616.89</v>
      </c>
      <c r="R436" s="272">
        <v>850616.89</v>
      </c>
      <c r="S436" s="272">
        <v>850616.89</v>
      </c>
      <c r="T436" s="272">
        <v>850616.89</v>
      </c>
      <c r="U436" s="272">
        <v>850616.89</v>
      </c>
      <c r="V436" s="272">
        <v>850616.89</v>
      </c>
      <c r="W436" s="272">
        <v>850616.89</v>
      </c>
      <c r="X436" s="272">
        <v>850616.89</v>
      </c>
      <c r="Y436" s="272">
        <v>850616.89</v>
      </c>
      <c r="Z436" s="272">
        <v>850616.89</v>
      </c>
      <c r="AA436" s="272">
        <v>850616.89</v>
      </c>
      <c r="AB436" s="272">
        <v>850616.89</v>
      </c>
      <c r="AC436" s="272">
        <v>850616.89</v>
      </c>
      <c r="AD436" s="272">
        <v>850616.89</v>
      </c>
      <c r="AE436" s="272">
        <v>850616.89</v>
      </c>
      <c r="AF436" s="272">
        <v>850616.89</v>
      </c>
      <c r="AG436" s="170">
        <f t="shared" si="126"/>
        <v>10207402.68</v>
      </c>
      <c r="AI436" s="284">
        <f t="shared" si="136"/>
        <v>0</v>
      </c>
      <c r="AJ436" s="284">
        <f t="shared" si="136"/>
        <v>0</v>
      </c>
      <c r="AK436" s="284">
        <f t="shared" si="136"/>
        <v>0</v>
      </c>
      <c r="AL436" s="284">
        <f t="shared" si="135"/>
        <v>0</v>
      </c>
      <c r="AM436" s="284">
        <f t="shared" si="135"/>
        <v>0</v>
      </c>
      <c r="AN436" s="284">
        <f t="shared" si="135"/>
        <v>0</v>
      </c>
      <c r="AO436" s="284">
        <f t="shared" si="129"/>
        <v>0</v>
      </c>
      <c r="AP436" s="284">
        <f t="shared" si="129"/>
        <v>0</v>
      </c>
      <c r="AQ436" s="284">
        <f t="shared" si="129"/>
        <v>0</v>
      </c>
      <c r="AR436" s="284">
        <f t="shared" si="129"/>
        <v>2427.8000000000002</v>
      </c>
      <c r="AS436" s="284">
        <f t="shared" si="129"/>
        <v>4855.6000000000004</v>
      </c>
      <c r="AT436" s="284">
        <f t="shared" si="129"/>
        <v>4855.6000000000004</v>
      </c>
      <c r="AU436" s="280">
        <f t="shared" si="127"/>
        <v>12139</v>
      </c>
      <c r="AV436" s="280">
        <f t="shared" si="132"/>
        <v>4855.6000000000004</v>
      </c>
      <c r="AW436" s="280">
        <f t="shared" si="132"/>
        <v>4855.6000000000004</v>
      </c>
      <c r="AX436" s="280">
        <f t="shared" si="132"/>
        <v>4855.6000000000004</v>
      </c>
      <c r="AY436" s="280">
        <f t="shared" si="132"/>
        <v>4855.6000000000004</v>
      </c>
      <c r="AZ436" s="280">
        <f t="shared" si="131"/>
        <v>4855.6000000000004</v>
      </c>
      <c r="BA436" s="280">
        <f t="shared" si="131"/>
        <v>4855.6000000000004</v>
      </c>
      <c r="BB436" s="280">
        <f t="shared" si="131"/>
        <v>4855.6000000000004</v>
      </c>
      <c r="BC436" s="280">
        <f t="shared" si="130"/>
        <v>4855.6000000000004</v>
      </c>
      <c r="BD436" s="280">
        <f t="shared" si="130"/>
        <v>4855.6000000000004</v>
      </c>
      <c r="BE436" s="280">
        <f t="shared" si="130"/>
        <v>4855.6000000000004</v>
      </c>
      <c r="BF436" s="280">
        <f t="shared" si="130"/>
        <v>4855.6000000000004</v>
      </c>
      <c r="BG436" s="280">
        <f t="shared" si="130"/>
        <v>4855.6000000000004</v>
      </c>
      <c r="BH436" s="280">
        <f t="shared" si="130"/>
        <v>4855.6000000000004</v>
      </c>
      <c r="BI436" s="280">
        <f t="shared" si="134"/>
        <v>4855.6000000000004</v>
      </c>
      <c r="BJ436" s="280">
        <f t="shared" si="134"/>
        <v>4855.6000000000004</v>
      </c>
      <c r="BK436" s="280">
        <f t="shared" si="134"/>
        <v>4855.6000000000004</v>
      </c>
      <c r="BL436" s="284">
        <f t="shared" si="133"/>
        <v>58267.19999999999</v>
      </c>
    </row>
    <row r="437" spans="1:67" x14ac:dyDescent="0.25">
      <c r="A437" s="268" t="s">
        <v>690</v>
      </c>
      <c r="B437" s="175">
        <v>6.8500000000000005E-2</v>
      </c>
      <c r="C437" s="175">
        <v>6.8500000000000005E-2</v>
      </c>
      <c r="D437" s="272">
        <v>0</v>
      </c>
      <c r="E437" s="272">
        <v>0</v>
      </c>
      <c r="F437" s="272">
        <v>0</v>
      </c>
      <c r="G437" s="272">
        <v>0</v>
      </c>
      <c r="H437" s="272">
        <v>0</v>
      </c>
      <c r="I437" s="272">
        <v>0</v>
      </c>
      <c r="J437" s="272">
        <v>0</v>
      </c>
      <c r="K437" s="272">
        <v>0</v>
      </c>
      <c r="L437" s="272">
        <v>0</v>
      </c>
      <c r="M437" s="272">
        <v>0</v>
      </c>
      <c r="N437" s="272">
        <v>0</v>
      </c>
      <c r="O437" s="272">
        <v>0</v>
      </c>
      <c r="P437" s="272">
        <f t="shared" si="125"/>
        <v>0</v>
      </c>
      <c r="Q437" s="272">
        <v>0</v>
      </c>
      <c r="R437" s="272">
        <v>0</v>
      </c>
      <c r="S437" s="272">
        <v>0</v>
      </c>
      <c r="T437" s="272">
        <v>0</v>
      </c>
      <c r="U437" s="272">
        <v>0</v>
      </c>
      <c r="V437" s="272">
        <v>0</v>
      </c>
      <c r="W437" s="272">
        <v>0</v>
      </c>
      <c r="X437" s="272">
        <v>0</v>
      </c>
      <c r="Y437" s="272">
        <v>0</v>
      </c>
      <c r="Z437" s="272">
        <v>0</v>
      </c>
      <c r="AA437" s="272">
        <v>0</v>
      </c>
      <c r="AB437" s="272">
        <v>0</v>
      </c>
      <c r="AC437" s="272">
        <v>0</v>
      </c>
      <c r="AD437" s="272">
        <v>0</v>
      </c>
      <c r="AE437" s="272">
        <v>0</v>
      </c>
      <c r="AF437" s="272">
        <v>0</v>
      </c>
      <c r="AG437" s="170">
        <f t="shared" si="126"/>
        <v>0</v>
      </c>
      <c r="AI437" s="284">
        <f t="shared" si="136"/>
        <v>0</v>
      </c>
      <c r="AJ437" s="284">
        <f t="shared" si="136"/>
        <v>0</v>
      </c>
      <c r="AK437" s="284">
        <f t="shared" si="136"/>
        <v>0</v>
      </c>
      <c r="AL437" s="284">
        <f t="shared" si="135"/>
        <v>0</v>
      </c>
      <c r="AM437" s="284">
        <f t="shared" si="135"/>
        <v>0</v>
      </c>
      <c r="AN437" s="284">
        <f t="shared" si="135"/>
        <v>0</v>
      </c>
      <c r="AO437" s="284">
        <f t="shared" si="129"/>
        <v>0</v>
      </c>
      <c r="AP437" s="284">
        <f t="shared" si="129"/>
        <v>0</v>
      </c>
      <c r="AQ437" s="284">
        <f t="shared" si="129"/>
        <v>0</v>
      </c>
      <c r="AR437" s="284">
        <f t="shared" si="129"/>
        <v>0</v>
      </c>
      <c r="AS437" s="284">
        <f t="shared" si="129"/>
        <v>0</v>
      </c>
      <c r="AT437" s="284">
        <f t="shared" si="129"/>
        <v>0</v>
      </c>
      <c r="AU437" s="280">
        <f t="shared" si="127"/>
        <v>0</v>
      </c>
      <c r="AV437" s="280">
        <f t="shared" si="132"/>
        <v>0</v>
      </c>
      <c r="AW437" s="280">
        <f t="shared" si="132"/>
        <v>0</v>
      </c>
      <c r="AX437" s="280">
        <f t="shared" si="132"/>
        <v>0</v>
      </c>
      <c r="AY437" s="280">
        <f t="shared" si="132"/>
        <v>0</v>
      </c>
      <c r="AZ437" s="280">
        <f t="shared" si="131"/>
        <v>0</v>
      </c>
      <c r="BA437" s="280">
        <f t="shared" si="131"/>
        <v>0</v>
      </c>
      <c r="BB437" s="280">
        <f t="shared" si="131"/>
        <v>0</v>
      </c>
      <c r="BC437" s="280">
        <f t="shared" si="130"/>
        <v>0</v>
      </c>
      <c r="BD437" s="280">
        <f t="shared" si="130"/>
        <v>0</v>
      </c>
      <c r="BE437" s="280">
        <f t="shared" si="130"/>
        <v>0</v>
      </c>
      <c r="BF437" s="280">
        <f t="shared" si="130"/>
        <v>0</v>
      </c>
      <c r="BG437" s="280">
        <f t="shared" si="130"/>
        <v>0</v>
      </c>
      <c r="BH437" s="280">
        <f t="shared" si="130"/>
        <v>0</v>
      </c>
      <c r="BI437" s="280">
        <f t="shared" si="134"/>
        <v>0</v>
      </c>
      <c r="BJ437" s="280">
        <f t="shared" si="134"/>
        <v>0</v>
      </c>
      <c r="BK437" s="280">
        <f t="shared" si="134"/>
        <v>0</v>
      </c>
      <c r="BL437" s="284">
        <f t="shared" si="133"/>
        <v>0</v>
      </c>
    </row>
    <row r="438" spans="1:67" x14ac:dyDescent="0.25">
      <c r="A438" s="268" t="s">
        <v>691</v>
      </c>
      <c r="B438" s="175">
        <v>4.2900000000000001E-2</v>
      </c>
      <c r="C438" s="175">
        <v>4.2900000000000001E-2</v>
      </c>
      <c r="D438" s="272">
        <v>10359066.82</v>
      </c>
      <c r="E438" s="272">
        <v>10359066.82</v>
      </c>
      <c r="F438" s="272">
        <v>10431907.93</v>
      </c>
      <c r="G438" s="272">
        <v>10501018.67</v>
      </c>
      <c r="H438" s="272">
        <v>10497288.310000001</v>
      </c>
      <c r="I438" s="272">
        <v>10497288.310000001</v>
      </c>
      <c r="J438" s="272">
        <v>10497288.310000001</v>
      </c>
      <c r="K438" s="272">
        <v>10497288.310000001</v>
      </c>
      <c r="L438" s="272">
        <v>10497288.310000001</v>
      </c>
      <c r="M438" s="272">
        <v>10497288.310000001</v>
      </c>
      <c r="N438" s="272">
        <v>10497288.310000001</v>
      </c>
      <c r="O438" s="272">
        <v>10497288.310000001</v>
      </c>
      <c r="P438" s="272">
        <f t="shared" si="125"/>
        <v>125629366.72000001</v>
      </c>
      <c r="Q438" s="272">
        <v>10497288.310000001</v>
      </c>
      <c r="R438" s="272">
        <v>10497288.310000001</v>
      </c>
      <c r="S438" s="272">
        <v>10497288.310000001</v>
      </c>
      <c r="T438" s="272">
        <v>10497288.310000001</v>
      </c>
      <c r="U438" s="272">
        <v>10497288.310000001</v>
      </c>
      <c r="V438" s="272">
        <v>10497288.310000001</v>
      </c>
      <c r="W438" s="272">
        <v>10497288.310000001</v>
      </c>
      <c r="X438" s="272">
        <v>10497288.310000001</v>
      </c>
      <c r="Y438" s="272">
        <v>10497288.310000001</v>
      </c>
      <c r="Z438" s="272">
        <v>10497288.310000001</v>
      </c>
      <c r="AA438" s="272">
        <v>10497288.310000001</v>
      </c>
      <c r="AB438" s="272">
        <v>10497288.310000001</v>
      </c>
      <c r="AC438" s="272">
        <v>10497288.310000001</v>
      </c>
      <c r="AD438" s="272">
        <v>10497288.310000001</v>
      </c>
      <c r="AE438" s="272">
        <v>10497288.310000001</v>
      </c>
      <c r="AF438" s="272">
        <v>10497288.310000001</v>
      </c>
      <c r="AG438" s="170">
        <f t="shared" si="126"/>
        <v>125967459.72000001</v>
      </c>
      <c r="AI438" s="284">
        <f t="shared" si="136"/>
        <v>37033.660000000003</v>
      </c>
      <c r="AJ438" s="284">
        <f t="shared" si="136"/>
        <v>37033.660000000003</v>
      </c>
      <c r="AK438" s="284">
        <f t="shared" si="136"/>
        <v>37294.07</v>
      </c>
      <c r="AL438" s="284">
        <f t="shared" si="135"/>
        <v>37541.14</v>
      </c>
      <c r="AM438" s="284">
        <f t="shared" si="135"/>
        <v>37527.81</v>
      </c>
      <c r="AN438" s="284">
        <f t="shared" si="135"/>
        <v>37527.81</v>
      </c>
      <c r="AO438" s="284">
        <f t="shared" si="129"/>
        <v>37527.81</v>
      </c>
      <c r="AP438" s="284">
        <f t="shared" si="129"/>
        <v>37527.81</v>
      </c>
      <c r="AQ438" s="284">
        <f t="shared" si="129"/>
        <v>37527.81</v>
      </c>
      <c r="AR438" s="284">
        <f t="shared" si="129"/>
        <v>37527.81</v>
      </c>
      <c r="AS438" s="284">
        <f t="shared" si="129"/>
        <v>37527.81</v>
      </c>
      <c r="AT438" s="284">
        <f t="shared" si="129"/>
        <v>37527.81</v>
      </c>
      <c r="AU438" s="280">
        <f t="shared" si="127"/>
        <v>449125.01</v>
      </c>
      <c r="AV438" s="280">
        <f t="shared" si="132"/>
        <v>37527.81</v>
      </c>
      <c r="AW438" s="280">
        <f t="shared" si="132"/>
        <v>37527.81</v>
      </c>
      <c r="AX438" s="280">
        <f t="shared" si="132"/>
        <v>37527.81</v>
      </c>
      <c r="AY438" s="280">
        <f t="shared" si="132"/>
        <v>37527.81</v>
      </c>
      <c r="AZ438" s="280">
        <f t="shared" si="131"/>
        <v>37527.81</v>
      </c>
      <c r="BA438" s="280">
        <f t="shared" si="131"/>
        <v>37527.81</v>
      </c>
      <c r="BB438" s="280">
        <f t="shared" si="131"/>
        <v>37527.81</v>
      </c>
      <c r="BC438" s="280">
        <f t="shared" si="130"/>
        <v>37527.81</v>
      </c>
      <c r="BD438" s="280">
        <f t="shared" si="130"/>
        <v>37527.81</v>
      </c>
      <c r="BE438" s="280">
        <f t="shared" si="130"/>
        <v>37527.81</v>
      </c>
      <c r="BF438" s="280">
        <f t="shared" si="130"/>
        <v>37527.81</v>
      </c>
      <c r="BG438" s="280">
        <f t="shared" si="130"/>
        <v>37527.81</v>
      </c>
      <c r="BH438" s="280">
        <f t="shared" si="130"/>
        <v>37527.81</v>
      </c>
      <c r="BI438" s="280">
        <f t="shared" si="134"/>
        <v>37527.81</v>
      </c>
      <c r="BJ438" s="280">
        <f t="shared" si="134"/>
        <v>37527.81</v>
      </c>
      <c r="BK438" s="280">
        <f t="shared" si="134"/>
        <v>37527.81</v>
      </c>
      <c r="BL438" s="284">
        <f t="shared" si="133"/>
        <v>450333.72</v>
      </c>
    </row>
    <row r="439" spans="1:67" x14ac:dyDescent="0.25">
      <c r="A439" s="268" t="s">
        <v>692</v>
      </c>
      <c r="B439" s="175">
        <v>4.2900000000000001E-2</v>
      </c>
      <c r="C439" s="175">
        <v>4.2900000000000001E-2</v>
      </c>
      <c r="D439" s="272">
        <v>3898.61</v>
      </c>
      <c r="E439" s="272">
        <v>3898.61</v>
      </c>
      <c r="F439" s="272">
        <v>3898.61</v>
      </c>
      <c r="G439" s="272">
        <v>3898.61</v>
      </c>
      <c r="H439" s="272">
        <v>3898.61</v>
      </c>
      <c r="I439" s="272">
        <v>3898.61</v>
      </c>
      <c r="J439" s="272">
        <v>3898.61</v>
      </c>
      <c r="K439" s="272">
        <v>3898.61</v>
      </c>
      <c r="L439" s="272">
        <v>3898.61</v>
      </c>
      <c r="M439" s="272">
        <v>3898.61</v>
      </c>
      <c r="N439" s="272">
        <v>3898.61</v>
      </c>
      <c r="O439" s="272">
        <v>3898.61</v>
      </c>
      <c r="P439" s="272">
        <f t="shared" si="125"/>
        <v>46783.32</v>
      </c>
      <c r="Q439" s="272">
        <v>3898.61</v>
      </c>
      <c r="R439" s="272">
        <v>3898.61</v>
      </c>
      <c r="S439" s="272">
        <v>3898.61</v>
      </c>
      <c r="T439" s="272">
        <v>3898.61</v>
      </c>
      <c r="U439" s="272">
        <v>3898.61</v>
      </c>
      <c r="V439" s="272">
        <v>3898.61</v>
      </c>
      <c r="W439" s="272">
        <v>3898.61</v>
      </c>
      <c r="X439" s="272">
        <v>3898.61</v>
      </c>
      <c r="Y439" s="272">
        <v>3898.61</v>
      </c>
      <c r="Z439" s="272">
        <v>3898.61</v>
      </c>
      <c r="AA439" s="272">
        <v>3898.61</v>
      </c>
      <c r="AB439" s="272">
        <v>3898.61</v>
      </c>
      <c r="AC439" s="272">
        <v>3898.61</v>
      </c>
      <c r="AD439" s="272">
        <v>3898.61</v>
      </c>
      <c r="AE439" s="272">
        <v>3898.61</v>
      </c>
      <c r="AF439" s="272">
        <v>3898.61</v>
      </c>
      <c r="AG439" s="170">
        <f t="shared" si="126"/>
        <v>46783.32</v>
      </c>
      <c r="AI439" s="284">
        <f t="shared" si="136"/>
        <v>13.94</v>
      </c>
      <c r="AJ439" s="284">
        <f t="shared" si="136"/>
        <v>13.94</v>
      </c>
      <c r="AK439" s="284">
        <f t="shared" si="136"/>
        <v>13.94</v>
      </c>
      <c r="AL439" s="284">
        <f t="shared" si="135"/>
        <v>13.94</v>
      </c>
      <c r="AM439" s="284">
        <f t="shared" si="135"/>
        <v>13.94</v>
      </c>
      <c r="AN439" s="284">
        <f t="shared" si="135"/>
        <v>13.94</v>
      </c>
      <c r="AO439" s="284">
        <f t="shared" si="129"/>
        <v>13.94</v>
      </c>
      <c r="AP439" s="284">
        <f t="shared" si="129"/>
        <v>13.94</v>
      </c>
      <c r="AQ439" s="284">
        <f t="shared" si="129"/>
        <v>13.94</v>
      </c>
      <c r="AR439" s="284">
        <f t="shared" si="129"/>
        <v>13.94</v>
      </c>
      <c r="AS439" s="284">
        <f t="shared" si="129"/>
        <v>13.94</v>
      </c>
      <c r="AT439" s="284">
        <f t="shared" si="129"/>
        <v>13.94</v>
      </c>
      <c r="AU439" s="280">
        <f t="shared" si="127"/>
        <v>167.28</v>
      </c>
      <c r="AV439" s="280">
        <f t="shared" si="132"/>
        <v>13.94</v>
      </c>
      <c r="AW439" s="280">
        <f t="shared" si="132"/>
        <v>13.94</v>
      </c>
      <c r="AX439" s="280">
        <f t="shared" si="132"/>
        <v>13.94</v>
      </c>
      <c r="AY439" s="280">
        <f t="shared" si="132"/>
        <v>13.94</v>
      </c>
      <c r="AZ439" s="280">
        <f t="shared" si="131"/>
        <v>13.94</v>
      </c>
      <c r="BA439" s="280">
        <f t="shared" si="131"/>
        <v>13.94</v>
      </c>
      <c r="BB439" s="280">
        <f t="shared" si="131"/>
        <v>13.94</v>
      </c>
      <c r="BC439" s="280">
        <f t="shared" si="130"/>
        <v>13.94</v>
      </c>
      <c r="BD439" s="280">
        <f t="shared" si="130"/>
        <v>13.94</v>
      </c>
      <c r="BE439" s="280">
        <f t="shared" si="130"/>
        <v>13.94</v>
      </c>
      <c r="BF439" s="280">
        <f t="shared" si="130"/>
        <v>13.94</v>
      </c>
      <c r="BG439" s="280">
        <f t="shared" si="130"/>
        <v>13.94</v>
      </c>
      <c r="BH439" s="280">
        <f t="shared" si="130"/>
        <v>13.94</v>
      </c>
      <c r="BI439" s="280">
        <f t="shared" si="134"/>
        <v>13.94</v>
      </c>
      <c r="BJ439" s="280">
        <f t="shared" si="134"/>
        <v>13.94</v>
      </c>
      <c r="BK439" s="280">
        <f t="shared" si="134"/>
        <v>13.94</v>
      </c>
      <c r="BL439" s="284">
        <f t="shared" si="133"/>
        <v>167.28</v>
      </c>
    </row>
    <row r="440" spans="1:67" x14ac:dyDescent="0.25">
      <c r="A440" s="268" t="s">
        <v>693</v>
      </c>
      <c r="B440" s="175">
        <v>4.2900000000000001E-2</v>
      </c>
      <c r="C440" s="175">
        <v>4.2900000000000001E-2</v>
      </c>
      <c r="D440" s="272">
        <v>844708.34</v>
      </c>
      <c r="E440" s="272">
        <v>844708.34</v>
      </c>
      <c r="F440" s="272">
        <v>841349.95</v>
      </c>
      <c r="G440" s="272">
        <v>837991.55</v>
      </c>
      <c r="H440" s="272">
        <v>837991.55</v>
      </c>
      <c r="I440" s="272">
        <v>837991.55</v>
      </c>
      <c r="J440" s="272">
        <v>837991.55</v>
      </c>
      <c r="K440" s="272">
        <v>837991.55</v>
      </c>
      <c r="L440" s="272">
        <v>837991.55</v>
      </c>
      <c r="M440" s="272">
        <v>837991.55</v>
      </c>
      <c r="N440" s="272">
        <v>837991.55</v>
      </c>
      <c r="O440" s="272">
        <v>837991.55</v>
      </c>
      <c r="P440" s="272">
        <f t="shared" si="125"/>
        <v>10072690.58</v>
      </c>
      <c r="Q440" s="272">
        <v>837991.55</v>
      </c>
      <c r="R440" s="272">
        <v>837991.55</v>
      </c>
      <c r="S440" s="272">
        <v>837991.55</v>
      </c>
      <c r="T440" s="272">
        <v>837991.55</v>
      </c>
      <c r="U440" s="272">
        <v>837991.55</v>
      </c>
      <c r="V440" s="272">
        <v>837991.55</v>
      </c>
      <c r="W440" s="272">
        <v>837991.55</v>
      </c>
      <c r="X440" s="272">
        <v>837991.55</v>
      </c>
      <c r="Y440" s="272">
        <v>837991.55</v>
      </c>
      <c r="Z440" s="272">
        <v>837991.55</v>
      </c>
      <c r="AA440" s="272">
        <v>837991.55</v>
      </c>
      <c r="AB440" s="272">
        <v>837991.55</v>
      </c>
      <c r="AC440" s="272">
        <v>837991.55</v>
      </c>
      <c r="AD440" s="272">
        <v>837991.55</v>
      </c>
      <c r="AE440" s="272">
        <v>837991.55</v>
      </c>
      <c r="AF440" s="272">
        <v>837991.55</v>
      </c>
      <c r="AG440" s="170">
        <f t="shared" si="126"/>
        <v>10055898.6</v>
      </c>
      <c r="AI440" s="284">
        <f t="shared" si="136"/>
        <v>3019.83</v>
      </c>
      <c r="AJ440" s="284">
        <f t="shared" si="136"/>
        <v>3019.83</v>
      </c>
      <c r="AK440" s="284">
        <f t="shared" si="136"/>
        <v>3007.83</v>
      </c>
      <c r="AL440" s="284">
        <f t="shared" si="135"/>
        <v>2995.82</v>
      </c>
      <c r="AM440" s="284">
        <f t="shared" si="135"/>
        <v>2995.82</v>
      </c>
      <c r="AN440" s="284">
        <f t="shared" si="135"/>
        <v>2995.82</v>
      </c>
      <c r="AO440" s="284">
        <f t="shared" si="129"/>
        <v>2995.82</v>
      </c>
      <c r="AP440" s="284">
        <f t="shared" si="129"/>
        <v>2995.82</v>
      </c>
      <c r="AQ440" s="284">
        <f t="shared" si="129"/>
        <v>2995.82</v>
      </c>
      <c r="AR440" s="284">
        <f t="shared" si="129"/>
        <v>2995.82</v>
      </c>
      <c r="AS440" s="284">
        <f t="shared" si="129"/>
        <v>2995.82</v>
      </c>
      <c r="AT440" s="284">
        <f t="shared" si="129"/>
        <v>2995.82</v>
      </c>
      <c r="AU440" s="280">
        <f t="shared" si="127"/>
        <v>36009.870000000003</v>
      </c>
      <c r="AV440" s="280">
        <f t="shared" si="132"/>
        <v>2995.82</v>
      </c>
      <c r="AW440" s="280">
        <f t="shared" si="132"/>
        <v>2995.82</v>
      </c>
      <c r="AX440" s="280">
        <f t="shared" si="132"/>
        <v>2995.82</v>
      </c>
      <c r="AY440" s="280">
        <f t="shared" si="132"/>
        <v>2995.82</v>
      </c>
      <c r="AZ440" s="280">
        <f t="shared" si="131"/>
        <v>2995.82</v>
      </c>
      <c r="BA440" s="280">
        <f t="shared" si="131"/>
        <v>2995.82</v>
      </c>
      <c r="BB440" s="280">
        <f t="shared" si="131"/>
        <v>2995.82</v>
      </c>
      <c r="BC440" s="280">
        <f t="shared" si="130"/>
        <v>2995.82</v>
      </c>
      <c r="BD440" s="280">
        <f t="shared" si="130"/>
        <v>2995.82</v>
      </c>
      <c r="BE440" s="280">
        <f t="shared" si="130"/>
        <v>2995.82</v>
      </c>
      <c r="BF440" s="280">
        <f t="shared" si="130"/>
        <v>2995.82</v>
      </c>
      <c r="BG440" s="280">
        <f t="shared" si="130"/>
        <v>2995.82</v>
      </c>
      <c r="BH440" s="280">
        <f t="shared" si="130"/>
        <v>2995.82</v>
      </c>
      <c r="BI440" s="280">
        <f t="shared" si="134"/>
        <v>2995.82</v>
      </c>
      <c r="BJ440" s="280">
        <f t="shared" si="134"/>
        <v>2995.82</v>
      </c>
      <c r="BK440" s="280">
        <f t="shared" si="134"/>
        <v>2995.82</v>
      </c>
      <c r="BL440" s="284">
        <f t="shared" si="133"/>
        <v>35949.840000000004</v>
      </c>
    </row>
    <row r="441" spans="1:67" x14ac:dyDescent="0.25">
      <c r="A441" s="268" t="s">
        <v>436</v>
      </c>
      <c r="B441" s="175">
        <v>5.2999999999999992E-3</v>
      </c>
      <c r="C441" s="175">
        <v>5.2999999999999992E-3</v>
      </c>
      <c r="D441" s="272">
        <v>6164.11</v>
      </c>
      <c r="E441" s="272">
        <v>6164.11</v>
      </c>
      <c r="F441" s="272">
        <v>6164.11</v>
      </c>
      <c r="G441" s="272">
        <v>6164.11</v>
      </c>
      <c r="H441" s="272">
        <v>7250.74</v>
      </c>
      <c r="I441" s="272">
        <v>8337.36</v>
      </c>
      <c r="J441" s="272">
        <v>8337.36</v>
      </c>
      <c r="K441" s="272">
        <v>8337.36</v>
      </c>
      <c r="L441" s="272">
        <v>8337.36</v>
      </c>
      <c r="M441" s="272">
        <v>8337.36</v>
      </c>
      <c r="N441" s="272">
        <v>8337.36</v>
      </c>
      <c r="O441" s="272">
        <v>8337.36</v>
      </c>
      <c r="P441" s="272">
        <f t="shared" si="125"/>
        <v>90268.700000000012</v>
      </c>
      <c r="Q441" s="272">
        <v>8337.36</v>
      </c>
      <c r="R441" s="272">
        <v>8337.36</v>
      </c>
      <c r="S441" s="272">
        <v>8337.36</v>
      </c>
      <c r="T441" s="272">
        <v>8337.36</v>
      </c>
      <c r="U441" s="272">
        <v>8337.36</v>
      </c>
      <c r="V441" s="272">
        <v>8337.36</v>
      </c>
      <c r="W441" s="272">
        <v>8337.36</v>
      </c>
      <c r="X441" s="272">
        <v>8337.36</v>
      </c>
      <c r="Y441" s="272">
        <v>8337.36</v>
      </c>
      <c r="Z441" s="272">
        <v>8337.36</v>
      </c>
      <c r="AA441" s="272">
        <v>8337.36</v>
      </c>
      <c r="AB441" s="272">
        <v>8337.36</v>
      </c>
      <c r="AC441" s="272">
        <v>8337.36</v>
      </c>
      <c r="AD441" s="272">
        <v>8337.36</v>
      </c>
      <c r="AE441" s="272">
        <v>8337.36</v>
      </c>
      <c r="AF441" s="272">
        <v>8337.36</v>
      </c>
      <c r="AG441" s="170">
        <f t="shared" si="126"/>
        <v>100048.32000000001</v>
      </c>
      <c r="AI441" s="284">
        <f t="shared" si="136"/>
        <v>2.72</v>
      </c>
      <c r="AJ441" s="284">
        <f t="shared" si="136"/>
        <v>2.72</v>
      </c>
      <c r="AK441" s="284">
        <f t="shared" si="136"/>
        <v>2.72</v>
      </c>
      <c r="AL441" s="284">
        <f t="shared" si="135"/>
        <v>2.72</v>
      </c>
      <c r="AM441" s="284">
        <f t="shared" si="135"/>
        <v>3.2</v>
      </c>
      <c r="AN441" s="284">
        <f t="shared" si="135"/>
        <v>3.68</v>
      </c>
      <c r="AO441" s="284">
        <f t="shared" si="129"/>
        <v>3.68</v>
      </c>
      <c r="AP441" s="284">
        <f t="shared" si="129"/>
        <v>3.68</v>
      </c>
      <c r="AQ441" s="284">
        <f t="shared" si="129"/>
        <v>3.68</v>
      </c>
      <c r="AR441" s="284">
        <f t="shared" si="129"/>
        <v>3.68</v>
      </c>
      <c r="AS441" s="284">
        <f t="shared" si="129"/>
        <v>3.68</v>
      </c>
      <c r="AT441" s="284">
        <f t="shared" si="129"/>
        <v>3.68</v>
      </c>
      <c r="AU441" s="280">
        <f t="shared" si="127"/>
        <v>39.840000000000003</v>
      </c>
      <c r="AV441" s="280">
        <f t="shared" si="132"/>
        <v>3.68</v>
      </c>
      <c r="AW441" s="280">
        <f t="shared" si="132"/>
        <v>3.68</v>
      </c>
      <c r="AX441" s="280">
        <f t="shared" si="132"/>
        <v>3.68</v>
      </c>
      <c r="AY441" s="280">
        <f t="shared" si="132"/>
        <v>3.68</v>
      </c>
      <c r="AZ441" s="280">
        <f t="shared" si="131"/>
        <v>3.68</v>
      </c>
      <c r="BA441" s="280">
        <f t="shared" si="131"/>
        <v>3.68</v>
      </c>
      <c r="BB441" s="280">
        <f t="shared" si="131"/>
        <v>3.68</v>
      </c>
      <c r="BC441" s="280">
        <f t="shared" si="130"/>
        <v>3.68</v>
      </c>
      <c r="BD441" s="280">
        <f t="shared" si="130"/>
        <v>3.68</v>
      </c>
      <c r="BE441" s="280">
        <f t="shared" si="130"/>
        <v>3.68</v>
      </c>
      <c r="BF441" s="280">
        <f t="shared" si="130"/>
        <v>3.68</v>
      </c>
      <c r="BG441" s="280">
        <f t="shared" si="130"/>
        <v>3.68</v>
      </c>
      <c r="BH441" s="280">
        <f t="shared" si="130"/>
        <v>3.68</v>
      </c>
      <c r="BI441" s="280">
        <f t="shared" si="134"/>
        <v>3.68</v>
      </c>
      <c r="BJ441" s="280">
        <f t="shared" si="134"/>
        <v>3.68</v>
      </c>
      <c r="BK441" s="280">
        <f t="shared" si="134"/>
        <v>3.68</v>
      </c>
      <c r="BL441" s="284">
        <f t="shared" si="133"/>
        <v>44.160000000000004</v>
      </c>
    </row>
    <row r="442" spans="1:67" x14ac:dyDescent="0.25">
      <c r="A442" s="268" t="s">
        <v>694</v>
      </c>
      <c r="B442" s="175">
        <v>5.2999999999999992E-3</v>
      </c>
      <c r="C442" s="175">
        <v>5.2999999999999992E-3</v>
      </c>
      <c r="D442" s="272">
        <v>0</v>
      </c>
      <c r="E442" s="272">
        <v>0</v>
      </c>
      <c r="F442" s="272">
        <v>0</v>
      </c>
      <c r="G442" s="272">
        <v>0</v>
      </c>
      <c r="H442" s="272">
        <v>0</v>
      </c>
      <c r="I442" s="272">
        <v>0</v>
      </c>
      <c r="J442" s="272">
        <v>0</v>
      </c>
      <c r="K442" s="272">
        <v>0</v>
      </c>
      <c r="L442" s="272">
        <v>0</v>
      </c>
      <c r="M442" s="272">
        <v>0</v>
      </c>
      <c r="N442" s="272">
        <v>0</v>
      </c>
      <c r="O442" s="272">
        <v>0</v>
      </c>
      <c r="P442" s="272">
        <f t="shared" si="125"/>
        <v>0</v>
      </c>
      <c r="Q442" s="272">
        <v>0</v>
      </c>
      <c r="R442" s="272">
        <v>0</v>
      </c>
      <c r="S442" s="272">
        <v>0</v>
      </c>
      <c r="T442" s="272">
        <v>0</v>
      </c>
      <c r="U442" s="272">
        <v>0</v>
      </c>
      <c r="V442" s="272">
        <v>0</v>
      </c>
      <c r="W442" s="272">
        <v>0</v>
      </c>
      <c r="X442" s="272">
        <v>0</v>
      </c>
      <c r="Y442" s="272">
        <v>0</v>
      </c>
      <c r="Z442" s="272">
        <v>0</v>
      </c>
      <c r="AA442" s="272">
        <v>0</v>
      </c>
      <c r="AB442" s="272">
        <v>0</v>
      </c>
      <c r="AC442" s="272">
        <v>0</v>
      </c>
      <c r="AD442" s="272">
        <v>0</v>
      </c>
      <c r="AE442" s="272">
        <v>0</v>
      </c>
      <c r="AF442" s="272">
        <v>0</v>
      </c>
      <c r="AG442" s="170">
        <f t="shared" si="126"/>
        <v>0</v>
      </c>
      <c r="AI442" s="284">
        <f t="shared" si="136"/>
        <v>0</v>
      </c>
      <c r="AJ442" s="284">
        <f t="shared" si="136"/>
        <v>0</v>
      </c>
      <c r="AK442" s="284">
        <f t="shared" si="136"/>
        <v>0</v>
      </c>
      <c r="AL442" s="284">
        <f t="shared" si="135"/>
        <v>0</v>
      </c>
      <c r="AM442" s="284">
        <f t="shared" si="135"/>
        <v>0</v>
      </c>
      <c r="AN442" s="284">
        <f t="shared" si="135"/>
        <v>0</v>
      </c>
      <c r="AO442" s="284">
        <f t="shared" si="129"/>
        <v>0</v>
      </c>
      <c r="AP442" s="284">
        <f t="shared" si="129"/>
        <v>0</v>
      </c>
      <c r="AQ442" s="284">
        <f t="shared" si="129"/>
        <v>0</v>
      </c>
      <c r="AR442" s="284">
        <f t="shared" si="129"/>
        <v>0</v>
      </c>
      <c r="AS442" s="284">
        <f t="shared" si="129"/>
        <v>0</v>
      </c>
      <c r="AT442" s="284">
        <f t="shared" si="129"/>
        <v>0</v>
      </c>
      <c r="AU442" s="280">
        <f t="shared" si="127"/>
        <v>0</v>
      </c>
      <c r="AV442" s="280">
        <f t="shared" si="132"/>
        <v>0</v>
      </c>
      <c r="AW442" s="280">
        <f t="shared" si="132"/>
        <v>0</v>
      </c>
      <c r="AX442" s="280">
        <f t="shared" si="132"/>
        <v>0</v>
      </c>
      <c r="AY442" s="280">
        <f t="shared" si="132"/>
        <v>0</v>
      </c>
      <c r="AZ442" s="280">
        <f t="shared" si="131"/>
        <v>0</v>
      </c>
      <c r="BA442" s="280">
        <f t="shared" si="131"/>
        <v>0</v>
      </c>
      <c r="BB442" s="280">
        <f t="shared" si="131"/>
        <v>0</v>
      </c>
      <c r="BC442" s="280">
        <f t="shared" si="130"/>
        <v>0</v>
      </c>
      <c r="BD442" s="280">
        <f t="shared" si="130"/>
        <v>0</v>
      </c>
      <c r="BE442" s="280">
        <f t="shared" si="130"/>
        <v>0</v>
      </c>
      <c r="BF442" s="280">
        <f t="shared" si="130"/>
        <v>0</v>
      </c>
      <c r="BG442" s="280">
        <f t="shared" si="130"/>
        <v>0</v>
      </c>
      <c r="BH442" s="280">
        <f t="shared" si="130"/>
        <v>0</v>
      </c>
      <c r="BI442" s="280">
        <f t="shared" si="134"/>
        <v>0</v>
      </c>
      <c r="BJ442" s="280">
        <f t="shared" si="134"/>
        <v>0</v>
      </c>
      <c r="BK442" s="280">
        <f t="shared" si="134"/>
        <v>0</v>
      </c>
      <c r="BL442" s="284">
        <f t="shared" si="133"/>
        <v>0</v>
      </c>
    </row>
    <row r="443" spans="1:67" x14ac:dyDescent="0.25">
      <c r="A443" s="268" t="s">
        <v>437</v>
      </c>
      <c r="B443" s="175">
        <v>5.2999999999999992E-3</v>
      </c>
      <c r="C443" s="175">
        <v>5.2999999999999992E-3</v>
      </c>
      <c r="D443" s="272">
        <v>0</v>
      </c>
      <c r="E443" s="272">
        <v>0</v>
      </c>
      <c r="F443" s="272">
        <v>0</v>
      </c>
      <c r="G443" s="272">
        <v>0</v>
      </c>
      <c r="H443" s="272">
        <v>0</v>
      </c>
      <c r="I443" s="272">
        <v>0</v>
      </c>
      <c r="J443" s="272">
        <v>0</v>
      </c>
      <c r="K443" s="272">
        <v>0</v>
      </c>
      <c r="L443" s="272">
        <v>0</v>
      </c>
      <c r="M443" s="272">
        <v>0</v>
      </c>
      <c r="N443" s="272">
        <v>0</v>
      </c>
      <c r="O443" s="272">
        <v>0</v>
      </c>
      <c r="P443" s="272">
        <f t="shared" si="125"/>
        <v>0</v>
      </c>
      <c r="Q443" s="272">
        <v>0</v>
      </c>
      <c r="R443" s="272">
        <v>0</v>
      </c>
      <c r="S443" s="272">
        <v>0</v>
      </c>
      <c r="T443" s="272">
        <v>0</v>
      </c>
      <c r="U443" s="272">
        <v>0</v>
      </c>
      <c r="V443" s="272">
        <v>0</v>
      </c>
      <c r="W443" s="272">
        <v>0</v>
      </c>
      <c r="X443" s="272">
        <v>0</v>
      </c>
      <c r="Y443" s="272">
        <v>0</v>
      </c>
      <c r="Z443" s="272">
        <v>0</v>
      </c>
      <c r="AA443" s="272">
        <v>0</v>
      </c>
      <c r="AB443" s="272">
        <v>0</v>
      </c>
      <c r="AC443" s="272">
        <v>0</v>
      </c>
      <c r="AD443" s="272">
        <v>0</v>
      </c>
      <c r="AE443" s="272">
        <v>0</v>
      </c>
      <c r="AF443" s="272">
        <v>0</v>
      </c>
      <c r="AG443" s="170">
        <f t="shared" si="126"/>
        <v>0</v>
      </c>
      <c r="AI443" s="284">
        <f t="shared" si="136"/>
        <v>0</v>
      </c>
      <c r="AJ443" s="284">
        <f t="shared" si="136"/>
        <v>0</v>
      </c>
      <c r="AK443" s="284">
        <f t="shared" si="136"/>
        <v>0</v>
      </c>
      <c r="AL443" s="284">
        <f t="shared" si="135"/>
        <v>0</v>
      </c>
      <c r="AM443" s="284">
        <f t="shared" si="135"/>
        <v>0</v>
      </c>
      <c r="AN443" s="284">
        <f t="shared" si="135"/>
        <v>0</v>
      </c>
      <c r="AO443" s="284">
        <f t="shared" si="129"/>
        <v>0</v>
      </c>
      <c r="AP443" s="284">
        <f t="shared" si="129"/>
        <v>0</v>
      </c>
      <c r="AQ443" s="284">
        <f t="shared" si="129"/>
        <v>0</v>
      </c>
      <c r="AR443" s="284">
        <f t="shared" si="129"/>
        <v>0</v>
      </c>
      <c r="AS443" s="284">
        <f t="shared" si="129"/>
        <v>0</v>
      </c>
      <c r="AT443" s="284">
        <f t="shared" si="129"/>
        <v>0</v>
      </c>
      <c r="AU443" s="280">
        <f t="shared" si="127"/>
        <v>0</v>
      </c>
      <c r="AV443" s="280">
        <f t="shared" si="132"/>
        <v>0</v>
      </c>
      <c r="AW443" s="280">
        <f t="shared" si="132"/>
        <v>0</v>
      </c>
      <c r="AX443" s="280">
        <f t="shared" si="132"/>
        <v>0</v>
      </c>
      <c r="AY443" s="280">
        <f t="shared" si="132"/>
        <v>0</v>
      </c>
      <c r="AZ443" s="280">
        <f t="shared" si="131"/>
        <v>0</v>
      </c>
      <c r="BA443" s="280">
        <f t="shared" si="131"/>
        <v>0</v>
      </c>
      <c r="BB443" s="280">
        <f t="shared" si="131"/>
        <v>0</v>
      </c>
      <c r="BC443" s="280">
        <f t="shared" si="130"/>
        <v>0</v>
      </c>
      <c r="BD443" s="280">
        <f t="shared" si="130"/>
        <v>0</v>
      </c>
      <c r="BE443" s="280">
        <f t="shared" si="130"/>
        <v>0</v>
      </c>
      <c r="BF443" s="280">
        <f t="shared" si="130"/>
        <v>0</v>
      </c>
      <c r="BG443" s="280">
        <f t="shared" si="130"/>
        <v>0</v>
      </c>
      <c r="BH443" s="280">
        <f t="shared" si="130"/>
        <v>0</v>
      </c>
      <c r="BI443" s="280">
        <f t="shared" si="134"/>
        <v>0</v>
      </c>
      <c r="BJ443" s="280">
        <f t="shared" si="134"/>
        <v>0</v>
      </c>
      <c r="BK443" s="280">
        <f t="shared" si="134"/>
        <v>0</v>
      </c>
      <c r="BL443" s="284">
        <f t="shared" si="133"/>
        <v>0</v>
      </c>
    </row>
    <row r="444" spans="1:67" x14ac:dyDescent="0.25">
      <c r="A444" s="268" t="s">
        <v>695</v>
      </c>
      <c r="B444" s="175">
        <v>0.1</v>
      </c>
      <c r="C444" s="175">
        <v>0.1</v>
      </c>
      <c r="D444" s="272">
        <v>0</v>
      </c>
      <c r="E444" s="272">
        <v>0</v>
      </c>
      <c r="F444" s="272">
        <v>0</v>
      </c>
      <c r="G444" s="272">
        <v>0</v>
      </c>
      <c r="H444" s="272">
        <v>0</v>
      </c>
      <c r="I444" s="272">
        <v>0</v>
      </c>
      <c r="J444" s="272">
        <v>35492.18</v>
      </c>
      <c r="K444" s="272">
        <v>74581.86</v>
      </c>
      <c r="L444" s="272">
        <v>81776.86</v>
      </c>
      <c r="M444" s="272">
        <v>88971.86</v>
      </c>
      <c r="N444" s="272">
        <v>96166.86</v>
      </c>
      <c r="O444" s="272">
        <v>120122.685</v>
      </c>
      <c r="P444" s="272">
        <f t="shared" si="125"/>
        <v>497112.30499999999</v>
      </c>
      <c r="Q444" s="272">
        <v>140481.01</v>
      </c>
      <c r="R444" s="272">
        <v>140481.01</v>
      </c>
      <c r="S444" s="272">
        <v>140481.01</v>
      </c>
      <c r="T444" s="272">
        <v>140481.01</v>
      </c>
      <c r="U444" s="272">
        <v>140481.01</v>
      </c>
      <c r="V444" s="272">
        <v>140481.01</v>
      </c>
      <c r="W444" s="272">
        <v>140481.01</v>
      </c>
      <c r="X444" s="272">
        <v>140481.01</v>
      </c>
      <c r="Y444" s="272">
        <v>140481.01</v>
      </c>
      <c r="Z444" s="272">
        <v>140481.01</v>
      </c>
      <c r="AA444" s="272">
        <v>140481.01</v>
      </c>
      <c r="AB444" s="272">
        <v>140481.01</v>
      </c>
      <c r="AC444" s="272">
        <v>140481.01</v>
      </c>
      <c r="AD444" s="272">
        <v>140481.01</v>
      </c>
      <c r="AE444" s="272">
        <v>140481.01</v>
      </c>
      <c r="AF444" s="272">
        <v>140481.01</v>
      </c>
      <c r="AG444" s="170">
        <f t="shared" si="126"/>
        <v>1685772.12</v>
      </c>
      <c r="AI444" s="284">
        <f t="shared" si="136"/>
        <v>0</v>
      </c>
      <c r="AJ444" s="284">
        <f t="shared" si="136"/>
        <v>0</v>
      </c>
      <c r="AK444" s="284">
        <f t="shared" si="136"/>
        <v>0</v>
      </c>
      <c r="AL444" s="284">
        <f t="shared" si="135"/>
        <v>0</v>
      </c>
      <c r="AM444" s="284">
        <f t="shared" si="135"/>
        <v>0</v>
      </c>
      <c r="AN444" s="284">
        <f t="shared" si="135"/>
        <v>0</v>
      </c>
      <c r="AO444" s="284">
        <f t="shared" si="129"/>
        <v>295.77</v>
      </c>
      <c r="AP444" s="284">
        <f t="shared" si="129"/>
        <v>621.52</v>
      </c>
      <c r="AQ444" s="284">
        <f t="shared" si="129"/>
        <v>681.47</v>
      </c>
      <c r="AR444" s="284">
        <f t="shared" si="129"/>
        <v>741.43</v>
      </c>
      <c r="AS444" s="284">
        <f t="shared" si="129"/>
        <v>801.39</v>
      </c>
      <c r="AT444" s="284">
        <f t="shared" si="129"/>
        <v>1001.02</v>
      </c>
      <c r="AU444" s="280">
        <f t="shared" si="127"/>
        <v>4142.6000000000004</v>
      </c>
      <c r="AV444" s="280">
        <f t="shared" si="132"/>
        <v>1170.68</v>
      </c>
      <c r="AW444" s="280">
        <f t="shared" si="132"/>
        <v>1170.68</v>
      </c>
      <c r="AX444" s="280">
        <f t="shared" si="132"/>
        <v>1170.68</v>
      </c>
      <c r="AY444" s="280">
        <f t="shared" si="132"/>
        <v>1170.68</v>
      </c>
      <c r="AZ444" s="280">
        <f t="shared" si="131"/>
        <v>1170.68</v>
      </c>
      <c r="BA444" s="280">
        <f t="shared" si="131"/>
        <v>1170.68</v>
      </c>
      <c r="BB444" s="280">
        <f t="shared" si="131"/>
        <v>1170.68</v>
      </c>
      <c r="BC444" s="280">
        <f t="shared" si="130"/>
        <v>1170.68</v>
      </c>
      <c r="BD444" s="280">
        <f t="shared" si="130"/>
        <v>1170.68</v>
      </c>
      <c r="BE444" s="280">
        <f t="shared" si="130"/>
        <v>1170.68</v>
      </c>
      <c r="BF444" s="280">
        <f t="shared" si="130"/>
        <v>1170.68</v>
      </c>
      <c r="BG444" s="280">
        <f t="shared" si="130"/>
        <v>1170.68</v>
      </c>
      <c r="BH444" s="280">
        <f t="shared" si="130"/>
        <v>1170.68</v>
      </c>
      <c r="BI444" s="280">
        <f t="shared" si="134"/>
        <v>1170.68</v>
      </c>
      <c r="BJ444" s="280">
        <f t="shared" si="134"/>
        <v>1170.68</v>
      </c>
      <c r="BK444" s="280">
        <f t="shared" si="134"/>
        <v>1170.68</v>
      </c>
      <c r="BL444" s="284">
        <f t="shared" si="133"/>
        <v>14048.160000000002</v>
      </c>
    </row>
    <row r="445" spans="1:67" x14ac:dyDescent="0.25">
      <c r="A445" s="268" t="s">
        <v>438</v>
      </c>
      <c r="B445" s="175">
        <v>4.0000000000000008E-2</v>
      </c>
      <c r="C445" s="175">
        <v>4.0000000000000008E-2</v>
      </c>
      <c r="D445" s="272">
        <v>117648888.58</v>
      </c>
      <c r="E445" s="272">
        <v>118372036.3</v>
      </c>
      <c r="F445" s="272">
        <v>118639220.31</v>
      </c>
      <c r="G445" s="272">
        <v>119109652.73999999</v>
      </c>
      <c r="H445" s="272">
        <v>119875698.22</v>
      </c>
      <c r="I445" s="272">
        <v>120103342.94</v>
      </c>
      <c r="J445" s="272">
        <v>120487523.23999999</v>
      </c>
      <c r="K445" s="272">
        <v>121312196.045</v>
      </c>
      <c r="L445" s="272">
        <v>121965372.27999999</v>
      </c>
      <c r="M445" s="272">
        <v>122547175.36</v>
      </c>
      <c r="N445" s="272">
        <v>123120536.45999999</v>
      </c>
      <c r="O445" s="272">
        <v>123663972.75999999</v>
      </c>
      <c r="P445" s="272">
        <f t="shared" si="125"/>
        <v>1446845615.2349999</v>
      </c>
      <c r="Q445" s="272">
        <v>124248745.73499998</v>
      </c>
      <c r="R445" s="272">
        <v>124711950.74499999</v>
      </c>
      <c r="S445" s="272">
        <v>125056333.79499999</v>
      </c>
      <c r="T445" s="272">
        <v>125407943.21499997</v>
      </c>
      <c r="U445" s="272">
        <v>125679288.24499996</v>
      </c>
      <c r="V445" s="272">
        <v>126036694.25999996</v>
      </c>
      <c r="W445" s="272">
        <v>126170716.67999996</v>
      </c>
      <c r="X445" s="272">
        <v>126035822.80499998</v>
      </c>
      <c r="Y445" s="272">
        <v>126293901.25999999</v>
      </c>
      <c r="Z445" s="272">
        <v>126798155.05499998</v>
      </c>
      <c r="AA445" s="272">
        <v>127278707.31999998</v>
      </c>
      <c r="AB445" s="272">
        <v>127626142.95999998</v>
      </c>
      <c r="AC445" s="272">
        <v>128035250.89999998</v>
      </c>
      <c r="AD445" s="272">
        <v>128514318.35499997</v>
      </c>
      <c r="AE445" s="272">
        <v>128888177.31999999</v>
      </c>
      <c r="AF445" s="272">
        <v>129272962.13999999</v>
      </c>
      <c r="AG445" s="170">
        <f t="shared" si="126"/>
        <v>1526630137.2999997</v>
      </c>
      <c r="AI445" s="284">
        <f t="shared" si="136"/>
        <v>392162.96</v>
      </c>
      <c r="AJ445" s="284">
        <f t="shared" si="136"/>
        <v>394573.45</v>
      </c>
      <c r="AK445" s="284">
        <f t="shared" si="136"/>
        <v>395464.07</v>
      </c>
      <c r="AL445" s="284">
        <f t="shared" si="135"/>
        <v>397032.18</v>
      </c>
      <c r="AM445" s="284">
        <f t="shared" si="135"/>
        <v>399585.66</v>
      </c>
      <c r="AN445" s="284">
        <f t="shared" si="135"/>
        <v>400344.48</v>
      </c>
      <c r="AO445" s="284">
        <f t="shared" si="129"/>
        <v>401625.08</v>
      </c>
      <c r="AP445" s="284">
        <f t="shared" si="129"/>
        <v>404373.99</v>
      </c>
      <c r="AQ445" s="284">
        <f t="shared" si="129"/>
        <v>406551.24</v>
      </c>
      <c r="AR445" s="284">
        <f t="shared" si="129"/>
        <v>408490.58</v>
      </c>
      <c r="AS445" s="284">
        <f t="shared" si="129"/>
        <v>410401.79</v>
      </c>
      <c r="AT445" s="284">
        <f t="shared" si="129"/>
        <v>412213.24</v>
      </c>
      <c r="AU445" s="280">
        <f t="shared" si="127"/>
        <v>4822818.7200000007</v>
      </c>
      <c r="AV445" s="280">
        <f t="shared" si="132"/>
        <v>414162.49</v>
      </c>
      <c r="AW445" s="280">
        <f t="shared" si="132"/>
        <v>415706.5</v>
      </c>
      <c r="AX445" s="280">
        <f t="shared" si="132"/>
        <v>416854.45</v>
      </c>
      <c r="AY445" s="280">
        <f t="shared" si="132"/>
        <v>418026.48</v>
      </c>
      <c r="AZ445" s="280">
        <f t="shared" si="131"/>
        <v>418930.96</v>
      </c>
      <c r="BA445" s="280">
        <f t="shared" si="131"/>
        <v>420122.31</v>
      </c>
      <c r="BB445" s="280">
        <f t="shared" si="131"/>
        <v>420569.06</v>
      </c>
      <c r="BC445" s="280">
        <f t="shared" si="130"/>
        <v>420119.41</v>
      </c>
      <c r="BD445" s="280">
        <f t="shared" si="130"/>
        <v>420979.67</v>
      </c>
      <c r="BE445" s="280">
        <f t="shared" si="130"/>
        <v>422660.52</v>
      </c>
      <c r="BF445" s="280">
        <f t="shared" si="130"/>
        <v>424262.36</v>
      </c>
      <c r="BG445" s="280">
        <f t="shared" si="130"/>
        <v>425420.48</v>
      </c>
      <c r="BH445" s="280">
        <f t="shared" si="130"/>
        <v>426784.17</v>
      </c>
      <c r="BI445" s="280">
        <f t="shared" si="134"/>
        <v>428381.06</v>
      </c>
      <c r="BJ445" s="280">
        <f t="shared" si="134"/>
        <v>429627.26</v>
      </c>
      <c r="BK445" s="280">
        <f t="shared" si="134"/>
        <v>430909.87</v>
      </c>
      <c r="BL445" s="284">
        <f t="shared" si="133"/>
        <v>5088767.13</v>
      </c>
    </row>
    <row r="446" spans="1:67" x14ac:dyDescent="0.25">
      <c r="A446" s="268" t="s">
        <v>439</v>
      </c>
      <c r="B446" s="175">
        <v>4.0000000000000008E-2</v>
      </c>
      <c r="C446" s="175">
        <v>4.0000000000000008E-2</v>
      </c>
      <c r="D446" s="272">
        <v>3677260.87</v>
      </c>
      <c r="E446" s="272">
        <v>3688060.31</v>
      </c>
      <c r="F446" s="272">
        <v>3690378.28</v>
      </c>
      <c r="G446" s="272">
        <v>3698486.71</v>
      </c>
      <c r="H446" s="272">
        <v>3698537.76</v>
      </c>
      <c r="I446" s="272">
        <v>3686893.43</v>
      </c>
      <c r="J446" s="272">
        <v>3688732.7450000001</v>
      </c>
      <c r="K446" s="272">
        <v>3734173.27</v>
      </c>
      <c r="L446" s="272">
        <v>3783360.87</v>
      </c>
      <c r="M446" s="272">
        <v>3796104.9899999998</v>
      </c>
      <c r="N446" s="272">
        <v>3808296.4149999996</v>
      </c>
      <c r="O446" s="272">
        <v>3820474.42</v>
      </c>
      <c r="P446" s="272">
        <f t="shared" si="125"/>
        <v>44770760.07</v>
      </c>
      <c r="Q446" s="272">
        <v>3836120.375</v>
      </c>
      <c r="R446" s="272">
        <v>3855756.73</v>
      </c>
      <c r="S446" s="272">
        <v>3874252.26</v>
      </c>
      <c r="T446" s="272">
        <v>3889821.8400000003</v>
      </c>
      <c r="U446" s="272">
        <v>3906532.2450000001</v>
      </c>
      <c r="V446" s="272">
        <v>3924531.25</v>
      </c>
      <c r="W446" s="272">
        <v>3943174.5550000002</v>
      </c>
      <c r="X446" s="272">
        <v>3964099.5100000007</v>
      </c>
      <c r="Y446" s="272">
        <v>3984380.1700000004</v>
      </c>
      <c r="Z446" s="272">
        <v>4001734.8800000004</v>
      </c>
      <c r="AA446" s="272">
        <v>4015022.8150000004</v>
      </c>
      <c r="AB446" s="272">
        <v>4025384.8100000005</v>
      </c>
      <c r="AC446" s="272">
        <v>4040866.1900000004</v>
      </c>
      <c r="AD446" s="272">
        <v>4061476.9550000005</v>
      </c>
      <c r="AE446" s="272">
        <v>4082087.725000001</v>
      </c>
      <c r="AF446" s="272">
        <v>4100928.0700000008</v>
      </c>
      <c r="AG446" s="170">
        <f t="shared" si="126"/>
        <v>48050219.175000004</v>
      </c>
      <c r="AI446" s="284">
        <f t="shared" si="136"/>
        <v>12257.54</v>
      </c>
      <c r="AJ446" s="284">
        <f t="shared" si="136"/>
        <v>12293.53</v>
      </c>
      <c r="AK446" s="284">
        <f t="shared" si="136"/>
        <v>12301.26</v>
      </c>
      <c r="AL446" s="284">
        <f t="shared" si="135"/>
        <v>12328.29</v>
      </c>
      <c r="AM446" s="284">
        <f t="shared" si="135"/>
        <v>12328.46</v>
      </c>
      <c r="AN446" s="284">
        <f t="shared" si="135"/>
        <v>12289.64</v>
      </c>
      <c r="AO446" s="284">
        <f t="shared" si="129"/>
        <v>12295.78</v>
      </c>
      <c r="AP446" s="284">
        <f t="shared" si="129"/>
        <v>12447.24</v>
      </c>
      <c r="AQ446" s="284">
        <f t="shared" si="129"/>
        <v>12611.2</v>
      </c>
      <c r="AR446" s="284">
        <f t="shared" si="129"/>
        <v>12653.68</v>
      </c>
      <c r="AS446" s="284">
        <f t="shared" si="129"/>
        <v>12694.32</v>
      </c>
      <c r="AT446" s="284">
        <f t="shared" si="129"/>
        <v>12734.91</v>
      </c>
      <c r="AU446" s="280">
        <f t="shared" si="127"/>
        <v>149235.85</v>
      </c>
      <c r="AV446" s="280">
        <f t="shared" si="132"/>
        <v>12787.07</v>
      </c>
      <c r="AW446" s="280">
        <f t="shared" si="132"/>
        <v>12852.52</v>
      </c>
      <c r="AX446" s="280">
        <f t="shared" si="132"/>
        <v>12914.17</v>
      </c>
      <c r="AY446" s="280">
        <f t="shared" si="132"/>
        <v>12966.07</v>
      </c>
      <c r="AZ446" s="280">
        <f t="shared" si="131"/>
        <v>13021.77</v>
      </c>
      <c r="BA446" s="280">
        <f t="shared" si="131"/>
        <v>13081.77</v>
      </c>
      <c r="BB446" s="280">
        <f t="shared" si="131"/>
        <v>13143.92</v>
      </c>
      <c r="BC446" s="280">
        <f t="shared" si="130"/>
        <v>13213.67</v>
      </c>
      <c r="BD446" s="280">
        <f t="shared" si="130"/>
        <v>13281.27</v>
      </c>
      <c r="BE446" s="280">
        <f t="shared" si="130"/>
        <v>13339.12</v>
      </c>
      <c r="BF446" s="280">
        <f t="shared" si="130"/>
        <v>13383.41</v>
      </c>
      <c r="BG446" s="280">
        <f t="shared" si="130"/>
        <v>13417.95</v>
      </c>
      <c r="BH446" s="280">
        <f t="shared" si="130"/>
        <v>13469.55</v>
      </c>
      <c r="BI446" s="280">
        <f t="shared" si="134"/>
        <v>13538.26</v>
      </c>
      <c r="BJ446" s="280">
        <f t="shared" si="134"/>
        <v>13606.96</v>
      </c>
      <c r="BK446" s="280">
        <f t="shared" si="134"/>
        <v>13669.76</v>
      </c>
      <c r="BL446" s="284">
        <f t="shared" si="133"/>
        <v>160167.41</v>
      </c>
    </row>
    <row r="447" spans="1:67" x14ac:dyDescent="0.25">
      <c r="A447" s="268" t="s">
        <v>440</v>
      </c>
      <c r="B447" s="175">
        <v>0</v>
      </c>
      <c r="C447" s="175">
        <v>0</v>
      </c>
      <c r="D447" s="272">
        <v>3149039.07</v>
      </c>
      <c r="E447" s="272">
        <v>3149039.07</v>
      </c>
      <c r="F447" s="272">
        <v>3149039.07</v>
      </c>
      <c r="G447" s="272">
        <v>3149039.07</v>
      </c>
      <c r="H447" s="272">
        <v>3149039.07</v>
      </c>
      <c r="I447" s="272">
        <v>3149039.07</v>
      </c>
      <c r="J447" s="272">
        <v>3205126.79</v>
      </c>
      <c r="K447" s="272">
        <v>3261214.51</v>
      </c>
      <c r="L447" s="272">
        <v>3261214.51</v>
      </c>
      <c r="M447" s="272">
        <v>3261214.51</v>
      </c>
      <c r="N447" s="272">
        <v>3261214.51</v>
      </c>
      <c r="O447" s="272">
        <v>3261214.51</v>
      </c>
      <c r="P447" s="272">
        <f t="shared" si="125"/>
        <v>38405433.75999999</v>
      </c>
      <c r="Q447" s="272">
        <v>3261214.51</v>
      </c>
      <c r="R447" s="272">
        <v>3261214.51</v>
      </c>
      <c r="S447" s="272">
        <v>3261214.51</v>
      </c>
      <c r="T447" s="272">
        <v>3261214.51</v>
      </c>
      <c r="U447" s="272">
        <v>3261214.51</v>
      </c>
      <c r="V447" s="272">
        <v>3261214.51</v>
      </c>
      <c r="W447" s="272">
        <v>3261214.51</v>
      </c>
      <c r="X447" s="272">
        <v>3261214.51</v>
      </c>
      <c r="Y447" s="272">
        <v>3261214.51</v>
      </c>
      <c r="Z447" s="272">
        <v>3261214.51</v>
      </c>
      <c r="AA447" s="272">
        <v>3582794.9749999996</v>
      </c>
      <c r="AB447" s="272">
        <v>3914375.71</v>
      </c>
      <c r="AC447" s="272">
        <v>3924375.98</v>
      </c>
      <c r="AD447" s="272">
        <v>3924375.98</v>
      </c>
      <c r="AE447" s="272">
        <v>3924375.98</v>
      </c>
      <c r="AF447" s="272">
        <v>3924375.98</v>
      </c>
      <c r="AG447" s="170">
        <f t="shared" si="126"/>
        <v>42761961.664999992</v>
      </c>
      <c r="AI447" s="284">
        <f t="shared" si="136"/>
        <v>0</v>
      </c>
      <c r="AJ447" s="284">
        <f t="shared" si="136"/>
        <v>0</v>
      </c>
      <c r="AK447" s="284">
        <f t="shared" si="136"/>
        <v>0</v>
      </c>
      <c r="AL447" s="284">
        <f t="shared" si="135"/>
        <v>0</v>
      </c>
      <c r="AM447" s="284">
        <f t="shared" si="135"/>
        <v>0</v>
      </c>
      <c r="AN447" s="284">
        <f t="shared" si="135"/>
        <v>0</v>
      </c>
      <c r="AO447" s="284">
        <f t="shared" si="129"/>
        <v>0</v>
      </c>
      <c r="AP447" s="284">
        <f t="shared" si="129"/>
        <v>0</v>
      </c>
      <c r="AQ447" s="284">
        <f t="shared" si="129"/>
        <v>0</v>
      </c>
      <c r="AR447" s="284">
        <f t="shared" si="129"/>
        <v>0</v>
      </c>
      <c r="AS447" s="284">
        <f t="shared" si="129"/>
        <v>0</v>
      </c>
      <c r="AT447" s="284">
        <f t="shared" si="129"/>
        <v>0</v>
      </c>
      <c r="AU447" s="280">
        <f t="shared" si="127"/>
        <v>0</v>
      </c>
      <c r="AV447" s="280">
        <f t="shared" si="132"/>
        <v>0</v>
      </c>
      <c r="AW447" s="280">
        <f t="shared" si="132"/>
        <v>0</v>
      </c>
      <c r="AX447" s="280">
        <f t="shared" si="132"/>
        <v>0</v>
      </c>
      <c r="AY447" s="280">
        <f t="shared" si="132"/>
        <v>0</v>
      </c>
      <c r="AZ447" s="280">
        <f t="shared" si="131"/>
        <v>0</v>
      </c>
      <c r="BA447" s="280">
        <f t="shared" si="131"/>
        <v>0</v>
      </c>
      <c r="BB447" s="280">
        <f t="shared" si="131"/>
        <v>0</v>
      </c>
      <c r="BC447" s="280">
        <f t="shared" si="130"/>
        <v>0</v>
      </c>
      <c r="BD447" s="280">
        <f t="shared" si="130"/>
        <v>0</v>
      </c>
      <c r="BE447" s="280">
        <f t="shared" si="130"/>
        <v>0</v>
      </c>
      <c r="BF447" s="280">
        <f t="shared" si="130"/>
        <v>0</v>
      </c>
      <c r="BG447" s="280">
        <f t="shared" si="130"/>
        <v>0</v>
      </c>
      <c r="BH447" s="280">
        <f t="shared" si="130"/>
        <v>0</v>
      </c>
      <c r="BI447" s="280">
        <f t="shared" si="134"/>
        <v>0</v>
      </c>
      <c r="BJ447" s="280">
        <f t="shared" si="134"/>
        <v>0</v>
      </c>
      <c r="BK447" s="280">
        <f t="shared" si="134"/>
        <v>0</v>
      </c>
      <c r="BL447" s="284">
        <f t="shared" si="133"/>
        <v>0</v>
      </c>
    </row>
    <row r="448" spans="1:67" x14ac:dyDescent="0.25">
      <c r="A448" s="268" t="s">
        <v>441</v>
      </c>
      <c r="B448" s="175">
        <v>0</v>
      </c>
      <c r="C448" s="175">
        <v>0</v>
      </c>
      <c r="D448" s="272">
        <v>380629.44</v>
      </c>
      <c r="E448" s="272">
        <v>380629.44</v>
      </c>
      <c r="F448" s="272">
        <v>380629.44</v>
      </c>
      <c r="G448" s="272">
        <v>380629.44</v>
      </c>
      <c r="H448" s="272">
        <v>380629.44</v>
      </c>
      <c r="I448" s="272">
        <v>380629.44</v>
      </c>
      <c r="J448" s="272">
        <v>621268.74</v>
      </c>
      <c r="K448" s="272">
        <v>861908.04</v>
      </c>
      <c r="L448" s="272">
        <v>926912.11499999999</v>
      </c>
      <c r="M448" s="272">
        <v>991916.19000000006</v>
      </c>
      <c r="N448" s="272">
        <v>991916.19000000006</v>
      </c>
      <c r="O448" s="272">
        <v>991916.19000000006</v>
      </c>
      <c r="P448" s="272">
        <f t="shared" si="125"/>
        <v>7669614.1050000014</v>
      </c>
      <c r="Q448" s="272">
        <v>991916.19000000006</v>
      </c>
      <c r="R448" s="272">
        <v>991916.19000000006</v>
      </c>
      <c r="S448" s="272">
        <v>991916.19000000006</v>
      </c>
      <c r="T448" s="272">
        <v>991916.19000000006</v>
      </c>
      <c r="U448" s="272">
        <v>991916.19000000006</v>
      </c>
      <c r="V448" s="272">
        <v>991916.19000000006</v>
      </c>
      <c r="W448" s="272">
        <v>991916.19000000006</v>
      </c>
      <c r="X448" s="272">
        <v>991916.19000000006</v>
      </c>
      <c r="Y448" s="272">
        <v>991916.19000000006</v>
      </c>
      <c r="Z448" s="272">
        <v>991916.19000000006</v>
      </c>
      <c r="AA448" s="272">
        <v>991916.19000000006</v>
      </c>
      <c r="AB448" s="272">
        <v>991916.19000000006</v>
      </c>
      <c r="AC448" s="272">
        <v>991916.19000000006</v>
      </c>
      <c r="AD448" s="272">
        <v>991916.19000000006</v>
      </c>
      <c r="AE448" s="272">
        <v>991916.19000000006</v>
      </c>
      <c r="AF448" s="272">
        <v>991916.19000000006</v>
      </c>
      <c r="AG448" s="170">
        <f t="shared" si="126"/>
        <v>11902994.279999999</v>
      </c>
      <c r="AI448" s="284">
        <f t="shared" si="136"/>
        <v>0</v>
      </c>
      <c r="AJ448" s="284">
        <f t="shared" si="136"/>
        <v>0</v>
      </c>
      <c r="AK448" s="284">
        <f t="shared" si="136"/>
        <v>0</v>
      </c>
      <c r="AL448" s="284">
        <f t="shared" si="135"/>
        <v>0</v>
      </c>
      <c r="AM448" s="284">
        <f t="shared" si="135"/>
        <v>0</v>
      </c>
      <c r="AN448" s="284">
        <f t="shared" si="135"/>
        <v>0</v>
      </c>
      <c r="AO448" s="284">
        <f t="shared" si="129"/>
        <v>0</v>
      </c>
      <c r="AP448" s="284">
        <f t="shared" si="129"/>
        <v>0</v>
      </c>
      <c r="AQ448" s="284">
        <f t="shared" si="129"/>
        <v>0</v>
      </c>
      <c r="AR448" s="284">
        <f t="shared" si="129"/>
        <v>0</v>
      </c>
      <c r="AS448" s="284">
        <f t="shared" si="129"/>
        <v>0</v>
      </c>
      <c r="AT448" s="284">
        <f t="shared" si="129"/>
        <v>0</v>
      </c>
      <c r="AU448" s="280">
        <f t="shared" si="127"/>
        <v>0</v>
      </c>
      <c r="AV448" s="280">
        <f t="shared" si="132"/>
        <v>0</v>
      </c>
      <c r="AW448" s="280">
        <f t="shared" si="132"/>
        <v>0</v>
      </c>
      <c r="AX448" s="280">
        <f t="shared" si="132"/>
        <v>0</v>
      </c>
      <c r="AY448" s="280">
        <f t="shared" si="132"/>
        <v>0</v>
      </c>
      <c r="AZ448" s="280">
        <f t="shared" si="131"/>
        <v>0</v>
      </c>
      <c r="BA448" s="280">
        <f t="shared" si="131"/>
        <v>0</v>
      </c>
      <c r="BB448" s="280">
        <f t="shared" si="131"/>
        <v>0</v>
      </c>
      <c r="BC448" s="280">
        <f t="shared" si="130"/>
        <v>0</v>
      </c>
      <c r="BD448" s="280">
        <f t="shared" si="130"/>
        <v>0</v>
      </c>
      <c r="BE448" s="280">
        <f t="shared" si="130"/>
        <v>0</v>
      </c>
      <c r="BF448" s="280">
        <f t="shared" si="130"/>
        <v>0</v>
      </c>
      <c r="BG448" s="280">
        <f t="shared" si="130"/>
        <v>0</v>
      </c>
      <c r="BH448" s="280">
        <f t="shared" si="130"/>
        <v>0</v>
      </c>
      <c r="BI448" s="280">
        <f t="shared" si="134"/>
        <v>0</v>
      </c>
      <c r="BJ448" s="280">
        <f t="shared" si="134"/>
        <v>0</v>
      </c>
      <c r="BK448" s="280">
        <f t="shared" si="134"/>
        <v>0</v>
      </c>
      <c r="BL448" s="284">
        <f t="shared" si="133"/>
        <v>0</v>
      </c>
    </row>
    <row r="449" spans="1:64" x14ac:dyDescent="0.25">
      <c r="A449" s="268" t="s">
        <v>442</v>
      </c>
      <c r="B449" s="175">
        <v>2.4300000000000002E-2</v>
      </c>
      <c r="C449" s="175">
        <v>2.4300000000000002E-2</v>
      </c>
      <c r="D449" s="272">
        <v>43889537.299999997</v>
      </c>
      <c r="E449" s="272">
        <v>44300359.520000003</v>
      </c>
      <c r="F449" s="272">
        <v>45151082.619999997</v>
      </c>
      <c r="G449" s="272">
        <v>45787902.670000002</v>
      </c>
      <c r="H449" s="272">
        <v>45876168.710000001</v>
      </c>
      <c r="I449" s="272">
        <v>45938296.469999999</v>
      </c>
      <c r="J449" s="272">
        <v>46144191.494999997</v>
      </c>
      <c r="K449" s="272">
        <v>46486244.225000001</v>
      </c>
      <c r="L449" s="272">
        <v>46708253.800000004</v>
      </c>
      <c r="M449" s="272">
        <v>47230446.704999998</v>
      </c>
      <c r="N449" s="272">
        <v>48201248.439999998</v>
      </c>
      <c r="O449" s="272">
        <v>49095122.949999996</v>
      </c>
      <c r="P449" s="272">
        <f t="shared" si="125"/>
        <v>554808854.90500009</v>
      </c>
      <c r="Q449" s="272">
        <v>49420707.68</v>
      </c>
      <c r="R449" s="272">
        <v>49767929.325000003</v>
      </c>
      <c r="S449" s="272">
        <v>50133739.115000002</v>
      </c>
      <c r="T449" s="272">
        <v>50169964.759999998</v>
      </c>
      <c r="U449" s="272">
        <v>50194233.394999996</v>
      </c>
      <c r="V449" s="272">
        <v>54026667.200000003</v>
      </c>
      <c r="W449" s="272">
        <v>57856324.870000005</v>
      </c>
      <c r="X449" s="272">
        <v>57954660.970000006</v>
      </c>
      <c r="Y449" s="272">
        <v>58253792.900000006</v>
      </c>
      <c r="Z449" s="272">
        <v>58687281.155000001</v>
      </c>
      <c r="AA449" s="272">
        <v>59688086.520000003</v>
      </c>
      <c r="AB449" s="272">
        <v>61453553.95000001</v>
      </c>
      <c r="AC449" s="272">
        <v>62450989.440000005</v>
      </c>
      <c r="AD449" s="272">
        <v>62471441.440000005</v>
      </c>
      <c r="AE449" s="272">
        <v>62489433.940000005</v>
      </c>
      <c r="AF449" s="272">
        <v>62506285.440000005</v>
      </c>
      <c r="AG449" s="170">
        <f t="shared" si="126"/>
        <v>708032751.22000015</v>
      </c>
      <c r="AI449" s="284">
        <f t="shared" si="136"/>
        <v>88876.31</v>
      </c>
      <c r="AJ449" s="284">
        <f t="shared" si="136"/>
        <v>89708.23</v>
      </c>
      <c r="AK449" s="284">
        <f t="shared" si="136"/>
        <v>91430.94</v>
      </c>
      <c r="AL449" s="284">
        <f t="shared" si="135"/>
        <v>92720.5</v>
      </c>
      <c r="AM449" s="284">
        <f t="shared" si="135"/>
        <v>92899.24</v>
      </c>
      <c r="AN449" s="284">
        <f t="shared" si="135"/>
        <v>93025.05</v>
      </c>
      <c r="AO449" s="284">
        <f t="shared" si="129"/>
        <v>93441.99</v>
      </c>
      <c r="AP449" s="284">
        <f t="shared" si="129"/>
        <v>94134.64</v>
      </c>
      <c r="AQ449" s="284">
        <f t="shared" si="129"/>
        <v>94584.21</v>
      </c>
      <c r="AR449" s="284">
        <f t="shared" si="129"/>
        <v>95641.65</v>
      </c>
      <c r="AS449" s="284">
        <f t="shared" si="129"/>
        <v>97607.53</v>
      </c>
      <c r="AT449" s="284">
        <f t="shared" si="129"/>
        <v>99417.62</v>
      </c>
      <c r="AU449" s="280">
        <f t="shared" si="127"/>
        <v>1123487.9100000001</v>
      </c>
      <c r="AV449" s="280">
        <f t="shared" si="132"/>
        <v>100076.93</v>
      </c>
      <c r="AW449" s="280">
        <f t="shared" si="132"/>
        <v>100780.06</v>
      </c>
      <c r="AX449" s="280">
        <f t="shared" si="132"/>
        <v>101520.82</v>
      </c>
      <c r="AY449" s="280">
        <f t="shared" si="132"/>
        <v>101594.18</v>
      </c>
      <c r="AZ449" s="280">
        <f t="shared" si="131"/>
        <v>101643.32</v>
      </c>
      <c r="BA449" s="280">
        <f t="shared" si="131"/>
        <v>109404</v>
      </c>
      <c r="BB449" s="280">
        <f t="shared" si="131"/>
        <v>117159.06</v>
      </c>
      <c r="BC449" s="280">
        <f t="shared" si="130"/>
        <v>117358.19</v>
      </c>
      <c r="BD449" s="280">
        <f t="shared" si="130"/>
        <v>117963.93</v>
      </c>
      <c r="BE449" s="280">
        <f t="shared" si="130"/>
        <v>118841.74</v>
      </c>
      <c r="BF449" s="280">
        <f t="shared" si="130"/>
        <v>120868.38</v>
      </c>
      <c r="BG449" s="280">
        <f t="shared" si="130"/>
        <v>124443.45</v>
      </c>
      <c r="BH449" s="280">
        <f t="shared" si="130"/>
        <v>126463.25</v>
      </c>
      <c r="BI449" s="280">
        <f t="shared" si="134"/>
        <v>126504.67</v>
      </c>
      <c r="BJ449" s="280">
        <f t="shared" si="134"/>
        <v>126541.1</v>
      </c>
      <c r="BK449" s="280">
        <f t="shared" si="134"/>
        <v>126575.23</v>
      </c>
      <c r="BL449" s="284">
        <f t="shared" si="133"/>
        <v>1433766.3199999998</v>
      </c>
    </row>
    <row r="450" spans="1:64" x14ac:dyDescent="0.25">
      <c r="A450" s="268" t="s">
        <v>443</v>
      </c>
      <c r="B450" s="175">
        <v>2.4300000000000002E-2</v>
      </c>
      <c r="C450" s="175">
        <v>2.4300000000000002E-2</v>
      </c>
      <c r="D450" s="272">
        <v>1043572.05</v>
      </c>
      <c r="E450" s="272">
        <v>1039974.17</v>
      </c>
      <c r="F450" s="272">
        <v>1045135.3</v>
      </c>
      <c r="G450" s="272">
        <v>1053894.3</v>
      </c>
      <c r="H450" s="272">
        <v>1053894.3</v>
      </c>
      <c r="I450" s="272">
        <v>1058321.58</v>
      </c>
      <c r="J450" s="272">
        <v>1062748.8600000001</v>
      </c>
      <c r="K450" s="272">
        <v>1062670.4300000002</v>
      </c>
      <c r="L450" s="272">
        <v>1062592</v>
      </c>
      <c r="M450" s="272">
        <v>1062592</v>
      </c>
      <c r="N450" s="272">
        <v>1082475.9099999999</v>
      </c>
      <c r="O450" s="272">
        <v>1108860.155</v>
      </c>
      <c r="P450" s="272">
        <f t="shared" si="125"/>
        <v>12736731.055</v>
      </c>
      <c r="Q450" s="272">
        <v>1115360.49</v>
      </c>
      <c r="R450" s="272">
        <v>1115360.49</v>
      </c>
      <c r="S450" s="272">
        <v>1115360.49</v>
      </c>
      <c r="T450" s="272">
        <v>1118860.625</v>
      </c>
      <c r="U450" s="272">
        <v>1233308.8049999999</v>
      </c>
      <c r="V450" s="272">
        <v>1344256.85</v>
      </c>
      <c r="W450" s="272">
        <v>3676611.5749999997</v>
      </c>
      <c r="X450" s="272">
        <v>6023968.3199999984</v>
      </c>
      <c r="Y450" s="272">
        <v>6038970.3399999989</v>
      </c>
      <c r="Z450" s="272">
        <v>6038970.3399999989</v>
      </c>
      <c r="AA450" s="272">
        <v>6038970.3399999989</v>
      </c>
      <c r="AB450" s="272">
        <v>6038970.3399999989</v>
      </c>
      <c r="AC450" s="272">
        <v>6038970.3399999989</v>
      </c>
      <c r="AD450" s="272">
        <v>6038970.3399999989</v>
      </c>
      <c r="AE450" s="272">
        <v>6038970.3399999989</v>
      </c>
      <c r="AF450" s="272">
        <v>6038970.3399999989</v>
      </c>
      <c r="AG450" s="170">
        <f t="shared" si="126"/>
        <v>60589908.269999981</v>
      </c>
      <c r="AI450" s="284">
        <f t="shared" si="136"/>
        <v>2113.23</v>
      </c>
      <c r="AJ450" s="284">
        <f t="shared" si="136"/>
        <v>2105.9499999999998</v>
      </c>
      <c r="AK450" s="284">
        <f t="shared" si="136"/>
        <v>2116.4</v>
      </c>
      <c r="AL450" s="284">
        <f t="shared" si="135"/>
        <v>2134.14</v>
      </c>
      <c r="AM450" s="284">
        <f t="shared" si="135"/>
        <v>2134.14</v>
      </c>
      <c r="AN450" s="284">
        <f t="shared" si="135"/>
        <v>2143.1</v>
      </c>
      <c r="AO450" s="284">
        <f t="shared" si="129"/>
        <v>2152.0700000000002</v>
      </c>
      <c r="AP450" s="284">
        <f t="shared" si="129"/>
        <v>2151.91</v>
      </c>
      <c r="AQ450" s="284">
        <f t="shared" si="129"/>
        <v>2151.75</v>
      </c>
      <c r="AR450" s="284">
        <f t="shared" si="129"/>
        <v>2151.75</v>
      </c>
      <c r="AS450" s="284">
        <f t="shared" si="129"/>
        <v>2192.0100000000002</v>
      </c>
      <c r="AT450" s="284">
        <f t="shared" si="129"/>
        <v>2245.44</v>
      </c>
      <c r="AU450" s="280">
        <f t="shared" si="127"/>
        <v>25791.889999999996</v>
      </c>
      <c r="AV450" s="280">
        <f t="shared" si="132"/>
        <v>2258.6</v>
      </c>
      <c r="AW450" s="280">
        <f t="shared" si="132"/>
        <v>2258.6</v>
      </c>
      <c r="AX450" s="280">
        <f t="shared" si="132"/>
        <v>2258.6</v>
      </c>
      <c r="AY450" s="280">
        <f t="shared" si="132"/>
        <v>2265.69</v>
      </c>
      <c r="AZ450" s="280">
        <f t="shared" si="131"/>
        <v>2497.4499999999998</v>
      </c>
      <c r="BA450" s="280">
        <f t="shared" si="131"/>
        <v>2722.12</v>
      </c>
      <c r="BB450" s="280">
        <f t="shared" si="131"/>
        <v>7445.14</v>
      </c>
      <c r="BC450" s="280">
        <f t="shared" si="130"/>
        <v>12198.54</v>
      </c>
      <c r="BD450" s="280">
        <f t="shared" si="130"/>
        <v>12228.91</v>
      </c>
      <c r="BE450" s="280">
        <f t="shared" si="130"/>
        <v>12228.91</v>
      </c>
      <c r="BF450" s="280">
        <f t="shared" si="130"/>
        <v>12228.91</v>
      </c>
      <c r="BG450" s="280">
        <f t="shared" si="130"/>
        <v>12228.91</v>
      </c>
      <c r="BH450" s="280">
        <f t="shared" si="130"/>
        <v>12228.91</v>
      </c>
      <c r="BI450" s="280">
        <f t="shared" si="134"/>
        <v>12228.91</v>
      </c>
      <c r="BJ450" s="280">
        <f t="shared" si="134"/>
        <v>12228.91</v>
      </c>
      <c r="BK450" s="280">
        <f t="shared" si="134"/>
        <v>12228.91</v>
      </c>
      <c r="BL450" s="284">
        <f t="shared" si="133"/>
        <v>122694.53000000003</v>
      </c>
    </row>
    <row r="451" spans="1:64" x14ac:dyDescent="0.25">
      <c r="A451" s="268" t="s">
        <v>444</v>
      </c>
      <c r="B451" s="175">
        <v>2.4300000000000002E-2</v>
      </c>
      <c r="C451" s="175">
        <v>2.4300000000000002E-2</v>
      </c>
      <c r="D451" s="272">
        <v>55125.86</v>
      </c>
      <c r="E451" s="272">
        <v>55125.86</v>
      </c>
      <c r="F451" s="272">
        <v>55125.86</v>
      </c>
      <c r="G451" s="272">
        <v>55125.86</v>
      </c>
      <c r="H451" s="272">
        <v>55125.86</v>
      </c>
      <c r="I451" s="272">
        <v>55125.86</v>
      </c>
      <c r="J451" s="272">
        <v>55125.86</v>
      </c>
      <c r="K451" s="272">
        <v>55125.86</v>
      </c>
      <c r="L451" s="272">
        <v>55125.86</v>
      </c>
      <c r="M451" s="272">
        <v>55125.86</v>
      </c>
      <c r="N451" s="272">
        <v>55125.86</v>
      </c>
      <c r="O451" s="272">
        <v>55125.86</v>
      </c>
      <c r="P451" s="272">
        <f t="shared" si="125"/>
        <v>661510.31999999995</v>
      </c>
      <c r="Q451" s="272">
        <v>55125.86</v>
      </c>
      <c r="R451" s="272">
        <v>55125.86</v>
      </c>
      <c r="S451" s="272">
        <v>55125.86</v>
      </c>
      <c r="T451" s="272">
        <v>55125.86</v>
      </c>
      <c r="U451" s="272">
        <v>55125.86</v>
      </c>
      <c r="V451" s="272">
        <v>55125.86</v>
      </c>
      <c r="W451" s="272">
        <v>55125.86</v>
      </c>
      <c r="X451" s="272">
        <v>55125.86</v>
      </c>
      <c r="Y451" s="272">
        <v>55125.86</v>
      </c>
      <c r="Z451" s="272">
        <v>55125.86</v>
      </c>
      <c r="AA451" s="272">
        <v>55125.86</v>
      </c>
      <c r="AB451" s="272">
        <v>55125.86</v>
      </c>
      <c r="AC451" s="272">
        <v>55125.86</v>
      </c>
      <c r="AD451" s="272">
        <v>55125.86</v>
      </c>
      <c r="AE451" s="272">
        <v>55125.86</v>
      </c>
      <c r="AF451" s="272">
        <v>55125.86</v>
      </c>
      <c r="AG451" s="170">
        <f t="shared" si="126"/>
        <v>661510.31999999995</v>
      </c>
      <c r="AI451" s="284">
        <f t="shared" si="136"/>
        <v>111.63</v>
      </c>
      <c r="AJ451" s="284">
        <f t="shared" si="136"/>
        <v>111.63</v>
      </c>
      <c r="AK451" s="284">
        <f t="shared" si="136"/>
        <v>111.63</v>
      </c>
      <c r="AL451" s="284">
        <f t="shared" si="135"/>
        <v>111.63</v>
      </c>
      <c r="AM451" s="284">
        <f t="shared" si="135"/>
        <v>111.63</v>
      </c>
      <c r="AN451" s="284">
        <f t="shared" si="135"/>
        <v>111.63</v>
      </c>
      <c r="AO451" s="284">
        <f t="shared" si="129"/>
        <v>111.63</v>
      </c>
      <c r="AP451" s="284">
        <f t="shared" si="129"/>
        <v>111.63</v>
      </c>
      <c r="AQ451" s="284">
        <f t="shared" si="129"/>
        <v>111.63</v>
      </c>
      <c r="AR451" s="284">
        <f t="shared" ref="AR451:AT510" si="137">ROUND(M451*$B451/12,2)</f>
        <v>111.63</v>
      </c>
      <c r="AS451" s="284">
        <f t="shared" si="137"/>
        <v>111.63</v>
      </c>
      <c r="AT451" s="284">
        <f t="shared" si="137"/>
        <v>111.63</v>
      </c>
      <c r="AU451" s="280">
        <f t="shared" si="127"/>
        <v>1339.56</v>
      </c>
      <c r="AV451" s="280">
        <f t="shared" si="132"/>
        <v>111.63</v>
      </c>
      <c r="AW451" s="280">
        <f t="shared" si="132"/>
        <v>111.63</v>
      </c>
      <c r="AX451" s="280">
        <f t="shared" si="132"/>
        <v>111.63</v>
      </c>
      <c r="AY451" s="280">
        <f t="shared" si="132"/>
        <v>111.63</v>
      </c>
      <c r="AZ451" s="280">
        <f t="shared" si="131"/>
        <v>111.63</v>
      </c>
      <c r="BA451" s="280">
        <f t="shared" si="131"/>
        <v>111.63</v>
      </c>
      <c r="BB451" s="280">
        <f t="shared" si="131"/>
        <v>111.63</v>
      </c>
      <c r="BC451" s="280">
        <f t="shared" si="130"/>
        <v>111.63</v>
      </c>
      <c r="BD451" s="280">
        <f t="shared" si="130"/>
        <v>111.63</v>
      </c>
      <c r="BE451" s="280">
        <f t="shared" si="130"/>
        <v>111.63</v>
      </c>
      <c r="BF451" s="280">
        <f t="shared" si="130"/>
        <v>111.63</v>
      </c>
      <c r="BG451" s="280">
        <f t="shared" si="130"/>
        <v>111.63</v>
      </c>
      <c r="BH451" s="280">
        <f t="shared" si="130"/>
        <v>111.63</v>
      </c>
      <c r="BI451" s="280">
        <f t="shared" si="134"/>
        <v>111.63</v>
      </c>
      <c r="BJ451" s="280">
        <f t="shared" si="134"/>
        <v>111.63</v>
      </c>
      <c r="BK451" s="280">
        <f t="shared" si="134"/>
        <v>111.63</v>
      </c>
      <c r="BL451" s="284">
        <f t="shared" si="133"/>
        <v>1339.56</v>
      </c>
    </row>
    <row r="452" spans="1:64" x14ac:dyDescent="0.25">
      <c r="A452" s="268" t="s">
        <v>445</v>
      </c>
      <c r="B452" s="175">
        <v>2.4300000000000002E-2</v>
      </c>
      <c r="C452" s="175">
        <v>2.4300000000000002E-2</v>
      </c>
      <c r="D452" s="272">
        <v>4559589.37</v>
      </c>
      <c r="E452" s="272">
        <v>4559589.37</v>
      </c>
      <c r="F452" s="272">
        <v>4559589.37</v>
      </c>
      <c r="G452" s="272">
        <v>4714243.21</v>
      </c>
      <c r="H452" s="272">
        <v>4866873.2300000004</v>
      </c>
      <c r="I452" s="272">
        <v>4871900.7300000004</v>
      </c>
      <c r="J452" s="272">
        <v>4878952.04</v>
      </c>
      <c r="K452" s="272">
        <v>4878952.04</v>
      </c>
      <c r="L452" s="272">
        <v>4878952.04</v>
      </c>
      <c r="M452" s="272">
        <v>4878952.04</v>
      </c>
      <c r="N452" s="272">
        <v>4878952.04</v>
      </c>
      <c r="O452" s="272">
        <v>4878952.04</v>
      </c>
      <c r="P452" s="272">
        <f t="shared" si="125"/>
        <v>57405497.519999996</v>
      </c>
      <c r="Q452" s="272">
        <v>4878952.04</v>
      </c>
      <c r="R452" s="272">
        <v>4878952.04</v>
      </c>
      <c r="S452" s="272">
        <v>4878952.04</v>
      </c>
      <c r="T452" s="272">
        <v>4878952.04</v>
      </c>
      <c r="U452" s="272">
        <v>4878952.04</v>
      </c>
      <c r="V452" s="272">
        <v>4878952.04</v>
      </c>
      <c r="W452" s="272">
        <v>4878952.04</v>
      </c>
      <c r="X452" s="272">
        <v>4878952.04</v>
      </c>
      <c r="Y452" s="272">
        <v>4878952.04</v>
      </c>
      <c r="Z452" s="272">
        <v>4878952.04</v>
      </c>
      <c r="AA452" s="272">
        <v>4878952.04</v>
      </c>
      <c r="AB452" s="272">
        <v>4878952.04</v>
      </c>
      <c r="AC452" s="272">
        <v>4878952.04</v>
      </c>
      <c r="AD452" s="272">
        <v>4878952.04</v>
      </c>
      <c r="AE452" s="272">
        <v>4878952.04</v>
      </c>
      <c r="AF452" s="272">
        <v>4878952.04</v>
      </c>
      <c r="AG452" s="170">
        <f t="shared" si="126"/>
        <v>58547424.479999997</v>
      </c>
      <c r="AI452" s="284">
        <f t="shared" si="136"/>
        <v>9233.17</v>
      </c>
      <c r="AJ452" s="284">
        <f t="shared" si="136"/>
        <v>9233.17</v>
      </c>
      <c r="AK452" s="284">
        <f t="shared" si="136"/>
        <v>9233.17</v>
      </c>
      <c r="AL452" s="284">
        <f t="shared" si="135"/>
        <v>9546.34</v>
      </c>
      <c r="AM452" s="284">
        <f t="shared" si="135"/>
        <v>9855.42</v>
      </c>
      <c r="AN452" s="284">
        <f t="shared" si="135"/>
        <v>9865.6</v>
      </c>
      <c r="AO452" s="284">
        <f t="shared" si="135"/>
        <v>9879.8799999999992</v>
      </c>
      <c r="AP452" s="284">
        <f t="shared" si="135"/>
        <v>9879.8799999999992</v>
      </c>
      <c r="AQ452" s="284">
        <f t="shared" si="135"/>
        <v>9879.8799999999992</v>
      </c>
      <c r="AR452" s="284">
        <f t="shared" si="137"/>
        <v>9879.8799999999992</v>
      </c>
      <c r="AS452" s="284">
        <f t="shared" si="137"/>
        <v>9879.8799999999992</v>
      </c>
      <c r="AT452" s="284">
        <f t="shared" si="137"/>
        <v>9879.8799999999992</v>
      </c>
      <c r="AU452" s="280">
        <f t="shared" si="127"/>
        <v>116246.15000000002</v>
      </c>
      <c r="AV452" s="280">
        <f t="shared" si="132"/>
        <v>9879.8799999999992</v>
      </c>
      <c r="AW452" s="280">
        <f t="shared" si="132"/>
        <v>9879.8799999999992</v>
      </c>
      <c r="AX452" s="280">
        <f t="shared" si="132"/>
        <v>9879.8799999999992</v>
      </c>
      <c r="AY452" s="280">
        <f t="shared" si="132"/>
        <v>9879.8799999999992</v>
      </c>
      <c r="AZ452" s="280">
        <f t="shared" si="131"/>
        <v>9879.8799999999992</v>
      </c>
      <c r="BA452" s="280">
        <f t="shared" si="131"/>
        <v>9879.8799999999992</v>
      </c>
      <c r="BB452" s="280">
        <f t="shared" si="131"/>
        <v>9879.8799999999992</v>
      </c>
      <c r="BC452" s="280">
        <f t="shared" si="130"/>
        <v>9879.8799999999992</v>
      </c>
      <c r="BD452" s="280">
        <f t="shared" si="130"/>
        <v>9879.8799999999992</v>
      </c>
      <c r="BE452" s="280">
        <f t="shared" si="130"/>
        <v>9879.8799999999992</v>
      </c>
      <c r="BF452" s="280">
        <f t="shared" si="130"/>
        <v>9879.8799999999992</v>
      </c>
      <c r="BG452" s="280">
        <f t="shared" si="130"/>
        <v>9879.8799999999992</v>
      </c>
      <c r="BH452" s="280">
        <f t="shared" si="130"/>
        <v>9879.8799999999992</v>
      </c>
      <c r="BI452" s="280">
        <f t="shared" si="134"/>
        <v>9879.8799999999992</v>
      </c>
      <c r="BJ452" s="280">
        <f t="shared" si="134"/>
        <v>9879.8799999999992</v>
      </c>
      <c r="BK452" s="280">
        <f t="shared" si="134"/>
        <v>9879.8799999999992</v>
      </c>
      <c r="BL452" s="284">
        <f t="shared" si="133"/>
        <v>118558.56000000001</v>
      </c>
    </row>
    <row r="453" spans="1:64" x14ac:dyDescent="0.25">
      <c r="A453" s="268" t="s">
        <v>446</v>
      </c>
      <c r="B453" s="175">
        <v>2.4300000000000002E-2</v>
      </c>
      <c r="C453" s="175">
        <v>2.4300000000000002E-2</v>
      </c>
      <c r="D453" s="272">
        <v>10925647.77</v>
      </c>
      <c r="E453" s="272">
        <v>10925647.77</v>
      </c>
      <c r="F453" s="272">
        <v>10925647.77</v>
      </c>
      <c r="G453" s="272">
        <v>10925647.77</v>
      </c>
      <c r="H453" s="272">
        <v>10925647.77</v>
      </c>
      <c r="I453" s="272">
        <v>10928280.57</v>
      </c>
      <c r="J453" s="272">
        <v>10930913.369999999</v>
      </c>
      <c r="K453" s="272">
        <v>10974404.864999998</v>
      </c>
      <c r="L453" s="272">
        <v>11017896.359999999</v>
      </c>
      <c r="M453" s="272">
        <v>11017896.359999999</v>
      </c>
      <c r="N453" s="272">
        <v>11017896.359999999</v>
      </c>
      <c r="O453" s="272">
        <v>11017896.359999999</v>
      </c>
      <c r="P453" s="272">
        <f t="shared" si="125"/>
        <v>131533423.09499998</v>
      </c>
      <c r="Q453" s="272">
        <v>11017896.359999999</v>
      </c>
      <c r="R453" s="272">
        <v>11017896.359999999</v>
      </c>
      <c r="S453" s="272">
        <v>11017896.359999999</v>
      </c>
      <c r="T453" s="272">
        <v>11017896.359999999</v>
      </c>
      <c r="U453" s="272">
        <v>11017896.359999999</v>
      </c>
      <c r="V453" s="272">
        <v>11017896.359999999</v>
      </c>
      <c r="W453" s="272">
        <v>11017896.359999999</v>
      </c>
      <c r="X453" s="272">
        <v>11017896.359999999</v>
      </c>
      <c r="Y453" s="272">
        <v>11017896.359999999</v>
      </c>
      <c r="Z453" s="272">
        <v>11167916.559999999</v>
      </c>
      <c r="AA453" s="272">
        <v>11317936.76</v>
      </c>
      <c r="AB453" s="272">
        <v>11317936.76</v>
      </c>
      <c r="AC453" s="272">
        <v>11317936.76</v>
      </c>
      <c r="AD453" s="272">
        <v>11317936.76</v>
      </c>
      <c r="AE453" s="272">
        <v>11317936.76</v>
      </c>
      <c r="AF453" s="272">
        <v>11317936.76</v>
      </c>
      <c r="AG453" s="170">
        <f t="shared" si="126"/>
        <v>134165018.92000003</v>
      </c>
      <c r="AI453" s="284">
        <f t="shared" si="136"/>
        <v>22124.44</v>
      </c>
      <c r="AJ453" s="284">
        <f t="shared" si="136"/>
        <v>22124.44</v>
      </c>
      <c r="AK453" s="284">
        <f t="shared" si="136"/>
        <v>22124.44</v>
      </c>
      <c r="AL453" s="284">
        <f t="shared" si="135"/>
        <v>22124.44</v>
      </c>
      <c r="AM453" s="284">
        <f t="shared" si="135"/>
        <v>22124.44</v>
      </c>
      <c r="AN453" s="284">
        <f t="shared" si="135"/>
        <v>22129.77</v>
      </c>
      <c r="AO453" s="284">
        <f t="shared" si="135"/>
        <v>22135.1</v>
      </c>
      <c r="AP453" s="284">
        <f t="shared" si="135"/>
        <v>22223.17</v>
      </c>
      <c r="AQ453" s="284">
        <f t="shared" si="135"/>
        <v>22311.24</v>
      </c>
      <c r="AR453" s="284">
        <f t="shared" si="137"/>
        <v>22311.24</v>
      </c>
      <c r="AS453" s="284">
        <f t="shared" si="137"/>
        <v>22311.24</v>
      </c>
      <c r="AT453" s="284">
        <f t="shared" si="137"/>
        <v>22311.24</v>
      </c>
      <c r="AU453" s="280">
        <f t="shared" si="127"/>
        <v>266355.19999999995</v>
      </c>
      <c r="AV453" s="280">
        <f t="shared" si="132"/>
        <v>22311.24</v>
      </c>
      <c r="AW453" s="280">
        <f t="shared" si="132"/>
        <v>22311.24</v>
      </c>
      <c r="AX453" s="280">
        <f t="shared" si="132"/>
        <v>22311.24</v>
      </c>
      <c r="AY453" s="280">
        <f t="shared" si="132"/>
        <v>22311.24</v>
      </c>
      <c r="AZ453" s="280">
        <f t="shared" si="131"/>
        <v>22311.24</v>
      </c>
      <c r="BA453" s="280">
        <f t="shared" si="131"/>
        <v>22311.24</v>
      </c>
      <c r="BB453" s="280">
        <f t="shared" si="131"/>
        <v>22311.24</v>
      </c>
      <c r="BC453" s="280">
        <f t="shared" si="130"/>
        <v>22311.24</v>
      </c>
      <c r="BD453" s="280">
        <f t="shared" si="130"/>
        <v>22311.24</v>
      </c>
      <c r="BE453" s="280">
        <f t="shared" si="130"/>
        <v>22615.03</v>
      </c>
      <c r="BF453" s="280">
        <f t="shared" si="130"/>
        <v>22918.82</v>
      </c>
      <c r="BG453" s="280">
        <f t="shared" si="130"/>
        <v>22918.82</v>
      </c>
      <c r="BH453" s="280">
        <f t="shared" si="130"/>
        <v>22918.82</v>
      </c>
      <c r="BI453" s="280">
        <f t="shared" si="134"/>
        <v>22918.82</v>
      </c>
      <c r="BJ453" s="280">
        <f t="shared" si="134"/>
        <v>22918.82</v>
      </c>
      <c r="BK453" s="280">
        <f t="shared" si="134"/>
        <v>22918.82</v>
      </c>
      <c r="BL453" s="284">
        <f t="shared" si="133"/>
        <v>271684.15000000002</v>
      </c>
    </row>
    <row r="454" spans="1:64" x14ac:dyDescent="0.25">
      <c r="A454" s="268" t="s">
        <v>447</v>
      </c>
      <c r="B454" s="175">
        <v>2.4300000000000002E-2</v>
      </c>
      <c r="C454" s="175">
        <v>2.4300000000000002E-2</v>
      </c>
      <c r="D454" s="272">
        <v>2275485.88</v>
      </c>
      <c r="E454" s="272">
        <v>2280744.0099999998</v>
      </c>
      <c r="F454" s="272">
        <v>2451829.17</v>
      </c>
      <c r="G454" s="272">
        <v>2619679.2599999998</v>
      </c>
      <c r="H454" s="272">
        <v>2621965.9300000002</v>
      </c>
      <c r="I454" s="272">
        <v>2614435.34</v>
      </c>
      <c r="J454" s="272">
        <v>2606359.7800000003</v>
      </c>
      <c r="K454" s="272">
        <v>2636885.0700000003</v>
      </c>
      <c r="L454" s="272">
        <v>2667698.6500000004</v>
      </c>
      <c r="M454" s="272">
        <v>2667698.6500000004</v>
      </c>
      <c r="N454" s="272">
        <v>2667698.6500000004</v>
      </c>
      <c r="O454" s="272">
        <v>2667698.6500000004</v>
      </c>
      <c r="P454" s="272">
        <f t="shared" ref="P454:P510" si="138">SUM(D454:O454)</f>
        <v>30778179.039999999</v>
      </c>
      <c r="Q454" s="272">
        <v>2667698.6500000004</v>
      </c>
      <c r="R454" s="272">
        <v>2667698.6500000004</v>
      </c>
      <c r="S454" s="272">
        <v>2667698.6500000004</v>
      </c>
      <c r="T454" s="272">
        <v>2667698.6500000004</v>
      </c>
      <c r="U454" s="272">
        <v>2667698.6500000004</v>
      </c>
      <c r="V454" s="272">
        <v>2667698.6500000004</v>
      </c>
      <c r="W454" s="272">
        <v>2667698.6500000004</v>
      </c>
      <c r="X454" s="272">
        <v>2667698.6500000004</v>
      </c>
      <c r="Y454" s="272">
        <v>2667698.6500000004</v>
      </c>
      <c r="Z454" s="272">
        <v>2667698.6500000004</v>
      </c>
      <c r="AA454" s="272">
        <v>2667698.6500000004</v>
      </c>
      <c r="AB454" s="272">
        <v>2667698.6500000004</v>
      </c>
      <c r="AC454" s="272">
        <v>2667698.6500000004</v>
      </c>
      <c r="AD454" s="272">
        <v>2667698.6500000004</v>
      </c>
      <c r="AE454" s="272">
        <v>2667698.6500000004</v>
      </c>
      <c r="AF454" s="272">
        <v>2667698.6500000004</v>
      </c>
      <c r="AG454" s="170">
        <f t="shared" ref="AG454:AG510" si="139">SUM(U454:AF454)</f>
        <v>32012383.799999997</v>
      </c>
      <c r="AI454" s="284">
        <f t="shared" si="136"/>
        <v>4607.8599999999997</v>
      </c>
      <c r="AJ454" s="284">
        <f t="shared" si="136"/>
        <v>4618.51</v>
      </c>
      <c r="AK454" s="284">
        <f t="shared" si="136"/>
        <v>4964.95</v>
      </c>
      <c r="AL454" s="284">
        <f t="shared" si="135"/>
        <v>5304.85</v>
      </c>
      <c r="AM454" s="284">
        <f t="shared" si="135"/>
        <v>5309.48</v>
      </c>
      <c r="AN454" s="284">
        <f t="shared" si="135"/>
        <v>5294.23</v>
      </c>
      <c r="AO454" s="284">
        <f t="shared" si="135"/>
        <v>5277.88</v>
      </c>
      <c r="AP454" s="284">
        <f t="shared" si="135"/>
        <v>5339.69</v>
      </c>
      <c r="AQ454" s="284">
        <f t="shared" si="135"/>
        <v>5402.09</v>
      </c>
      <c r="AR454" s="284">
        <f t="shared" si="137"/>
        <v>5402.09</v>
      </c>
      <c r="AS454" s="284">
        <f t="shared" si="137"/>
        <v>5402.09</v>
      </c>
      <c r="AT454" s="284">
        <f t="shared" si="137"/>
        <v>5402.09</v>
      </c>
      <c r="AU454" s="280">
        <f t="shared" ref="AU454:AU505" si="140">SUM(AI454:AT454)</f>
        <v>62325.809999999983</v>
      </c>
      <c r="AV454" s="280">
        <f t="shared" si="132"/>
        <v>5402.09</v>
      </c>
      <c r="AW454" s="280">
        <f t="shared" si="132"/>
        <v>5402.09</v>
      </c>
      <c r="AX454" s="280">
        <f t="shared" si="132"/>
        <v>5402.09</v>
      </c>
      <c r="AY454" s="280">
        <f t="shared" si="132"/>
        <v>5402.09</v>
      </c>
      <c r="AZ454" s="280">
        <f t="shared" si="131"/>
        <v>5402.09</v>
      </c>
      <c r="BA454" s="280">
        <f t="shared" si="131"/>
        <v>5402.09</v>
      </c>
      <c r="BB454" s="280">
        <f t="shared" si="131"/>
        <v>5402.09</v>
      </c>
      <c r="BC454" s="280">
        <f t="shared" si="130"/>
        <v>5402.09</v>
      </c>
      <c r="BD454" s="280">
        <f t="shared" si="130"/>
        <v>5402.09</v>
      </c>
      <c r="BE454" s="280">
        <f t="shared" si="130"/>
        <v>5402.09</v>
      </c>
      <c r="BF454" s="280">
        <f t="shared" si="130"/>
        <v>5402.09</v>
      </c>
      <c r="BG454" s="280">
        <f t="shared" si="130"/>
        <v>5402.09</v>
      </c>
      <c r="BH454" s="280">
        <f t="shared" si="130"/>
        <v>5402.09</v>
      </c>
      <c r="BI454" s="280">
        <f t="shared" si="134"/>
        <v>5402.09</v>
      </c>
      <c r="BJ454" s="280">
        <f t="shared" si="134"/>
        <v>5402.09</v>
      </c>
      <c r="BK454" s="280">
        <f t="shared" si="134"/>
        <v>5402.09</v>
      </c>
      <c r="BL454" s="284">
        <f t="shared" si="133"/>
        <v>64825.079999999987</v>
      </c>
    </row>
    <row r="455" spans="1:64" x14ac:dyDescent="0.25">
      <c r="A455" s="268" t="s">
        <v>448</v>
      </c>
      <c r="B455" s="175">
        <v>1.43E-2</v>
      </c>
      <c r="C455" s="175">
        <v>1.43E-2</v>
      </c>
      <c r="D455" s="272">
        <v>28493.37</v>
      </c>
      <c r="E455" s="272">
        <v>28493.37</v>
      </c>
      <c r="F455" s="272">
        <v>28493.37</v>
      </c>
      <c r="G455" s="272">
        <v>28493.37</v>
      </c>
      <c r="H455" s="272">
        <v>28493.37</v>
      </c>
      <c r="I455" s="272">
        <v>28493.37</v>
      </c>
      <c r="J455" s="272">
        <v>28493.37</v>
      </c>
      <c r="K455" s="272">
        <v>28493.37</v>
      </c>
      <c r="L455" s="272">
        <v>28493.37</v>
      </c>
      <c r="M455" s="272">
        <v>28493.37</v>
      </c>
      <c r="N455" s="272">
        <v>28493.37</v>
      </c>
      <c r="O455" s="272">
        <v>28493.37</v>
      </c>
      <c r="P455" s="272">
        <f t="shared" si="138"/>
        <v>341920.44</v>
      </c>
      <c r="Q455" s="272">
        <v>28493.37</v>
      </c>
      <c r="R455" s="272">
        <v>28493.37</v>
      </c>
      <c r="S455" s="272">
        <v>28493.37</v>
      </c>
      <c r="T455" s="272">
        <v>28493.37</v>
      </c>
      <c r="U455" s="272">
        <v>28493.37</v>
      </c>
      <c r="V455" s="272">
        <v>28493.37</v>
      </c>
      <c r="W455" s="272">
        <v>28493.37</v>
      </c>
      <c r="X455" s="272">
        <v>28493.37</v>
      </c>
      <c r="Y455" s="272">
        <v>28493.37</v>
      </c>
      <c r="Z455" s="272">
        <v>28493.37</v>
      </c>
      <c r="AA455" s="272">
        <v>28493.37</v>
      </c>
      <c r="AB455" s="272">
        <v>28493.37</v>
      </c>
      <c r="AC455" s="272">
        <v>28493.37</v>
      </c>
      <c r="AD455" s="272">
        <v>28493.37</v>
      </c>
      <c r="AE455" s="272">
        <v>28493.37</v>
      </c>
      <c r="AF455" s="272">
        <v>28493.37</v>
      </c>
      <c r="AG455" s="170">
        <f t="shared" si="139"/>
        <v>341920.44</v>
      </c>
      <c r="AI455" s="284">
        <f t="shared" si="136"/>
        <v>33.950000000000003</v>
      </c>
      <c r="AJ455" s="284">
        <f t="shared" si="136"/>
        <v>33.950000000000003</v>
      </c>
      <c r="AK455" s="284">
        <f t="shared" si="136"/>
        <v>33.950000000000003</v>
      </c>
      <c r="AL455" s="284">
        <f t="shared" si="135"/>
        <v>33.950000000000003</v>
      </c>
      <c r="AM455" s="284">
        <f t="shared" si="135"/>
        <v>33.950000000000003</v>
      </c>
      <c r="AN455" s="284">
        <f t="shared" si="135"/>
        <v>33.950000000000003</v>
      </c>
      <c r="AO455" s="284">
        <f t="shared" si="135"/>
        <v>33.950000000000003</v>
      </c>
      <c r="AP455" s="284">
        <f t="shared" si="135"/>
        <v>33.950000000000003</v>
      </c>
      <c r="AQ455" s="284">
        <f t="shared" si="135"/>
        <v>33.950000000000003</v>
      </c>
      <c r="AR455" s="284">
        <f t="shared" si="137"/>
        <v>33.950000000000003</v>
      </c>
      <c r="AS455" s="284">
        <f t="shared" si="137"/>
        <v>33.950000000000003</v>
      </c>
      <c r="AT455" s="284">
        <f t="shared" si="137"/>
        <v>33.950000000000003</v>
      </c>
      <c r="AU455" s="280">
        <f t="shared" si="140"/>
        <v>407.39999999999992</v>
      </c>
      <c r="AV455" s="280">
        <f t="shared" si="132"/>
        <v>33.950000000000003</v>
      </c>
      <c r="AW455" s="280">
        <f t="shared" si="132"/>
        <v>33.950000000000003</v>
      </c>
      <c r="AX455" s="280">
        <f t="shared" si="132"/>
        <v>33.950000000000003</v>
      </c>
      <c r="AY455" s="280">
        <f t="shared" si="132"/>
        <v>33.950000000000003</v>
      </c>
      <c r="AZ455" s="280">
        <f t="shared" si="131"/>
        <v>33.950000000000003</v>
      </c>
      <c r="BA455" s="280">
        <f t="shared" si="131"/>
        <v>33.950000000000003</v>
      </c>
      <c r="BB455" s="280">
        <f t="shared" si="131"/>
        <v>33.950000000000003</v>
      </c>
      <c r="BC455" s="280">
        <f t="shared" si="130"/>
        <v>33.950000000000003</v>
      </c>
      <c r="BD455" s="280">
        <f t="shared" si="130"/>
        <v>33.950000000000003</v>
      </c>
      <c r="BE455" s="280">
        <f t="shared" si="130"/>
        <v>33.950000000000003</v>
      </c>
      <c r="BF455" s="280">
        <f t="shared" si="130"/>
        <v>33.950000000000003</v>
      </c>
      <c r="BG455" s="280">
        <f t="shared" si="130"/>
        <v>33.950000000000003</v>
      </c>
      <c r="BH455" s="280">
        <f t="shared" si="130"/>
        <v>33.950000000000003</v>
      </c>
      <c r="BI455" s="280">
        <f t="shared" si="134"/>
        <v>33.950000000000003</v>
      </c>
      <c r="BJ455" s="280">
        <f t="shared" si="134"/>
        <v>33.950000000000003</v>
      </c>
      <c r="BK455" s="280">
        <f t="shared" si="134"/>
        <v>33.950000000000003</v>
      </c>
      <c r="BL455" s="284">
        <f t="shared" si="133"/>
        <v>407.39999999999992</v>
      </c>
    </row>
    <row r="456" spans="1:64" x14ac:dyDescent="0.25">
      <c r="A456" s="268" t="s">
        <v>449</v>
      </c>
      <c r="B456" s="175">
        <v>1.43E-2</v>
      </c>
      <c r="C456" s="175">
        <v>1.43E-2</v>
      </c>
      <c r="D456" s="272">
        <v>12390.23</v>
      </c>
      <c r="E456" s="272">
        <v>12390.23</v>
      </c>
      <c r="F456" s="272">
        <v>12390.23</v>
      </c>
      <c r="G456" s="272">
        <v>12390.23</v>
      </c>
      <c r="H456" s="272">
        <v>12390.23</v>
      </c>
      <c r="I456" s="272">
        <v>12390.23</v>
      </c>
      <c r="J456" s="272">
        <v>12390.23</v>
      </c>
      <c r="K456" s="272">
        <v>12390.23</v>
      </c>
      <c r="L456" s="272">
        <v>12390.23</v>
      </c>
      <c r="M456" s="272">
        <v>12390.23</v>
      </c>
      <c r="N456" s="272">
        <v>12390.23</v>
      </c>
      <c r="O456" s="272">
        <v>12390.23</v>
      </c>
      <c r="P456" s="272">
        <f t="shared" si="138"/>
        <v>148682.75999999998</v>
      </c>
      <c r="Q456" s="272">
        <v>12390.23</v>
      </c>
      <c r="R456" s="272">
        <v>12390.23</v>
      </c>
      <c r="S456" s="272">
        <v>12390.23</v>
      </c>
      <c r="T456" s="272">
        <v>12390.23</v>
      </c>
      <c r="U456" s="272">
        <v>12390.23</v>
      </c>
      <c r="V456" s="272">
        <v>12390.23</v>
      </c>
      <c r="W456" s="272">
        <v>12390.23</v>
      </c>
      <c r="X456" s="272">
        <v>12390.23</v>
      </c>
      <c r="Y456" s="272">
        <v>12390.23</v>
      </c>
      <c r="Z456" s="272">
        <v>12390.23</v>
      </c>
      <c r="AA456" s="272">
        <v>12390.23</v>
      </c>
      <c r="AB456" s="272">
        <v>12390.23</v>
      </c>
      <c r="AC456" s="272">
        <v>12390.23</v>
      </c>
      <c r="AD456" s="272">
        <v>12390.23</v>
      </c>
      <c r="AE456" s="272">
        <v>12390.23</v>
      </c>
      <c r="AF456" s="272">
        <v>12390.23</v>
      </c>
      <c r="AG456" s="170">
        <f t="shared" si="139"/>
        <v>148682.75999999998</v>
      </c>
      <c r="AI456" s="284">
        <f t="shared" si="136"/>
        <v>14.77</v>
      </c>
      <c r="AJ456" s="284">
        <f t="shared" si="136"/>
        <v>14.77</v>
      </c>
      <c r="AK456" s="284">
        <f t="shared" si="136"/>
        <v>14.77</v>
      </c>
      <c r="AL456" s="284">
        <f t="shared" si="135"/>
        <v>14.77</v>
      </c>
      <c r="AM456" s="284">
        <f t="shared" si="135"/>
        <v>14.77</v>
      </c>
      <c r="AN456" s="284">
        <f t="shared" si="135"/>
        <v>14.77</v>
      </c>
      <c r="AO456" s="284">
        <f t="shared" si="135"/>
        <v>14.77</v>
      </c>
      <c r="AP456" s="284">
        <f t="shared" si="135"/>
        <v>14.77</v>
      </c>
      <c r="AQ456" s="284">
        <f t="shared" si="135"/>
        <v>14.77</v>
      </c>
      <c r="AR456" s="284">
        <f t="shared" si="137"/>
        <v>14.77</v>
      </c>
      <c r="AS456" s="284">
        <f t="shared" si="137"/>
        <v>14.77</v>
      </c>
      <c r="AT456" s="284">
        <f t="shared" si="137"/>
        <v>14.77</v>
      </c>
      <c r="AU456" s="280">
        <f t="shared" si="140"/>
        <v>177.24</v>
      </c>
      <c r="AV456" s="280">
        <f t="shared" si="132"/>
        <v>14.77</v>
      </c>
      <c r="AW456" s="280">
        <f t="shared" si="132"/>
        <v>14.77</v>
      </c>
      <c r="AX456" s="280">
        <f t="shared" si="132"/>
        <v>14.77</v>
      </c>
      <c r="AY456" s="280">
        <f t="shared" si="132"/>
        <v>14.77</v>
      </c>
      <c r="AZ456" s="280">
        <f t="shared" si="131"/>
        <v>14.77</v>
      </c>
      <c r="BA456" s="280">
        <f t="shared" si="131"/>
        <v>14.77</v>
      </c>
      <c r="BB456" s="280">
        <f t="shared" si="131"/>
        <v>14.77</v>
      </c>
      <c r="BC456" s="280">
        <f t="shared" si="130"/>
        <v>14.77</v>
      </c>
      <c r="BD456" s="280">
        <f t="shared" si="130"/>
        <v>14.77</v>
      </c>
      <c r="BE456" s="280">
        <f t="shared" si="130"/>
        <v>14.77</v>
      </c>
      <c r="BF456" s="280">
        <f t="shared" si="130"/>
        <v>14.77</v>
      </c>
      <c r="BG456" s="280">
        <f t="shared" si="130"/>
        <v>14.77</v>
      </c>
      <c r="BH456" s="280">
        <f t="shared" si="130"/>
        <v>14.77</v>
      </c>
      <c r="BI456" s="280">
        <f t="shared" si="134"/>
        <v>14.77</v>
      </c>
      <c r="BJ456" s="280">
        <f t="shared" si="134"/>
        <v>14.77</v>
      </c>
      <c r="BK456" s="280">
        <f t="shared" si="134"/>
        <v>14.77</v>
      </c>
      <c r="BL456" s="284">
        <f t="shared" si="133"/>
        <v>177.24</v>
      </c>
    </row>
    <row r="457" spans="1:64" x14ac:dyDescent="0.25">
      <c r="A457" s="268" t="s">
        <v>450</v>
      </c>
      <c r="B457" s="175">
        <v>1.43E-2</v>
      </c>
      <c r="C457" s="175">
        <v>1.43E-2</v>
      </c>
      <c r="D457" s="272">
        <v>0</v>
      </c>
      <c r="E457" s="272">
        <v>0</v>
      </c>
      <c r="F457" s="272">
        <v>0</v>
      </c>
      <c r="G457" s="272">
        <v>0</v>
      </c>
      <c r="H457" s="272">
        <v>0</v>
      </c>
      <c r="I457" s="272">
        <v>0</v>
      </c>
      <c r="J457" s="272">
        <v>0</v>
      </c>
      <c r="K457" s="272">
        <v>0</v>
      </c>
      <c r="L457" s="272">
        <v>0</v>
      </c>
      <c r="M457" s="272">
        <v>0</v>
      </c>
      <c r="N457" s="272">
        <v>0</v>
      </c>
      <c r="O457" s="272">
        <v>0</v>
      </c>
      <c r="P457" s="272">
        <f t="shared" si="138"/>
        <v>0</v>
      </c>
      <c r="Q457" s="272">
        <v>0</v>
      </c>
      <c r="R457" s="272">
        <v>0</v>
      </c>
      <c r="S457" s="272">
        <v>0</v>
      </c>
      <c r="T457" s="272">
        <v>0</v>
      </c>
      <c r="U457" s="272">
        <v>0</v>
      </c>
      <c r="V457" s="272">
        <v>0</v>
      </c>
      <c r="W457" s="272">
        <v>0</v>
      </c>
      <c r="X457" s="272">
        <v>0</v>
      </c>
      <c r="Y457" s="272">
        <v>0</v>
      </c>
      <c r="Z457" s="272">
        <v>0</v>
      </c>
      <c r="AA457" s="272">
        <v>0</v>
      </c>
      <c r="AB457" s="272">
        <v>0</v>
      </c>
      <c r="AC457" s="272">
        <v>0</v>
      </c>
      <c r="AD457" s="272">
        <v>0</v>
      </c>
      <c r="AE457" s="272">
        <v>0</v>
      </c>
      <c r="AF457" s="272">
        <v>0</v>
      </c>
      <c r="AG457" s="170">
        <f t="shared" si="139"/>
        <v>0</v>
      </c>
      <c r="AI457" s="284">
        <f t="shared" si="136"/>
        <v>0</v>
      </c>
      <c r="AJ457" s="284">
        <f t="shared" si="136"/>
        <v>0</v>
      </c>
      <c r="AK457" s="284">
        <f t="shared" si="136"/>
        <v>0</v>
      </c>
      <c r="AL457" s="284">
        <f t="shared" si="135"/>
        <v>0</v>
      </c>
      <c r="AM457" s="284">
        <f t="shared" si="135"/>
        <v>0</v>
      </c>
      <c r="AN457" s="284">
        <f t="shared" si="135"/>
        <v>0</v>
      </c>
      <c r="AO457" s="284">
        <f t="shared" si="135"/>
        <v>0</v>
      </c>
      <c r="AP457" s="284">
        <f t="shared" si="135"/>
        <v>0</v>
      </c>
      <c r="AQ457" s="284">
        <f t="shared" si="135"/>
        <v>0</v>
      </c>
      <c r="AR457" s="284">
        <f t="shared" si="137"/>
        <v>0</v>
      </c>
      <c r="AS457" s="284">
        <f t="shared" si="137"/>
        <v>0</v>
      </c>
      <c r="AT457" s="284">
        <f t="shared" si="137"/>
        <v>0</v>
      </c>
      <c r="AU457" s="280">
        <f t="shared" si="140"/>
        <v>0</v>
      </c>
      <c r="AV457" s="280">
        <f t="shared" si="132"/>
        <v>0</v>
      </c>
      <c r="AW457" s="280">
        <f t="shared" si="132"/>
        <v>0</v>
      </c>
      <c r="AX457" s="280">
        <f t="shared" si="132"/>
        <v>0</v>
      </c>
      <c r="AY457" s="280">
        <f t="shared" si="132"/>
        <v>0</v>
      </c>
      <c r="AZ457" s="280">
        <f t="shared" si="131"/>
        <v>0</v>
      </c>
      <c r="BA457" s="280">
        <f t="shared" si="131"/>
        <v>0</v>
      </c>
      <c r="BB457" s="280">
        <f t="shared" si="131"/>
        <v>0</v>
      </c>
      <c r="BC457" s="280">
        <f t="shared" si="130"/>
        <v>0</v>
      </c>
      <c r="BD457" s="280">
        <f t="shared" si="130"/>
        <v>0</v>
      </c>
      <c r="BE457" s="280">
        <f t="shared" si="130"/>
        <v>0</v>
      </c>
      <c r="BF457" s="280">
        <f t="shared" si="130"/>
        <v>0</v>
      </c>
      <c r="BG457" s="280">
        <f t="shared" si="130"/>
        <v>0</v>
      </c>
      <c r="BH457" s="280">
        <f t="shared" si="130"/>
        <v>0</v>
      </c>
      <c r="BI457" s="280">
        <f t="shared" si="134"/>
        <v>0</v>
      </c>
      <c r="BJ457" s="280">
        <f t="shared" si="134"/>
        <v>0</v>
      </c>
      <c r="BK457" s="280">
        <f t="shared" si="134"/>
        <v>0</v>
      </c>
      <c r="BL457" s="284">
        <f t="shared" si="133"/>
        <v>0</v>
      </c>
    </row>
    <row r="458" spans="1:64" x14ac:dyDescent="0.25">
      <c r="A458" s="268" t="s">
        <v>696</v>
      </c>
      <c r="B458" s="175">
        <v>1.43E-2</v>
      </c>
      <c r="C458" s="175">
        <v>1.43E-2</v>
      </c>
      <c r="D458" s="272">
        <v>0</v>
      </c>
      <c r="E458" s="272">
        <v>0</v>
      </c>
      <c r="F458" s="272">
        <v>0</v>
      </c>
      <c r="G458" s="272">
        <v>0</v>
      </c>
      <c r="H458" s="272">
        <v>0</v>
      </c>
      <c r="I458" s="272">
        <v>0</v>
      </c>
      <c r="J458" s="272">
        <v>0</v>
      </c>
      <c r="K458" s="272">
        <v>0</v>
      </c>
      <c r="L458" s="272">
        <v>0</v>
      </c>
      <c r="M458" s="272">
        <v>0</v>
      </c>
      <c r="N458" s="272">
        <v>0</v>
      </c>
      <c r="O458" s="272">
        <v>0</v>
      </c>
      <c r="P458" s="272">
        <f t="shared" si="138"/>
        <v>0</v>
      </c>
      <c r="Q458" s="272">
        <v>0</v>
      </c>
      <c r="R458" s="272">
        <v>0</v>
      </c>
      <c r="S458" s="272">
        <v>0</v>
      </c>
      <c r="T458" s="272">
        <v>0</v>
      </c>
      <c r="U458" s="272">
        <v>0</v>
      </c>
      <c r="V458" s="272">
        <v>0</v>
      </c>
      <c r="W458" s="272">
        <v>0</v>
      </c>
      <c r="X458" s="272">
        <v>0</v>
      </c>
      <c r="Y458" s="272">
        <v>0</v>
      </c>
      <c r="Z458" s="272">
        <v>0</v>
      </c>
      <c r="AA458" s="272">
        <v>0</v>
      </c>
      <c r="AB458" s="272">
        <v>0</v>
      </c>
      <c r="AC458" s="272">
        <v>0</v>
      </c>
      <c r="AD458" s="272">
        <v>0</v>
      </c>
      <c r="AE458" s="272">
        <v>0</v>
      </c>
      <c r="AF458" s="272">
        <v>0</v>
      </c>
      <c r="AG458" s="170">
        <f t="shared" si="139"/>
        <v>0</v>
      </c>
      <c r="AI458" s="284">
        <f t="shared" si="136"/>
        <v>0</v>
      </c>
      <c r="AJ458" s="284">
        <f t="shared" si="136"/>
        <v>0</v>
      </c>
      <c r="AK458" s="284">
        <f t="shared" si="136"/>
        <v>0</v>
      </c>
      <c r="AL458" s="284">
        <f t="shared" si="135"/>
        <v>0</v>
      </c>
      <c r="AM458" s="284">
        <f t="shared" si="135"/>
        <v>0</v>
      </c>
      <c r="AN458" s="284">
        <f t="shared" si="135"/>
        <v>0</v>
      </c>
      <c r="AO458" s="284">
        <f t="shared" si="135"/>
        <v>0</v>
      </c>
      <c r="AP458" s="284">
        <f t="shared" si="135"/>
        <v>0</v>
      </c>
      <c r="AQ458" s="284">
        <f t="shared" si="135"/>
        <v>0</v>
      </c>
      <c r="AR458" s="284">
        <f t="shared" si="137"/>
        <v>0</v>
      </c>
      <c r="AS458" s="284">
        <f t="shared" si="137"/>
        <v>0</v>
      </c>
      <c r="AT458" s="284">
        <f t="shared" si="137"/>
        <v>0</v>
      </c>
      <c r="AU458" s="280">
        <f t="shared" si="140"/>
        <v>0</v>
      </c>
      <c r="AV458" s="280">
        <f t="shared" si="132"/>
        <v>0</v>
      </c>
      <c r="AW458" s="280">
        <f t="shared" si="132"/>
        <v>0</v>
      </c>
      <c r="AX458" s="280">
        <f t="shared" si="132"/>
        <v>0</v>
      </c>
      <c r="AY458" s="280">
        <f t="shared" si="132"/>
        <v>0</v>
      </c>
      <c r="AZ458" s="280">
        <f t="shared" si="131"/>
        <v>0</v>
      </c>
      <c r="BA458" s="280">
        <f t="shared" si="131"/>
        <v>0</v>
      </c>
      <c r="BB458" s="280">
        <f t="shared" si="131"/>
        <v>0</v>
      </c>
      <c r="BC458" s="280">
        <f t="shared" si="130"/>
        <v>0</v>
      </c>
      <c r="BD458" s="280">
        <f t="shared" si="130"/>
        <v>0</v>
      </c>
      <c r="BE458" s="280">
        <f t="shared" si="130"/>
        <v>0</v>
      </c>
      <c r="BF458" s="280">
        <f t="shared" si="130"/>
        <v>0</v>
      </c>
      <c r="BG458" s="280">
        <f t="shared" si="130"/>
        <v>0</v>
      </c>
      <c r="BH458" s="280">
        <f t="shared" si="130"/>
        <v>0</v>
      </c>
      <c r="BI458" s="280">
        <f t="shared" si="134"/>
        <v>0</v>
      </c>
      <c r="BJ458" s="280">
        <f t="shared" si="134"/>
        <v>0</v>
      </c>
      <c r="BK458" s="280">
        <f t="shared" si="134"/>
        <v>0</v>
      </c>
      <c r="BL458" s="284">
        <f t="shared" si="133"/>
        <v>0</v>
      </c>
    </row>
    <row r="459" spans="1:64" x14ac:dyDescent="0.25">
      <c r="A459" s="268" t="s">
        <v>697</v>
      </c>
      <c r="B459" s="175">
        <v>1.43E-2</v>
      </c>
      <c r="C459" s="175">
        <v>1.43E-2</v>
      </c>
      <c r="D459" s="272">
        <v>0</v>
      </c>
      <c r="E459" s="272">
        <v>0</v>
      </c>
      <c r="F459" s="272">
        <v>0</v>
      </c>
      <c r="G459" s="272">
        <v>0</v>
      </c>
      <c r="H459" s="272">
        <v>0</v>
      </c>
      <c r="I459" s="272">
        <v>0</v>
      </c>
      <c r="J459" s="272">
        <v>0</v>
      </c>
      <c r="K459" s="272">
        <v>0</v>
      </c>
      <c r="L459" s="272">
        <v>0</v>
      </c>
      <c r="M459" s="272">
        <v>0</v>
      </c>
      <c r="N459" s="272">
        <v>0</v>
      </c>
      <c r="O459" s="272">
        <v>0</v>
      </c>
      <c r="P459" s="272">
        <f t="shared" si="138"/>
        <v>0</v>
      </c>
      <c r="Q459" s="272">
        <v>0</v>
      </c>
      <c r="R459" s="272">
        <v>0</v>
      </c>
      <c r="S459" s="272">
        <v>0</v>
      </c>
      <c r="T459" s="272">
        <v>0</v>
      </c>
      <c r="U459" s="272">
        <v>0</v>
      </c>
      <c r="V459" s="272">
        <v>0</v>
      </c>
      <c r="W459" s="272">
        <v>0</v>
      </c>
      <c r="X459" s="272">
        <v>0</v>
      </c>
      <c r="Y459" s="272">
        <v>0</v>
      </c>
      <c r="Z459" s="272">
        <v>0</v>
      </c>
      <c r="AA459" s="272">
        <v>0</v>
      </c>
      <c r="AB459" s="272">
        <v>0</v>
      </c>
      <c r="AC459" s="272">
        <v>0</v>
      </c>
      <c r="AD459" s="272">
        <v>0</v>
      </c>
      <c r="AE459" s="272">
        <v>0</v>
      </c>
      <c r="AF459" s="272">
        <v>0</v>
      </c>
      <c r="AG459" s="170">
        <f t="shared" si="139"/>
        <v>0</v>
      </c>
      <c r="AI459" s="284">
        <f t="shared" si="136"/>
        <v>0</v>
      </c>
      <c r="AJ459" s="284">
        <f t="shared" si="136"/>
        <v>0</v>
      </c>
      <c r="AK459" s="284">
        <f t="shared" si="136"/>
        <v>0</v>
      </c>
      <c r="AL459" s="284">
        <f t="shared" si="135"/>
        <v>0</v>
      </c>
      <c r="AM459" s="284">
        <f t="shared" si="135"/>
        <v>0</v>
      </c>
      <c r="AN459" s="284">
        <f t="shared" si="135"/>
        <v>0</v>
      </c>
      <c r="AO459" s="284">
        <f t="shared" si="135"/>
        <v>0</v>
      </c>
      <c r="AP459" s="284">
        <f t="shared" si="135"/>
        <v>0</v>
      </c>
      <c r="AQ459" s="284">
        <f t="shared" si="135"/>
        <v>0</v>
      </c>
      <c r="AR459" s="284">
        <f t="shared" si="137"/>
        <v>0</v>
      </c>
      <c r="AS459" s="284">
        <f t="shared" si="137"/>
        <v>0</v>
      </c>
      <c r="AT459" s="284">
        <f t="shared" si="137"/>
        <v>0</v>
      </c>
      <c r="AU459" s="280">
        <f t="shared" si="140"/>
        <v>0</v>
      </c>
      <c r="AV459" s="280">
        <f t="shared" si="132"/>
        <v>0</v>
      </c>
      <c r="AW459" s="280">
        <f t="shared" si="132"/>
        <v>0</v>
      </c>
      <c r="AX459" s="280">
        <f t="shared" si="132"/>
        <v>0</v>
      </c>
      <c r="AY459" s="280">
        <f t="shared" si="132"/>
        <v>0</v>
      </c>
      <c r="AZ459" s="280">
        <f t="shared" si="131"/>
        <v>0</v>
      </c>
      <c r="BA459" s="280">
        <f t="shared" si="131"/>
        <v>0</v>
      </c>
      <c r="BB459" s="280">
        <f t="shared" si="131"/>
        <v>0</v>
      </c>
      <c r="BC459" s="280">
        <f t="shared" si="130"/>
        <v>0</v>
      </c>
      <c r="BD459" s="280">
        <f t="shared" si="130"/>
        <v>0</v>
      </c>
      <c r="BE459" s="280">
        <f t="shared" si="130"/>
        <v>0</v>
      </c>
      <c r="BF459" s="280">
        <f t="shared" si="130"/>
        <v>0</v>
      </c>
      <c r="BG459" s="280">
        <f t="shared" si="130"/>
        <v>0</v>
      </c>
      <c r="BH459" s="280">
        <f t="shared" si="130"/>
        <v>0</v>
      </c>
      <c r="BI459" s="280">
        <f t="shared" si="134"/>
        <v>0</v>
      </c>
      <c r="BJ459" s="280">
        <f t="shared" si="134"/>
        <v>0</v>
      </c>
      <c r="BK459" s="280">
        <f t="shared" si="134"/>
        <v>0</v>
      </c>
      <c r="BL459" s="284">
        <f t="shared" si="133"/>
        <v>0</v>
      </c>
    </row>
    <row r="460" spans="1:64" x14ac:dyDescent="0.25">
      <c r="A460" s="268" t="s">
        <v>698</v>
      </c>
      <c r="B460" s="175">
        <v>1.43E-2</v>
      </c>
      <c r="C460" s="175">
        <v>1.43E-2</v>
      </c>
      <c r="D460" s="272">
        <v>0</v>
      </c>
      <c r="E460" s="272">
        <v>0</v>
      </c>
      <c r="F460" s="272">
        <v>0</v>
      </c>
      <c r="G460" s="272">
        <v>0</v>
      </c>
      <c r="H460" s="272">
        <v>0</v>
      </c>
      <c r="I460" s="272">
        <v>0</v>
      </c>
      <c r="J460" s="272">
        <v>0</v>
      </c>
      <c r="K460" s="272">
        <v>0</v>
      </c>
      <c r="L460" s="272">
        <v>0</v>
      </c>
      <c r="M460" s="272">
        <v>0</v>
      </c>
      <c r="N460" s="272">
        <v>0</v>
      </c>
      <c r="O460" s="272">
        <v>0</v>
      </c>
      <c r="P460" s="272">
        <f t="shared" si="138"/>
        <v>0</v>
      </c>
      <c r="Q460" s="272">
        <v>0</v>
      </c>
      <c r="R460" s="272">
        <v>0</v>
      </c>
      <c r="S460" s="272">
        <v>0</v>
      </c>
      <c r="T460" s="272">
        <v>0</v>
      </c>
      <c r="U460" s="272">
        <v>0</v>
      </c>
      <c r="V460" s="272">
        <v>0</v>
      </c>
      <c r="W460" s="272">
        <v>0</v>
      </c>
      <c r="X460" s="272">
        <v>0</v>
      </c>
      <c r="Y460" s="272">
        <v>0</v>
      </c>
      <c r="Z460" s="272">
        <v>0</v>
      </c>
      <c r="AA460" s="272">
        <v>0</v>
      </c>
      <c r="AB460" s="272">
        <v>0</v>
      </c>
      <c r="AC460" s="272">
        <v>0</v>
      </c>
      <c r="AD460" s="272">
        <v>0</v>
      </c>
      <c r="AE460" s="272">
        <v>0</v>
      </c>
      <c r="AF460" s="272">
        <v>0</v>
      </c>
      <c r="AG460" s="170">
        <f t="shared" si="139"/>
        <v>0</v>
      </c>
      <c r="AI460" s="284">
        <f t="shared" si="136"/>
        <v>0</v>
      </c>
      <c r="AJ460" s="284">
        <f t="shared" si="136"/>
        <v>0</v>
      </c>
      <c r="AK460" s="284">
        <f t="shared" si="136"/>
        <v>0</v>
      </c>
      <c r="AL460" s="284">
        <f t="shared" si="135"/>
        <v>0</v>
      </c>
      <c r="AM460" s="284">
        <f t="shared" si="135"/>
        <v>0</v>
      </c>
      <c r="AN460" s="284">
        <f t="shared" si="135"/>
        <v>0</v>
      </c>
      <c r="AO460" s="284">
        <f t="shared" si="135"/>
        <v>0</v>
      </c>
      <c r="AP460" s="284">
        <f t="shared" si="135"/>
        <v>0</v>
      </c>
      <c r="AQ460" s="284">
        <f t="shared" si="135"/>
        <v>0</v>
      </c>
      <c r="AR460" s="284">
        <f t="shared" si="137"/>
        <v>0</v>
      </c>
      <c r="AS460" s="284">
        <f t="shared" si="137"/>
        <v>0</v>
      </c>
      <c r="AT460" s="284">
        <f t="shared" si="137"/>
        <v>0</v>
      </c>
      <c r="AU460" s="280">
        <f t="shared" si="140"/>
        <v>0</v>
      </c>
      <c r="AV460" s="280">
        <f t="shared" si="132"/>
        <v>0</v>
      </c>
      <c r="AW460" s="280">
        <f t="shared" si="132"/>
        <v>0</v>
      </c>
      <c r="AX460" s="280">
        <f t="shared" si="132"/>
        <v>0</v>
      </c>
      <c r="AY460" s="280">
        <f t="shared" si="132"/>
        <v>0</v>
      </c>
      <c r="AZ460" s="280">
        <f t="shared" si="131"/>
        <v>0</v>
      </c>
      <c r="BA460" s="280">
        <f t="shared" si="131"/>
        <v>0</v>
      </c>
      <c r="BB460" s="280">
        <f t="shared" si="131"/>
        <v>0</v>
      </c>
      <c r="BC460" s="280">
        <f t="shared" si="130"/>
        <v>0</v>
      </c>
      <c r="BD460" s="280">
        <f t="shared" si="130"/>
        <v>0</v>
      </c>
      <c r="BE460" s="280">
        <f t="shared" si="130"/>
        <v>0</v>
      </c>
      <c r="BF460" s="280">
        <f t="shared" si="130"/>
        <v>0</v>
      </c>
      <c r="BG460" s="280">
        <f t="shared" si="130"/>
        <v>0</v>
      </c>
      <c r="BH460" s="280">
        <f t="shared" si="130"/>
        <v>0</v>
      </c>
      <c r="BI460" s="280">
        <f t="shared" si="134"/>
        <v>0</v>
      </c>
      <c r="BJ460" s="280">
        <f t="shared" si="134"/>
        <v>0</v>
      </c>
      <c r="BK460" s="280">
        <f t="shared" si="134"/>
        <v>0</v>
      </c>
      <c r="BL460" s="284">
        <f t="shared" si="133"/>
        <v>0</v>
      </c>
    </row>
    <row r="461" spans="1:64" x14ac:dyDescent="0.25">
      <c r="A461" s="268" t="s">
        <v>451</v>
      </c>
      <c r="B461" s="175">
        <v>1.43E-2</v>
      </c>
      <c r="C461" s="175">
        <v>1.43E-2</v>
      </c>
      <c r="D461" s="272">
        <v>0</v>
      </c>
      <c r="E461" s="272">
        <v>0</v>
      </c>
      <c r="F461" s="272">
        <v>0</v>
      </c>
      <c r="G461" s="272">
        <v>0</v>
      </c>
      <c r="H461" s="272">
        <v>0</v>
      </c>
      <c r="I461" s="272">
        <v>0</v>
      </c>
      <c r="J461" s="272">
        <v>0</v>
      </c>
      <c r="K461" s="272">
        <v>0</v>
      </c>
      <c r="L461" s="272">
        <v>0</v>
      </c>
      <c r="M461" s="272">
        <v>0</v>
      </c>
      <c r="N461" s="272">
        <v>0</v>
      </c>
      <c r="O461" s="272">
        <v>0</v>
      </c>
      <c r="P461" s="272">
        <f t="shared" si="138"/>
        <v>0</v>
      </c>
      <c r="Q461" s="272">
        <v>0</v>
      </c>
      <c r="R461" s="272">
        <v>0</v>
      </c>
      <c r="S461" s="272">
        <v>0</v>
      </c>
      <c r="T461" s="272">
        <v>0</v>
      </c>
      <c r="U461" s="272">
        <v>0</v>
      </c>
      <c r="V461" s="272">
        <v>0</v>
      </c>
      <c r="W461" s="272">
        <v>0</v>
      </c>
      <c r="X461" s="272">
        <v>0</v>
      </c>
      <c r="Y461" s="272">
        <v>0</v>
      </c>
      <c r="Z461" s="272">
        <v>0</v>
      </c>
      <c r="AA461" s="272">
        <v>0</v>
      </c>
      <c r="AB461" s="272">
        <v>0</v>
      </c>
      <c r="AC461" s="272">
        <v>0</v>
      </c>
      <c r="AD461" s="272">
        <v>0</v>
      </c>
      <c r="AE461" s="272">
        <v>0</v>
      </c>
      <c r="AF461" s="272">
        <v>0</v>
      </c>
      <c r="AG461" s="170">
        <f t="shared" si="139"/>
        <v>0</v>
      </c>
      <c r="AI461" s="284">
        <f t="shared" si="136"/>
        <v>0</v>
      </c>
      <c r="AJ461" s="284">
        <f t="shared" si="136"/>
        <v>0</v>
      </c>
      <c r="AK461" s="284">
        <f t="shared" si="136"/>
        <v>0</v>
      </c>
      <c r="AL461" s="284">
        <f t="shared" si="135"/>
        <v>0</v>
      </c>
      <c r="AM461" s="284">
        <f t="shared" si="135"/>
        <v>0</v>
      </c>
      <c r="AN461" s="284">
        <f t="shared" si="135"/>
        <v>0</v>
      </c>
      <c r="AO461" s="284">
        <f t="shared" si="135"/>
        <v>0</v>
      </c>
      <c r="AP461" s="284">
        <f t="shared" si="135"/>
        <v>0</v>
      </c>
      <c r="AQ461" s="284">
        <f t="shared" si="135"/>
        <v>0</v>
      </c>
      <c r="AR461" s="284">
        <f t="shared" si="137"/>
        <v>0</v>
      </c>
      <c r="AS461" s="284">
        <f t="shared" si="137"/>
        <v>0</v>
      </c>
      <c r="AT461" s="284">
        <f t="shared" si="137"/>
        <v>0</v>
      </c>
      <c r="AU461" s="280">
        <f t="shared" si="140"/>
        <v>0</v>
      </c>
      <c r="AV461" s="280">
        <f t="shared" si="132"/>
        <v>0</v>
      </c>
      <c r="AW461" s="280">
        <f t="shared" si="132"/>
        <v>0</v>
      </c>
      <c r="AX461" s="280">
        <f t="shared" si="132"/>
        <v>0</v>
      </c>
      <c r="AY461" s="280">
        <f t="shared" si="132"/>
        <v>0</v>
      </c>
      <c r="AZ461" s="280">
        <f t="shared" si="131"/>
        <v>0</v>
      </c>
      <c r="BA461" s="280">
        <f t="shared" si="131"/>
        <v>0</v>
      </c>
      <c r="BB461" s="280">
        <f t="shared" si="131"/>
        <v>0</v>
      </c>
      <c r="BC461" s="280">
        <f t="shared" si="130"/>
        <v>0</v>
      </c>
      <c r="BD461" s="280">
        <f t="shared" si="130"/>
        <v>0</v>
      </c>
      <c r="BE461" s="280">
        <f t="shared" si="130"/>
        <v>0</v>
      </c>
      <c r="BF461" s="280">
        <f t="shared" si="130"/>
        <v>0</v>
      </c>
      <c r="BG461" s="280">
        <f t="shared" si="130"/>
        <v>0</v>
      </c>
      <c r="BH461" s="280">
        <f t="shared" si="130"/>
        <v>0</v>
      </c>
      <c r="BI461" s="280">
        <f t="shared" si="134"/>
        <v>0</v>
      </c>
      <c r="BJ461" s="280">
        <f t="shared" si="134"/>
        <v>0</v>
      </c>
      <c r="BK461" s="280">
        <f t="shared" si="134"/>
        <v>0</v>
      </c>
      <c r="BL461" s="284">
        <f t="shared" si="133"/>
        <v>0</v>
      </c>
    </row>
    <row r="462" spans="1:64" x14ac:dyDescent="0.25">
      <c r="A462" s="268" t="s">
        <v>452</v>
      </c>
      <c r="B462" s="175">
        <v>1.43E-2</v>
      </c>
      <c r="C462" s="175">
        <v>1.43E-2</v>
      </c>
      <c r="D462" s="272">
        <v>19578.8</v>
      </c>
      <c r="E462" s="272">
        <v>19578.8</v>
      </c>
      <c r="F462" s="272">
        <v>19578.8</v>
      </c>
      <c r="G462" s="272">
        <v>19578.8</v>
      </c>
      <c r="H462" s="272">
        <v>19578.8</v>
      </c>
      <c r="I462" s="272">
        <v>19578.8</v>
      </c>
      <c r="J462" s="272">
        <v>19578.8</v>
      </c>
      <c r="K462" s="272">
        <v>19578.8</v>
      </c>
      <c r="L462" s="272">
        <v>19578.8</v>
      </c>
      <c r="M462" s="272">
        <v>19578.8</v>
      </c>
      <c r="N462" s="272">
        <v>19578.8</v>
      </c>
      <c r="O462" s="272">
        <v>19578.8</v>
      </c>
      <c r="P462" s="272">
        <f t="shared" si="138"/>
        <v>234945.59999999995</v>
      </c>
      <c r="Q462" s="272">
        <v>19578.8</v>
      </c>
      <c r="R462" s="272">
        <v>19578.8</v>
      </c>
      <c r="S462" s="272">
        <v>19578.8</v>
      </c>
      <c r="T462" s="272">
        <v>19578.8</v>
      </c>
      <c r="U462" s="272">
        <v>19578.8</v>
      </c>
      <c r="V462" s="272">
        <v>19578.8</v>
      </c>
      <c r="W462" s="272">
        <v>19578.8</v>
      </c>
      <c r="X462" s="272">
        <v>19578.8</v>
      </c>
      <c r="Y462" s="272">
        <v>19578.8</v>
      </c>
      <c r="Z462" s="272">
        <v>19578.8</v>
      </c>
      <c r="AA462" s="272">
        <v>19578.8</v>
      </c>
      <c r="AB462" s="272">
        <v>19578.8</v>
      </c>
      <c r="AC462" s="272">
        <v>19578.8</v>
      </c>
      <c r="AD462" s="272">
        <v>19578.8</v>
      </c>
      <c r="AE462" s="272">
        <v>19578.8</v>
      </c>
      <c r="AF462" s="272">
        <v>19578.8</v>
      </c>
      <c r="AG462" s="170">
        <f t="shared" si="139"/>
        <v>234945.59999999995</v>
      </c>
      <c r="AI462" s="284">
        <f t="shared" si="136"/>
        <v>23.33</v>
      </c>
      <c r="AJ462" s="284">
        <f t="shared" si="136"/>
        <v>23.33</v>
      </c>
      <c r="AK462" s="284">
        <f t="shared" si="136"/>
        <v>23.33</v>
      </c>
      <c r="AL462" s="284">
        <f t="shared" si="135"/>
        <v>23.33</v>
      </c>
      <c r="AM462" s="284">
        <f t="shared" si="135"/>
        <v>23.33</v>
      </c>
      <c r="AN462" s="284">
        <f t="shared" si="135"/>
        <v>23.33</v>
      </c>
      <c r="AO462" s="284">
        <f t="shared" si="135"/>
        <v>23.33</v>
      </c>
      <c r="AP462" s="284">
        <f t="shared" si="135"/>
        <v>23.33</v>
      </c>
      <c r="AQ462" s="284">
        <f t="shared" si="135"/>
        <v>23.33</v>
      </c>
      <c r="AR462" s="284">
        <f t="shared" si="137"/>
        <v>23.33</v>
      </c>
      <c r="AS462" s="284">
        <f t="shared" si="137"/>
        <v>23.33</v>
      </c>
      <c r="AT462" s="284">
        <f t="shared" si="137"/>
        <v>23.33</v>
      </c>
      <c r="AU462" s="280">
        <f t="shared" si="140"/>
        <v>279.95999999999992</v>
      </c>
      <c r="AV462" s="280">
        <f t="shared" si="132"/>
        <v>23.33</v>
      </c>
      <c r="AW462" s="280">
        <f t="shared" si="132"/>
        <v>23.33</v>
      </c>
      <c r="AX462" s="280">
        <f t="shared" si="132"/>
        <v>23.33</v>
      </c>
      <c r="AY462" s="280">
        <f t="shared" si="132"/>
        <v>23.33</v>
      </c>
      <c r="AZ462" s="280">
        <f t="shared" si="131"/>
        <v>23.33</v>
      </c>
      <c r="BA462" s="280">
        <f t="shared" si="131"/>
        <v>23.33</v>
      </c>
      <c r="BB462" s="280">
        <f t="shared" si="131"/>
        <v>23.33</v>
      </c>
      <c r="BC462" s="280">
        <f t="shared" si="130"/>
        <v>23.33</v>
      </c>
      <c r="BD462" s="280">
        <f t="shared" si="130"/>
        <v>23.33</v>
      </c>
      <c r="BE462" s="280">
        <f t="shared" si="130"/>
        <v>23.33</v>
      </c>
      <c r="BF462" s="280">
        <f t="shared" si="130"/>
        <v>23.33</v>
      </c>
      <c r="BG462" s="280">
        <f t="shared" si="130"/>
        <v>23.33</v>
      </c>
      <c r="BH462" s="280">
        <f t="shared" si="130"/>
        <v>23.33</v>
      </c>
      <c r="BI462" s="280">
        <f t="shared" si="134"/>
        <v>23.33</v>
      </c>
      <c r="BJ462" s="280">
        <f t="shared" si="134"/>
        <v>23.33</v>
      </c>
      <c r="BK462" s="280">
        <f t="shared" si="134"/>
        <v>23.33</v>
      </c>
      <c r="BL462" s="284">
        <f t="shared" si="133"/>
        <v>279.95999999999992</v>
      </c>
    </row>
    <row r="463" spans="1:64" x14ac:dyDescent="0.25">
      <c r="A463" s="268" t="s">
        <v>699</v>
      </c>
      <c r="B463" s="175">
        <v>1.43E-2</v>
      </c>
      <c r="C463" s="175">
        <v>1.43E-2</v>
      </c>
      <c r="D463" s="272">
        <v>0</v>
      </c>
      <c r="E463" s="272">
        <v>0</v>
      </c>
      <c r="F463" s="272">
        <v>0</v>
      </c>
      <c r="G463" s="272">
        <v>0</v>
      </c>
      <c r="H463" s="272">
        <v>0</v>
      </c>
      <c r="I463" s="272">
        <v>0</v>
      </c>
      <c r="J463" s="272">
        <v>0</v>
      </c>
      <c r="K463" s="272">
        <v>0</v>
      </c>
      <c r="L463" s="272">
        <v>0</v>
      </c>
      <c r="M463" s="272">
        <v>0</v>
      </c>
      <c r="N463" s="272">
        <v>0</v>
      </c>
      <c r="O463" s="272">
        <v>0</v>
      </c>
      <c r="P463" s="272">
        <f t="shared" si="138"/>
        <v>0</v>
      </c>
      <c r="Q463" s="272">
        <v>0</v>
      </c>
      <c r="R463" s="272">
        <v>0</v>
      </c>
      <c r="S463" s="272">
        <v>0</v>
      </c>
      <c r="T463" s="272">
        <v>0</v>
      </c>
      <c r="U463" s="272">
        <v>0</v>
      </c>
      <c r="V463" s="272">
        <v>0</v>
      </c>
      <c r="W463" s="272">
        <v>0</v>
      </c>
      <c r="X463" s="272">
        <v>0</v>
      </c>
      <c r="Y463" s="272">
        <v>0</v>
      </c>
      <c r="Z463" s="272">
        <v>0</v>
      </c>
      <c r="AA463" s="272">
        <v>0</v>
      </c>
      <c r="AB463" s="272">
        <v>0</v>
      </c>
      <c r="AC463" s="272">
        <v>0</v>
      </c>
      <c r="AD463" s="272">
        <v>0</v>
      </c>
      <c r="AE463" s="272">
        <v>0</v>
      </c>
      <c r="AF463" s="272">
        <v>0</v>
      </c>
      <c r="AG463" s="170">
        <f t="shared" si="139"/>
        <v>0</v>
      </c>
      <c r="AI463" s="284">
        <f t="shared" si="136"/>
        <v>0</v>
      </c>
      <c r="AJ463" s="284">
        <f t="shared" si="136"/>
        <v>0</v>
      </c>
      <c r="AK463" s="284">
        <f t="shared" si="136"/>
        <v>0</v>
      </c>
      <c r="AL463" s="284">
        <f t="shared" si="135"/>
        <v>0</v>
      </c>
      <c r="AM463" s="284">
        <f t="shared" si="135"/>
        <v>0</v>
      </c>
      <c r="AN463" s="284">
        <f t="shared" si="135"/>
        <v>0</v>
      </c>
      <c r="AO463" s="284">
        <f t="shared" si="135"/>
        <v>0</v>
      </c>
      <c r="AP463" s="284">
        <f t="shared" si="135"/>
        <v>0</v>
      </c>
      <c r="AQ463" s="284">
        <f t="shared" si="135"/>
        <v>0</v>
      </c>
      <c r="AR463" s="284">
        <f t="shared" si="137"/>
        <v>0</v>
      </c>
      <c r="AS463" s="284">
        <f t="shared" si="137"/>
        <v>0</v>
      </c>
      <c r="AT463" s="284">
        <f t="shared" si="137"/>
        <v>0</v>
      </c>
      <c r="AU463" s="280">
        <f t="shared" si="140"/>
        <v>0</v>
      </c>
      <c r="AV463" s="280">
        <f t="shared" si="132"/>
        <v>0</v>
      </c>
      <c r="AW463" s="280">
        <f t="shared" si="132"/>
        <v>0</v>
      </c>
      <c r="AX463" s="280">
        <f t="shared" si="132"/>
        <v>0</v>
      </c>
      <c r="AY463" s="280">
        <f t="shared" si="132"/>
        <v>0</v>
      </c>
      <c r="AZ463" s="280">
        <f t="shared" si="131"/>
        <v>0</v>
      </c>
      <c r="BA463" s="280">
        <f t="shared" si="131"/>
        <v>0</v>
      </c>
      <c r="BB463" s="280">
        <f t="shared" si="131"/>
        <v>0</v>
      </c>
      <c r="BC463" s="280">
        <f t="shared" si="130"/>
        <v>0</v>
      </c>
      <c r="BD463" s="280">
        <f t="shared" si="130"/>
        <v>0</v>
      </c>
      <c r="BE463" s="280">
        <f t="shared" si="130"/>
        <v>0</v>
      </c>
      <c r="BF463" s="280">
        <f t="shared" ref="BF463:BK510" si="141">ROUND(AA463*$C463/12,2)</f>
        <v>0</v>
      </c>
      <c r="BG463" s="280">
        <f t="shared" si="141"/>
        <v>0</v>
      </c>
      <c r="BH463" s="280">
        <f t="shared" si="141"/>
        <v>0</v>
      </c>
      <c r="BI463" s="280">
        <f t="shared" si="134"/>
        <v>0</v>
      </c>
      <c r="BJ463" s="280">
        <f t="shared" si="134"/>
        <v>0</v>
      </c>
      <c r="BK463" s="280">
        <f t="shared" si="134"/>
        <v>0</v>
      </c>
      <c r="BL463" s="284">
        <f t="shared" si="133"/>
        <v>0</v>
      </c>
    </row>
    <row r="464" spans="1:64" x14ac:dyDescent="0.25">
      <c r="A464" s="268" t="s">
        <v>453</v>
      </c>
      <c r="B464" s="175">
        <v>1.43E-2</v>
      </c>
      <c r="C464" s="175">
        <v>1.43E-2</v>
      </c>
      <c r="D464" s="272">
        <v>1038.6099999999999</v>
      </c>
      <c r="E464" s="272">
        <v>1038.6099999999999</v>
      </c>
      <c r="F464" s="272">
        <v>1038.6099999999999</v>
      </c>
      <c r="G464" s="272">
        <v>1038.6099999999999</v>
      </c>
      <c r="H464" s="272">
        <v>1038.6099999999999</v>
      </c>
      <c r="I464" s="272">
        <v>1038.6099999999999</v>
      </c>
      <c r="J464" s="272">
        <v>1038.6099999999999</v>
      </c>
      <c r="K464" s="272">
        <v>1038.6099999999999</v>
      </c>
      <c r="L464" s="272">
        <v>1038.6099999999999</v>
      </c>
      <c r="M464" s="272">
        <v>1038.6099999999999</v>
      </c>
      <c r="N464" s="272">
        <v>1038.6099999999999</v>
      </c>
      <c r="O464" s="272">
        <v>1038.6099999999999</v>
      </c>
      <c r="P464" s="272">
        <f t="shared" si="138"/>
        <v>12463.320000000002</v>
      </c>
      <c r="Q464" s="272">
        <v>1038.6099999999999</v>
      </c>
      <c r="R464" s="272">
        <v>1038.6099999999999</v>
      </c>
      <c r="S464" s="272">
        <v>1038.6099999999999</v>
      </c>
      <c r="T464" s="272">
        <v>1038.6099999999999</v>
      </c>
      <c r="U464" s="272">
        <v>1038.6099999999999</v>
      </c>
      <c r="V464" s="272">
        <v>1038.6099999999999</v>
      </c>
      <c r="W464" s="272">
        <v>1038.6099999999999</v>
      </c>
      <c r="X464" s="272">
        <v>1038.6099999999999</v>
      </c>
      <c r="Y464" s="272">
        <v>1038.6099999999999</v>
      </c>
      <c r="Z464" s="272">
        <v>1038.6099999999999</v>
      </c>
      <c r="AA464" s="272">
        <v>1038.6099999999999</v>
      </c>
      <c r="AB464" s="272">
        <v>1038.6099999999999</v>
      </c>
      <c r="AC464" s="272">
        <v>1038.6099999999999</v>
      </c>
      <c r="AD464" s="272">
        <v>1038.6099999999999</v>
      </c>
      <c r="AE464" s="272">
        <v>1038.6099999999999</v>
      </c>
      <c r="AF464" s="272">
        <v>1038.6099999999999</v>
      </c>
      <c r="AG464" s="170">
        <f t="shared" si="139"/>
        <v>12463.320000000002</v>
      </c>
      <c r="AI464" s="284">
        <f t="shared" si="136"/>
        <v>1.24</v>
      </c>
      <c r="AJ464" s="284">
        <f t="shared" si="136"/>
        <v>1.24</v>
      </c>
      <c r="AK464" s="284">
        <f t="shared" si="136"/>
        <v>1.24</v>
      </c>
      <c r="AL464" s="284">
        <f t="shared" si="135"/>
        <v>1.24</v>
      </c>
      <c r="AM464" s="284">
        <f t="shared" si="135"/>
        <v>1.24</v>
      </c>
      <c r="AN464" s="284">
        <f t="shared" si="135"/>
        <v>1.24</v>
      </c>
      <c r="AO464" s="284">
        <f t="shared" si="135"/>
        <v>1.24</v>
      </c>
      <c r="AP464" s="284">
        <f t="shared" si="135"/>
        <v>1.24</v>
      </c>
      <c r="AQ464" s="284">
        <f t="shared" si="135"/>
        <v>1.24</v>
      </c>
      <c r="AR464" s="284">
        <f t="shared" si="137"/>
        <v>1.24</v>
      </c>
      <c r="AS464" s="284">
        <f t="shared" si="137"/>
        <v>1.24</v>
      </c>
      <c r="AT464" s="284">
        <f t="shared" si="137"/>
        <v>1.24</v>
      </c>
      <c r="AU464" s="280">
        <f t="shared" si="140"/>
        <v>14.88</v>
      </c>
      <c r="AV464" s="280">
        <f t="shared" si="132"/>
        <v>1.24</v>
      </c>
      <c r="AW464" s="280">
        <f t="shared" si="132"/>
        <v>1.24</v>
      </c>
      <c r="AX464" s="280">
        <f t="shared" si="132"/>
        <v>1.24</v>
      </c>
      <c r="AY464" s="280">
        <f t="shared" si="132"/>
        <v>1.24</v>
      </c>
      <c r="AZ464" s="280">
        <f t="shared" si="131"/>
        <v>1.24</v>
      </c>
      <c r="BA464" s="280">
        <f t="shared" si="131"/>
        <v>1.24</v>
      </c>
      <c r="BB464" s="280">
        <f t="shared" si="131"/>
        <v>1.24</v>
      </c>
      <c r="BC464" s="280">
        <f t="shared" si="131"/>
        <v>1.24</v>
      </c>
      <c r="BD464" s="280">
        <f t="shared" si="131"/>
        <v>1.24</v>
      </c>
      <c r="BE464" s="280">
        <f t="shared" si="131"/>
        <v>1.24</v>
      </c>
      <c r="BF464" s="280">
        <f t="shared" si="141"/>
        <v>1.24</v>
      </c>
      <c r="BG464" s="280">
        <f t="shared" si="141"/>
        <v>1.24</v>
      </c>
      <c r="BH464" s="280">
        <f t="shared" si="141"/>
        <v>1.24</v>
      </c>
      <c r="BI464" s="280">
        <f t="shared" si="134"/>
        <v>1.24</v>
      </c>
      <c r="BJ464" s="280">
        <f t="shared" si="134"/>
        <v>1.24</v>
      </c>
      <c r="BK464" s="280">
        <f t="shared" si="134"/>
        <v>1.24</v>
      </c>
      <c r="BL464" s="284">
        <f t="shared" si="133"/>
        <v>14.88</v>
      </c>
    </row>
    <row r="465" spans="1:64" x14ac:dyDescent="0.25">
      <c r="A465" s="268" t="s">
        <v>700</v>
      </c>
      <c r="B465" s="175">
        <v>1.43E-2</v>
      </c>
      <c r="C465" s="175">
        <v>1.43E-2</v>
      </c>
      <c r="D465" s="272">
        <v>0</v>
      </c>
      <c r="E465" s="272">
        <v>0</v>
      </c>
      <c r="F465" s="272">
        <v>0</v>
      </c>
      <c r="G465" s="272">
        <v>0</v>
      </c>
      <c r="H465" s="272">
        <v>0</v>
      </c>
      <c r="I465" s="272">
        <v>0</v>
      </c>
      <c r="J465" s="272">
        <v>0</v>
      </c>
      <c r="K465" s="272">
        <v>0</v>
      </c>
      <c r="L465" s="272">
        <v>0</v>
      </c>
      <c r="M465" s="272">
        <v>0</v>
      </c>
      <c r="N465" s="272">
        <v>0</v>
      </c>
      <c r="O465" s="272">
        <v>0</v>
      </c>
      <c r="P465" s="272">
        <f t="shared" si="138"/>
        <v>0</v>
      </c>
      <c r="Q465" s="272">
        <v>0</v>
      </c>
      <c r="R465" s="272">
        <v>0</v>
      </c>
      <c r="S465" s="272">
        <v>0</v>
      </c>
      <c r="T465" s="272">
        <v>0</v>
      </c>
      <c r="U465" s="272">
        <v>0</v>
      </c>
      <c r="V465" s="272">
        <v>0</v>
      </c>
      <c r="W465" s="272">
        <v>0</v>
      </c>
      <c r="X465" s="272">
        <v>0</v>
      </c>
      <c r="Y465" s="272">
        <v>0</v>
      </c>
      <c r="Z465" s="272">
        <v>0</v>
      </c>
      <c r="AA465" s="272">
        <v>0</v>
      </c>
      <c r="AB465" s="272">
        <v>0</v>
      </c>
      <c r="AC465" s="272">
        <v>0</v>
      </c>
      <c r="AD465" s="272">
        <v>0</v>
      </c>
      <c r="AE465" s="272">
        <v>0</v>
      </c>
      <c r="AF465" s="272">
        <v>0</v>
      </c>
      <c r="AG465" s="170">
        <f t="shared" si="139"/>
        <v>0</v>
      </c>
      <c r="AI465" s="284">
        <f t="shared" si="136"/>
        <v>0</v>
      </c>
      <c r="AJ465" s="284">
        <f t="shared" si="136"/>
        <v>0</v>
      </c>
      <c r="AK465" s="284">
        <f t="shared" si="136"/>
        <v>0</v>
      </c>
      <c r="AL465" s="284">
        <f t="shared" si="135"/>
        <v>0</v>
      </c>
      <c r="AM465" s="284">
        <f t="shared" si="135"/>
        <v>0</v>
      </c>
      <c r="AN465" s="284">
        <f t="shared" si="135"/>
        <v>0</v>
      </c>
      <c r="AO465" s="284">
        <f t="shared" si="135"/>
        <v>0</v>
      </c>
      <c r="AP465" s="284">
        <f t="shared" si="135"/>
        <v>0</v>
      </c>
      <c r="AQ465" s="284">
        <f t="shared" si="135"/>
        <v>0</v>
      </c>
      <c r="AR465" s="284">
        <f t="shared" si="137"/>
        <v>0</v>
      </c>
      <c r="AS465" s="284">
        <f t="shared" si="137"/>
        <v>0</v>
      </c>
      <c r="AT465" s="284">
        <f t="shared" si="137"/>
        <v>0</v>
      </c>
      <c r="AU465" s="280">
        <f t="shared" si="140"/>
        <v>0</v>
      </c>
      <c r="AV465" s="280">
        <f t="shared" si="132"/>
        <v>0</v>
      </c>
      <c r="AW465" s="280">
        <f t="shared" si="132"/>
        <v>0</v>
      </c>
      <c r="AX465" s="280">
        <f t="shared" si="132"/>
        <v>0</v>
      </c>
      <c r="AY465" s="280">
        <f t="shared" si="132"/>
        <v>0</v>
      </c>
      <c r="AZ465" s="280">
        <f t="shared" si="131"/>
        <v>0</v>
      </c>
      <c r="BA465" s="280">
        <f t="shared" si="131"/>
        <v>0</v>
      </c>
      <c r="BB465" s="280">
        <f t="shared" si="131"/>
        <v>0</v>
      </c>
      <c r="BC465" s="280">
        <f t="shared" si="131"/>
        <v>0</v>
      </c>
      <c r="BD465" s="280">
        <f t="shared" si="131"/>
        <v>0</v>
      </c>
      <c r="BE465" s="280">
        <f t="shared" si="131"/>
        <v>0</v>
      </c>
      <c r="BF465" s="280">
        <f t="shared" si="141"/>
        <v>0</v>
      </c>
      <c r="BG465" s="280">
        <f t="shared" si="141"/>
        <v>0</v>
      </c>
      <c r="BH465" s="280">
        <f t="shared" si="141"/>
        <v>0</v>
      </c>
      <c r="BI465" s="280">
        <f t="shared" si="134"/>
        <v>0</v>
      </c>
      <c r="BJ465" s="280">
        <f t="shared" si="134"/>
        <v>0</v>
      </c>
      <c r="BK465" s="280">
        <f t="shared" si="134"/>
        <v>0</v>
      </c>
      <c r="BL465" s="284">
        <f t="shared" si="133"/>
        <v>0</v>
      </c>
    </row>
    <row r="466" spans="1:64" x14ac:dyDescent="0.25">
      <c r="A466" s="268" t="s">
        <v>454</v>
      </c>
      <c r="B466" s="175">
        <v>1.43E-2</v>
      </c>
      <c r="C466" s="175">
        <v>1.43E-2</v>
      </c>
      <c r="D466" s="272">
        <v>0</v>
      </c>
      <c r="E466" s="272">
        <v>0</v>
      </c>
      <c r="F466" s="272">
        <v>0</v>
      </c>
      <c r="G466" s="272">
        <v>0</v>
      </c>
      <c r="H466" s="272">
        <v>0</v>
      </c>
      <c r="I466" s="272">
        <v>0</v>
      </c>
      <c r="J466" s="272">
        <v>0</v>
      </c>
      <c r="K466" s="272">
        <v>0</v>
      </c>
      <c r="L466" s="272">
        <v>0</v>
      </c>
      <c r="M466" s="272">
        <v>0</v>
      </c>
      <c r="N466" s="272">
        <v>0</v>
      </c>
      <c r="O466" s="272">
        <v>0</v>
      </c>
      <c r="P466" s="272">
        <f t="shared" si="138"/>
        <v>0</v>
      </c>
      <c r="Q466" s="272">
        <v>0</v>
      </c>
      <c r="R466" s="272">
        <v>0</v>
      </c>
      <c r="S466" s="272">
        <v>0</v>
      </c>
      <c r="T466" s="272">
        <v>0</v>
      </c>
      <c r="U466" s="272">
        <v>0</v>
      </c>
      <c r="V466" s="272">
        <v>0</v>
      </c>
      <c r="W466" s="272">
        <v>0</v>
      </c>
      <c r="X466" s="272">
        <v>0</v>
      </c>
      <c r="Y466" s="272">
        <v>0</v>
      </c>
      <c r="Z466" s="272">
        <v>0</v>
      </c>
      <c r="AA466" s="272">
        <v>0</v>
      </c>
      <c r="AB466" s="272">
        <v>0</v>
      </c>
      <c r="AC466" s="272">
        <v>0</v>
      </c>
      <c r="AD466" s="272">
        <v>0</v>
      </c>
      <c r="AE466" s="272">
        <v>0</v>
      </c>
      <c r="AF466" s="272">
        <v>0</v>
      </c>
      <c r="AG466" s="170">
        <f t="shared" si="139"/>
        <v>0</v>
      </c>
      <c r="AI466" s="284">
        <f t="shared" si="136"/>
        <v>0</v>
      </c>
      <c r="AJ466" s="284">
        <f t="shared" si="136"/>
        <v>0</v>
      </c>
      <c r="AK466" s="284">
        <f t="shared" si="136"/>
        <v>0</v>
      </c>
      <c r="AL466" s="284">
        <f t="shared" si="135"/>
        <v>0</v>
      </c>
      <c r="AM466" s="284">
        <f t="shared" si="135"/>
        <v>0</v>
      </c>
      <c r="AN466" s="284">
        <f t="shared" si="135"/>
        <v>0</v>
      </c>
      <c r="AO466" s="284">
        <f t="shared" si="135"/>
        <v>0</v>
      </c>
      <c r="AP466" s="284">
        <f t="shared" si="135"/>
        <v>0</v>
      </c>
      <c r="AQ466" s="284">
        <f t="shared" si="135"/>
        <v>0</v>
      </c>
      <c r="AR466" s="284">
        <f t="shared" si="137"/>
        <v>0</v>
      </c>
      <c r="AS466" s="284">
        <f t="shared" si="137"/>
        <v>0</v>
      </c>
      <c r="AT466" s="284">
        <f t="shared" si="137"/>
        <v>0</v>
      </c>
      <c r="AU466" s="280">
        <f t="shared" si="140"/>
        <v>0</v>
      </c>
      <c r="AV466" s="280">
        <f t="shared" si="132"/>
        <v>0</v>
      </c>
      <c r="AW466" s="280">
        <f t="shared" si="132"/>
        <v>0</v>
      </c>
      <c r="AX466" s="280">
        <f t="shared" si="132"/>
        <v>0</v>
      </c>
      <c r="AY466" s="280">
        <f t="shared" si="132"/>
        <v>0</v>
      </c>
      <c r="AZ466" s="280">
        <f t="shared" si="131"/>
        <v>0</v>
      </c>
      <c r="BA466" s="280">
        <f t="shared" si="131"/>
        <v>0</v>
      </c>
      <c r="BB466" s="280">
        <f t="shared" si="131"/>
        <v>0</v>
      </c>
      <c r="BC466" s="280">
        <f t="shared" si="131"/>
        <v>0</v>
      </c>
      <c r="BD466" s="280">
        <f t="shared" si="131"/>
        <v>0</v>
      </c>
      <c r="BE466" s="280">
        <f t="shared" si="131"/>
        <v>0</v>
      </c>
      <c r="BF466" s="280">
        <f t="shared" si="141"/>
        <v>0</v>
      </c>
      <c r="BG466" s="280">
        <f t="shared" si="141"/>
        <v>0</v>
      </c>
      <c r="BH466" s="280">
        <f t="shared" si="141"/>
        <v>0</v>
      </c>
      <c r="BI466" s="280">
        <f t="shared" si="134"/>
        <v>0</v>
      </c>
      <c r="BJ466" s="280">
        <f t="shared" si="134"/>
        <v>0</v>
      </c>
      <c r="BK466" s="280">
        <f t="shared" si="134"/>
        <v>0</v>
      </c>
      <c r="BL466" s="284">
        <f t="shared" si="133"/>
        <v>0</v>
      </c>
    </row>
    <row r="467" spans="1:64" x14ac:dyDescent="0.25">
      <c r="A467" s="268" t="s">
        <v>701</v>
      </c>
      <c r="B467" s="175">
        <v>1.43E-2</v>
      </c>
      <c r="C467" s="175">
        <v>1.43E-2</v>
      </c>
      <c r="D467" s="272">
        <v>0</v>
      </c>
      <c r="E467" s="272">
        <v>0</v>
      </c>
      <c r="F467" s="272">
        <v>0</v>
      </c>
      <c r="G467" s="272">
        <v>0</v>
      </c>
      <c r="H467" s="272">
        <v>0</v>
      </c>
      <c r="I467" s="272">
        <v>0</v>
      </c>
      <c r="J467" s="272">
        <v>0</v>
      </c>
      <c r="K467" s="272">
        <v>0</v>
      </c>
      <c r="L467" s="272">
        <v>0</v>
      </c>
      <c r="M467" s="272">
        <v>0</v>
      </c>
      <c r="N467" s="272">
        <v>0</v>
      </c>
      <c r="O467" s="272">
        <v>0</v>
      </c>
      <c r="P467" s="272">
        <f t="shared" si="138"/>
        <v>0</v>
      </c>
      <c r="Q467" s="272">
        <v>0</v>
      </c>
      <c r="R467" s="272">
        <v>0</v>
      </c>
      <c r="S467" s="272">
        <v>0</v>
      </c>
      <c r="T467" s="272">
        <v>0</v>
      </c>
      <c r="U467" s="272">
        <v>0</v>
      </c>
      <c r="V467" s="272">
        <v>0</v>
      </c>
      <c r="W467" s="272">
        <v>0</v>
      </c>
      <c r="X467" s="272">
        <v>0</v>
      </c>
      <c r="Y467" s="272">
        <v>0</v>
      </c>
      <c r="Z467" s="272">
        <v>0</v>
      </c>
      <c r="AA467" s="272">
        <v>0</v>
      </c>
      <c r="AB467" s="272">
        <v>0</v>
      </c>
      <c r="AC467" s="272">
        <v>0</v>
      </c>
      <c r="AD467" s="272">
        <v>0</v>
      </c>
      <c r="AE467" s="272">
        <v>0</v>
      </c>
      <c r="AF467" s="272">
        <v>0</v>
      </c>
      <c r="AG467" s="170">
        <f t="shared" si="139"/>
        <v>0</v>
      </c>
      <c r="AI467" s="284">
        <f t="shared" si="136"/>
        <v>0</v>
      </c>
      <c r="AJ467" s="284">
        <f t="shared" si="136"/>
        <v>0</v>
      </c>
      <c r="AK467" s="284">
        <f t="shared" si="136"/>
        <v>0</v>
      </c>
      <c r="AL467" s="284">
        <f t="shared" si="135"/>
        <v>0</v>
      </c>
      <c r="AM467" s="284">
        <f t="shared" si="135"/>
        <v>0</v>
      </c>
      <c r="AN467" s="284">
        <f t="shared" si="135"/>
        <v>0</v>
      </c>
      <c r="AO467" s="284">
        <f t="shared" si="135"/>
        <v>0</v>
      </c>
      <c r="AP467" s="284">
        <f t="shared" si="135"/>
        <v>0</v>
      </c>
      <c r="AQ467" s="284">
        <f t="shared" si="135"/>
        <v>0</v>
      </c>
      <c r="AR467" s="284">
        <f t="shared" si="137"/>
        <v>0</v>
      </c>
      <c r="AS467" s="284">
        <f t="shared" si="137"/>
        <v>0</v>
      </c>
      <c r="AT467" s="284">
        <f t="shared" si="137"/>
        <v>0</v>
      </c>
      <c r="AU467" s="280">
        <f t="shared" si="140"/>
        <v>0</v>
      </c>
      <c r="AV467" s="280">
        <f t="shared" si="132"/>
        <v>0</v>
      </c>
      <c r="AW467" s="280">
        <f t="shared" si="132"/>
        <v>0</v>
      </c>
      <c r="AX467" s="280">
        <f t="shared" si="132"/>
        <v>0</v>
      </c>
      <c r="AY467" s="280">
        <f t="shared" si="132"/>
        <v>0</v>
      </c>
      <c r="AZ467" s="280">
        <f t="shared" ref="AZ467:BE509" si="142">ROUND(U467*$C467/12,2)</f>
        <v>0</v>
      </c>
      <c r="BA467" s="280">
        <f t="shared" si="142"/>
        <v>0</v>
      </c>
      <c r="BB467" s="280">
        <f t="shared" si="142"/>
        <v>0</v>
      </c>
      <c r="BC467" s="280">
        <f t="shared" si="142"/>
        <v>0</v>
      </c>
      <c r="BD467" s="280">
        <f t="shared" si="142"/>
        <v>0</v>
      </c>
      <c r="BE467" s="280">
        <f t="shared" si="142"/>
        <v>0</v>
      </c>
      <c r="BF467" s="280">
        <f t="shared" si="141"/>
        <v>0</v>
      </c>
      <c r="BG467" s="280">
        <f t="shared" si="141"/>
        <v>0</v>
      </c>
      <c r="BH467" s="280">
        <f t="shared" si="141"/>
        <v>0</v>
      </c>
      <c r="BI467" s="280">
        <f t="shared" si="134"/>
        <v>0</v>
      </c>
      <c r="BJ467" s="280">
        <f t="shared" si="134"/>
        <v>0</v>
      </c>
      <c r="BK467" s="280">
        <f t="shared" si="134"/>
        <v>0</v>
      </c>
      <c r="BL467" s="284">
        <f t="shared" si="133"/>
        <v>0</v>
      </c>
    </row>
    <row r="468" spans="1:64" x14ac:dyDescent="0.25">
      <c r="A468" s="268" t="s">
        <v>455</v>
      </c>
      <c r="B468" s="175">
        <v>1.43E-2</v>
      </c>
      <c r="C468" s="175">
        <v>1.43E-2</v>
      </c>
      <c r="D468" s="272">
        <v>172.93</v>
      </c>
      <c r="E468" s="272">
        <v>172.93</v>
      </c>
      <c r="F468" s="272">
        <v>172.93</v>
      </c>
      <c r="G468" s="272">
        <v>172.93</v>
      </c>
      <c r="H468" s="272">
        <v>172.93</v>
      </c>
      <c r="I468" s="272">
        <v>172.93</v>
      </c>
      <c r="J468" s="272">
        <v>172.93</v>
      </c>
      <c r="K468" s="272">
        <v>172.93</v>
      </c>
      <c r="L468" s="272">
        <v>172.93</v>
      </c>
      <c r="M468" s="272">
        <v>172.93</v>
      </c>
      <c r="N468" s="272">
        <v>172.93</v>
      </c>
      <c r="O468" s="272">
        <v>172.93</v>
      </c>
      <c r="P468" s="272">
        <f t="shared" si="138"/>
        <v>2075.1600000000003</v>
      </c>
      <c r="Q468" s="272">
        <v>172.93</v>
      </c>
      <c r="R468" s="272">
        <v>172.93</v>
      </c>
      <c r="S468" s="272">
        <v>172.93</v>
      </c>
      <c r="T468" s="272">
        <v>172.93</v>
      </c>
      <c r="U468" s="272">
        <v>172.93</v>
      </c>
      <c r="V468" s="272">
        <v>172.93</v>
      </c>
      <c r="W468" s="272">
        <v>172.93</v>
      </c>
      <c r="X468" s="272">
        <v>172.93</v>
      </c>
      <c r="Y468" s="272">
        <v>172.93</v>
      </c>
      <c r="Z468" s="272">
        <v>172.93</v>
      </c>
      <c r="AA468" s="272">
        <v>172.93</v>
      </c>
      <c r="AB468" s="272">
        <v>172.93</v>
      </c>
      <c r="AC468" s="272">
        <v>172.93</v>
      </c>
      <c r="AD468" s="272">
        <v>172.93</v>
      </c>
      <c r="AE468" s="272">
        <v>172.93</v>
      </c>
      <c r="AF468" s="272">
        <v>172.93</v>
      </c>
      <c r="AG468" s="170">
        <f t="shared" si="139"/>
        <v>2075.1600000000003</v>
      </c>
      <c r="AI468" s="284">
        <f t="shared" si="136"/>
        <v>0.21</v>
      </c>
      <c r="AJ468" s="284">
        <f t="shared" si="136"/>
        <v>0.21</v>
      </c>
      <c r="AK468" s="284">
        <f t="shared" si="136"/>
        <v>0.21</v>
      </c>
      <c r="AL468" s="284">
        <f t="shared" si="135"/>
        <v>0.21</v>
      </c>
      <c r="AM468" s="284">
        <f t="shared" si="135"/>
        <v>0.21</v>
      </c>
      <c r="AN468" s="284">
        <f t="shared" si="135"/>
        <v>0.21</v>
      </c>
      <c r="AO468" s="284">
        <f t="shared" si="135"/>
        <v>0.21</v>
      </c>
      <c r="AP468" s="284">
        <f t="shared" si="135"/>
        <v>0.21</v>
      </c>
      <c r="AQ468" s="284">
        <f t="shared" si="135"/>
        <v>0.21</v>
      </c>
      <c r="AR468" s="284">
        <f t="shared" si="137"/>
        <v>0.21</v>
      </c>
      <c r="AS468" s="284">
        <f t="shared" si="137"/>
        <v>0.21</v>
      </c>
      <c r="AT468" s="284">
        <f t="shared" si="137"/>
        <v>0.21</v>
      </c>
      <c r="AU468" s="280">
        <f t="shared" si="140"/>
        <v>2.52</v>
      </c>
      <c r="AV468" s="280">
        <f t="shared" si="132"/>
        <v>0.21</v>
      </c>
      <c r="AW468" s="280">
        <f t="shared" si="132"/>
        <v>0.21</v>
      </c>
      <c r="AX468" s="280">
        <f t="shared" si="132"/>
        <v>0.21</v>
      </c>
      <c r="AY468" s="280">
        <f t="shared" si="132"/>
        <v>0.21</v>
      </c>
      <c r="AZ468" s="280">
        <f t="shared" si="142"/>
        <v>0.21</v>
      </c>
      <c r="BA468" s="280">
        <f t="shared" si="142"/>
        <v>0.21</v>
      </c>
      <c r="BB468" s="280">
        <f t="shared" si="142"/>
        <v>0.21</v>
      </c>
      <c r="BC468" s="280">
        <f t="shared" si="142"/>
        <v>0.21</v>
      </c>
      <c r="BD468" s="280">
        <f t="shared" si="142"/>
        <v>0.21</v>
      </c>
      <c r="BE468" s="280">
        <f t="shared" si="142"/>
        <v>0.21</v>
      </c>
      <c r="BF468" s="280">
        <f t="shared" si="141"/>
        <v>0.21</v>
      </c>
      <c r="BG468" s="280">
        <f t="shared" si="141"/>
        <v>0.21</v>
      </c>
      <c r="BH468" s="280">
        <f t="shared" si="141"/>
        <v>0.21</v>
      </c>
      <c r="BI468" s="280">
        <f t="shared" si="134"/>
        <v>0.21</v>
      </c>
      <c r="BJ468" s="280">
        <f t="shared" si="134"/>
        <v>0.21</v>
      </c>
      <c r="BK468" s="280">
        <f t="shared" si="134"/>
        <v>0.21</v>
      </c>
      <c r="BL468" s="284">
        <f t="shared" si="133"/>
        <v>2.52</v>
      </c>
    </row>
    <row r="469" spans="1:64" x14ac:dyDescent="0.25">
      <c r="A469" s="268" t="s">
        <v>456</v>
      </c>
      <c r="B469" s="175">
        <v>1.43E-2</v>
      </c>
      <c r="C469" s="175">
        <v>1.43E-2</v>
      </c>
      <c r="D469" s="272">
        <v>32616.02</v>
      </c>
      <c r="E469" s="272">
        <v>32616.02</v>
      </c>
      <c r="F469" s="272">
        <v>32616.02</v>
      </c>
      <c r="G469" s="272">
        <v>32616.02</v>
      </c>
      <c r="H469" s="272">
        <v>32616.02</v>
      </c>
      <c r="I469" s="272">
        <v>32616.02</v>
      </c>
      <c r="J469" s="272">
        <v>32616.02</v>
      </c>
      <c r="K469" s="272">
        <v>32616.02</v>
      </c>
      <c r="L469" s="272">
        <v>32616.02</v>
      </c>
      <c r="M469" s="272">
        <v>32616.02</v>
      </c>
      <c r="N469" s="272">
        <v>32616.02</v>
      </c>
      <c r="O469" s="272">
        <v>32616.02</v>
      </c>
      <c r="P469" s="272">
        <f t="shared" si="138"/>
        <v>391392.24000000005</v>
      </c>
      <c r="Q469" s="272">
        <v>32616.02</v>
      </c>
      <c r="R469" s="272">
        <v>32616.02</v>
      </c>
      <c r="S469" s="272">
        <v>32616.02</v>
      </c>
      <c r="T469" s="272">
        <v>32616.02</v>
      </c>
      <c r="U469" s="272">
        <v>32616.02</v>
      </c>
      <c r="V469" s="272">
        <v>32616.02</v>
      </c>
      <c r="W469" s="272">
        <v>32616.02</v>
      </c>
      <c r="X469" s="272">
        <v>32616.02</v>
      </c>
      <c r="Y469" s="272">
        <v>32616.02</v>
      </c>
      <c r="Z469" s="272">
        <v>32616.02</v>
      </c>
      <c r="AA469" s="272">
        <v>32616.02</v>
      </c>
      <c r="AB469" s="272">
        <v>32616.02</v>
      </c>
      <c r="AC469" s="272">
        <v>32616.02</v>
      </c>
      <c r="AD469" s="272">
        <v>32616.02</v>
      </c>
      <c r="AE469" s="272">
        <v>32616.02</v>
      </c>
      <c r="AF469" s="272">
        <v>32616.02</v>
      </c>
      <c r="AG469" s="170">
        <f t="shared" si="139"/>
        <v>391392.24000000005</v>
      </c>
      <c r="AI469" s="284">
        <f t="shared" si="136"/>
        <v>38.869999999999997</v>
      </c>
      <c r="AJ469" s="284">
        <f t="shared" si="136"/>
        <v>38.869999999999997</v>
      </c>
      <c r="AK469" s="284">
        <f t="shared" si="136"/>
        <v>38.869999999999997</v>
      </c>
      <c r="AL469" s="284">
        <f t="shared" si="135"/>
        <v>38.869999999999997</v>
      </c>
      <c r="AM469" s="284">
        <f t="shared" si="135"/>
        <v>38.869999999999997</v>
      </c>
      <c r="AN469" s="284">
        <f t="shared" si="135"/>
        <v>38.869999999999997</v>
      </c>
      <c r="AO469" s="284">
        <f t="shared" si="135"/>
        <v>38.869999999999997</v>
      </c>
      <c r="AP469" s="284">
        <f t="shared" si="135"/>
        <v>38.869999999999997</v>
      </c>
      <c r="AQ469" s="284">
        <f t="shared" si="135"/>
        <v>38.869999999999997</v>
      </c>
      <c r="AR469" s="284">
        <f t="shared" si="137"/>
        <v>38.869999999999997</v>
      </c>
      <c r="AS469" s="284">
        <f t="shared" si="137"/>
        <v>38.869999999999997</v>
      </c>
      <c r="AT469" s="284">
        <f t="shared" si="137"/>
        <v>38.869999999999997</v>
      </c>
      <c r="AU469" s="280">
        <f t="shared" si="140"/>
        <v>466.44</v>
      </c>
      <c r="AV469" s="280">
        <f t="shared" si="132"/>
        <v>38.869999999999997</v>
      </c>
      <c r="AW469" s="280">
        <f t="shared" si="132"/>
        <v>38.869999999999997</v>
      </c>
      <c r="AX469" s="280">
        <f t="shared" si="132"/>
        <v>38.869999999999997</v>
      </c>
      <c r="AY469" s="280">
        <f t="shared" si="132"/>
        <v>38.869999999999997</v>
      </c>
      <c r="AZ469" s="280">
        <f t="shared" si="142"/>
        <v>38.869999999999997</v>
      </c>
      <c r="BA469" s="280">
        <f t="shared" si="142"/>
        <v>38.869999999999997</v>
      </c>
      <c r="BB469" s="280">
        <f t="shared" si="142"/>
        <v>38.869999999999997</v>
      </c>
      <c r="BC469" s="280">
        <f t="shared" si="142"/>
        <v>38.869999999999997</v>
      </c>
      <c r="BD469" s="280">
        <f t="shared" si="142"/>
        <v>38.869999999999997</v>
      </c>
      <c r="BE469" s="280">
        <f t="shared" si="142"/>
        <v>38.869999999999997</v>
      </c>
      <c r="BF469" s="280">
        <f t="shared" si="141"/>
        <v>38.869999999999997</v>
      </c>
      <c r="BG469" s="280">
        <f t="shared" si="141"/>
        <v>38.869999999999997</v>
      </c>
      <c r="BH469" s="280">
        <f t="shared" si="141"/>
        <v>38.869999999999997</v>
      </c>
      <c r="BI469" s="280">
        <f t="shared" si="134"/>
        <v>38.869999999999997</v>
      </c>
      <c r="BJ469" s="280">
        <f t="shared" si="134"/>
        <v>38.869999999999997</v>
      </c>
      <c r="BK469" s="280">
        <f t="shared" si="134"/>
        <v>38.869999999999997</v>
      </c>
      <c r="BL469" s="284">
        <f t="shared" si="133"/>
        <v>466.44</v>
      </c>
    </row>
    <row r="470" spans="1:64" x14ac:dyDescent="0.25">
      <c r="A470" s="268" t="s">
        <v>702</v>
      </c>
      <c r="B470" s="175">
        <v>1.43E-2</v>
      </c>
      <c r="C470" s="175">
        <v>1.43E-2</v>
      </c>
      <c r="D470" s="272">
        <v>0</v>
      </c>
      <c r="E470" s="272">
        <v>0</v>
      </c>
      <c r="F470" s="272">
        <v>0</v>
      </c>
      <c r="G470" s="272">
        <v>0</v>
      </c>
      <c r="H470" s="272">
        <v>0</v>
      </c>
      <c r="I470" s="272">
        <v>0</v>
      </c>
      <c r="J470" s="272">
        <v>0</v>
      </c>
      <c r="K470" s="272">
        <v>0</v>
      </c>
      <c r="L470" s="272">
        <v>0</v>
      </c>
      <c r="M470" s="272">
        <v>0</v>
      </c>
      <c r="N470" s="272">
        <v>0</v>
      </c>
      <c r="O470" s="272">
        <v>0</v>
      </c>
      <c r="P470" s="272">
        <f t="shared" si="138"/>
        <v>0</v>
      </c>
      <c r="Q470" s="272">
        <v>0</v>
      </c>
      <c r="R470" s="272">
        <v>0</v>
      </c>
      <c r="S470" s="272">
        <v>0</v>
      </c>
      <c r="T470" s="272">
        <v>0</v>
      </c>
      <c r="U470" s="272">
        <v>0</v>
      </c>
      <c r="V470" s="272">
        <v>0</v>
      </c>
      <c r="W470" s="272">
        <v>0</v>
      </c>
      <c r="X470" s="272">
        <v>0</v>
      </c>
      <c r="Y470" s="272">
        <v>0</v>
      </c>
      <c r="Z470" s="272">
        <v>0</v>
      </c>
      <c r="AA470" s="272">
        <v>0</v>
      </c>
      <c r="AB470" s="272">
        <v>0</v>
      </c>
      <c r="AC470" s="272">
        <v>0</v>
      </c>
      <c r="AD470" s="272">
        <v>0</v>
      </c>
      <c r="AE470" s="272">
        <v>0</v>
      </c>
      <c r="AF470" s="272">
        <v>0</v>
      </c>
      <c r="AG470" s="170">
        <f t="shared" si="139"/>
        <v>0</v>
      </c>
      <c r="AI470" s="284">
        <f t="shared" si="136"/>
        <v>0</v>
      </c>
      <c r="AJ470" s="284">
        <f t="shared" si="136"/>
        <v>0</v>
      </c>
      <c r="AK470" s="284">
        <f t="shared" si="136"/>
        <v>0</v>
      </c>
      <c r="AL470" s="284">
        <f t="shared" si="135"/>
        <v>0</v>
      </c>
      <c r="AM470" s="284">
        <f t="shared" si="135"/>
        <v>0</v>
      </c>
      <c r="AN470" s="284">
        <f t="shared" si="135"/>
        <v>0</v>
      </c>
      <c r="AO470" s="284">
        <f t="shared" si="135"/>
        <v>0</v>
      </c>
      <c r="AP470" s="284">
        <f t="shared" si="135"/>
        <v>0</v>
      </c>
      <c r="AQ470" s="284">
        <f t="shared" si="135"/>
        <v>0</v>
      </c>
      <c r="AR470" s="284">
        <f t="shared" si="137"/>
        <v>0</v>
      </c>
      <c r="AS470" s="284">
        <f t="shared" si="137"/>
        <v>0</v>
      </c>
      <c r="AT470" s="284">
        <f t="shared" si="137"/>
        <v>0</v>
      </c>
      <c r="AU470" s="280">
        <f t="shared" si="140"/>
        <v>0</v>
      </c>
      <c r="AV470" s="280">
        <f t="shared" si="132"/>
        <v>0</v>
      </c>
      <c r="AW470" s="280">
        <f t="shared" si="132"/>
        <v>0</v>
      </c>
      <c r="AX470" s="280">
        <f t="shared" si="132"/>
        <v>0</v>
      </c>
      <c r="AY470" s="280">
        <f t="shared" si="132"/>
        <v>0</v>
      </c>
      <c r="AZ470" s="280">
        <f t="shared" si="142"/>
        <v>0</v>
      </c>
      <c r="BA470" s="280">
        <f t="shared" si="142"/>
        <v>0</v>
      </c>
      <c r="BB470" s="280">
        <f t="shared" si="142"/>
        <v>0</v>
      </c>
      <c r="BC470" s="280">
        <f t="shared" si="142"/>
        <v>0</v>
      </c>
      <c r="BD470" s="280">
        <f t="shared" si="142"/>
        <v>0</v>
      </c>
      <c r="BE470" s="280">
        <f t="shared" si="142"/>
        <v>0</v>
      </c>
      <c r="BF470" s="280">
        <f t="shared" si="141"/>
        <v>0</v>
      </c>
      <c r="BG470" s="280">
        <f t="shared" si="141"/>
        <v>0</v>
      </c>
      <c r="BH470" s="280">
        <f t="shared" si="141"/>
        <v>0</v>
      </c>
      <c r="BI470" s="280">
        <f t="shared" si="134"/>
        <v>0</v>
      </c>
      <c r="BJ470" s="280">
        <f t="shared" si="134"/>
        <v>0</v>
      </c>
      <c r="BK470" s="280">
        <f t="shared" si="134"/>
        <v>0</v>
      </c>
      <c r="BL470" s="284">
        <f t="shared" si="133"/>
        <v>0</v>
      </c>
    </row>
    <row r="471" spans="1:64" x14ac:dyDescent="0.25">
      <c r="A471" s="268" t="s">
        <v>457</v>
      </c>
      <c r="B471" s="175">
        <v>1.43E-2</v>
      </c>
      <c r="C471" s="175">
        <v>1.43E-2</v>
      </c>
      <c r="D471" s="272">
        <v>2953.75</v>
      </c>
      <c r="E471" s="272">
        <v>2953.75</v>
      </c>
      <c r="F471" s="272">
        <v>2953.75</v>
      </c>
      <c r="G471" s="272">
        <v>2953.75</v>
      </c>
      <c r="H471" s="272">
        <v>2953.75</v>
      </c>
      <c r="I471" s="272">
        <v>2953.75</v>
      </c>
      <c r="J471" s="272">
        <v>2953.75</v>
      </c>
      <c r="K471" s="272">
        <v>2953.75</v>
      </c>
      <c r="L471" s="272">
        <v>2953.75</v>
      </c>
      <c r="M471" s="272">
        <v>2953.75</v>
      </c>
      <c r="N471" s="272">
        <v>2953.75</v>
      </c>
      <c r="O471" s="272">
        <v>2953.75</v>
      </c>
      <c r="P471" s="272">
        <f t="shared" si="138"/>
        <v>35445</v>
      </c>
      <c r="Q471" s="272">
        <v>2953.75</v>
      </c>
      <c r="R471" s="272">
        <v>2953.75</v>
      </c>
      <c r="S471" s="272">
        <v>2953.75</v>
      </c>
      <c r="T471" s="272">
        <v>2953.75</v>
      </c>
      <c r="U471" s="272">
        <v>2953.75</v>
      </c>
      <c r="V471" s="272">
        <v>2953.75</v>
      </c>
      <c r="W471" s="272">
        <v>2953.75</v>
      </c>
      <c r="X471" s="272">
        <v>2953.75</v>
      </c>
      <c r="Y471" s="272">
        <v>2953.75</v>
      </c>
      <c r="Z471" s="272">
        <v>2953.75</v>
      </c>
      <c r="AA471" s="272">
        <v>2953.75</v>
      </c>
      <c r="AB471" s="272">
        <v>2953.75</v>
      </c>
      <c r="AC471" s="272">
        <v>2953.75</v>
      </c>
      <c r="AD471" s="272">
        <v>2953.75</v>
      </c>
      <c r="AE471" s="272">
        <v>2953.75</v>
      </c>
      <c r="AF471" s="272">
        <v>2953.75</v>
      </c>
      <c r="AG471" s="170">
        <f t="shared" si="139"/>
        <v>35445</v>
      </c>
      <c r="AI471" s="284">
        <f t="shared" si="136"/>
        <v>3.52</v>
      </c>
      <c r="AJ471" s="284">
        <f t="shared" si="136"/>
        <v>3.52</v>
      </c>
      <c r="AK471" s="284">
        <f t="shared" si="136"/>
        <v>3.52</v>
      </c>
      <c r="AL471" s="284">
        <f t="shared" si="135"/>
        <v>3.52</v>
      </c>
      <c r="AM471" s="284">
        <f t="shared" si="135"/>
        <v>3.52</v>
      </c>
      <c r="AN471" s="284">
        <f t="shared" si="135"/>
        <v>3.52</v>
      </c>
      <c r="AO471" s="284">
        <f t="shared" si="135"/>
        <v>3.52</v>
      </c>
      <c r="AP471" s="284">
        <f t="shared" si="135"/>
        <v>3.52</v>
      </c>
      <c r="AQ471" s="284">
        <f t="shared" si="135"/>
        <v>3.52</v>
      </c>
      <c r="AR471" s="284">
        <f t="shared" si="137"/>
        <v>3.52</v>
      </c>
      <c r="AS471" s="284">
        <f t="shared" si="137"/>
        <v>3.52</v>
      </c>
      <c r="AT471" s="284">
        <f t="shared" si="137"/>
        <v>3.52</v>
      </c>
      <c r="AU471" s="280">
        <f t="shared" si="140"/>
        <v>42.240000000000009</v>
      </c>
      <c r="AV471" s="280">
        <f t="shared" si="132"/>
        <v>3.52</v>
      </c>
      <c r="AW471" s="280">
        <f t="shared" si="132"/>
        <v>3.52</v>
      </c>
      <c r="AX471" s="280">
        <f t="shared" si="132"/>
        <v>3.52</v>
      </c>
      <c r="AY471" s="280">
        <f t="shared" si="132"/>
        <v>3.52</v>
      </c>
      <c r="AZ471" s="280">
        <f t="shared" si="142"/>
        <v>3.52</v>
      </c>
      <c r="BA471" s="280">
        <f t="shared" si="142"/>
        <v>3.52</v>
      </c>
      <c r="BB471" s="280">
        <f t="shared" si="142"/>
        <v>3.52</v>
      </c>
      <c r="BC471" s="280">
        <f t="shared" si="142"/>
        <v>3.52</v>
      </c>
      <c r="BD471" s="280">
        <f t="shared" si="142"/>
        <v>3.52</v>
      </c>
      <c r="BE471" s="280">
        <f t="shared" si="142"/>
        <v>3.52</v>
      </c>
      <c r="BF471" s="280">
        <f t="shared" si="141"/>
        <v>3.52</v>
      </c>
      <c r="BG471" s="280">
        <f t="shared" si="141"/>
        <v>3.52</v>
      </c>
      <c r="BH471" s="280">
        <f t="shared" si="141"/>
        <v>3.52</v>
      </c>
      <c r="BI471" s="280">
        <f t="shared" si="134"/>
        <v>3.52</v>
      </c>
      <c r="BJ471" s="280">
        <f t="shared" si="134"/>
        <v>3.52</v>
      </c>
      <c r="BK471" s="280">
        <f t="shared" si="134"/>
        <v>3.52</v>
      </c>
      <c r="BL471" s="284">
        <f t="shared" si="133"/>
        <v>42.240000000000009</v>
      </c>
    </row>
    <row r="472" spans="1:64" x14ac:dyDescent="0.25">
      <c r="A472" s="268" t="s">
        <v>458</v>
      </c>
      <c r="B472" s="175">
        <v>1.43E-2</v>
      </c>
      <c r="C472" s="175">
        <v>1.43E-2</v>
      </c>
      <c r="D472" s="272">
        <v>268400.36</v>
      </c>
      <c r="E472" s="272">
        <v>268400.36</v>
      </c>
      <c r="F472" s="272">
        <v>268400.36</v>
      </c>
      <c r="G472" s="272">
        <v>268400.36</v>
      </c>
      <c r="H472" s="272">
        <v>268400.36</v>
      </c>
      <c r="I472" s="272">
        <v>268400.36</v>
      </c>
      <c r="J472" s="272">
        <v>268400.36</v>
      </c>
      <c r="K472" s="272">
        <v>268400.36</v>
      </c>
      <c r="L472" s="272">
        <v>268400.36</v>
      </c>
      <c r="M472" s="272">
        <v>268400.36</v>
      </c>
      <c r="N472" s="272">
        <v>268400.36</v>
      </c>
      <c r="O472" s="272">
        <v>268400.36</v>
      </c>
      <c r="P472" s="272">
        <f t="shared" si="138"/>
        <v>3220804.3199999989</v>
      </c>
      <c r="Q472" s="272">
        <v>268400.36</v>
      </c>
      <c r="R472" s="272">
        <v>268400.36</v>
      </c>
      <c r="S472" s="272">
        <v>268400.36</v>
      </c>
      <c r="T472" s="272">
        <v>268400.36</v>
      </c>
      <c r="U472" s="272">
        <v>268400.36</v>
      </c>
      <c r="V472" s="272">
        <v>268400.36</v>
      </c>
      <c r="W472" s="272">
        <v>268400.36</v>
      </c>
      <c r="X472" s="272">
        <v>268400.36</v>
      </c>
      <c r="Y472" s="272">
        <v>268400.36</v>
      </c>
      <c r="Z472" s="272">
        <v>268400.36</v>
      </c>
      <c r="AA472" s="272">
        <v>268400.36</v>
      </c>
      <c r="AB472" s="272">
        <v>268400.36</v>
      </c>
      <c r="AC472" s="272">
        <v>268400.36</v>
      </c>
      <c r="AD472" s="272">
        <v>268400.36</v>
      </c>
      <c r="AE472" s="272">
        <v>268400.36</v>
      </c>
      <c r="AF472" s="272">
        <v>268400.36</v>
      </c>
      <c r="AG472" s="170">
        <f t="shared" si="139"/>
        <v>3220804.3199999989</v>
      </c>
      <c r="AI472" s="284">
        <f t="shared" si="136"/>
        <v>319.83999999999997</v>
      </c>
      <c r="AJ472" s="284">
        <f t="shared" si="136"/>
        <v>319.83999999999997</v>
      </c>
      <c r="AK472" s="284">
        <f t="shared" si="136"/>
        <v>319.83999999999997</v>
      </c>
      <c r="AL472" s="284">
        <f t="shared" si="135"/>
        <v>319.83999999999997</v>
      </c>
      <c r="AM472" s="284">
        <f t="shared" si="135"/>
        <v>319.83999999999997</v>
      </c>
      <c r="AN472" s="284">
        <f t="shared" si="135"/>
        <v>319.83999999999997</v>
      </c>
      <c r="AO472" s="284">
        <f t="shared" si="135"/>
        <v>319.83999999999997</v>
      </c>
      <c r="AP472" s="284">
        <f t="shared" si="135"/>
        <v>319.83999999999997</v>
      </c>
      <c r="AQ472" s="284">
        <f t="shared" si="135"/>
        <v>319.83999999999997</v>
      </c>
      <c r="AR472" s="284">
        <f t="shared" si="137"/>
        <v>319.83999999999997</v>
      </c>
      <c r="AS472" s="284">
        <f t="shared" si="137"/>
        <v>319.83999999999997</v>
      </c>
      <c r="AT472" s="284">
        <f t="shared" si="137"/>
        <v>319.83999999999997</v>
      </c>
      <c r="AU472" s="280">
        <f t="shared" si="140"/>
        <v>3838.0800000000004</v>
      </c>
      <c r="AV472" s="280">
        <f t="shared" si="132"/>
        <v>319.83999999999997</v>
      </c>
      <c r="AW472" s="280">
        <f t="shared" si="132"/>
        <v>319.83999999999997</v>
      </c>
      <c r="AX472" s="280">
        <f t="shared" si="132"/>
        <v>319.83999999999997</v>
      </c>
      <c r="AY472" s="280">
        <f t="shared" si="132"/>
        <v>319.83999999999997</v>
      </c>
      <c r="AZ472" s="280">
        <f t="shared" si="142"/>
        <v>319.83999999999997</v>
      </c>
      <c r="BA472" s="280">
        <f t="shared" si="142"/>
        <v>319.83999999999997</v>
      </c>
      <c r="BB472" s="280">
        <f t="shared" si="142"/>
        <v>319.83999999999997</v>
      </c>
      <c r="BC472" s="280">
        <f t="shared" si="142"/>
        <v>319.83999999999997</v>
      </c>
      <c r="BD472" s="280">
        <f t="shared" si="142"/>
        <v>319.83999999999997</v>
      </c>
      <c r="BE472" s="280">
        <f t="shared" si="142"/>
        <v>319.83999999999997</v>
      </c>
      <c r="BF472" s="280">
        <f t="shared" si="141"/>
        <v>319.83999999999997</v>
      </c>
      <c r="BG472" s="280">
        <f t="shared" si="141"/>
        <v>319.83999999999997</v>
      </c>
      <c r="BH472" s="280">
        <f t="shared" si="141"/>
        <v>319.83999999999997</v>
      </c>
      <c r="BI472" s="280">
        <f t="shared" si="134"/>
        <v>319.83999999999997</v>
      </c>
      <c r="BJ472" s="280">
        <f t="shared" si="134"/>
        <v>319.83999999999997</v>
      </c>
      <c r="BK472" s="280">
        <f t="shared" si="134"/>
        <v>319.83999999999997</v>
      </c>
      <c r="BL472" s="284">
        <f t="shared" si="133"/>
        <v>3838.0800000000004</v>
      </c>
    </row>
    <row r="473" spans="1:64" x14ac:dyDescent="0.25">
      <c r="A473" s="268" t="s">
        <v>459</v>
      </c>
      <c r="B473" s="175">
        <v>1.43E-2</v>
      </c>
      <c r="C473" s="175">
        <v>1.43E-2</v>
      </c>
      <c r="D473" s="272">
        <v>40711.11</v>
      </c>
      <c r="E473" s="272">
        <v>40711.11</v>
      </c>
      <c r="F473" s="272">
        <v>40711.11</v>
      </c>
      <c r="G473" s="272">
        <v>40711.11</v>
      </c>
      <c r="H473" s="272">
        <v>40711.11</v>
      </c>
      <c r="I473" s="272">
        <v>40711.11</v>
      </c>
      <c r="J473" s="272">
        <v>40711.11</v>
      </c>
      <c r="K473" s="272">
        <v>40711.11</v>
      </c>
      <c r="L473" s="272">
        <v>40711.11</v>
      </c>
      <c r="M473" s="272">
        <v>40711.11</v>
      </c>
      <c r="N473" s="272">
        <v>40711.11</v>
      </c>
      <c r="O473" s="272">
        <v>40711.11</v>
      </c>
      <c r="P473" s="272">
        <f t="shared" si="138"/>
        <v>488533.31999999989</v>
      </c>
      <c r="Q473" s="272">
        <v>40711.11</v>
      </c>
      <c r="R473" s="272">
        <v>40711.11</v>
      </c>
      <c r="S473" s="272">
        <v>40711.11</v>
      </c>
      <c r="T473" s="272">
        <v>40711.11</v>
      </c>
      <c r="U473" s="272">
        <v>40711.11</v>
      </c>
      <c r="V473" s="272">
        <v>40711.11</v>
      </c>
      <c r="W473" s="272">
        <v>40711.11</v>
      </c>
      <c r="X473" s="272">
        <v>40711.11</v>
      </c>
      <c r="Y473" s="272">
        <v>40711.11</v>
      </c>
      <c r="Z473" s="272">
        <v>40711.11</v>
      </c>
      <c r="AA473" s="272">
        <v>40711.11</v>
      </c>
      <c r="AB473" s="272">
        <v>40711.11</v>
      </c>
      <c r="AC473" s="272">
        <v>40711.11</v>
      </c>
      <c r="AD473" s="272">
        <v>40711.11</v>
      </c>
      <c r="AE473" s="272">
        <v>40711.11</v>
      </c>
      <c r="AF473" s="272">
        <v>40711.11</v>
      </c>
      <c r="AG473" s="170">
        <f t="shared" si="139"/>
        <v>488533.31999999989</v>
      </c>
      <c r="AI473" s="284">
        <f t="shared" si="136"/>
        <v>48.51</v>
      </c>
      <c r="AJ473" s="284">
        <f t="shared" si="136"/>
        <v>48.51</v>
      </c>
      <c r="AK473" s="284">
        <f t="shared" si="136"/>
        <v>48.51</v>
      </c>
      <c r="AL473" s="284">
        <f t="shared" si="135"/>
        <v>48.51</v>
      </c>
      <c r="AM473" s="284">
        <f t="shared" si="135"/>
        <v>48.51</v>
      </c>
      <c r="AN473" s="284">
        <f t="shared" si="135"/>
        <v>48.51</v>
      </c>
      <c r="AO473" s="284">
        <f t="shared" si="135"/>
        <v>48.51</v>
      </c>
      <c r="AP473" s="284">
        <f t="shared" si="135"/>
        <v>48.51</v>
      </c>
      <c r="AQ473" s="284">
        <f t="shared" si="135"/>
        <v>48.51</v>
      </c>
      <c r="AR473" s="284">
        <f t="shared" si="137"/>
        <v>48.51</v>
      </c>
      <c r="AS473" s="284">
        <f t="shared" si="137"/>
        <v>48.51</v>
      </c>
      <c r="AT473" s="284">
        <f t="shared" si="137"/>
        <v>48.51</v>
      </c>
      <c r="AU473" s="280">
        <f t="shared" si="140"/>
        <v>582.12</v>
      </c>
      <c r="AV473" s="280">
        <f t="shared" si="132"/>
        <v>48.51</v>
      </c>
      <c r="AW473" s="280">
        <f t="shared" si="132"/>
        <v>48.51</v>
      </c>
      <c r="AX473" s="280">
        <f t="shared" si="132"/>
        <v>48.51</v>
      </c>
      <c r="AY473" s="280">
        <f t="shared" si="132"/>
        <v>48.51</v>
      </c>
      <c r="AZ473" s="280">
        <f t="shared" si="142"/>
        <v>48.51</v>
      </c>
      <c r="BA473" s="280">
        <f t="shared" si="142"/>
        <v>48.51</v>
      </c>
      <c r="BB473" s="280">
        <f t="shared" si="142"/>
        <v>48.51</v>
      </c>
      <c r="BC473" s="280">
        <f t="shared" si="142"/>
        <v>48.51</v>
      </c>
      <c r="BD473" s="280">
        <f t="shared" si="142"/>
        <v>48.51</v>
      </c>
      <c r="BE473" s="280">
        <f t="shared" si="142"/>
        <v>48.51</v>
      </c>
      <c r="BF473" s="280">
        <f t="shared" si="141"/>
        <v>48.51</v>
      </c>
      <c r="BG473" s="280">
        <f t="shared" si="141"/>
        <v>48.51</v>
      </c>
      <c r="BH473" s="280">
        <f t="shared" si="141"/>
        <v>48.51</v>
      </c>
      <c r="BI473" s="280">
        <f t="shared" si="134"/>
        <v>48.51</v>
      </c>
      <c r="BJ473" s="280">
        <f t="shared" si="134"/>
        <v>48.51</v>
      </c>
      <c r="BK473" s="280">
        <f t="shared" si="134"/>
        <v>48.51</v>
      </c>
      <c r="BL473" s="284">
        <f t="shared" si="133"/>
        <v>582.12</v>
      </c>
    </row>
    <row r="474" spans="1:64" x14ac:dyDescent="0.25">
      <c r="A474" s="268" t="s">
        <v>703</v>
      </c>
      <c r="B474" s="175">
        <v>1.43E-2</v>
      </c>
      <c r="C474" s="175">
        <v>1.43E-2</v>
      </c>
      <c r="D474" s="272">
        <v>0</v>
      </c>
      <c r="E474" s="272">
        <v>0</v>
      </c>
      <c r="F474" s="272">
        <v>0</v>
      </c>
      <c r="G474" s="272">
        <v>0</v>
      </c>
      <c r="H474" s="272">
        <v>0</v>
      </c>
      <c r="I474" s="272">
        <v>0</v>
      </c>
      <c r="J474" s="272">
        <v>0</v>
      </c>
      <c r="K474" s="272">
        <v>0</v>
      </c>
      <c r="L474" s="272">
        <v>0</v>
      </c>
      <c r="M474" s="272">
        <v>0</v>
      </c>
      <c r="N474" s="272">
        <v>0</v>
      </c>
      <c r="O474" s="272">
        <v>0</v>
      </c>
      <c r="P474" s="272">
        <f t="shared" si="138"/>
        <v>0</v>
      </c>
      <c r="Q474" s="272">
        <v>0</v>
      </c>
      <c r="R474" s="272">
        <v>0</v>
      </c>
      <c r="S474" s="272">
        <v>0</v>
      </c>
      <c r="T474" s="272">
        <v>0</v>
      </c>
      <c r="U474" s="272">
        <v>0</v>
      </c>
      <c r="V474" s="272">
        <v>0</v>
      </c>
      <c r="W474" s="272">
        <v>0</v>
      </c>
      <c r="X474" s="272">
        <v>0</v>
      </c>
      <c r="Y474" s="272">
        <v>0</v>
      </c>
      <c r="Z474" s="272">
        <v>0</v>
      </c>
      <c r="AA474" s="272">
        <v>0</v>
      </c>
      <c r="AB474" s="272">
        <v>0</v>
      </c>
      <c r="AC474" s="272">
        <v>0</v>
      </c>
      <c r="AD474" s="272">
        <v>0</v>
      </c>
      <c r="AE474" s="272">
        <v>0</v>
      </c>
      <c r="AF474" s="272">
        <v>0</v>
      </c>
      <c r="AG474" s="170">
        <f t="shared" si="139"/>
        <v>0</v>
      </c>
      <c r="AI474" s="284">
        <f t="shared" si="136"/>
        <v>0</v>
      </c>
      <c r="AJ474" s="284">
        <f t="shared" si="136"/>
        <v>0</v>
      </c>
      <c r="AK474" s="284">
        <f t="shared" si="136"/>
        <v>0</v>
      </c>
      <c r="AL474" s="284">
        <f t="shared" si="135"/>
        <v>0</v>
      </c>
      <c r="AM474" s="284">
        <f t="shared" si="135"/>
        <v>0</v>
      </c>
      <c r="AN474" s="284">
        <f t="shared" si="135"/>
        <v>0</v>
      </c>
      <c r="AO474" s="284">
        <f t="shared" si="135"/>
        <v>0</v>
      </c>
      <c r="AP474" s="284">
        <f t="shared" si="135"/>
        <v>0</v>
      </c>
      <c r="AQ474" s="284">
        <f t="shared" si="135"/>
        <v>0</v>
      </c>
      <c r="AR474" s="284">
        <f t="shared" si="137"/>
        <v>0</v>
      </c>
      <c r="AS474" s="284">
        <f t="shared" si="137"/>
        <v>0</v>
      </c>
      <c r="AT474" s="284">
        <f t="shared" si="137"/>
        <v>0</v>
      </c>
      <c r="AU474" s="280">
        <f t="shared" si="140"/>
        <v>0</v>
      </c>
      <c r="AV474" s="280">
        <f t="shared" si="132"/>
        <v>0</v>
      </c>
      <c r="AW474" s="280">
        <f t="shared" si="132"/>
        <v>0</v>
      </c>
      <c r="AX474" s="280">
        <f t="shared" si="132"/>
        <v>0</v>
      </c>
      <c r="AY474" s="280">
        <f t="shared" si="132"/>
        <v>0</v>
      </c>
      <c r="AZ474" s="280">
        <f t="shared" si="142"/>
        <v>0</v>
      </c>
      <c r="BA474" s="280">
        <f t="shared" si="142"/>
        <v>0</v>
      </c>
      <c r="BB474" s="280">
        <f t="shared" si="142"/>
        <v>0</v>
      </c>
      <c r="BC474" s="280">
        <f t="shared" si="142"/>
        <v>0</v>
      </c>
      <c r="BD474" s="280">
        <f t="shared" si="142"/>
        <v>0</v>
      </c>
      <c r="BE474" s="280">
        <f t="shared" si="142"/>
        <v>0</v>
      </c>
      <c r="BF474" s="280">
        <f t="shared" si="141"/>
        <v>0</v>
      </c>
      <c r="BG474" s="280">
        <f t="shared" si="141"/>
        <v>0</v>
      </c>
      <c r="BH474" s="280">
        <f t="shared" si="141"/>
        <v>0</v>
      </c>
      <c r="BI474" s="280">
        <f t="shared" si="134"/>
        <v>0</v>
      </c>
      <c r="BJ474" s="280">
        <f t="shared" si="134"/>
        <v>0</v>
      </c>
      <c r="BK474" s="280">
        <f t="shared" si="134"/>
        <v>0</v>
      </c>
      <c r="BL474" s="284">
        <f t="shared" si="133"/>
        <v>0</v>
      </c>
    </row>
    <row r="475" spans="1:64" x14ac:dyDescent="0.25">
      <c r="A475" s="268" t="s">
        <v>704</v>
      </c>
      <c r="B475" s="175">
        <v>1.43E-2</v>
      </c>
      <c r="C475" s="175">
        <v>1.43E-2</v>
      </c>
      <c r="D475" s="272">
        <v>0</v>
      </c>
      <c r="E475" s="272">
        <v>0</v>
      </c>
      <c r="F475" s="272">
        <v>0</v>
      </c>
      <c r="G475" s="272">
        <v>0</v>
      </c>
      <c r="H475" s="272">
        <v>0</v>
      </c>
      <c r="I475" s="272">
        <v>0</v>
      </c>
      <c r="J475" s="272">
        <v>0</v>
      </c>
      <c r="K475" s="272">
        <v>0</v>
      </c>
      <c r="L475" s="272">
        <v>0</v>
      </c>
      <c r="M475" s="272">
        <v>0</v>
      </c>
      <c r="N475" s="272">
        <v>0</v>
      </c>
      <c r="O475" s="272">
        <v>0</v>
      </c>
      <c r="P475" s="272">
        <f t="shared" si="138"/>
        <v>0</v>
      </c>
      <c r="Q475" s="272">
        <v>0</v>
      </c>
      <c r="R475" s="272">
        <v>0</v>
      </c>
      <c r="S475" s="272">
        <v>0</v>
      </c>
      <c r="T475" s="272">
        <v>0</v>
      </c>
      <c r="U475" s="272">
        <v>0</v>
      </c>
      <c r="V475" s="272">
        <v>0</v>
      </c>
      <c r="W475" s="272">
        <v>0</v>
      </c>
      <c r="X475" s="272">
        <v>0</v>
      </c>
      <c r="Y475" s="272">
        <v>0</v>
      </c>
      <c r="Z475" s="272">
        <v>0</v>
      </c>
      <c r="AA475" s="272">
        <v>0</v>
      </c>
      <c r="AB475" s="272">
        <v>0</v>
      </c>
      <c r="AC475" s="272">
        <v>0</v>
      </c>
      <c r="AD475" s="272">
        <v>0</v>
      </c>
      <c r="AE475" s="272">
        <v>0</v>
      </c>
      <c r="AF475" s="272">
        <v>0</v>
      </c>
      <c r="AG475" s="170">
        <f t="shared" si="139"/>
        <v>0</v>
      </c>
      <c r="AI475" s="284">
        <f t="shared" si="136"/>
        <v>0</v>
      </c>
      <c r="AJ475" s="284">
        <f t="shared" si="136"/>
        <v>0</v>
      </c>
      <c r="AK475" s="284">
        <f t="shared" si="136"/>
        <v>0</v>
      </c>
      <c r="AL475" s="284">
        <f t="shared" si="135"/>
        <v>0</v>
      </c>
      <c r="AM475" s="284">
        <f t="shared" si="135"/>
        <v>0</v>
      </c>
      <c r="AN475" s="284">
        <f t="shared" si="135"/>
        <v>0</v>
      </c>
      <c r="AO475" s="284">
        <f t="shared" si="135"/>
        <v>0</v>
      </c>
      <c r="AP475" s="284">
        <f t="shared" si="135"/>
        <v>0</v>
      </c>
      <c r="AQ475" s="284">
        <f t="shared" si="135"/>
        <v>0</v>
      </c>
      <c r="AR475" s="284">
        <f t="shared" si="137"/>
        <v>0</v>
      </c>
      <c r="AS475" s="284">
        <f t="shared" si="137"/>
        <v>0</v>
      </c>
      <c r="AT475" s="284">
        <f t="shared" si="137"/>
        <v>0</v>
      </c>
      <c r="AU475" s="280">
        <f t="shared" si="140"/>
        <v>0</v>
      </c>
      <c r="AV475" s="280">
        <f t="shared" si="132"/>
        <v>0</v>
      </c>
      <c r="AW475" s="280">
        <f t="shared" si="132"/>
        <v>0</v>
      </c>
      <c r="AX475" s="280">
        <f t="shared" si="132"/>
        <v>0</v>
      </c>
      <c r="AY475" s="280">
        <f t="shared" si="132"/>
        <v>0</v>
      </c>
      <c r="AZ475" s="280">
        <f t="shared" si="142"/>
        <v>0</v>
      </c>
      <c r="BA475" s="280">
        <f t="shared" si="142"/>
        <v>0</v>
      </c>
      <c r="BB475" s="280">
        <f t="shared" si="142"/>
        <v>0</v>
      </c>
      <c r="BC475" s="280">
        <f t="shared" si="142"/>
        <v>0</v>
      </c>
      <c r="BD475" s="280">
        <f t="shared" si="142"/>
        <v>0</v>
      </c>
      <c r="BE475" s="280">
        <f t="shared" si="142"/>
        <v>0</v>
      </c>
      <c r="BF475" s="280">
        <f t="shared" si="141"/>
        <v>0</v>
      </c>
      <c r="BG475" s="280">
        <f t="shared" si="141"/>
        <v>0</v>
      </c>
      <c r="BH475" s="280">
        <f t="shared" si="141"/>
        <v>0</v>
      </c>
      <c r="BI475" s="280">
        <f t="shared" si="134"/>
        <v>0</v>
      </c>
      <c r="BJ475" s="280">
        <f t="shared" si="134"/>
        <v>0</v>
      </c>
      <c r="BK475" s="280">
        <f t="shared" si="134"/>
        <v>0</v>
      </c>
      <c r="BL475" s="284">
        <f t="shared" si="133"/>
        <v>0</v>
      </c>
    </row>
    <row r="476" spans="1:64" x14ac:dyDescent="0.25">
      <c r="A476" s="268" t="s">
        <v>460</v>
      </c>
      <c r="B476" s="175">
        <v>1.43E-2</v>
      </c>
      <c r="C476" s="175">
        <v>1.43E-2</v>
      </c>
      <c r="D476" s="272">
        <v>8072.06</v>
      </c>
      <c r="E476" s="272">
        <v>8072.06</v>
      </c>
      <c r="F476" s="272">
        <v>8072.06</v>
      </c>
      <c r="G476" s="272">
        <v>8072.06</v>
      </c>
      <c r="H476" s="272">
        <v>8072.06</v>
      </c>
      <c r="I476" s="272">
        <v>8072.06</v>
      </c>
      <c r="J476" s="272">
        <v>8072.06</v>
      </c>
      <c r="K476" s="272">
        <v>8072.06</v>
      </c>
      <c r="L476" s="272">
        <v>8072.06</v>
      </c>
      <c r="M476" s="272">
        <v>8072.06</v>
      </c>
      <c r="N476" s="272">
        <v>8072.06</v>
      </c>
      <c r="O476" s="272">
        <v>8072.06</v>
      </c>
      <c r="P476" s="272">
        <f t="shared" si="138"/>
        <v>96864.719999999987</v>
      </c>
      <c r="Q476" s="272">
        <v>8072.06</v>
      </c>
      <c r="R476" s="272">
        <v>8072.06</v>
      </c>
      <c r="S476" s="272">
        <v>8072.06</v>
      </c>
      <c r="T476" s="272">
        <v>8072.06</v>
      </c>
      <c r="U476" s="272">
        <v>8072.06</v>
      </c>
      <c r="V476" s="272">
        <v>8072.06</v>
      </c>
      <c r="W476" s="272">
        <v>8072.06</v>
      </c>
      <c r="X476" s="272">
        <v>8072.06</v>
      </c>
      <c r="Y476" s="272">
        <v>8072.06</v>
      </c>
      <c r="Z476" s="272">
        <v>8072.06</v>
      </c>
      <c r="AA476" s="272">
        <v>8072.06</v>
      </c>
      <c r="AB476" s="272">
        <v>8072.06</v>
      </c>
      <c r="AC476" s="272">
        <v>8072.06</v>
      </c>
      <c r="AD476" s="272">
        <v>8072.06</v>
      </c>
      <c r="AE476" s="272">
        <v>8072.06</v>
      </c>
      <c r="AF476" s="272">
        <v>8072.06</v>
      </c>
      <c r="AG476" s="170">
        <f t="shared" si="139"/>
        <v>96864.719999999987</v>
      </c>
      <c r="AI476" s="284">
        <f t="shared" si="136"/>
        <v>9.6199999999999992</v>
      </c>
      <c r="AJ476" s="284">
        <f t="shared" si="136"/>
        <v>9.6199999999999992</v>
      </c>
      <c r="AK476" s="284">
        <f t="shared" si="136"/>
        <v>9.6199999999999992</v>
      </c>
      <c r="AL476" s="284">
        <f t="shared" si="135"/>
        <v>9.6199999999999992</v>
      </c>
      <c r="AM476" s="284">
        <f t="shared" si="135"/>
        <v>9.6199999999999992</v>
      </c>
      <c r="AN476" s="284">
        <f t="shared" si="135"/>
        <v>9.6199999999999992</v>
      </c>
      <c r="AO476" s="284">
        <f t="shared" si="135"/>
        <v>9.6199999999999992</v>
      </c>
      <c r="AP476" s="284">
        <f t="shared" si="135"/>
        <v>9.6199999999999992</v>
      </c>
      <c r="AQ476" s="284">
        <f t="shared" si="135"/>
        <v>9.6199999999999992</v>
      </c>
      <c r="AR476" s="284">
        <f t="shared" si="137"/>
        <v>9.6199999999999992</v>
      </c>
      <c r="AS476" s="284">
        <f t="shared" si="137"/>
        <v>9.6199999999999992</v>
      </c>
      <c r="AT476" s="284">
        <f t="shared" si="137"/>
        <v>9.6199999999999992</v>
      </c>
      <c r="AU476" s="280">
        <f t="shared" si="140"/>
        <v>115.44000000000001</v>
      </c>
      <c r="AV476" s="280">
        <f t="shared" si="132"/>
        <v>9.6199999999999992</v>
      </c>
      <c r="AW476" s="280">
        <f t="shared" si="132"/>
        <v>9.6199999999999992</v>
      </c>
      <c r="AX476" s="280">
        <f t="shared" si="132"/>
        <v>9.6199999999999992</v>
      </c>
      <c r="AY476" s="280">
        <f t="shared" si="132"/>
        <v>9.6199999999999992</v>
      </c>
      <c r="AZ476" s="280">
        <f t="shared" si="142"/>
        <v>9.6199999999999992</v>
      </c>
      <c r="BA476" s="280">
        <f t="shared" si="142"/>
        <v>9.6199999999999992</v>
      </c>
      <c r="BB476" s="280">
        <f t="shared" si="142"/>
        <v>9.6199999999999992</v>
      </c>
      <c r="BC476" s="280">
        <f t="shared" si="142"/>
        <v>9.6199999999999992</v>
      </c>
      <c r="BD476" s="280">
        <f t="shared" si="142"/>
        <v>9.6199999999999992</v>
      </c>
      <c r="BE476" s="280">
        <f t="shared" si="142"/>
        <v>9.6199999999999992</v>
      </c>
      <c r="BF476" s="280">
        <f t="shared" si="141"/>
        <v>9.6199999999999992</v>
      </c>
      <c r="BG476" s="280">
        <f t="shared" si="141"/>
        <v>9.6199999999999992</v>
      </c>
      <c r="BH476" s="280">
        <f t="shared" si="141"/>
        <v>9.6199999999999992</v>
      </c>
      <c r="BI476" s="280">
        <f t="shared" si="134"/>
        <v>9.6199999999999992</v>
      </c>
      <c r="BJ476" s="280">
        <f t="shared" si="134"/>
        <v>9.6199999999999992</v>
      </c>
      <c r="BK476" s="280">
        <f t="shared" si="134"/>
        <v>9.6199999999999992</v>
      </c>
      <c r="BL476" s="284">
        <f t="shared" si="133"/>
        <v>115.44000000000001</v>
      </c>
    </row>
    <row r="477" spans="1:64" x14ac:dyDescent="0.25">
      <c r="A477" s="268" t="s">
        <v>461</v>
      </c>
      <c r="B477" s="175">
        <v>1.43E-2</v>
      </c>
      <c r="C477" s="175">
        <v>1.43E-2</v>
      </c>
      <c r="D477" s="272">
        <v>58257.06</v>
      </c>
      <c r="E477" s="272">
        <v>58257.06</v>
      </c>
      <c r="F477" s="272">
        <v>58257.06</v>
      </c>
      <c r="G477" s="272">
        <v>58257.06</v>
      </c>
      <c r="H477" s="272">
        <v>58257.06</v>
      </c>
      <c r="I477" s="272">
        <v>58257.06</v>
      </c>
      <c r="J477" s="272">
        <v>58257.06</v>
      </c>
      <c r="K477" s="272">
        <v>58257.06</v>
      </c>
      <c r="L477" s="272">
        <v>58257.06</v>
      </c>
      <c r="M477" s="272">
        <v>58257.06</v>
      </c>
      <c r="N477" s="272">
        <v>58257.06</v>
      </c>
      <c r="O477" s="272">
        <v>58257.06</v>
      </c>
      <c r="P477" s="272">
        <f t="shared" si="138"/>
        <v>699084.7200000002</v>
      </c>
      <c r="Q477" s="272">
        <v>58257.06</v>
      </c>
      <c r="R477" s="272">
        <v>58257.06</v>
      </c>
      <c r="S477" s="272">
        <v>58257.06</v>
      </c>
      <c r="T477" s="272">
        <v>58257.06</v>
      </c>
      <c r="U477" s="272">
        <v>58257.06</v>
      </c>
      <c r="V477" s="272">
        <v>58257.06</v>
      </c>
      <c r="W477" s="272">
        <v>58257.06</v>
      </c>
      <c r="X477" s="272">
        <v>58257.06</v>
      </c>
      <c r="Y477" s="272">
        <v>58257.06</v>
      </c>
      <c r="Z477" s="272">
        <v>58257.06</v>
      </c>
      <c r="AA477" s="272">
        <v>58257.06</v>
      </c>
      <c r="AB477" s="272">
        <v>58257.06</v>
      </c>
      <c r="AC477" s="272">
        <v>58257.06</v>
      </c>
      <c r="AD477" s="272">
        <v>58257.06</v>
      </c>
      <c r="AE477" s="272">
        <v>58257.06</v>
      </c>
      <c r="AF477" s="272">
        <v>58257.06</v>
      </c>
      <c r="AG477" s="170">
        <f t="shared" si="139"/>
        <v>699084.7200000002</v>
      </c>
      <c r="AI477" s="284">
        <f t="shared" si="136"/>
        <v>69.42</v>
      </c>
      <c r="AJ477" s="284">
        <f t="shared" si="136"/>
        <v>69.42</v>
      </c>
      <c r="AK477" s="284">
        <f t="shared" si="136"/>
        <v>69.42</v>
      </c>
      <c r="AL477" s="284">
        <f t="shared" si="135"/>
        <v>69.42</v>
      </c>
      <c r="AM477" s="284">
        <f t="shared" si="135"/>
        <v>69.42</v>
      </c>
      <c r="AN477" s="284">
        <f t="shared" si="135"/>
        <v>69.42</v>
      </c>
      <c r="AO477" s="284">
        <f t="shared" si="135"/>
        <v>69.42</v>
      </c>
      <c r="AP477" s="284">
        <f t="shared" si="135"/>
        <v>69.42</v>
      </c>
      <c r="AQ477" s="284">
        <f t="shared" si="135"/>
        <v>69.42</v>
      </c>
      <c r="AR477" s="284">
        <f t="shared" si="137"/>
        <v>69.42</v>
      </c>
      <c r="AS477" s="284">
        <f t="shared" si="137"/>
        <v>69.42</v>
      </c>
      <c r="AT477" s="284">
        <f t="shared" si="137"/>
        <v>69.42</v>
      </c>
      <c r="AU477" s="280">
        <f t="shared" si="140"/>
        <v>833.03999999999985</v>
      </c>
      <c r="AV477" s="280">
        <f t="shared" si="132"/>
        <v>69.42</v>
      </c>
      <c r="AW477" s="280">
        <f t="shared" si="132"/>
        <v>69.42</v>
      </c>
      <c r="AX477" s="280">
        <f t="shared" si="132"/>
        <v>69.42</v>
      </c>
      <c r="AY477" s="280">
        <f t="shared" si="132"/>
        <v>69.42</v>
      </c>
      <c r="AZ477" s="280">
        <f t="shared" si="142"/>
        <v>69.42</v>
      </c>
      <c r="BA477" s="280">
        <f t="shared" si="142"/>
        <v>69.42</v>
      </c>
      <c r="BB477" s="280">
        <f t="shared" si="142"/>
        <v>69.42</v>
      </c>
      <c r="BC477" s="280">
        <f t="shared" si="142"/>
        <v>69.42</v>
      </c>
      <c r="BD477" s="280">
        <f t="shared" si="142"/>
        <v>69.42</v>
      </c>
      <c r="BE477" s="280">
        <f t="shared" si="142"/>
        <v>69.42</v>
      </c>
      <c r="BF477" s="280">
        <f t="shared" si="141"/>
        <v>69.42</v>
      </c>
      <c r="BG477" s="280">
        <f t="shared" si="141"/>
        <v>69.42</v>
      </c>
      <c r="BH477" s="280">
        <f t="shared" si="141"/>
        <v>69.42</v>
      </c>
      <c r="BI477" s="280">
        <f t="shared" si="134"/>
        <v>69.42</v>
      </c>
      <c r="BJ477" s="280">
        <f t="shared" si="134"/>
        <v>69.42</v>
      </c>
      <c r="BK477" s="280">
        <f t="shared" si="134"/>
        <v>69.42</v>
      </c>
      <c r="BL477" s="284">
        <f t="shared" si="133"/>
        <v>833.03999999999985</v>
      </c>
    </row>
    <row r="478" spans="1:64" x14ac:dyDescent="0.25">
      <c r="A478" s="268" t="s">
        <v>705</v>
      </c>
      <c r="B478" s="175">
        <v>1.43E-2</v>
      </c>
      <c r="C478" s="175">
        <v>1.43E-2</v>
      </c>
      <c r="D478" s="272">
        <v>0</v>
      </c>
      <c r="E478" s="272">
        <v>0</v>
      </c>
      <c r="F478" s="272">
        <v>0</v>
      </c>
      <c r="G478" s="272">
        <v>0</v>
      </c>
      <c r="H478" s="272">
        <v>0</v>
      </c>
      <c r="I478" s="272">
        <v>0</v>
      </c>
      <c r="J478" s="272">
        <v>0</v>
      </c>
      <c r="K478" s="272">
        <v>0</v>
      </c>
      <c r="L478" s="272">
        <v>0</v>
      </c>
      <c r="M478" s="272">
        <v>0</v>
      </c>
      <c r="N478" s="272">
        <v>0</v>
      </c>
      <c r="O478" s="272">
        <v>0</v>
      </c>
      <c r="P478" s="272">
        <f t="shared" si="138"/>
        <v>0</v>
      </c>
      <c r="Q478" s="272">
        <v>0</v>
      </c>
      <c r="R478" s="272">
        <v>0</v>
      </c>
      <c r="S478" s="272">
        <v>0</v>
      </c>
      <c r="T478" s="272">
        <v>0</v>
      </c>
      <c r="U478" s="272">
        <v>0</v>
      </c>
      <c r="V478" s="272">
        <v>0</v>
      </c>
      <c r="W478" s="272">
        <v>0</v>
      </c>
      <c r="X478" s="272">
        <v>0</v>
      </c>
      <c r="Y478" s="272">
        <v>0</v>
      </c>
      <c r="Z478" s="272">
        <v>0</v>
      </c>
      <c r="AA478" s="272">
        <v>0</v>
      </c>
      <c r="AB478" s="272">
        <v>0</v>
      </c>
      <c r="AC478" s="272">
        <v>0</v>
      </c>
      <c r="AD478" s="272">
        <v>0</v>
      </c>
      <c r="AE478" s="272">
        <v>0</v>
      </c>
      <c r="AF478" s="272">
        <v>0</v>
      </c>
      <c r="AG478" s="170">
        <f t="shared" si="139"/>
        <v>0</v>
      </c>
      <c r="AI478" s="284">
        <f t="shared" si="136"/>
        <v>0</v>
      </c>
      <c r="AJ478" s="284">
        <f t="shared" si="136"/>
        <v>0</v>
      </c>
      <c r="AK478" s="284">
        <f t="shared" si="136"/>
        <v>0</v>
      </c>
      <c r="AL478" s="284">
        <f t="shared" si="135"/>
        <v>0</v>
      </c>
      <c r="AM478" s="284">
        <f t="shared" si="135"/>
        <v>0</v>
      </c>
      <c r="AN478" s="284">
        <f t="shared" si="135"/>
        <v>0</v>
      </c>
      <c r="AO478" s="284">
        <f t="shared" si="135"/>
        <v>0</v>
      </c>
      <c r="AP478" s="284">
        <f t="shared" si="135"/>
        <v>0</v>
      </c>
      <c r="AQ478" s="284">
        <f t="shared" si="135"/>
        <v>0</v>
      </c>
      <c r="AR478" s="284">
        <f t="shared" si="137"/>
        <v>0</v>
      </c>
      <c r="AS478" s="284">
        <f t="shared" si="137"/>
        <v>0</v>
      </c>
      <c r="AT478" s="284">
        <f t="shared" si="137"/>
        <v>0</v>
      </c>
      <c r="AU478" s="280">
        <f t="shared" si="140"/>
        <v>0</v>
      </c>
      <c r="AV478" s="280">
        <f t="shared" si="132"/>
        <v>0</v>
      </c>
      <c r="AW478" s="280">
        <f t="shared" si="132"/>
        <v>0</v>
      </c>
      <c r="AX478" s="280">
        <f t="shared" si="132"/>
        <v>0</v>
      </c>
      <c r="AY478" s="280">
        <f t="shared" si="132"/>
        <v>0</v>
      </c>
      <c r="AZ478" s="280">
        <f t="shared" si="142"/>
        <v>0</v>
      </c>
      <c r="BA478" s="280">
        <f t="shared" si="142"/>
        <v>0</v>
      </c>
      <c r="BB478" s="280">
        <f t="shared" si="142"/>
        <v>0</v>
      </c>
      <c r="BC478" s="280">
        <f t="shared" si="142"/>
        <v>0</v>
      </c>
      <c r="BD478" s="280">
        <f t="shared" si="142"/>
        <v>0</v>
      </c>
      <c r="BE478" s="280">
        <f t="shared" si="142"/>
        <v>0</v>
      </c>
      <c r="BF478" s="280">
        <f t="shared" si="141"/>
        <v>0</v>
      </c>
      <c r="BG478" s="280">
        <f t="shared" si="141"/>
        <v>0</v>
      </c>
      <c r="BH478" s="280">
        <f t="shared" si="141"/>
        <v>0</v>
      </c>
      <c r="BI478" s="280">
        <f t="shared" si="134"/>
        <v>0</v>
      </c>
      <c r="BJ478" s="280">
        <f t="shared" si="134"/>
        <v>0</v>
      </c>
      <c r="BK478" s="280">
        <f t="shared" si="134"/>
        <v>0</v>
      </c>
      <c r="BL478" s="284">
        <f t="shared" si="133"/>
        <v>0</v>
      </c>
    </row>
    <row r="479" spans="1:64" x14ac:dyDescent="0.25">
      <c r="A479" s="268" t="s">
        <v>462</v>
      </c>
      <c r="B479" s="175">
        <v>4.36E-2</v>
      </c>
      <c r="C479" s="175">
        <v>4.36E-2</v>
      </c>
      <c r="D479" s="272">
        <v>10706041.939999999</v>
      </c>
      <c r="E479" s="272">
        <v>10857777.34</v>
      </c>
      <c r="F479" s="272">
        <v>11083527.199999999</v>
      </c>
      <c r="G479" s="272">
        <v>11283564.869999999</v>
      </c>
      <c r="H479" s="272">
        <v>11260847.83</v>
      </c>
      <c r="I479" s="272">
        <v>11228778.32</v>
      </c>
      <c r="J479" s="272">
        <v>11369414.185000001</v>
      </c>
      <c r="K479" s="272">
        <v>11554822.180000002</v>
      </c>
      <c r="L479" s="272">
        <v>11590197.640000001</v>
      </c>
      <c r="M479" s="272">
        <v>11590197.640000001</v>
      </c>
      <c r="N479" s="272">
        <v>11605483.380000001</v>
      </c>
      <c r="O479" s="272">
        <v>11674301.270000001</v>
      </c>
      <c r="P479" s="272">
        <f t="shared" si="138"/>
        <v>135804953.79500002</v>
      </c>
      <c r="Q479" s="272">
        <v>11781303.460000001</v>
      </c>
      <c r="R479" s="272">
        <v>11825868.910000002</v>
      </c>
      <c r="S479" s="272">
        <v>11815754.250000002</v>
      </c>
      <c r="T479" s="272">
        <v>11774814.630000001</v>
      </c>
      <c r="U479" s="272">
        <v>11764720.65</v>
      </c>
      <c r="V479" s="272">
        <v>11781851.900000002</v>
      </c>
      <c r="W479" s="272">
        <v>11768096.980000002</v>
      </c>
      <c r="X479" s="272">
        <v>11766536.880000003</v>
      </c>
      <c r="Y479" s="272">
        <v>11766227.380000003</v>
      </c>
      <c r="Z479" s="272">
        <v>11776769.340000004</v>
      </c>
      <c r="AA479" s="272">
        <v>11842130.975000003</v>
      </c>
      <c r="AB479" s="272">
        <v>11949913.865000002</v>
      </c>
      <c r="AC479" s="272">
        <v>11997854.830000002</v>
      </c>
      <c r="AD479" s="272">
        <v>11992832.580000002</v>
      </c>
      <c r="AE479" s="272">
        <v>11986643.110000001</v>
      </c>
      <c r="AF479" s="272">
        <v>11980453.640000002</v>
      </c>
      <c r="AG479" s="170">
        <f>SUM(U479:AF479)</f>
        <v>142374032.13000003</v>
      </c>
      <c r="AI479" s="284">
        <f t="shared" si="136"/>
        <v>38898.620000000003</v>
      </c>
      <c r="AJ479" s="284">
        <f t="shared" si="136"/>
        <v>39449.919999999998</v>
      </c>
      <c r="AK479" s="284">
        <f t="shared" si="136"/>
        <v>40270.15</v>
      </c>
      <c r="AL479" s="284">
        <f t="shared" si="135"/>
        <v>40996.949999999997</v>
      </c>
      <c r="AM479" s="284">
        <f t="shared" si="135"/>
        <v>40914.410000000003</v>
      </c>
      <c r="AN479" s="284">
        <f t="shared" si="135"/>
        <v>40797.89</v>
      </c>
      <c r="AO479" s="284">
        <f t="shared" si="135"/>
        <v>41308.870000000003</v>
      </c>
      <c r="AP479" s="284">
        <f t="shared" si="135"/>
        <v>41982.52</v>
      </c>
      <c r="AQ479" s="284">
        <f t="shared" si="135"/>
        <v>42111.05</v>
      </c>
      <c r="AR479" s="284">
        <f t="shared" si="137"/>
        <v>42111.05</v>
      </c>
      <c r="AS479" s="284">
        <f t="shared" si="137"/>
        <v>42166.59</v>
      </c>
      <c r="AT479" s="284">
        <f t="shared" si="137"/>
        <v>42416.63</v>
      </c>
      <c r="AU479" s="280">
        <f t="shared" si="140"/>
        <v>493424.65</v>
      </c>
      <c r="AV479" s="280">
        <f t="shared" si="132"/>
        <v>42805.4</v>
      </c>
      <c r="AW479" s="280">
        <f t="shared" si="132"/>
        <v>42967.32</v>
      </c>
      <c r="AX479" s="280">
        <f t="shared" si="132"/>
        <v>42930.57</v>
      </c>
      <c r="AY479" s="280">
        <f t="shared" si="132"/>
        <v>42781.83</v>
      </c>
      <c r="AZ479" s="280">
        <f t="shared" si="142"/>
        <v>42745.15</v>
      </c>
      <c r="BA479" s="280">
        <f t="shared" si="142"/>
        <v>42807.4</v>
      </c>
      <c r="BB479" s="280">
        <f t="shared" si="142"/>
        <v>42757.42</v>
      </c>
      <c r="BC479" s="280">
        <f t="shared" si="142"/>
        <v>42751.75</v>
      </c>
      <c r="BD479" s="280">
        <f t="shared" si="142"/>
        <v>42750.63</v>
      </c>
      <c r="BE479" s="280">
        <f t="shared" si="142"/>
        <v>42788.93</v>
      </c>
      <c r="BF479" s="280">
        <f t="shared" si="141"/>
        <v>43026.41</v>
      </c>
      <c r="BG479" s="280">
        <f t="shared" si="141"/>
        <v>43418.02</v>
      </c>
      <c r="BH479" s="280">
        <f t="shared" si="141"/>
        <v>43592.21</v>
      </c>
      <c r="BI479" s="280">
        <f t="shared" si="134"/>
        <v>43573.96</v>
      </c>
      <c r="BJ479" s="280">
        <f t="shared" si="134"/>
        <v>43551.47</v>
      </c>
      <c r="BK479" s="280">
        <f t="shared" si="134"/>
        <v>43528.98</v>
      </c>
      <c r="BL479" s="284">
        <f t="shared" si="133"/>
        <v>517292.33000000007</v>
      </c>
    </row>
    <row r="480" spans="1:64" x14ac:dyDescent="0.25">
      <c r="A480" s="268" t="s">
        <v>463</v>
      </c>
      <c r="B480" s="175">
        <v>4.36E-2</v>
      </c>
      <c r="C480" s="175">
        <v>4.36E-2</v>
      </c>
      <c r="D480" s="272">
        <v>0</v>
      </c>
      <c r="E480" s="272">
        <v>0</v>
      </c>
      <c r="F480" s="272">
        <v>0</v>
      </c>
      <c r="G480" s="272">
        <v>0</v>
      </c>
      <c r="H480" s="272">
        <v>0</v>
      </c>
      <c r="I480" s="272">
        <v>0</v>
      </c>
      <c r="J480" s="272">
        <v>0</v>
      </c>
      <c r="K480" s="272">
        <v>0</v>
      </c>
      <c r="L480" s="272">
        <v>0</v>
      </c>
      <c r="M480" s="272">
        <v>0</v>
      </c>
      <c r="N480" s="272">
        <v>0</v>
      </c>
      <c r="O480" s="272">
        <v>0</v>
      </c>
      <c r="P480" s="272">
        <f t="shared" si="138"/>
        <v>0</v>
      </c>
      <c r="Q480" s="272">
        <v>0</v>
      </c>
      <c r="R480" s="272">
        <v>0</v>
      </c>
      <c r="S480" s="272">
        <v>0</v>
      </c>
      <c r="T480" s="272">
        <v>0</v>
      </c>
      <c r="U480" s="272">
        <v>0</v>
      </c>
      <c r="V480" s="272">
        <v>0</v>
      </c>
      <c r="W480" s="272">
        <v>0</v>
      </c>
      <c r="X480" s="272">
        <v>0</v>
      </c>
      <c r="Y480" s="272">
        <v>0</v>
      </c>
      <c r="Z480" s="272">
        <v>0</v>
      </c>
      <c r="AA480" s="272">
        <v>0</v>
      </c>
      <c r="AB480" s="272">
        <v>0</v>
      </c>
      <c r="AC480" s="272">
        <v>0</v>
      </c>
      <c r="AD480" s="272">
        <v>0</v>
      </c>
      <c r="AE480" s="272">
        <v>0</v>
      </c>
      <c r="AF480" s="272">
        <v>0</v>
      </c>
      <c r="AG480" s="170">
        <f t="shared" si="139"/>
        <v>0</v>
      </c>
      <c r="AI480" s="284">
        <f t="shared" si="136"/>
        <v>0</v>
      </c>
      <c r="AJ480" s="284">
        <f t="shared" si="136"/>
        <v>0</v>
      </c>
      <c r="AK480" s="284">
        <f t="shared" si="136"/>
        <v>0</v>
      </c>
      <c r="AL480" s="284">
        <f t="shared" si="135"/>
        <v>0</v>
      </c>
      <c r="AM480" s="284">
        <f t="shared" si="135"/>
        <v>0</v>
      </c>
      <c r="AN480" s="284">
        <f t="shared" si="135"/>
        <v>0</v>
      </c>
      <c r="AO480" s="284">
        <f t="shared" si="135"/>
        <v>0</v>
      </c>
      <c r="AP480" s="284">
        <f t="shared" si="135"/>
        <v>0</v>
      </c>
      <c r="AQ480" s="284">
        <f t="shared" si="135"/>
        <v>0</v>
      </c>
      <c r="AR480" s="284">
        <f t="shared" si="137"/>
        <v>0</v>
      </c>
      <c r="AS480" s="284">
        <f t="shared" si="137"/>
        <v>0</v>
      </c>
      <c r="AT480" s="284">
        <f t="shared" si="137"/>
        <v>0</v>
      </c>
      <c r="AU480" s="280">
        <f t="shared" si="140"/>
        <v>0</v>
      </c>
      <c r="AV480" s="280">
        <f t="shared" si="132"/>
        <v>0</v>
      </c>
      <c r="AW480" s="280">
        <f t="shared" si="132"/>
        <v>0</v>
      </c>
      <c r="AX480" s="280">
        <f t="shared" si="132"/>
        <v>0</v>
      </c>
      <c r="AY480" s="280">
        <f t="shared" si="132"/>
        <v>0</v>
      </c>
      <c r="AZ480" s="280">
        <f t="shared" si="142"/>
        <v>0</v>
      </c>
      <c r="BA480" s="280">
        <f t="shared" si="142"/>
        <v>0</v>
      </c>
      <c r="BB480" s="280">
        <f t="shared" si="142"/>
        <v>0</v>
      </c>
      <c r="BC480" s="280">
        <f t="shared" si="142"/>
        <v>0</v>
      </c>
      <c r="BD480" s="280">
        <f t="shared" si="142"/>
        <v>0</v>
      </c>
      <c r="BE480" s="280">
        <f t="shared" si="142"/>
        <v>0</v>
      </c>
      <c r="BF480" s="280">
        <f t="shared" si="141"/>
        <v>0</v>
      </c>
      <c r="BG480" s="280">
        <f t="shared" si="141"/>
        <v>0</v>
      </c>
      <c r="BH480" s="280">
        <f t="shared" si="141"/>
        <v>0</v>
      </c>
      <c r="BI480" s="280">
        <f t="shared" si="134"/>
        <v>0</v>
      </c>
      <c r="BJ480" s="280">
        <f t="shared" si="134"/>
        <v>0</v>
      </c>
      <c r="BK480" s="280">
        <f t="shared" si="134"/>
        <v>0</v>
      </c>
      <c r="BL480" s="284">
        <f t="shared" si="133"/>
        <v>0</v>
      </c>
    </row>
    <row r="481" spans="1:66" x14ac:dyDescent="0.25">
      <c r="A481" s="268" t="s">
        <v>464</v>
      </c>
      <c r="B481" s="175">
        <v>0.1169</v>
      </c>
      <c r="C481" s="175">
        <v>0.1169</v>
      </c>
      <c r="D481" s="272">
        <v>24959811.050000001</v>
      </c>
      <c r="E481" s="272">
        <v>26655315.489999998</v>
      </c>
      <c r="F481" s="272">
        <v>26439467.760000002</v>
      </c>
      <c r="G481" s="272">
        <v>26081616.43</v>
      </c>
      <c r="H481" s="272">
        <v>25525361.25</v>
      </c>
      <c r="I481" s="272">
        <v>25257808.07</v>
      </c>
      <c r="J481" s="272">
        <v>25169273.98</v>
      </c>
      <c r="K481" s="272">
        <v>25235033.504999999</v>
      </c>
      <c r="L481" s="272">
        <v>26021477.105</v>
      </c>
      <c r="M481" s="272">
        <v>26896735.059999999</v>
      </c>
      <c r="N481" s="272">
        <v>27301441.670000002</v>
      </c>
      <c r="O481" s="272">
        <v>27903181.255000003</v>
      </c>
      <c r="P481" s="272">
        <f t="shared" si="138"/>
        <v>313446522.62499994</v>
      </c>
      <c r="Q481" s="272">
        <v>28325654.540000003</v>
      </c>
      <c r="R481" s="272">
        <v>28184698.220000003</v>
      </c>
      <c r="S481" s="272">
        <v>28076141.900000002</v>
      </c>
      <c r="T481" s="272">
        <v>28022062.510000002</v>
      </c>
      <c r="U481" s="272">
        <v>27191854.920000002</v>
      </c>
      <c r="V481" s="272">
        <v>26153363.765000004</v>
      </c>
      <c r="W481" s="272">
        <v>25839318.240000002</v>
      </c>
      <c r="X481" s="272">
        <v>25707004.760000002</v>
      </c>
      <c r="Y481" s="272">
        <v>25807347.510000002</v>
      </c>
      <c r="Z481" s="272">
        <v>25783999.550000001</v>
      </c>
      <c r="AA481" s="272">
        <v>25804870.245000005</v>
      </c>
      <c r="AB481" s="272">
        <v>26449269.360000003</v>
      </c>
      <c r="AC481" s="272">
        <v>26467681.810000002</v>
      </c>
      <c r="AD481" s="272">
        <v>25255829.705000006</v>
      </c>
      <c r="AE481" s="272">
        <v>24355410.690000001</v>
      </c>
      <c r="AF481" s="272">
        <v>24337433.105000004</v>
      </c>
      <c r="AG481" s="170">
        <f t="shared" si="139"/>
        <v>309153383.66000009</v>
      </c>
      <c r="AI481" s="284">
        <f t="shared" si="136"/>
        <v>243150.16</v>
      </c>
      <c r="AJ481" s="284">
        <f t="shared" si="136"/>
        <v>259667.20000000001</v>
      </c>
      <c r="AK481" s="284">
        <f t="shared" si="136"/>
        <v>257564.48</v>
      </c>
      <c r="AL481" s="284">
        <f t="shared" si="135"/>
        <v>254078.41</v>
      </c>
      <c r="AM481" s="284">
        <f t="shared" si="135"/>
        <v>248659.56</v>
      </c>
      <c r="AN481" s="284">
        <f t="shared" si="135"/>
        <v>246053.15</v>
      </c>
      <c r="AO481" s="284">
        <f t="shared" si="135"/>
        <v>245190.68</v>
      </c>
      <c r="AP481" s="284">
        <f t="shared" si="135"/>
        <v>245831.28</v>
      </c>
      <c r="AQ481" s="284">
        <f t="shared" si="135"/>
        <v>253492.56</v>
      </c>
      <c r="AR481" s="284">
        <f t="shared" si="137"/>
        <v>262019.03</v>
      </c>
      <c r="AS481" s="284">
        <f t="shared" si="137"/>
        <v>265961.53999999998</v>
      </c>
      <c r="AT481" s="284">
        <f t="shared" si="137"/>
        <v>271823.49</v>
      </c>
      <c r="AU481" s="280">
        <f t="shared" si="140"/>
        <v>3053491.54</v>
      </c>
      <c r="AV481" s="280">
        <f t="shared" si="132"/>
        <v>275939.08</v>
      </c>
      <c r="AW481" s="280">
        <f t="shared" si="132"/>
        <v>274565.94</v>
      </c>
      <c r="AX481" s="280">
        <f t="shared" si="132"/>
        <v>273508.42</v>
      </c>
      <c r="AY481" s="280">
        <f t="shared" si="132"/>
        <v>272981.59000000003</v>
      </c>
      <c r="AZ481" s="280">
        <f t="shared" si="142"/>
        <v>264893.99</v>
      </c>
      <c r="BA481" s="280">
        <f t="shared" si="142"/>
        <v>254777.35</v>
      </c>
      <c r="BB481" s="280">
        <f t="shared" si="142"/>
        <v>251718.03</v>
      </c>
      <c r="BC481" s="280">
        <f t="shared" si="142"/>
        <v>250429.07</v>
      </c>
      <c r="BD481" s="280">
        <f t="shared" si="142"/>
        <v>251406.58</v>
      </c>
      <c r="BE481" s="280">
        <f t="shared" si="142"/>
        <v>251179.13</v>
      </c>
      <c r="BF481" s="280">
        <f t="shared" si="141"/>
        <v>251382.44</v>
      </c>
      <c r="BG481" s="280">
        <f t="shared" si="141"/>
        <v>257659.97</v>
      </c>
      <c r="BH481" s="280">
        <f t="shared" si="141"/>
        <v>257839.33</v>
      </c>
      <c r="BI481" s="280">
        <f t="shared" si="134"/>
        <v>246033.87</v>
      </c>
      <c r="BJ481" s="280">
        <f t="shared" si="134"/>
        <v>237262.29</v>
      </c>
      <c r="BK481" s="280">
        <f t="shared" si="134"/>
        <v>237087.16</v>
      </c>
      <c r="BL481" s="284">
        <f t="shared" si="133"/>
        <v>3011669.21</v>
      </c>
    </row>
    <row r="482" spans="1:66" x14ac:dyDescent="0.25">
      <c r="A482" s="268" t="s">
        <v>706</v>
      </c>
      <c r="B482" s="175">
        <v>0.1169</v>
      </c>
      <c r="C482" s="175">
        <v>0.1169</v>
      </c>
      <c r="D482" s="272">
        <v>0</v>
      </c>
      <c r="E482" s="272">
        <v>0</v>
      </c>
      <c r="F482" s="272">
        <v>0</v>
      </c>
      <c r="G482" s="272">
        <v>0</v>
      </c>
      <c r="H482" s="272">
        <v>0</v>
      </c>
      <c r="I482" s="272">
        <v>0</v>
      </c>
      <c r="J482" s="272">
        <v>0</v>
      </c>
      <c r="K482" s="272">
        <v>0</v>
      </c>
      <c r="L482" s="272">
        <v>0</v>
      </c>
      <c r="M482" s="272">
        <v>0</v>
      </c>
      <c r="N482" s="272">
        <v>0</v>
      </c>
      <c r="O482" s="272">
        <v>0</v>
      </c>
      <c r="P482" s="272">
        <f t="shared" si="138"/>
        <v>0</v>
      </c>
      <c r="Q482" s="272">
        <v>0</v>
      </c>
      <c r="R482" s="272">
        <v>0</v>
      </c>
      <c r="S482" s="272">
        <v>0</v>
      </c>
      <c r="T482" s="272">
        <v>0</v>
      </c>
      <c r="U482" s="272">
        <v>0</v>
      </c>
      <c r="V482" s="272">
        <v>0</v>
      </c>
      <c r="W482" s="272">
        <v>0</v>
      </c>
      <c r="X482" s="272">
        <v>0</v>
      </c>
      <c r="Y482" s="272">
        <v>0</v>
      </c>
      <c r="Z482" s="272">
        <v>0</v>
      </c>
      <c r="AA482" s="272">
        <v>0</v>
      </c>
      <c r="AB482" s="272">
        <v>0</v>
      </c>
      <c r="AC482" s="272">
        <v>0</v>
      </c>
      <c r="AD482" s="272">
        <v>0</v>
      </c>
      <c r="AE482" s="272">
        <v>0</v>
      </c>
      <c r="AF482" s="272">
        <v>0</v>
      </c>
      <c r="AG482" s="170">
        <f t="shared" si="139"/>
        <v>0</v>
      </c>
      <c r="AI482" s="284">
        <f t="shared" si="136"/>
        <v>0</v>
      </c>
      <c r="AJ482" s="284">
        <f t="shared" si="136"/>
        <v>0</v>
      </c>
      <c r="AK482" s="284">
        <f t="shared" si="136"/>
        <v>0</v>
      </c>
      <c r="AL482" s="284">
        <f t="shared" si="135"/>
        <v>0</v>
      </c>
      <c r="AM482" s="284">
        <f t="shared" si="135"/>
        <v>0</v>
      </c>
      <c r="AN482" s="284">
        <f t="shared" si="135"/>
        <v>0</v>
      </c>
      <c r="AO482" s="284">
        <f t="shared" ref="AO482:AQ510" si="143">ROUND(J482*$B482/12,2)</f>
        <v>0</v>
      </c>
      <c r="AP482" s="284">
        <f t="shared" si="143"/>
        <v>0</v>
      </c>
      <c r="AQ482" s="284">
        <f t="shared" si="143"/>
        <v>0</v>
      </c>
      <c r="AR482" s="284">
        <f t="shared" si="137"/>
        <v>0</v>
      </c>
      <c r="AS482" s="284">
        <f t="shared" si="137"/>
        <v>0</v>
      </c>
      <c r="AT482" s="284">
        <f t="shared" si="137"/>
        <v>0</v>
      </c>
      <c r="AU482" s="280">
        <f t="shared" si="140"/>
        <v>0</v>
      </c>
      <c r="AV482" s="280">
        <f t="shared" si="132"/>
        <v>0</v>
      </c>
      <c r="AW482" s="280">
        <f t="shared" si="132"/>
        <v>0</v>
      </c>
      <c r="AX482" s="280">
        <f t="shared" si="132"/>
        <v>0</v>
      </c>
      <c r="AY482" s="280">
        <f t="shared" ref="AY482:AY510" si="144">ROUND(T482*$B482/12,2)</f>
        <v>0</v>
      </c>
      <c r="AZ482" s="280">
        <f t="shared" si="142"/>
        <v>0</v>
      </c>
      <c r="BA482" s="280">
        <f t="shared" si="142"/>
        <v>0</v>
      </c>
      <c r="BB482" s="280">
        <f t="shared" si="142"/>
        <v>0</v>
      </c>
      <c r="BC482" s="280">
        <f t="shared" si="142"/>
        <v>0</v>
      </c>
      <c r="BD482" s="280">
        <f t="shared" si="142"/>
        <v>0</v>
      </c>
      <c r="BE482" s="280">
        <f t="shared" si="142"/>
        <v>0</v>
      </c>
      <c r="BF482" s="280">
        <f t="shared" si="141"/>
        <v>0</v>
      </c>
      <c r="BG482" s="280">
        <f t="shared" si="141"/>
        <v>0</v>
      </c>
      <c r="BH482" s="280">
        <f t="shared" si="141"/>
        <v>0</v>
      </c>
      <c r="BI482" s="280">
        <f t="shared" si="134"/>
        <v>0</v>
      </c>
      <c r="BJ482" s="280">
        <f t="shared" si="134"/>
        <v>0</v>
      </c>
      <c r="BK482" s="280">
        <f t="shared" si="134"/>
        <v>0</v>
      </c>
      <c r="BL482" s="284">
        <f t="shared" si="133"/>
        <v>0</v>
      </c>
    </row>
    <row r="483" spans="1:66" x14ac:dyDescent="0.25">
      <c r="A483" s="268" t="s">
        <v>707</v>
      </c>
      <c r="B483" s="175">
        <v>0</v>
      </c>
      <c r="C483" s="175">
        <v>0</v>
      </c>
      <c r="D483" s="272">
        <v>0</v>
      </c>
      <c r="E483" s="272">
        <v>0</v>
      </c>
      <c r="F483" s="272">
        <v>0</v>
      </c>
      <c r="G483" s="272">
        <v>0</v>
      </c>
      <c r="H483" s="272">
        <v>0</v>
      </c>
      <c r="I483" s="272">
        <v>0</v>
      </c>
      <c r="J483" s="272">
        <v>0</v>
      </c>
      <c r="K483" s="272">
        <v>0</v>
      </c>
      <c r="L483" s="272">
        <v>0</v>
      </c>
      <c r="M483" s="272">
        <v>0</v>
      </c>
      <c r="N483" s="272">
        <v>0</v>
      </c>
      <c r="O483" s="272">
        <v>0</v>
      </c>
      <c r="P483" s="272">
        <f t="shared" si="138"/>
        <v>0</v>
      </c>
      <c r="Q483" s="272">
        <v>0</v>
      </c>
      <c r="R483" s="272">
        <v>0</v>
      </c>
      <c r="S483" s="272">
        <v>0</v>
      </c>
      <c r="T483" s="272">
        <v>0</v>
      </c>
      <c r="U483" s="272">
        <v>0</v>
      </c>
      <c r="V483" s="272">
        <v>0</v>
      </c>
      <c r="W483" s="272">
        <v>0</v>
      </c>
      <c r="X483" s="272">
        <v>0</v>
      </c>
      <c r="Y483" s="272">
        <v>0</v>
      </c>
      <c r="Z483" s="272">
        <v>0</v>
      </c>
      <c r="AA483" s="272">
        <v>0</v>
      </c>
      <c r="AB483" s="272">
        <v>0</v>
      </c>
      <c r="AC483" s="272">
        <v>0</v>
      </c>
      <c r="AD483" s="272">
        <v>0</v>
      </c>
      <c r="AE483" s="272">
        <v>0</v>
      </c>
      <c r="AF483" s="272">
        <v>0</v>
      </c>
      <c r="AG483" s="170">
        <f t="shared" si="139"/>
        <v>0</v>
      </c>
      <c r="AI483" s="284">
        <f t="shared" si="136"/>
        <v>0</v>
      </c>
      <c r="AJ483" s="284">
        <f t="shared" si="136"/>
        <v>0</v>
      </c>
      <c r="AK483" s="284">
        <f t="shared" si="136"/>
        <v>0</v>
      </c>
      <c r="AL483" s="284">
        <f t="shared" si="136"/>
        <v>0</v>
      </c>
      <c r="AM483" s="284">
        <f t="shared" si="136"/>
        <v>0</v>
      </c>
      <c r="AN483" s="284">
        <f t="shared" si="136"/>
        <v>0</v>
      </c>
      <c r="AO483" s="284">
        <f t="shared" si="143"/>
        <v>0</v>
      </c>
      <c r="AP483" s="284">
        <f t="shared" si="143"/>
        <v>0</v>
      </c>
      <c r="AQ483" s="284">
        <f t="shared" si="143"/>
        <v>0</v>
      </c>
      <c r="AR483" s="284">
        <f t="shared" si="137"/>
        <v>0</v>
      </c>
      <c r="AS483" s="284">
        <f t="shared" si="137"/>
        <v>0</v>
      </c>
      <c r="AT483" s="284">
        <f t="shared" si="137"/>
        <v>0</v>
      </c>
      <c r="AU483" s="280">
        <f t="shared" si="140"/>
        <v>0</v>
      </c>
      <c r="AV483" s="280">
        <f t="shared" ref="AV483:AX506" si="145">ROUND(Q483*$B483/12,2)</f>
        <v>0</v>
      </c>
      <c r="AW483" s="280">
        <f t="shared" si="145"/>
        <v>0</v>
      </c>
      <c r="AX483" s="280">
        <f t="shared" si="145"/>
        <v>0</v>
      </c>
      <c r="AY483" s="280">
        <f t="shared" si="144"/>
        <v>0</v>
      </c>
      <c r="AZ483" s="280">
        <f t="shared" si="142"/>
        <v>0</v>
      </c>
      <c r="BA483" s="280">
        <f t="shared" si="142"/>
        <v>0</v>
      </c>
      <c r="BB483" s="280">
        <f t="shared" si="142"/>
        <v>0</v>
      </c>
      <c r="BC483" s="280">
        <f t="shared" si="142"/>
        <v>0</v>
      </c>
      <c r="BD483" s="280">
        <f t="shared" si="142"/>
        <v>0</v>
      </c>
      <c r="BE483" s="280">
        <f t="shared" si="142"/>
        <v>0</v>
      </c>
      <c r="BF483" s="280">
        <f t="shared" si="141"/>
        <v>0</v>
      </c>
      <c r="BG483" s="280">
        <f t="shared" si="141"/>
        <v>0</v>
      </c>
      <c r="BH483" s="280">
        <f t="shared" si="141"/>
        <v>0</v>
      </c>
      <c r="BI483" s="280">
        <f t="shared" si="134"/>
        <v>0</v>
      </c>
      <c r="BJ483" s="280">
        <f t="shared" si="134"/>
        <v>0</v>
      </c>
      <c r="BK483" s="280">
        <f t="shared" si="134"/>
        <v>0</v>
      </c>
      <c r="BL483" s="284">
        <f t="shared" ref="BL483:BL510" si="146">SUM(AZ483:BK483)</f>
        <v>0</v>
      </c>
    </row>
    <row r="484" spans="1:66" x14ac:dyDescent="0.25">
      <c r="A484" s="268" t="s">
        <v>465</v>
      </c>
      <c r="B484" s="175">
        <v>0.25019999999999998</v>
      </c>
      <c r="C484" s="175">
        <v>0.25019999999999998</v>
      </c>
      <c r="D484" s="272">
        <v>5081677.2699999996</v>
      </c>
      <c r="E484" s="272">
        <v>5554265.4800000004</v>
      </c>
      <c r="F484" s="272">
        <v>5533701.7599999998</v>
      </c>
      <c r="G484" s="272">
        <v>5540114.3499999996</v>
      </c>
      <c r="H484" s="272">
        <v>5540224.75</v>
      </c>
      <c r="I484" s="272">
        <v>5579194.4699999997</v>
      </c>
      <c r="J484" s="272">
        <v>5687595.9200000009</v>
      </c>
      <c r="K484" s="272">
        <v>5710748.3250000002</v>
      </c>
      <c r="L484" s="272">
        <v>5664469</v>
      </c>
      <c r="M484" s="272">
        <v>5653298.9900000002</v>
      </c>
      <c r="N484" s="272">
        <v>5952907.6450000005</v>
      </c>
      <c r="O484" s="272">
        <v>6258250.4450000003</v>
      </c>
      <c r="P484" s="272">
        <f t="shared" si="138"/>
        <v>67756448.405000001</v>
      </c>
      <c r="Q484" s="272">
        <v>6159993.1500000013</v>
      </c>
      <c r="R484" s="272">
        <v>6000978.6400000006</v>
      </c>
      <c r="S484" s="272">
        <v>5905770.3900000006</v>
      </c>
      <c r="T484" s="272">
        <v>5874273.1100000003</v>
      </c>
      <c r="U484" s="272">
        <v>5871791.0000000009</v>
      </c>
      <c r="V484" s="272">
        <v>5871791.0000000009</v>
      </c>
      <c r="W484" s="272">
        <v>5871791.0000000009</v>
      </c>
      <c r="X484" s="272">
        <v>5871791.0000000009</v>
      </c>
      <c r="Y484" s="272">
        <v>5866307.8950000014</v>
      </c>
      <c r="Z484" s="272">
        <v>5484492.3000000007</v>
      </c>
      <c r="AA484" s="272">
        <v>5745840.9850000003</v>
      </c>
      <c r="AB484" s="272">
        <v>6429033.1200000001</v>
      </c>
      <c r="AC484" s="272">
        <v>6463577.8049999997</v>
      </c>
      <c r="AD484" s="272">
        <v>6452611.5300000003</v>
      </c>
      <c r="AE484" s="272">
        <v>6452611.5300000003</v>
      </c>
      <c r="AF484" s="272">
        <v>6452611.5300000003</v>
      </c>
      <c r="AG484" s="170">
        <f t="shared" si="139"/>
        <v>72834250.695000008</v>
      </c>
      <c r="AI484" s="284">
        <f t="shared" si="136"/>
        <v>105952.97</v>
      </c>
      <c r="AJ484" s="284">
        <f t="shared" si="136"/>
        <v>115806.44</v>
      </c>
      <c r="AK484" s="284">
        <f t="shared" si="136"/>
        <v>115377.68</v>
      </c>
      <c r="AL484" s="284">
        <f t="shared" si="136"/>
        <v>115511.38</v>
      </c>
      <c r="AM484" s="284">
        <f t="shared" si="136"/>
        <v>115513.69</v>
      </c>
      <c r="AN484" s="284">
        <f t="shared" si="136"/>
        <v>116326.2</v>
      </c>
      <c r="AO484" s="284">
        <f t="shared" si="143"/>
        <v>118586.37</v>
      </c>
      <c r="AP484" s="284">
        <f t="shared" si="143"/>
        <v>119069.1</v>
      </c>
      <c r="AQ484" s="284">
        <f t="shared" si="143"/>
        <v>118104.18</v>
      </c>
      <c r="AR484" s="284">
        <f t="shared" si="137"/>
        <v>117871.28</v>
      </c>
      <c r="AS484" s="284">
        <f t="shared" si="137"/>
        <v>124118.12</v>
      </c>
      <c r="AT484" s="284">
        <f t="shared" si="137"/>
        <v>130484.52</v>
      </c>
      <c r="AU484" s="280">
        <f t="shared" si="140"/>
        <v>1412721.9299999997</v>
      </c>
      <c r="AV484" s="280">
        <f t="shared" si="145"/>
        <v>128435.86</v>
      </c>
      <c r="AW484" s="280">
        <f t="shared" si="145"/>
        <v>125120.4</v>
      </c>
      <c r="AX484" s="280">
        <f t="shared" si="145"/>
        <v>123135.31</v>
      </c>
      <c r="AY484" s="280">
        <f t="shared" si="144"/>
        <v>122478.59</v>
      </c>
      <c r="AZ484" s="280">
        <f t="shared" si="142"/>
        <v>122426.84</v>
      </c>
      <c r="BA484" s="280">
        <f t="shared" si="142"/>
        <v>122426.84</v>
      </c>
      <c r="BB484" s="280">
        <f t="shared" si="142"/>
        <v>122426.84</v>
      </c>
      <c r="BC484" s="280">
        <f t="shared" si="142"/>
        <v>122426.84</v>
      </c>
      <c r="BD484" s="280">
        <f t="shared" si="142"/>
        <v>122312.52</v>
      </c>
      <c r="BE484" s="280">
        <f t="shared" si="142"/>
        <v>114351.66</v>
      </c>
      <c r="BF484" s="280">
        <f t="shared" si="141"/>
        <v>119800.78</v>
      </c>
      <c r="BG484" s="280">
        <f t="shared" si="141"/>
        <v>134045.34</v>
      </c>
      <c r="BH484" s="280">
        <f t="shared" si="141"/>
        <v>134765.6</v>
      </c>
      <c r="BI484" s="280">
        <f t="shared" si="134"/>
        <v>134536.95000000001</v>
      </c>
      <c r="BJ484" s="280">
        <f t="shared" si="134"/>
        <v>134536.95000000001</v>
      </c>
      <c r="BK484" s="280">
        <f t="shared" si="134"/>
        <v>134536.95000000001</v>
      </c>
      <c r="BL484" s="284">
        <f t="shared" si="146"/>
        <v>1518594.1099999999</v>
      </c>
    </row>
    <row r="485" spans="1:66" x14ac:dyDescent="0.25">
      <c r="A485" s="268" t="s">
        <v>466</v>
      </c>
      <c r="B485" s="175">
        <v>1.9699999999999999E-2</v>
      </c>
      <c r="C485" s="175">
        <v>1.9699999999999999E-2</v>
      </c>
      <c r="D485" s="272">
        <v>209671.07</v>
      </c>
      <c r="E485" s="272">
        <v>104832.49</v>
      </c>
      <c r="F485" s="272">
        <v>0</v>
      </c>
      <c r="G485" s="272">
        <v>0</v>
      </c>
      <c r="H485" s="272">
        <v>0</v>
      </c>
      <c r="I485" s="272">
        <v>0</v>
      </c>
      <c r="J485" s="272">
        <v>19403.82</v>
      </c>
      <c r="K485" s="272">
        <v>19403.82</v>
      </c>
      <c r="L485" s="272">
        <v>19403.82</v>
      </c>
      <c r="M485" s="272">
        <v>19403.82</v>
      </c>
      <c r="N485" s="272">
        <v>19403.82</v>
      </c>
      <c r="O485" s="272">
        <v>19403.82</v>
      </c>
      <c r="P485" s="272">
        <f t="shared" si="138"/>
        <v>430926.48000000004</v>
      </c>
      <c r="Q485" s="272">
        <v>19403.82</v>
      </c>
      <c r="R485" s="272">
        <v>19403.82</v>
      </c>
      <c r="S485" s="272">
        <v>19403.82</v>
      </c>
      <c r="T485" s="272">
        <v>19403.82</v>
      </c>
      <c r="U485" s="272">
        <v>19403.82</v>
      </c>
      <c r="V485" s="272">
        <v>19403.82</v>
      </c>
      <c r="W485" s="272">
        <v>19403.82</v>
      </c>
      <c r="X485" s="272">
        <v>19403.82</v>
      </c>
      <c r="Y485" s="272">
        <v>19403.82</v>
      </c>
      <c r="Z485" s="272">
        <v>19403.82</v>
      </c>
      <c r="AA485" s="272">
        <v>19403.82</v>
      </c>
      <c r="AB485" s="272">
        <v>19403.82</v>
      </c>
      <c r="AC485" s="272">
        <v>19403.82</v>
      </c>
      <c r="AD485" s="272">
        <v>19403.82</v>
      </c>
      <c r="AE485" s="272">
        <v>19403.82</v>
      </c>
      <c r="AF485" s="272">
        <v>19403.82</v>
      </c>
      <c r="AG485" s="170">
        <f t="shared" si="139"/>
        <v>232845.84000000005</v>
      </c>
      <c r="AI485" s="284">
        <f t="shared" si="136"/>
        <v>344.21</v>
      </c>
      <c r="AJ485" s="284">
        <f t="shared" si="136"/>
        <v>172.1</v>
      </c>
      <c r="AK485" s="284">
        <f t="shared" si="136"/>
        <v>0</v>
      </c>
      <c r="AL485" s="284">
        <f t="shared" si="136"/>
        <v>0</v>
      </c>
      <c r="AM485" s="284">
        <f t="shared" si="136"/>
        <v>0</v>
      </c>
      <c r="AN485" s="284">
        <f t="shared" si="136"/>
        <v>0</v>
      </c>
      <c r="AO485" s="284">
        <f t="shared" si="143"/>
        <v>31.85</v>
      </c>
      <c r="AP485" s="284">
        <f t="shared" si="143"/>
        <v>31.85</v>
      </c>
      <c r="AQ485" s="284">
        <f t="shared" si="143"/>
        <v>31.85</v>
      </c>
      <c r="AR485" s="284">
        <f t="shared" si="137"/>
        <v>31.85</v>
      </c>
      <c r="AS485" s="284">
        <f t="shared" si="137"/>
        <v>31.85</v>
      </c>
      <c r="AT485" s="284">
        <f t="shared" si="137"/>
        <v>31.85</v>
      </c>
      <c r="AU485" s="280">
        <f t="shared" si="140"/>
        <v>707.41000000000008</v>
      </c>
      <c r="AV485" s="280">
        <f t="shared" si="145"/>
        <v>31.85</v>
      </c>
      <c r="AW485" s="280">
        <f t="shared" si="145"/>
        <v>31.85</v>
      </c>
      <c r="AX485" s="280">
        <f t="shared" si="145"/>
        <v>31.85</v>
      </c>
      <c r="AY485" s="280">
        <f t="shared" si="144"/>
        <v>31.85</v>
      </c>
      <c r="AZ485" s="280">
        <f t="shared" si="142"/>
        <v>31.85</v>
      </c>
      <c r="BA485" s="280">
        <f t="shared" si="142"/>
        <v>31.85</v>
      </c>
      <c r="BB485" s="280">
        <f t="shared" si="142"/>
        <v>31.85</v>
      </c>
      <c r="BC485" s="280">
        <f t="shared" si="142"/>
        <v>31.85</v>
      </c>
      <c r="BD485" s="280">
        <f t="shared" si="142"/>
        <v>31.85</v>
      </c>
      <c r="BE485" s="280">
        <f t="shared" si="142"/>
        <v>31.85</v>
      </c>
      <c r="BF485" s="280">
        <f t="shared" si="141"/>
        <v>31.85</v>
      </c>
      <c r="BG485" s="280">
        <f t="shared" si="141"/>
        <v>31.85</v>
      </c>
      <c r="BH485" s="280">
        <f t="shared" si="141"/>
        <v>31.85</v>
      </c>
      <c r="BI485" s="280">
        <f t="shared" si="134"/>
        <v>31.85</v>
      </c>
      <c r="BJ485" s="280">
        <f t="shared" si="134"/>
        <v>31.85</v>
      </c>
      <c r="BK485" s="280">
        <f t="shared" si="134"/>
        <v>31.85</v>
      </c>
      <c r="BL485" s="284">
        <f t="shared" si="146"/>
        <v>382.20000000000005</v>
      </c>
      <c r="BN485" s="279">
        <f>BL485</f>
        <v>382.20000000000005</v>
      </c>
    </row>
    <row r="486" spans="1:66" x14ac:dyDescent="0.25">
      <c r="A486" s="268" t="s">
        <v>467</v>
      </c>
      <c r="B486" s="175">
        <v>4.3999999999999997E-2</v>
      </c>
      <c r="C486" s="175">
        <v>4.3999999999999997E-2</v>
      </c>
      <c r="D486" s="272">
        <v>906444.57</v>
      </c>
      <c r="E486" s="272">
        <v>946407.62</v>
      </c>
      <c r="F486" s="272">
        <v>986370.67</v>
      </c>
      <c r="G486" s="272">
        <v>986370.67</v>
      </c>
      <c r="H486" s="272">
        <v>946407.62</v>
      </c>
      <c r="I486" s="272">
        <v>906444.57</v>
      </c>
      <c r="J486" s="272">
        <v>906444.57</v>
      </c>
      <c r="K486" s="272">
        <v>906444.57</v>
      </c>
      <c r="L486" s="272">
        <v>903020.35</v>
      </c>
      <c r="M486" s="272">
        <v>925128.38</v>
      </c>
      <c r="N486" s="272">
        <v>950660.63</v>
      </c>
      <c r="O486" s="272">
        <v>950660.63</v>
      </c>
      <c r="P486" s="272">
        <f t="shared" si="138"/>
        <v>11220804.850000003</v>
      </c>
      <c r="Q486" s="272">
        <v>950660.63</v>
      </c>
      <c r="R486" s="272">
        <v>948277.74</v>
      </c>
      <c r="S486" s="272">
        <v>944076.44499999995</v>
      </c>
      <c r="T486" s="272">
        <v>937191.73999999987</v>
      </c>
      <c r="U486" s="272">
        <v>925601.6</v>
      </c>
      <c r="V486" s="272">
        <v>919077.75999999989</v>
      </c>
      <c r="W486" s="272">
        <v>919077.75999999989</v>
      </c>
      <c r="X486" s="272">
        <v>918278.5149999999</v>
      </c>
      <c r="Y486" s="272">
        <v>914219.19499999995</v>
      </c>
      <c r="Z486" s="272">
        <v>905621.86999999988</v>
      </c>
      <c r="AA486" s="272">
        <v>900284.61999999988</v>
      </c>
      <c r="AB486" s="272">
        <v>900284.61999999988</v>
      </c>
      <c r="AC486" s="272">
        <v>900284.61999999988</v>
      </c>
      <c r="AD486" s="272">
        <v>900284.61999999988</v>
      </c>
      <c r="AE486" s="272">
        <v>900284.61999999988</v>
      </c>
      <c r="AF486" s="272">
        <v>900284.61999999988</v>
      </c>
      <c r="AG486" s="170">
        <f t="shared" si="139"/>
        <v>10903584.419999998</v>
      </c>
      <c r="AI486" s="284">
        <f t="shared" si="136"/>
        <v>3323.63</v>
      </c>
      <c r="AJ486" s="284">
        <f t="shared" si="136"/>
        <v>3470.16</v>
      </c>
      <c r="AK486" s="284">
        <f t="shared" si="136"/>
        <v>3616.69</v>
      </c>
      <c r="AL486" s="284">
        <f t="shared" si="136"/>
        <v>3616.69</v>
      </c>
      <c r="AM486" s="284">
        <f t="shared" si="136"/>
        <v>3470.16</v>
      </c>
      <c r="AN486" s="284">
        <f t="shared" si="136"/>
        <v>3323.63</v>
      </c>
      <c r="AO486" s="284">
        <f t="shared" si="143"/>
        <v>3323.63</v>
      </c>
      <c r="AP486" s="284">
        <f t="shared" si="143"/>
        <v>3323.63</v>
      </c>
      <c r="AQ486" s="284">
        <f t="shared" si="143"/>
        <v>3311.07</v>
      </c>
      <c r="AR486" s="284">
        <f t="shared" si="137"/>
        <v>3392.14</v>
      </c>
      <c r="AS486" s="284">
        <f t="shared" si="137"/>
        <v>3485.76</v>
      </c>
      <c r="AT486" s="284">
        <f t="shared" si="137"/>
        <v>3485.76</v>
      </c>
      <c r="AU486" s="280">
        <f t="shared" si="140"/>
        <v>41142.950000000012</v>
      </c>
      <c r="AV486" s="280">
        <f t="shared" si="145"/>
        <v>3485.76</v>
      </c>
      <c r="AW486" s="280">
        <f t="shared" si="145"/>
        <v>3477.02</v>
      </c>
      <c r="AX486" s="280">
        <f t="shared" si="145"/>
        <v>3461.61</v>
      </c>
      <c r="AY486" s="280">
        <f t="shared" si="144"/>
        <v>3436.37</v>
      </c>
      <c r="AZ486" s="280">
        <f t="shared" si="142"/>
        <v>3393.87</v>
      </c>
      <c r="BA486" s="280">
        <f t="shared" si="142"/>
        <v>3369.95</v>
      </c>
      <c r="BB486" s="280">
        <f t="shared" si="142"/>
        <v>3369.95</v>
      </c>
      <c r="BC486" s="280">
        <f t="shared" si="142"/>
        <v>3367.02</v>
      </c>
      <c r="BD486" s="280">
        <f t="shared" si="142"/>
        <v>3352.14</v>
      </c>
      <c r="BE486" s="280">
        <f t="shared" si="142"/>
        <v>3320.61</v>
      </c>
      <c r="BF486" s="280">
        <f t="shared" si="141"/>
        <v>3301.04</v>
      </c>
      <c r="BG486" s="280">
        <f t="shared" si="141"/>
        <v>3301.04</v>
      </c>
      <c r="BH486" s="280">
        <f t="shared" si="141"/>
        <v>3301.04</v>
      </c>
      <c r="BI486" s="280">
        <f t="shared" si="134"/>
        <v>3301.04</v>
      </c>
      <c r="BJ486" s="280">
        <f t="shared" si="134"/>
        <v>3301.04</v>
      </c>
      <c r="BK486" s="280">
        <f t="shared" si="134"/>
        <v>3301.04</v>
      </c>
      <c r="BL486" s="284">
        <f t="shared" si="146"/>
        <v>39979.780000000006</v>
      </c>
    </row>
    <row r="487" spans="1:66" x14ac:dyDescent="0.25">
      <c r="A487" s="268" t="s">
        <v>468</v>
      </c>
      <c r="B487" s="175">
        <v>4.3999999999999997E-2</v>
      </c>
      <c r="C487" s="175">
        <v>4.3999999999999997E-2</v>
      </c>
      <c r="D487" s="272">
        <v>4526.22</v>
      </c>
      <c r="E487" s="272">
        <v>4526.22</v>
      </c>
      <c r="F487" s="272">
        <v>4526.22</v>
      </c>
      <c r="G487" s="272">
        <v>4526.22</v>
      </c>
      <c r="H487" s="272">
        <v>4526.22</v>
      </c>
      <c r="I487" s="272">
        <v>4526.22</v>
      </c>
      <c r="J487" s="272">
        <v>4526.22</v>
      </c>
      <c r="K487" s="272">
        <v>4526.22</v>
      </c>
      <c r="L487" s="272">
        <v>2701.3850000000002</v>
      </c>
      <c r="M487" s="272">
        <v>876.55000000000018</v>
      </c>
      <c r="N487" s="272">
        <v>876.55000000000018</v>
      </c>
      <c r="O487" s="272">
        <v>876.55000000000018</v>
      </c>
      <c r="P487" s="272">
        <f t="shared" si="138"/>
        <v>41540.795000000013</v>
      </c>
      <c r="Q487" s="272">
        <v>876.55000000000018</v>
      </c>
      <c r="R487" s="272">
        <v>876.55000000000018</v>
      </c>
      <c r="S487" s="272">
        <v>876.55000000000018</v>
      </c>
      <c r="T487" s="272">
        <v>876.55000000000018</v>
      </c>
      <c r="U487" s="272">
        <v>876.55000000000018</v>
      </c>
      <c r="V487" s="272">
        <v>876.55000000000018</v>
      </c>
      <c r="W487" s="272">
        <v>876.55000000000018</v>
      </c>
      <c r="X487" s="272">
        <v>876.55000000000018</v>
      </c>
      <c r="Y487" s="272">
        <v>876.55000000000018</v>
      </c>
      <c r="Z487" s="272">
        <v>876.55000000000018</v>
      </c>
      <c r="AA487" s="272">
        <v>876.55000000000018</v>
      </c>
      <c r="AB487" s="272">
        <v>876.55000000000018</v>
      </c>
      <c r="AC487" s="272">
        <v>876.55000000000018</v>
      </c>
      <c r="AD487" s="272">
        <v>876.55000000000018</v>
      </c>
      <c r="AE487" s="272">
        <v>876.55000000000018</v>
      </c>
      <c r="AF487" s="272">
        <v>876.55000000000018</v>
      </c>
      <c r="AG487" s="170">
        <f t="shared" si="139"/>
        <v>10518.600000000002</v>
      </c>
      <c r="AI487" s="284">
        <f t="shared" si="136"/>
        <v>16.600000000000001</v>
      </c>
      <c r="AJ487" s="284">
        <f t="shared" si="136"/>
        <v>16.600000000000001</v>
      </c>
      <c r="AK487" s="284">
        <f t="shared" si="136"/>
        <v>16.600000000000001</v>
      </c>
      <c r="AL487" s="284">
        <f t="shared" si="136"/>
        <v>16.600000000000001</v>
      </c>
      <c r="AM487" s="284">
        <f t="shared" si="136"/>
        <v>16.600000000000001</v>
      </c>
      <c r="AN487" s="284">
        <f t="shared" si="136"/>
        <v>16.600000000000001</v>
      </c>
      <c r="AO487" s="284">
        <f t="shared" si="143"/>
        <v>16.600000000000001</v>
      </c>
      <c r="AP487" s="284">
        <f t="shared" si="143"/>
        <v>16.600000000000001</v>
      </c>
      <c r="AQ487" s="284">
        <f t="shared" si="143"/>
        <v>9.91</v>
      </c>
      <c r="AR487" s="284">
        <f t="shared" si="137"/>
        <v>3.21</v>
      </c>
      <c r="AS487" s="284">
        <f t="shared" si="137"/>
        <v>3.21</v>
      </c>
      <c r="AT487" s="284">
        <f t="shared" si="137"/>
        <v>3.21</v>
      </c>
      <c r="AU487" s="280">
        <f t="shared" si="140"/>
        <v>152.34</v>
      </c>
      <c r="AV487" s="280">
        <f t="shared" si="145"/>
        <v>3.21</v>
      </c>
      <c r="AW487" s="280">
        <f t="shared" si="145"/>
        <v>3.21</v>
      </c>
      <c r="AX487" s="280">
        <f t="shared" si="145"/>
        <v>3.21</v>
      </c>
      <c r="AY487" s="280">
        <f t="shared" si="144"/>
        <v>3.21</v>
      </c>
      <c r="AZ487" s="280">
        <f t="shared" si="142"/>
        <v>3.21</v>
      </c>
      <c r="BA487" s="280">
        <f t="shared" si="142"/>
        <v>3.21</v>
      </c>
      <c r="BB487" s="280">
        <f t="shared" si="142"/>
        <v>3.21</v>
      </c>
      <c r="BC487" s="280">
        <f t="shared" si="142"/>
        <v>3.21</v>
      </c>
      <c r="BD487" s="280">
        <f t="shared" si="142"/>
        <v>3.21</v>
      </c>
      <c r="BE487" s="280">
        <f t="shared" si="142"/>
        <v>3.21</v>
      </c>
      <c r="BF487" s="280">
        <f t="shared" si="141"/>
        <v>3.21</v>
      </c>
      <c r="BG487" s="280">
        <f t="shared" si="141"/>
        <v>3.21</v>
      </c>
      <c r="BH487" s="280">
        <f t="shared" si="141"/>
        <v>3.21</v>
      </c>
      <c r="BI487" s="280">
        <f t="shared" si="134"/>
        <v>3.21</v>
      </c>
      <c r="BJ487" s="280">
        <f t="shared" si="134"/>
        <v>3.21</v>
      </c>
      <c r="BK487" s="280">
        <f t="shared" si="134"/>
        <v>3.21</v>
      </c>
      <c r="BL487" s="284">
        <f t="shared" si="146"/>
        <v>38.520000000000003</v>
      </c>
    </row>
    <row r="488" spans="1:66" x14ac:dyDescent="0.25">
      <c r="A488" s="268" t="s">
        <v>469</v>
      </c>
      <c r="B488" s="175">
        <v>4.02E-2</v>
      </c>
      <c r="C488" s="175">
        <v>4.02E-2</v>
      </c>
      <c r="D488" s="272">
        <v>12826549.380000001</v>
      </c>
      <c r="E488" s="272">
        <v>12835853.17</v>
      </c>
      <c r="F488" s="272">
        <v>12859366.470000001</v>
      </c>
      <c r="G488" s="272">
        <v>12894736.210000001</v>
      </c>
      <c r="H488" s="272">
        <v>12949366.6</v>
      </c>
      <c r="I488" s="272">
        <v>13167028.49</v>
      </c>
      <c r="J488" s="272">
        <v>13497003.939999998</v>
      </c>
      <c r="K488" s="272">
        <v>13789947.404999999</v>
      </c>
      <c r="L488" s="272">
        <v>13999050.155000001</v>
      </c>
      <c r="M488" s="272">
        <v>14345399.67</v>
      </c>
      <c r="N488" s="272">
        <v>14632592.609999999</v>
      </c>
      <c r="O488" s="272">
        <v>14702634.130000001</v>
      </c>
      <c r="P488" s="272">
        <f t="shared" si="138"/>
        <v>162499528.23000002</v>
      </c>
      <c r="Q488" s="272">
        <v>14764701.390000001</v>
      </c>
      <c r="R488" s="272">
        <v>14764150.660000002</v>
      </c>
      <c r="S488" s="272">
        <v>14840138.280000001</v>
      </c>
      <c r="T488" s="272">
        <v>14961317.810000002</v>
      </c>
      <c r="U488" s="272">
        <v>15143578.015000001</v>
      </c>
      <c r="V488" s="272">
        <v>15492299.910000002</v>
      </c>
      <c r="W488" s="272">
        <v>15743726.080000004</v>
      </c>
      <c r="X488" s="272">
        <v>15852538.240000004</v>
      </c>
      <c r="Y488" s="272">
        <v>16269033.605000002</v>
      </c>
      <c r="Z488" s="272">
        <v>16617465.675000004</v>
      </c>
      <c r="AA488" s="272">
        <v>16630875.830000004</v>
      </c>
      <c r="AB488" s="272">
        <v>16704015.635000004</v>
      </c>
      <c r="AC488" s="272">
        <v>16769500.995000003</v>
      </c>
      <c r="AD488" s="272">
        <v>16778079.275000002</v>
      </c>
      <c r="AE488" s="272">
        <v>16904365.055000003</v>
      </c>
      <c r="AF488" s="272">
        <v>17181780.48</v>
      </c>
      <c r="AG488" s="170">
        <f t="shared" si="139"/>
        <v>196087258.79500002</v>
      </c>
      <c r="AI488" s="284">
        <f t="shared" si="136"/>
        <v>42968.94</v>
      </c>
      <c r="AJ488" s="284">
        <f t="shared" si="136"/>
        <v>43000.11</v>
      </c>
      <c r="AK488" s="284">
        <f t="shared" si="136"/>
        <v>43078.879999999997</v>
      </c>
      <c r="AL488" s="284">
        <f t="shared" si="136"/>
        <v>43197.37</v>
      </c>
      <c r="AM488" s="284">
        <f t="shared" si="136"/>
        <v>43380.38</v>
      </c>
      <c r="AN488" s="284">
        <f t="shared" si="136"/>
        <v>44109.55</v>
      </c>
      <c r="AO488" s="284">
        <f t="shared" si="143"/>
        <v>45214.96</v>
      </c>
      <c r="AP488" s="284">
        <f t="shared" si="143"/>
        <v>46196.32</v>
      </c>
      <c r="AQ488" s="284">
        <f t="shared" si="143"/>
        <v>46896.82</v>
      </c>
      <c r="AR488" s="284">
        <f t="shared" si="137"/>
        <v>48057.09</v>
      </c>
      <c r="AS488" s="284">
        <f t="shared" si="137"/>
        <v>49019.19</v>
      </c>
      <c r="AT488" s="284">
        <f t="shared" si="137"/>
        <v>49253.82</v>
      </c>
      <c r="AU488" s="280">
        <f t="shared" si="140"/>
        <v>544373.43000000005</v>
      </c>
      <c r="AV488" s="280">
        <f t="shared" si="145"/>
        <v>49461.75</v>
      </c>
      <c r="AW488" s="280">
        <f t="shared" si="145"/>
        <v>49459.9</v>
      </c>
      <c r="AX488" s="280">
        <f t="shared" si="145"/>
        <v>49714.46</v>
      </c>
      <c r="AY488" s="280">
        <f t="shared" si="144"/>
        <v>50120.41</v>
      </c>
      <c r="AZ488" s="280">
        <f t="shared" si="142"/>
        <v>50730.99</v>
      </c>
      <c r="BA488" s="280">
        <f t="shared" si="142"/>
        <v>51899.199999999997</v>
      </c>
      <c r="BB488" s="280">
        <f t="shared" si="142"/>
        <v>52741.48</v>
      </c>
      <c r="BC488" s="280">
        <f t="shared" si="142"/>
        <v>53106</v>
      </c>
      <c r="BD488" s="280">
        <f t="shared" si="142"/>
        <v>54501.26</v>
      </c>
      <c r="BE488" s="280">
        <f t="shared" si="142"/>
        <v>55668.51</v>
      </c>
      <c r="BF488" s="280">
        <f t="shared" si="141"/>
        <v>55713.43</v>
      </c>
      <c r="BG488" s="280">
        <f t="shared" si="141"/>
        <v>55958.45</v>
      </c>
      <c r="BH488" s="280">
        <f t="shared" si="141"/>
        <v>56177.83</v>
      </c>
      <c r="BI488" s="280">
        <f t="shared" si="134"/>
        <v>56206.57</v>
      </c>
      <c r="BJ488" s="280">
        <f t="shared" si="134"/>
        <v>56629.62</v>
      </c>
      <c r="BK488" s="280">
        <f t="shared" si="134"/>
        <v>57558.96</v>
      </c>
      <c r="BL488" s="284">
        <f t="shared" si="146"/>
        <v>656892.29999999993</v>
      </c>
    </row>
    <row r="489" spans="1:66" x14ac:dyDescent="0.25">
      <c r="A489" s="268" t="s">
        <v>470</v>
      </c>
      <c r="B489" s="175">
        <v>4.02E-2</v>
      </c>
      <c r="C489" s="175">
        <v>4.02E-2</v>
      </c>
      <c r="D489" s="272">
        <v>477017.17</v>
      </c>
      <c r="E489" s="272">
        <v>477017.17</v>
      </c>
      <c r="F489" s="272">
        <v>477017.17</v>
      </c>
      <c r="G489" s="272">
        <v>477017.17</v>
      </c>
      <c r="H489" s="272">
        <v>477017.17</v>
      </c>
      <c r="I489" s="272">
        <v>477017.17</v>
      </c>
      <c r="J489" s="272">
        <v>503336.11499999999</v>
      </c>
      <c r="K489" s="272">
        <v>548590.50999999989</v>
      </c>
      <c r="L489" s="272">
        <v>567379.05499999993</v>
      </c>
      <c r="M489" s="272">
        <v>595739.1449999999</v>
      </c>
      <c r="N489" s="272">
        <v>627220.8899999999</v>
      </c>
      <c r="O489" s="272">
        <v>630216.86499999987</v>
      </c>
      <c r="P489" s="272">
        <f t="shared" si="138"/>
        <v>6334585.5999999987</v>
      </c>
      <c r="Q489" s="272">
        <v>652144.2899999998</v>
      </c>
      <c r="R489" s="272">
        <v>674050.48999999987</v>
      </c>
      <c r="S489" s="272">
        <v>680493.48999999987</v>
      </c>
      <c r="T489" s="272">
        <v>686936.48999999987</v>
      </c>
      <c r="U489" s="272">
        <v>686936.48999999987</v>
      </c>
      <c r="V489" s="272">
        <v>694023.78999999992</v>
      </c>
      <c r="W489" s="272">
        <v>701111.08999999985</v>
      </c>
      <c r="X489" s="272">
        <v>704838.95999999985</v>
      </c>
      <c r="Y489" s="272">
        <v>708566.82999999984</v>
      </c>
      <c r="Z489" s="272">
        <v>708566.82999999984</v>
      </c>
      <c r="AA489" s="272">
        <v>708566.82999999984</v>
      </c>
      <c r="AB489" s="272">
        <v>705428.1599999998</v>
      </c>
      <c r="AC489" s="272">
        <v>702289.48999999987</v>
      </c>
      <c r="AD489" s="272">
        <v>702289.48999999987</v>
      </c>
      <c r="AE489" s="272">
        <v>708632.48999999987</v>
      </c>
      <c r="AF489" s="272">
        <v>714975.48999999987</v>
      </c>
      <c r="AG489" s="170">
        <f t="shared" si="139"/>
        <v>8446225.9399999995</v>
      </c>
      <c r="AI489" s="284">
        <f t="shared" si="136"/>
        <v>1598.01</v>
      </c>
      <c r="AJ489" s="284">
        <f t="shared" si="136"/>
        <v>1598.01</v>
      </c>
      <c r="AK489" s="284">
        <f t="shared" si="136"/>
        <v>1598.01</v>
      </c>
      <c r="AL489" s="284">
        <f t="shared" si="136"/>
        <v>1598.01</v>
      </c>
      <c r="AM489" s="284">
        <f t="shared" si="136"/>
        <v>1598.01</v>
      </c>
      <c r="AN489" s="284">
        <f t="shared" si="136"/>
        <v>1598.01</v>
      </c>
      <c r="AO489" s="284">
        <f t="shared" si="143"/>
        <v>1686.18</v>
      </c>
      <c r="AP489" s="284">
        <f t="shared" si="143"/>
        <v>1837.78</v>
      </c>
      <c r="AQ489" s="284">
        <f t="shared" si="143"/>
        <v>1900.72</v>
      </c>
      <c r="AR489" s="284">
        <f t="shared" si="137"/>
        <v>1995.73</v>
      </c>
      <c r="AS489" s="284">
        <f t="shared" si="137"/>
        <v>2101.19</v>
      </c>
      <c r="AT489" s="284">
        <f t="shared" si="137"/>
        <v>2111.23</v>
      </c>
      <c r="AU489" s="280">
        <f t="shared" si="140"/>
        <v>21220.89</v>
      </c>
      <c r="AV489" s="280">
        <f t="shared" si="145"/>
        <v>2184.6799999999998</v>
      </c>
      <c r="AW489" s="280">
        <f t="shared" si="145"/>
        <v>2258.0700000000002</v>
      </c>
      <c r="AX489" s="280">
        <f t="shared" si="145"/>
        <v>2279.65</v>
      </c>
      <c r="AY489" s="280">
        <f t="shared" si="144"/>
        <v>2301.2399999999998</v>
      </c>
      <c r="AZ489" s="280">
        <f t="shared" si="142"/>
        <v>2301.2399999999998</v>
      </c>
      <c r="BA489" s="280">
        <f t="shared" si="142"/>
        <v>2324.98</v>
      </c>
      <c r="BB489" s="280">
        <f t="shared" si="142"/>
        <v>2348.7199999999998</v>
      </c>
      <c r="BC489" s="280">
        <f t="shared" si="142"/>
        <v>2361.21</v>
      </c>
      <c r="BD489" s="280">
        <f t="shared" si="142"/>
        <v>2373.6999999999998</v>
      </c>
      <c r="BE489" s="280">
        <f t="shared" si="142"/>
        <v>2373.6999999999998</v>
      </c>
      <c r="BF489" s="280">
        <f t="shared" si="141"/>
        <v>2373.6999999999998</v>
      </c>
      <c r="BG489" s="280">
        <f t="shared" si="141"/>
        <v>2363.1799999999998</v>
      </c>
      <c r="BH489" s="280">
        <f t="shared" si="141"/>
        <v>2352.67</v>
      </c>
      <c r="BI489" s="280">
        <f t="shared" si="134"/>
        <v>2352.67</v>
      </c>
      <c r="BJ489" s="280">
        <f t="shared" si="134"/>
        <v>2373.92</v>
      </c>
      <c r="BK489" s="280">
        <f t="shared" si="134"/>
        <v>2395.17</v>
      </c>
      <c r="BL489" s="284">
        <f t="shared" si="146"/>
        <v>28294.859999999993</v>
      </c>
    </row>
    <row r="490" spans="1:66" x14ac:dyDescent="0.25">
      <c r="A490" s="268" t="s">
        <v>708</v>
      </c>
      <c r="B490" s="175">
        <v>0</v>
      </c>
      <c r="C490" s="175">
        <v>0</v>
      </c>
      <c r="D490" s="272">
        <v>0</v>
      </c>
      <c r="E490" s="272">
        <v>0</v>
      </c>
      <c r="F490" s="272">
        <v>0</v>
      </c>
      <c r="G490" s="272">
        <v>0</v>
      </c>
      <c r="H490" s="272">
        <v>0</v>
      </c>
      <c r="I490" s="272">
        <v>0</v>
      </c>
      <c r="J490" s="272">
        <v>0</v>
      </c>
      <c r="K490" s="272">
        <v>0</v>
      </c>
      <c r="L490" s="272">
        <v>0</v>
      </c>
      <c r="M490" s="272">
        <v>0</v>
      </c>
      <c r="N490" s="272">
        <v>0</v>
      </c>
      <c r="O490" s="272">
        <v>0</v>
      </c>
      <c r="P490" s="272">
        <f t="shared" si="138"/>
        <v>0</v>
      </c>
      <c r="Q490" s="272">
        <v>0</v>
      </c>
      <c r="R490" s="272">
        <v>0</v>
      </c>
      <c r="S490" s="272">
        <v>0</v>
      </c>
      <c r="T490" s="272">
        <v>0</v>
      </c>
      <c r="U490" s="272">
        <v>0</v>
      </c>
      <c r="V490" s="272">
        <v>0</v>
      </c>
      <c r="W490" s="272">
        <v>0</v>
      </c>
      <c r="X490" s="272">
        <v>0</v>
      </c>
      <c r="Y490" s="272">
        <v>0</v>
      </c>
      <c r="Z490" s="272">
        <v>0</v>
      </c>
      <c r="AA490" s="272">
        <v>0</v>
      </c>
      <c r="AB490" s="272">
        <v>0</v>
      </c>
      <c r="AC490" s="272">
        <v>0</v>
      </c>
      <c r="AD490" s="272">
        <v>0</v>
      </c>
      <c r="AE490" s="272">
        <v>0</v>
      </c>
      <c r="AF490" s="272">
        <v>0</v>
      </c>
      <c r="AG490" s="170">
        <f t="shared" si="139"/>
        <v>0</v>
      </c>
      <c r="AI490" s="284">
        <f t="shared" si="136"/>
        <v>0</v>
      </c>
      <c r="AJ490" s="284">
        <f t="shared" si="136"/>
        <v>0</v>
      </c>
      <c r="AK490" s="284">
        <f t="shared" si="136"/>
        <v>0</v>
      </c>
      <c r="AL490" s="284">
        <f t="shared" si="136"/>
        <v>0</v>
      </c>
      <c r="AM490" s="284">
        <f t="shared" si="136"/>
        <v>0</v>
      </c>
      <c r="AN490" s="284">
        <f t="shared" si="136"/>
        <v>0</v>
      </c>
      <c r="AO490" s="284">
        <f t="shared" si="143"/>
        <v>0</v>
      </c>
      <c r="AP490" s="284">
        <f t="shared" si="143"/>
        <v>0</v>
      </c>
      <c r="AQ490" s="284">
        <f t="shared" si="143"/>
        <v>0</v>
      </c>
      <c r="AR490" s="284">
        <f t="shared" si="137"/>
        <v>0</v>
      </c>
      <c r="AS490" s="284">
        <f t="shared" si="137"/>
        <v>0</v>
      </c>
      <c r="AT490" s="284">
        <f t="shared" si="137"/>
        <v>0</v>
      </c>
      <c r="AU490" s="280">
        <f t="shared" si="140"/>
        <v>0</v>
      </c>
      <c r="AV490" s="280">
        <f t="shared" si="145"/>
        <v>0</v>
      </c>
      <c r="AW490" s="280">
        <f t="shared" si="145"/>
        <v>0</v>
      </c>
      <c r="AX490" s="280">
        <f t="shared" si="145"/>
        <v>0</v>
      </c>
      <c r="AY490" s="280">
        <f t="shared" si="144"/>
        <v>0</v>
      </c>
      <c r="AZ490" s="280">
        <f t="shared" si="142"/>
        <v>0</v>
      </c>
      <c r="BA490" s="280">
        <f t="shared" si="142"/>
        <v>0</v>
      </c>
      <c r="BB490" s="280">
        <f t="shared" si="142"/>
        <v>0</v>
      </c>
      <c r="BC490" s="280">
        <f t="shared" si="142"/>
        <v>0</v>
      </c>
      <c r="BD490" s="280">
        <f t="shared" si="142"/>
        <v>0</v>
      </c>
      <c r="BE490" s="280">
        <f t="shared" si="142"/>
        <v>0</v>
      </c>
      <c r="BF490" s="280">
        <f t="shared" si="141"/>
        <v>0</v>
      </c>
      <c r="BG490" s="280">
        <f t="shared" si="141"/>
        <v>0</v>
      </c>
      <c r="BH490" s="280">
        <f t="shared" si="141"/>
        <v>0</v>
      </c>
      <c r="BI490" s="280">
        <f t="shared" si="134"/>
        <v>0</v>
      </c>
      <c r="BJ490" s="280">
        <f t="shared" si="134"/>
        <v>0</v>
      </c>
      <c r="BK490" s="280">
        <f t="shared" si="134"/>
        <v>0</v>
      </c>
      <c r="BL490" s="284">
        <f t="shared" si="146"/>
        <v>0</v>
      </c>
    </row>
    <row r="491" spans="1:66" x14ac:dyDescent="0.25">
      <c r="A491" s="268" t="s">
        <v>709</v>
      </c>
      <c r="B491" s="175">
        <v>0</v>
      </c>
      <c r="C491" s="175">
        <v>0</v>
      </c>
      <c r="D491" s="272">
        <v>0</v>
      </c>
      <c r="E491" s="272">
        <v>0</v>
      </c>
      <c r="F491" s="272">
        <v>0</v>
      </c>
      <c r="G491" s="272">
        <v>0</v>
      </c>
      <c r="H491" s="272">
        <v>0</v>
      </c>
      <c r="I491" s="272">
        <v>0</v>
      </c>
      <c r="J491" s="272">
        <v>0</v>
      </c>
      <c r="K491" s="272">
        <v>0</v>
      </c>
      <c r="L491" s="272">
        <v>0</v>
      </c>
      <c r="M491" s="272">
        <v>0</v>
      </c>
      <c r="N491" s="272">
        <v>0</v>
      </c>
      <c r="O491" s="272">
        <v>0</v>
      </c>
      <c r="P491" s="272">
        <f t="shared" si="138"/>
        <v>0</v>
      </c>
      <c r="Q491" s="272">
        <v>0</v>
      </c>
      <c r="R491" s="272">
        <v>0</v>
      </c>
      <c r="S491" s="272">
        <v>0</v>
      </c>
      <c r="T491" s="272">
        <v>0</v>
      </c>
      <c r="U491" s="272">
        <v>0</v>
      </c>
      <c r="V491" s="272">
        <v>0</v>
      </c>
      <c r="W491" s="272">
        <v>0</v>
      </c>
      <c r="X491" s="272">
        <v>0</v>
      </c>
      <c r="Y491" s="272">
        <v>0</v>
      </c>
      <c r="Z491" s="272">
        <v>0</v>
      </c>
      <c r="AA491" s="272">
        <v>0</v>
      </c>
      <c r="AB491" s="272">
        <v>0</v>
      </c>
      <c r="AC491" s="272">
        <v>0</v>
      </c>
      <c r="AD491" s="272">
        <v>0</v>
      </c>
      <c r="AE491" s="272">
        <v>0</v>
      </c>
      <c r="AF491" s="272">
        <v>0</v>
      </c>
      <c r="AG491" s="170">
        <f t="shared" si="139"/>
        <v>0</v>
      </c>
      <c r="AI491" s="284">
        <f t="shared" si="136"/>
        <v>0</v>
      </c>
      <c r="AJ491" s="284">
        <f t="shared" si="136"/>
        <v>0</v>
      </c>
      <c r="AK491" s="284">
        <f t="shared" si="136"/>
        <v>0</v>
      </c>
      <c r="AL491" s="284">
        <f t="shared" si="136"/>
        <v>0</v>
      </c>
      <c r="AM491" s="284">
        <f t="shared" si="136"/>
        <v>0</v>
      </c>
      <c r="AN491" s="284">
        <f t="shared" si="136"/>
        <v>0</v>
      </c>
      <c r="AO491" s="284">
        <f t="shared" si="143"/>
        <v>0</v>
      </c>
      <c r="AP491" s="284">
        <f t="shared" si="143"/>
        <v>0</v>
      </c>
      <c r="AQ491" s="284">
        <f t="shared" si="143"/>
        <v>0</v>
      </c>
      <c r="AR491" s="284">
        <f t="shared" si="137"/>
        <v>0</v>
      </c>
      <c r="AS491" s="284">
        <f t="shared" si="137"/>
        <v>0</v>
      </c>
      <c r="AT491" s="284">
        <f t="shared" si="137"/>
        <v>0</v>
      </c>
      <c r="AU491" s="280">
        <f t="shared" si="140"/>
        <v>0</v>
      </c>
      <c r="AV491" s="280">
        <f t="shared" si="145"/>
        <v>0</v>
      </c>
      <c r="AW491" s="280">
        <f t="shared" si="145"/>
        <v>0</v>
      </c>
      <c r="AX491" s="280">
        <f t="shared" si="145"/>
        <v>0</v>
      </c>
      <c r="AY491" s="280">
        <f t="shared" si="144"/>
        <v>0</v>
      </c>
      <c r="AZ491" s="280">
        <f t="shared" si="142"/>
        <v>0</v>
      </c>
      <c r="BA491" s="280">
        <f t="shared" si="142"/>
        <v>0</v>
      </c>
      <c r="BB491" s="280">
        <f t="shared" si="142"/>
        <v>0</v>
      </c>
      <c r="BC491" s="280">
        <f t="shared" si="142"/>
        <v>0</v>
      </c>
      <c r="BD491" s="280">
        <f t="shared" si="142"/>
        <v>0</v>
      </c>
      <c r="BE491" s="280">
        <f t="shared" si="142"/>
        <v>0</v>
      </c>
      <c r="BF491" s="280">
        <f t="shared" si="141"/>
        <v>0</v>
      </c>
      <c r="BG491" s="280">
        <f t="shared" si="141"/>
        <v>0</v>
      </c>
      <c r="BH491" s="280">
        <f t="shared" si="141"/>
        <v>0</v>
      </c>
      <c r="BI491" s="280">
        <f t="shared" si="141"/>
        <v>0</v>
      </c>
      <c r="BJ491" s="280">
        <f t="shared" si="141"/>
        <v>0</v>
      </c>
      <c r="BK491" s="280">
        <f t="shared" si="141"/>
        <v>0</v>
      </c>
      <c r="BL491" s="284">
        <f t="shared" si="146"/>
        <v>0</v>
      </c>
    </row>
    <row r="492" spans="1:66" x14ac:dyDescent="0.25">
      <c r="A492" s="268" t="s">
        <v>710</v>
      </c>
      <c r="B492" s="175">
        <v>0</v>
      </c>
      <c r="C492" s="175">
        <v>0</v>
      </c>
      <c r="D492" s="272">
        <v>0</v>
      </c>
      <c r="E492" s="272">
        <v>0</v>
      </c>
      <c r="F492" s="272">
        <v>0</v>
      </c>
      <c r="G492" s="272">
        <v>0</v>
      </c>
      <c r="H492" s="272">
        <v>0</v>
      </c>
      <c r="I492" s="272">
        <v>0</v>
      </c>
      <c r="J492" s="272">
        <v>0</v>
      </c>
      <c r="K492" s="272">
        <v>0</v>
      </c>
      <c r="L492" s="272">
        <v>0</v>
      </c>
      <c r="M492" s="272">
        <v>0</v>
      </c>
      <c r="N492" s="272">
        <v>0</v>
      </c>
      <c r="O492" s="272">
        <v>0</v>
      </c>
      <c r="P492" s="272">
        <f t="shared" si="138"/>
        <v>0</v>
      </c>
      <c r="Q492" s="272">
        <v>0</v>
      </c>
      <c r="R492" s="272">
        <v>0</v>
      </c>
      <c r="S492" s="272">
        <v>0</v>
      </c>
      <c r="T492" s="272">
        <v>0</v>
      </c>
      <c r="U492" s="272">
        <v>0</v>
      </c>
      <c r="V492" s="272">
        <v>0</v>
      </c>
      <c r="W492" s="272">
        <v>0</v>
      </c>
      <c r="X492" s="272">
        <v>0</v>
      </c>
      <c r="Y492" s="272">
        <v>0</v>
      </c>
      <c r="Z492" s="272">
        <v>0</v>
      </c>
      <c r="AA492" s="272">
        <v>0</v>
      </c>
      <c r="AB492" s="272">
        <v>0</v>
      </c>
      <c r="AC492" s="272">
        <v>0</v>
      </c>
      <c r="AD492" s="272">
        <v>0</v>
      </c>
      <c r="AE492" s="272">
        <v>0</v>
      </c>
      <c r="AF492" s="272">
        <v>0</v>
      </c>
      <c r="AG492" s="170">
        <f t="shared" si="139"/>
        <v>0</v>
      </c>
      <c r="AI492" s="284">
        <f t="shared" si="136"/>
        <v>0</v>
      </c>
      <c r="AJ492" s="284">
        <f t="shared" si="136"/>
        <v>0</v>
      </c>
      <c r="AK492" s="284">
        <f t="shared" si="136"/>
        <v>0</v>
      </c>
      <c r="AL492" s="284">
        <f t="shared" si="136"/>
        <v>0</v>
      </c>
      <c r="AM492" s="284">
        <f t="shared" si="136"/>
        <v>0</v>
      </c>
      <c r="AN492" s="284">
        <f t="shared" si="136"/>
        <v>0</v>
      </c>
      <c r="AO492" s="284">
        <f t="shared" si="143"/>
        <v>0</v>
      </c>
      <c r="AP492" s="284">
        <f t="shared" si="143"/>
        <v>0</v>
      </c>
      <c r="AQ492" s="284">
        <f t="shared" si="143"/>
        <v>0</v>
      </c>
      <c r="AR492" s="284">
        <f t="shared" si="137"/>
        <v>0</v>
      </c>
      <c r="AS492" s="284">
        <f t="shared" si="137"/>
        <v>0</v>
      </c>
      <c r="AT492" s="284">
        <f t="shared" si="137"/>
        <v>0</v>
      </c>
      <c r="AU492" s="280">
        <f t="shared" si="140"/>
        <v>0</v>
      </c>
      <c r="AV492" s="280">
        <f t="shared" si="145"/>
        <v>0</v>
      </c>
      <c r="AW492" s="280">
        <f t="shared" si="145"/>
        <v>0</v>
      </c>
      <c r="AX492" s="280">
        <f t="shared" si="145"/>
        <v>0</v>
      </c>
      <c r="AY492" s="280">
        <f t="shared" si="144"/>
        <v>0</v>
      </c>
      <c r="AZ492" s="280">
        <f t="shared" si="142"/>
        <v>0</v>
      </c>
      <c r="BA492" s="280">
        <f t="shared" si="142"/>
        <v>0</v>
      </c>
      <c r="BB492" s="280">
        <f t="shared" si="142"/>
        <v>0</v>
      </c>
      <c r="BC492" s="280">
        <f t="shared" si="142"/>
        <v>0</v>
      </c>
      <c r="BD492" s="280">
        <f t="shared" si="142"/>
        <v>0</v>
      </c>
      <c r="BE492" s="280">
        <f t="shared" si="142"/>
        <v>0</v>
      </c>
      <c r="BF492" s="280">
        <f t="shared" si="141"/>
        <v>0</v>
      </c>
      <c r="BG492" s="280">
        <f t="shared" si="141"/>
        <v>0</v>
      </c>
      <c r="BH492" s="280">
        <f t="shared" si="141"/>
        <v>0</v>
      </c>
      <c r="BI492" s="280">
        <f t="shared" si="141"/>
        <v>0</v>
      </c>
      <c r="BJ492" s="280">
        <f t="shared" si="141"/>
        <v>0</v>
      </c>
      <c r="BK492" s="280">
        <f t="shared" si="141"/>
        <v>0</v>
      </c>
      <c r="BL492" s="284">
        <f t="shared" si="146"/>
        <v>0</v>
      </c>
    </row>
    <row r="493" spans="1:66" x14ac:dyDescent="0.25">
      <c r="A493" s="268" t="s">
        <v>711</v>
      </c>
      <c r="B493" s="175">
        <v>0</v>
      </c>
      <c r="C493" s="175">
        <v>0</v>
      </c>
      <c r="D493" s="272">
        <v>0</v>
      </c>
      <c r="E493" s="272">
        <v>0</v>
      </c>
      <c r="F493" s="272">
        <v>0</v>
      </c>
      <c r="G493" s="272">
        <v>0</v>
      </c>
      <c r="H493" s="272">
        <v>0</v>
      </c>
      <c r="I493" s="272">
        <v>0</v>
      </c>
      <c r="J493" s="272">
        <v>0</v>
      </c>
      <c r="K493" s="272">
        <v>0</v>
      </c>
      <c r="L493" s="272">
        <v>0</v>
      </c>
      <c r="M493" s="272">
        <v>0</v>
      </c>
      <c r="N493" s="272">
        <v>0</v>
      </c>
      <c r="O493" s="272">
        <v>0</v>
      </c>
      <c r="P493" s="272">
        <f t="shared" si="138"/>
        <v>0</v>
      </c>
      <c r="Q493" s="272">
        <v>0</v>
      </c>
      <c r="R493" s="272">
        <v>0</v>
      </c>
      <c r="S493" s="272">
        <v>0</v>
      </c>
      <c r="T493" s="272">
        <v>0</v>
      </c>
      <c r="U493" s="272">
        <v>0</v>
      </c>
      <c r="V493" s="272">
        <v>0</v>
      </c>
      <c r="W493" s="272">
        <v>0</v>
      </c>
      <c r="X493" s="272">
        <v>0</v>
      </c>
      <c r="Y493" s="272">
        <v>0</v>
      </c>
      <c r="Z493" s="272">
        <v>0</v>
      </c>
      <c r="AA493" s="272">
        <v>0</v>
      </c>
      <c r="AB493" s="272">
        <v>0</v>
      </c>
      <c r="AC493" s="272">
        <v>0</v>
      </c>
      <c r="AD493" s="272">
        <v>0</v>
      </c>
      <c r="AE493" s="272">
        <v>0</v>
      </c>
      <c r="AF493" s="272">
        <v>0</v>
      </c>
      <c r="AG493" s="170">
        <f t="shared" si="139"/>
        <v>0</v>
      </c>
      <c r="AI493" s="284">
        <f t="shared" ref="AI493:AN510" si="147">ROUND(D493*$B493/12,2)</f>
        <v>0</v>
      </c>
      <c r="AJ493" s="284">
        <f t="shared" si="147"/>
        <v>0</v>
      </c>
      <c r="AK493" s="284">
        <f t="shared" si="147"/>
        <v>0</v>
      </c>
      <c r="AL493" s="284">
        <f t="shared" si="147"/>
        <v>0</v>
      </c>
      <c r="AM493" s="284">
        <f t="shared" si="147"/>
        <v>0</v>
      </c>
      <c r="AN493" s="284">
        <f t="shared" si="147"/>
        <v>0</v>
      </c>
      <c r="AO493" s="284">
        <f t="shared" si="143"/>
        <v>0</v>
      </c>
      <c r="AP493" s="284">
        <f t="shared" si="143"/>
        <v>0</v>
      </c>
      <c r="AQ493" s="284">
        <f t="shared" si="143"/>
        <v>0</v>
      </c>
      <c r="AR493" s="284">
        <f t="shared" si="137"/>
        <v>0</v>
      </c>
      <c r="AS493" s="284">
        <f t="shared" si="137"/>
        <v>0</v>
      </c>
      <c r="AT493" s="284">
        <f t="shared" si="137"/>
        <v>0</v>
      </c>
      <c r="AU493" s="280">
        <f t="shared" si="140"/>
        <v>0</v>
      </c>
      <c r="AV493" s="280">
        <f t="shared" si="145"/>
        <v>0</v>
      </c>
      <c r="AW493" s="280">
        <f t="shared" si="145"/>
        <v>0</v>
      </c>
      <c r="AX493" s="280">
        <f t="shared" si="145"/>
        <v>0</v>
      </c>
      <c r="AY493" s="280">
        <f t="shared" si="144"/>
        <v>0</v>
      </c>
      <c r="AZ493" s="280">
        <f t="shared" si="142"/>
        <v>0</v>
      </c>
      <c r="BA493" s="280">
        <f t="shared" si="142"/>
        <v>0</v>
      </c>
      <c r="BB493" s="280">
        <f t="shared" si="142"/>
        <v>0</v>
      </c>
      <c r="BC493" s="280">
        <f t="shared" si="142"/>
        <v>0</v>
      </c>
      <c r="BD493" s="280">
        <f t="shared" si="142"/>
        <v>0</v>
      </c>
      <c r="BE493" s="280">
        <f t="shared" si="142"/>
        <v>0</v>
      </c>
      <c r="BF493" s="280">
        <f t="shared" si="141"/>
        <v>0</v>
      </c>
      <c r="BG493" s="280">
        <f t="shared" si="141"/>
        <v>0</v>
      </c>
      <c r="BH493" s="280">
        <f t="shared" si="141"/>
        <v>0</v>
      </c>
      <c r="BI493" s="280">
        <f t="shared" si="141"/>
        <v>0</v>
      </c>
      <c r="BJ493" s="280">
        <f t="shared" si="141"/>
        <v>0</v>
      </c>
      <c r="BK493" s="280">
        <f t="shared" si="141"/>
        <v>0</v>
      </c>
      <c r="BL493" s="284">
        <f t="shared" si="146"/>
        <v>0</v>
      </c>
    </row>
    <row r="494" spans="1:66" x14ac:dyDescent="0.25">
      <c r="A494" s="268" t="s">
        <v>712</v>
      </c>
      <c r="B494" s="175">
        <v>4.9000000000000002E-2</v>
      </c>
      <c r="C494" s="175">
        <v>4.9000000000000002E-2</v>
      </c>
      <c r="D494" s="272">
        <v>0</v>
      </c>
      <c r="E494" s="272">
        <v>0</v>
      </c>
      <c r="F494" s="272">
        <v>0</v>
      </c>
      <c r="G494" s="272">
        <v>0</v>
      </c>
      <c r="H494" s="272">
        <v>0</v>
      </c>
      <c r="I494" s="272">
        <v>0</v>
      </c>
      <c r="J494" s="272">
        <v>0</v>
      </c>
      <c r="K494" s="272">
        <v>0</v>
      </c>
      <c r="L494" s="272">
        <v>0</v>
      </c>
      <c r="M494" s="272">
        <v>0</v>
      </c>
      <c r="N494" s="272">
        <v>0</v>
      </c>
      <c r="O494" s="272">
        <v>0</v>
      </c>
      <c r="P494" s="272">
        <f t="shared" si="138"/>
        <v>0</v>
      </c>
      <c r="Q494" s="272">
        <v>0</v>
      </c>
      <c r="R494" s="272">
        <v>0</v>
      </c>
      <c r="S494" s="272">
        <v>0</v>
      </c>
      <c r="T494" s="272">
        <v>0</v>
      </c>
      <c r="U494" s="272">
        <v>0</v>
      </c>
      <c r="V494" s="272">
        <v>0</v>
      </c>
      <c r="W494" s="272">
        <v>0</v>
      </c>
      <c r="X494" s="272">
        <v>0</v>
      </c>
      <c r="Y494" s="272">
        <v>0</v>
      </c>
      <c r="Z494" s="272">
        <v>0</v>
      </c>
      <c r="AA494" s="272">
        <v>0</v>
      </c>
      <c r="AB494" s="272">
        <v>0</v>
      </c>
      <c r="AC494" s="272">
        <v>0</v>
      </c>
      <c r="AD494" s="272">
        <v>0</v>
      </c>
      <c r="AE494" s="272">
        <v>0</v>
      </c>
      <c r="AF494" s="272">
        <v>0</v>
      </c>
      <c r="AG494" s="170">
        <f t="shared" si="139"/>
        <v>0</v>
      </c>
      <c r="AI494" s="284">
        <f t="shared" si="147"/>
        <v>0</v>
      </c>
      <c r="AJ494" s="284">
        <f t="shared" si="147"/>
        <v>0</v>
      </c>
      <c r="AK494" s="284">
        <f t="shared" si="147"/>
        <v>0</v>
      </c>
      <c r="AL494" s="284">
        <f t="shared" si="147"/>
        <v>0</v>
      </c>
      <c r="AM494" s="284">
        <f t="shared" si="147"/>
        <v>0</v>
      </c>
      <c r="AN494" s="284">
        <f t="shared" si="147"/>
        <v>0</v>
      </c>
      <c r="AO494" s="284">
        <f t="shared" si="143"/>
        <v>0</v>
      </c>
      <c r="AP494" s="284">
        <f t="shared" si="143"/>
        <v>0</v>
      </c>
      <c r="AQ494" s="284">
        <f t="shared" si="143"/>
        <v>0</v>
      </c>
      <c r="AR494" s="284">
        <f t="shared" si="137"/>
        <v>0</v>
      </c>
      <c r="AS494" s="284">
        <f t="shared" si="137"/>
        <v>0</v>
      </c>
      <c r="AT494" s="284">
        <f t="shared" si="137"/>
        <v>0</v>
      </c>
      <c r="AU494" s="280">
        <f t="shared" si="140"/>
        <v>0</v>
      </c>
      <c r="AV494" s="280">
        <f t="shared" si="145"/>
        <v>0</v>
      </c>
      <c r="AW494" s="280">
        <f t="shared" si="145"/>
        <v>0</v>
      </c>
      <c r="AX494" s="280">
        <f t="shared" si="145"/>
        <v>0</v>
      </c>
      <c r="AY494" s="280">
        <f t="shared" si="144"/>
        <v>0</v>
      </c>
      <c r="AZ494" s="280">
        <f t="shared" si="142"/>
        <v>0</v>
      </c>
      <c r="BA494" s="280">
        <f t="shared" si="142"/>
        <v>0</v>
      </c>
      <c r="BB494" s="280">
        <f t="shared" si="142"/>
        <v>0</v>
      </c>
      <c r="BC494" s="280">
        <f t="shared" si="142"/>
        <v>0</v>
      </c>
      <c r="BD494" s="280">
        <f t="shared" si="142"/>
        <v>0</v>
      </c>
      <c r="BE494" s="280">
        <f t="shared" si="142"/>
        <v>0</v>
      </c>
      <c r="BF494" s="280">
        <f t="shared" si="141"/>
        <v>0</v>
      </c>
      <c r="BG494" s="280">
        <f t="shared" si="141"/>
        <v>0</v>
      </c>
      <c r="BH494" s="280">
        <f t="shared" si="141"/>
        <v>0</v>
      </c>
      <c r="BI494" s="280">
        <f t="shared" si="141"/>
        <v>0</v>
      </c>
      <c r="BJ494" s="280">
        <f t="shared" si="141"/>
        <v>0</v>
      </c>
      <c r="BK494" s="280">
        <f t="shared" si="141"/>
        <v>0</v>
      </c>
      <c r="BL494" s="284">
        <f t="shared" si="146"/>
        <v>0</v>
      </c>
    </row>
    <row r="495" spans="1:66" x14ac:dyDescent="0.25">
      <c r="A495" s="268" t="s">
        <v>471</v>
      </c>
      <c r="B495" s="175">
        <v>4.9000000000000002E-2</v>
      </c>
      <c r="C495" s="175">
        <v>4.9000000000000002E-2</v>
      </c>
      <c r="D495" s="272">
        <v>29909428.059999999</v>
      </c>
      <c r="E495" s="272">
        <v>30419831.850000001</v>
      </c>
      <c r="F495" s="272">
        <v>30420029.23</v>
      </c>
      <c r="G495" s="272">
        <v>30503072.109999999</v>
      </c>
      <c r="H495" s="272">
        <v>30586443.5</v>
      </c>
      <c r="I495" s="272">
        <v>30586819.190000001</v>
      </c>
      <c r="J495" s="272">
        <v>30648171.650000002</v>
      </c>
      <c r="K495" s="272">
        <v>30781580.800000004</v>
      </c>
      <c r="L495" s="272">
        <v>30853637.490000002</v>
      </c>
      <c r="M495" s="272">
        <v>31112272.145000003</v>
      </c>
      <c r="N495" s="272">
        <v>32240806.760000002</v>
      </c>
      <c r="O495" s="272">
        <v>33844118.789999999</v>
      </c>
      <c r="P495" s="272">
        <f t="shared" si="138"/>
        <v>371906211.57499999</v>
      </c>
      <c r="Q495" s="272">
        <v>34577530.859999999</v>
      </c>
      <c r="R495" s="272">
        <v>34577530.859999999</v>
      </c>
      <c r="S495" s="272">
        <v>34577530.859999999</v>
      </c>
      <c r="T495" s="272">
        <v>34577530.859999999</v>
      </c>
      <c r="U495" s="272">
        <v>34577530.859999999</v>
      </c>
      <c r="V495" s="272">
        <v>34577530.859999999</v>
      </c>
      <c r="W495" s="272">
        <v>34577530.859999999</v>
      </c>
      <c r="X495" s="272">
        <v>34648927.435000002</v>
      </c>
      <c r="Y495" s="272">
        <v>34875324.009999998</v>
      </c>
      <c r="Z495" s="272">
        <v>35042324.009999998</v>
      </c>
      <c r="AA495" s="272">
        <v>35703547.875</v>
      </c>
      <c r="AB495" s="272">
        <v>36894264.124999993</v>
      </c>
      <c r="AC495" s="272">
        <v>37435756.509999998</v>
      </c>
      <c r="AD495" s="272">
        <v>37435756.509999998</v>
      </c>
      <c r="AE495" s="272">
        <v>37435756.509999998</v>
      </c>
      <c r="AF495" s="272">
        <v>37435756.509999998</v>
      </c>
      <c r="AG495" s="170">
        <f t="shared" si="139"/>
        <v>430640006.07499993</v>
      </c>
      <c r="AI495" s="284">
        <f t="shared" si="147"/>
        <v>122130.16</v>
      </c>
      <c r="AJ495" s="284">
        <f t="shared" si="147"/>
        <v>124214.31</v>
      </c>
      <c r="AK495" s="284">
        <f t="shared" si="147"/>
        <v>124215.12</v>
      </c>
      <c r="AL495" s="284">
        <f t="shared" si="147"/>
        <v>124554.21</v>
      </c>
      <c r="AM495" s="284">
        <f t="shared" si="147"/>
        <v>124894.64</v>
      </c>
      <c r="AN495" s="284">
        <f t="shared" si="147"/>
        <v>124896.18</v>
      </c>
      <c r="AO495" s="284">
        <f t="shared" si="143"/>
        <v>125146.7</v>
      </c>
      <c r="AP495" s="284">
        <f t="shared" si="143"/>
        <v>125691.45</v>
      </c>
      <c r="AQ495" s="284">
        <f t="shared" si="143"/>
        <v>125985.69</v>
      </c>
      <c r="AR495" s="284">
        <f t="shared" si="137"/>
        <v>127041.78</v>
      </c>
      <c r="AS495" s="284">
        <f t="shared" si="137"/>
        <v>131649.96</v>
      </c>
      <c r="AT495" s="284">
        <f t="shared" si="137"/>
        <v>138196.82</v>
      </c>
      <c r="AU495" s="280">
        <f t="shared" si="140"/>
        <v>1518617.0199999998</v>
      </c>
      <c r="AV495" s="280">
        <f t="shared" si="145"/>
        <v>141191.57999999999</v>
      </c>
      <c r="AW495" s="280">
        <f t="shared" si="145"/>
        <v>141191.57999999999</v>
      </c>
      <c r="AX495" s="280">
        <f t="shared" si="145"/>
        <v>141191.57999999999</v>
      </c>
      <c r="AY495" s="280">
        <f t="shared" si="144"/>
        <v>141191.57999999999</v>
      </c>
      <c r="AZ495" s="280">
        <f t="shared" si="142"/>
        <v>141191.57999999999</v>
      </c>
      <c r="BA495" s="280">
        <f t="shared" si="142"/>
        <v>141191.57999999999</v>
      </c>
      <c r="BB495" s="280">
        <f t="shared" si="142"/>
        <v>141191.57999999999</v>
      </c>
      <c r="BC495" s="280">
        <f t="shared" si="142"/>
        <v>141483.12</v>
      </c>
      <c r="BD495" s="280">
        <f t="shared" si="142"/>
        <v>142407.57</v>
      </c>
      <c r="BE495" s="280">
        <f t="shared" si="142"/>
        <v>143089.49</v>
      </c>
      <c r="BF495" s="280">
        <f t="shared" si="141"/>
        <v>145789.49</v>
      </c>
      <c r="BG495" s="280">
        <f t="shared" si="141"/>
        <v>150651.57999999999</v>
      </c>
      <c r="BH495" s="280">
        <f t="shared" si="141"/>
        <v>152862.67000000001</v>
      </c>
      <c r="BI495" s="280">
        <f t="shared" si="141"/>
        <v>152862.67000000001</v>
      </c>
      <c r="BJ495" s="280">
        <f t="shared" si="141"/>
        <v>152862.67000000001</v>
      </c>
      <c r="BK495" s="280">
        <f t="shared" si="141"/>
        <v>152862.67000000001</v>
      </c>
      <c r="BL495" s="284">
        <f t="shared" si="146"/>
        <v>1758446.6699999997</v>
      </c>
    </row>
    <row r="496" spans="1:66" x14ac:dyDescent="0.25">
      <c r="A496" s="268" t="s">
        <v>472</v>
      </c>
      <c r="B496" s="175">
        <v>4.9000000000000002E-2</v>
      </c>
      <c r="C496" s="175">
        <v>4.9000000000000002E-2</v>
      </c>
      <c r="D496" s="272">
        <v>597614.32999999996</v>
      </c>
      <c r="E496" s="272">
        <v>597614.32999999996</v>
      </c>
      <c r="F496" s="272">
        <v>597614.32999999996</v>
      </c>
      <c r="G496" s="272">
        <v>597614.32999999996</v>
      </c>
      <c r="H496" s="272">
        <v>597614.32999999996</v>
      </c>
      <c r="I496" s="272">
        <v>597614.32999999996</v>
      </c>
      <c r="J496" s="272">
        <v>597614.32999999996</v>
      </c>
      <c r="K496" s="272">
        <v>597614.32999999996</v>
      </c>
      <c r="L496" s="272">
        <v>597614.32999999996</v>
      </c>
      <c r="M496" s="272">
        <v>597614.32999999996</v>
      </c>
      <c r="N496" s="272">
        <v>597614.32999999996</v>
      </c>
      <c r="O496" s="272">
        <v>597614.32999999996</v>
      </c>
      <c r="P496" s="272">
        <f t="shared" si="138"/>
        <v>7171371.96</v>
      </c>
      <c r="Q496" s="272">
        <v>597614.32999999996</v>
      </c>
      <c r="R496" s="272">
        <v>597614.32999999996</v>
      </c>
      <c r="S496" s="272">
        <v>597614.32999999996</v>
      </c>
      <c r="T496" s="272">
        <v>597614.32999999996</v>
      </c>
      <c r="U496" s="272">
        <v>597614.32999999996</v>
      </c>
      <c r="V496" s="272">
        <v>597614.32999999996</v>
      </c>
      <c r="W496" s="272">
        <v>597614.32999999996</v>
      </c>
      <c r="X496" s="272">
        <v>597614.32999999996</v>
      </c>
      <c r="Y496" s="272">
        <v>597614.32999999996</v>
      </c>
      <c r="Z496" s="272">
        <v>597614.32999999996</v>
      </c>
      <c r="AA496" s="272">
        <v>597614.32999999996</v>
      </c>
      <c r="AB496" s="272">
        <v>597614.32999999996</v>
      </c>
      <c r="AC496" s="272">
        <v>597614.32999999996</v>
      </c>
      <c r="AD496" s="272">
        <v>597614.32999999996</v>
      </c>
      <c r="AE496" s="272">
        <v>597614.32999999996</v>
      </c>
      <c r="AF496" s="272">
        <v>597614.32999999996</v>
      </c>
      <c r="AG496" s="170">
        <f t="shared" si="139"/>
        <v>7171371.96</v>
      </c>
      <c r="AI496" s="284">
        <f t="shared" si="147"/>
        <v>2440.2600000000002</v>
      </c>
      <c r="AJ496" s="284">
        <f t="shared" si="147"/>
        <v>2440.2600000000002</v>
      </c>
      <c r="AK496" s="284">
        <f t="shared" si="147"/>
        <v>2440.2600000000002</v>
      </c>
      <c r="AL496" s="284">
        <f t="shared" si="147"/>
        <v>2440.2600000000002</v>
      </c>
      <c r="AM496" s="284">
        <f t="shared" si="147"/>
        <v>2440.2600000000002</v>
      </c>
      <c r="AN496" s="284">
        <f t="shared" si="147"/>
        <v>2440.2600000000002</v>
      </c>
      <c r="AO496" s="284">
        <f t="shared" si="143"/>
        <v>2440.2600000000002</v>
      </c>
      <c r="AP496" s="284">
        <f t="shared" si="143"/>
        <v>2440.2600000000002</v>
      </c>
      <c r="AQ496" s="284">
        <f t="shared" si="143"/>
        <v>2440.2600000000002</v>
      </c>
      <c r="AR496" s="284">
        <f t="shared" si="137"/>
        <v>2440.2600000000002</v>
      </c>
      <c r="AS496" s="284">
        <f t="shared" si="137"/>
        <v>2440.2600000000002</v>
      </c>
      <c r="AT496" s="284">
        <f t="shared" si="137"/>
        <v>2440.2600000000002</v>
      </c>
      <c r="AU496" s="280">
        <f t="shared" si="140"/>
        <v>29283.12000000001</v>
      </c>
      <c r="AV496" s="280">
        <f t="shared" si="145"/>
        <v>2440.2600000000002</v>
      </c>
      <c r="AW496" s="280">
        <f t="shared" si="145"/>
        <v>2440.2600000000002</v>
      </c>
      <c r="AX496" s="280">
        <f t="shared" si="145"/>
        <v>2440.2600000000002</v>
      </c>
      <c r="AY496" s="280">
        <f t="shared" si="144"/>
        <v>2440.2600000000002</v>
      </c>
      <c r="AZ496" s="280">
        <f t="shared" si="142"/>
        <v>2440.2600000000002</v>
      </c>
      <c r="BA496" s="280">
        <f t="shared" si="142"/>
        <v>2440.2600000000002</v>
      </c>
      <c r="BB496" s="280">
        <f t="shared" si="142"/>
        <v>2440.2600000000002</v>
      </c>
      <c r="BC496" s="280">
        <f t="shared" si="142"/>
        <v>2440.2600000000002</v>
      </c>
      <c r="BD496" s="280">
        <f t="shared" si="142"/>
        <v>2440.2600000000002</v>
      </c>
      <c r="BE496" s="280">
        <f t="shared" si="142"/>
        <v>2440.2600000000002</v>
      </c>
      <c r="BF496" s="280">
        <f t="shared" si="141"/>
        <v>2440.2600000000002</v>
      </c>
      <c r="BG496" s="280">
        <f t="shared" si="141"/>
        <v>2440.2600000000002</v>
      </c>
      <c r="BH496" s="280">
        <f t="shared" si="141"/>
        <v>2440.2600000000002</v>
      </c>
      <c r="BI496" s="280">
        <f t="shared" si="141"/>
        <v>2440.2600000000002</v>
      </c>
      <c r="BJ496" s="280">
        <f t="shared" si="141"/>
        <v>2440.2600000000002</v>
      </c>
      <c r="BK496" s="280">
        <f t="shared" si="141"/>
        <v>2440.2600000000002</v>
      </c>
      <c r="BL496" s="284">
        <f t="shared" si="146"/>
        <v>29283.12000000001</v>
      </c>
    </row>
    <row r="497" spans="1:67" x14ac:dyDescent="0.25">
      <c r="A497" s="268" t="s">
        <v>473</v>
      </c>
      <c r="B497" s="175">
        <v>0.1084</v>
      </c>
      <c r="C497" s="175">
        <v>0.1084</v>
      </c>
      <c r="D497" s="272">
        <v>20804268.039999999</v>
      </c>
      <c r="E497" s="272">
        <v>22718518.670000002</v>
      </c>
      <c r="F497" s="272">
        <v>22719036.539999999</v>
      </c>
      <c r="G497" s="272">
        <v>22641217.93</v>
      </c>
      <c r="H497" s="272">
        <v>22562832.760000002</v>
      </c>
      <c r="I497" s="272">
        <v>22638380.760000002</v>
      </c>
      <c r="J497" s="272">
        <v>22714023.990000002</v>
      </c>
      <c r="K497" s="272">
        <v>22714023.990000002</v>
      </c>
      <c r="L497" s="272">
        <v>22714023.990000002</v>
      </c>
      <c r="M497" s="272">
        <v>22714023.990000002</v>
      </c>
      <c r="N497" s="272">
        <v>22714023.990000002</v>
      </c>
      <c r="O497" s="272">
        <v>22714023.990000002</v>
      </c>
      <c r="P497" s="272">
        <f t="shared" si="138"/>
        <v>270368398.64000005</v>
      </c>
      <c r="Q497" s="272">
        <v>22714023.990000002</v>
      </c>
      <c r="R497" s="272">
        <v>22714023.990000002</v>
      </c>
      <c r="S497" s="272">
        <v>22714023.990000002</v>
      </c>
      <c r="T497" s="272">
        <v>22714023.990000002</v>
      </c>
      <c r="U497" s="272">
        <v>22714023.990000002</v>
      </c>
      <c r="V497" s="272">
        <v>22714023.990000002</v>
      </c>
      <c r="W497" s="272">
        <v>22714023.990000002</v>
      </c>
      <c r="X497" s="272">
        <v>22714023.990000002</v>
      </c>
      <c r="Y497" s="272">
        <v>22714023.990000002</v>
      </c>
      <c r="Z497" s="272">
        <v>22714023.990000002</v>
      </c>
      <c r="AA497" s="272">
        <v>22714023.990000002</v>
      </c>
      <c r="AB497" s="272">
        <v>22714023.990000002</v>
      </c>
      <c r="AC497" s="272">
        <v>22714023.990000002</v>
      </c>
      <c r="AD497" s="272">
        <v>22714023.990000002</v>
      </c>
      <c r="AE497" s="272">
        <v>22714023.990000002</v>
      </c>
      <c r="AF497" s="272">
        <v>22714023.990000002</v>
      </c>
      <c r="AG497" s="170">
        <f t="shared" si="139"/>
        <v>272568287.88000005</v>
      </c>
      <c r="AI497" s="284">
        <f t="shared" si="147"/>
        <v>187931.89</v>
      </c>
      <c r="AJ497" s="284">
        <f t="shared" si="147"/>
        <v>205223.95</v>
      </c>
      <c r="AK497" s="284">
        <f t="shared" si="147"/>
        <v>205228.63</v>
      </c>
      <c r="AL497" s="284">
        <f t="shared" si="147"/>
        <v>204525.67</v>
      </c>
      <c r="AM497" s="284">
        <f t="shared" si="147"/>
        <v>203817.59</v>
      </c>
      <c r="AN497" s="284">
        <f t="shared" si="147"/>
        <v>204500.04</v>
      </c>
      <c r="AO497" s="284">
        <f t="shared" si="143"/>
        <v>205183.35</v>
      </c>
      <c r="AP497" s="284">
        <f t="shared" si="143"/>
        <v>205183.35</v>
      </c>
      <c r="AQ497" s="284">
        <f t="shared" si="143"/>
        <v>205183.35</v>
      </c>
      <c r="AR497" s="284">
        <f t="shared" si="137"/>
        <v>205183.35</v>
      </c>
      <c r="AS497" s="284">
        <f t="shared" si="137"/>
        <v>205183.35</v>
      </c>
      <c r="AT497" s="284">
        <f t="shared" si="137"/>
        <v>205183.35</v>
      </c>
      <c r="AU497" s="280">
        <f t="shared" si="140"/>
        <v>2442327.8700000006</v>
      </c>
      <c r="AV497" s="280">
        <f t="shared" si="145"/>
        <v>205183.35</v>
      </c>
      <c r="AW497" s="280">
        <f t="shared" si="145"/>
        <v>205183.35</v>
      </c>
      <c r="AX497" s="280">
        <f t="shared" si="145"/>
        <v>205183.35</v>
      </c>
      <c r="AY497" s="280">
        <f t="shared" si="144"/>
        <v>205183.35</v>
      </c>
      <c r="AZ497" s="280">
        <f t="shared" si="142"/>
        <v>205183.35</v>
      </c>
      <c r="BA497" s="280">
        <f t="shared" si="142"/>
        <v>205183.35</v>
      </c>
      <c r="BB497" s="280">
        <f t="shared" si="142"/>
        <v>205183.35</v>
      </c>
      <c r="BC497" s="280">
        <f t="shared" si="142"/>
        <v>205183.35</v>
      </c>
      <c r="BD497" s="280">
        <f t="shared" si="142"/>
        <v>205183.35</v>
      </c>
      <c r="BE497" s="280">
        <f t="shared" si="142"/>
        <v>205183.35</v>
      </c>
      <c r="BF497" s="280">
        <f t="shared" si="141"/>
        <v>205183.35</v>
      </c>
      <c r="BG497" s="280">
        <f t="shared" si="141"/>
        <v>205183.35</v>
      </c>
      <c r="BH497" s="280">
        <f t="shared" si="141"/>
        <v>205183.35</v>
      </c>
      <c r="BI497" s="280">
        <f t="shared" si="141"/>
        <v>205183.35</v>
      </c>
      <c r="BJ497" s="280">
        <f t="shared" si="141"/>
        <v>205183.35</v>
      </c>
      <c r="BK497" s="280">
        <f t="shared" si="141"/>
        <v>205183.35</v>
      </c>
      <c r="BL497" s="284">
        <f t="shared" si="146"/>
        <v>2462200.2000000007</v>
      </c>
    </row>
    <row r="498" spans="1:67" x14ac:dyDescent="0.25">
      <c r="A498" s="268" t="s">
        <v>474</v>
      </c>
      <c r="B498" s="175">
        <v>0.1084</v>
      </c>
      <c r="C498" s="175">
        <v>0.1084</v>
      </c>
      <c r="D498" s="272">
        <v>382484.28</v>
      </c>
      <c r="E498" s="272">
        <v>382484.28</v>
      </c>
      <c r="F498" s="272">
        <v>382484.28</v>
      </c>
      <c r="G498" s="272">
        <v>382484.28</v>
      </c>
      <c r="H498" s="272">
        <v>382484.28</v>
      </c>
      <c r="I498" s="272">
        <v>382484.28</v>
      </c>
      <c r="J498" s="272">
        <v>382484.28</v>
      </c>
      <c r="K498" s="272">
        <v>382484.28</v>
      </c>
      <c r="L498" s="272">
        <v>382484.28</v>
      </c>
      <c r="M498" s="272">
        <v>382484.28</v>
      </c>
      <c r="N498" s="272">
        <v>382484.28</v>
      </c>
      <c r="O498" s="272">
        <v>382484.28</v>
      </c>
      <c r="P498" s="272">
        <f t="shared" si="138"/>
        <v>4589811.3600000013</v>
      </c>
      <c r="Q498" s="272">
        <v>382484.28</v>
      </c>
      <c r="R498" s="272">
        <v>382484.28</v>
      </c>
      <c r="S498" s="272">
        <v>382484.28</v>
      </c>
      <c r="T498" s="272">
        <v>382484.28</v>
      </c>
      <c r="U498" s="272">
        <v>382484.28</v>
      </c>
      <c r="V498" s="272">
        <v>382484.28</v>
      </c>
      <c r="W498" s="272">
        <v>382484.28</v>
      </c>
      <c r="X498" s="272">
        <v>382484.28</v>
      </c>
      <c r="Y498" s="272">
        <v>382484.28</v>
      </c>
      <c r="Z498" s="272">
        <v>382484.28</v>
      </c>
      <c r="AA498" s="272">
        <v>382484.28</v>
      </c>
      <c r="AB498" s="272">
        <v>382484.28</v>
      </c>
      <c r="AC498" s="272">
        <v>382484.28</v>
      </c>
      <c r="AD498" s="272">
        <v>382484.28</v>
      </c>
      <c r="AE498" s="272">
        <v>382484.28</v>
      </c>
      <c r="AF498" s="272">
        <v>382484.28</v>
      </c>
      <c r="AG498" s="170">
        <f t="shared" si="139"/>
        <v>4589811.3600000013</v>
      </c>
      <c r="AI498" s="284">
        <f t="shared" si="147"/>
        <v>3455.11</v>
      </c>
      <c r="AJ498" s="284">
        <f t="shared" si="147"/>
        <v>3455.11</v>
      </c>
      <c r="AK498" s="284">
        <f t="shared" si="147"/>
        <v>3455.11</v>
      </c>
      <c r="AL498" s="284">
        <f t="shared" si="147"/>
        <v>3455.11</v>
      </c>
      <c r="AM498" s="284">
        <f t="shared" si="147"/>
        <v>3455.11</v>
      </c>
      <c r="AN498" s="284">
        <f t="shared" si="147"/>
        <v>3455.11</v>
      </c>
      <c r="AO498" s="284">
        <f t="shared" si="143"/>
        <v>3455.11</v>
      </c>
      <c r="AP498" s="284">
        <f t="shared" si="143"/>
        <v>3455.11</v>
      </c>
      <c r="AQ498" s="284">
        <f t="shared" si="143"/>
        <v>3455.11</v>
      </c>
      <c r="AR498" s="284">
        <f t="shared" si="137"/>
        <v>3455.11</v>
      </c>
      <c r="AS498" s="284">
        <f t="shared" si="137"/>
        <v>3455.11</v>
      </c>
      <c r="AT498" s="284">
        <f t="shared" si="137"/>
        <v>3455.11</v>
      </c>
      <c r="AU498" s="280">
        <f t="shared" si="140"/>
        <v>41461.32</v>
      </c>
      <c r="AV498" s="280">
        <f t="shared" si="145"/>
        <v>3455.11</v>
      </c>
      <c r="AW498" s="280">
        <f t="shared" si="145"/>
        <v>3455.11</v>
      </c>
      <c r="AX498" s="280">
        <f t="shared" si="145"/>
        <v>3455.11</v>
      </c>
      <c r="AY498" s="280">
        <f t="shared" si="144"/>
        <v>3455.11</v>
      </c>
      <c r="AZ498" s="280">
        <f t="shared" si="142"/>
        <v>3455.11</v>
      </c>
      <c r="BA498" s="280">
        <f t="shared" si="142"/>
        <v>3455.11</v>
      </c>
      <c r="BB498" s="280">
        <f t="shared" si="142"/>
        <v>3455.11</v>
      </c>
      <c r="BC498" s="280">
        <f t="shared" si="142"/>
        <v>3455.11</v>
      </c>
      <c r="BD498" s="280">
        <f t="shared" si="142"/>
        <v>3455.11</v>
      </c>
      <c r="BE498" s="280">
        <f t="shared" si="142"/>
        <v>3455.11</v>
      </c>
      <c r="BF498" s="280">
        <f t="shared" si="141"/>
        <v>3455.11</v>
      </c>
      <c r="BG498" s="280">
        <f t="shared" si="141"/>
        <v>3455.11</v>
      </c>
      <c r="BH498" s="280">
        <f t="shared" si="141"/>
        <v>3455.11</v>
      </c>
      <c r="BI498" s="280">
        <f t="shared" si="141"/>
        <v>3455.11</v>
      </c>
      <c r="BJ498" s="280">
        <f t="shared" si="141"/>
        <v>3455.11</v>
      </c>
      <c r="BK498" s="280">
        <f t="shared" si="141"/>
        <v>3455.11</v>
      </c>
      <c r="BL498" s="284">
        <f t="shared" si="146"/>
        <v>41461.32</v>
      </c>
    </row>
    <row r="499" spans="1:67" x14ac:dyDescent="0.25">
      <c r="A499" s="268" t="s">
        <v>475</v>
      </c>
      <c r="B499" s="175">
        <v>0.14080000000000001</v>
      </c>
      <c r="C499" s="175">
        <v>0.14080000000000001</v>
      </c>
      <c r="D499" s="272">
        <v>7587962.75</v>
      </c>
      <c r="E499" s="272">
        <v>7592027.3499999996</v>
      </c>
      <c r="F499" s="272">
        <v>7593148.2199999997</v>
      </c>
      <c r="G499" s="272">
        <v>7594101.9400000004</v>
      </c>
      <c r="H499" s="272">
        <v>7595250.2400000002</v>
      </c>
      <c r="I499" s="272">
        <v>7598339.1600000001</v>
      </c>
      <c r="J499" s="272">
        <v>7603541.4900000002</v>
      </c>
      <c r="K499" s="272">
        <v>7608194.0700000003</v>
      </c>
      <c r="L499" s="272">
        <v>7665039.8850000007</v>
      </c>
      <c r="M499" s="272">
        <v>7722108.1200000001</v>
      </c>
      <c r="N499" s="272">
        <v>7726858.1200000001</v>
      </c>
      <c r="O499" s="272">
        <v>7753211.7400000002</v>
      </c>
      <c r="P499" s="272">
        <f t="shared" si="138"/>
        <v>91639783.085000008</v>
      </c>
      <c r="Q499" s="272">
        <v>7787607.0250000004</v>
      </c>
      <c r="R499" s="272">
        <v>7808440.3550000004</v>
      </c>
      <c r="S499" s="272">
        <v>7829273.6850000005</v>
      </c>
      <c r="T499" s="272">
        <v>7850107.0150000006</v>
      </c>
      <c r="U499" s="272">
        <v>7870940.3450000007</v>
      </c>
      <c r="V499" s="272">
        <v>7891773.6750000007</v>
      </c>
      <c r="W499" s="272">
        <v>7912607.0050000008</v>
      </c>
      <c r="X499" s="272">
        <v>7933440.3350000009</v>
      </c>
      <c r="Y499" s="272">
        <v>7954273.665000001</v>
      </c>
      <c r="Z499" s="272">
        <v>7975106.995000001</v>
      </c>
      <c r="AA499" s="272">
        <v>7995940.3250000011</v>
      </c>
      <c r="AB499" s="272">
        <v>8016773.6550000012</v>
      </c>
      <c r="AC499" s="272">
        <v>8028461.1500000013</v>
      </c>
      <c r="AD499" s="272">
        <v>8031002.8150000013</v>
      </c>
      <c r="AE499" s="272">
        <v>8033544.4850000013</v>
      </c>
      <c r="AF499" s="272">
        <v>8036086.1550000012</v>
      </c>
      <c r="AG499" s="170">
        <f t="shared" si="139"/>
        <v>95679950.605000019</v>
      </c>
      <c r="AI499" s="284">
        <f t="shared" si="147"/>
        <v>89032.1</v>
      </c>
      <c r="AJ499" s="284">
        <f t="shared" si="147"/>
        <v>89079.79</v>
      </c>
      <c r="AK499" s="284">
        <f t="shared" si="147"/>
        <v>89092.94</v>
      </c>
      <c r="AL499" s="284">
        <f t="shared" si="147"/>
        <v>89104.13</v>
      </c>
      <c r="AM499" s="284">
        <f t="shared" si="147"/>
        <v>89117.6</v>
      </c>
      <c r="AN499" s="284">
        <f t="shared" si="147"/>
        <v>89153.85</v>
      </c>
      <c r="AO499" s="284">
        <f t="shared" si="143"/>
        <v>89214.89</v>
      </c>
      <c r="AP499" s="284">
        <f t="shared" si="143"/>
        <v>89269.48</v>
      </c>
      <c r="AQ499" s="284">
        <f t="shared" si="143"/>
        <v>89936.47</v>
      </c>
      <c r="AR499" s="284">
        <f t="shared" si="137"/>
        <v>90606.07</v>
      </c>
      <c r="AS499" s="284">
        <f t="shared" si="137"/>
        <v>90661.8</v>
      </c>
      <c r="AT499" s="284">
        <f t="shared" si="137"/>
        <v>90971.02</v>
      </c>
      <c r="AU499" s="280">
        <f t="shared" si="140"/>
        <v>1075240.1400000001</v>
      </c>
      <c r="AV499" s="280">
        <f t="shared" si="145"/>
        <v>91374.59</v>
      </c>
      <c r="AW499" s="280">
        <f t="shared" si="145"/>
        <v>91619.03</v>
      </c>
      <c r="AX499" s="280">
        <f t="shared" si="145"/>
        <v>91863.48</v>
      </c>
      <c r="AY499" s="280">
        <f t="shared" si="144"/>
        <v>92107.92</v>
      </c>
      <c r="AZ499" s="280">
        <f t="shared" si="142"/>
        <v>92352.37</v>
      </c>
      <c r="BA499" s="280">
        <f t="shared" si="142"/>
        <v>92596.81</v>
      </c>
      <c r="BB499" s="280">
        <f t="shared" si="142"/>
        <v>92841.26</v>
      </c>
      <c r="BC499" s="280">
        <f t="shared" si="142"/>
        <v>93085.7</v>
      </c>
      <c r="BD499" s="280">
        <f t="shared" si="142"/>
        <v>93330.14</v>
      </c>
      <c r="BE499" s="280">
        <f t="shared" si="142"/>
        <v>93574.59</v>
      </c>
      <c r="BF499" s="280">
        <f t="shared" si="141"/>
        <v>93819.03</v>
      </c>
      <c r="BG499" s="280">
        <f t="shared" si="141"/>
        <v>94063.48</v>
      </c>
      <c r="BH499" s="280">
        <f t="shared" si="141"/>
        <v>94200.61</v>
      </c>
      <c r="BI499" s="280">
        <f t="shared" si="141"/>
        <v>94230.43</v>
      </c>
      <c r="BJ499" s="280">
        <f t="shared" si="141"/>
        <v>94260.26</v>
      </c>
      <c r="BK499" s="280">
        <f t="shared" si="141"/>
        <v>94290.08</v>
      </c>
      <c r="BL499" s="284">
        <f t="shared" si="146"/>
        <v>1122644.76</v>
      </c>
      <c r="BO499" s="279">
        <f>BL499</f>
        <v>1122644.76</v>
      </c>
    </row>
    <row r="500" spans="1:67" x14ac:dyDescent="0.25">
      <c r="A500" s="268" t="s">
        <v>476</v>
      </c>
      <c r="B500" s="175">
        <v>0</v>
      </c>
      <c r="C500" s="175">
        <v>0</v>
      </c>
      <c r="D500" s="272">
        <v>0</v>
      </c>
      <c r="E500" s="272">
        <v>0</v>
      </c>
      <c r="F500" s="272">
        <v>0</v>
      </c>
      <c r="G500" s="272">
        <v>0</v>
      </c>
      <c r="H500" s="272">
        <v>0</v>
      </c>
      <c r="I500" s="272">
        <v>0</v>
      </c>
      <c r="J500" s="272">
        <v>0</v>
      </c>
      <c r="K500" s="272">
        <v>0</v>
      </c>
      <c r="L500" s="272">
        <v>0</v>
      </c>
      <c r="M500" s="272">
        <v>0</v>
      </c>
      <c r="N500" s="272">
        <v>0</v>
      </c>
      <c r="O500" s="272">
        <v>0</v>
      </c>
      <c r="P500" s="272">
        <f t="shared" si="138"/>
        <v>0</v>
      </c>
      <c r="Q500" s="272">
        <v>0</v>
      </c>
      <c r="R500" s="272">
        <v>0</v>
      </c>
      <c r="S500" s="272">
        <v>0</v>
      </c>
      <c r="T500" s="272">
        <v>0</v>
      </c>
      <c r="U500" s="272">
        <v>0</v>
      </c>
      <c r="V500" s="272">
        <v>0</v>
      </c>
      <c r="W500" s="272">
        <v>0</v>
      </c>
      <c r="X500" s="272">
        <v>0</v>
      </c>
      <c r="Y500" s="272">
        <v>0</v>
      </c>
      <c r="Z500" s="272">
        <v>0</v>
      </c>
      <c r="AA500" s="272">
        <v>0</v>
      </c>
      <c r="AB500" s="272">
        <v>0</v>
      </c>
      <c r="AC500" s="272">
        <v>0</v>
      </c>
      <c r="AD500" s="272">
        <v>0</v>
      </c>
      <c r="AE500" s="272">
        <v>0</v>
      </c>
      <c r="AF500" s="272">
        <v>0</v>
      </c>
      <c r="AG500" s="170">
        <f t="shared" si="139"/>
        <v>0</v>
      </c>
      <c r="AI500" s="284">
        <f t="shared" si="147"/>
        <v>0</v>
      </c>
      <c r="AJ500" s="284">
        <f t="shared" si="147"/>
        <v>0</v>
      </c>
      <c r="AK500" s="284">
        <f t="shared" si="147"/>
        <v>0</v>
      </c>
      <c r="AL500" s="284">
        <f t="shared" si="147"/>
        <v>0</v>
      </c>
      <c r="AM500" s="284">
        <f t="shared" si="147"/>
        <v>0</v>
      </c>
      <c r="AN500" s="284">
        <f t="shared" si="147"/>
        <v>0</v>
      </c>
      <c r="AO500" s="284">
        <f t="shared" si="143"/>
        <v>0</v>
      </c>
      <c r="AP500" s="284">
        <f t="shared" si="143"/>
        <v>0</v>
      </c>
      <c r="AQ500" s="284">
        <f t="shared" si="143"/>
        <v>0</v>
      </c>
      <c r="AR500" s="284">
        <f t="shared" si="137"/>
        <v>0</v>
      </c>
      <c r="AS500" s="284">
        <f t="shared" si="137"/>
        <v>0</v>
      </c>
      <c r="AT500" s="284">
        <f t="shared" si="137"/>
        <v>0</v>
      </c>
      <c r="AU500" s="280">
        <f t="shared" si="140"/>
        <v>0</v>
      </c>
      <c r="AV500" s="280">
        <f t="shared" si="145"/>
        <v>0</v>
      </c>
      <c r="AW500" s="280">
        <f t="shared" si="145"/>
        <v>0</v>
      </c>
      <c r="AX500" s="280">
        <f t="shared" si="145"/>
        <v>0</v>
      </c>
      <c r="AY500" s="280">
        <f t="shared" si="144"/>
        <v>0</v>
      </c>
      <c r="AZ500" s="280">
        <f t="shared" si="142"/>
        <v>0</v>
      </c>
      <c r="BA500" s="280">
        <f t="shared" si="142"/>
        <v>0</v>
      </c>
      <c r="BB500" s="280">
        <f t="shared" si="142"/>
        <v>0</v>
      </c>
      <c r="BC500" s="280">
        <f t="shared" si="142"/>
        <v>0</v>
      </c>
      <c r="BD500" s="280">
        <f t="shared" si="142"/>
        <v>0</v>
      </c>
      <c r="BE500" s="280">
        <f t="shared" si="142"/>
        <v>0</v>
      </c>
      <c r="BF500" s="280">
        <f t="shared" si="141"/>
        <v>0</v>
      </c>
      <c r="BG500" s="280">
        <f t="shared" si="141"/>
        <v>0</v>
      </c>
      <c r="BH500" s="280">
        <f t="shared" si="141"/>
        <v>0</v>
      </c>
      <c r="BI500" s="280">
        <f t="shared" si="141"/>
        <v>0</v>
      </c>
      <c r="BJ500" s="280">
        <f t="shared" si="141"/>
        <v>0</v>
      </c>
      <c r="BK500" s="280">
        <f t="shared" si="141"/>
        <v>0</v>
      </c>
      <c r="BL500" s="284">
        <f t="shared" si="146"/>
        <v>0</v>
      </c>
    </row>
    <row r="501" spans="1:67" x14ac:dyDescent="0.25">
      <c r="A501" s="268" t="s">
        <v>713</v>
      </c>
      <c r="B501" s="175">
        <v>0</v>
      </c>
      <c r="C501" s="175">
        <v>0</v>
      </c>
      <c r="D501" s="272">
        <v>0</v>
      </c>
      <c r="E501" s="272">
        <v>0</v>
      </c>
      <c r="F501" s="272">
        <v>0</v>
      </c>
      <c r="G501" s="272">
        <v>0</v>
      </c>
      <c r="H501" s="272">
        <v>0</v>
      </c>
      <c r="I501" s="272">
        <v>0</v>
      </c>
      <c r="J501" s="272">
        <v>0</v>
      </c>
      <c r="K501" s="272">
        <v>0</v>
      </c>
      <c r="L501" s="272">
        <v>0</v>
      </c>
      <c r="M501" s="272">
        <v>0</v>
      </c>
      <c r="N501" s="272">
        <v>0</v>
      </c>
      <c r="O501" s="272">
        <v>0</v>
      </c>
      <c r="P501" s="272">
        <f t="shared" si="138"/>
        <v>0</v>
      </c>
      <c r="Q501" s="272">
        <v>0</v>
      </c>
      <c r="R501" s="272">
        <v>0</v>
      </c>
      <c r="S501" s="272">
        <v>0</v>
      </c>
      <c r="T501" s="272">
        <v>0</v>
      </c>
      <c r="U501" s="272">
        <v>0</v>
      </c>
      <c r="V501" s="272">
        <v>0</v>
      </c>
      <c r="W501" s="272">
        <v>0</v>
      </c>
      <c r="X501" s="272">
        <v>0</v>
      </c>
      <c r="Y501" s="272">
        <v>0</v>
      </c>
      <c r="Z501" s="272">
        <v>0</v>
      </c>
      <c r="AA501" s="272">
        <v>0</v>
      </c>
      <c r="AB501" s="272">
        <v>0</v>
      </c>
      <c r="AC501" s="272">
        <v>0</v>
      </c>
      <c r="AD501" s="272">
        <v>0</v>
      </c>
      <c r="AE501" s="272">
        <v>0</v>
      </c>
      <c r="AF501" s="272">
        <v>0</v>
      </c>
      <c r="AG501" s="170">
        <f t="shared" si="139"/>
        <v>0</v>
      </c>
      <c r="AI501" s="284">
        <f t="shared" si="147"/>
        <v>0</v>
      </c>
      <c r="AJ501" s="284">
        <f t="shared" si="147"/>
        <v>0</v>
      </c>
      <c r="AK501" s="284">
        <f t="shared" si="147"/>
        <v>0</v>
      </c>
      <c r="AL501" s="284">
        <f t="shared" si="147"/>
        <v>0</v>
      </c>
      <c r="AM501" s="284">
        <f t="shared" si="147"/>
        <v>0</v>
      </c>
      <c r="AN501" s="284">
        <f t="shared" si="147"/>
        <v>0</v>
      </c>
      <c r="AO501" s="284">
        <f t="shared" si="143"/>
        <v>0</v>
      </c>
      <c r="AP501" s="284">
        <f t="shared" si="143"/>
        <v>0</v>
      </c>
      <c r="AQ501" s="284">
        <f t="shared" si="143"/>
        <v>0</v>
      </c>
      <c r="AR501" s="284">
        <f t="shared" si="137"/>
        <v>0</v>
      </c>
      <c r="AS501" s="284">
        <f t="shared" si="137"/>
        <v>0</v>
      </c>
      <c r="AT501" s="284">
        <f t="shared" si="137"/>
        <v>0</v>
      </c>
      <c r="AU501" s="280">
        <f t="shared" si="140"/>
        <v>0</v>
      </c>
      <c r="AV501" s="280">
        <f t="shared" si="145"/>
        <v>0</v>
      </c>
      <c r="AW501" s="280">
        <f t="shared" si="145"/>
        <v>0</v>
      </c>
      <c r="AX501" s="280">
        <f t="shared" si="145"/>
        <v>0</v>
      </c>
      <c r="AY501" s="280">
        <f t="shared" si="144"/>
        <v>0</v>
      </c>
      <c r="AZ501" s="280">
        <f t="shared" si="142"/>
        <v>0</v>
      </c>
      <c r="BA501" s="280">
        <f t="shared" si="142"/>
        <v>0</v>
      </c>
      <c r="BB501" s="280">
        <f t="shared" si="142"/>
        <v>0</v>
      </c>
      <c r="BC501" s="280">
        <f t="shared" si="142"/>
        <v>0</v>
      </c>
      <c r="BD501" s="280">
        <f t="shared" si="142"/>
        <v>0</v>
      </c>
      <c r="BE501" s="280">
        <f t="shared" si="142"/>
        <v>0</v>
      </c>
      <c r="BF501" s="280">
        <f t="shared" si="141"/>
        <v>0</v>
      </c>
      <c r="BG501" s="280">
        <f t="shared" si="141"/>
        <v>0</v>
      </c>
      <c r="BH501" s="280">
        <f t="shared" si="141"/>
        <v>0</v>
      </c>
      <c r="BI501" s="280">
        <f t="shared" si="141"/>
        <v>0</v>
      </c>
      <c r="BJ501" s="280">
        <f t="shared" si="141"/>
        <v>0</v>
      </c>
      <c r="BK501" s="280">
        <f t="shared" si="141"/>
        <v>0</v>
      </c>
      <c r="BL501" s="284">
        <f t="shared" si="146"/>
        <v>0</v>
      </c>
    </row>
    <row r="502" spans="1:67" x14ac:dyDescent="0.25">
      <c r="A502" s="268" t="s">
        <v>477</v>
      </c>
      <c r="B502" s="175">
        <v>0</v>
      </c>
      <c r="C502" s="175">
        <v>0</v>
      </c>
      <c r="D502" s="272">
        <v>170869.45</v>
      </c>
      <c r="E502" s="272">
        <v>170869.45</v>
      </c>
      <c r="F502" s="272">
        <v>170869.45</v>
      </c>
      <c r="G502" s="272">
        <v>170869.45</v>
      </c>
      <c r="H502" s="272">
        <v>170869.45</v>
      </c>
      <c r="I502" s="272">
        <v>170869.45</v>
      </c>
      <c r="J502" s="272">
        <v>170869.45</v>
      </c>
      <c r="K502" s="272">
        <v>170869.45</v>
      </c>
      <c r="L502" s="272">
        <v>170869.45</v>
      </c>
      <c r="M502" s="272">
        <v>170869.45</v>
      </c>
      <c r="N502" s="272">
        <v>170869.45</v>
      </c>
      <c r="O502" s="272">
        <v>170869.45</v>
      </c>
      <c r="P502" s="272">
        <f t="shared" si="138"/>
        <v>2050433.3999999997</v>
      </c>
      <c r="Q502" s="272">
        <v>170869.45</v>
      </c>
      <c r="R502" s="272">
        <v>170869.45</v>
      </c>
      <c r="S502" s="272">
        <v>170869.45</v>
      </c>
      <c r="T502" s="272">
        <v>170869.45</v>
      </c>
      <c r="U502" s="272">
        <v>170869.45</v>
      </c>
      <c r="V502" s="272">
        <v>170869.45</v>
      </c>
      <c r="W502" s="272">
        <v>170869.45</v>
      </c>
      <c r="X502" s="272">
        <v>170869.45</v>
      </c>
      <c r="Y502" s="272">
        <v>170869.45</v>
      </c>
      <c r="Z502" s="272">
        <v>170869.45</v>
      </c>
      <c r="AA502" s="272">
        <v>170869.45</v>
      </c>
      <c r="AB502" s="272">
        <v>170869.45</v>
      </c>
      <c r="AC502" s="272">
        <v>170869.45</v>
      </c>
      <c r="AD502" s="272">
        <v>170869.45</v>
      </c>
      <c r="AE502" s="272">
        <v>170869.45</v>
      </c>
      <c r="AF502" s="272">
        <v>170869.45</v>
      </c>
      <c r="AG502" s="170">
        <f t="shared" si="139"/>
        <v>2050433.3999999997</v>
      </c>
      <c r="AI502" s="284">
        <f t="shared" si="147"/>
        <v>0</v>
      </c>
      <c r="AJ502" s="284">
        <f t="shared" si="147"/>
        <v>0</v>
      </c>
      <c r="AK502" s="284">
        <f t="shared" si="147"/>
        <v>0</v>
      </c>
      <c r="AL502" s="284">
        <f t="shared" si="147"/>
        <v>0</v>
      </c>
      <c r="AM502" s="284">
        <f t="shared" si="147"/>
        <v>0</v>
      </c>
      <c r="AN502" s="284">
        <f t="shared" si="147"/>
        <v>0</v>
      </c>
      <c r="AO502" s="284">
        <f t="shared" si="143"/>
        <v>0</v>
      </c>
      <c r="AP502" s="284">
        <f t="shared" si="143"/>
        <v>0</v>
      </c>
      <c r="AQ502" s="284">
        <f t="shared" si="143"/>
        <v>0</v>
      </c>
      <c r="AR502" s="284">
        <f t="shared" si="137"/>
        <v>0</v>
      </c>
      <c r="AS502" s="284">
        <f t="shared" si="137"/>
        <v>0</v>
      </c>
      <c r="AT502" s="284">
        <f t="shared" si="137"/>
        <v>0</v>
      </c>
      <c r="AU502" s="280">
        <f t="shared" si="140"/>
        <v>0</v>
      </c>
      <c r="AV502" s="280">
        <f t="shared" si="145"/>
        <v>0</v>
      </c>
      <c r="AW502" s="280">
        <f t="shared" si="145"/>
        <v>0</v>
      </c>
      <c r="AX502" s="280">
        <f t="shared" si="145"/>
        <v>0</v>
      </c>
      <c r="AY502" s="280">
        <f t="shared" si="144"/>
        <v>0</v>
      </c>
      <c r="AZ502" s="280">
        <f t="shared" si="142"/>
        <v>0</v>
      </c>
      <c r="BA502" s="280">
        <f t="shared" si="142"/>
        <v>0</v>
      </c>
      <c r="BB502" s="280">
        <f t="shared" si="142"/>
        <v>0</v>
      </c>
      <c r="BC502" s="280">
        <f t="shared" si="142"/>
        <v>0</v>
      </c>
      <c r="BD502" s="280">
        <f t="shared" si="142"/>
        <v>0</v>
      </c>
      <c r="BE502" s="280">
        <f t="shared" si="142"/>
        <v>0</v>
      </c>
      <c r="BF502" s="280">
        <f t="shared" si="141"/>
        <v>0</v>
      </c>
      <c r="BG502" s="280">
        <f t="shared" si="141"/>
        <v>0</v>
      </c>
      <c r="BH502" s="280">
        <f t="shared" si="141"/>
        <v>0</v>
      </c>
      <c r="BI502" s="280">
        <f t="shared" si="141"/>
        <v>0</v>
      </c>
      <c r="BJ502" s="280">
        <f t="shared" si="141"/>
        <v>0</v>
      </c>
      <c r="BK502" s="280">
        <f t="shared" si="141"/>
        <v>0</v>
      </c>
      <c r="BL502" s="284">
        <f t="shared" si="146"/>
        <v>0</v>
      </c>
    </row>
    <row r="503" spans="1:67" x14ac:dyDescent="0.25">
      <c r="A503" s="268" t="s">
        <v>714</v>
      </c>
      <c r="B503" s="175">
        <v>0</v>
      </c>
      <c r="C503" s="175">
        <v>0</v>
      </c>
      <c r="D503" s="272">
        <v>0</v>
      </c>
      <c r="E503" s="272">
        <v>0</v>
      </c>
      <c r="F503" s="272">
        <v>0</v>
      </c>
      <c r="G503" s="272">
        <v>0</v>
      </c>
      <c r="H503" s="272">
        <v>0</v>
      </c>
      <c r="I503" s="272">
        <v>0</v>
      </c>
      <c r="J503" s="272">
        <v>0</v>
      </c>
      <c r="K503" s="272">
        <v>0</v>
      </c>
      <c r="L503" s="272">
        <v>0</v>
      </c>
      <c r="M503" s="272">
        <v>0</v>
      </c>
      <c r="N503" s="272">
        <v>0</v>
      </c>
      <c r="O503" s="272">
        <v>0</v>
      </c>
      <c r="P503" s="272">
        <f t="shared" si="138"/>
        <v>0</v>
      </c>
      <c r="Q503" s="272">
        <v>0</v>
      </c>
      <c r="R503" s="272">
        <v>0</v>
      </c>
      <c r="S503" s="272">
        <v>0</v>
      </c>
      <c r="T503" s="272">
        <v>0</v>
      </c>
      <c r="U503" s="272">
        <v>0</v>
      </c>
      <c r="V503" s="272">
        <v>0</v>
      </c>
      <c r="W503" s="272">
        <v>0</v>
      </c>
      <c r="X503" s="272">
        <v>0</v>
      </c>
      <c r="Y503" s="272">
        <v>0</v>
      </c>
      <c r="Z503" s="272">
        <v>0</v>
      </c>
      <c r="AA503" s="272">
        <v>0</v>
      </c>
      <c r="AB503" s="272">
        <v>0</v>
      </c>
      <c r="AC503" s="272">
        <v>0</v>
      </c>
      <c r="AD503" s="272">
        <v>0</v>
      </c>
      <c r="AE503" s="272">
        <v>0</v>
      </c>
      <c r="AF503" s="272">
        <v>0</v>
      </c>
      <c r="AG503" s="170">
        <f t="shared" si="139"/>
        <v>0</v>
      </c>
      <c r="AI503" s="284">
        <f t="shared" si="147"/>
        <v>0</v>
      </c>
      <c r="AJ503" s="284">
        <f t="shared" si="147"/>
        <v>0</v>
      </c>
      <c r="AK503" s="284">
        <f t="shared" si="147"/>
        <v>0</v>
      </c>
      <c r="AL503" s="284">
        <f t="shared" si="147"/>
        <v>0</v>
      </c>
      <c r="AM503" s="284">
        <f t="shared" si="147"/>
        <v>0</v>
      </c>
      <c r="AN503" s="284">
        <f t="shared" si="147"/>
        <v>0</v>
      </c>
      <c r="AO503" s="284">
        <f t="shared" si="143"/>
        <v>0</v>
      </c>
      <c r="AP503" s="284">
        <f t="shared" si="143"/>
        <v>0</v>
      </c>
      <c r="AQ503" s="284">
        <f t="shared" si="143"/>
        <v>0</v>
      </c>
      <c r="AR503" s="284">
        <f t="shared" si="137"/>
        <v>0</v>
      </c>
      <c r="AS503" s="284">
        <f t="shared" si="137"/>
        <v>0</v>
      </c>
      <c r="AT503" s="284">
        <f t="shared" si="137"/>
        <v>0</v>
      </c>
      <c r="AU503" s="280">
        <f t="shared" si="140"/>
        <v>0</v>
      </c>
      <c r="AV503" s="280">
        <f t="shared" si="145"/>
        <v>0</v>
      </c>
      <c r="AW503" s="280">
        <f t="shared" si="145"/>
        <v>0</v>
      </c>
      <c r="AX503" s="280">
        <f t="shared" si="145"/>
        <v>0</v>
      </c>
      <c r="AY503" s="280">
        <f t="shared" si="144"/>
        <v>0</v>
      </c>
      <c r="AZ503" s="280">
        <f t="shared" si="142"/>
        <v>0</v>
      </c>
      <c r="BA503" s="280">
        <f t="shared" si="142"/>
        <v>0</v>
      </c>
      <c r="BB503" s="280">
        <f t="shared" si="142"/>
        <v>0</v>
      </c>
      <c r="BC503" s="280">
        <f t="shared" si="142"/>
        <v>0</v>
      </c>
      <c r="BD503" s="280">
        <f t="shared" si="142"/>
        <v>0</v>
      </c>
      <c r="BE503" s="280">
        <f t="shared" si="142"/>
        <v>0</v>
      </c>
      <c r="BF503" s="280">
        <f t="shared" si="141"/>
        <v>0</v>
      </c>
      <c r="BG503" s="280">
        <f t="shared" si="141"/>
        <v>0</v>
      </c>
      <c r="BH503" s="280">
        <f t="shared" si="141"/>
        <v>0</v>
      </c>
      <c r="BI503" s="280">
        <f t="shared" si="141"/>
        <v>0</v>
      </c>
      <c r="BJ503" s="280">
        <f t="shared" si="141"/>
        <v>0</v>
      </c>
      <c r="BK503" s="280">
        <f t="shared" si="141"/>
        <v>0</v>
      </c>
      <c r="BL503" s="284">
        <f t="shared" si="146"/>
        <v>0</v>
      </c>
    </row>
    <row r="504" spans="1:67" x14ac:dyDescent="0.25">
      <c r="A504" s="268" t="s">
        <v>478</v>
      </c>
      <c r="B504" s="175">
        <v>0</v>
      </c>
      <c r="C504" s="175">
        <v>0</v>
      </c>
      <c r="D504" s="272">
        <v>7844.44</v>
      </c>
      <c r="E504" s="272">
        <v>7844.44</v>
      </c>
      <c r="F504" s="272">
        <v>7844.44</v>
      </c>
      <c r="G504" s="272">
        <v>7844.44</v>
      </c>
      <c r="H504" s="272">
        <v>7844.44</v>
      </c>
      <c r="I504" s="272">
        <v>7844.44</v>
      </c>
      <c r="J504" s="272">
        <v>7844.44</v>
      </c>
      <c r="K504" s="272">
        <v>7844.44</v>
      </c>
      <c r="L504" s="272">
        <v>7844.44</v>
      </c>
      <c r="M504" s="272">
        <v>7844.44</v>
      </c>
      <c r="N504" s="272">
        <v>7844.44</v>
      </c>
      <c r="O504" s="272">
        <v>7844.44</v>
      </c>
      <c r="P504" s="272">
        <f t="shared" si="138"/>
        <v>94133.280000000013</v>
      </c>
      <c r="Q504" s="272">
        <v>7844.44</v>
      </c>
      <c r="R504" s="272">
        <v>7844.44</v>
      </c>
      <c r="S504" s="272">
        <v>7844.44</v>
      </c>
      <c r="T504" s="272">
        <v>7844.44</v>
      </c>
      <c r="U504" s="272">
        <v>7844.44</v>
      </c>
      <c r="V504" s="272">
        <v>7844.44</v>
      </c>
      <c r="W504" s="272">
        <v>7844.44</v>
      </c>
      <c r="X504" s="272">
        <v>7844.44</v>
      </c>
      <c r="Y504" s="272">
        <v>7844.44</v>
      </c>
      <c r="Z504" s="272">
        <v>7844.44</v>
      </c>
      <c r="AA504" s="272">
        <v>7844.44</v>
      </c>
      <c r="AB504" s="272">
        <v>7844.44</v>
      </c>
      <c r="AC504" s="272">
        <v>7844.44</v>
      </c>
      <c r="AD504" s="272">
        <v>7844.44</v>
      </c>
      <c r="AE504" s="272">
        <v>7844.44</v>
      </c>
      <c r="AF504" s="272">
        <v>7844.44</v>
      </c>
      <c r="AG504" s="170">
        <f t="shared" si="139"/>
        <v>94133.280000000013</v>
      </c>
      <c r="AI504" s="284">
        <f t="shared" si="147"/>
        <v>0</v>
      </c>
      <c r="AJ504" s="284">
        <f t="shared" si="147"/>
        <v>0</v>
      </c>
      <c r="AK504" s="284">
        <f t="shared" si="147"/>
        <v>0</v>
      </c>
      <c r="AL504" s="284">
        <f t="shared" si="147"/>
        <v>0</v>
      </c>
      <c r="AM504" s="284">
        <f t="shared" si="147"/>
        <v>0</v>
      </c>
      <c r="AN504" s="284">
        <f t="shared" si="147"/>
        <v>0</v>
      </c>
      <c r="AO504" s="284">
        <f t="shared" si="143"/>
        <v>0</v>
      </c>
      <c r="AP504" s="284">
        <f t="shared" si="143"/>
        <v>0</v>
      </c>
      <c r="AQ504" s="284">
        <f t="shared" si="143"/>
        <v>0</v>
      </c>
      <c r="AR504" s="284">
        <f t="shared" si="137"/>
        <v>0</v>
      </c>
      <c r="AS504" s="284">
        <f t="shared" si="137"/>
        <v>0</v>
      </c>
      <c r="AT504" s="284">
        <f t="shared" si="137"/>
        <v>0</v>
      </c>
      <c r="AU504" s="280">
        <f t="shared" si="140"/>
        <v>0</v>
      </c>
      <c r="AV504" s="280">
        <f t="shared" si="145"/>
        <v>0</v>
      </c>
      <c r="AW504" s="280">
        <f t="shared" si="145"/>
        <v>0</v>
      </c>
      <c r="AX504" s="280">
        <f t="shared" si="145"/>
        <v>0</v>
      </c>
      <c r="AY504" s="280">
        <f t="shared" si="144"/>
        <v>0</v>
      </c>
      <c r="AZ504" s="280">
        <f t="shared" si="142"/>
        <v>0</v>
      </c>
      <c r="BA504" s="280">
        <f t="shared" si="142"/>
        <v>0</v>
      </c>
      <c r="BB504" s="280">
        <f t="shared" si="142"/>
        <v>0</v>
      </c>
      <c r="BC504" s="280">
        <f t="shared" si="142"/>
        <v>0</v>
      </c>
      <c r="BD504" s="280">
        <f t="shared" si="142"/>
        <v>0</v>
      </c>
      <c r="BE504" s="280">
        <f t="shared" si="142"/>
        <v>0</v>
      </c>
      <c r="BF504" s="280">
        <f t="shared" si="141"/>
        <v>0</v>
      </c>
      <c r="BG504" s="280">
        <f t="shared" si="141"/>
        <v>0</v>
      </c>
      <c r="BH504" s="280">
        <f t="shared" si="141"/>
        <v>0</v>
      </c>
      <c r="BI504" s="280">
        <f t="shared" si="141"/>
        <v>0</v>
      </c>
      <c r="BJ504" s="280">
        <f t="shared" si="141"/>
        <v>0</v>
      </c>
      <c r="BK504" s="280">
        <f t="shared" si="141"/>
        <v>0</v>
      </c>
      <c r="BL504" s="284">
        <f t="shared" si="146"/>
        <v>0</v>
      </c>
    </row>
    <row r="505" spans="1:67" x14ac:dyDescent="0.25">
      <c r="A505" s="268" t="s">
        <v>715</v>
      </c>
      <c r="B505" s="175">
        <v>5.6500000000000002E-2</v>
      </c>
      <c r="C505" s="175">
        <v>5.6500000000000002E-2</v>
      </c>
      <c r="D505" s="272">
        <v>1394222.89</v>
      </c>
      <c r="E505" s="272">
        <v>1008776.2</v>
      </c>
      <c r="F505" s="272">
        <v>623329.51</v>
      </c>
      <c r="G505" s="272">
        <v>623329.51</v>
      </c>
      <c r="H505" s="272">
        <v>623329.51</v>
      </c>
      <c r="I505" s="272">
        <v>623329.51</v>
      </c>
      <c r="J505" s="272">
        <v>623329.51</v>
      </c>
      <c r="K505" s="272">
        <v>623329.51</v>
      </c>
      <c r="L505" s="272">
        <v>623329.51</v>
      </c>
      <c r="M505" s="272">
        <v>623329.51</v>
      </c>
      <c r="N505" s="272">
        <v>623329.51</v>
      </c>
      <c r="O505" s="272">
        <v>623329.51</v>
      </c>
      <c r="P505" s="272">
        <f t="shared" si="138"/>
        <v>8636294.1899999976</v>
      </c>
      <c r="Q505" s="272">
        <v>623329.51</v>
      </c>
      <c r="R505" s="272">
        <v>623329.51</v>
      </c>
      <c r="S505" s="272">
        <v>623329.51</v>
      </c>
      <c r="T505" s="272">
        <v>623329.51</v>
      </c>
      <c r="U505" s="272">
        <v>623329.51</v>
      </c>
      <c r="V505" s="272">
        <v>623329.51</v>
      </c>
      <c r="W505" s="272">
        <v>623329.51</v>
      </c>
      <c r="X505" s="272">
        <v>623329.51</v>
      </c>
      <c r="Y505" s="272">
        <v>623329.51</v>
      </c>
      <c r="Z505" s="272">
        <v>623329.51</v>
      </c>
      <c r="AA505" s="272">
        <v>623329.51</v>
      </c>
      <c r="AB505" s="272">
        <v>623329.51</v>
      </c>
      <c r="AC505" s="272">
        <v>623329.51</v>
      </c>
      <c r="AD505" s="272">
        <v>623329.51</v>
      </c>
      <c r="AE505" s="272">
        <v>623329.51</v>
      </c>
      <c r="AF505" s="272">
        <v>623329.51</v>
      </c>
      <c r="AG505" s="170">
        <f t="shared" si="139"/>
        <v>7479954.1199999982</v>
      </c>
      <c r="AI505" s="284">
        <f t="shared" si="147"/>
        <v>6564.47</v>
      </c>
      <c r="AJ505" s="284">
        <f t="shared" si="147"/>
        <v>4749.6499999999996</v>
      </c>
      <c r="AK505" s="284">
        <f t="shared" si="147"/>
        <v>2934.84</v>
      </c>
      <c r="AL505" s="284">
        <f t="shared" si="147"/>
        <v>2934.84</v>
      </c>
      <c r="AM505" s="284">
        <f t="shared" si="147"/>
        <v>2934.84</v>
      </c>
      <c r="AN505" s="284">
        <f t="shared" si="147"/>
        <v>2934.84</v>
      </c>
      <c r="AO505" s="284">
        <f t="shared" si="143"/>
        <v>2934.84</v>
      </c>
      <c r="AP505" s="284">
        <f t="shared" si="143"/>
        <v>2934.84</v>
      </c>
      <c r="AQ505" s="284">
        <f t="shared" si="143"/>
        <v>2934.84</v>
      </c>
      <c r="AR505" s="284">
        <f t="shared" si="137"/>
        <v>2934.84</v>
      </c>
      <c r="AS505" s="284">
        <f t="shared" si="137"/>
        <v>2934.84</v>
      </c>
      <c r="AT505" s="284">
        <f t="shared" si="137"/>
        <v>2934.84</v>
      </c>
      <c r="AU505" s="280">
        <f t="shared" si="140"/>
        <v>40662.51999999999</v>
      </c>
      <c r="AV505" s="280">
        <f t="shared" si="145"/>
        <v>2934.84</v>
      </c>
      <c r="AW505" s="280">
        <f t="shared" si="145"/>
        <v>2934.84</v>
      </c>
      <c r="AX505" s="280">
        <f t="shared" si="145"/>
        <v>2934.84</v>
      </c>
      <c r="AY505" s="280">
        <f t="shared" si="144"/>
        <v>2934.84</v>
      </c>
      <c r="AZ505" s="280">
        <f t="shared" si="142"/>
        <v>2934.84</v>
      </c>
      <c r="BA505" s="280">
        <f t="shared" si="142"/>
        <v>2934.84</v>
      </c>
      <c r="BB505" s="280">
        <f t="shared" si="142"/>
        <v>2934.84</v>
      </c>
      <c r="BC505" s="280">
        <f t="shared" si="142"/>
        <v>2934.84</v>
      </c>
      <c r="BD505" s="280">
        <f t="shared" si="142"/>
        <v>2934.84</v>
      </c>
      <c r="BE505" s="280">
        <f t="shared" si="142"/>
        <v>2934.84</v>
      </c>
      <c r="BF505" s="280">
        <f t="shared" si="141"/>
        <v>2934.84</v>
      </c>
      <c r="BG505" s="280">
        <f t="shared" si="141"/>
        <v>2934.84</v>
      </c>
      <c r="BH505" s="280">
        <f t="shared" si="141"/>
        <v>2934.84</v>
      </c>
      <c r="BI505" s="280">
        <f t="shared" si="141"/>
        <v>2934.84</v>
      </c>
      <c r="BJ505" s="280">
        <f t="shared" si="141"/>
        <v>2934.84</v>
      </c>
      <c r="BK505" s="280">
        <f t="shared" si="141"/>
        <v>2934.84</v>
      </c>
      <c r="BL505" s="284">
        <f t="shared" si="146"/>
        <v>35218.080000000002</v>
      </c>
    </row>
    <row r="506" spans="1:67" s="282" customFormat="1" x14ac:dyDescent="0.25">
      <c r="A506" s="282" t="s">
        <v>716</v>
      </c>
      <c r="B506" s="285">
        <v>0</v>
      </c>
      <c r="C506" s="285">
        <v>0</v>
      </c>
      <c r="D506" s="283">
        <v>0</v>
      </c>
      <c r="E506" s="283">
        <v>0</v>
      </c>
      <c r="F506" s="283">
        <v>0</v>
      </c>
      <c r="G506" s="283">
        <v>0</v>
      </c>
      <c r="H506" s="283">
        <v>0</v>
      </c>
      <c r="I506" s="283">
        <v>0</v>
      </c>
      <c r="J506" s="283">
        <v>184800</v>
      </c>
      <c r="K506" s="283">
        <v>369600</v>
      </c>
      <c r="L506" s="283">
        <v>369600</v>
      </c>
      <c r="M506" s="283">
        <v>369600</v>
      </c>
      <c r="N506" s="283">
        <v>369600</v>
      </c>
      <c r="O506" s="283">
        <v>369600</v>
      </c>
      <c r="P506" s="283">
        <f t="shared" si="138"/>
        <v>2032800</v>
      </c>
      <c r="Q506" s="283">
        <v>369600</v>
      </c>
      <c r="R506" s="283">
        <v>369600</v>
      </c>
      <c r="S506" s="283">
        <v>369600</v>
      </c>
      <c r="T506" s="283">
        <v>369600</v>
      </c>
      <c r="U506" s="283">
        <v>369600</v>
      </c>
      <c r="V506" s="283">
        <v>369600</v>
      </c>
      <c r="W506" s="283">
        <v>369600</v>
      </c>
      <c r="X506" s="283">
        <v>369600</v>
      </c>
      <c r="Y506" s="283">
        <v>369600</v>
      </c>
      <c r="Z506" s="283">
        <v>369600</v>
      </c>
      <c r="AA506" s="283">
        <v>369600</v>
      </c>
      <c r="AB506" s="283">
        <v>369600</v>
      </c>
      <c r="AC506" s="283">
        <v>369600</v>
      </c>
      <c r="AD506" s="283">
        <v>369600</v>
      </c>
      <c r="AE506" s="283">
        <v>369600</v>
      </c>
      <c r="AF506" s="283">
        <v>369600</v>
      </c>
      <c r="AG506" s="286">
        <f t="shared" si="139"/>
        <v>4435200</v>
      </c>
      <c r="AI506" s="284">
        <f t="shared" si="147"/>
        <v>0</v>
      </c>
      <c r="AJ506" s="284">
        <f t="shared" si="147"/>
        <v>0</v>
      </c>
      <c r="AK506" s="284">
        <f t="shared" si="147"/>
        <v>0</v>
      </c>
      <c r="AL506" s="284">
        <f t="shared" si="147"/>
        <v>0</v>
      </c>
      <c r="AM506" s="284">
        <f t="shared" si="147"/>
        <v>0</v>
      </c>
      <c r="AN506" s="284">
        <f t="shared" si="147"/>
        <v>0</v>
      </c>
      <c r="AO506" s="284">
        <f t="shared" si="143"/>
        <v>0</v>
      </c>
      <c r="AP506" s="284">
        <f t="shared" si="143"/>
        <v>0</v>
      </c>
      <c r="AQ506" s="284">
        <f t="shared" si="143"/>
        <v>0</v>
      </c>
      <c r="AR506" s="284">
        <f t="shared" si="137"/>
        <v>0</v>
      </c>
      <c r="AS506" s="284">
        <f t="shared" si="137"/>
        <v>0</v>
      </c>
      <c r="AT506" s="284">
        <f t="shared" si="137"/>
        <v>0</v>
      </c>
      <c r="AU506" s="280">
        <f>SUM(AI506:AT506)</f>
        <v>0</v>
      </c>
      <c r="AV506" s="280">
        <f t="shared" si="145"/>
        <v>0</v>
      </c>
      <c r="AW506" s="280">
        <f t="shared" si="145"/>
        <v>0</v>
      </c>
      <c r="AX506" s="280">
        <f t="shared" si="145"/>
        <v>0</v>
      </c>
      <c r="AY506" s="280">
        <f t="shared" si="144"/>
        <v>0</v>
      </c>
      <c r="AZ506" s="280">
        <f t="shared" si="142"/>
        <v>0</v>
      </c>
      <c r="BA506" s="280">
        <f t="shared" si="142"/>
        <v>0</v>
      </c>
      <c r="BB506" s="280">
        <f t="shared" si="142"/>
        <v>0</v>
      </c>
      <c r="BC506" s="280">
        <f t="shared" si="142"/>
        <v>0</v>
      </c>
      <c r="BD506" s="280">
        <f t="shared" si="142"/>
        <v>0</v>
      </c>
      <c r="BE506" s="280">
        <f t="shared" si="142"/>
        <v>0</v>
      </c>
      <c r="BF506" s="280">
        <f t="shared" si="141"/>
        <v>0</v>
      </c>
      <c r="BG506" s="280">
        <f t="shared" si="141"/>
        <v>0</v>
      </c>
      <c r="BH506" s="280">
        <f t="shared" si="141"/>
        <v>0</v>
      </c>
      <c r="BI506" s="280">
        <f t="shared" si="141"/>
        <v>0</v>
      </c>
      <c r="BJ506" s="280">
        <f t="shared" si="141"/>
        <v>0</v>
      </c>
      <c r="BK506" s="280">
        <f t="shared" si="141"/>
        <v>0</v>
      </c>
      <c r="BL506" s="284">
        <f t="shared" si="146"/>
        <v>0</v>
      </c>
    </row>
    <row r="507" spans="1:67" s="282" customFormat="1" x14ac:dyDescent="0.25">
      <c r="A507" s="282" t="s">
        <v>717</v>
      </c>
      <c r="B507" s="285">
        <v>4.24E-2</v>
      </c>
      <c r="C507" s="285">
        <v>4.24E-2</v>
      </c>
      <c r="D507" s="283">
        <v>0</v>
      </c>
      <c r="E507" s="283">
        <v>0</v>
      </c>
      <c r="F507" s="283">
        <v>0</v>
      </c>
      <c r="G507" s="283">
        <v>0</v>
      </c>
      <c r="H507" s="283">
        <v>0</v>
      </c>
      <c r="I507" s="283">
        <v>0</v>
      </c>
      <c r="J507" s="283">
        <v>0</v>
      </c>
      <c r="K507" s="283">
        <v>0</v>
      </c>
      <c r="L507" s="283">
        <v>0</v>
      </c>
      <c r="M507" s="283">
        <v>0</v>
      </c>
      <c r="N507" s="283">
        <v>0</v>
      </c>
      <c r="O507" s="283">
        <v>0</v>
      </c>
      <c r="P507" s="283">
        <f t="shared" si="138"/>
        <v>0</v>
      </c>
      <c r="Q507" s="283">
        <v>0</v>
      </c>
      <c r="R507" s="283">
        <v>0</v>
      </c>
      <c r="S507" s="283">
        <v>0</v>
      </c>
      <c r="T507" s="283">
        <v>0</v>
      </c>
      <c r="U507" s="283">
        <v>0</v>
      </c>
      <c r="V507" s="283">
        <v>0</v>
      </c>
      <c r="W507" s="283">
        <v>0</v>
      </c>
      <c r="X507" s="283">
        <v>0</v>
      </c>
      <c r="Y507" s="283">
        <v>0</v>
      </c>
      <c r="Z507" s="283">
        <v>0</v>
      </c>
      <c r="AA507" s="283">
        <v>0</v>
      </c>
      <c r="AB507" s="283">
        <v>0</v>
      </c>
      <c r="AC507" s="283">
        <v>0</v>
      </c>
      <c r="AD507" s="283">
        <v>0</v>
      </c>
      <c r="AE507" s="283">
        <v>0</v>
      </c>
      <c r="AF507" s="283">
        <v>0</v>
      </c>
      <c r="AG507" s="286">
        <f t="shared" si="139"/>
        <v>0</v>
      </c>
      <c r="AI507" s="284">
        <f t="shared" si="147"/>
        <v>0</v>
      </c>
      <c r="AJ507" s="284">
        <f t="shared" si="147"/>
        <v>0</v>
      </c>
      <c r="AK507" s="284">
        <f t="shared" si="147"/>
        <v>0</v>
      </c>
      <c r="AL507" s="284">
        <f t="shared" si="147"/>
        <v>0</v>
      </c>
      <c r="AM507" s="284">
        <f t="shared" si="147"/>
        <v>0</v>
      </c>
      <c r="AN507" s="284">
        <f t="shared" si="147"/>
        <v>0</v>
      </c>
      <c r="AO507" s="284">
        <f t="shared" si="143"/>
        <v>0</v>
      </c>
      <c r="AP507" s="284">
        <f t="shared" si="143"/>
        <v>0</v>
      </c>
      <c r="AQ507" s="284">
        <f t="shared" si="143"/>
        <v>0</v>
      </c>
      <c r="AR507" s="284">
        <f t="shared" si="137"/>
        <v>0</v>
      </c>
      <c r="AS507" s="284">
        <f t="shared" si="137"/>
        <v>0</v>
      </c>
      <c r="AT507" s="284">
        <f t="shared" si="137"/>
        <v>0</v>
      </c>
      <c r="AU507" s="280">
        <f>SUM(AI507:AT507)</f>
        <v>0</v>
      </c>
      <c r="AV507" s="280">
        <f t="shared" ref="AV507:AX510" si="148">ROUND(Q507*$B507/12,2)</f>
        <v>0</v>
      </c>
      <c r="AW507" s="280">
        <f t="shared" si="148"/>
        <v>0</v>
      </c>
      <c r="AX507" s="280">
        <f t="shared" si="148"/>
        <v>0</v>
      </c>
      <c r="AY507" s="280">
        <f t="shared" si="144"/>
        <v>0</v>
      </c>
      <c r="AZ507" s="280">
        <f t="shared" si="142"/>
        <v>0</v>
      </c>
      <c r="BA507" s="280">
        <f t="shared" si="142"/>
        <v>0</v>
      </c>
      <c r="BB507" s="280">
        <f t="shared" si="142"/>
        <v>0</v>
      </c>
      <c r="BC507" s="280">
        <f t="shared" si="142"/>
        <v>0</v>
      </c>
      <c r="BD507" s="280">
        <f t="shared" si="142"/>
        <v>0</v>
      </c>
      <c r="BE507" s="280">
        <f t="shared" si="142"/>
        <v>0</v>
      </c>
      <c r="BF507" s="280">
        <f t="shared" si="141"/>
        <v>0</v>
      </c>
      <c r="BG507" s="280">
        <f t="shared" si="141"/>
        <v>0</v>
      </c>
      <c r="BH507" s="280">
        <f t="shared" si="141"/>
        <v>0</v>
      </c>
      <c r="BI507" s="280">
        <f t="shared" si="141"/>
        <v>0</v>
      </c>
      <c r="BJ507" s="280">
        <f t="shared" si="141"/>
        <v>0</v>
      </c>
      <c r="BK507" s="280">
        <f t="shared" si="141"/>
        <v>0</v>
      </c>
      <c r="BL507" s="284">
        <f t="shared" si="146"/>
        <v>0</v>
      </c>
    </row>
    <row r="508" spans="1:67" x14ac:dyDescent="0.25">
      <c r="A508" s="268" t="s">
        <v>718</v>
      </c>
      <c r="B508" s="175">
        <v>4.6099999999999995E-2</v>
      </c>
      <c r="C508" s="175">
        <v>4.6099999999999995E-2</v>
      </c>
      <c r="D508" s="272">
        <v>0</v>
      </c>
      <c r="E508" s="272">
        <v>0</v>
      </c>
      <c r="F508" s="272">
        <v>0</v>
      </c>
      <c r="G508" s="272">
        <v>0</v>
      </c>
      <c r="H508" s="272">
        <v>0</v>
      </c>
      <c r="I508" s="272">
        <v>0</v>
      </c>
      <c r="J508" s="272">
        <v>0</v>
      </c>
      <c r="K508" s="272">
        <v>0</v>
      </c>
      <c r="L508" s="272">
        <v>0</v>
      </c>
      <c r="M508" s="272">
        <v>0</v>
      </c>
      <c r="N508" s="272">
        <v>0</v>
      </c>
      <c r="O508" s="272">
        <v>0</v>
      </c>
      <c r="P508" s="283">
        <f t="shared" si="138"/>
        <v>0</v>
      </c>
      <c r="Q508" s="272">
        <v>0</v>
      </c>
      <c r="R508" s="272">
        <v>0</v>
      </c>
      <c r="S508" s="272">
        <v>0</v>
      </c>
      <c r="T508" s="272">
        <v>0</v>
      </c>
      <c r="U508" s="272">
        <v>0</v>
      </c>
      <c r="V508" s="272">
        <v>0</v>
      </c>
      <c r="W508" s="272">
        <v>0</v>
      </c>
      <c r="X508" s="272">
        <v>0</v>
      </c>
      <c r="Y508" s="272">
        <v>0</v>
      </c>
      <c r="Z508" s="272">
        <v>0</v>
      </c>
      <c r="AA508" s="272">
        <v>0</v>
      </c>
      <c r="AB508" s="272">
        <v>0</v>
      </c>
      <c r="AC508" s="272">
        <v>0</v>
      </c>
      <c r="AD508" s="272">
        <v>0</v>
      </c>
      <c r="AE508" s="272">
        <v>0</v>
      </c>
      <c r="AF508" s="272">
        <v>0</v>
      </c>
      <c r="AG508" s="286">
        <f t="shared" si="139"/>
        <v>0</v>
      </c>
      <c r="AI508" s="284">
        <f t="shared" si="147"/>
        <v>0</v>
      </c>
      <c r="AJ508" s="284">
        <f t="shared" si="147"/>
        <v>0</v>
      </c>
      <c r="AK508" s="284">
        <f t="shared" si="147"/>
        <v>0</v>
      </c>
      <c r="AL508" s="284">
        <f t="shared" si="147"/>
        <v>0</v>
      </c>
      <c r="AM508" s="284">
        <f t="shared" si="147"/>
        <v>0</v>
      </c>
      <c r="AN508" s="284">
        <f t="shared" si="147"/>
        <v>0</v>
      </c>
      <c r="AO508" s="284">
        <f t="shared" si="143"/>
        <v>0</v>
      </c>
      <c r="AP508" s="284">
        <f t="shared" si="143"/>
        <v>0</v>
      </c>
      <c r="AQ508" s="284">
        <f t="shared" si="143"/>
        <v>0</v>
      </c>
      <c r="AR508" s="284">
        <f t="shared" si="137"/>
        <v>0</v>
      </c>
      <c r="AS508" s="284">
        <f t="shared" si="137"/>
        <v>0</v>
      </c>
      <c r="AT508" s="284">
        <f t="shared" si="137"/>
        <v>0</v>
      </c>
      <c r="AU508" s="280">
        <f>SUM(AI508:AT508)</f>
        <v>0</v>
      </c>
      <c r="AV508" s="280">
        <f t="shared" si="148"/>
        <v>0</v>
      </c>
      <c r="AW508" s="280">
        <f t="shared" si="148"/>
        <v>0</v>
      </c>
      <c r="AX508" s="280">
        <f t="shared" si="148"/>
        <v>0</v>
      </c>
      <c r="AY508" s="280">
        <f t="shared" si="144"/>
        <v>0</v>
      </c>
      <c r="AZ508" s="280">
        <f t="shared" si="142"/>
        <v>0</v>
      </c>
      <c r="BA508" s="280">
        <f t="shared" si="142"/>
        <v>0</v>
      </c>
      <c r="BB508" s="280">
        <f t="shared" si="142"/>
        <v>0</v>
      </c>
      <c r="BC508" s="280">
        <f t="shared" si="142"/>
        <v>0</v>
      </c>
      <c r="BD508" s="280">
        <f t="shared" si="142"/>
        <v>0</v>
      </c>
      <c r="BE508" s="280">
        <f t="shared" si="142"/>
        <v>0</v>
      </c>
      <c r="BF508" s="280">
        <f t="shared" si="141"/>
        <v>0</v>
      </c>
      <c r="BG508" s="280">
        <f t="shared" si="141"/>
        <v>0</v>
      </c>
      <c r="BH508" s="280">
        <f t="shared" si="141"/>
        <v>0</v>
      </c>
      <c r="BI508" s="280">
        <f t="shared" si="141"/>
        <v>0</v>
      </c>
      <c r="BJ508" s="280">
        <f t="shared" si="141"/>
        <v>0</v>
      </c>
      <c r="BK508" s="280">
        <f t="shared" si="141"/>
        <v>0</v>
      </c>
      <c r="BL508" s="284">
        <f t="shared" si="146"/>
        <v>0</v>
      </c>
    </row>
    <row r="509" spans="1:67" x14ac:dyDescent="0.25">
      <c r="A509" s="268" t="s">
        <v>719</v>
      </c>
      <c r="B509" s="175">
        <v>4.36E-2</v>
      </c>
      <c r="C509" s="175">
        <v>4.36E-2</v>
      </c>
      <c r="D509" s="272">
        <v>0</v>
      </c>
      <c r="E509" s="272">
        <v>0</v>
      </c>
      <c r="F509" s="272">
        <v>0</v>
      </c>
      <c r="G509" s="272">
        <v>0</v>
      </c>
      <c r="H509" s="272">
        <v>0</v>
      </c>
      <c r="I509" s="272">
        <v>0</v>
      </c>
      <c r="J509" s="272">
        <v>0</v>
      </c>
      <c r="K509" s="272">
        <v>0</v>
      </c>
      <c r="L509" s="272">
        <v>0</v>
      </c>
      <c r="M509" s="272">
        <v>0</v>
      </c>
      <c r="N509" s="272">
        <v>0</v>
      </c>
      <c r="O509" s="272">
        <v>0</v>
      </c>
      <c r="P509" s="283">
        <f t="shared" si="138"/>
        <v>0</v>
      </c>
      <c r="Q509" s="272">
        <v>0</v>
      </c>
      <c r="R509" s="272">
        <v>0</v>
      </c>
      <c r="S509" s="272">
        <v>0</v>
      </c>
      <c r="T509" s="272">
        <v>0</v>
      </c>
      <c r="U509" s="272">
        <v>0</v>
      </c>
      <c r="V509" s="272">
        <v>0</v>
      </c>
      <c r="W509" s="272">
        <v>0</v>
      </c>
      <c r="X509" s="272">
        <v>0</v>
      </c>
      <c r="Y509" s="272">
        <v>0</v>
      </c>
      <c r="Z509" s="272">
        <v>0</v>
      </c>
      <c r="AA509" s="272">
        <v>0</v>
      </c>
      <c r="AB509" s="272">
        <v>536246</v>
      </c>
      <c r="AC509" s="272">
        <v>1093825.3700000001</v>
      </c>
      <c r="AD509" s="272">
        <v>1136492.07</v>
      </c>
      <c r="AE509" s="272">
        <v>1179158.73</v>
      </c>
      <c r="AF509" s="272">
        <v>1221825.3899999999</v>
      </c>
      <c r="AG509" s="286">
        <f t="shared" si="139"/>
        <v>5167547.5600000005</v>
      </c>
      <c r="AI509" s="284">
        <f t="shared" si="147"/>
        <v>0</v>
      </c>
      <c r="AJ509" s="284">
        <f t="shared" si="147"/>
        <v>0</v>
      </c>
      <c r="AK509" s="284">
        <f t="shared" si="147"/>
        <v>0</v>
      </c>
      <c r="AL509" s="284">
        <f t="shared" si="147"/>
        <v>0</v>
      </c>
      <c r="AM509" s="284">
        <f t="shared" si="147"/>
        <v>0</v>
      </c>
      <c r="AN509" s="284">
        <f t="shared" si="147"/>
        <v>0</v>
      </c>
      <c r="AO509" s="284">
        <f t="shared" si="143"/>
        <v>0</v>
      </c>
      <c r="AP509" s="284">
        <f t="shared" si="143"/>
        <v>0</v>
      </c>
      <c r="AQ509" s="284">
        <f t="shared" si="143"/>
        <v>0</v>
      </c>
      <c r="AR509" s="284">
        <f t="shared" si="137"/>
        <v>0</v>
      </c>
      <c r="AS509" s="284">
        <f t="shared" si="137"/>
        <v>0</v>
      </c>
      <c r="AT509" s="284">
        <f t="shared" si="137"/>
        <v>0</v>
      </c>
      <c r="AU509" s="280">
        <f>SUM(AI509:AT509)</f>
        <v>0</v>
      </c>
      <c r="AV509" s="280">
        <f t="shared" si="148"/>
        <v>0</v>
      </c>
      <c r="AW509" s="280">
        <f t="shared" si="148"/>
        <v>0</v>
      </c>
      <c r="AX509" s="280">
        <f t="shared" si="148"/>
        <v>0</v>
      </c>
      <c r="AY509" s="280">
        <f t="shared" si="144"/>
        <v>0</v>
      </c>
      <c r="AZ509" s="280">
        <f t="shared" si="142"/>
        <v>0</v>
      </c>
      <c r="BA509" s="280">
        <f t="shared" si="142"/>
        <v>0</v>
      </c>
      <c r="BB509" s="280">
        <f t="shared" si="142"/>
        <v>0</v>
      </c>
      <c r="BC509" s="280">
        <f t="shared" ref="BC509:BE510" si="149">ROUND(X509*$C509/12,2)</f>
        <v>0</v>
      </c>
      <c r="BD509" s="280">
        <f t="shared" si="149"/>
        <v>0</v>
      </c>
      <c r="BE509" s="280">
        <f t="shared" si="149"/>
        <v>0</v>
      </c>
      <c r="BF509" s="280">
        <f t="shared" si="141"/>
        <v>0</v>
      </c>
      <c r="BG509" s="280">
        <f t="shared" si="141"/>
        <v>1948.36</v>
      </c>
      <c r="BH509" s="280">
        <f t="shared" si="141"/>
        <v>3974.23</v>
      </c>
      <c r="BI509" s="280">
        <f t="shared" si="141"/>
        <v>4129.25</v>
      </c>
      <c r="BJ509" s="280">
        <f t="shared" si="141"/>
        <v>4284.28</v>
      </c>
      <c r="BK509" s="280">
        <f t="shared" si="141"/>
        <v>4439.3</v>
      </c>
      <c r="BL509" s="284">
        <f t="shared" si="146"/>
        <v>18775.419999999998</v>
      </c>
    </row>
    <row r="510" spans="1:67" x14ac:dyDescent="0.25">
      <c r="A510" s="268" t="s">
        <v>720</v>
      </c>
      <c r="B510" s="175">
        <v>4.2500000000000003E-2</v>
      </c>
      <c r="C510" s="175">
        <v>4.2500000000000003E-2</v>
      </c>
      <c r="D510" s="272">
        <v>0</v>
      </c>
      <c r="E510" s="272">
        <v>0</v>
      </c>
      <c r="F510" s="272">
        <v>0</v>
      </c>
      <c r="G510" s="272">
        <v>0</v>
      </c>
      <c r="H510" s="272">
        <v>0</v>
      </c>
      <c r="I510" s="272">
        <v>0</v>
      </c>
      <c r="J510" s="272">
        <v>0</v>
      </c>
      <c r="K510" s="272">
        <v>0</v>
      </c>
      <c r="L510" s="272">
        <v>0</v>
      </c>
      <c r="M510" s="272">
        <v>0</v>
      </c>
      <c r="N510" s="272">
        <v>0</v>
      </c>
      <c r="O510" s="272">
        <v>0</v>
      </c>
      <c r="P510" s="283">
        <f t="shared" si="138"/>
        <v>0</v>
      </c>
      <c r="Q510" s="272">
        <v>0</v>
      </c>
      <c r="R510" s="272">
        <v>0</v>
      </c>
      <c r="S510" s="272">
        <v>0</v>
      </c>
      <c r="T510" s="272">
        <v>0</v>
      </c>
      <c r="U510" s="272">
        <v>0</v>
      </c>
      <c r="V510" s="272">
        <v>0</v>
      </c>
      <c r="W510" s="272">
        <v>0</v>
      </c>
      <c r="X510" s="272">
        <v>0</v>
      </c>
      <c r="Y510" s="272">
        <v>0</v>
      </c>
      <c r="Z510" s="272">
        <v>0</v>
      </c>
      <c r="AA510" s="272">
        <v>0</v>
      </c>
      <c r="AB510" s="272">
        <v>0</v>
      </c>
      <c r="AC510" s="272">
        <v>0</v>
      </c>
      <c r="AD510" s="272">
        <v>0</v>
      </c>
      <c r="AE510" s="272">
        <v>0</v>
      </c>
      <c r="AF510" s="272">
        <v>0</v>
      </c>
      <c r="AG510" s="286">
        <f t="shared" si="139"/>
        <v>0</v>
      </c>
      <c r="AI510" s="284">
        <f t="shared" si="147"/>
        <v>0</v>
      </c>
      <c r="AJ510" s="284">
        <f t="shared" si="147"/>
        <v>0</v>
      </c>
      <c r="AK510" s="284">
        <f t="shared" si="147"/>
        <v>0</v>
      </c>
      <c r="AL510" s="284">
        <f t="shared" si="147"/>
        <v>0</v>
      </c>
      <c r="AM510" s="284">
        <f t="shared" si="147"/>
        <v>0</v>
      </c>
      <c r="AN510" s="284">
        <f t="shared" si="147"/>
        <v>0</v>
      </c>
      <c r="AO510" s="284">
        <f t="shared" si="143"/>
        <v>0</v>
      </c>
      <c r="AP510" s="284">
        <f t="shared" si="143"/>
        <v>0</v>
      </c>
      <c r="AQ510" s="284">
        <f t="shared" si="143"/>
        <v>0</v>
      </c>
      <c r="AR510" s="284">
        <f t="shared" si="137"/>
        <v>0</v>
      </c>
      <c r="AS510" s="284">
        <f t="shared" si="137"/>
        <v>0</v>
      </c>
      <c r="AT510" s="284">
        <f t="shared" si="137"/>
        <v>0</v>
      </c>
      <c r="AU510" s="280">
        <f>SUM(AI510:AT510)</f>
        <v>0</v>
      </c>
      <c r="AV510" s="280">
        <f t="shared" si="148"/>
        <v>0</v>
      </c>
      <c r="AW510" s="280">
        <f t="shared" si="148"/>
        <v>0</v>
      </c>
      <c r="AX510" s="280">
        <f t="shared" si="148"/>
        <v>0</v>
      </c>
      <c r="AY510" s="280">
        <f t="shared" si="144"/>
        <v>0</v>
      </c>
      <c r="AZ510" s="280">
        <f>ROUND(U510*$C510/12,2)</f>
        <v>0</v>
      </c>
      <c r="BA510" s="280">
        <f>ROUND(V510*$C510/12,2)</f>
        <v>0</v>
      </c>
      <c r="BB510" s="280">
        <f>ROUND(W510*$C510/12,2)</f>
        <v>0</v>
      </c>
      <c r="BC510" s="280">
        <f t="shared" si="149"/>
        <v>0</v>
      </c>
      <c r="BD510" s="280">
        <f t="shared" si="149"/>
        <v>0</v>
      </c>
      <c r="BE510" s="280">
        <f t="shared" si="149"/>
        <v>0</v>
      </c>
      <c r="BF510" s="280">
        <f t="shared" si="141"/>
        <v>0</v>
      </c>
      <c r="BG510" s="280">
        <f t="shared" si="141"/>
        <v>0</v>
      </c>
      <c r="BH510" s="280">
        <f t="shared" si="141"/>
        <v>0</v>
      </c>
      <c r="BI510" s="280">
        <f t="shared" si="141"/>
        <v>0</v>
      </c>
      <c r="BJ510" s="280">
        <f t="shared" si="141"/>
        <v>0</v>
      </c>
      <c r="BK510" s="280">
        <f t="shared" si="141"/>
        <v>0</v>
      </c>
      <c r="BL510" s="284">
        <f t="shared" si="146"/>
        <v>0</v>
      </c>
    </row>
    <row r="511" spans="1:67" x14ac:dyDescent="0.25">
      <c r="D511" s="284">
        <f>SUM(D5:D510)</f>
        <v>9022578715.7000027</v>
      </c>
      <c r="E511" s="284">
        <f t="shared" ref="E511:BL511" si="150">SUM(E5:E510)</f>
        <v>9038211886.2300072</v>
      </c>
      <c r="F511" s="284">
        <f t="shared" si="150"/>
        <v>9041833645.1200123</v>
      </c>
      <c r="G511" s="284">
        <f t="shared" si="150"/>
        <v>9054449132.6200047</v>
      </c>
      <c r="H511" s="284">
        <f t="shared" si="150"/>
        <v>9071773947.3500099</v>
      </c>
      <c r="I511" s="284">
        <f t="shared" si="150"/>
        <v>9094810742.9600067</v>
      </c>
      <c r="J511" s="284">
        <f t="shared" si="150"/>
        <v>9158472924.725008</v>
      </c>
      <c r="K511" s="284">
        <f t="shared" si="150"/>
        <v>9242158335.9650116</v>
      </c>
      <c r="L511" s="284">
        <f t="shared" si="150"/>
        <v>9303216463.2250099</v>
      </c>
      <c r="M511" s="284">
        <f t="shared" si="150"/>
        <v>9350615410.7050114</v>
      </c>
      <c r="N511" s="284">
        <f t="shared" si="150"/>
        <v>9398008441.6450081</v>
      </c>
      <c r="O511" s="284">
        <f t="shared" si="150"/>
        <v>9477537440.1500053</v>
      </c>
      <c r="P511" s="284">
        <f t="shared" si="150"/>
        <v>110253667086.39503</v>
      </c>
      <c r="Q511" s="284">
        <f t="shared" si="150"/>
        <v>9532182075.3050079</v>
      </c>
      <c r="R511" s="284">
        <f t="shared" si="150"/>
        <v>9483933126.3300056</v>
      </c>
      <c r="S511" s="284">
        <f t="shared" si="150"/>
        <v>9443196558.3750057</v>
      </c>
      <c r="T511" s="284">
        <f t="shared" si="150"/>
        <v>9466353456.2700081</v>
      </c>
      <c r="U511" s="284">
        <f t="shared" si="150"/>
        <v>9560924655.9450054</v>
      </c>
      <c r="V511" s="284">
        <f t="shared" si="150"/>
        <v>9669551598.1600075</v>
      </c>
      <c r="W511" s="284">
        <f t="shared" si="150"/>
        <v>9706893937.2100086</v>
      </c>
      <c r="X511" s="284">
        <f t="shared" si="150"/>
        <v>9725513728.7650051</v>
      </c>
      <c r="Y511" s="284">
        <f t="shared" si="150"/>
        <v>9743194980.6100063</v>
      </c>
      <c r="Z511" s="284">
        <f t="shared" si="150"/>
        <v>9769425310.3650055</v>
      </c>
      <c r="AA511" s="284">
        <f t="shared" si="150"/>
        <v>9815095190.9700146</v>
      </c>
      <c r="AB511" s="284">
        <f t="shared" si="150"/>
        <v>9925917271.9150047</v>
      </c>
      <c r="AC511" s="284">
        <f t="shared" si="150"/>
        <v>10009730811.735008</v>
      </c>
      <c r="AD511" s="284">
        <f t="shared" si="150"/>
        <v>10015570201.570007</v>
      </c>
      <c r="AE511" s="284">
        <f t="shared" si="150"/>
        <v>10032525789.300013</v>
      </c>
      <c r="AF511" s="284">
        <f t="shared" si="150"/>
        <v>10062314689.210005</v>
      </c>
      <c r="AG511" s="284">
        <f t="shared" si="150"/>
        <v>118036658165.75511</v>
      </c>
      <c r="AH511" s="284">
        <f t="shared" si="150"/>
        <v>0</v>
      </c>
      <c r="AI511" s="284">
        <f t="shared" si="150"/>
        <v>22546691.660000019</v>
      </c>
      <c r="AJ511" s="284">
        <f t="shared" si="150"/>
        <v>22644484.610000014</v>
      </c>
      <c r="AK511" s="284">
        <f t="shared" si="150"/>
        <v>22640012.450000022</v>
      </c>
      <c r="AL511" s="284">
        <f t="shared" si="150"/>
        <v>22662955.930000007</v>
      </c>
      <c r="AM511" s="284">
        <f t="shared" si="150"/>
        <v>22692309.820000019</v>
      </c>
      <c r="AN511" s="284">
        <f t="shared" si="150"/>
        <v>22733673.120000012</v>
      </c>
      <c r="AO511" s="284">
        <f t="shared" si="150"/>
        <v>22882763.860000011</v>
      </c>
      <c r="AP511" s="284">
        <f t="shared" si="150"/>
        <v>23080318.850000005</v>
      </c>
      <c r="AQ511" s="284">
        <f t="shared" si="150"/>
        <v>23212516.499999996</v>
      </c>
      <c r="AR511" s="284">
        <f t="shared" si="150"/>
        <v>23366775.75</v>
      </c>
      <c r="AS511" s="284">
        <f t="shared" si="150"/>
        <v>23545422.390000001</v>
      </c>
      <c r="AT511" s="284">
        <f t="shared" si="150"/>
        <v>23774466.590000004</v>
      </c>
      <c r="AU511" s="284">
        <f t="shared" si="150"/>
        <v>275782391.53000003</v>
      </c>
      <c r="AV511" s="284">
        <f t="shared" si="150"/>
        <v>23923917.109999992</v>
      </c>
      <c r="AW511" s="284">
        <f t="shared" si="150"/>
        <v>23789323.799999993</v>
      </c>
      <c r="AX511" s="284">
        <f t="shared" si="150"/>
        <v>23672251.199999992</v>
      </c>
      <c r="AY511" s="284">
        <f t="shared" si="150"/>
        <v>23604096.979999993</v>
      </c>
      <c r="AZ511" s="284">
        <f t="shared" si="150"/>
        <v>29026004.579999987</v>
      </c>
      <c r="BA511" s="284">
        <f t="shared" si="150"/>
        <v>29427850.719999991</v>
      </c>
      <c r="BB511" s="284">
        <f t="shared" si="150"/>
        <v>29572455.079999998</v>
      </c>
      <c r="BC511" s="284">
        <f t="shared" si="150"/>
        <v>29616827.510000002</v>
      </c>
      <c r="BD511" s="284">
        <f t="shared" si="150"/>
        <v>29658973.41</v>
      </c>
      <c r="BE511" s="284">
        <f t="shared" si="150"/>
        <v>29723393.810000002</v>
      </c>
      <c r="BF511" s="284">
        <f t="shared" si="150"/>
        <v>29822904.520000003</v>
      </c>
      <c r="BG511" s="284">
        <f t="shared" si="150"/>
        <v>30130902.319999974</v>
      </c>
      <c r="BH511" s="284">
        <f t="shared" si="150"/>
        <v>30370816.550000004</v>
      </c>
      <c r="BI511" s="284">
        <f t="shared" si="150"/>
        <v>30344277.750000011</v>
      </c>
      <c r="BJ511" s="284">
        <f t="shared" si="150"/>
        <v>30420810.870000008</v>
      </c>
      <c r="BK511" s="284">
        <f t="shared" si="150"/>
        <v>30573721.159999996</v>
      </c>
      <c r="BL511" s="284">
        <f t="shared" si="150"/>
        <v>358688938.27999985</v>
      </c>
      <c r="BN511" s="279">
        <f>SUM(BN5:BN510)</f>
        <v>70289220.75</v>
      </c>
      <c r="BO511" s="279">
        <f>SUM(BO5:BO510)</f>
        <v>1213841.1599999999</v>
      </c>
    </row>
    <row r="514" spans="64:67" x14ac:dyDescent="0.25">
      <c r="BL514" s="268" t="s">
        <v>723</v>
      </c>
      <c r="BN514" s="272">
        <v>-69916640</v>
      </c>
      <c r="BO514" s="272">
        <v>-1213841</v>
      </c>
    </row>
    <row r="515" spans="64:67" x14ac:dyDescent="0.25">
      <c r="BL515" s="268" t="s">
        <v>728</v>
      </c>
      <c r="BN515" s="272">
        <v>-382</v>
      </c>
      <c r="BO515" s="272"/>
    </row>
    <row r="516" spans="64:67" x14ac:dyDescent="0.25">
      <c r="BL516" s="268" t="s">
        <v>729</v>
      </c>
      <c r="BN516" s="272">
        <v>-67269</v>
      </c>
      <c r="BO516" s="272"/>
    </row>
    <row r="517" spans="64:67" x14ac:dyDescent="0.25">
      <c r="BL517" s="268" t="s">
        <v>730</v>
      </c>
      <c r="BN517" s="293">
        <v>-304930</v>
      </c>
      <c r="BO517" s="272"/>
    </row>
    <row r="518" spans="64:67" x14ac:dyDescent="0.25">
      <c r="BL518" s="268" t="s">
        <v>731</v>
      </c>
      <c r="BN518" s="272">
        <f>SUM(BN514:BN517)</f>
        <v>-70289221</v>
      </c>
      <c r="BO518" s="272"/>
    </row>
    <row r="519" spans="64:67" x14ac:dyDescent="0.25">
      <c r="BN519" s="272"/>
      <c r="BO519" s="272"/>
    </row>
    <row r="520" spans="64:67" x14ac:dyDescent="0.25">
      <c r="BN520" s="272"/>
      <c r="BO520" s="272"/>
    </row>
    <row r="521" spans="64:67" x14ac:dyDescent="0.25">
      <c r="BL521" s="268" t="s">
        <v>724</v>
      </c>
      <c r="BN521" s="272">
        <f>BN518+BN511</f>
        <v>-0.25</v>
      </c>
      <c r="BO521" s="272">
        <f>BO511+BO514</f>
        <v>0.15999999991618097</v>
      </c>
    </row>
  </sheetData>
  <autoFilter ref="A4:BL511"/>
  <pageMargins left="0.7" right="0.7" top="0.75" bottom="0.75" header="0.3" footer="0.3"/>
  <pageSetup scale="36" fitToWidth="4" fitToHeight="0" orientation="landscape" r:id="rId1"/>
  <colBreaks count="3" manualBreakCount="3">
    <brk id="20" max="1048575" man="1"/>
    <brk id="33" max="1048575" man="1"/>
    <brk id="4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S519"/>
  <sheetViews>
    <sheetView zoomScale="90" zoomScaleNormal="90" workbookViewId="0">
      <pane xSplit="3" ySplit="4" topLeftCell="D113" activePane="bottomRight" state="frozen"/>
      <selection activeCell="BL32" sqref="BL32"/>
      <selection pane="topRight" activeCell="BL32" sqref="BL32"/>
      <selection pane="bottomLeft" activeCell="BL32" sqref="BL32"/>
      <selection pane="bottomRight" activeCell="C135" sqref="C135"/>
    </sheetView>
  </sheetViews>
  <sheetFormatPr defaultRowHeight="15.75" x14ac:dyDescent="0.25"/>
  <cols>
    <col min="1" max="1" width="43" style="268" bestFit="1" customWidth="1"/>
    <col min="2" max="2" width="13" style="267" bestFit="1" customWidth="1"/>
    <col min="3" max="3" width="13.140625" style="267" customWidth="1"/>
    <col min="4" max="9" width="27" style="268" bestFit="1" customWidth="1"/>
    <col min="10" max="15" width="27.140625" style="268" bestFit="1" customWidth="1"/>
    <col min="16" max="16" width="27.140625" style="272" bestFit="1" customWidth="1"/>
    <col min="17" max="33" width="27.140625" style="268" bestFit="1" customWidth="1"/>
    <col min="34" max="34" width="2.5703125" style="268" customWidth="1"/>
    <col min="35" max="64" width="24" style="268" bestFit="1" customWidth="1"/>
    <col min="65" max="65" width="9.140625" style="268"/>
    <col min="66" max="66" width="19.28515625" style="268" customWidth="1"/>
    <col min="67" max="67" width="15.5703125" style="268" bestFit="1" customWidth="1"/>
    <col min="68" max="68" width="15.85546875" style="268" bestFit="1" customWidth="1"/>
    <col min="69" max="69" width="9.140625" style="268"/>
    <col min="70" max="70" width="12.85546875" style="268" bestFit="1" customWidth="1"/>
    <col min="71" max="16384" width="9.140625" style="268"/>
  </cols>
  <sheetData>
    <row r="1" spans="1:67" x14ac:dyDescent="0.25">
      <c r="A1" s="266" t="s">
        <v>0</v>
      </c>
      <c r="J1" s="269"/>
      <c r="K1" s="269"/>
      <c r="L1" s="269"/>
      <c r="M1" s="269"/>
      <c r="N1" s="269"/>
      <c r="O1" s="269"/>
      <c r="P1" s="270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</row>
    <row r="2" spans="1:67" x14ac:dyDescent="0.25">
      <c r="A2" s="271" t="s">
        <v>146</v>
      </c>
      <c r="J2" s="170"/>
    </row>
    <row r="3" spans="1:67" x14ac:dyDescent="0.25">
      <c r="A3" s="271"/>
      <c r="B3" s="273"/>
      <c r="C3" s="273"/>
      <c r="D3" s="274">
        <v>43101</v>
      </c>
      <c r="E3" s="274">
        <v>43132</v>
      </c>
      <c r="F3" s="274">
        <v>43160</v>
      </c>
      <c r="G3" s="274">
        <v>43191</v>
      </c>
      <c r="H3" s="274">
        <v>43221</v>
      </c>
      <c r="I3" s="274">
        <v>43252</v>
      </c>
      <c r="J3" s="274">
        <v>43282</v>
      </c>
      <c r="K3" s="274">
        <v>43313</v>
      </c>
      <c r="L3" s="274">
        <v>43344</v>
      </c>
      <c r="M3" s="274">
        <v>43374</v>
      </c>
      <c r="N3" s="274">
        <v>43405</v>
      </c>
      <c r="O3" s="274">
        <v>43435</v>
      </c>
      <c r="P3" s="275" t="s">
        <v>539</v>
      </c>
      <c r="Q3" s="274">
        <v>43466</v>
      </c>
      <c r="R3" s="274">
        <v>43497</v>
      </c>
      <c r="S3" s="274">
        <v>43525</v>
      </c>
      <c r="T3" s="274">
        <v>43556</v>
      </c>
      <c r="U3" s="274">
        <v>43586</v>
      </c>
      <c r="V3" s="274">
        <v>43617</v>
      </c>
      <c r="W3" s="274">
        <v>43647</v>
      </c>
      <c r="X3" s="274">
        <v>43678</v>
      </c>
      <c r="Y3" s="274">
        <v>43709</v>
      </c>
      <c r="Z3" s="274">
        <v>43739</v>
      </c>
      <c r="AA3" s="274">
        <v>43770</v>
      </c>
      <c r="AB3" s="274">
        <v>43800</v>
      </c>
      <c r="AC3" s="274">
        <v>43831</v>
      </c>
      <c r="AD3" s="274">
        <v>43862</v>
      </c>
      <c r="AE3" s="274">
        <v>43891</v>
      </c>
      <c r="AF3" s="274">
        <v>43922</v>
      </c>
      <c r="AG3" s="276" t="s">
        <v>540</v>
      </c>
      <c r="AH3" s="274"/>
      <c r="AI3" s="274">
        <v>43101</v>
      </c>
      <c r="AJ3" s="274">
        <v>43132</v>
      </c>
      <c r="AK3" s="274">
        <v>43160</v>
      </c>
      <c r="AL3" s="274">
        <v>43191</v>
      </c>
      <c r="AM3" s="274">
        <v>43221</v>
      </c>
      <c r="AN3" s="274">
        <v>43252</v>
      </c>
      <c r="AO3" s="274">
        <v>43282</v>
      </c>
      <c r="AP3" s="274">
        <v>43313</v>
      </c>
      <c r="AQ3" s="274">
        <v>43344</v>
      </c>
      <c r="AR3" s="274">
        <v>43374</v>
      </c>
      <c r="AS3" s="274">
        <v>43405</v>
      </c>
      <c r="AT3" s="274">
        <v>43435</v>
      </c>
      <c r="AU3" s="276" t="s">
        <v>539</v>
      </c>
      <c r="AV3" s="274">
        <v>43466</v>
      </c>
      <c r="AW3" s="274">
        <v>43497</v>
      </c>
      <c r="AX3" s="274">
        <v>43525</v>
      </c>
      <c r="AY3" s="274">
        <v>43556</v>
      </c>
      <c r="AZ3" s="274">
        <v>43586</v>
      </c>
      <c r="BA3" s="274">
        <v>43617</v>
      </c>
      <c r="BB3" s="274">
        <v>43647</v>
      </c>
      <c r="BC3" s="274">
        <v>43678</v>
      </c>
      <c r="BD3" s="274">
        <v>43709</v>
      </c>
      <c r="BE3" s="274">
        <v>43739</v>
      </c>
      <c r="BF3" s="274">
        <v>43770</v>
      </c>
      <c r="BG3" s="274">
        <v>43800</v>
      </c>
      <c r="BH3" s="274">
        <v>43831</v>
      </c>
      <c r="BI3" s="274">
        <v>43862</v>
      </c>
      <c r="BJ3" s="274">
        <v>43891</v>
      </c>
      <c r="BK3" s="274">
        <v>43922</v>
      </c>
      <c r="BL3" s="276" t="s">
        <v>540</v>
      </c>
    </row>
    <row r="4" spans="1:67" s="278" customFormat="1" ht="48.75" customHeight="1" x14ac:dyDescent="0.25">
      <c r="A4" s="171" t="s">
        <v>147</v>
      </c>
      <c r="B4" s="172" t="s">
        <v>148</v>
      </c>
      <c r="C4" s="172" t="s">
        <v>541</v>
      </c>
      <c r="D4" s="173" t="s">
        <v>542</v>
      </c>
      <c r="E4" s="173" t="s">
        <v>542</v>
      </c>
      <c r="F4" s="173" t="s">
        <v>542</v>
      </c>
      <c r="G4" s="173" t="s">
        <v>542</v>
      </c>
      <c r="H4" s="173" t="s">
        <v>542</v>
      </c>
      <c r="I4" s="173" t="s">
        <v>542</v>
      </c>
      <c r="J4" s="173" t="s">
        <v>149</v>
      </c>
      <c r="K4" s="173" t="s">
        <v>149</v>
      </c>
      <c r="L4" s="173" t="s">
        <v>149</v>
      </c>
      <c r="M4" s="173" t="s">
        <v>149</v>
      </c>
      <c r="N4" s="173" t="s">
        <v>149</v>
      </c>
      <c r="O4" s="173" t="s">
        <v>149</v>
      </c>
      <c r="P4" s="277" t="s">
        <v>149</v>
      </c>
      <c r="Q4" s="173" t="s">
        <v>149</v>
      </c>
      <c r="R4" s="173" t="s">
        <v>149</v>
      </c>
      <c r="S4" s="173" t="s">
        <v>149</v>
      </c>
      <c r="T4" s="173" t="s">
        <v>149</v>
      </c>
      <c r="U4" s="173" t="s">
        <v>149</v>
      </c>
      <c r="V4" s="173" t="s">
        <v>149</v>
      </c>
      <c r="W4" s="173" t="s">
        <v>149</v>
      </c>
      <c r="X4" s="173" t="s">
        <v>149</v>
      </c>
      <c r="Y4" s="173" t="s">
        <v>149</v>
      </c>
      <c r="Z4" s="173" t="s">
        <v>149</v>
      </c>
      <c r="AA4" s="173" t="s">
        <v>149</v>
      </c>
      <c r="AB4" s="173" t="s">
        <v>149</v>
      </c>
      <c r="AC4" s="173" t="s">
        <v>149</v>
      </c>
      <c r="AD4" s="173" t="s">
        <v>149</v>
      </c>
      <c r="AE4" s="173" t="s">
        <v>149</v>
      </c>
      <c r="AF4" s="173" t="s">
        <v>149</v>
      </c>
      <c r="AG4" s="173" t="s">
        <v>149</v>
      </c>
      <c r="AH4" s="173"/>
      <c r="AI4" s="174" t="s">
        <v>150</v>
      </c>
      <c r="AJ4" s="174" t="s">
        <v>150</v>
      </c>
      <c r="AK4" s="174" t="s">
        <v>150</v>
      </c>
      <c r="AL4" s="174" t="s">
        <v>150</v>
      </c>
      <c r="AM4" s="174" t="s">
        <v>150</v>
      </c>
      <c r="AN4" s="174" t="s">
        <v>150</v>
      </c>
      <c r="AO4" s="174" t="s">
        <v>150</v>
      </c>
      <c r="AP4" s="174" t="s">
        <v>150</v>
      </c>
      <c r="AQ4" s="174" t="s">
        <v>150</v>
      </c>
      <c r="AR4" s="174" t="s">
        <v>150</v>
      </c>
      <c r="AS4" s="174" t="s">
        <v>150</v>
      </c>
      <c r="AT4" s="174" t="s">
        <v>150</v>
      </c>
      <c r="AU4" s="174" t="s">
        <v>150</v>
      </c>
      <c r="AV4" s="174" t="s">
        <v>150</v>
      </c>
      <c r="AW4" s="174" t="s">
        <v>150</v>
      </c>
      <c r="AX4" s="174" t="s">
        <v>150</v>
      </c>
      <c r="AY4" s="174" t="s">
        <v>150</v>
      </c>
      <c r="AZ4" s="174" t="s">
        <v>150</v>
      </c>
      <c r="BA4" s="174" t="s">
        <v>150</v>
      </c>
      <c r="BB4" s="174" t="s">
        <v>150</v>
      </c>
      <c r="BC4" s="174" t="s">
        <v>150</v>
      </c>
      <c r="BD4" s="174" t="s">
        <v>150</v>
      </c>
      <c r="BE4" s="174" t="s">
        <v>150</v>
      </c>
      <c r="BF4" s="174" t="s">
        <v>150</v>
      </c>
      <c r="BG4" s="174" t="s">
        <v>150</v>
      </c>
      <c r="BH4" s="174" t="s">
        <v>150</v>
      </c>
      <c r="BI4" s="174" t="s">
        <v>150</v>
      </c>
      <c r="BJ4" s="174" t="s">
        <v>150</v>
      </c>
      <c r="BK4" s="174" t="s">
        <v>150</v>
      </c>
      <c r="BL4" s="174" t="s">
        <v>150</v>
      </c>
      <c r="BN4" s="278" t="s">
        <v>721</v>
      </c>
      <c r="BO4" s="278" t="s">
        <v>722</v>
      </c>
    </row>
    <row r="5" spans="1:67" x14ac:dyDescent="0.25">
      <c r="A5" s="268" t="s">
        <v>151</v>
      </c>
      <c r="B5" s="175">
        <v>0</v>
      </c>
      <c r="C5" s="175">
        <v>0</v>
      </c>
      <c r="D5" s="272">
        <v>39116.89</v>
      </c>
      <c r="E5" s="272">
        <v>39116.89</v>
      </c>
      <c r="F5" s="272">
        <v>39116.89</v>
      </c>
      <c r="G5" s="272">
        <v>39116.89</v>
      </c>
      <c r="H5" s="272">
        <v>39116.89</v>
      </c>
      <c r="I5" s="272">
        <v>39116.89</v>
      </c>
      <c r="J5" s="272">
        <v>39116.89</v>
      </c>
      <c r="K5" s="272">
        <v>39116.89</v>
      </c>
      <c r="L5" s="272">
        <v>39116.89</v>
      </c>
      <c r="M5" s="272">
        <v>39116.89</v>
      </c>
      <c r="N5" s="272">
        <v>39116.89</v>
      </c>
      <c r="O5" s="272">
        <v>39116.89</v>
      </c>
      <c r="P5" s="272">
        <f>SUM(D5:O5)</f>
        <v>469402.68000000011</v>
      </c>
      <c r="Q5" s="272">
        <v>39116.89</v>
      </c>
      <c r="R5" s="272">
        <v>39116.89</v>
      </c>
      <c r="S5" s="272">
        <v>39116.89</v>
      </c>
      <c r="T5" s="272">
        <v>39116.89</v>
      </c>
      <c r="U5" s="272">
        <v>39116.89</v>
      </c>
      <c r="V5" s="272">
        <v>39116.89</v>
      </c>
      <c r="W5" s="272">
        <v>39116.89</v>
      </c>
      <c r="X5" s="272">
        <v>39116.89</v>
      </c>
      <c r="Y5" s="272">
        <v>39116.89</v>
      </c>
      <c r="Z5" s="272">
        <v>39116.89</v>
      </c>
      <c r="AA5" s="272">
        <v>39116.89</v>
      </c>
      <c r="AB5" s="272">
        <v>39116.89</v>
      </c>
      <c r="AC5" s="272">
        <v>39116.89</v>
      </c>
      <c r="AD5" s="272">
        <v>39116.89</v>
      </c>
      <c r="AE5" s="272">
        <v>39116.89</v>
      </c>
      <c r="AF5" s="272">
        <v>39116.89</v>
      </c>
      <c r="AG5" s="170">
        <f>SUM(U5:AF5)</f>
        <v>469402.68000000011</v>
      </c>
      <c r="AH5" s="170"/>
      <c r="AI5" s="279">
        <f>ROUND(D5*$B5/12,2)</f>
        <v>0</v>
      </c>
      <c r="AJ5" s="279">
        <f t="shared" ref="AJ5:AT20" si="0">ROUND(E5*$B5/12,2)</f>
        <v>0</v>
      </c>
      <c r="AK5" s="279">
        <f t="shared" si="0"/>
        <v>0</v>
      </c>
      <c r="AL5" s="279">
        <f t="shared" si="0"/>
        <v>0</v>
      </c>
      <c r="AM5" s="279">
        <f t="shared" si="0"/>
        <v>0</v>
      </c>
      <c r="AN5" s="279">
        <f t="shared" si="0"/>
        <v>0</v>
      </c>
      <c r="AO5" s="279">
        <f t="shared" si="0"/>
        <v>0</v>
      </c>
      <c r="AP5" s="279">
        <f t="shared" si="0"/>
        <v>0</v>
      </c>
      <c r="AQ5" s="279">
        <f t="shared" si="0"/>
        <v>0</v>
      </c>
      <c r="AR5" s="279">
        <f t="shared" si="0"/>
        <v>0</v>
      </c>
      <c r="AS5" s="279">
        <f t="shared" si="0"/>
        <v>0</v>
      </c>
      <c r="AT5" s="279">
        <f t="shared" si="0"/>
        <v>0</v>
      </c>
      <c r="AU5" s="280">
        <f>SUM(AI5:AT5)</f>
        <v>0</v>
      </c>
      <c r="AV5" s="280">
        <f>ROUND(Q5*$B5/12,2)</f>
        <v>0</v>
      </c>
      <c r="AW5" s="280">
        <f t="shared" ref="AW5:AY20" si="1">ROUND(R5*$B5/12,2)</f>
        <v>0</v>
      </c>
      <c r="AX5" s="280">
        <f t="shared" si="1"/>
        <v>0</v>
      </c>
      <c r="AY5" s="280">
        <f t="shared" si="1"/>
        <v>0</v>
      </c>
      <c r="AZ5" s="280">
        <f>ROUND(U5*$C5/12,2)</f>
        <v>0</v>
      </c>
      <c r="BA5" s="280">
        <f t="shared" ref="BA5:BK20" si="2">ROUND(V5*$C5/12,2)</f>
        <v>0</v>
      </c>
      <c r="BB5" s="280">
        <f t="shared" si="2"/>
        <v>0</v>
      </c>
      <c r="BC5" s="280">
        <f t="shared" si="2"/>
        <v>0</v>
      </c>
      <c r="BD5" s="280">
        <f t="shared" si="2"/>
        <v>0</v>
      </c>
      <c r="BE5" s="280">
        <f t="shared" si="2"/>
        <v>0</v>
      </c>
      <c r="BF5" s="280">
        <f t="shared" si="2"/>
        <v>0</v>
      </c>
      <c r="BG5" s="280">
        <f t="shared" si="2"/>
        <v>0</v>
      </c>
      <c r="BH5" s="280">
        <f t="shared" si="2"/>
        <v>0</v>
      </c>
      <c r="BI5" s="280">
        <f t="shared" si="2"/>
        <v>0</v>
      </c>
      <c r="BJ5" s="280">
        <f t="shared" si="2"/>
        <v>0</v>
      </c>
      <c r="BK5" s="280">
        <f t="shared" si="2"/>
        <v>0</v>
      </c>
      <c r="BL5" s="279">
        <f>SUM(AZ5:BK5)</f>
        <v>0</v>
      </c>
    </row>
    <row r="6" spans="1:67" x14ac:dyDescent="0.25">
      <c r="A6" s="268" t="s">
        <v>152</v>
      </c>
      <c r="B6" s="175">
        <v>0</v>
      </c>
      <c r="C6" s="175">
        <v>0</v>
      </c>
      <c r="D6" s="272">
        <v>5338.69</v>
      </c>
      <c r="E6" s="272">
        <v>5338.69</v>
      </c>
      <c r="F6" s="272">
        <v>5338.69</v>
      </c>
      <c r="G6" s="272">
        <v>5338.69</v>
      </c>
      <c r="H6" s="272">
        <v>5338.69</v>
      </c>
      <c r="I6" s="272">
        <v>5338.69</v>
      </c>
      <c r="J6" s="272">
        <v>5338.69</v>
      </c>
      <c r="K6" s="272">
        <v>5338.69</v>
      </c>
      <c r="L6" s="272">
        <v>5338.69</v>
      </c>
      <c r="M6" s="272">
        <v>5338.69</v>
      </c>
      <c r="N6" s="272">
        <v>5338.69</v>
      </c>
      <c r="O6" s="272">
        <v>5338.69</v>
      </c>
      <c r="P6" s="272">
        <f t="shared" ref="P6:P69" si="3">SUM(D6:O6)</f>
        <v>64064.280000000006</v>
      </c>
      <c r="Q6" s="272">
        <v>5338.69</v>
      </c>
      <c r="R6" s="272">
        <v>5338.69</v>
      </c>
      <c r="S6" s="272">
        <v>5338.69</v>
      </c>
      <c r="T6" s="272">
        <v>5338.69</v>
      </c>
      <c r="U6" s="272">
        <v>5338.69</v>
      </c>
      <c r="V6" s="272">
        <v>5338.69</v>
      </c>
      <c r="W6" s="272">
        <v>5338.69</v>
      </c>
      <c r="X6" s="272">
        <v>5338.69</v>
      </c>
      <c r="Y6" s="272">
        <v>5338.69</v>
      </c>
      <c r="Z6" s="272">
        <v>5338.69</v>
      </c>
      <c r="AA6" s="272">
        <v>5338.69</v>
      </c>
      <c r="AB6" s="272">
        <v>5338.69</v>
      </c>
      <c r="AC6" s="272">
        <v>5338.69</v>
      </c>
      <c r="AD6" s="272">
        <v>5338.69</v>
      </c>
      <c r="AE6" s="272">
        <v>5338.69</v>
      </c>
      <c r="AF6" s="272">
        <v>5338.69</v>
      </c>
      <c r="AG6" s="170">
        <f t="shared" ref="AG6:AG69" si="4">SUM(U6:AF6)</f>
        <v>64064.280000000006</v>
      </c>
      <c r="AH6" s="170"/>
      <c r="AI6" s="279">
        <f t="shared" ref="AI6:AT40" si="5">ROUND(D6*$B6/12,2)</f>
        <v>0</v>
      </c>
      <c r="AJ6" s="279">
        <f t="shared" si="0"/>
        <v>0</v>
      </c>
      <c r="AK6" s="279">
        <f t="shared" si="0"/>
        <v>0</v>
      </c>
      <c r="AL6" s="279">
        <f t="shared" si="0"/>
        <v>0</v>
      </c>
      <c r="AM6" s="279">
        <f t="shared" si="0"/>
        <v>0</v>
      </c>
      <c r="AN6" s="279">
        <f t="shared" si="0"/>
        <v>0</v>
      </c>
      <c r="AO6" s="279">
        <f t="shared" si="0"/>
        <v>0</v>
      </c>
      <c r="AP6" s="279">
        <f t="shared" si="0"/>
        <v>0</v>
      </c>
      <c r="AQ6" s="279">
        <f t="shared" si="0"/>
        <v>0</v>
      </c>
      <c r="AR6" s="279">
        <f t="shared" si="0"/>
        <v>0</v>
      </c>
      <c r="AS6" s="279">
        <f t="shared" si="0"/>
        <v>0</v>
      </c>
      <c r="AT6" s="279">
        <f t="shared" si="0"/>
        <v>0</v>
      </c>
      <c r="AU6" s="280">
        <f t="shared" ref="AU6:AU69" si="6">SUM(AI6:AT6)</f>
        <v>0</v>
      </c>
      <c r="AV6" s="280">
        <f t="shared" ref="AV6:AY69" si="7">ROUND(Q6*$B6/12,2)</f>
        <v>0</v>
      </c>
      <c r="AW6" s="280">
        <f t="shared" si="1"/>
        <v>0</v>
      </c>
      <c r="AX6" s="280">
        <f t="shared" si="1"/>
        <v>0</v>
      </c>
      <c r="AY6" s="280">
        <f t="shared" si="1"/>
        <v>0</v>
      </c>
      <c r="AZ6" s="280">
        <f t="shared" ref="AZ6:BK40" si="8">ROUND(U6*$C6/12,2)</f>
        <v>0</v>
      </c>
      <c r="BA6" s="280">
        <f t="shared" si="2"/>
        <v>0</v>
      </c>
      <c r="BB6" s="280">
        <f t="shared" si="2"/>
        <v>0</v>
      </c>
      <c r="BC6" s="280">
        <f t="shared" si="2"/>
        <v>0</v>
      </c>
      <c r="BD6" s="280">
        <f t="shared" si="2"/>
        <v>0</v>
      </c>
      <c r="BE6" s="280">
        <f t="shared" si="2"/>
        <v>0</v>
      </c>
      <c r="BF6" s="280">
        <f t="shared" si="2"/>
        <v>0</v>
      </c>
      <c r="BG6" s="280">
        <f t="shared" si="2"/>
        <v>0</v>
      </c>
      <c r="BH6" s="280">
        <f t="shared" si="2"/>
        <v>0</v>
      </c>
      <c r="BI6" s="280">
        <f t="shared" si="2"/>
        <v>0</v>
      </c>
      <c r="BJ6" s="280">
        <f t="shared" si="2"/>
        <v>0</v>
      </c>
      <c r="BK6" s="280">
        <f t="shared" si="2"/>
        <v>0</v>
      </c>
      <c r="BL6" s="279">
        <f t="shared" ref="BL6:BL69" si="9">SUM(AZ6:BK6)</f>
        <v>0</v>
      </c>
    </row>
    <row r="7" spans="1:67" x14ac:dyDescent="0.25">
      <c r="A7" s="268" t="s">
        <v>153</v>
      </c>
      <c r="B7" s="175">
        <v>3.6299999999999999E-2</v>
      </c>
      <c r="C7" s="175">
        <v>3.6299999999999999E-2</v>
      </c>
      <c r="D7" s="272">
        <v>55918.83</v>
      </c>
      <c r="E7" s="272">
        <v>55918.83</v>
      </c>
      <c r="F7" s="272">
        <v>55918.83</v>
      </c>
      <c r="G7" s="272">
        <v>55918.83</v>
      </c>
      <c r="H7" s="272">
        <v>55918.83</v>
      </c>
      <c r="I7" s="272">
        <v>55918.83</v>
      </c>
      <c r="J7" s="272">
        <v>55918.83</v>
      </c>
      <c r="K7" s="272">
        <v>55918.83</v>
      </c>
      <c r="L7" s="272">
        <v>55918.83</v>
      </c>
      <c r="M7" s="272">
        <v>55918.83</v>
      </c>
      <c r="N7" s="272">
        <v>55918.83</v>
      </c>
      <c r="O7" s="272">
        <v>55918.83</v>
      </c>
      <c r="P7" s="272">
        <f t="shared" si="3"/>
        <v>671025.96</v>
      </c>
      <c r="Q7" s="272">
        <v>55918.83</v>
      </c>
      <c r="R7" s="272">
        <v>55918.83</v>
      </c>
      <c r="S7" s="272">
        <v>55918.83</v>
      </c>
      <c r="T7" s="272">
        <v>55918.83</v>
      </c>
      <c r="U7" s="272">
        <v>55918.83</v>
      </c>
      <c r="V7" s="272">
        <v>55918.83</v>
      </c>
      <c r="W7" s="272">
        <v>55918.83</v>
      </c>
      <c r="X7" s="272">
        <v>55918.83</v>
      </c>
      <c r="Y7" s="272">
        <v>55918.83</v>
      </c>
      <c r="Z7" s="272">
        <v>55918.83</v>
      </c>
      <c r="AA7" s="272">
        <v>55918.83</v>
      </c>
      <c r="AB7" s="272">
        <v>55918.83</v>
      </c>
      <c r="AC7" s="272">
        <v>55918.83</v>
      </c>
      <c r="AD7" s="272">
        <v>55918.83</v>
      </c>
      <c r="AE7" s="272">
        <v>55918.83</v>
      </c>
      <c r="AF7" s="272">
        <v>55918.83</v>
      </c>
      <c r="AG7" s="170">
        <f t="shared" si="4"/>
        <v>671025.96</v>
      </c>
      <c r="AH7" s="170"/>
      <c r="AI7" s="279">
        <f t="shared" si="5"/>
        <v>169.15</v>
      </c>
      <c r="AJ7" s="279">
        <f t="shared" si="0"/>
        <v>169.15</v>
      </c>
      <c r="AK7" s="279">
        <f t="shared" si="0"/>
        <v>169.15</v>
      </c>
      <c r="AL7" s="279">
        <f t="shared" si="0"/>
        <v>169.15</v>
      </c>
      <c r="AM7" s="279">
        <f t="shared" si="0"/>
        <v>169.15</v>
      </c>
      <c r="AN7" s="279">
        <f t="shared" si="0"/>
        <v>169.15</v>
      </c>
      <c r="AO7" s="279">
        <f t="shared" si="0"/>
        <v>169.15</v>
      </c>
      <c r="AP7" s="279">
        <f t="shared" si="0"/>
        <v>169.15</v>
      </c>
      <c r="AQ7" s="279">
        <f t="shared" si="0"/>
        <v>169.15</v>
      </c>
      <c r="AR7" s="279">
        <f t="shared" si="0"/>
        <v>169.15</v>
      </c>
      <c r="AS7" s="279">
        <f t="shared" si="0"/>
        <v>169.15</v>
      </c>
      <c r="AT7" s="279">
        <f t="shared" si="0"/>
        <v>169.15</v>
      </c>
      <c r="AU7" s="280">
        <f t="shared" si="6"/>
        <v>2029.8000000000004</v>
      </c>
      <c r="AV7" s="280">
        <f t="shared" si="7"/>
        <v>169.15</v>
      </c>
      <c r="AW7" s="280">
        <f t="shared" si="1"/>
        <v>169.15</v>
      </c>
      <c r="AX7" s="280">
        <f t="shared" si="1"/>
        <v>169.15</v>
      </c>
      <c r="AY7" s="280">
        <f t="shared" si="1"/>
        <v>169.15</v>
      </c>
      <c r="AZ7" s="280">
        <f t="shared" si="8"/>
        <v>169.15</v>
      </c>
      <c r="BA7" s="280">
        <f t="shared" si="2"/>
        <v>169.15</v>
      </c>
      <c r="BB7" s="280">
        <f t="shared" si="2"/>
        <v>169.15</v>
      </c>
      <c r="BC7" s="280">
        <f t="shared" si="2"/>
        <v>169.15</v>
      </c>
      <c r="BD7" s="280">
        <f t="shared" si="2"/>
        <v>169.15</v>
      </c>
      <c r="BE7" s="280">
        <f t="shared" si="2"/>
        <v>169.15</v>
      </c>
      <c r="BF7" s="280">
        <f t="shared" si="2"/>
        <v>169.15</v>
      </c>
      <c r="BG7" s="280">
        <f t="shared" si="2"/>
        <v>169.15</v>
      </c>
      <c r="BH7" s="280">
        <f t="shared" si="2"/>
        <v>169.15</v>
      </c>
      <c r="BI7" s="280">
        <f t="shared" si="2"/>
        <v>169.15</v>
      </c>
      <c r="BJ7" s="280">
        <f t="shared" si="2"/>
        <v>169.15</v>
      </c>
      <c r="BK7" s="280">
        <f t="shared" si="2"/>
        <v>169.15</v>
      </c>
      <c r="BL7" s="279">
        <f t="shared" si="9"/>
        <v>2029.8000000000004</v>
      </c>
    </row>
    <row r="8" spans="1:67" x14ac:dyDescent="0.25">
      <c r="A8" s="268" t="s">
        <v>543</v>
      </c>
      <c r="B8" s="175">
        <v>3.6299999999999999E-2</v>
      </c>
      <c r="C8" s="175">
        <v>3.6299999999999999E-2</v>
      </c>
      <c r="D8" s="272">
        <v>0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  <c r="L8" s="272">
        <v>0</v>
      </c>
      <c r="M8" s="272">
        <v>0</v>
      </c>
      <c r="N8" s="272">
        <v>0</v>
      </c>
      <c r="O8" s="272">
        <v>0</v>
      </c>
      <c r="P8" s="272">
        <f t="shared" si="3"/>
        <v>0</v>
      </c>
      <c r="Q8" s="272">
        <v>0</v>
      </c>
      <c r="R8" s="272">
        <v>0</v>
      </c>
      <c r="S8" s="272">
        <v>0</v>
      </c>
      <c r="T8" s="272">
        <v>0</v>
      </c>
      <c r="U8" s="272">
        <v>0</v>
      </c>
      <c r="V8" s="272">
        <v>0</v>
      </c>
      <c r="W8" s="272">
        <v>0</v>
      </c>
      <c r="X8" s="272">
        <v>0</v>
      </c>
      <c r="Y8" s="272">
        <v>0</v>
      </c>
      <c r="Z8" s="272">
        <v>0</v>
      </c>
      <c r="AA8" s="272">
        <v>0</v>
      </c>
      <c r="AB8" s="272">
        <v>0</v>
      </c>
      <c r="AC8" s="272">
        <v>0</v>
      </c>
      <c r="AD8" s="272">
        <v>0</v>
      </c>
      <c r="AE8" s="272">
        <v>0</v>
      </c>
      <c r="AF8" s="272">
        <v>0</v>
      </c>
      <c r="AG8" s="170">
        <f t="shared" si="4"/>
        <v>0</v>
      </c>
      <c r="AH8" s="170"/>
      <c r="AI8" s="279">
        <f t="shared" si="5"/>
        <v>0</v>
      </c>
      <c r="AJ8" s="279">
        <f t="shared" si="0"/>
        <v>0</v>
      </c>
      <c r="AK8" s="279">
        <f t="shared" si="0"/>
        <v>0</v>
      </c>
      <c r="AL8" s="279">
        <f t="shared" si="0"/>
        <v>0</v>
      </c>
      <c r="AM8" s="279">
        <f t="shared" si="0"/>
        <v>0</v>
      </c>
      <c r="AN8" s="279">
        <f t="shared" si="0"/>
        <v>0</v>
      </c>
      <c r="AO8" s="279">
        <f t="shared" si="0"/>
        <v>0</v>
      </c>
      <c r="AP8" s="279">
        <f t="shared" si="0"/>
        <v>0</v>
      </c>
      <c r="AQ8" s="279">
        <f t="shared" si="0"/>
        <v>0</v>
      </c>
      <c r="AR8" s="279">
        <f t="shared" si="0"/>
        <v>0</v>
      </c>
      <c r="AS8" s="279">
        <f t="shared" si="0"/>
        <v>0</v>
      </c>
      <c r="AT8" s="279">
        <f t="shared" si="0"/>
        <v>0</v>
      </c>
      <c r="AU8" s="280">
        <f t="shared" si="6"/>
        <v>0</v>
      </c>
      <c r="AV8" s="280">
        <f t="shared" si="7"/>
        <v>0</v>
      </c>
      <c r="AW8" s="280">
        <f t="shared" si="1"/>
        <v>0</v>
      </c>
      <c r="AX8" s="280">
        <f t="shared" si="1"/>
        <v>0</v>
      </c>
      <c r="AY8" s="280">
        <f t="shared" si="1"/>
        <v>0</v>
      </c>
      <c r="AZ8" s="280">
        <f t="shared" si="8"/>
        <v>0</v>
      </c>
      <c r="BA8" s="280">
        <f t="shared" si="2"/>
        <v>0</v>
      </c>
      <c r="BB8" s="280">
        <f t="shared" si="2"/>
        <v>0</v>
      </c>
      <c r="BC8" s="280">
        <f t="shared" si="2"/>
        <v>0</v>
      </c>
      <c r="BD8" s="280">
        <f t="shared" si="2"/>
        <v>0</v>
      </c>
      <c r="BE8" s="280">
        <f t="shared" si="2"/>
        <v>0</v>
      </c>
      <c r="BF8" s="280">
        <f t="shared" si="2"/>
        <v>0</v>
      </c>
      <c r="BG8" s="280">
        <f t="shared" si="2"/>
        <v>0</v>
      </c>
      <c r="BH8" s="280">
        <f t="shared" si="2"/>
        <v>0</v>
      </c>
      <c r="BI8" s="280">
        <f t="shared" si="2"/>
        <v>0</v>
      </c>
      <c r="BJ8" s="280">
        <f t="shared" si="2"/>
        <v>0</v>
      </c>
      <c r="BK8" s="280">
        <f t="shared" si="2"/>
        <v>0</v>
      </c>
      <c r="BL8" s="279">
        <f t="shared" si="9"/>
        <v>0</v>
      </c>
    </row>
    <row r="9" spans="1:67" x14ac:dyDescent="0.25">
      <c r="A9" s="268" t="s">
        <v>154</v>
      </c>
      <c r="B9" s="175">
        <v>0.20960000000000001</v>
      </c>
      <c r="C9" s="175">
        <v>0.20960000000000001</v>
      </c>
      <c r="D9" s="272">
        <v>60641434.799999997</v>
      </c>
      <c r="E9" s="272">
        <v>62497949.390000001</v>
      </c>
      <c r="F9" s="272">
        <v>62086691.390000001</v>
      </c>
      <c r="G9" s="272">
        <v>61898926.240000002</v>
      </c>
      <c r="H9" s="272">
        <v>61729768.770000003</v>
      </c>
      <c r="I9" s="272">
        <v>61227913.950000003</v>
      </c>
      <c r="J9" s="272">
        <v>62510029.879999995</v>
      </c>
      <c r="K9" s="272">
        <v>64454813.240000002</v>
      </c>
      <c r="L9" s="272">
        <v>64366271.939999998</v>
      </c>
      <c r="M9" s="272">
        <v>67156972.405000001</v>
      </c>
      <c r="N9" s="272">
        <v>70936886.969999999</v>
      </c>
      <c r="O9" s="272">
        <v>73717838.399999991</v>
      </c>
      <c r="P9" s="272">
        <f t="shared" si="3"/>
        <v>773225497.37499988</v>
      </c>
      <c r="Q9" s="272">
        <v>75775188.089999989</v>
      </c>
      <c r="R9" s="272">
        <v>74526672.769999996</v>
      </c>
      <c r="S9" s="272">
        <v>73287991.949999988</v>
      </c>
      <c r="T9" s="272">
        <v>73308683.544999987</v>
      </c>
      <c r="U9" s="272">
        <v>73428814.399999991</v>
      </c>
      <c r="V9" s="272">
        <v>76738263.179999977</v>
      </c>
      <c r="W9" s="272">
        <v>80194211.539999992</v>
      </c>
      <c r="X9" s="272">
        <v>80235989.554999992</v>
      </c>
      <c r="Y9" s="272">
        <v>80103008.280000016</v>
      </c>
      <c r="Z9" s="272">
        <v>79552881.075000003</v>
      </c>
      <c r="AA9" s="272">
        <v>77757989.055000007</v>
      </c>
      <c r="AB9" s="272">
        <v>77603411.88000001</v>
      </c>
      <c r="AC9" s="272">
        <v>78151051.739999995</v>
      </c>
      <c r="AD9" s="272">
        <v>76371564.685000002</v>
      </c>
      <c r="AE9" s="272">
        <v>79178030.295000002</v>
      </c>
      <c r="AF9" s="272">
        <v>83804321.820000008</v>
      </c>
      <c r="AG9" s="170">
        <f t="shared" si="4"/>
        <v>943119537.50500011</v>
      </c>
      <c r="AH9" s="170"/>
      <c r="AI9" s="279">
        <f t="shared" si="5"/>
        <v>1059203.73</v>
      </c>
      <c r="AJ9" s="279">
        <f t="shared" si="0"/>
        <v>1091630.8500000001</v>
      </c>
      <c r="AK9" s="279">
        <f t="shared" si="0"/>
        <v>1084447.54</v>
      </c>
      <c r="AL9" s="279">
        <f t="shared" si="0"/>
        <v>1081167.9099999999</v>
      </c>
      <c r="AM9" s="279">
        <f t="shared" si="0"/>
        <v>1078213.29</v>
      </c>
      <c r="AN9" s="279">
        <f t="shared" si="0"/>
        <v>1069447.56</v>
      </c>
      <c r="AO9" s="279">
        <f t="shared" si="0"/>
        <v>1091841.8600000001</v>
      </c>
      <c r="AP9" s="279">
        <f t="shared" si="0"/>
        <v>1125810.74</v>
      </c>
      <c r="AQ9" s="279">
        <f t="shared" si="0"/>
        <v>1124264.22</v>
      </c>
      <c r="AR9" s="279">
        <f t="shared" si="0"/>
        <v>1173008.45</v>
      </c>
      <c r="AS9" s="279">
        <f t="shared" si="0"/>
        <v>1239030.96</v>
      </c>
      <c r="AT9" s="279">
        <f t="shared" si="0"/>
        <v>1287604.9099999999</v>
      </c>
      <c r="AU9" s="280">
        <f t="shared" si="6"/>
        <v>13505672.02</v>
      </c>
      <c r="AV9" s="280">
        <f t="shared" si="7"/>
        <v>1323539.95</v>
      </c>
      <c r="AW9" s="280">
        <f t="shared" si="1"/>
        <v>1301732.55</v>
      </c>
      <c r="AX9" s="280">
        <f t="shared" si="1"/>
        <v>1280096.93</v>
      </c>
      <c r="AY9" s="280">
        <f t="shared" si="1"/>
        <v>1280458.3400000001</v>
      </c>
      <c r="AZ9" s="280">
        <f t="shared" si="8"/>
        <v>1282556.6200000001</v>
      </c>
      <c r="BA9" s="280">
        <f t="shared" si="2"/>
        <v>1340361.6599999999</v>
      </c>
      <c r="BB9" s="280">
        <f t="shared" si="2"/>
        <v>1400725.56</v>
      </c>
      <c r="BC9" s="280">
        <f t="shared" si="2"/>
        <v>1401455.28</v>
      </c>
      <c r="BD9" s="280">
        <f t="shared" si="2"/>
        <v>1399132.54</v>
      </c>
      <c r="BE9" s="280">
        <f t="shared" si="2"/>
        <v>1389523.66</v>
      </c>
      <c r="BF9" s="280">
        <f t="shared" si="2"/>
        <v>1358172.88</v>
      </c>
      <c r="BG9" s="280">
        <f t="shared" si="2"/>
        <v>1355472.93</v>
      </c>
      <c r="BH9" s="280">
        <f t="shared" si="2"/>
        <v>1365038.37</v>
      </c>
      <c r="BI9" s="280">
        <f t="shared" si="2"/>
        <v>1333956.6599999999</v>
      </c>
      <c r="BJ9" s="280">
        <f t="shared" si="2"/>
        <v>1382976.26</v>
      </c>
      <c r="BK9" s="280">
        <f t="shared" si="2"/>
        <v>1463782.15</v>
      </c>
      <c r="BL9" s="279">
        <f t="shared" si="9"/>
        <v>16473154.57</v>
      </c>
    </row>
    <row r="10" spans="1:67" x14ac:dyDescent="0.25">
      <c r="A10" s="268" t="s">
        <v>155</v>
      </c>
      <c r="B10" s="175">
        <v>0.10060000000000001</v>
      </c>
      <c r="C10" s="175">
        <v>0.10060000000000001</v>
      </c>
      <c r="D10" s="272">
        <v>55494363.990000002</v>
      </c>
      <c r="E10" s="272">
        <v>55494363.990000002</v>
      </c>
      <c r="F10" s="272">
        <v>55494363.990000002</v>
      </c>
      <c r="G10" s="272">
        <v>55494363.990000002</v>
      </c>
      <c r="H10" s="272">
        <v>55494363.990000002</v>
      </c>
      <c r="I10" s="272">
        <v>55494363.990000002</v>
      </c>
      <c r="J10" s="272">
        <v>55494363.990000002</v>
      </c>
      <c r="K10" s="272">
        <v>55494363.990000002</v>
      </c>
      <c r="L10" s="272">
        <v>55654629.545000002</v>
      </c>
      <c r="M10" s="272">
        <v>55821135.660000004</v>
      </c>
      <c r="N10" s="272">
        <v>55830981.269999996</v>
      </c>
      <c r="O10" s="272">
        <v>55904141.890000001</v>
      </c>
      <c r="P10" s="272">
        <f t="shared" si="3"/>
        <v>667165800.28499997</v>
      </c>
      <c r="Q10" s="272">
        <v>55973697.460000001</v>
      </c>
      <c r="R10" s="272">
        <v>55973697.460000001</v>
      </c>
      <c r="S10" s="272">
        <v>55973697.460000001</v>
      </c>
      <c r="T10" s="272">
        <v>37568200.505000003</v>
      </c>
      <c r="U10" s="272">
        <v>19190703.550000004</v>
      </c>
      <c r="V10" s="272">
        <v>19218703.550000004</v>
      </c>
      <c r="W10" s="272">
        <v>19218703.550000004</v>
      </c>
      <c r="X10" s="272">
        <v>19218703.550000004</v>
      </c>
      <c r="Y10" s="272">
        <v>19218703.550000004</v>
      </c>
      <c r="Z10" s="272">
        <v>19218703.550000004</v>
      </c>
      <c r="AA10" s="272">
        <v>19218703.550000004</v>
      </c>
      <c r="AB10" s="272">
        <v>19274097.050000004</v>
      </c>
      <c r="AC10" s="272">
        <v>19329490.550000004</v>
      </c>
      <c r="AD10" s="272">
        <v>19379490.550000004</v>
      </c>
      <c r="AE10" s="272">
        <v>19429490.550000004</v>
      </c>
      <c r="AF10" s="272">
        <v>19513490.550000004</v>
      </c>
      <c r="AG10" s="170">
        <f t="shared" si="4"/>
        <v>231428984.10000011</v>
      </c>
      <c r="AH10" s="170"/>
      <c r="AI10" s="279">
        <f t="shared" si="5"/>
        <v>465227.75</v>
      </c>
      <c r="AJ10" s="279">
        <f t="shared" si="0"/>
        <v>465227.75</v>
      </c>
      <c r="AK10" s="279">
        <f t="shared" si="0"/>
        <v>465227.75</v>
      </c>
      <c r="AL10" s="279">
        <f t="shared" si="0"/>
        <v>465227.75</v>
      </c>
      <c r="AM10" s="279">
        <f t="shared" si="0"/>
        <v>465227.75</v>
      </c>
      <c r="AN10" s="279">
        <f t="shared" si="0"/>
        <v>465227.75</v>
      </c>
      <c r="AO10" s="279">
        <f t="shared" si="0"/>
        <v>465227.75</v>
      </c>
      <c r="AP10" s="279">
        <f t="shared" si="0"/>
        <v>465227.75</v>
      </c>
      <c r="AQ10" s="279">
        <f t="shared" si="0"/>
        <v>466571.31</v>
      </c>
      <c r="AR10" s="279">
        <f t="shared" si="0"/>
        <v>467967.19</v>
      </c>
      <c r="AS10" s="279">
        <f t="shared" si="0"/>
        <v>468049.73</v>
      </c>
      <c r="AT10" s="279">
        <f t="shared" si="0"/>
        <v>468663.06</v>
      </c>
      <c r="AU10" s="280">
        <f t="shared" si="6"/>
        <v>5593073.29</v>
      </c>
      <c r="AV10" s="280">
        <f t="shared" si="7"/>
        <v>469246.16</v>
      </c>
      <c r="AW10" s="280">
        <f t="shared" si="1"/>
        <v>469246.16</v>
      </c>
      <c r="AX10" s="280">
        <f t="shared" si="1"/>
        <v>469246.16</v>
      </c>
      <c r="AY10" s="280">
        <f t="shared" si="1"/>
        <v>314946.75</v>
      </c>
      <c r="AZ10" s="280">
        <f t="shared" si="8"/>
        <v>160882.06</v>
      </c>
      <c r="BA10" s="280">
        <f t="shared" si="2"/>
        <v>161116.79999999999</v>
      </c>
      <c r="BB10" s="280">
        <f t="shared" si="2"/>
        <v>161116.79999999999</v>
      </c>
      <c r="BC10" s="280">
        <f t="shared" si="2"/>
        <v>161116.79999999999</v>
      </c>
      <c r="BD10" s="280">
        <f t="shared" si="2"/>
        <v>161116.79999999999</v>
      </c>
      <c r="BE10" s="280">
        <f t="shared" si="2"/>
        <v>161116.79999999999</v>
      </c>
      <c r="BF10" s="280">
        <f t="shared" si="2"/>
        <v>161116.79999999999</v>
      </c>
      <c r="BG10" s="280">
        <f t="shared" si="2"/>
        <v>161581.18</v>
      </c>
      <c r="BH10" s="280">
        <f t="shared" si="2"/>
        <v>162045.56</v>
      </c>
      <c r="BI10" s="280">
        <f t="shared" si="2"/>
        <v>162464.73000000001</v>
      </c>
      <c r="BJ10" s="280">
        <f t="shared" si="2"/>
        <v>162883.9</v>
      </c>
      <c r="BK10" s="280">
        <f t="shared" si="2"/>
        <v>163588.1</v>
      </c>
      <c r="BL10" s="279">
        <f t="shared" si="9"/>
        <v>1940146.33</v>
      </c>
    </row>
    <row r="11" spans="1:67" x14ac:dyDescent="0.25">
      <c r="A11" s="268" t="s">
        <v>156</v>
      </c>
      <c r="B11" s="175">
        <v>0</v>
      </c>
      <c r="C11" s="175">
        <v>0</v>
      </c>
      <c r="D11" s="272">
        <v>823156.57</v>
      </c>
      <c r="E11" s="272">
        <v>823156.57</v>
      </c>
      <c r="F11" s="272">
        <v>823156.57</v>
      </c>
      <c r="G11" s="272">
        <v>823156.57</v>
      </c>
      <c r="H11" s="272">
        <v>823156.57</v>
      </c>
      <c r="I11" s="272">
        <v>823156.57</v>
      </c>
      <c r="J11" s="272">
        <v>823156.57</v>
      </c>
      <c r="K11" s="272">
        <v>823156.57</v>
      </c>
      <c r="L11" s="272">
        <v>823156.57</v>
      </c>
      <c r="M11" s="272">
        <v>823156.57</v>
      </c>
      <c r="N11" s="272">
        <v>823156.57</v>
      </c>
      <c r="O11" s="272">
        <v>823156.57</v>
      </c>
      <c r="P11" s="272">
        <f t="shared" si="3"/>
        <v>9877878.8400000017</v>
      </c>
      <c r="Q11" s="272">
        <v>823156.57</v>
      </c>
      <c r="R11" s="272">
        <v>823156.57</v>
      </c>
      <c r="S11" s="272">
        <v>823156.57</v>
      </c>
      <c r="T11" s="272">
        <v>823156.57</v>
      </c>
      <c r="U11" s="272">
        <v>823156.57</v>
      </c>
      <c r="V11" s="272">
        <v>823156.57</v>
      </c>
      <c r="W11" s="272">
        <v>823156.57</v>
      </c>
      <c r="X11" s="272">
        <v>823156.57</v>
      </c>
      <c r="Y11" s="272">
        <v>823156.57</v>
      </c>
      <c r="Z11" s="272">
        <v>823156.57</v>
      </c>
      <c r="AA11" s="272">
        <v>823156.57</v>
      </c>
      <c r="AB11" s="272">
        <v>823156.57</v>
      </c>
      <c r="AC11" s="272">
        <v>823156.57</v>
      </c>
      <c r="AD11" s="272">
        <v>823156.57</v>
      </c>
      <c r="AE11" s="272">
        <v>823156.57</v>
      </c>
      <c r="AF11" s="272">
        <v>823156.57</v>
      </c>
      <c r="AG11" s="170">
        <f t="shared" si="4"/>
        <v>9877878.8400000017</v>
      </c>
      <c r="AH11" s="170"/>
      <c r="AI11" s="279">
        <f t="shared" si="5"/>
        <v>0</v>
      </c>
      <c r="AJ11" s="279">
        <f t="shared" si="0"/>
        <v>0</v>
      </c>
      <c r="AK11" s="279">
        <f t="shared" si="0"/>
        <v>0</v>
      </c>
      <c r="AL11" s="279">
        <f t="shared" si="0"/>
        <v>0</v>
      </c>
      <c r="AM11" s="279">
        <f t="shared" si="0"/>
        <v>0</v>
      </c>
      <c r="AN11" s="279">
        <f t="shared" si="0"/>
        <v>0</v>
      </c>
      <c r="AO11" s="279">
        <f t="shared" si="0"/>
        <v>0</v>
      </c>
      <c r="AP11" s="279">
        <f t="shared" si="0"/>
        <v>0</v>
      </c>
      <c r="AQ11" s="279">
        <f t="shared" si="0"/>
        <v>0</v>
      </c>
      <c r="AR11" s="279">
        <f t="shared" si="0"/>
        <v>0</v>
      </c>
      <c r="AS11" s="279">
        <f t="shared" si="0"/>
        <v>0</v>
      </c>
      <c r="AT11" s="279">
        <f t="shared" si="0"/>
        <v>0</v>
      </c>
      <c r="AU11" s="280">
        <f t="shared" si="6"/>
        <v>0</v>
      </c>
      <c r="AV11" s="280">
        <f t="shared" si="7"/>
        <v>0</v>
      </c>
      <c r="AW11" s="280">
        <f t="shared" si="1"/>
        <v>0</v>
      </c>
      <c r="AX11" s="280">
        <f t="shared" si="1"/>
        <v>0</v>
      </c>
      <c r="AY11" s="280">
        <f t="shared" si="1"/>
        <v>0</v>
      </c>
      <c r="AZ11" s="280">
        <f t="shared" si="8"/>
        <v>0</v>
      </c>
      <c r="BA11" s="280">
        <f t="shared" si="2"/>
        <v>0</v>
      </c>
      <c r="BB11" s="280">
        <f t="shared" si="2"/>
        <v>0</v>
      </c>
      <c r="BC11" s="280">
        <f t="shared" si="2"/>
        <v>0</v>
      </c>
      <c r="BD11" s="280">
        <f t="shared" si="2"/>
        <v>0</v>
      </c>
      <c r="BE11" s="280">
        <f t="shared" si="2"/>
        <v>0</v>
      </c>
      <c r="BF11" s="280">
        <f t="shared" si="2"/>
        <v>0</v>
      </c>
      <c r="BG11" s="280">
        <f t="shared" si="2"/>
        <v>0</v>
      </c>
      <c r="BH11" s="280">
        <f t="shared" si="2"/>
        <v>0</v>
      </c>
      <c r="BI11" s="280">
        <f t="shared" si="2"/>
        <v>0</v>
      </c>
      <c r="BJ11" s="280">
        <f t="shared" si="2"/>
        <v>0</v>
      </c>
      <c r="BK11" s="280">
        <f t="shared" si="2"/>
        <v>0</v>
      </c>
      <c r="BL11" s="279">
        <f t="shared" si="9"/>
        <v>0</v>
      </c>
    </row>
    <row r="12" spans="1:67" x14ac:dyDescent="0.25">
      <c r="A12" s="268" t="s">
        <v>157</v>
      </c>
      <c r="B12" s="175">
        <v>0</v>
      </c>
      <c r="C12" s="175">
        <v>0</v>
      </c>
      <c r="D12" s="272">
        <v>74827.839999999997</v>
      </c>
      <c r="E12" s="272">
        <v>74827.839999999997</v>
      </c>
      <c r="F12" s="272">
        <v>74827.839999999997</v>
      </c>
      <c r="G12" s="272">
        <v>74827.839999999997</v>
      </c>
      <c r="H12" s="272">
        <v>74827.839999999997</v>
      </c>
      <c r="I12" s="272">
        <v>74827.839999999997</v>
      </c>
      <c r="J12" s="272">
        <v>74827.839999999997</v>
      </c>
      <c r="K12" s="272">
        <v>74827.839999999997</v>
      </c>
      <c r="L12" s="272">
        <v>74827.839999999997</v>
      </c>
      <c r="M12" s="272">
        <v>74827.839999999997</v>
      </c>
      <c r="N12" s="272">
        <v>74827.839999999997</v>
      </c>
      <c r="O12" s="272">
        <v>74827.839999999997</v>
      </c>
      <c r="P12" s="272">
        <f t="shared" si="3"/>
        <v>897934.07999999973</v>
      </c>
      <c r="Q12" s="272">
        <v>74827.839999999997</v>
      </c>
      <c r="R12" s="272">
        <v>74827.839999999997</v>
      </c>
      <c r="S12" s="272">
        <v>74827.839999999997</v>
      </c>
      <c r="T12" s="272">
        <v>74827.839999999997</v>
      </c>
      <c r="U12" s="272">
        <v>74827.839999999997</v>
      </c>
      <c r="V12" s="272">
        <v>74827.839999999997</v>
      </c>
      <c r="W12" s="272">
        <v>74827.839999999997</v>
      </c>
      <c r="X12" s="272">
        <v>74827.839999999997</v>
      </c>
      <c r="Y12" s="272">
        <v>74827.839999999997</v>
      </c>
      <c r="Z12" s="272">
        <v>74827.839999999997</v>
      </c>
      <c r="AA12" s="272">
        <v>74827.839999999997</v>
      </c>
      <c r="AB12" s="272">
        <v>74827.839999999997</v>
      </c>
      <c r="AC12" s="272">
        <v>74827.839999999997</v>
      </c>
      <c r="AD12" s="272">
        <v>74827.839999999997</v>
      </c>
      <c r="AE12" s="272">
        <v>74827.839999999997</v>
      </c>
      <c r="AF12" s="272">
        <v>74827.839999999997</v>
      </c>
      <c r="AG12" s="170">
        <f t="shared" si="4"/>
        <v>897934.07999999973</v>
      </c>
      <c r="AH12" s="170"/>
      <c r="AI12" s="279">
        <f t="shared" si="5"/>
        <v>0</v>
      </c>
      <c r="AJ12" s="279">
        <f t="shared" si="0"/>
        <v>0</v>
      </c>
      <c r="AK12" s="279">
        <f t="shared" si="0"/>
        <v>0</v>
      </c>
      <c r="AL12" s="279">
        <f t="shared" si="0"/>
        <v>0</v>
      </c>
      <c r="AM12" s="279">
        <f t="shared" si="0"/>
        <v>0</v>
      </c>
      <c r="AN12" s="279">
        <f t="shared" si="0"/>
        <v>0</v>
      </c>
      <c r="AO12" s="279">
        <f t="shared" si="0"/>
        <v>0</v>
      </c>
      <c r="AP12" s="279">
        <f t="shared" si="0"/>
        <v>0</v>
      </c>
      <c r="AQ12" s="279">
        <f t="shared" si="0"/>
        <v>0</v>
      </c>
      <c r="AR12" s="279">
        <f t="shared" si="0"/>
        <v>0</v>
      </c>
      <c r="AS12" s="279">
        <f t="shared" si="0"/>
        <v>0</v>
      </c>
      <c r="AT12" s="279">
        <f t="shared" si="0"/>
        <v>0</v>
      </c>
      <c r="AU12" s="280">
        <f t="shared" si="6"/>
        <v>0</v>
      </c>
      <c r="AV12" s="280">
        <f t="shared" si="7"/>
        <v>0</v>
      </c>
      <c r="AW12" s="280">
        <f t="shared" si="1"/>
        <v>0</v>
      </c>
      <c r="AX12" s="280">
        <f t="shared" si="1"/>
        <v>0</v>
      </c>
      <c r="AY12" s="280">
        <f t="shared" si="1"/>
        <v>0</v>
      </c>
      <c r="AZ12" s="280">
        <f t="shared" si="8"/>
        <v>0</v>
      </c>
      <c r="BA12" s="280">
        <f t="shared" si="2"/>
        <v>0</v>
      </c>
      <c r="BB12" s="280">
        <f t="shared" si="2"/>
        <v>0</v>
      </c>
      <c r="BC12" s="280">
        <f t="shared" si="2"/>
        <v>0</v>
      </c>
      <c r="BD12" s="280">
        <f t="shared" si="2"/>
        <v>0</v>
      </c>
      <c r="BE12" s="280">
        <f t="shared" si="2"/>
        <v>0</v>
      </c>
      <c r="BF12" s="280">
        <f t="shared" si="2"/>
        <v>0</v>
      </c>
      <c r="BG12" s="280">
        <f t="shared" si="2"/>
        <v>0</v>
      </c>
      <c r="BH12" s="280">
        <f t="shared" si="2"/>
        <v>0</v>
      </c>
      <c r="BI12" s="280">
        <f t="shared" si="2"/>
        <v>0</v>
      </c>
      <c r="BJ12" s="280">
        <f t="shared" si="2"/>
        <v>0</v>
      </c>
      <c r="BK12" s="280">
        <f t="shared" si="2"/>
        <v>0</v>
      </c>
      <c r="BL12" s="279">
        <f t="shared" si="9"/>
        <v>0</v>
      </c>
    </row>
    <row r="13" spans="1:67" x14ac:dyDescent="0.25">
      <c r="A13" s="268" t="s">
        <v>158</v>
      </c>
      <c r="B13" s="175">
        <v>0</v>
      </c>
      <c r="C13" s="175">
        <v>0</v>
      </c>
      <c r="D13" s="272">
        <v>1406997.45</v>
      </c>
      <c r="E13" s="272">
        <v>1406997.45</v>
      </c>
      <c r="F13" s="272">
        <v>1406997.45</v>
      </c>
      <c r="G13" s="272">
        <v>1406997.45</v>
      </c>
      <c r="H13" s="272">
        <v>1406997.45</v>
      </c>
      <c r="I13" s="272">
        <v>1406997.45</v>
      </c>
      <c r="J13" s="272">
        <v>1406997.45</v>
      </c>
      <c r="K13" s="272">
        <v>1406997.45</v>
      </c>
      <c r="L13" s="272">
        <v>1406997.45</v>
      </c>
      <c r="M13" s="272">
        <v>1406997.45</v>
      </c>
      <c r="N13" s="272">
        <v>1406997.45</v>
      </c>
      <c r="O13" s="272">
        <v>1406997.45</v>
      </c>
      <c r="P13" s="272">
        <f t="shared" si="3"/>
        <v>16883969.399999995</v>
      </c>
      <c r="Q13" s="272">
        <v>1406997.45</v>
      </c>
      <c r="R13" s="272">
        <v>1406997.45</v>
      </c>
      <c r="S13" s="272">
        <v>1406997.45</v>
      </c>
      <c r="T13" s="272">
        <v>1406997.45</v>
      </c>
      <c r="U13" s="272">
        <v>1406997.45</v>
      </c>
      <c r="V13" s="272">
        <v>1406997.45</v>
      </c>
      <c r="W13" s="272">
        <v>1406997.45</v>
      </c>
      <c r="X13" s="272">
        <v>1406997.45</v>
      </c>
      <c r="Y13" s="272">
        <v>1406997.45</v>
      </c>
      <c r="Z13" s="272">
        <v>1406997.45</v>
      </c>
      <c r="AA13" s="272">
        <v>1406997.45</v>
      </c>
      <c r="AB13" s="272">
        <v>1406997.45</v>
      </c>
      <c r="AC13" s="272">
        <v>1406997.45</v>
      </c>
      <c r="AD13" s="272">
        <v>1406997.45</v>
      </c>
      <c r="AE13" s="272">
        <v>1406997.45</v>
      </c>
      <c r="AF13" s="272">
        <v>1406997.45</v>
      </c>
      <c r="AG13" s="170">
        <f t="shared" si="4"/>
        <v>16883969.399999995</v>
      </c>
      <c r="AH13" s="170"/>
      <c r="AI13" s="279">
        <f t="shared" si="5"/>
        <v>0</v>
      </c>
      <c r="AJ13" s="279">
        <f t="shared" si="0"/>
        <v>0</v>
      </c>
      <c r="AK13" s="279">
        <f t="shared" si="0"/>
        <v>0</v>
      </c>
      <c r="AL13" s="279">
        <f t="shared" si="0"/>
        <v>0</v>
      </c>
      <c r="AM13" s="279">
        <f t="shared" si="0"/>
        <v>0</v>
      </c>
      <c r="AN13" s="279">
        <f t="shared" si="0"/>
        <v>0</v>
      </c>
      <c r="AO13" s="279">
        <f t="shared" si="0"/>
        <v>0</v>
      </c>
      <c r="AP13" s="279">
        <f t="shared" si="0"/>
        <v>0</v>
      </c>
      <c r="AQ13" s="279">
        <f t="shared" si="0"/>
        <v>0</v>
      </c>
      <c r="AR13" s="279">
        <f t="shared" si="0"/>
        <v>0</v>
      </c>
      <c r="AS13" s="279">
        <f t="shared" si="0"/>
        <v>0</v>
      </c>
      <c r="AT13" s="279">
        <f t="shared" si="0"/>
        <v>0</v>
      </c>
      <c r="AU13" s="280">
        <f t="shared" si="6"/>
        <v>0</v>
      </c>
      <c r="AV13" s="280">
        <f t="shared" si="7"/>
        <v>0</v>
      </c>
      <c r="AW13" s="280">
        <f t="shared" si="1"/>
        <v>0</v>
      </c>
      <c r="AX13" s="280">
        <f t="shared" si="1"/>
        <v>0</v>
      </c>
      <c r="AY13" s="280">
        <f t="shared" si="1"/>
        <v>0</v>
      </c>
      <c r="AZ13" s="280">
        <f t="shared" si="8"/>
        <v>0</v>
      </c>
      <c r="BA13" s="280">
        <f t="shared" si="2"/>
        <v>0</v>
      </c>
      <c r="BB13" s="280">
        <f t="shared" si="2"/>
        <v>0</v>
      </c>
      <c r="BC13" s="280">
        <f t="shared" si="2"/>
        <v>0</v>
      </c>
      <c r="BD13" s="280">
        <f t="shared" si="2"/>
        <v>0</v>
      </c>
      <c r="BE13" s="280">
        <f t="shared" si="2"/>
        <v>0</v>
      </c>
      <c r="BF13" s="280">
        <f t="shared" si="2"/>
        <v>0</v>
      </c>
      <c r="BG13" s="280">
        <f t="shared" si="2"/>
        <v>0</v>
      </c>
      <c r="BH13" s="280">
        <f t="shared" si="2"/>
        <v>0</v>
      </c>
      <c r="BI13" s="280">
        <f t="shared" si="2"/>
        <v>0</v>
      </c>
      <c r="BJ13" s="280">
        <f t="shared" si="2"/>
        <v>0</v>
      </c>
      <c r="BK13" s="280">
        <f t="shared" si="2"/>
        <v>0</v>
      </c>
      <c r="BL13" s="279">
        <f t="shared" si="9"/>
        <v>0</v>
      </c>
      <c r="BN13" s="279">
        <f>BL13</f>
        <v>0</v>
      </c>
    </row>
    <row r="14" spans="1:67" x14ac:dyDescent="0.25">
      <c r="A14" s="268" t="s">
        <v>159</v>
      </c>
      <c r="B14" s="175">
        <v>0</v>
      </c>
      <c r="C14" s="175">
        <v>0</v>
      </c>
      <c r="D14" s="272">
        <v>10173934.91</v>
      </c>
      <c r="E14" s="272">
        <v>10173934.91</v>
      </c>
      <c r="F14" s="272">
        <v>10173934.91</v>
      </c>
      <c r="G14" s="272">
        <v>10173934.91</v>
      </c>
      <c r="H14" s="272">
        <v>10173934.91</v>
      </c>
      <c r="I14" s="272">
        <v>10173934.91</v>
      </c>
      <c r="J14" s="272">
        <v>10224797.51</v>
      </c>
      <c r="K14" s="272">
        <v>10275660.109999999</v>
      </c>
      <c r="L14" s="272">
        <v>10322833.299999999</v>
      </c>
      <c r="M14" s="272">
        <v>10370006.49</v>
      </c>
      <c r="N14" s="272">
        <v>10370006.49</v>
      </c>
      <c r="O14" s="272">
        <v>10370006.49</v>
      </c>
      <c r="P14" s="272">
        <f t="shared" si="3"/>
        <v>122976919.84999998</v>
      </c>
      <c r="Q14" s="272">
        <v>10370006.49</v>
      </c>
      <c r="R14" s="272">
        <v>10370006.49</v>
      </c>
      <c r="S14" s="272">
        <v>10370006.49</v>
      </c>
      <c r="T14" s="272">
        <v>10370006.49</v>
      </c>
      <c r="U14" s="272">
        <v>10370006.49</v>
      </c>
      <c r="V14" s="272">
        <v>10370006.49</v>
      </c>
      <c r="W14" s="272">
        <v>10370006.49</v>
      </c>
      <c r="X14" s="272">
        <v>10370006.49</v>
      </c>
      <c r="Y14" s="272">
        <v>10370006.49</v>
      </c>
      <c r="Z14" s="272">
        <v>10370006.49</v>
      </c>
      <c r="AA14" s="272">
        <v>10370006.49</v>
      </c>
      <c r="AB14" s="272">
        <v>10370006.49</v>
      </c>
      <c r="AC14" s="272">
        <v>10370006.49</v>
      </c>
      <c r="AD14" s="272">
        <v>10370006.49</v>
      </c>
      <c r="AE14" s="272">
        <v>10370006.49</v>
      </c>
      <c r="AF14" s="272">
        <v>10370006.49</v>
      </c>
      <c r="AG14" s="170">
        <f t="shared" si="4"/>
        <v>124440077.87999998</v>
      </c>
      <c r="AH14" s="170"/>
      <c r="AI14" s="279">
        <f t="shared" si="5"/>
        <v>0</v>
      </c>
      <c r="AJ14" s="279">
        <f t="shared" si="0"/>
        <v>0</v>
      </c>
      <c r="AK14" s="279">
        <f t="shared" si="0"/>
        <v>0</v>
      </c>
      <c r="AL14" s="279">
        <f t="shared" si="0"/>
        <v>0</v>
      </c>
      <c r="AM14" s="279">
        <f t="shared" si="0"/>
        <v>0</v>
      </c>
      <c r="AN14" s="279">
        <f t="shared" si="0"/>
        <v>0</v>
      </c>
      <c r="AO14" s="279">
        <f t="shared" si="0"/>
        <v>0</v>
      </c>
      <c r="AP14" s="279">
        <f t="shared" si="0"/>
        <v>0</v>
      </c>
      <c r="AQ14" s="279">
        <f t="shared" si="0"/>
        <v>0</v>
      </c>
      <c r="AR14" s="279">
        <f t="shared" si="0"/>
        <v>0</v>
      </c>
      <c r="AS14" s="279">
        <f t="shared" si="0"/>
        <v>0</v>
      </c>
      <c r="AT14" s="279">
        <f t="shared" si="0"/>
        <v>0</v>
      </c>
      <c r="AU14" s="280">
        <f t="shared" si="6"/>
        <v>0</v>
      </c>
      <c r="AV14" s="280">
        <f t="shared" si="7"/>
        <v>0</v>
      </c>
      <c r="AW14" s="280">
        <f t="shared" si="1"/>
        <v>0</v>
      </c>
      <c r="AX14" s="280">
        <f t="shared" si="1"/>
        <v>0</v>
      </c>
      <c r="AY14" s="280">
        <f t="shared" si="1"/>
        <v>0</v>
      </c>
      <c r="AZ14" s="280">
        <f t="shared" si="8"/>
        <v>0</v>
      </c>
      <c r="BA14" s="280">
        <f t="shared" si="2"/>
        <v>0</v>
      </c>
      <c r="BB14" s="280">
        <f t="shared" si="2"/>
        <v>0</v>
      </c>
      <c r="BC14" s="280">
        <f t="shared" si="2"/>
        <v>0</v>
      </c>
      <c r="BD14" s="280">
        <f t="shared" si="2"/>
        <v>0</v>
      </c>
      <c r="BE14" s="280">
        <f t="shared" si="2"/>
        <v>0</v>
      </c>
      <c r="BF14" s="280">
        <f t="shared" si="2"/>
        <v>0</v>
      </c>
      <c r="BG14" s="280">
        <f t="shared" si="2"/>
        <v>0</v>
      </c>
      <c r="BH14" s="280">
        <f t="shared" si="2"/>
        <v>0</v>
      </c>
      <c r="BI14" s="280">
        <f t="shared" si="2"/>
        <v>0</v>
      </c>
      <c r="BJ14" s="280">
        <f t="shared" si="2"/>
        <v>0</v>
      </c>
      <c r="BK14" s="280">
        <f t="shared" si="2"/>
        <v>0</v>
      </c>
      <c r="BL14" s="279">
        <f t="shared" si="9"/>
        <v>0</v>
      </c>
    </row>
    <row r="15" spans="1:67" x14ac:dyDescent="0.25">
      <c r="A15" s="268" t="s">
        <v>160</v>
      </c>
      <c r="B15" s="175">
        <v>0</v>
      </c>
      <c r="C15" s="175">
        <v>0</v>
      </c>
      <c r="D15" s="272">
        <v>10406297.27</v>
      </c>
      <c r="E15" s="272">
        <v>10406297.27</v>
      </c>
      <c r="F15" s="272">
        <v>10406297.27</v>
      </c>
      <c r="G15" s="272">
        <v>10406297.27</v>
      </c>
      <c r="H15" s="272">
        <v>10406297.27</v>
      </c>
      <c r="I15" s="272">
        <v>10406297.27</v>
      </c>
      <c r="J15" s="272">
        <v>10406297.27</v>
      </c>
      <c r="K15" s="272">
        <v>10406297.27</v>
      </c>
      <c r="L15" s="272">
        <v>10406297.27</v>
      </c>
      <c r="M15" s="272">
        <v>10406297.27</v>
      </c>
      <c r="N15" s="272">
        <v>10406297.27</v>
      </c>
      <c r="O15" s="272">
        <v>10406297.27</v>
      </c>
      <c r="P15" s="272">
        <f t="shared" si="3"/>
        <v>124875567.23999996</v>
      </c>
      <c r="Q15" s="272">
        <v>10406297.27</v>
      </c>
      <c r="R15" s="272">
        <v>10406297.27</v>
      </c>
      <c r="S15" s="272">
        <v>10406297.27</v>
      </c>
      <c r="T15" s="272">
        <v>10406297.27</v>
      </c>
      <c r="U15" s="272">
        <v>10406297.27</v>
      </c>
      <c r="V15" s="272">
        <v>10406297.27</v>
      </c>
      <c r="W15" s="272">
        <v>10406297.27</v>
      </c>
      <c r="X15" s="272">
        <v>10406297.27</v>
      </c>
      <c r="Y15" s="272">
        <v>10406297.27</v>
      </c>
      <c r="Z15" s="272">
        <v>10406297.27</v>
      </c>
      <c r="AA15" s="272">
        <v>10406297.27</v>
      </c>
      <c r="AB15" s="272">
        <v>10406297.27</v>
      </c>
      <c r="AC15" s="272">
        <v>10406297.27</v>
      </c>
      <c r="AD15" s="272">
        <v>10406297.27</v>
      </c>
      <c r="AE15" s="272">
        <v>10406297.27</v>
      </c>
      <c r="AF15" s="272">
        <v>10406297.27</v>
      </c>
      <c r="AG15" s="170">
        <f t="shared" si="4"/>
        <v>124875567.23999996</v>
      </c>
      <c r="AH15" s="170"/>
      <c r="AI15" s="279">
        <f t="shared" si="5"/>
        <v>0</v>
      </c>
      <c r="AJ15" s="279">
        <f t="shared" si="0"/>
        <v>0</v>
      </c>
      <c r="AK15" s="279">
        <f t="shared" si="0"/>
        <v>0</v>
      </c>
      <c r="AL15" s="279">
        <f t="shared" si="0"/>
        <v>0</v>
      </c>
      <c r="AM15" s="279">
        <f t="shared" si="0"/>
        <v>0</v>
      </c>
      <c r="AN15" s="279">
        <f t="shared" si="0"/>
        <v>0</v>
      </c>
      <c r="AO15" s="279">
        <f t="shared" si="0"/>
        <v>0</v>
      </c>
      <c r="AP15" s="279">
        <f t="shared" si="0"/>
        <v>0</v>
      </c>
      <c r="AQ15" s="279">
        <f t="shared" si="0"/>
        <v>0</v>
      </c>
      <c r="AR15" s="279">
        <f t="shared" si="0"/>
        <v>0</v>
      </c>
      <c r="AS15" s="279">
        <f t="shared" si="0"/>
        <v>0</v>
      </c>
      <c r="AT15" s="279">
        <f t="shared" si="0"/>
        <v>0</v>
      </c>
      <c r="AU15" s="280">
        <f t="shared" si="6"/>
        <v>0</v>
      </c>
      <c r="AV15" s="280">
        <f t="shared" si="7"/>
        <v>0</v>
      </c>
      <c r="AW15" s="280">
        <f t="shared" si="1"/>
        <v>0</v>
      </c>
      <c r="AX15" s="280">
        <f t="shared" si="1"/>
        <v>0</v>
      </c>
      <c r="AY15" s="280">
        <f t="shared" si="1"/>
        <v>0</v>
      </c>
      <c r="AZ15" s="280">
        <f t="shared" si="8"/>
        <v>0</v>
      </c>
      <c r="BA15" s="280">
        <f t="shared" si="2"/>
        <v>0</v>
      </c>
      <c r="BB15" s="280">
        <f t="shared" si="2"/>
        <v>0</v>
      </c>
      <c r="BC15" s="280">
        <f t="shared" si="2"/>
        <v>0</v>
      </c>
      <c r="BD15" s="280">
        <f t="shared" si="2"/>
        <v>0</v>
      </c>
      <c r="BE15" s="280">
        <f t="shared" si="2"/>
        <v>0</v>
      </c>
      <c r="BF15" s="280">
        <f t="shared" si="2"/>
        <v>0</v>
      </c>
      <c r="BG15" s="280">
        <f t="shared" si="2"/>
        <v>0</v>
      </c>
      <c r="BH15" s="280">
        <f t="shared" si="2"/>
        <v>0</v>
      </c>
      <c r="BI15" s="280">
        <f t="shared" si="2"/>
        <v>0</v>
      </c>
      <c r="BJ15" s="280">
        <f t="shared" si="2"/>
        <v>0</v>
      </c>
      <c r="BK15" s="280">
        <f t="shared" si="2"/>
        <v>0</v>
      </c>
      <c r="BL15" s="279">
        <f t="shared" si="9"/>
        <v>0</v>
      </c>
      <c r="BN15" s="279">
        <f>BL15</f>
        <v>0</v>
      </c>
    </row>
    <row r="16" spans="1:67" x14ac:dyDescent="0.25">
      <c r="A16" s="268" t="s">
        <v>544</v>
      </c>
      <c r="B16" s="175">
        <v>0</v>
      </c>
      <c r="C16" s="175">
        <v>0</v>
      </c>
      <c r="D16" s="272">
        <v>0</v>
      </c>
      <c r="E16" s="272">
        <v>0</v>
      </c>
      <c r="F16" s="272">
        <v>0</v>
      </c>
      <c r="G16" s="272">
        <v>0</v>
      </c>
      <c r="H16" s="272">
        <v>0</v>
      </c>
      <c r="I16" s="272">
        <v>0</v>
      </c>
      <c r="J16" s="272">
        <v>0</v>
      </c>
      <c r="K16" s="272">
        <v>0</v>
      </c>
      <c r="L16" s="272">
        <v>0</v>
      </c>
      <c r="M16" s="272">
        <v>0</v>
      </c>
      <c r="N16" s="272">
        <v>0</v>
      </c>
      <c r="O16" s="272">
        <v>6470.0150000000003</v>
      </c>
      <c r="P16" s="272">
        <f t="shared" si="3"/>
        <v>6470.0150000000003</v>
      </c>
      <c r="Q16" s="272">
        <v>12940.03</v>
      </c>
      <c r="R16" s="272">
        <v>12940.03</v>
      </c>
      <c r="S16" s="272">
        <v>12940.03</v>
      </c>
      <c r="T16" s="272">
        <v>12940.03</v>
      </c>
      <c r="U16" s="272">
        <v>12940.03</v>
      </c>
      <c r="V16" s="272">
        <v>12940.03</v>
      </c>
      <c r="W16" s="272">
        <v>12940.03</v>
      </c>
      <c r="X16" s="272">
        <v>12940.03</v>
      </c>
      <c r="Y16" s="272">
        <v>12940.03</v>
      </c>
      <c r="Z16" s="272">
        <v>12940.03</v>
      </c>
      <c r="AA16" s="272">
        <v>12940.03</v>
      </c>
      <c r="AB16" s="272">
        <v>12940.03</v>
      </c>
      <c r="AC16" s="272">
        <v>12940.03</v>
      </c>
      <c r="AD16" s="272">
        <v>12940.03</v>
      </c>
      <c r="AE16" s="272">
        <v>12940.03</v>
      </c>
      <c r="AF16" s="272">
        <v>12940.03</v>
      </c>
      <c r="AG16" s="170">
        <f t="shared" si="4"/>
        <v>155280.36000000002</v>
      </c>
      <c r="AH16" s="170"/>
      <c r="AI16" s="279">
        <f t="shared" si="5"/>
        <v>0</v>
      </c>
      <c r="AJ16" s="279">
        <f t="shared" si="0"/>
        <v>0</v>
      </c>
      <c r="AK16" s="279">
        <f t="shared" si="0"/>
        <v>0</v>
      </c>
      <c r="AL16" s="279">
        <f t="shared" si="0"/>
        <v>0</v>
      </c>
      <c r="AM16" s="279">
        <f t="shared" si="0"/>
        <v>0</v>
      </c>
      <c r="AN16" s="279">
        <f t="shared" si="0"/>
        <v>0</v>
      </c>
      <c r="AO16" s="279">
        <f t="shared" si="0"/>
        <v>0</v>
      </c>
      <c r="AP16" s="279">
        <f t="shared" si="0"/>
        <v>0</v>
      </c>
      <c r="AQ16" s="279">
        <f t="shared" si="0"/>
        <v>0</v>
      </c>
      <c r="AR16" s="279">
        <f t="shared" si="0"/>
        <v>0</v>
      </c>
      <c r="AS16" s="279">
        <f t="shared" si="0"/>
        <v>0</v>
      </c>
      <c r="AT16" s="279">
        <f t="shared" si="0"/>
        <v>0</v>
      </c>
      <c r="AU16" s="280">
        <f t="shared" si="6"/>
        <v>0</v>
      </c>
      <c r="AV16" s="280">
        <f t="shared" si="7"/>
        <v>0</v>
      </c>
      <c r="AW16" s="280">
        <f t="shared" si="1"/>
        <v>0</v>
      </c>
      <c r="AX16" s="280">
        <f t="shared" si="1"/>
        <v>0</v>
      </c>
      <c r="AY16" s="280">
        <f t="shared" si="1"/>
        <v>0</v>
      </c>
      <c r="AZ16" s="280">
        <f t="shared" si="8"/>
        <v>0</v>
      </c>
      <c r="BA16" s="280">
        <f t="shared" si="2"/>
        <v>0</v>
      </c>
      <c r="BB16" s="280">
        <f t="shared" si="2"/>
        <v>0</v>
      </c>
      <c r="BC16" s="280">
        <f t="shared" si="2"/>
        <v>0</v>
      </c>
      <c r="BD16" s="280">
        <f t="shared" si="2"/>
        <v>0</v>
      </c>
      <c r="BE16" s="280">
        <f t="shared" si="2"/>
        <v>0</v>
      </c>
      <c r="BF16" s="280">
        <f t="shared" si="2"/>
        <v>0</v>
      </c>
      <c r="BG16" s="280">
        <f t="shared" si="2"/>
        <v>0</v>
      </c>
      <c r="BH16" s="280">
        <f t="shared" si="2"/>
        <v>0</v>
      </c>
      <c r="BI16" s="280">
        <f t="shared" si="2"/>
        <v>0</v>
      </c>
      <c r="BJ16" s="280">
        <f t="shared" si="2"/>
        <v>0</v>
      </c>
      <c r="BK16" s="280">
        <f t="shared" si="2"/>
        <v>0</v>
      </c>
      <c r="BL16" s="279">
        <f t="shared" si="9"/>
        <v>0</v>
      </c>
      <c r="BN16" s="279">
        <f>BL16</f>
        <v>0</v>
      </c>
    </row>
    <row r="17" spans="1:66" x14ac:dyDescent="0.25">
      <c r="A17" s="268" t="s">
        <v>161</v>
      </c>
      <c r="B17" s="175">
        <v>0</v>
      </c>
      <c r="C17" s="175">
        <v>0</v>
      </c>
      <c r="D17" s="272">
        <v>30764.37</v>
      </c>
      <c r="E17" s="272">
        <v>30764.37</v>
      </c>
      <c r="F17" s="272">
        <v>30764.37</v>
      </c>
      <c r="G17" s="272">
        <v>30764.37</v>
      </c>
      <c r="H17" s="272">
        <v>30764.37</v>
      </c>
      <c r="I17" s="272">
        <v>30764.37</v>
      </c>
      <c r="J17" s="272">
        <v>30764.37</v>
      </c>
      <c r="K17" s="272">
        <v>30764.37</v>
      </c>
      <c r="L17" s="272">
        <v>30764.37</v>
      </c>
      <c r="M17" s="272">
        <v>30764.37</v>
      </c>
      <c r="N17" s="272">
        <v>30764.37</v>
      </c>
      <c r="O17" s="272">
        <v>30764.37</v>
      </c>
      <c r="P17" s="272">
        <f t="shared" si="3"/>
        <v>369172.44</v>
      </c>
      <c r="Q17" s="272">
        <v>30764.37</v>
      </c>
      <c r="R17" s="272">
        <v>30764.37</v>
      </c>
      <c r="S17" s="272">
        <v>30764.37</v>
      </c>
      <c r="T17" s="272">
        <v>30764.37</v>
      </c>
      <c r="U17" s="272">
        <v>30764.37</v>
      </c>
      <c r="V17" s="272">
        <v>30764.37</v>
      </c>
      <c r="W17" s="272">
        <v>30764.37</v>
      </c>
      <c r="X17" s="272">
        <v>30764.37</v>
      </c>
      <c r="Y17" s="272">
        <v>30764.37</v>
      </c>
      <c r="Z17" s="272">
        <v>30764.37</v>
      </c>
      <c r="AA17" s="272">
        <v>30764.37</v>
      </c>
      <c r="AB17" s="272">
        <v>30764.37</v>
      </c>
      <c r="AC17" s="272">
        <v>30764.37</v>
      </c>
      <c r="AD17" s="272">
        <v>30764.37</v>
      </c>
      <c r="AE17" s="272">
        <v>30764.37</v>
      </c>
      <c r="AF17" s="272">
        <v>30764.37</v>
      </c>
      <c r="AG17" s="170">
        <f t="shared" si="4"/>
        <v>369172.44</v>
      </c>
      <c r="AH17" s="170"/>
      <c r="AI17" s="279">
        <f t="shared" si="5"/>
        <v>0</v>
      </c>
      <c r="AJ17" s="279">
        <f t="shared" si="0"/>
        <v>0</v>
      </c>
      <c r="AK17" s="279">
        <f t="shared" si="0"/>
        <v>0</v>
      </c>
      <c r="AL17" s="279">
        <f t="shared" si="0"/>
        <v>0</v>
      </c>
      <c r="AM17" s="279">
        <f t="shared" si="0"/>
        <v>0</v>
      </c>
      <c r="AN17" s="279">
        <f t="shared" si="0"/>
        <v>0</v>
      </c>
      <c r="AO17" s="279">
        <f t="shared" si="0"/>
        <v>0</v>
      </c>
      <c r="AP17" s="279">
        <f t="shared" si="0"/>
        <v>0</v>
      </c>
      <c r="AQ17" s="279">
        <f t="shared" si="0"/>
        <v>0</v>
      </c>
      <c r="AR17" s="279">
        <f t="shared" si="0"/>
        <v>0</v>
      </c>
      <c r="AS17" s="279">
        <f t="shared" si="0"/>
        <v>0</v>
      </c>
      <c r="AT17" s="279">
        <f t="shared" si="0"/>
        <v>0</v>
      </c>
      <c r="AU17" s="280">
        <f t="shared" si="6"/>
        <v>0</v>
      </c>
      <c r="AV17" s="280">
        <f t="shared" si="7"/>
        <v>0</v>
      </c>
      <c r="AW17" s="280">
        <f t="shared" si="1"/>
        <v>0</v>
      </c>
      <c r="AX17" s="280">
        <f t="shared" si="1"/>
        <v>0</v>
      </c>
      <c r="AY17" s="280">
        <f t="shared" si="1"/>
        <v>0</v>
      </c>
      <c r="AZ17" s="280">
        <f t="shared" si="8"/>
        <v>0</v>
      </c>
      <c r="BA17" s="280">
        <f t="shared" si="2"/>
        <v>0</v>
      </c>
      <c r="BB17" s="280">
        <f t="shared" si="2"/>
        <v>0</v>
      </c>
      <c r="BC17" s="280">
        <f t="shared" si="2"/>
        <v>0</v>
      </c>
      <c r="BD17" s="280">
        <f t="shared" si="2"/>
        <v>0</v>
      </c>
      <c r="BE17" s="280">
        <f t="shared" si="2"/>
        <v>0</v>
      </c>
      <c r="BF17" s="280">
        <f t="shared" si="2"/>
        <v>0</v>
      </c>
      <c r="BG17" s="280">
        <f t="shared" si="2"/>
        <v>0</v>
      </c>
      <c r="BH17" s="280">
        <f t="shared" si="2"/>
        <v>0</v>
      </c>
      <c r="BI17" s="280">
        <f t="shared" si="2"/>
        <v>0</v>
      </c>
      <c r="BJ17" s="280">
        <f t="shared" si="2"/>
        <v>0</v>
      </c>
      <c r="BK17" s="280">
        <f t="shared" si="2"/>
        <v>0</v>
      </c>
      <c r="BL17" s="279">
        <f t="shared" si="9"/>
        <v>0</v>
      </c>
    </row>
    <row r="18" spans="1:66" x14ac:dyDescent="0.25">
      <c r="A18" s="268" t="s">
        <v>162</v>
      </c>
      <c r="B18" s="175">
        <v>0</v>
      </c>
      <c r="C18" s="175">
        <v>0</v>
      </c>
      <c r="D18" s="272">
        <v>38438.050000000003</v>
      </c>
      <c r="E18" s="272">
        <v>38438.050000000003</v>
      </c>
      <c r="F18" s="272">
        <v>38438.050000000003</v>
      </c>
      <c r="G18" s="272">
        <v>38438.050000000003</v>
      </c>
      <c r="H18" s="272">
        <v>38438.050000000003</v>
      </c>
      <c r="I18" s="272">
        <v>38438.050000000003</v>
      </c>
      <c r="J18" s="272">
        <v>38438.050000000003</v>
      </c>
      <c r="K18" s="272">
        <v>38438.050000000003</v>
      </c>
      <c r="L18" s="272">
        <v>38438.050000000003</v>
      </c>
      <c r="M18" s="272">
        <v>38438.050000000003</v>
      </c>
      <c r="N18" s="272">
        <v>38438.050000000003</v>
      </c>
      <c r="O18" s="272">
        <v>38438.050000000003</v>
      </c>
      <c r="P18" s="272">
        <f t="shared" si="3"/>
        <v>461256.59999999992</v>
      </c>
      <c r="Q18" s="272">
        <v>38438.050000000003</v>
      </c>
      <c r="R18" s="272">
        <v>38438.050000000003</v>
      </c>
      <c r="S18" s="272">
        <v>38438.050000000003</v>
      </c>
      <c r="T18" s="272">
        <v>38438.050000000003</v>
      </c>
      <c r="U18" s="272">
        <v>38438.050000000003</v>
      </c>
      <c r="V18" s="272">
        <v>38438.050000000003</v>
      </c>
      <c r="W18" s="272">
        <v>38438.050000000003</v>
      </c>
      <c r="X18" s="272">
        <v>38438.050000000003</v>
      </c>
      <c r="Y18" s="272">
        <v>38438.050000000003</v>
      </c>
      <c r="Z18" s="272">
        <v>38438.050000000003</v>
      </c>
      <c r="AA18" s="272">
        <v>38438.050000000003</v>
      </c>
      <c r="AB18" s="272">
        <v>38438.050000000003</v>
      </c>
      <c r="AC18" s="272">
        <v>38438.050000000003</v>
      </c>
      <c r="AD18" s="272">
        <v>38438.050000000003</v>
      </c>
      <c r="AE18" s="272">
        <v>38438.050000000003</v>
      </c>
      <c r="AF18" s="272">
        <v>38438.050000000003</v>
      </c>
      <c r="AG18" s="170">
        <f t="shared" si="4"/>
        <v>461256.59999999992</v>
      </c>
      <c r="AH18" s="170"/>
      <c r="AI18" s="279">
        <f t="shared" si="5"/>
        <v>0</v>
      </c>
      <c r="AJ18" s="279">
        <f t="shared" si="0"/>
        <v>0</v>
      </c>
      <c r="AK18" s="279">
        <f t="shared" si="0"/>
        <v>0</v>
      </c>
      <c r="AL18" s="279">
        <f t="shared" si="0"/>
        <v>0</v>
      </c>
      <c r="AM18" s="279">
        <f t="shared" si="0"/>
        <v>0</v>
      </c>
      <c r="AN18" s="279">
        <f t="shared" si="0"/>
        <v>0</v>
      </c>
      <c r="AO18" s="279">
        <f t="shared" si="0"/>
        <v>0</v>
      </c>
      <c r="AP18" s="279">
        <f t="shared" si="0"/>
        <v>0</v>
      </c>
      <c r="AQ18" s="279">
        <f t="shared" si="0"/>
        <v>0</v>
      </c>
      <c r="AR18" s="279">
        <f t="shared" si="0"/>
        <v>0</v>
      </c>
      <c r="AS18" s="279">
        <f t="shared" si="0"/>
        <v>0</v>
      </c>
      <c r="AT18" s="279">
        <f t="shared" si="0"/>
        <v>0</v>
      </c>
      <c r="AU18" s="280">
        <f t="shared" si="6"/>
        <v>0</v>
      </c>
      <c r="AV18" s="280">
        <f t="shared" si="7"/>
        <v>0</v>
      </c>
      <c r="AW18" s="280">
        <f t="shared" si="1"/>
        <v>0</v>
      </c>
      <c r="AX18" s="280">
        <f t="shared" si="1"/>
        <v>0</v>
      </c>
      <c r="AY18" s="280">
        <f t="shared" si="1"/>
        <v>0</v>
      </c>
      <c r="AZ18" s="280">
        <f t="shared" si="8"/>
        <v>0</v>
      </c>
      <c r="BA18" s="280">
        <f t="shared" si="2"/>
        <v>0</v>
      </c>
      <c r="BB18" s="280">
        <f t="shared" si="2"/>
        <v>0</v>
      </c>
      <c r="BC18" s="280">
        <f t="shared" si="2"/>
        <v>0</v>
      </c>
      <c r="BD18" s="280">
        <f t="shared" si="2"/>
        <v>0</v>
      </c>
      <c r="BE18" s="280">
        <f t="shared" si="2"/>
        <v>0</v>
      </c>
      <c r="BF18" s="280">
        <f t="shared" si="2"/>
        <v>0</v>
      </c>
      <c r="BG18" s="280">
        <f t="shared" si="2"/>
        <v>0</v>
      </c>
      <c r="BH18" s="280">
        <f t="shared" si="2"/>
        <v>0</v>
      </c>
      <c r="BI18" s="280">
        <f t="shared" si="2"/>
        <v>0</v>
      </c>
      <c r="BJ18" s="280">
        <f t="shared" si="2"/>
        <v>0</v>
      </c>
      <c r="BK18" s="280">
        <f t="shared" si="2"/>
        <v>0</v>
      </c>
      <c r="BL18" s="279">
        <f t="shared" si="9"/>
        <v>0</v>
      </c>
    </row>
    <row r="19" spans="1:66" x14ac:dyDescent="0.25">
      <c r="A19" s="268" t="s">
        <v>163</v>
      </c>
      <c r="B19" s="175">
        <v>0</v>
      </c>
      <c r="C19" s="175">
        <v>0</v>
      </c>
      <c r="D19" s="272">
        <v>9165.64</v>
      </c>
      <c r="E19" s="272">
        <v>9165.64</v>
      </c>
      <c r="F19" s="272">
        <v>9165.64</v>
      </c>
      <c r="G19" s="272">
        <v>9165.64</v>
      </c>
      <c r="H19" s="272">
        <v>9165.64</v>
      </c>
      <c r="I19" s="272">
        <v>9165.64</v>
      </c>
      <c r="J19" s="272">
        <v>9165.64</v>
      </c>
      <c r="K19" s="272">
        <v>9165.64</v>
      </c>
      <c r="L19" s="272">
        <v>9165.64</v>
      </c>
      <c r="M19" s="272">
        <v>9165.64</v>
      </c>
      <c r="N19" s="272">
        <v>9165.64</v>
      </c>
      <c r="O19" s="272">
        <v>9165.64</v>
      </c>
      <c r="P19" s="272">
        <f t="shared" si="3"/>
        <v>109987.68</v>
      </c>
      <c r="Q19" s="272">
        <v>9165.64</v>
      </c>
      <c r="R19" s="272">
        <v>9165.64</v>
      </c>
      <c r="S19" s="272">
        <v>9165.64</v>
      </c>
      <c r="T19" s="272">
        <v>9165.64</v>
      </c>
      <c r="U19" s="272">
        <v>9165.64</v>
      </c>
      <c r="V19" s="272">
        <v>9165.64</v>
      </c>
      <c r="W19" s="272">
        <v>9165.64</v>
      </c>
      <c r="X19" s="272">
        <v>9165.64</v>
      </c>
      <c r="Y19" s="272">
        <v>9165.64</v>
      </c>
      <c r="Z19" s="272">
        <v>9165.64</v>
      </c>
      <c r="AA19" s="272">
        <v>9165.64</v>
      </c>
      <c r="AB19" s="272">
        <v>9165.64</v>
      </c>
      <c r="AC19" s="272">
        <v>9165.64</v>
      </c>
      <c r="AD19" s="272">
        <v>9165.64</v>
      </c>
      <c r="AE19" s="272">
        <v>9165.64</v>
      </c>
      <c r="AF19" s="272">
        <v>9165.64</v>
      </c>
      <c r="AG19" s="170">
        <f t="shared" si="4"/>
        <v>109987.68</v>
      </c>
      <c r="AH19" s="170"/>
      <c r="AI19" s="279">
        <f t="shared" si="5"/>
        <v>0</v>
      </c>
      <c r="AJ19" s="279">
        <f t="shared" si="0"/>
        <v>0</v>
      </c>
      <c r="AK19" s="279">
        <f t="shared" si="0"/>
        <v>0</v>
      </c>
      <c r="AL19" s="279">
        <f t="shared" si="0"/>
        <v>0</v>
      </c>
      <c r="AM19" s="279">
        <f t="shared" si="0"/>
        <v>0</v>
      </c>
      <c r="AN19" s="279">
        <f t="shared" si="0"/>
        <v>0</v>
      </c>
      <c r="AO19" s="279">
        <f t="shared" si="0"/>
        <v>0</v>
      </c>
      <c r="AP19" s="279">
        <f t="shared" si="0"/>
        <v>0</v>
      </c>
      <c r="AQ19" s="279">
        <f t="shared" si="0"/>
        <v>0</v>
      </c>
      <c r="AR19" s="279">
        <f t="shared" si="0"/>
        <v>0</v>
      </c>
      <c r="AS19" s="279">
        <f t="shared" si="0"/>
        <v>0</v>
      </c>
      <c r="AT19" s="279">
        <f t="shared" si="0"/>
        <v>0</v>
      </c>
      <c r="AU19" s="280">
        <f t="shared" si="6"/>
        <v>0</v>
      </c>
      <c r="AV19" s="280">
        <f t="shared" si="7"/>
        <v>0</v>
      </c>
      <c r="AW19" s="280">
        <f t="shared" si="1"/>
        <v>0</v>
      </c>
      <c r="AX19" s="280">
        <f t="shared" si="1"/>
        <v>0</v>
      </c>
      <c r="AY19" s="280">
        <f t="shared" si="1"/>
        <v>0</v>
      </c>
      <c r="AZ19" s="280">
        <f t="shared" si="8"/>
        <v>0</v>
      </c>
      <c r="BA19" s="280">
        <f t="shared" si="2"/>
        <v>0</v>
      </c>
      <c r="BB19" s="280">
        <f t="shared" si="2"/>
        <v>0</v>
      </c>
      <c r="BC19" s="280">
        <f t="shared" si="2"/>
        <v>0</v>
      </c>
      <c r="BD19" s="280">
        <f t="shared" si="2"/>
        <v>0</v>
      </c>
      <c r="BE19" s="280">
        <f t="shared" si="2"/>
        <v>0</v>
      </c>
      <c r="BF19" s="280">
        <f t="shared" si="2"/>
        <v>0</v>
      </c>
      <c r="BG19" s="280">
        <f t="shared" si="2"/>
        <v>0</v>
      </c>
      <c r="BH19" s="280">
        <f t="shared" si="2"/>
        <v>0</v>
      </c>
      <c r="BI19" s="280">
        <f t="shared" si="2"/>
        <v>0</v>
      </c>
      <c r="BJ19" s="280">
        <f t="shared" si="2"/>
        <v>0</v>
      </c>
      <c r="BK19" s="280">
        <f t="shared" si="2"/>
        <v>0</v>
      </c>
      <c r="BL19" s="279">
        <f t="shared" si="9"/>
        <v>0</v>
      </c>
    </row>
    <row r="20" spans="1:66" x14ac:dyDescent="0.25">
      <c r="A20" s="268" t="s">
        <v>164</v>
      </c>
      <c r="B20" s="175">
        <v>0</v>
      </c>
      <c r="C20" s="175">
        <v>0</v>
      </c>
      <c r="D20" s="272">
        <v>6841.16</v>
      </c>
      <c r="E20" s="272">
        <v>6841.16</v>
      </c>
      <c r="F20" s="272">
        <v>6841.16</v>
      </c>
      <c r="G20" s="272">
        <v>6841.16</v>
      </c>
      <c r="H20" s="272">
        <v>6841.16</v>
      </c>
      <c r="I20" s="272">
        <v>6841.16</v>
      </c>
      <c r="J20" s="272">
        <v>6841.16</v>
      </c>
      <c r="K20" s="272">
        <v>6841.16</v>
      </c>
      <c r="L20" s="272">
        <v>6841.16</v>
      </c>
      <c r="M20" s="272">
        <v>6841.16</v>
      </c>
      <c r="N20" s="272">
        <v>6841.16</v>
      </c>
      <c r="O20" s="272">
        <v>6841.16</v>
      </c>
      <c r="P20" s="272">
        <f t="shared" si="3"/>
        <v>82093.920000000027</v>
      </c>
      <c r="Q20" s="272">
        <v>6841.16</v>
      </c>
      <c r="R20" s="272">
        <v>6841.16</v>
      </c>
      <c r="S20" s="272">
        <v>6841.16</v>
      </c>
      <c r="T20" s="272">
        <v>6841.16</v>
      </c>
      <c r="U20" s="272">
        <v>6841.16</v>
      </c>
      <c r="V20" s="272">
        <v>6841.16</v>
      </c>
      <c r="W20" s="272">
        <v>6841.16</v>
      </c>
      <c r="X20" s="272">
        <v>6841.16</v>
      </c>
      <c r="Y20" s="272">
        <v>6841.16</v>
      </c>
      <c r="Z20" s="272">
        <v>6841.16</v>
      </c>
      <c r="AA20" s="272">
        <v>6841.16</v>
      </c>
      <c r="AB20" s="272">
        <v>6841.16</v>
      </c>
      <c r="AC20" s="272">
        <v>6841.16</v>
      </c>
      <c r="AD20" s="272">
        <v>6841.16</v>
      </c>
      <c r="AE20" s="272">
        <v>6841.16</v>
      </c>
      <c r="AF20" s="272">
        <v>6841.16</v>
      </c>
      <c r="AG20" s="170">
        <f t="shared" si="4"/>
        <v>82093.920000000027</v>
      </c>
      <c r="AH20" s="170"/>
      <c r="AI20" s="279">
        <f t="shared" si="5"/>
        <v>0</v>
      </c>
      <c r="AJ20" s="279">
        <f t="shared" si="0"/>
        <v>0</v>
      </c>
      <c r="AK20" s="279">
        <f t="shared" si="0"/>
        <v>0</v>
      </c>
      <c r="AL20" s="279">
        <f t="shared" si="0"/>
        <v>0</v>
      </c>
      <c r="AM20" s="279">
        <f t="shared" si="0"/>
        <v>0</v>
      </c>
      <c r="AN20" s="279">
        <f t="shared" si="0"/>
        <v>0</v>
      </c>
      <c r="AO20" s="279">
        <f t="shared" si="0"/>
        <v>0</v>
      </c>
      <c r="AP20" s="279">
        <f t="shared" si="0"/>
        <v>0</v>
      </c>
      <c r="AQ20" s="279">
        <f t="shared" si="0"/>
        <v>0</v>
      </c>
      <c r="AR20" s="279">
        <f t="shared" si="0"/>
        <v>0</v>
      </c>
      <c r="AS20" s="279">
        <f t="shared" si="0"/>
        <v>0</v>
      </c>
      <c r="AT20" s="279">
        <f t="shared" si="0"/>
        <v>0</v>
      </c>
      <c r="AU20" s="280">
        <f t="shared" si="6"/>
        <v>0</v>
      </c>
      <c r="AV20" s="280">
        <f t="shared" si="7"/>
        <v>0</v>
      </c>
      <c r="AW20" s="280">
        <f t="shared" si="1"/>
        <v>0</v>
      </c>
      <c r="AX20" s="280">
        <f t="shared" si="1"/>
        <v>0</v>
      </c>
      <c r="AY20" s="280">
        <f t="shared" si="1"/>
        <v>0</v>
      </c>
      <c r="AZ20" s="280">
        <f t="shared" si="8"/>
        <v>0</v>
      </c>
      <c r="BA20" s="280">
        <f t="shared" si="2"/>
        <v>0</v>
      </c>
      <c r="BB20" s="280">
        <f t="shared" si="2"/>
        <v>0</v>
      </c>
      <c r="BC20" s="280">
        <f t="shared" si="2"/>
        <v>0</v>
      </c>
      <c r="BD20" s="280">
        <f t="shared" si="2"/>
        <v>0</v>
      </c>
      <c r="BE20" s="280">
        <f t="shared" si="2"/>
        <v>0</v>
      </c>
      <c r="BF20" s="280">
        <f t="shared" si="2"/>
        <v>0</v>
      </c>
      <c r="BG20" s="280">
        <f t="shared" si="2"/>
        <v>0</v>
      </c>
      <c r="BH20" s="280">
        <f t="shared" si="2"/>
        <v>0</v>
      </c>
      <c r="BI20" s="280">
        <f t="shared" si="2"/>
        <v>0</v>
      </c>
      <c r="BJ20" s="280">
        <f t="shared" si="2"/>
        <v>0</v>
      </c>
      <c r="BK20" s="280">
        <f t="shared" si="2"/>
        <v>0</v>
      </c>
      <c r="BL20" s="279">
        <f t="shared" si="9"/>
        <v>0</v>
      </c>
    </row>
    <row r="21" spans="1:66" x14ac:dyDescent="0.25">
      <c r="A21" s="268" t="s">
        <v>165</v>
      </c>
      <c r="B21" s="175">
        <v>0</v>
      </c>
      <c r="C21" s="175">
        <v>0</v>
      </c>
      <c r="D21" s="272">
        <v>1147820.93</v>
      </c>
      <c r="E21" s="272">
        <v>1147820.93</v>
      </c>
      <c r="F21" s="272">
        <v>1147820.93</v>
      </c>
      <c r="G21" s="272">
        <v>1147820.93</v>
      </c>
      <c r="H21" s="272">
        <v>1147820.93</v>
      </c>
      <c r="I21" s="272">
        <v>1147820.93</v>
      </c>
      <c r="J21" s="272">
        <v>1149455.92</v>
      </c>
      <c r="K21" s="272">
        <v>1175731.0999999999</v>
      </c>
      <c r="L21" s="272">
        <v>1207571.2899999998</v>
      </c>
      <c r="M21" s="272">
        <v>1214771.2899999998</v>
      </c>
      <c r="N21" s="272">
        <v>1214771.2899999998</v>
      </c>
      <c r="O21" s="272">
        <v>1214771.2899999998</v>
      </c>
      <c r="P21" s="272">
        <f t="shared" si="3"/>
        <v>14063997.759999996</v>
      </c>
      <c r="Q21" s="272">
        <v>1214771.2899999998</v>
      </c>
      <c r="R21" s="272">
        <v>1214771.2899999998</v>
      </c>
      <c r="S21" s="272">
        <v>1214771.2899999998</v>
      </c>
      <c r="T21" s="272">
        <v>1214771.2899999998</v>
      </c>
      <c r="U21" s="272">
        <v>1214771.2899999998</v>
      </c>
      <c r="V21" s="272">
        <v>1214771.2899999998</v>
      </c>
      <c r="W21" s="272">
        <v>1214771.2899999998</v>
      </c>
      <c r="X21" s="272">
        <v>1214771.2899999998</v>
      </c>
      <c r="Y21" s="272">
        <v>1214771.2899999998</v>
      </c>
      <c r="Z21" s="272">
        <v>1214771.2899999998</v>
      </c>
      <c r="AA21" s="272">
        <v>1214771.2899999998</v>
      </c>
      <c r="AB21" s="272">
        <v>1214771.2899999998</v>
      </c>
      <c r="AC21" s="272">
        <v>1214771.2899999998</v>
      </c>
      <c r="AD21" s="272">
        <v>1214771.2899999998</v>
      </c>
      <c r="AE21" s="272">
        <v>1214771.2899999998</v>
      </c>
      <c r="AF21" s="272">
        <v>1214771.2899999998</v>
      </c>
      <c r="AG21" s="170">
        <f t="shared" si="4"/>
        <v>14577255.479999995</v>
      </c>
      <c r="AH21" s="170"/>
      <c r="AI21" s="279">
        <f t="shared" si="5"/>
        <v>0</v>
      </c>
      <c r="AJ21" s="279">
        <f t="shared" si="5"/>
        <v>0</v>
      </c>
      <c r="AK21" s="279">
        <f t="shared" si="5"/>
        <v>0</v>
      </c>
      <c r="AL21" s="279">
        <f t="shared" si="5"/>
        <v>0</v>
      </c>
      <c r="AM21" s="279">
        <f t="shared" si="5"/>
        <v>0</v>
      </c>
      <c r="AN21" s="279">
        <f t="shared" si="5"/>
        <v>0</v>
      </c>
      <c r="AO21" s="279">
        <f t="shared" si="5"/>
        <v>0</v>
      </c>
      <c r="AP21" s="279">
        <f t="shared" si="5"/>
        <v>0</v>
      </c>
      <c r="AQ21" s="279">
        <f t="shared" si="5"/>
        <v>0</v>
      </c>
      <c r="AR21" s="279">
        <f t="shared" si="5"/>
        <v>0</v>
      </c>
      <c r="AS21" s="279">
        <f t="shared" si="5"/>
        <v>0</v>
      </c>
      <c r="AT21" s="279">
        <f t="shared" si="5"/>
        <v>0</v>
      </c>
      <c r="AU21" s="280">
        <f t="shared" si="6"/>
        <v>0</v>
      </c>
      <c r="AV21" s="280">
        <f t="shared" si="7"/>
        <v>0</v>
      </c>
      <c r="AW21" s="280">
        <f t="shared" si="7"/>
        <v>0</v>
      </c>
      <c r="AX21" s="280">
        <f t="shared" si="7"/>
        <v>0</v>
      </c>
      <c r="AY21" s="280">
        <f t="shared" si="7"/>
        <v>0</v>
      </c>
      <c r="AZ21" s="280">
        <f t="shared" si="8"/>
        <v>0</v>
      </c>
      <c r="BA21" s="280">
        <f t="shared" si="8"/>
        <v>0</v>
      </c>
      <c r="BB21" s="280">
        <f t="shared" si="8"/>
        <v>0</v>
      </c>
      <c r="BC21" s="280">
        <f t="shared" si="8"/>
        <v>0</v>
      </c>
      <c r="BD21" s="280">
        <f t="shared" si="8"/>
        <v>0</v>
      </c>
      <c r="BE21" s="280">
        <f t="shared" si="8"/>
        <v>0</v>
      </c>
      <c r="BF21" s="280">
        <f t="shared" si="8"/>
        <v>0</v>
      </c>
      <c r="BG21" s="280">
        <f t="shared" si="8"/>
        <v>0</v>
      </c>
      <c r="BH21" s="280">
        <f t="shared" si="8"/>
        <v>0</v>
      </c>
      <c r="BI21" s="280">
        <f t="shared" si="8"/>
        <v>0</v>
      </c>
      <c r="BJ21" s="280">
        <f t="shared" si="8"/>
        <v>0</v>
      </c>
      <c r="BK21" s="280">
        <f t="shared" si="8"/>
        <v>0</v>
      </c>
      <c r="BL21" s="279">
        <f t="shared" si="9"/>
        <v>0</v>
      </c>
      <c r="BN21" s="279">
        <f>BL21</f>
        <v>0</v>
      </c>
    </row>
    <row r="22" spans="1:66" x14ac:dyDescent="0.25">
      <c r="A22" s="268" t="s">
        <v>166</v>
      </c>
      <c r="B22" s="175">
        <v>0</v>
      </c>
      <c r="C22" s="175">
        <v>0</v>
      </c>
      <c r="D22" s="272">
        <v>53141.73</v>
      </c>
      <c r="E22" s="272">
        <v>53141.73</v>
      </c>
      <c r="F22" s="272">
        <v>53141.73</v>
      </c>
      <c r="G22" s="272">
        <v>53141.73</v>
      </c>
      <c r="H22" s="272">
        <v>53141.73</v>
      </c>
      <c r="I22" s="272">
        <v>53141.73</v>
      </c>
      <c r="J22" s="272">
        <v>53141.73</v>
      </c>
      <c r="K22" s="272">
        <v>53141.73</v>
      </c>
      <c r="L22" s="272">
        <v>53141.73</v>
      </c>
      <c r="M22" s="272">
        <v>53141.73</v>
      </c>
      <c r="N22" s="272">
        <v>53141.73</v>
      </c>
      <c r="O22" s="272">
        <v>53141.73</v>
      </c>
      <c r="P22" s="272">
        <f t="shared" si="3"/>
        <v>637700.75999999989</v>
      </c>
      <c r="Q22" s="272">
        <v>53141.73</v>
      </c>
      <c r="R22" s="272">
        <v>53141.73</v>
      </c>
      <c r="S22" s="272">
        <v>53141.73</v>
      </c>
      <c r="T22" s="272">
        <v>53141.73</v>
      </c>
      <c r="U22" s="272">
        <v>53141.73</v>
      </c>
      <c r="V22" s="272">
        <v>53141.73</v>
      </c>
      <c r="W22" s="272">
        <v>53141.73</v>
      </c>
      <c r="X22" s="272">
        <v>53141.73</v>
      </c>
      <c r="Y22" s="272">
        <v>53141.73</v>
      </c>
      <c r="Z22" s="272">
        <v>53141.73</v>
      </c>
      <c r="AA22" s="272">
        <v>53141.73</v>
      </c>
      <c r="AB22" s="272">
        <v>53141.73</v>
      </c>
      <c r="AC22" s="272">
        <v>53141.73</v>
      </c>
      <c r="AD22" s="272">
        <v>53141.73</v>
      </c>
      <c r="AE22" s="272">
        <v>53141.73</v>
      </c>
      <c r="AF22" s="272">
        <v>53141.73</v>
      </c>
      <c r="AG22" s="170">
        <f t="shared" si="4"/>
        <v>637700.75999999989</v>
      </c>
      <c r="AH22" s="170"/>
      <c r="AI22" s="279">
        <f t="shared" si="5"/>
        <v>0</v>
      </c>
      <c r="AJ22" s="279">
        <f t="shared" si="5"/>
        <v>0</v>
      </c>
      <c r="AK22" s="279">
        <f t="shared" si="5"/>
        <v>0</v>
      </c>
      <c r="AL22" s="279">
        <f t="shared" si="5"/>
        <v>0</v>
      </c>
      <c r="AM22" s="279">
        <f t="shared" si="5"/>
        <v>0</v>
      </c>
      <c r="AN22" s="279">
        <f t="shared" si="5"/>
        <v>0</v>
      </c>
      <c r="AO22" s="279">
        <f t="shared" si="5"/>
        <v>0</v>
      </c>
      <c r="AP22" s="279">
        <f t="shared" si="5"/>
        <v>0</v>
      </c>
      <c r="AQ22" s="279">
        <f t="shared" si="5"/>
        <v>0</v>
      </c>
      <c r="AR22" s="279">
        <f t="shared" si="5"/>
        <v>0</v>
      </c>
      <c r="AS22" s="279">
        <f t="shared" si="5"/>
        <v>0</v>
      </c>
      <c r="AT22" s="279">
        <f t="shared" si="5"/>
        <v>0</v>
      </c>
      <c r="AU22" s="280">
        <f t="shared" si="6"/>
        <v>0</v>
      </c>
      <c r="AV22" s="280">
        <f t="shared" si="7"/>
        <v>0</v>
      </c>
      <c r="AW22" s="280">
        <f t="shared" si="7"/>
        <v>0</v>
      </c>
      <c r="AX22" s="280">
        <f t="shared" si="7"/>
        <v>0</v>
      </c>
      <c r="AY22" s="280">
        <f t="shared" si="7"/>
        <v>0</v>
      </c>
      <c r="AZ22" s="280">
        <f t="shared" si="8"/>
        <v>0</v>
      </c>
      <c r="BA22" s="280">
        <f t="shared" si="8"/>
        <v>0</v>
      </c>
      <c r="BB22" s="280">
        <f t="shared" si="8"/>
        <v>0</v>
      </c>
      <c r="BC22" s="280">
        <f t="shared" si="8"/>
        <v>0</v>
      </c>
      <c r="BD22" s="280">
        <f t="shared" si="8"/>
        <v>0</v>
      </c>
      <c r="BE22" s="280">
        <f t="shared" si="8"/>
        <v>0</v>
      </c>
      <c r="BF22" s="280">
        <f t="shared" si="8"/>
        <v>0</v>
      </c>
      <c r="BG22" s="280">
        <f t="shared" si="8"/>
        <v>0</v>
      </c>
      <c r="BH22" s="280">
        <f t="shared" si="8"/>
        <v>0</v>
      </c>
      <c r="BI22" s="280">
        <f t="shared" si="8"/>
        <v>0</v>
      </c>
      <c r="BJ22" s="280">
        <f t="shared" si="8"/>
        <v>0</v>
      </c>
      <c r="BK22" s="280">
        <f t="shared" si="8"/>
        <v>0</v>
      </c>
      <c r="BL22" s="279">
        <f t="shared" si="9"/>
        <v>0</v>
      </c>
    </row>
    <row r="23" spans="1:66" x14ac:dyDescent="0.25">
      <c r="A23" s="268" t="s">
        <v>167</v>
      </c>
      <c r="B23" s="175">
        <v>5.0000000000000001E-4</v>
      </c>
      <c r="C23" s="175">
        <v>4.0000000000000002E-4</v>
      </c>
      <c r="D23" s="272">
        <v>4677142.79</v>
      </c>
      <c r="E23" s="272">
        <v>4677142.79</v>
      </c>
      <c r="F23" s="272">
        <v>4677142.79</v>
      </c>
      <c r="G23" s="272">
        <v>4677142.79</v>
      </c>
      <c r="H23" s="272">
        <v>4677142.79</v>
      </c>
      <c r="I23" s="272">
        <v>4677142.79</v>
      </c>
      <c r="J23" s="272">
        <v>4677142.79</v>
      </c>
      <c r="K23" s="272">
        <v>4677142.79</v>
      </c>
      <c r="L23" s="272">
        <v>4677142.79</v>
      </c>
      <c r="M23" s="272">
        <v>4677142.79</v>
      </c>
      <c r="N23" s="272">
        <v>4677142.79</v>
      </c>
      <c r="O23" s="272">
        <v>4677142.79</v>
      </c>
      <c r="P23" s="272">
        <f t="shared" si="3"/>
        <v>56125713.479999997</v>
      </c>
      <c r="Q23" s="272">
        <v>4677142.79</v>
      </c>
      <c r="R23" s="272">
        <v>4378900.2949999999</v>
      </c>
      <c r="S23" s="272">
        <v>4080657.8</v>
      </c>
      <c r="T23" s="272">
        <v>4080657.8</v>
      </c>
      <c r="U23" s="272">
        <v>4080657.8</v>
      </c>
      <c r="V23" s="272">
        <v>4080657.8</v>
      </c>
      <c r="W23" s="272">
        <v>4080657.8</v>
      </c>
      <c r="X23" s="272">
        <v>4080657.8</v>
      </c>
      <c r="Y23" s="272">
        <v>4080657.8</v>
      </c>
      <c r="Z23" s="272">
        <v>4080657.8</v>
      </c>
      <c r="AA23" s="272">
        <v>4080657.8</v>
      </c>
      <c r="AB23" s="272">
        <v>4080657.8</v>
      </c>
      <c r="AC23" s="272">
        <v>4080657.8</v>
      </c>
      <c r="AD23" s="272">
        <v>4080657.8</v>
      </c>
      <c r="AE23" s="272">
        <v>4080657.8</v>
      </c>
      <c r="AF23" s="272">
        <v>4080657.8</v>
      </c>
      <c r="AG23" s="170">
        <f t="shared" si="4"/>
        <v>48967893.599999994</v>
      </c>
      <c r="AH23" s="170"/>
      <c r="AI23" s="279">
        <f t="shared" si="5"/>
        <v>194.88</v>
      </c>
      <c r="AJ23" s="279">
        <f t="shared" si="5"/>
        <v>194.88</v>
      </c>
      <c r="AK23" s="279">
        <f t="shared" si="5"/>
        <v>194.88</v>
      </c>
      <c r="AL23" s="279">
        <f t="shared" si="5"/>
        <v>194.88</v>
      </c>
      <c r="AM23" s="279">
        <f t="shared" si="5"/>
        <v>194.88</v>
      </c>
      <c r="AN23" s="279">
        <f t="shared" si="5"/>
        <v>194.88</v>
      </c>
      <c r="AO23" s="279">
        <f t="shared" si="5"/>
        <v>194.88</v>
      </c>
      <c r="AP23" s="279">
        <f t="shared" si="5"/>
        <v>194.88</v>
      </c>
      <c r="AQ23" s="279">
        <f t="shared" si="5"/>
        <v>194.88</v>
      </c>
      <c r="AR23" s="279">
        <f t="shared" si="5"/>
        <v>194.88</v>
      </c>
      <c r="AS23" s="279">
        <f t="shared" si="5"/>
        <v>194.88</v>
      </c>
      <c r="AT23" s="279">
        <f t="shared" si="5"/>
        <v>194.88</v>
      </c>
      <c r="AU23" s="280">
        <f t="shared" si="6"/>
        <v>2338.5600000000004</v>
      </c>
      <c r="AV23" s="280">
        <f t="shared" si="7"/>
        <v>194.88</v>
      </c>
      <c r="AW23" s="280">
        <f t="shared" si="7"/>
        <v>182.45</v>
      </c>
      <c r="AX23" s="280">
        <f t="shared" si="7"/>
        <v>170.03</v>
      </c>
      <c r="AY23" s="280">
        <f t="shared" si="7"/>
        <v>170.03</v>
      </c>
      <c r="AZ23" s="280">
        <f t="shared" si="8"/>
        <v>136.02000000000001</v>
      </c>
      <c r="BA23" s="280">
        <f t="shared" si="8"/>
        <v>136.02000000000001</v>
      </c>
      <c r="BB23" s="280">
        <f t="shared" si="8"/>
        <v>136.02000000000001</v>
      </c>
      <c r="BC23" s="280">
        <f t="shared" si="8"/>
        <v>136.02000000000001</v>
      </c>
      <c r="BD23" s="280">
        <f t="shared" si="8"/>
        <v>136.02000000000001</v>
      </c>
      <c r="BE23" s="280">
        <f t="shared" si="8"/>
        <v>136.02000000000001</v>
      </c>
      <c r="BF23" s="280">
        <f t="shared" si="8"/>
        <v>136.02000000000001</v>
      </c>
      <c r="BG23" s="280">
        <f t="shared" si="8"/>
        <v>136.02000000000001</v>
      </c>
      <c r="BH23" s="280">
        <f t="shared" si="8"/>
        <v>136.02000000000001</v>
      </c>
      <c r="BI23" s="280">
        <f t="shared" si="8"/>
        <v>136.02000000000001</v>
      </c>
      <c r="BJ23" s="280">
        <f t="shared" si="8"/>
        <v>136.02000000000001</v>
      </c>
      <c r="BK23" s="280">
        <f t="shared" si="8"/>
        <v>136.02000000000001</v>
      </c>
      <c r="BL23" s="279">
        <f t="shared" si="9"/>
        <v>1632.24</v>
      </c>
    </row>
    <row r="24" spans="1:66" x14ac:dyDescent="0.25">
      <c r="A24" s="268" t="s">
        <v>168</v>
      </c>
      <c r="B24" s="175">
        <v>6.6999999999999994E-3</v>
      </c>
      <c r="C24" s="175">
        <v>6.3E-3</v>
      </c>
      <c r="D24" s="272">
        <v>2309727.39</v>
      </c>
      <c r="E24" s="272">
        <v>2309727.39</v>
      </c>
      <c r="F24" s="272">
        <v>2309727.39</v>
      </c>
      <c r="G24" s="272">
        <v>2309727.39</v>
      </c>
      <c r="H24" s="272">
        <v>2309727.39</v>
      </c>
      <c r="I24" s="272">
        <v>2309727.39</v>
      </c>
      <c r="J24" s="272">
        <v>2309727.39</v>
      </c>
      <c r="K24" s="272">
        <v>2309727.39</v>
      </c>
      <c r="L24" s="272">
        <v>2309727.39</v>
      </c>
      <c r="M24" s="272">
        <v>2309727.39</v>
      </c>
      <c r="N24" s="272">
        <v>2309727.39</v>
      </c>
      <c r="O24" s="272">
        <v>2309727.39</v>
      </c>
      <c r="P24" s="272">
        <f t="shared" si="3"/>
        <v>27716728.680000003</v>
      </c>
      <c r="Q24" s="272">
        <v>2309727.39</v>
      </c>
      <c r="R24" s="272">
        <v>2276050.4450000003</v>
      </c>
      <c r="S24" s="272">
        <v>2242373.5</v>
      </c>
      <c r="T24" s="272">
        <v>2242373.5</v>
      </c>
      <c r="U24" s="272">
        <v>2242373.5</v>
      </c>
      <c r="V24" s="272">
        <v>2242373.5</v>
      </c>
      <c r="W24" s="272">
        <v>2242373.5</v>
      </c>
      <c r="X24" s="272">
        <v>2242373.5</v>
      </c>
      <c r="Y24" s="272">
        <v>2242373.5</v>
      </c>
      <c r="Z24" s="272">
        <v>2242373.5</v>
      </c>
      <c r="AA24" s="272">
        <v>2242373.5</v>
      </c>
      <c r="AB24" s="272">
        <v>2242373.5</v>
      </c>
      <c r="AC24" s="272">
        <v>2242373.5</v>
      </c>
      <c r="AD24" s="272">
        <v>2242373.5</v>
      </c>
      <c r="AE24" s="272">
        <v>2242373.5</v>
      </c>
      <c r="AF24" s="272">
        <v>2242373.5</v>
      </c>
      <c r="AG24" s="170">
        <f t="shared" si="4"/>
        <v>26908482</v>
      </c>
      <c r="AH24" s="170"/>
      <c r="AI24" s="279">
        <f t="shared" si="5"/>
        <v>1289.5999999999999</v>
      </c>
      <c r="AJ24" s="279">
        <f t="shared" si="5"/>
        <v>1289.5999999999999</v>
      </c>
      <c r="AK24" s="279">
        <f t="shared" si="5"/>
        <v>1289.5999999999999</v>
      </c>
      <c r="AL24" s="279">
        <f t="shared" si="5"/>
        <v>1289.5999999999999</v>
      </c>
      <c r="AM24" s="279">
        <f t="shared" si="5"/>
        <v>1289.5999999999999</v>
      </c>
      <c r="AN24" s="279">
        <f t="shared" si="5"/>
        <v>1289.5999999999999</v>
      </c>
      <c r="AO24" s="279">
        <f t="shared" si="5"/>
        <v>1289.5999999999999</v>
      </c>
      <c r="AP24" s="279">
        <f t="shared" si="5"/>
        <v>1289.5999999999999</v>
      </c>
      <c r="AQ24" s="279">
        <f t="shared" si="5"/>
        <v>1289.5999999999999</v>
      </c>
      <c r="AR24" s="279">
        <f t="shared" si="5"/>
        <v>1289.5999999999999</v>
      </c>
      <c r="AS24" s="279">
        <f t="shared" si="5"/>
        <v>1289.5999999999999</v>
      </c>
      <c r="AT24" s="279">
        <f t="shared" si="5"/>
        <v>1289.5999999999999</v>
      </c>
      <c r="AU24" s="280">
        <f t="shared" si="6"/>
        <v>15475.200000000003</v>
      </c>
      <c r="AV24" s="280">
        <f t="shared" si="7"/>
        <v>1289.5999999999999</v>
      </c>
      <c r="AW24" s="280">
        <f t="shared" si="7"/>
        <v>1270.79</v>
      </c>
      <c r="AX24" s="280">
        <f t="shared" si="7"/>
        <v>1251.99</v>
      </c>
      <c r="AY24" s="280">
        <f t="shared" si="7"/>
        <v>1251.99</v>
      </c>
      <c r="AZ24" s="280">
        <f t="shared" si="8"/>
        <v>1177.25</v>
      </c>
      <c r="BA24" s="280">
        <f t="shared" si="8"/>
        <v>1177.25</v>
      </c>
      <c r="BB24" s="280">
        <f t="shared" si="8"/>
        <v>1177.25</v>
      </c>
      <c r="BC24" s="280">
        <f t="shared" si="8"/>
        <v>1177.25</v>
      </c>
      <c r="BD24" s="280">
        <f t="shared" si="8"/>
        <v>1177.25</v>
      </c>
      <c r="BE24" s="280">
        <f t="shared" si="8"/>
        <v>1177.25</v>
      </c>
      <c r="BF24" s="280">
        <f t="shared" si="8"/>
        <v>1177.25</v>
      </c>
      <c r="BG24" s="280">
        <f t="shared" si="8"/>
        <v>1177.25</v>
      </c>
      <c r="BH24" s="280">
        <f t="shared" si="8"/>
        <v>1177.25</v>
      </c>
      <c r="BI24" s="280">
        <f t="shared" si="8"/>
        <v>1177.25</v>
      </c>
      <c r="BJ24" s="280">
        <f t="shared" si="8"/>
        <v>1177.25</v>
      </c>
      <c r="BK24" s="280">
        <f t="shared" si="8"/>
        <v>1177.25</v>
      </c>
      <c r="BL24" s="279">
        <f t="shared" si="9"/>
        <v>14127</v>
      </c>
    </row>
    <row r="25" spans="1:66" x14ac:dyDescent="0.25">
      <c r="A25" s="268" t="s">
        <v>169</v>
      </c>
      <c r="B25" s="175">
        <v>1.8000000000000002E-2</v>
      </c>
      <c r="C25" s="175">
        <v>3.1699999999999999E-2</v>
      </c>
      <c r="D25" s="272">
        <v>23443613.079999998</v>
      </c>
      <c r="E25" s="272">
        <v>23443613.079999998</v>
      </c>
      <c r="F25" s="272">
        <v>23443613.079999998</v>
      </c>
      <c r="G25" s="272">
        <v>23443613.079999998</v>
      </c>
      <c r="H25" s="272">
        <v>23443613.079999998</v>
      </c>
      <c r="I25" s="272">
        <v>23451066.149999999</v>
      </c>
      <c r="J25" s="272">
        <v>23458519.219999999</v>
      </c>
      <c r="K25" s="272">
        <v>23458519.219999999</v>
      </c>
      <c r="L25" s="272">
        <v>23458519.219999999</v>
      </c>
      <c r="M25" s="272">
        <v>23479519.219999999</v>
      </c>
      <c r="N25" s="272">
        <v>23500519.219999999</v>
      </c>
      <c r="O25" s="272">
        <v>23500519.219999999</v>
      </c>
      <c r="P25" s="272">
        <f t="shared" si="3"/>
        <v>281525246.87</v>
      </c>
      <c r="Q25" s="272">
        <v>23500519.219999999</v>
      </c>
      <c r="R25" s="272">
        <v>23500519.219999999</v>
      </c>
      <c r="S25" s="272">
        <v>23500519.219999999</v>
      </c>
      <c r="T25" s="272">
        <v>23500519.219999999</v>
      </c>
      <c r="U25" s="272">
        <v>23537677.309999999</v>
      </c>
      <c r="V25" s="272">
        <v>23574835.399999999</v>
      </c>
      <c r="W25" s="272">
        <v>23574835.399999999</v>
      </c>
      <c r="X25" s="272">
        <v>23574835.399999999</v>
      </c>
      <c r="Y25" s="272">
        <v>23574835.399999999</v>
      </c>
      <c r="Z25" s="272">
        <v>23648455.884999998</v>
      </c>
      <c r="AA25" s="272">
        <v>23722076.369999997</v>
      </c>
      <c r="AB25" s="272">
        <v>23722076.369999997</v>
      </c>
      <c r="AC25" s="272">
        <v>23722076.369999997</v>
      </c>
      <c r="AD25" s="272">
        <v>23722076.369999997</v>
      </c>
      <c r="AE25" s="272">
        <v>23722076.369999997</v>
      </c>
      <c r="AF25" s="272">
        <v>23722076.369999997</v>
      </c>
      <c r="AG25" s="170">
        <f t="shared" si="4"/>
        <v>283817933.01499999</v>
      </c>
      <c r="AH25" s="170"/>
      <c r="AI25" s="279">
        <f t="shared" si="5"/>
        <v>35165.42</v>
      </c>
      <c r="AJ25" s="279">
        <f t="shared" si="5"/>
        <v>35165.42</v>
      </c>
      <c r="AK25" s="279">
        <f t="shared" si="5"/>
        <v>35165.42</v>
      </c>
      <c r="AL25" s="279">
        <f t="shared" si="5"/>
        <v>35165.42</v>
      </c>
      <c r="AM25" s="279">
        <f t="shared" si="5"/>
        <v>35165.42</v>
      </c>
      <c r="AN25" s="279">
        <f t="shared" si="5"/>
        <v>35176.6</v>
      </c>
      <c r="AO25" s="279">
        <f t="shared" si="5"/>
        <v>35187.78</v>
      </c>
      <c r="AP25" s="279">
        <f t="shared" si="5"/>
        <v>35187.78</v>
      </c>
      <c r="AQ25" s="279">
        <f t="shared" si="5"/>
        <v>35187.78</v>
      </c>
      <c r="AR25" s="279">
        <f t="shared" si="5"/>
        <v>35219.279999999999</v>
      </c>
      <c r="AS25" s="279">
        <f t="shared" si="5"/>
        <v>35250.78</v>
      </c>
      <c r="AT25" s="279">
        <f t="shared" si="5"/>
        <v>35250.78</v>
      </c>
      <c r="AU25" s="280">
        <f t="shared" si="6"/>
        <v>422287.88000000012</v>
      </c>
      <c r="AV25" s="280">
        <f t="shared" si="7"/>
        <v>35250.78</v>
      </c>
      <c r="AW25" s="280">
        <f t="shared" si="7"/>
        <v>35250.78</v>
      </c>
      <c r="AX25" s="280">
        <f t="shared" si="7"/>
        <v>35250.78</v>
      </c>
      <c r="AY25" s="280">
        <f t="shared" si="7"/>
        <v>35250.78</v>
      </c>
      <c r="AZ25" s="280">
        <f t="shared" si="8"/>
        <v>62178.7</v>
      </c>
      <c r="BA25" s="280">
        <f t="shared" si="8"/>
        <v>62276.86</v>
      </c>
      <c r="BB25" s="280">
        <f t="shared" si="8"/>
        <v>62276.86</v>
      </c>
      <c r="BC25" s="280">
        <f t="shared" si="8"/>
        <v>62276.86</v>
      </c>
      <c r="BD25" s="280">
        <f t="shared" si="8"/>
        <v>62276.86</v>
      </c>
      <c r="BE25" s="280">
        <f t="shared" si="8"/>
        <v>62471.34</v>
      </c>
      <c r="BF25" s="280">
        <f t="shared" si="8"/>
        <v>62665.82</v>
      </c>
      <c r="BG25" s="280">
        <f t="shared" si="8"/>
        <v>62665.82</v>
      </c>
      <c r="BH25" s="280">
        <f t="shared" si="8"/>
        <v>62665.82</v>
      </c>
      <c r="BI25" s="280">
        <f t="shared" si="8"/>
        <v>62665.82</v>
      </c>
      <c r="BJ25" s="280">
        <f t="shared" si="8"/>
        <v>62665.82</v>
      </c>
      <c r="BK25" s="280">
        <f t="shared" si="8"/>
        <v>62665.82</v>
      </c>
      <c r="BL25" s="279">
        <f t="shared" si="9"/>
        <v>749752.39999999979</v>
      </c>
    </row>
    <row r="26" spans="1:66" x14ac:dyDescent="0.25">
      <c r="A26" s="268" t="s">
        <v>545</v>
      </c>
      <c r="B26" s="175">
        <v>0</v>
      </c>
      <c r="C26" s="175">
        <v>3.1699999999999999E-2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272">
        <v>0</v>
      </c>
      <c r="J26" s="272">
        <v>0</v>
      </c>
      <c r="K26" s="272">
        <v>0</v>
      </c>
      <c r="L26" s="272">
        <v>0</v>
      </c>
      <c r="M26" s="272">
        <v>0</v>
      </c>
      <c r="N26" s="272">
        <v>0</v>
      </c>
      <c r="O26" s="272">
        <v>0</v>
      </c>
      <c r="P26" s="272">
        <f t="shared" si="3"/>
        <v>0</v>
      </c>
      <c r="Q26" s="272">
        <v>0</v>
      </c>
      <c r="R26" s="272">
        <v>0</v>
      </c>
      <c r="S26" s="272">
        <v>0</v>
      </c>
      <c r="T26" s="272">
        <v>0</v>
      </c>
      <c r="U26" s="272">
        <v>0</v>
      </c>
      <c r="V26" s="272">
        <v>0</v>
      </c>
      <c r="W26" s="272">
        <v>0</v>
      </c>
      <c r="X26" s="272">
        <v>0</v>
      </c>
      <c r="Y26" s="272">
        <v>0</v>
      </c>
      <c r="Z26" s="272">
        <v>0</v>
      </c>
      <c r="AA26" s="272">
        <v>0</v>
      </c>
      <c r="AB26" s="272">
        <v>0</v>
      </c>
      <c r="AC26" s="272">
        <v>0</v>
      </c>
      <c r="AD26" s="272">
        <v>0</v>
      </c>
      <c r="AE26" s="272">
        <v>0</v>
      </c>
      <c r="AF26" s="272">
        <v>0</v>
      </c>
      <c r="AG26" s="170">
        <f t="shared" si="4"/>
        <v>0</v>
      </c>
      <c r="AH26" s="170"/>
      <c r="AI26" s="279">
        <f t="shared" si="5"/>
        <v>0</v>
      </c>
      <c r="AJ26" s="279">
        <f t="shared" si="5"/>
        <v>0</v>
      </c>
      <c r="AK26" s="279">
        <f t="shared" si="5"/>
        <v>0</v>
      </c>
      <c r="AL26" s="279">
        <f t="shared" si="5"/>
        <v>0</v>
      </c>
      <c r="AM26" s="279">
        <f t="shared" si="5"/>
        <v>0</v>
      </c>
      <c r="AN26" s="279">
        <f t="shared" si="5"/>
        <v>0</v>
      </c>
      <c r="AO26" s="279">
        <f t="shared" si="5"/>
        <v>0</v>
      </c>
      <c r="AP26" s="279">
        <f t="shared" si="5"/>
        <v>0</v>
      </c>
      <c r="AQ26" s="279">
        <f t="shared" si="5"/>
        <v>0</v>
      </c>
      <c r="AR26" s="279">
        <f t="shared" si="5"/>
        <v>0</v>
      </c>
      <c r="AS26" s="279">
        <f t="shared" si="5"/>
        <v>0</v>
      </c>
      <c r="AT26" s="279">
        <f t="shared" si="5"/>
        <v>0</v>
      </c>
      <c r="AU26" s="280">
        <f t="shared" si="6"/>
        <v>0</v>
      </c>
      <c r="AV26" s="280">
        <f t="shared" si="7"/>
        <v>0</v>
      </c>
      <c r="AW26" s="280">
        <f t="shared" si="7"/>
        <v>0</v>
      </c>
      <c r="AX26" s="280">
        <f t="shared" si="7"/>
        <v>0</v>
      </c>
      <c r="AY26" s="280">
        <f t="shared" si="7"/>
        <v>0</v>
      </c>
      <c r="AZ26" s="280">
        <f t="shared" si="8"/>
        <v>0</v>
      </c>
      <c r="BA26" s="280">
        <f t="shared" si="8"/>
        <v>0</v>
      </c>
      <c r="BB26" s="280">
        <f t="shared" si="8"/>
        <v>0</v>
      </c>
      <c r="BC26" s="280">
        <f t="shared" si="8"/>
        <v>0</v>
      </c>
      <c r="BD26" s="280">
        <f t="shared" si="8"/>
        <v>0</v>
      </c>
      <c r="BE26" s="280">
        <f t="shared" si="8"/>
        <v>0</v>
      </c>
      <c r="BF26" s="280">
        <f t="shared" si="8"/>
        <v>0</v>
      </c>
      <c r="BG26" s="280">
        <f t="shared" si="8"/>
        <v>0</v>
      </c>
      <c r="BH26" s="280">
        <f t="shared" si="8"/>
        <v>0</v>
      </c>
      <c r="BI26" s="280">
        <f t="shared" si="8"/>
        <v>0</v>
      </c>
      <c r="BJ26" s="280">
        <f t="shared" si="8"/>
        <v>0</v>
      </c>
      <c r="BK26" s="280">
        <f t="shared" si="8"/>
        <v>0</v>
      </c>
      <c r="BL26" s="279">
        <f t="shared" si="9"/>
        <v>0</v>
      </c>
      <c r="BN26" s="279">
        <f>BL26</f>
        <v>0</v>
      </c>
    </row>
    <row r="27" spans="1:66" x14ac:dyDescent="0.25">
      <c r="A27" s="268" t="s">
        <v>170</v>
      </c>
      <c r="B27" s="175">
        <v>1.8000000000000002E-2</v>
      </c>
      <c r="C27" s="175">
        <v>3.1699999999999999E-2</v>
      </c>
      <c r="D27" s="272">
        <v>47042.13</v>
      </c>
      <c r="E27" s="272">
        <v>47042.13</v>
      </c>
      <c r="F27" s="272">
        <v>47042.13</v>
      </c>
      <c r="G27" s="272">
        <v>47042.13</v>
      </c>
      <c r="H27" s="272">
        <v>47042.13</v>
      </c>
      <c r="I27" s="272">
        <v>47042.13</v>
      </c>
      <c r="J27" s="272">
        <v>47042.13</v>
      </c>
      <c r="K27" s="272">
        <v>47042.13</v>
      </c>
      <c r="L27" s="272">
        <v>47042.13</v>
      </c>
      <c r="M27" s="272">
        <v>47042.13</v>
      </c>
      <c r="N27" s="272">
        <v>47042.13</v>
      </c>
      <c r="O27" s="272">
        <v>47042.13</v>
      </c>
      <c r="P27" s="272">
        <f t="shared" si="3"/>
        <v>564505.55999999994</v>
      </c>
      <c r="Q27" s="272">
        <v>47042.13</v>
      </c>
      <c r="R27" s="272">
        <v>47042.13</v>
      </c>
      <c r="S27" s="272">
        <v>47042.13</v>
      </c>
      <c r="T27" s="272">
        <v>47042.13</v>
      </c>
      <c r="U27" s="272">
        <v>47042.13</v>
      </c>
      <c r="V27" s="272">
        <v>47042.13</v>
      </c>
      <c r="W27" s="272">
        <v>47042.13</v>
      </c>
      <c r="X27" s="272">
        <v>47042.13</v>
      </c>
      <c r="Y27" s="272">
        <v>47042.13</v>
      </c>
      <c r="Z27" s="272">
        <v>47042.13</v>
      </c>
      <c r="AA27" s="272">
        <v>47042.13</v>
      </c>
      <c r="AB27" s="272">
        <v>47042.13</v>
      </c>
      <c r="AC27" s="272">
        <v>47042.13</v>
      </c>
      <c r="AD27" s="272">
        <v>47042.13</v>
      </c>
      <c r="AE27" s="272">
        <v>47042.13</v>
      </c>
      <c r="AF27" s="272">
        <v>47042.13</v>
      </c>
      <c r="AG27" s="170">
        <f t="shared" si="4"/>
        <v>564505.55999999994</v>
      </c>
      <c r="AH27" s="170"/>
      <c r="AI27" s="279">
        <f t="shared" si="5"/>
        <v>70.56</v>
      </c>
      <c r="AJ27" s="279">
        <f t="shared" si="5"/>
        <v>70.56</v>
      </c>
      <c r="AK27" s="279">
        <f t="shared" si="5"/>
        <v>70.56</v>
      </c>
      <c r="AL27" s="279">
        <f t="shared" si="5"/>
        <v>70.56</v>
      </c>
      <c r="AM27" s="279">
        <f t="shared" si="5"/>
        <v>70.56</v>
      </c>
      <c r="AN27" s="279">
        <f t="shared" si="5"/>
        <v>70.56</v>
      </c>
      <c r="AO27" s="279">
        <f t="shared" si="5"/>
        <v>70.56</v>
      </c>
      <c r="AP27" s="279">
        <f t="shared" si="5"/>
        <v>70.56</v>
      </c>
      <c r="AQ27" s="279">
        <f t="shared" si="5"/>
        <v>70.56</v>
      </c>
      <c r="AR27" s="279">
        <f t="shared" si="5"/>
        <v>70.56</v>
      </c>
      <c r="AS27" s="279">
        <f t="shared" si="5"/>
        <v>70.56</v>
      </c>
      <c r="AT27" s="279">
        <f t="shared" si="5"/>
        <v>70.56</v>
      </c>
      <c r="AU27" s="280">
        <f t="shared" si="6"/>
        <v>846.7199999999998</v>
      </c>
      <c r="AV27" s="280">
        <f t="shared" si="7"/>
        <v>70.56</v>
      </c>
      <c r="AW27" s="280">
        <f t="shared" si="7"/>
        <v>70.56</v>
      </c>
      <c r="AX27" s="280">
        <f t="shared" si="7"/>
        <v>70.56</v>
      </c>
      <c r="AY27" s="280">
        <f t="shared" si="7"/>
        <v>70.56</v>
      </c>
      <c r="AZ27" s="280">
        <f t="shared" si="8"/>
        <v>124.27</v>
      </c>
      <c r="BA27" s="280">
        <f t="shared" si="8"/>
        <v>124.27</v>
      </c>
      <c r="BB27" s="280">
        <f t="shared" si="8"/>
        <v>124.27</v>
      </c>
      <c r="BC27" s="280">
        <f t="shared" si="8"/>
        <v>124.27</v>
      </c>
      <c r="BD27" s="280">
        <f t="shared" si="8"/>
        <v>124.27</v>
      </c>
      <c r="BE27" s="280">
        <f t="shared" si="8"/>
        <v>124.27</v>
      </c>
      <c r="BF27" s="280">
        <f t="shared" si="8"/>
        <v>124.27</v>
      </c>
      <c r="BG27" s="280">
        <f t="shared" si="8"/>
        <v>124.27</v>
      </c>
      <c r="BH27" s="280">
        <f t="shared" si="8"/>
        <v>124.27</v>
      </c>
      <c r="BI27" s="280">
        <f t="shared" si="8"/>
        <v>124.27</v>
      </c>
      <c r="BJ27" s="280">
        <f t="shared" si="8"/>
        <v>124.27</v>
      </c>
      <c r="BK27" s="280">
        <f t="shared" si="8"/>
        <v>124.27</v>
      </c>
      <c r="BL27" s="279">
        <f t="shared" si="9"/>
        <v>1491.24</v>
      </c>
      <c r="BN27" s="279">
        <f>BL27</f>
        <v>1491.24</v>
      </c>
    </row>
    <row r="28" spans="1:66" x14ac:dyDescent="0.25">
      <c r="A28" s="268" t="s">
        <v>546</v>
      </c>
      <c r="B28" s="175">
        <v>1.8000000000000002E-2</v>
      </c>
      <c r="C28" s="175">
        <v>3.1699999999999999E-2</v>
      </c>
      <c r="D28" s="272">
        <v>5263749.1200000001</v>
      </c>
      <c r="E28" s="272">
        <v>5263749.1200000001</v>
      </c>
      <c r="F28" s="272">
        <v>5263749.1200000001</v>
      </c>
      <c r="G28" s="272">
        <v>5263749.1200000001</v>
      </c>
      <c r="H28" s="272">
        <v>5263749.1200000001</v>
      </c>
      <c r="I28" s="272">
        <v>5263749.1200000001</v>
      </c>
      <c r="J28" s="272">
        <v>5263749.1200000001</v>
      </c>
      <c r="K28" s="272">
        <v>5263749.1200000001</v>
      </c>
      <c r="L28" s="272">
        <v>5263749.1200000001</v>
      </c>
      <c r="M28" s="272">
        <v>5263749.1200000001</v>
      </c>
      <c r="N28" s="272">
        <v>5263749.1200000001</v>
      </c>
      <c r="O28" s="272">
        <v>5263749.1200000001</v>
      </c>
      <c r="P28" s="272">
        <f t="shared" si="3"/>
        <v>63164989.43999999</v>
      </c>
      <c r="Q28" s="272">
        <v>5263749.1200000001</v>
      </c>
      <c r="R28" s="272">
        <v>5263749.1200000001</v>
      </c>
      <c r="S28" s="272">
        <v>5263749.1200000001</v>
      </c>
      <c r="T28" s="272">
        <v>5263749.1200000001</v>
      </c>
      <c r="U28" s="272">
        <v>5263749.1200000001</v>
      </c>
      <c r="V28" s="272">
        <v>5263749.1200000001</v>
      </c>
      <c r="W28" s="272">
        <v>5263749.1200000001</v>
      </c>
      <c r="X28" s="272">
        <v>5263749.1200000001</v>
      </c>
      <c r="Y28" s="272">
        <v>5263749.1200000001</v>
      </c>
      <c r="Z28" s="272">
        <v>5263749.1200000001</v>
      </c>
      <c r="AA28" s="272">
        <v>5263749.1200000001</v>
      </c>
      <c r="AB28" s="272">
        <v>5263749.1200000001</v>
      </c>
      <c r="AC28" s="272">
        <v>5263749.1200000001</v>
      </c>
      <c r="AD28" s="272">
        <v>5263749.1200000001</v>
      </c>
      <c r="AE28" s="272">
        <v>5263749.1200000001</v>
      </c>
      <c r="AF28" s="272">
        <v>5263749.1200000001</v>
      </c>
      <c r="AG28" s="170">
        <f t="shared" si="4"/>
        <v>63164989.43999999</v>
      </c>
      <c r="AH28" s="170"/>
      <c r="AI28" s="279">
        <f t="shared" si="5"/>
        <v>7895.62</v>
      </c>
      <c r="AJ28" s="279">
        <f t="shared" si="5"/>
        <v>7895.62</v>
      </c>
      <c r="AK28" s="279">
        <f t="shared" si="5"/>
        <v>7895.62</v>
      </c>
      <c r="AL28" s="279">
        <f t="shared" si="5"/>
        <v>7895.62</v>
      </c>
      <c r="AM28" s="279">
        <f t="shared" si="5"/>
        <v>7895.62</v>
      </c>
      <c r="AN28" s="279">
        <f t="shared" si="5"/>
        <v>7895.62</v>
      </c>
      <c r="AO28" s="279">
        <f t="shared" si="5"/>
        <v>7895.62</v>
      </c>
      <c r="AP28" s="279">
        <f t="shared" si="5"/>
        <v>7895.62</v>
      </c>
      <c r="AQ28" s="279">
        <f t="shared" si="5"/>
        <v>7895.62</v>
      </c>
      <c r="AR28" s="279">
        <f t="shared" si="5"/>
        <v>7895.62</v>
      </c>
      <c r="AS28" s="279">
        <f t="shared" si="5"/>
        <v>7895.62</v>
      </c>
      <c r="AT28" s="279">
        <f t="shared" si="5"/>
        <v>7895.62</v>
      </c>
      <c r="AU28" s="280">
        <f t="shared" si="6"/>
        <v>94747.439999999988</v>
      </c>
      <c r="AV28" s="280">
        <f t="shared" si="7"/>
        <v>7895.62</v>
      </c>
      <c r="AW28" s="280">
        <f t="shared" si="7"/>
        <v>7895.62</v>
      </c>
      <c r="AX28" s="280">
        <f t="shared" si="7"/>
        <v>7895.62</v>
      </c>
      <c r="AY28" s="280">
        <f t="shared" si="7"/>
        <v>7895.62</v>
      </c>
      <c r="AZ28" s="280">
        <f t="shared" si="8"/>
        <v>13905.07</v>
      </c>
      <c r="BA28" s="280">
        <f t="shared" si="8"/>
        <v>13905.07</v>
      </c>
      <c r="BB28" s="280">
        <f t="shared" si="8"/>
        <v>13905.07</v>
      </c>
      <c r="BC28" s="280">
        <f t="shared" si="8"/>
        <v>13905.07</v>
      </c>
      <c r="BD28" s="280">
        <f t="shared" si="8"/>
        <v>13905.07</v>
      </c>
      <c r="BE28" s="280">
        <f t="shared" si="8"/>
        <v>13905.07</v>
      </c>
      <c r="BF28" s="280">
        <f t="shared" si="8"/>
        <v>13905.07</v>
      </c>
      <c r="BG28" s="280">
        <f t="shared" si="8"/>
        <v>13905.07</v>
      </c>
      <c r="BH28" s="280">
        <f t="shared" si="8"/>
        <v>13905.07</v>
      </c>
      <c r="BI28" s="280">
        <f t="shared" si="8"/>
        <v>13905.07</v>
      </c>
      <c r="BJ28" s="280">
        <f t="shared" si="8"/>
        <v>13905.07</v>
      </c>
      <c r="BK28" s="280">
        <f t="shared" si="8"/>
        <v>13905.07</v>
      </c>
      <c r="BL28" s="279">
        <f t="shared" si="9"/>
        <v>166860.84000000005</v>
      </c>
      <c r="BN28" s="279">
        <f>BL28</f>
        <v>166860.84000000005</v>
      </c>
    </row>
    <row r="29" spans="1:66" x14ac:dyDescent="0.25">
      <c r="A29" s="268" t="s">
        <v>171</v>
      </c>
      <c r="B29" s="175">
        <v>4.8299999999999996E-2</v>
      </c>
      <c r="C29" s="175">
        <v>4.5399999999999996E-2</v>
      </c>
      <c r="D29" s="272">
        <v>45382543.880000003</v>
      </c>
      <c r="E29" s="272">
        <v>45382543.880000003</v>
      </c>
      <c r="F29" s="272">
        <v>45382543.880000003</v>
      </c>
      <c r="G29" s="272">
        <v>45382543.880000003</v>
      </c>
      <c r="H29" s="272">
        <v>45382543.880000003</v>
      </c>
      <c r="I29" s="272">
        <v>45382543.880000003</v>
      </c>
      <c r="J29" s="272">
        <v>45382543.880000003</v>
      </c>
      <c r="K29" s="272">
        <v>45382543.880000003</v>
      </c>
      <c r="L29" s="272">
        <v>45382543.880000003</v>
      </c>
      <c r="M29" s="272">
        <v>45461543.880000003</v>
      </c>
      <c r="N29" s="272">
        <v>45540543.880000003</v>
      </c>
      <c r="O29" s="272">
        <v>45540543.880000003</v>
      </c>
      <c r="P29" s="272">
        <f t="shared" si="3"/>
        <v>544985526.56000006</v>
      </c>
      <c r="Q29" s="272">
        <v>45540543.880000003</v>
      </c>
      <c r="R29" s="272">
        <v>45540543.880000003</v>
      </c>
      <c r="S29" s="272">
        <v>45540543.880000003</v>
      </c>
      <c r="T29" s="272">
        <v>45540543.880000003</v>
      </c>
      <c r="U29" s="272">
        <v>45540543.880000003</v>
      </c>
      <c r="V29" s="272">
        <v>45540543.880000003</v>
      </c>
      <c r="W29" s="272">
        <v>45540543.880000003</v>
      </c>
      <c r="X29" s="272">
        <v>45540543.880000003</v>
      </c>
      <c r="Y29" s="272">
        <v>45540543.880000003</v>
      </c>
      <c r="Z29" s="272">
        <v>45540543.880000003</v>
      </c>
      <c r="AA29" s="272">
        <v>45540543.880000003</v>
      </c>
      <c r="AB29" s="272">
        <v>45540543.880000003</v>
      </c>
      <c r="AC29" s="272">
        <v>45540543.880000003</v>
      </c>
      <c r="AD29" s="272">
        <v>45540543.880000003</v>
      </c>
      <c r="AE29" s="272">
        <v>45540543.880000003</v>
      </c>
      <c r="AF29" s="272">
        <v>45540543.880000003</v>
      </c>
      <c r="AG29" s="170">
        <f t="shared" si="4"/>
        <v>546486526.56000006</v>
      </c>
      <c r="AH29" s="170"/>
      <c r="AI29" s="279">
        <f t="shared" si="5"/>
        <v>182664.74</v>
      </c>
      <c r="AJ29" s="279">
        <f t="shared" si="5"/>
        <v>182664.74</v>
      </c>
      <c r="AK29" s="279">
        <f t="shared" si="5"/>
        <v>182664.74</v>
      </c>
      <c r="AL29" s="279">
        <f t="shared" si="5"/>
        <v>182664.74</v>
      </c>
      <c r="AM29" s="279">
        <f t="shared" si="5"/>
        <v>182664.74</v>
      </c>
      <c r="AN29" s="279">
        <f t="shared" si="5"/>
        <v>182664.74</v>
      </c>
      <c r="AO29" s="279">
        <f t="shared" si="5"/>
        <v>182664.74</v>
      </c>
      <c r="AP29" s="279">
        <f t="shared" si="5"/>
        <v>182664.74</v>
      </c>
      <c r="AQ29" s="279">
        <f t="shared" si="5"/>
        <v>182664.74</v>
      </c>
      <c r="AR29" s="279">
        <f t="shared" si="5"/>
        <v>182982.71</v>
      </c>
      <c r="AS29" s="279">
        <f t="shared" si="5"/>
        <v>183300.69</v>
      </c>
      <c r="AT29" s="279">
        <f t="shared" si="5"/>
        <v>183300.69</v>
      </c>
      <c r="AU29" s="280">
        <f t="shared" si="6"/>
        <v>2193566.75</v>
      </c>
      <c r="AV29" s="280">
        <f t="shared" si="7"/>
        <v>183300.69</v>
      </c>
      <c r="AW29" s="280">
        <f t="shared" si="7"/>
        <v>183300.69</v>
      </c>
      <c r="AX29" s="280">
        <f t="shared" si="7"/>
        <v>183300.69</v>
      </c>
      <c r="AY29" s="280">
        <f t="shared" si="7"/>
        <v>183300.69</v>
      </c>
      <c r="AZ29" s="280">
        <f t="shared" si="8"/>
        <v>172295.06</v>
      </c>
      <c r="BA29" s="280">
        <f t="shared" si="8"/>
        <v>172295.06</v>
      </c>
      <c r="BB29" s="280">
        <f t="shared" si="8"/>
        <v>172295.06</v>
      </c>
      <c r="BC29" s="280">
        <f t="shared" si="8"/>
        <v>172295.06</v>
      </c>
      <c r="BD29" s="280">
        <f t="shared" si="8"/>
        <v>172295.06</v>
      </c>
      <c r="BE29" s="280">
        <f t="shared" si="8"/>
        <v>172295.06</v>
      </c>
      <c r="BF29" s="280">
        <f t="shared" si="8"/>
        <v>172295.06</v>
      </c>
      <c r="BG29" s="280">
        <f t="shared" si="8"/>
        <v>172295.06</v>
      </c>
      <c r="BH29" s="280">
        <f t="shared" si="8"/>
        <v>172295.06</v>
      </c>
      <c r="BI29" s="280">
        <f t="shared" si="8"/>
        <v>172295.06</v>
      </c>
      <c r="BJ29" s="280">
        <f t="shared" si="8"/>
        <v>172295.06</v>
      </c>
      <c r="BK29" s="280">
        <f t="shared" si="8"/>
        <v>172295.06</v>
      </c>
      <c r="BL29" s="279">
        <f t="shared" si="9"/>
        <v>2067540.7200000004</v>
      </c>
    </row>
    <row r="30" spans="1:66" x14ac:dyDescent="0.25">
      <c r="A30" s="268" t="s">
        <v>547</v>
      </c>
      <c r="B30" s="175">
        <v>0</v>
      </c>
      <c r="C30" s="175">
        <v>4.5399999999999996E-2</v>
      </c>
      <c r="D30" s="272">
        <v>0</v>
      </c>
      <c r="E30" s="272">
        <v>0</v>
      </c>
      <c r="F30" s="272">
        <v>0</v>
      </c>
      <c r="G30" s="272">
        <v>0</v>
      </c>
      <c r="H30" s="272">
        <v>0</v>
      </c>
      <c r="I30" s="272">
        <v>0</v>
      </c>
      <c r="J30" s="272">
        <v>0</v>
      </c>
      <c r="K30" s="272">
        <v>0</v>
      </c>
      <c r="L30" s="272">
        <v>0</v>
      </c>
      <c r="M30" s="272">
        <v>0</v>
      </c>
      <c r="N30" s="272">
        <v>0</v>
      </c>
      <c r="O30" s="272">
        <v>0</v>
      </c>
      <c r="P30" s="272">
        <f t="shared" si="3"/>
        <v>0</v>
      </c>
      <c r="Q30" s="272">
        <v>0</v>
      </c>
      <c r="R30" s="272">
        <v>0</v>
      </c>
      <c r="S30" s="272">
        <v>0</v>
      </c>
      <c r="T30" s="272">
        <v>0</v>
      </c>
      <c r="U30" s="272">
        <v>0</v>
      </c>
      <c r="V30" s="272">
        <v>0</v>
      </c>
      <c r="W30" s="272">
        <v>0</v>
      </c>
      <c r="X30" s="272">
        <v>0</v>
      </c>
      <c r="Y30" s="272">
        <v>0</v>
      </c>
      <c r="Z30" s="272">
        <v>0</v>
      </c>
      <c r="AA30" s="272">
        <v>0</v>
      </c>
      <c r="AB30" s="272">
        <v>0</v>
      </c>
      <c r="AC30" s="272">
        <v>0</v>
      </c>
      <c r="AD30" s="272">
        <v>0</v>
      </c>
      <c r="AE30" s="272">
        <v>0</v>
      </c>
      <c r="AF30" s="272">
        <v>0</v>
      </c>
      <c r="AG30" s="170">
        <f t="shared" si="4"/>
        <v>0</v>
      </c>
      <c r="AH30" s="170"/>
      <c r="AI30" s="279">
        <f t="shared" si="5"/>
        <v>0</v>
      </c>
      <c r="AJ30" s="279">
        <f t="shared" si="5"/>
        <v>0</v>
      </c>
      <c r="AK30" s="279">
        <f t="shared" si="5"/>
        <v>0</v>
      </c>
      <c r="AL30" s="279">
        <f t="shared" si="5"/>
        <v>0</v>
      </c>
      <c r="AM30" s="279">
        <f t="shared" si="5"/>
        <v>0</v>
      </c>
      <c r="AN30" s="279">
        <f t="shared" si="5"/>
        <v>0</v>
      </c>
      <c r="AO30" s="279">
        <f t="shared" si="5"/>
        <v>0</v>
      </c>
      <c r="AP30" s="279">
        <f t="shared" si="5"/>
        <v>0</v>
      </c>
      <c r="AQ30" s="279">
        <f t="shared" si="5"/>
        <v>0</v>
      </c>
      <c r="AR30" s="279">
        <f t="shared" si="5"/>
        <v>0</v>
      </c>
      <c r="AS30" s="279">
        <f t="shared" si="5"/>
        <v>0</v>
      </c>
      <c r="AT30" s="279">
        <f t="shared" si="5"/>
        <v>0</v>
      </c>
      <c r="AU30" s="280">
        <f t="shared" si="6"/>
        <v>0</v>
      </c>
      <c r="AV30" s="280">
        <f t="shared" si="7"/>
        <v>0</v>
      </c>
      <c r="AW30" s="280">
        <f t="shared" si="7"/>
        <v>0</v>
      </c>
      <c r="AX30" s="280">
        <f t="shared" si="7"/>
        <v>0</v>
      </c>
      <c r="AY30" s="280">
        <f t="shared" si="7"/>
        <v>0</v>
      </c>
      <c r="AZ30" s="280">
        <f t="shared" si="8"/>
        <v>0</v>
      </c>
      <c r="BA30" s="280">
        <f t="shared" si="8"/>
        <v>0</v>
      </c>
      <c r="BB30" s="280">
        <f t="shared" si="8"/>
        <v>0</v>
      </c>
      <c r="BC30" s="280">
        <f t="shared" si="8"/>
        <v>0</v>
      </c>
      <c r="BD30" s="280">
        <f t="shared" si="8"/>
        <v>0</v>
      </c>
      <c r="BE30" s="280">
        <f t="shared" si="8"/>
        <v>0</v>
      </c>
      <c r="BF30" s="280">
        <f t="shared" si="8"/>
        <v>0</v>
      </c>
      <c r="BG30" s="280">
        <f t="shared" si="8"/>
        <v>0</v>
      </c>
      <c r="BH30" s="280">
        <f t="shared" si="8"/>
        <v>0</v>
      </c>
      <c r="BI30" s="280">
        <f t="shared" si="8"/>
        <v>0</v>
      </c>
      <c r="BJ30" s="280">
        <f t="shared" si="8"/>
        <v>0</v>
      </c>
      <c r="BK30" s="280">
        <f t="shared" si="8"/>
        <v>0</v>
      </c>
      <c r="BL30" s="279">
        <f t="shared" si="9"/>
        <v>0</v>
      </c>
      <c r="BN30" s="279">
        <f>BL30</f>
        <v>0</v>
      </c>
    </row>
    <row r="31" spans="1:66" x14ac:dyDescent="0.25">
      <c r="A31" s="268" t="s">
        <v>172</v>
      </c>
      <c r="B31" s="175">
        <v>3.1999999999999997E-3</v>
      </c>
      <c r="C31" s="175">
        <v>1.6799999999999999E-2</v>
      </c>
      <c r="D31" s="272">
        <v>21345248.670000002</v>
      </c>
      <c r="E31" s="272">
        <v>21370074.370000001</v>
      </c>
      <c r="F31" s="272">
        <v>21394900.059999999</v>
      </c>
      <c r="G31" s="272">
        <v>21394900.059999999</v>
      </c>
      <c r="H31" s="272">
        <v>21394900.059999999</v>
      </c>
      <c r="I31" s="272">
        <v>21659358.079999998</v>
      </c>
      <c r="J31" s="272">
        <v>21924316.764999997</v>
      </c>
      <c r="K31" s="272">
        <v>21924817.429999996</v>
      </c>
      <c r="L31" s="272">
        <v>21924817.429999996</v>
      </c>
      <c r="M31" s="272">
        <v>21924817.429999996</v>
      </c>
      <c r="N31" s="272">
        <v>21924817.429999996</v>
      </c>
      <c r="O31" s="272">
        <v>21935451.464999996</v>
      </c>
      <c r="P31" s="272">
        <f t="shared" si="3"/>
        <v>260118419.25000003</v>
      </c>
      <c r="Q31" s="272">
        <v>21946085.499999996</v>
      </c>
      <c r="R31" s="272">
        <v>21946085.499999996</v>
      </c>
      <c r="S31" s="272">
        <v>22128317.139999997</v>
      </c>
      <c r="T31" s="272">
        <v>22509249.334999997</v>
      </c>
      <c r="U31" s="272">
        <v>22707949.889999997</v>
      </c>
      <c r="V31" s="272">
        <v>22707949.889999997</v>
      </c>
      <c r="W31" s="272">
        <v>22707949.889999997</v>
      </c>
      <c r="X31" s="272">
        <v>22925348.569999997</v>
      </c>
      <c r="Y31" s="272">
        <v>23153410.709999997</v>
      </c>
      <c r="Z31" s="272">
        <v>23164074.169999998</v>
      </c>
      <c r="AA31" s="272">
        <v>23164074.169999998</v>
      </c>
      <c r="AB31" s="272">
        <v>23164074.169999998</v>
      </c>
      <c r="AC31" s="272">
        <v>23164074.169999998</v>
      </c>
      <c r="AD31" s="272">
        <v>23164074.169999998</v>
      </c>
      <c r="AE31" s="272">
        <v>23164074.169999998</v>
      </c>
      <c r="AF31" s="272">
        <v>23164074.169999998</v>
      </c>
      <c r="AG31" s="170">
        <f t="shared" si="4"/>
        <v>276351128.13999993</v>
      </c>
      <c r="AH31" s="170"/>
      <c r="AI31" s="279">
        <f t="shared" si="5"/>
        <v>5692.07</v>
      </c>
      <c r="AJ31" s="279">
        <f t="shared" si="5"/>
        <v>5698.69</v>
      </c>
      <c r="AK31" s="279">
        <f t="shared" si="5"/>
        <v>5705.31</v>
      </c>
      <c r="AL31" s="279">
        <f t="shared" si="5"/>
        <v>5705.31</v>
      </c>
      <c r="AM31" s="279">
        <f t="shared" si="5"/>
        <v>5705.31</v>
      </c>
      <c r="AN31" s="279">
        <f t="shared" si="5"/>
        <v>5775.83</v>
      </c>
      <c r="AO31" s="279">
        <f t="shared" si="5"/>
        <v>5846.48</v>
      </c>
      <c r="AP31" s="279">
        <f t="shared" si="5"/>
        <v>5846.62</v>
      </c>
      <c r="AQ31" s="279">
        <f t="shared" si="5"/>
        <v>5846.62</v>
      </c>
      <c r="AR31" s="279">
        <f t="shared" si="5"/>
        <v>5846.62</v>
      </c>
      <c r="AS31" s="279">
        <f t="shared" si="5"/>
        <v>5846.62</v>
      </c>
      <c r="AT31" s="279">
        <f t="shared" si="5"/>
        <v>5849.45</v>
      </c>
      <c r="AU31" s="280">
        <f t="shared" si="6"/>
        <v>69364.930000000008</v>
      </c>
      <c r="AV31" s="280">
        <f t="shared" si="7"/>
        <v>5852.29</v>
      </c>
      <c r="AW31" s="280">
        <f t="shared" si="7"/>
        <v>5852.29</v>
      </c>
      <c r="AX31" s="280">
        <f t="shared" si="7"/>
        <v>5900.88</v>
      </c>
      <c r="AY31" s="280">
        <f t="shared" si="7"/>
        <v>6002.47</v>
      </c>
      <c r="AZ31" s="280">
        <f t="shared" si="8"/>
        <v>31791.13</v>
      </c>
      <c r="BA31" s="280">
        <f t="shared" si="8"/>
        <v>31791.13</v>
      </c>
      <c r="BB31" s="280">
        <f t="shared" si="8"/>
        <v>31791.13</v>
      </c>
      <c r="BC31" s="280">
        <f t="shared" si="8"/>
        <v>32095.49</v>
      </c>
      <c r="BD31" s="280">
        <f t="shared" si="8"/>
        <v>32414.77</v>
      </c>
      <c r="BE31" s="280">
        <f t="shared" si="8"/>
        <v>32429.7</v>
      </c>
      <c r="BF31" s="280">
        <f t="shared" si="8"/>
        <v>32429.7</v>
      </c>
      <c r="BG31" s="280">
        <f t="shared" si="8"/>
        <v>32429.7</v>
      </c>
      <c r="BH31" s="280">
        <f t="shared" si="8"/>
        <v>32429.7</v>
      </c>
      <c r="BI31" s="280">
        <f t="shared" si="8"/>
        <v>32429.7</v>
      </c>
      <c r="BJ31" s="280">
        <f t="shared" si="8"/>
        <v>32429.7</v>
      </c>
      <c r="BK31" s="280">
        <f t="shared" si="8"/>
        <v>32429.7</v>
      </c>
      <c r="BL31" s="279">
        <f t="shared" si="9"/>
        <v>386891.55000000005</v>
      </c>
    </row>
    <row r="32" spans="1:66" x14ac:dyDescent="0.25">
      <c r="A32" s="268" t="s">
        <v>548</v>
      </c>
      <c r="B32" s="175">
        <v>0</v>
      </c>
      <c r="C32" s="175">
        <v>1.6799999999999999E-2</v>
      </c>
      <c r="D32" s="272">
        <v>0</v>
      </c>
      <c r="E32" s="272">
        <v>0</v>
      </c>
      <c r="F32" s="272">
        <v>0</v>
      </c>
      <c r="G32" s="272">
        <v>0</v>
      </c>
      <c r="H32" s="272">
        <v>0</v>
      </c>
      <c r="I32" s="272">
        <v>0</v>
      </c>
      <c r="J32" s="272">
        <v>0</v>
      </c>
      <c r="K32" s="272">
        <v>0</v>
      </c>
      <c r="L32" s="272">
        <v>0</v>
      </c>
      <c r="M32" s="272">
        <v>0</v>
      </c>
      <c r="N32" s="272">
        <v>0</v>
      </c>
      <c r="O32" s="272">
        <v>0</v>
      </c>
      <c r="P32" s="272">
        <f t="shared" si="3"/>
        <v>0</v>
      </c>
      <c r="Q32" s="272">
        <v>0</v>
      </c>
      <c r="R32" s="272">
        <v>0</v>
      </c>
      <c r="S32" s="272">
        <v>0</v>
      </c>
      <c r="T32" s="272">
        <v>0</v>
      </c>
      <c r="U32" s="272">
        <v>0</v>
      </c>
      <c r="V32" s="272">
        <v>0</v>
      </c>
      <c r="W32" s="272">
        <v>0</v>
      </c>
      <c r="X32" s="272">
        <v>0</v>
      </c>
      <c r="Y32" s="272">
        <v>0</v>
      </c>
      <c r="Z32" s="272">
        <v>0</v>
      </c>
      <c r="AA32" s="272">
        <v>0</v>
      </c>
      <c r="AB32" s="272">
        <v>0</v>
      </c>
      <c r="AC32" s="272">
        <v>0</v>
      </c>
      <c r="AD32" s="272">
        <v>0</v>
      </c>
      <c r="AE32" s="272">
        <v>0</v>
      </c>
      <c r="AF32" s="272">
        <v>0</v>
      </c>
      <c r="AG32" s="170">
        <f t="shared" si="4"/>
        <v>0</v>
      </c>
      <c r="AH32" s="170"/>
      <c r="AI32" s="279">
        <f t="shared" si="5"/>
        <v>0</v>
      </c>
      <c r="AJ32" s="279">
        <f t="shared" si="5"/>
        <v>0</v>
      </c>
      <c r="AK32" s="279">
        <f t="shared" si="5"/>
        <v>0</v>
      </c>
      <c r="AL32" s="279">
        <f t="shared" si="5"/>
        <v>0</v>
      </c>
      <c r="AM32" s="279">
        <f t="shared" si="5"/>
        <v>0</v>
      </c>
      <c r="AN32" s="279">
        <f t="shared" si="5"/>
        <v>0</v>
      </c>
      <c r="AO32" s="279">
        <f t="shared" si="5"/>
        <v>0</v>
      </c>
      <c r="AP32" s="279">
        <f t="shared" si="5"/>
        <v>0</v>
      </c>
      <c r="AQ32" s="279">
        <f t="shared" si="5"/>
        <v>0</v>
      </c>
      <c r="AR32" s="279">
        <f t="shared" si="5"/>
        <v>0</v>
      </c>
      <c r="AS32" s="279">
        <f t="shared" si="5"/>
        <v>0</v>
      </c>
      <c r="AT32" s="279">
        <f t="shared" si="5"/>
        <v>0</v>
      </c>
      <c r="AU32" s="280">
        <f t="shared" si="6"/>
        <v>0</v>
      </c>
      <c r="AV32" s="280">
        <f t="shared" si="7"/>
        <v>0</v>
      </c>
      <c r="AW32" s="280">
        <f t="shared" si="7"/>
        <v>0</v>
      </c>
      <c r="AX32" s="280">
        <f t="shared" si="7"/>
        <v>0</v>
      </c>
      <c r="AY32" s="280">
        <f t="shared" si="7"/>
        <v>0</v>
      </c>
      <c r="AZ32" s="280">
        <f t="shared" si="8"/>
        <v>0</v>
      </c>
      <c r="BA32" s="280">
        <f t="shared" si="8"/>
        <v>0</v>
      </c>
      <c r="BB32" s="280">
        <f t="shared" si="8"/>
        <v>0</v>
      </c>
      <c r="BC32" s="280">
        <f t="shared" si="8"/>
        <v>0</v>
      </c>
      <c r="BD32" s="280">
        <f t="shared" si="8"/>
        <v>0</v>
      </c>
      <c r="BE32" s="280">
        <f t="shared" si="8"/>
        <v>0</v>
      </c>
      <c r="BF32" s="280">
        <f t="shared" si="8"/>
        <v>0</v>
      </c>
      <c r="BG32" s="280">
        <f t="shared" si="8"/>
        <v>0</v>
      </c>
      <c r="BH32" s="280">
        <f t="shared" si="8"/>
        <v>0</v>
      </c>
      <c r="BI32" s="280">
        <f t="shared" si="8"/>
        <v>0</v>
      </c>
      <c r="BJ32" s="280">
        <f t="shared" si="8"/>
        <v>0</v>
      </c>
      <c r="BK32" s="280">
        <f t="shared" si="8"/>
        <v>0</v>
      </c>
      <c r="BL32" s="279">
        <f t="shared" si="9"/>
        <v>0</v>
      </c>
      <c r="BN32" s="279">
        <f>BL32</f>
        <v>0</v>
      </c>
    </row>
    <row r="33" spans="1:66" x14ac:dyDescent="0.25">
      <c r="A33" s="268" t="s">
        <v>173</v>
      </c>
      <c r="B33" s="175">
        <v>1.1599999999999999E-2</v>
      </c>
      <c r="C33" s="175">
        <v>1.14E-2</v>
      </c>
      <c r="D33" s="272">
        <v>8397192.1199999992</v>
      </c>
      <c r="E33" s="272">
        <v>8397192.1199999992</v>
      </c>
      <c r="F33" s="272">
        <v>8397192.1199999992</v>
      </c>
      <c r="G33" s="272">
        <v>8397192.1199999992</v>
      </c>
      <c r="H33" s="272">
        <v>8444195.3800000008</v>
      </c>
      <c r="I33" s="272">
        <v>8491198.6400000006</v>
      </c>
      <c r="J33" s="272">
        <v>8491198.6400000006</v>
      </c>
      <c r="K33" s="272">
        <v>8491198.6400000006</v>
      </c>
      <c r="L33" s="272">
        <v>8491198.6400000006</v>
      </c>
      <c r="M33" s="272">
        <v>8491198.6400000006</v>
      </c>
      <c r="N33" s="272">
        <v>8491198.6400000006</v>
      </c>
      <c r="O33" s="272">
        <v>8491198.6400000006</v>
      </c>
      <c r="P33" s="272">
        <f t="shared" si="3"/>
        <v>101471354.34</v>
      </c>
      <c r="Q33" s="272">
        <v>8491198.6400000006</v>
      </c>
      <c r="R33" s="272">
        <v>8491198.6400000006</v>
      </c>
      <c r="S33" s="272">
        <v>8491198.6400000006</v>
      </c>
      <c r="T33" s="272">
        <v>8491198.6400000006</v>
      </c>
      <c r="U33" s="272">
        <v>8491198.6400000006</v>
      </c>
      <c r="V33" s="272">
        <v>8491198.6400000006</v>
      </c>
      <c r="W33" s="272">
        <v>8491198.6400000006</v>
      </c>
      <c r="X33" s="272">
        <v>8491198.6400000006</v>
      </c>
      <c r="Y33" s="272">
        <v>8491198.6400000006</v>
      </c>
      <c r="Z33" s="272">
        <v>8491198.6400000006</v>
      </c>
      <c r="AA33" s="272">
        <v>8491198.6400000006</v>
      </c>
      <c r="AB33" s="272">
        <v>8491198.6400000006</v>
      </c>
      <c r="AC33" s="272">
        <v>8491198.6400000006</v>
      </c>
      <c r="AD33" s="272">
        <v>8491198.6400000006</v>
      </c>
      <c r="AE33" s="272">
        <v>8491198.6400000006</v>
      </c>
      <c r="AF33" s="272">
        <v>8491198.6400000006</v>
      </c>
      <c r="AG33" s="170">
        <f t="shared" si="4"/>
        <v>101894383.68000001</v>
      </c>
      <c r="AH33" s="170"/>
      <c r="AI33" s="279">
        <f t="shared" si="5"/>
        <v>8117.29</v>
      </c>
      <c r="AJ33" s="279">
        <f t="shared" si="5"/>
        <v>8117.29</v>
      </c>
      <c r="AK33" s="279">
        <f t="shared" si="5"/>
        <v>8117.29</v>
      </c>
      <c r="AL33" s="279">
        <f t="shared" si="5"/>
        <v>8117.29</v>
      </c>
      <c r="AM33" s="279">
        <f t="shared" si="5"/>
        <v>8162.72</v>
      </c>
      <c r="AN33" s="279">
        <f t="shared" si="5"/>
        <v>8208.16</v>
      </c>
      <c r="AO33" s="279">
        <f t="shared" si="5"/>
        <v>8208.16</v>
      </c>
      <c r="AP33" s="279">
        <f t="shared" si="5"/>
        <v>8208.16</v>
      </c>
      <c r="AQ33" s="279">
        <f t="shared" si="5"/>
        <v>8208.16</v>
      </c>
      <c r="AR33" s="279">
        <f t="shared" si="5"/>
        <v>8208.16</v>
      </c>
      <c r="AS33" s="279">
        <f t="shared" si="5"/>
        <v>8208.16</v>
      </c>
      <c r="AT33" s="279">
        <f t="shared" si="5"/>
        <v>8208.16</v>
      </c>
      <c r="AU33" s="280">
        <f t="shared" si="6"/>
        <v>98089.000000000015</v>
      </c>
      <c r="AV33" s="280">
        <f t="shared" si="7"/>
        <v>8208.16</v>
      </c>
      <c r="AW33" s="280">
        <f t="shared" si="7"/>
        <v>8208.16</v>
      </c>
      <c r="AX33" s="280">
        <f t="shared" si="7"/>
        <v>8208.16</v>
      </c>
      <c r="AY33" s="280">
        <f t="shared" si="7"/>
        <v>8208.16</v>
      </c>
      <c r="AZ33" s="280">
        <f t="shared" si="8"/>
        <v>8066.64</v>
      </c>
      <c r="BA33" s="280">
        <f t="shared" si="8"/>
        <v>8066.64</v>
      </c>
      <c r="BB33" s="280">
        <f t="shared" si="8"/>
        <v>8066.64</v>
      </c>
      <c r="BC33" s="280">
        <f t="shared" si="8"/>
        <v>8066.64</v>
      </c>
      <c r="BD33" s="280">
        <f t="shared" si="8"/>
        <v>8066.64</v>
      </c>
      <c r="BE33" s="280">
        <f t="shared" si="8"/>
        <v>8066.64</v>
      </c>
      <c r="BF33" s="280">
        <f t="shared" si="8"/>
        <v>8066.64</v>
      </c>
      <c r="BG33" s="280">
        <f t="shared" si="8"/>
        <v>8066.64</v>
      </c>
      <c r="BH33" s="280">
        <f t="shared" si="8"/>
        <v>8066.64</v>
      </c>
      <c r="BI33" s="280">
        <f t="shared" si="8"/>
        <v>8066.64</v>
      </c>
      <c r="BJ33" s="280">
        <f t="shared" si="8"/>
        <v>8066.64</v>
      </c>
      <c r="BK33" s="280">
        <f t="shared" si="8"/>
        <v>8066.64</v>
      </c>
      <c r="BL33" s="279">
        <f t="shared" si="9"/>
        <v>96799.680000000008</v>
      </c>
    </row>
    <row r="34" spans="1:66" x14ac:dyDescent="0.25">
      <c r="A34" s="268" t="s">
        <v>174</v>
      </c>
      <c r="B34" s="175">
        <v>8.8000000000000005E-3</v>
      </c>
      <c r="C34" s="175">
        <v>1.3100000000000001E-2</v>
      </c>
      <c r="D34" s="272">
        <v>16653049.6</v>
      </c>
      <c r="E34" s="272">
        <v>16653049.6</v>
      </c>
      <c r="F34" s="272">
        <v>16653049.6</v>
      </c>
      <c r="G34" s="272">
        <v>16653049.6</v>
      </c>
      <c r="H34" s="272">
        <v>16653049.6</v>
      </c>
      <c r="I34" s="272">
        <v>16653049.6</v>
      </c>
      <c r="J34" s="272">
        <v>16653049.6</v>
      </c>
      <c r="K34" s="272">
        <v>16674005.975</v>
      </c>
      <c r="L34" s="272">
        <v>16694962.35</v>
      </c>
      <c r="M34" s="272">
        <v>16694962.35</v>
      </c>
      <c r="N34" s="272">
        <v>16694962.35</v>
      </c>
      <c r="O34" s="272">
        <v>16710100.41</v>
      </c>
      <c r="P34" s="272">
        <f t="shared" si="3"/>
        <v>200040340.63499996</v>
      </c>
      <c r="Q34" s="272">
        <v>16725238.469999999</v>
      </c>
      <c r="R34" s="272">
        <v>16725238.469999999</v>
      </c>
      <c r="S34" s="272">
        <v>16725238.469999999</v>
      </c>
      <c r="T34" s="272">
        <v>16725238.469999999</v>
      </c>
      <c r="U34" s="272">
        <v>16725238.469999999</v>
      </c>
      <c r="V34" s="272">
        <v>16725238.469999999</v>
      </c>
      <c r="W34" s="272">
        <v>16725238.469999999</v>
      </c>
      <c r="X34" s="272">
        <v>16725238.469999999</v>
      </c>
      <c r="Y34" s="272">
        <v>16725238.469999999</v>
      </c>
      <c r="Z34" s="272">
        <v>16763320.174999999</v>
      </c>
      <c r="AA34" s="272">
        <v>16801401.879999999</v>
      </c>
      <c r="AB34" s="272">
        <v>16801401.879999999</v>
      </c>
      <c r="AC34" s="272">
        <v>16801401.879999999</v>
      </c>
      <c r="AD34" s="272">
        <v>16801401.879999999</v>
      </c>
      <c r="AE34" s="272">
        <v>16801401.879999999</v>
      </c>
      <c r="AF34" s="272">
        <v>16827899.474999998</v>
      </c>
      <c r="AG34" s="170">
        <f t="shared" si="4"/>
        <v>201224421.39999998</v>
      </c>
      <c r="AH34" s="170"/>
      <c r="AI34" s="279">
        <f t="shared" si="5"/>
        <v>12212.24</v>
      </c>
      <c r="AJ34" s="279">
        <f t="shared" si="5"/>
        <v>12212.24</v>
      </c>
      <c r="AK34" s="279">
        <f t="shared" si="5"/>
        <v>12212.24</v>
      </c>
      <c r="AL34" s="279">
        <f t="shared" si="5"/>
        <v>12212.24</v>
      </c>
      <c r="AM34" s="279">
        <f t="shared" si="5"/>
        <v>12212.24</v>
      </c>
      <c r="AN34" s="279">
        <f t="shared" si="5"/>
        <v>12212.24</v>
      </c>
      <c r="AO34" s="279">
        <f t="shared" si="5"/>
        <v>12212.24</v>
      </c>
      <c r="AP34" s="279">
        <f t="shared" si="5"/>
        <v>12227.6</v>
      </c>
      <c r="AQ34" s="279">
        <f t="shared" si="5"/>
        <v>12242.97</v>
      </c>
      <c r="AR34" s="279">
        <f t="shared" si="5"/>
        <v>12242.97</v>
      </c>
      <c r="AS34" s="279">
        <f t="shared" si="5"/>
        <v>12242.97</v>
      </c>
      <c r="AT34" s="279">
        <f t="shared" si="5"/>
        <v>12254.07</v>
      </c>
      <c r="AU34" s="280">
        <f t="shared" si="6"/>
        <v>146696.26</v>
      </c>
      <c r="AV34" s="280">
        <f t="shared" si="7"/>
        <v>12265.17</v>
      </c>
      <c r="AW34" s="280">
        <f t="shared" si="7"/>
        <v>12265.17</v>
      </c>
      <c r="AX34" s="280">
        <f t="shared" si="7"/>
        <v>12265.17</v>
      </c>
      <c r="AY34" s="280">
        <f t="shared" si="7"/>
        <v>12265.17</v>
      </c>
      <c r="AZ34" s="280">
        <f t="shared" si="8"/>
        <v>18258.39</v>
      </c>
      <c r="BA34" s="280">
        <f t="shared" si="8"/>
        <v>18258.39</v>
      </c>
      <c r="BB34" s="280">
        <f t="shared" si="8"/>
        <v>18258.39</v>
      </c>
      <c r="BC34" s="280">
        <f t="shared" si="8"/>
        <v>18258.39</v>
      </c>
      <c r="BD34" s="280">
        <f t="shared" si="8"/>
        <v>18258.39</v>
      </c>
      <c r="BE34" s="280">
        <f t="shared" si="8"/>
        <v>18299.96</v>
      </c>
      <c r="BF34" s="280">
        <f t="shared" si="8"/>
        <v>18341.53</v>
      </c>
      <c r="BG34" s="280">
        <f t="shared" si="8"/>
        <v>18341.53</v>
      </c>
      <c r="BH34" s="280">
        <f t="shared" si="8"/>
        <v>18341.53</v>
      </c>
      <c r="BI34" s="280">
        <f t="shared" si="8"/>
        <v>18341.53</v>
      </c>
      <c r="BJ34" s="280">
        <f t="shared" si="8"/>
        <v>18341.53</v>
      </c>
      <c r="BK34" s="280">
        <f t="shared" si="8"/>
        <v>18370.46</v>
      </c>
      <c r="BL34" s="279">
        <f t="shared" si="9"/>
        <v>219670.02</v>
      </c>
    </row>
    <row r="35" spans="1:66" x14ac:dyDescent="0.25">
      <c r="A35" s="268" t="s">
        <v>175</v>
      </c>
      <c r="B35" s="175">
        <v>1.47E-2</v>
      </c>
      <c r="C35" s="175">
        <v>2.1500000000000002E-2</v>
      </c>
      <c r="D35" s="272">
        <v>42457121.350000001</v>
      </c>
      <c r="E35" s="272">
        <v>42457498.350000001</v>
      </c>
      <c r="F35" s="272">
        <v>42458006.100000001</v>
      </c>
      <c r="G35" s="272">
        <v>42458006.100000001</v>
      </c>
      <c r="H35" s="272">
        <v>42458006.100000001</v>
      </c>
      <c r="I35" s="272">
        <v>42453116.520000003</v>
      </c>
      <c r="J35" s="272">
        <v>42448226.940000005</v>
      </c>
      <c r="K35" s="272">
        <v>42448226.940000005</v>
      </c>
      <c r="L35" s="272">
        <v>42448226.940000005</v>
      </c>
      <c r="M35" s="272">
        <v>42481087.415000007</v>
      </c>
      <c r="N35" s="272">
        <v>42513947.890000008</v>
      </c>
      <c r="O35" s="272">
        <v>42513947.890000008</v>
      </c>
      <c r="P35" s="272">
        <f t="shared" si="3"/>
        <v>509595418.53500003</v>
      </c>
      <c r="Q35" s="272">
        <v>42513947.890000008</v>
      </c>
      <c r="R35" s="272">
        <v>42513947.890000008</v>
      </c>
      <c r="S35" s="272">
        <v>42513947.890000008</v>
      </c>
      <c r="T35" s="272">
        <v>42520569.49000001</v>
      </c>
      <c r="U35" s="272">
        <v>42527191.090000011</v>
      </c>
      <c r="V35" s="272">
        <v>42553849.74000001</v>
      </c>
      <c r="W35" s="272">
        <v>42580508.390000008</v>
      </c>
      <c r="X35" s="272">
        <v>42580508.390000008</v>
      </c>
      <c r="Y35" s="272">
        <v>42580508.390000008</v>
      </c>
      <c r="Z35" s="272">
        <v>42580508.390000008</v>
      </c>
      <c r="AA35" s="272">
        <v>42771499.725000009</v>
      </c>
      <c r="AB35" s="272">
        <v>42962491.06000001</v>
      </c>
      <c r="AC35" s="272">
        <v>42962491.06000001</v>
      </c>
      <c r="AD35" s="272">
        <v>42962491.06000001</v>
      </c>
      <c r="AE35" s="272">
        <v>42962491.06000001</v>
      </c>
      <c r="AF35" s="272">
        <v>42962491.06000001</v>
      </c>
      <c r="AG35" s="170">
        <f t="shared" si="4"/>
        <v>512987029.41500008</v>
      </c>
      <c r="AH35" s="170"/>
      <c r="AI35" s="279">
        <f t="shared" si="5"/>
        <v>52009.97</v>
      </c>
      <c r="AJ35" s="279">
        <f t="shared" si="5"/>
        <v>52010.44</v>
      </c>
      <c r="AK35" s="279">
        <f t="shared" si="5"/>
        <v>52011.06</v>
      </c>
      <c r="AL35" s="279">
        <f t="shared" si="5"/>
        <v>52011.06</v>
      </c>
      <c r="AM35" s="279">
        <f t="shared" si="5"/>
        <v>52011.06</v>
      </c>
      <c r="AN35" s="279">
        <f t="shared" si="5"/>
        <v>52005.07</v>
      </c>
      <c r="AO35" s="279">
        <f t="shared" si="5"/>
        <v>51999.08</v>
      </c>
      <c r="AP35" s="279">
        <f t="shared" si="5"/>
        <v>51999.08</v>
      </c>
      <c r="AQ35" s="279">
        <f t="shared" si="5"/>
        <v>51999.08</v>
      </c>
      <c r="AR35" s="279">
        <f t="shared" si="5"/>
        <v>52039.33</v>
      </c>
      <c r="AS35" s="279">
        <f t="shared" si="5"/>
        <v>52079.59</v>
      </c>
      <c r="AT35" s="279">
        <f t="shared" si="5"/>
        <v>52079.59</v>
      </c>
      <c r="AU35" s="280">
        <f t="shared" si="6"/>
        <v>624254.41</v>
      </c>
      <c r="AV35" s="280">
        <f t="shared" si="7"/>
        <v>52079.59</v>
      </c>
      <c r="AW35" s="280">
        <f t="shared" si="7"/>
        <v>52079.59</v>
      </c>
      <c r="AX35" s="280">
        <f t="shared" si="7"/>
        <v>52079.59</v>
      </c>
      <c r="AY35" s="280">
        <f t="shared" si="7"/>
        <v>52087.7</v>
      </c>
      <c r="AZ35" s="280">
        <f t="shared" si="8"/>
        <v>76194.55</v>
      </c>
      <c r="BA35" s="280">
        <f t="shared" si="8"/>
        <v>76242.31</v>
      </c>
      <c r="BB35" s="280">
        <f t="shared" si="8"/>
        <v>76290.080000000002</v>
      </c>
      <c r="BC35" s="280">
        <f t="shared" si="8"/>
        <v>76290.080000000002</v>
      </c>
      <c r="BD35" s="280">
        <f t="shared" si="8"/>
        <v>76290.080000000002</v>
      </c>
      <c r="BE35" s="280">
        <f t="shared" si="8"/>
        <v>76290.080000000002</v>
      </c>
      <c r="BF35" s="280">
        <f t="shared" si="8"/>
        <v>76632.27</v>
      </c>
      <c r="BG35" s="280">
        <f t="shared" si="8"/>
        <v>76974.460000000006</v>
      </c>
      <c r="BH35" s="280">
        <f t="shared" si="8"/>
        <v>76974.460000000006</v>
      </c>
      <c r="BI35" s="280">
        <f t="shared" si="8"/>
        <v>76974.460000000006</v>
      </c>
      <c r="BJ35" s="280">
        <f t="shared" si="8"/>
        <v>76974.460000000006</v>
      </c>
      <c r="BK35" s="280">
        <f t="shared" si="8"/>
        <v>76974.460000000006</v>
      </c>
      <c r="BL35" s="279">
        <f t="shared" si="9"/>
        <v>919101.74999999988</v>
      </c>
    </row>
    <row r="36" spans="1:66" x14ac:dyDescent="0.25">
      <c r="A36" s="268" t="s">
        <v>549</v>
      </c>
      <c r="B36" s="175">
        <v>0</v>
      </c>
      <c r="C36" s="175">
        <v>2.1500000000000002E-2</v>
      </c>
      <c r="D36" s="272">
        <v>0</v>
      </c>
      <c r="E36" s="272">
        <v>0</v>
      </c>
      <c r="F36" s="272">
        <v>0</v>
      </c>
      <c r="G36" s="272">
        <v>0</v>
      </c>
      <c r="H36" s="272">
        <v>0</v>
      </c>
      <c r="I36" s="272">
        <v>0</v>
      </c>
      <c r="J36" s="272">
        <v>0</v>
      </c>
      <c r="K36" s="272">
        <v>0</v>
      </c>
      <c r="L36" s="272">
        <v>0</v>
      </c>
      <c r="M36" s="272">
        <v>0</v>
      </c>
      <c r="N36" s="272">
        <v>0</v>
      </c>
      <c r="O36" s="272">
        <v>0</v>
      </c>
      <c r="P36" s="272">
        <f t="shared" si="3"/>
        <v>0</v>
      </c>
      <c r="Q36" s="272">
        <v>0</v>
      </c>
      <c r="R36" s="272">
        <v>0</v>
      </c>
      <c r="S36" s="272">
        <v>0</v>
      </c>
      <c r="T36" s="272">
        <v>0</v>
      </c>
      <c r="U36" s="272">
        <v>0</v>
      </c>
      <c r="V36" s="272">
        <v>0</v>
      </c>
      <c r="W36" s="272">
        <v>0</v>
      </c>
      <c r="X36" s="272">
        <v>0</v>
      </c>
      <c r="Y36" s="272">
        <v>0</v>
      </c>
      <c r="Z36" s="272">
        <v>0</v>
      </c>
      <c r="AA36" s="272">
        <v>0</v>
      </c>
      <c r="AB36" s="272">
        <v>0</v>
      </c>
      <c r="AC36" s="272">
        <v>0</v>
      </c>
      <c r="AD36" s="272">
        <v>0</v>
      </c>
      <c r="AE36" s="272">
        <v>0</v>
      </c>
      <c r="AF36" s="272">
        <v>0</v>
      </c>
      <c r="AG36" s="170">
        <f t="shared" si="4"/>
        <v>0</v>
      </c>
      <c r="AH36" s="170"/>
      <c r="AI36" s="279">
        <f t="shared" si="5"/>
        <v>0</v>
      </c>
      <c r="AJ36" s="279">
        <f t="shared" si="5"/>
        <v>0</v>
      </c>
      <c r="AK36" s="279">
        <f t="shared" si="5"/>
        <v>0</v>
      </c>
      <c r="AL36" s="279">
        <f t="shared" si="5"/>
        <v>0</v>
      </c>
      <c r="AM36" s="279">
        <f t="shared" si="5"/>
        <v>0</v>
      </c>
      <c r="AN36" s="279">
        <f t="shared" si="5"/>
        <v>0</v>
      </c>
      <c r="AO36" s="279">
        <f t="shared" si="5"/>
        <v>0</v>
      </c>
      <c r="AP36" s="279">
        <f t="shared" si="5"/>
        <v>0</v>
      </c>
      <c r="AQ36" s="279">
        <f t="shared" si="5"/>
        <v>0</v>
      </c>
      <c r="AR36" s="279">
        <f t="shared" si="5"/>
        <v>0</v>
      </c>
      <c r="AS36" s="279">
        <f t="shared" si="5"/>
        <v>0</v>
      </c>
      <c r="AT36" s="279">
        <f t="shared" si="5"/>
        <v>0</v>
      </c>
      <c r="AU36" s="280">
        <f t="shared" si="6"/>
        <v>0</v>
      </c>
      <c r="AV36" s="280">
        <f t="shared" si="7"/>
        <v>0</v>
      </c>
      <c r="AW36" s="280">
        <f t="shared" si="7"/>
        <v>0</v>
      </c>
      <c r="AX36" s="280">
        <f t="shared" si="7"/>
        <v>0</v>
      </c>
      <c r="AY36" s="280">
        <f t="shared" si="7"/>
        <v>0</v>
      </c>
      <c r="AZ36" s="280">
        <f t="shared" si="8"/>
        <v>0</v>
      </c>
      <c r="BA36" s="280">
        <f t="shared" si="8"/>
        <v>0</v>
      </c>
      <c r="BB36" s="280">
        <f t="shared" si="8"/>
        <v>0</v>
      </c>
      <c r="BC36" s="280">
        <f t="shared" si="8"/>
        <v>0</v>
      </c>
      <c r="BD36" s="280">
        <f t="shared" si="8"/>
        <v>0</v>
      </c>
      <c r="BE36" s="280">
        <f t="shared" si="8"/>
        <v>0</v>
      </c>
      <c r="BF36" s="280">
        <f t="shared" si="8"/>
        <v>0</v>
      </c>
      <c r="BG36" s="280">
        <f t="shared" si="8"/>
        <v>0</v>
      </c>
      <c r="BH36" s="280">
        <f t="shared" si="8"/>
        <v>0</v>
      </c>
      <c r="BI36" s="280">
        <f t="shared" si="8"/>
        <v>0</v>
      </c>
      <c r="BJ36" s="280">
        <f t="shared" si="8"/>
        <v>0</v>
      </c>
      <c r="BK36" s="280">
        <f t="shared" si="8"/>
        <v>0</v>
      </c>
      <c r="BL36" s="279">
        <f t="shared" si="9"/>
        <v>0</v>
      </c>
      <c r="BN36" s="279">
        <f>BL36</f>
        <v>0</v>
      </c>
    </row>
    <row r="37" spans="1:66" x14ac:dyDescent="0.25">
      <c r="A37" s="268" t="s">
        <v>176</v>
      </c>
      <c r="B37" s="175">
        <v>1.47E-2</v>
      </c>
      <c r="C37" s="175">
        <v>2.1500000000000002E-2</v>
      </c>
      <c r="D37" s="272">
        <v>8999804.6300000008</v>
      </c>
      <c r="E37" s="272">
        <v>8999804.6300000008</v>
      </c>
      <c r="F37" s="272">
        <v>8999804.6300000008</v>
      </c>
      <c r="G37" s="272">
        <v>8999804.6300000008</v>
      </c>
      <c r="H37" s="272">
        <v>8999804.6300000008</v>
      </c>
      <c r="I37" s="272">
        <v>8999804.6300000008</v>
      </c>
      <c r="J37" s="272">
        <v>8999804.6300000008</v>
      </c>
      <c r="K37" s="272">
        <v>8999804.6300000008</v>
      </c>
      <c r="L37" s="272">
        <v>8999804.6300000008</v>
      </c>
      <c r="M37" s="272">
        <v>8999804.6300000008</v>
      </c>
      <c r="N37" s="272">
        <v>8999804.6300000008</v>
      </c>
      <c r="O37" s="272">
        <v>8999804.6300000008</v>
      </c>
      <c r="P37" s="272">
        <f t="shared" si="3"/>
        <v>107997655.55999999</v>
      </c>
      <c r="Q37" s="272">
        <v>8999804.6300000008</v>
      </c>
      <c r="R37" s="272">
        <v>8999804.6300000008</v>
      </c>
      <c r="S37" s="272">
        <v>8999804.6300000008</v>
      </c>
      <c r="T37" s="272">
        <v>8999804.6300000008</v>
      </c>
      <c r="U37" s="272">
        <v>8999804.6300000008</v>
      </c>
      <c r="V37" s="272">
        <v>8999804.6300000008</v>
      </c>
      <c r="W37" s="272">
        <v>8999804.6300000008</v>
      </c>
      <c r="X37" s="272">
        <v>8999804.6300000008</v>
      </c>
      <c r="Y37" s="272">
        <v>8999804.6300000008</v>
      </c>
      <c r="Z37" s="272">
        <v>8999804.6300000008</v>
      </c>
      <c r="AA37" s="272">
        <v>8999804.6300000008</v>
      </c>
      <c r="AB37" s="272">
        <v>8999804.6300000008</v>
      </c>
      <c r="AC37" s="272">
        <v>8999804.6300000008</v>
      </c>
      <c r="AD37" s="272">
        <v>8999804.6300000008</v>
      </c>
      <c r="AE37" s="272">
        <v>8999804.6300000008</v>
      </c>
      <c r="AF37" s="272">
        <v>8999804.6300000008</v>
      </c>
      <c r="AG37" s="170">
        <f t="shared" si="4"/>
        <v>107997655.55999999</v>
      </c>
      <c r="AH37" s="170"/>
      <c r="AI37" s="279">
        <f t="shared" si="5"/>
        <v>11024.76</v>
      </c>
      <c r="AJ37" s="279">
        <f t="shared" si="5"/>
        <v>11024.76</v>
      </c>
      <c r="AK37" s="279">
        <f t="shared" si="5"/>
        <v>11024.76</v>
      </c>
      <c r="AL37" s="279">
        <f t="shared" si="5"/>
        <v>11024.76</v>
      </c>
      <c r="AM37" s="279">
        <f t="shared" si="5"/>
        <v>11024.76</v>
      </c>
      <c r="AN37" s="279">
        <f t="shared" si="5"/>
        <v>11024.76</v>
      </c>
      <c r="AO37" s="279">
        <f t="shared" si="5"/>
        <v>11024.76</v>
      </c>
      <c r="AP37" s="279">
        <f t="shared" si="5"/>
        <v>11024.76</v>
      </c>
      <c r="AQ37" s="279">
        <f t="shared" si="5"/>
        <v>11024.76</v>
      </c>
      <c r="AR37" s="279">
        <f t="shared" si="5"/>
        <v>11024.76</v>
      </c>
      <c r="AS37" s="279">
        <f t="shared" si="5"/>
        <v>11024.76</v>
      </c>
      <c r="AT37" s="279">
        <f t="shared" si="5"/>
        <v>11024.76</v>
      </c>
      <c r="AU37" s="280">
        <f t="shared" si="6"/>
        <v>132297.11999999997</v>
      </c>
      <c r="AV37" s="280">
        <f t="shared" si="7"/>
        <v>11024.76</v>
      </c>
      <c r="AW37" s="280">
        <f t="shared" si="7"/>
        <v>11024.76</v>
      </c>
      <c r="AX37" s="280">
        <f t="shared" si="7"/>
        <v>11024.76</v>
      </c>
      <c r="AY37" s="280">
        <f t="shared" si="7"/>
        <v>11024.76</v>
      </c>
      <c r="AZ37" s="280">
        <f t="shared" si="8"/>
        <v>16124.65</v>
      </c>
      <c r="BA37" s="280">
        <f t="shared" si="8"/>
        <v>16124.65</v>
      </c>
      <c r="BB37" s="280">
        <f t="shared" si="8"/>
        <v>16124.65</v>
      </c>
      <c r="BC37" s="280">
        <f t="shared" si="8"/>
        <v>16124.65</v>
      </c>
      <c r="BD37" s="280">
        <f t="shared" si="8"/>
        <v>16124.65</v>
      </c>
      <c r="BE37" s="280">
        <f t="shared" si="8"/>
        <v>16124.65</v>
      </c>
      <c r="BF37" s="280">
        <f t="shared" si="8"/>
        <v>16124.65</v>
      </c>
      <c r="BG37" s="280">
        <f t="shared" si="8"/>
        <v>16124.65</v>
      </c>
      <c r="BH37" s="280">
        <f t="shared" si="8"/>
        <v>16124.65</v>
      </c>
      <c r="BI37" s="280">
        <f t="shared" si="8"/>
        <v>16124.65</v>
      </c>
      <c r="BJ37" s="280">
        <f t="shared" si="8"/>
        <v>16124.65</v>
      </c>
      <c r="BK37" s="280">
        <f t="shared" si="8"/>
        <v>16124.65</v>
      </c>
      <c r="BL37" s="279">
        <f t="shared" si="9"/>
        <v>193495.79999999996</v>
      </c>
      <c r="BN37" s="279">
        <f>BL37</f>
        <v>193495.79999999996</v>
      </c>
    </row>
    <row r="38" spans="1:66" x14ac:dyDescent="0.25">
      <c r="A38" s="268" t="s">
        <v>177</v>
      </c>
      <c r="B38" s="175">
        <v>2.4900000000000002E-2</v>
      </c>
      <c r="C38" s="175">
        <v>3.44E-2</v>
      </c>
      <c r="D38" s="272">
        <v>33250679.640000001</v>
      </c>
      <c r="E38" s="272">
        <v>33222848.809999999</v>
      </c>
      <c r="F38" s="272">
        <v>33275896.629999999</v>
      </c>
      <c r="G38" s="272">
        <v>33360233.300000001</v>
      </c>
      <c r="H38" s="272">
        <v>33630144.710000001</v>
      </c>
      <c r="I38" s="272">
        <v>33900004.460000001</v>
      </c>
      <c r="J38" s="272">
        <v>33906255.505000003</v>
      </c>
      <c r="K38" s="272">
        <v>34292570.515000008</v>
      </c>
      <c r="L38" s="272">
        <v>34672634.480000004</v>
      </c>
      <c r="M38" s="272">
        <v>34740721.175000004</v>
      </c>
      <c r="N38" s="272">
        <v>34808807.870000005</v>
      </c>
      <c r="O38" s="272">
        <v>34836074.135000005</v>
      </c>
      <c r="P38" s="272">
        <f t="shared" si="3"/>
        <v>407896871.23000002</v>
      </c>
      <c r="Q38" s="272">
        <v>34863340.400000006</v>
      </c>
      <c r="R38" s="272">
        <v>34863340.400000006</v>
      </c>
      <c r="S38" s="272">
        <v>34863340.400000006</v>
      </c>
      <c r="T38" s="272">
        <v>35165413.230000004</v>
      </c>
      <c r="U38" s="272">
        <v>35685650.725000001</v>
      </c>
      <c r="V38" s="272">
        <v>36065011.835000001</v>
      </c>
      <c r="W38" s="272">
        <v>36813549.594999999</v>
      </c>
      <c r="X38" s="272">
        <v>37400890.910000004</v>
      </c>
      <c r="Y38" s="272">
        <v>37400890.910000004</v>
      </c>
      <c r="Z38" s="272">
        <v>37400890.910000004</v>
      </c>
      <c r="AA38" s="272">
        <v>37400890.910000004</v>
      </c>
      <c r="AB38" s="272">
        <v>37400890.910000004</v>
      </c>
      <c r="AC38" s="272">
        <v>37400890.910000004</v>
      </c>
      <c r="AD38" s="272">
        <v>37400890.910000004</v>
      </c>
      <c r="AE38" s="272">
        <v>37498964.910000004</v>
      </c>
      <c r="AF38" s="272">
        <v>37597038.910000004</v>
      </c>
      <c r="AG38" s="170">
        <f t="shared" si="4"/>
        <v>445466452.34500009</v>
      </c>
      <c r="AH38" s="170"/>
      <c r="AI38" s="279">
        <f t="shared" si="5"/>
        <v>68995.16</v>
      </c>
      <c r="AJ38" s="279">
        <f t="shared" si="5"/>
        <v>68937.41</v>
      </c>
      <c r="AK38" s="279">
        <f t="shared" si="5"/>
        <v>69047.490000000005</v>
      </c>
      <c r="AL38" s="279">
        <f t="shared" si="5"/>
        <v>69222.48</v>
      </c>
      <c r="AM38" s="279">
        <f t="shared" si="5"/>
        <v>69782.55</v>
      </c>
      <c r="AN38" s="279">
        <f t="shared" si="5"/>
        <v>70342.509999999995</v>
      </c>
      <c r="AO38" s="279">
        <f t="shared" si="5"/>
        <v>70355.48</v>
      </c>
      <c r="AP38" s="279">
        <f t="shared" si="5"/>
        <v>71157.08</v>
      </c>
      <c r="AQ38" s="279">
        <f t="shared" si="5"/>
        <v>71945.72</v>
      </c>
      <c r="AR38" s="279">
        <f t="shared" si="5"/>
        <v>72087</v>
      </c>
      <c r="AS38" s="279">
        <f t="shared" si="5"/>
        <v>72228.28</v>
      </c>
      <c r="AT38" s="279">
        <f t="shared" si="5"/>
        <v>72284.850000000006</v>
      </c>
      <c r="AU38" s="280">
        <f t="shared" si="6"/>
        <v>846386.00999999989</v>
      </c>
      <c r="AV38" s="280">
        <f t="shared" si="7"/>
        <v>72341.429999999993</v>
      </c>
      <c r="AW38" s="280">
        <f t="shared" si="7"/>
        <v>72341.429999999993</v>
      </c>
      <c r="AX38" s="280">
        <f t="shared" si="7"/>
        <v>72341.429999999993</v>
      </c>
      <c r="AY38" s="280">
        <f t="shared" si="7"/>
        <v>72968.23</v>
      </c>
      <c r="AZ38" s="280">
        <f t="shared" si="8"/>
        <v>102298.87</v>
      </c>
      <c r="BA38" s="280">
        <f t="shared" si="8"/>
        <v>103386.37</v>
      </c>
      <c r="BB38" s="280">
        <f t="shared" si="8"/>
        <v>105532.18</v>
      </c>
      <c r="BC38" s="280">
        <f t="shared" si="8"/>
        <v>107215.89</v>
      </c>
      <c r="BD38" s="280">
        <f t="shared" si="8"/>
        <v>107215.89</v>
      </c>
      <c r="BE38" s="280">
        <f t="shared" si="8"/>
        <v>107215.89</v>
      </c>
      <c r="BF38" s="280">
        <f t="shared" si="8"/>
        <v>107215.89</v>
      </c>
      <c r="BG38" s="280">
        <f t="shared" si="8"/>
        <v>107215.89</v>
      </c>
      <c r="BH38" s="280">
        <f t="shared" si="8"/>
        <v>107215.89</v>
      </c>
      <c r="BI38" s="280">
        <f t="shared" si="8"/>
        <v>107215.89</v>
      </c>
      <c r="BJ38" s="280">
        <f t="shared" si="8"/>
        <v>107497.03</v>
      </c>
      <c r="BK38" s="280">
        <f t="shared" si="8"/>
        <v>107778.18</v>
      </c>
      <c r="BL38" s="279">
        <f t="shared" si="9"/>
        <v>1277003.8599999999</v>
      </c>
    </row>
    <row r="39" spans="1:66" x14ac:dyDescent="0.25">
      <c r="A39" s="268" t="s">
        <v>550</v>
      </c>
      <c r="B39" s="175">
        <v>0</v>
      </c>
      <c r="C39" s="175">
        <v>3.44E-2</v>
      </c>
      <c r="D39" s="272">
        <v>0</v>
      </c>
      <c r="E39" s="272">
        <v>0</v>
      </c>
      <c r="F39" s="272">
        <v>0</v>
      </c>
      <c r="G39" s="272">
        <v>0</v>
      </c>
      <c r="H39" s="272">
        <v>0</v>
      </c>
      <c r="I39" s="272">
        <v>0</v>
      </c>
      <c r="J39" s="272">
        <v>0</v>
      </c>
      <c r="K39" s="272">
        <v>0</v>
      </c>
      <c r="L39" s="272">
        <v>0</v>
      </c>
      <c r="M39" s="272">
        <v>0</v>
      </c>
      <c r="N39" s="272">
        <v>0</v>
      </c>
      <c r="O39" s="272">
        <v>0</v>
      </c>
      <c r="P39" s="272">
        <f t="shared" si="3"/>
        <v>0</v>
      </c>
      <c r="Q39" s="272">
        <v>0</v>
      </c>
      <c r="R39" s="272">
        <v>0</v>
      </c>
      <c r="S39" s="272">
        <v>0</v>
      </c>
      <c r="T39" s="272">
        <v>0</v>
      </c>
      <c r="U39" s="272">
        <v>0</v>
      </c>
      <c r="V39" s="272">
        <v>0</v>
      </c>
      <c r="W39" s="272">
        <v>0</v>
      </c>
      <c r="X39" s="272">
        <v>0</v>
      </c>
      <c r="Y39" s="272">
        <v>0</v>
      </c>
      <c r="Z39" s="272">
        <v>0</v>
      </c>
      <c r="AA39" s="272">
        <v>0</v>
      </c>
      <c r="AB39" s="272">
        <v>0</v>
      </c>
      <c r="AC39" s="272">
        <v>0</v>
      </c>
      <c r="AD39" s="272">
        <v>0</v>
      </c>
      <c r="AE39" s="272">
        <v>0</v>
      </c>
      <c r="AF39" s="272">
        <v>0</v>
      </c>
      <c r="AG39" s="170">
        <f t="shared" si="4"/>
        <v>0</v>
      </c>
      <c r="AH39" s="170"/>
      <c r="AI39" s="279">
        <f t="shared" si="5"/>
        <v>0</v>
      </c>
      <c r="AJ39" s="279">
        <f t="shared" si="5"/>
        <v>0</v>
      </c>
      <c r="AK39" s="279">
        <f t="shared" si="5"/>
        <v>0</v>
      </c>
      <c r="AL39" s="279">
        <f t="shared" si="5"/>
        <v>0</v>
      </c>
      <c r="AM39" s="279">
        <f t="shared" si="5"/>
        <v>0</v>
      </c>
      <c r="AN39" s="279">
        <f t="shared" si="5"/>
        <v>0</v>
      </c>
      <c r="AO39" s="279">
        <f t="shared" si="5"/>
        <v>0</v>
      </c>
      <c r="AP39" s="279">
        <f t="shared" si="5"/>
        <v>0</v>
      </c>
      <c r="AQ39" s="279">
        <f t="shared" si="5"/>
        <v>0</v>
      </c>
      <c r="AR39" s="279">
        <f t="shared" si="5"/>
        <v>0</v>
      </c>
      <c r="AS39" s="279">
        <f t="shared" si="5"/>
        <v>0</v>
      </c>
      <c r="AT39" s="279">
        <f t="shared" si="5"/>
        <v>0</v>
      </c>
      <c r="AU39" s="280">
        <f t="shared" si="6"/>
        <v>0</v>
      </c>
      <c r="AV39" s="280">
        <f t="shared" si="7"/>
        <v>0</v>
      </c>
      <c r="AW39" s="280">
        <f t="shared" si="7"/>
        <v>0</v>
      </c>
      <c r="AX39" s="280">
        <f t="shared" si="7"/>
        <v>0</v>
      </c>
      <c r="AY39" s="280">
        <f t="shared" si="7"/>
        <v>0</v>
      </c>
      <c r="AZ39" s="280">
        <f t="shared" si="8"/>
        <v>0</v>
      </c>
      <c r="BA39" s="280">
        <f t="shared" si="8"/>
        <v>0</v>
      </c>
      <c r="BB39" s="280">
        <f t="shared" si="8"/>
        <v>0</v>
      </c>
      <c r="BC39" s="280">
        <f t="shared" si="8"/>
        <v>0</v>
      </c>
      <c r="BD39" s="280">
        <f t="shared" si="8"/>
        <v>0</v>
      </c>
      <c r="BE39" s="280">
        <f t="shared" si="8"/>
        <v>0</v>
      </c>
      <c r="BF39" s="280">
        <f t="shared" si="8"/>
        <v>0</v>
      </c>
      <c r="BG39" s="280">
        <f t="shared" si="8"/>
        <v>0</v>
      </c>
      <c r="BH39" s="280">
        <f t="shared" si="8"/>
        <v>0</v>
      </c>
      <c r="BI39" s="280">
        <f t="shared" si="8"/>
        <v>0</v>
      </c>
      <c r="BJ39" s="280">
        <f t="shared" si="8"/>
        <v>0</v>
      </c>
      <c r="BK39" s="280">
        <f t="shared" si="8"/>
        <v>0</v>
      </c>
      <c r="BL39" s="279">
        <f t="shared" si="9"/>
        <v>0</v>
      </c>
      <c r="BN39" s="279">
        <f>BL39</f>
        <v>0</v>
      </c>
    </row>
    <row r="40" spans="1:66" x14ac:dyDescent="0.25">
      <c r="A40" s="268" t="s">
        <v>551</v>
      </c>
      <c r="B40" s="175">
        <v>0</v>
      </c>
      <c r="C40" s="175">
        <v>3.44E-2</v>
      </c>
      <c r="D40" s="272">
        <v>0</v>
      </c>
      <c r="E40" s="272">
        <v>0</v>
      </c>
      <c r="F40" s="272">
        <v>0</v>
      </c>
      <c r="G40" s="272">
        <v>0</v>
      </c>
      <c r="H40" s="272">
        <v>0</v>
      </c>
      <c r="I40" s="272">
        <v>0</v>
      </c>
      <c r="J40" s="272">
        <v>0</v>
      </c>
      <c r="K40" s="272">
        <v>0</v>
      </c>
      <c r="L40" s="272">
        <v>0</v>
      </c>
      <c r="M40" s="272">
        <v>0</v>
      </c>
      <c r="N40" s="272">
        <v>0</v>
      </c>
      <c r="O40" s="272">
        <v>0</v>
      </c>
      <c r="P40" s="272">
        <f t="shared" si="3"/>
        <v>0</v>
      </c>
      <c r="Q40" s="272">
        <v>0</v>
      </c>
      <c r="R40" s="272">
        <v>0</v>
      </c>
      <c r="S40" s="272">
        <v>0</v>
      </c>
      <c r="T40" s="272">
        <v>0</v>
      </c>
      <c r="U40" s="272">
        <v>0</v>
      </c>
      <c r="V40" s="272">
        <v>0</v>
      </c>
      <c r="W40" s="272">
        <v>0</v>
      </c>
      <c r="X40" s="272">
        <v>0</v>
      </c>
      <c r="Y40" s="272">
        <v>0</v>
      </c>
      <c r="Z40" s="272">
        <v>0</v>
      </c>
      <c r="AA40" s="272">
        <v>0</v>
      </c>
      <c r="AB40" s="272">
        <v>0</v>
      </c>
      <c r="AC40" s="272">
        <v>0</v>
      </c>
      <c r="AD40" s="272">
        <v>0</v>
      </c>
      <c r="AE40" s="272">
        <v>0</v>
      </c>
      <c r="AF40" s="272">
        <v>0</v>
      </c>
      <c r="AG40" s="170">
        <f t="shared" si="4"/>
        <v>0</v>
      </c>
      <c r="AH40" s="170"/>
      <c r="AI40" s="279">
        <f t="shared" si="5"/>
        <v>0</v>
      </c>
      <c r="AJ40" s="279">
        <f t="shared" si="5"/>
        <v>0</v>
      </c>
      <c r="AK40" s="279">
        <f t="shared" si="5"/>
        <v>0</v>
      </c>
      <c r="AL40" s="279">
        <f t="shared" si="5"/>
        <v>0</v>
      </c>
      <c r="AM40" s="279">
        <f t="shared" si="5"/>
        <v>0</v>
      </c>
      <c r="AN40" s="279">
        <f t="shared" si="5"/>
        <v>0</v>
      </c>
      <c r="AO40" s="279">
        <f t="shared" si="5"/>
        <v>0</v>
      </c>
      <c r="AP40" s="279">
        <f t="shared" si="5"/>
        <v>0</v>
      </c>
      <c r="AQ40" s="279">
        <f t="shared" si="5"/>
        <v>0</v>
      </c>
      <c r="AR40" s="279">
        <f t="shared" si="5"/>
        <v>0</v>
      </c>
      <c r="AS40" s="279">
        <f t="shared" si="5"/>
        <v>0</v>
      </c>
      <c r="AT40" s="279">
        <f t="shared" si="5"/>
        <v>0</v>
      </c>
      <c r="AU40" s="280">
        <f t="shared" si="6"/>
        <v>0</v>
      </c>
      <c r="AV40" s="280">
        <f t="shared" si="7"/>
        <v>0</v>
      </c>
      <c r="AW40" s="280">
        <f t="shared" si="7"/>
        <v>0</v>
      </c>
      <c r="AX40" s="280">
        <f t="shared" si="7"/>
        <v>0</v>
      </c>
      <c r="AY40" s="280">
        <f t="shared" si="7"/>
        <v>0</v>
      </c>
      <c r="AZ40" s="280">
        <f t="shared" si="8"/>
        <v>0</v>
      </c>
      <c r="BA40" s="280">
        <f t="shared" si="8"/>
        <v>0</v>
      </c>
      <c r="BB40" s="280">
        <f t="shared" si="8"/>
        <v>0</v>
      </c>
      <c r="BC40" s="280">
        <f t="shared" si="8"/>
        <v>0</v>
      </c>
      <c r="BD40" s="280">
        <f t="shared" si="8"/>
        <v>0</v>
      </c>
      <c r="BE40" s="280">
        <f t="shared" si="8"/>
        <v>0</v>
      </c>
      <c r="BF40" s="280">
        <f t="shared" si="8"/>
        <v>0</v>
      </c>
      <c r="BG40" s="280">
        <f t="shared" si="8"/>
        <v>0</v>
      </c>
      <c r="BH40" s="280">
        <f t="shared" si="8"/>
        <v>0</v>
      </c>
      <c r="BI40" s="280">
        <f t="shared" si="8"/>
        <v>0</v>
      </c>
      <c r="BJ40" s="280">
        <f t="shared" si="8"/>
        <v>0</v>
      </c>
      <c r="BK40" s="280">
        <f t="shared" si="8"/>
        <v>0</v>
      </c>
      <c r="BL40" s="279">
        <f t="shared" si="9"/>
        <v>0</v>
      </c>
      <c r="BN40" s="279">
        <f>BL40</f>
        <v>0</v>
      </c>
    </row>
    <row r="41" spans="1:66" x14ac:dyDescent="0.25">
      <c r="A41" s="268" t="s">
        <v>178</v>
      </c>
      <c r="B41" s="175">
        <v>2.4900000000000002E-2</v>
      </c>
      <c r="C41" s="175">
        <v>3.44E-2</v>
      </c>
      <c r="D41" s="272">
        <v>10023887.439999999</v>
      </c>
      <c r="E41" s="272">
        <v>10023887.439999999</v>
      </c>
      <c r="F41" s="272">
        <v>10023887.439999999</v>
      </c>
      <c r="G41" s="272">
        <v>10023887.439999999</v>
      </c>
      <c r="H41" s="272">
        <v>10023887.439999999</v>
      </c>
      <c r="I41" s="272">
        <v>10023887.439999999</v>
      </c>
      <c r="J41" s="272">
        <v>10023887.439999999</v>
      </c>
      <c r="K41" s="272">
        <v>10023887.439999999</v>
      </c>
      <c r="L41" s="272">
        <v>10023887.439999999</v>
      </c>
      <c r="M41" s="272">
        <v>10023887.439999999</v>
      </c>
      <c r="N41" s="272">
        <v>10023887.439999999</v>
      </c>
      <c r="O41" s="272">
        <v>10023887.439999999</v>
      </c>
      <c r="P41" s="272">
        <f t="shared" si="3"/>
        <v>120286649.27999999</v>
      </c>
      <c r="Q41" s="272">
        <v>10023887.439999999</v>
      </c>
      <c r="R41" s="272">
        <v>10023887.439999999</v>
      </c>
      <c r="S41" s="272">
        <v>10023887.439999999</v>
      </c>
      <c r="T41" s="272">
        <v>10023887.439999999</v>
      </c>
      <c r="U41" s="272">
        <v>10023887.439999999</v>
      </c>
      <c r="V41" s="272">
        <v>10023887.439999999</v>
      </c>
      <c r="W41" s="272">
        <v>10023887.439999999</v>
      </c>
      <c r="X41" s="272">
        <v>10023887.439999999</v>
      </c>
      <c r="Y41" s="272">
        <v>10023887.439999999</v>
      </c>
      <c r="Z41" s="272">
        <v>10023887.439999999</v>
      </c>
      <c r="AA41" s="272">
        <v>10023887.439999999</v>
      </c>
      <c r="AB41" s="272">
        <v>10023887.439999999</v>
      </c>
      <c r="AC41" s="272">
        <v>10023887.439999999</v>
      </c>
      <c r="AD41" s="272">
        <v>10023887.439999999</v>
      </c>
      <c r="AE41" s="272">
        <v>10023887.439999999</v>
      </c>
      <c r="AF41" s="272">
        <v>10023887.439999999</v>
      </c>
      <c r="AG41" s="170">
        <f t="shared" si="4"/>
        <v>120286649.27999999</v>
      </c>
      <c r="AH41" s="170"/>
      <c r="AI41" s="279">
        <f t="shared" ref="AI41:AT62" si="10">ROUND(D41*$B41/12,2)</f>
        <v>20799.57</v>
      </c>
      <c r="AJ41" s="279">
        <f t="shared" si="10"/>
        <v>20799.57</v>
      </c>
      <c r="AK41" s="279">
        <f t="shared" si="10"/>
        <v>20799.57</v>
      </c>
      <c r="AL41" s="279">
        <f t="shared" si="10"/>
        <v>20799.57</v>
      </c>
      <c r="AM41" s="279">
        <f t="shared" si="10"/>
        <v>20799.57</v>
      </c>
      <c r="AN41" s="279">
        <f t="shared" si="10"/>
        <v>20799.57</v>
      </c>
      <c r="AO41" s="279">
        <f t="shared" si="10"/>
        <v>20799.57</v>
      </c>
      <c r="AP41" s="279">
        <f t="shared" si="10"/>
        <v>20799.57</v>
      </c>
      <c r="AQ41" s="279">
        <f t="shared" si="10"/>
        <v>20799.57</v>
      </c>
      <c r="AR41" s="279">
        <f t="shared" si="10"/>
        <v>20799.57</v>
      </c>
      <c r="AS41" s="279">
        <f t="shared" si="10"/>
        <v>20799.57</v>
      </c>
      <c r="AT41" s="279">
        <f t="shared" si="10"/>
        <v>20799.57</v>
      </c>
      <c r="AU41" s="280">
        <f t="shared" si="6"/>
        <v>249594.84000000005</v>
      </c>
      <c r="AV41" s="280">
        <f t="shared" si="7"/>
        <v>20799.57</v>
      </c>
      <c r="AW41" s="280">
        <f t="shared" si="7"/>
        <v>20799.57</v>
      </c>
      <c r="AX41" s="280">
        <f t="shared" si="7"/>
        <v>20799.57</v>
      </c>
      <c r="AY41" s="280">
        <f t="shared" si="7"/>
        <v>20799.57</v>
      </c>
      <c r="AZ41" s="280">
        <f t="shared" ref="AZ41:BK62" si="11">ROUND(U41*$C41/12,2)</f>
        <v>28735.14</v>
      </c>
      <c r="BA41" s="280">
        <f t="shared" si="11"/>
        <v>28735.14</v>
      </c>
      <c r="BB41" s="280">
        <f t="shared" si="11"/>
        <v>28735.14</v>
      </c>
      <c r="BC41" s="280">
        <f t="shared" si="11"/>
        <v>28735.14</v>
      </c>
      <c r="BD41" s="280">
        <f t="shared" si="11"/>
        <v>28735.14</v>
      </c>
      <c r="BE41" s="280">
        <f t="shared" si="11"/>
        <v>28735.14</v>
      </c>
      <c r="BF41" s="280">
        <f t="shared" si="11"/>
        <v>28735.14</v>
      </c>
      <c r="BG41" s="280">
        <f t="shared" si="11"/>
        <v>28735.14</v>
      </c>
      <c r="BH41" s="280">
        <f t="shared" si="11"/>
        <v>28735.14</v>
      </c>
      <c r="BI41" s="280">
        <f t="shared" si="11"/>
        <v>28735.14</v>
      </c>
      <c r="BJ41" s="280">
        <f t="shared" si="11"/>
        <v>28735.14</v>
      </c>
      <c r="BK41" s="280">
        <f t="shared" si="11"/>
        <v>28735.14</v>
      </c>
      <c r="BL41" s="279">
        <f t="shared" si="9"/>
        <v>344821.68000000011</v>
      </c>
      <c r="BN41" s="279">
        <f>BL41</f>
        <v>344821.68000000011</v>
      </c>
    </row>
    <row r="42" spans="1:66" x14ac:dyDescent="0.25">
      <c r="A42" s="268" t="s">
        <v>179</v>
      </c>
      <c r="B42" s="175">
        <v>1.2E-2</v>
      </c>
      <c r="C42" s="175">
        <v>1.1599999999999999E-2</v>
      </c>
      <c r="D42" s="272">
        <v>15816339.699999999</v>
      </c>
      <c r="E42" s="272">
        <v>15816339.699999999</v>
      </c>
      <c r="F42" s="272">
        <v>15816339.699999999</v>
      </c>
      <c r="G42" s="272">
        <v>15816339.699999999</v>
      </c>
      <c r="H42" s="272">
        <v>15816339.699999999</v>
      </c>
      <c r="I42" s="272">
        <v>15816339.699999999</v>
      </c>
      <c r="J42" s="272">
        <v>15816339.699999999</v>
      </c>
      <c r="K42" s="272">
        <v>15816339.699999999</v>
      </c>
      <c r="L42" s="272">
        <v>15816339.699999999</v>
      </c>
      <c r="M42" s="272">
        <v>15816339.699999999</v>
      </c>
      <c r="N42" s="272">
        <v>15816339.699999999</v>
      </c>
      <c r="O42" s="272">
        <v>15816339.699999999</v>
      </c>
      <c r="P42" s="272">
        <f t="shared" si="3"/>
        <v>189796076.39999998</v>
      </c>
      <c r="Q42" s="272">
        <v>15816339.699999999</v>
      </c>
      <c r="R42" s="272">
        <v>15816339.699999999</v>
      </c>
      <c r="S42" s="272">
        <v>15816339.699999999</v>
      </c>
      <c r="T42" s="272">
        <v>15816339.699999999</v>
      </c>
      <c r="U42" s="272">
        <v>15816339.699999999</v>
      </c>
      <c r="V42" s="272">
        <v>15816339.699999999</v>
      </c>
      <c r="W42" s="272">
        <v>15816339.699999999</v>
      </c>
      <c r="X42" s="272">
        <v>15816339.699999999</v>
      </c>
      <c r="Y42" s="272">
        <v>15816339.699999999</v>
      </c>
      <c r="Z42" s="272">
        <v>15816339.699999999</v>
      </c>
      <c r="AA42" s="272">
        <v>15816339.699999999</v>
      </c>
      <c r="AB42" s="272">
        <v>15816339.699999999</v>
      </c>
      <c r="AC42" s="272">
        <v>15816339.699999999</v>
      </c>
      <c r="AD42" s="272">
        <v>15816339.699999999</v>
      </c>
      <c r="AE42" s="272">
        <v>15816339.699999999</v>
      </c>
      <c r="AF42" s="272">
        <v>15816339.699999999</v>
      </c>
      <c r="AG42" s="170">
        <f t="shared" si="4"/>
        <v>189796076.39999998</v>
      </c>
      <c r="AH42" s="170"/>
      <c r="AI42" s="279">
        <f t="shared" si="10"/>
        <v>15816.34</v>
      </c>
      <c r="AJ42" s="279">
        <f t="shared" si="10"/>
        <v>15816.34</v>
      </c>
      <c r="AK42" s="279">
        <f t="shared" si="10"/>
        <v>15816.34</v>
      </c>
      <c r="AL42" s="279">
        <f t="shared" si="10"/>
        <v>15816.34</v>
      </c>
      <c r="AM42" s="279">
        <f t="shared" si="10"/>
        <v>15816.34</v>
      </c>
      <c r="AN42" s="279">
        <f t="shared" si="10"/>
        <v>15816.34</v>
      </c>
      <c r="AO42" s="279">
        <f t="shared" si="10"/>
        <v>15816.34</v>
      </c>
      <c r="AP42" s="279">
        <f t="shared" si="10"/>
        <v>15816.34</v>
      </c>
      <c r="AQ42" s="279">
        <f t="shared" si="10"/>
        <v>15816.34</v>
      </c>
      <c r="AR42" s="279">
        <f t="shared" si="10"/>
        <v>15816.34</v>
      </c>
      <c r="AS42" s="279">
        <f t="shared" si="10"/>
        <v>15816.34</v>
      </c>
      <c r="AT42" s="279">
        <f t="shared" si="10"/>
        <v>15816.34</v>
      </c>
      <c r="AU42" s="280">
        <f t="shared" si="6"/>
        <v>189796.08</v>
      </c>
      <c r="AV42" s="280">
        <f t="shared" si="7"/>
        <v>15816.34</v>
      </c>
      <c r="AW42" s="280">
        <f t="shared" si="7"/>
        <v>15816.34</v>
      </c>
      <c r="AX42" s="280">
        <f t="shared" si="7"/>
        <v>15816.34</v>
      </c>
      <c r="AY42" s="280">
        <f t="shared" si="7"/>
        <v>15816.34</v>
      </c>
      <c r="AZ42" s="280">
        <f t="shared" si="11"/>
        <v>15289.13</v>
      </c>
      <c r="BA42" s="280">
        <f t="shared" si="11"/>
        <v>15289.13</v>
      </c>
      <c r="BB42" s="280">
        <f t="shared" si="11"/>
        <v>15289.13</v>
      </c>
      <c r="BC42" s="280">
        <f t="shared" si="11"/>
        <v>15289.13</v>
      </c>
      <c r="BD42" s="280">
        <f t="shared" si="11"/>
        <v>15289.13</v>
      </c>
      <c r="BE42" s="280">
        <f t="shared" si="11"/>
        <v>15289.13</v>
      </c>
      <c r="BF42" s="280">
        <f t="shared" si="11"/>
        <v>15289.13</v>
      </c>
      <c r="BG42" s="280">
        <f t="shared" si="11"/>
        <v>15289.13</v>
      </c>
      <c r="BH42" s="280">
        <f t="shared" si="11"/>
        <v>15289.13</v>
      </c>
      <c r="BI42" s="280">
        <f t="shared" si="11"/>
        <v>15289.13</v>
      </c>
      <c r="BJ42" s="280">
        <f t="shared" si="11"/>
        <v>15289.13</v>
      </c>
      <c r="BK42" s="280">
        <f t="shared" si="11"/>
        <v>15289.13</v>
      </c>
      <c r="BL42" s="279">
        <f t="shared" si="9"/>
        <v>183469.56000000003</v>
      </c>
    </row>
    <row r="43" spans="1:66" x14ac:dyDescent="0.25">
      <c r="A43" s="268" t="s">
        <v>552</v>
      </c>
      <c r="B43" s="175">
        <v>0</v>
      </c>
      <c r="C43" s="175">
        <v>0</v>
      </c>
      <c r="D43" s="272">
        <v>0</v>
      </c>
      <c r="E43" s="272">
        <v>0</v>
      </c>
      <c r="F43" s="272">
        <v>0</v>
      </c>
      <c r="G43" s="272">
        <v>0</v>
      </c>
      <c r="H43" s="272">
        <v>0</v>
      </c>
      <c r="I43" s="272">
        <v>0</v>
      </c>
      <c r="J43" s="272">
        <v>0</v>
      </c>
      <c r="K43" s="272">
        <v>0</v>
      </c>
      <c r="L43" s="272">
        <v>0</v>
      </c>
      <c r="M43" s="272">
        <v>0</v>
      </c>
      <c r="N43" s="272">
        <v>0</v>
      </c>
      <c r="O43" s="272">
        <v>0</v>
      </c>
      <c r="P43" s="272">
        <f t="shared" si="3"/>
        <v>0</v>
      </c>
      <c r="Q43" s="272">
        <v>0</v>
      </c>
      <c r="R43" s="272">
        <v>0</v>
      </c>
      <c r="S43" s="272">
        <v>0</v>
      </c>
      <c r="T43" s="272">
        <v>0</v>
      </c>
      <c r="U43" s="272">
        <v>0</v>
      </c>
      <c r="V43" s="272">
        <v>0</v>
      </c>
      <c r="W43" s="272">
        <v>0</v>
      </c>
      <c r="X43" s="272">
        <v>0</v>
      </c>
      <c r="Y43" s="272">
        <v>0</v>
      </c>
      <c r="Z43" s="272">
        <v>0</v>
      </c>
      <c r="AA43" s="272">
        <v>0</v>
      </c>
      <c r="AB43" s="272">
        <v>0</v>
      </c>
      <c r="AC43" s="272">
        <v>0</v>
      </c>
      <c r="AD43" s="272">
        <v>0</v>
      </c>
      <c r="AE43" s="272">
        <v>0</v>
      </c>
      <c r="AF43" s="272">
        <v>0</v>
      </c>
      <c r="AG43" s="170">
        <f t="shared" si="4"/>
        <v>0</v>
      </c>
      <c r="AH43" s="170"/>
      <c r="AI43" s="279">
        <f t="shared" si="10"/>
        <v>0</v>
      </c>
      <c r="AJ43" s="279">
        <f t="shared" si="10"/>
        <v>0</v>
      </c>
      <c r="AK43" s="279">
        <f t="shared" si="10"/>
        <v>0</v>
      </c>
      <c r="AL43" s="279">
        <f t="shared" si="10"/>
        <v>0</v>
      </c>
      <c r="AM43" s="279">
        <f t="shared" si="10"/>
        <v>0</v>
      </c>
      <c r="AN43" s="279">
        <f t="shared" si="10"/>
        <v>0</v>
      </c>
      <c r="AO43" s="279">
        <f t="shared" si="10"/>
        <v>0</v>
      </c>
      <c r="AP43" s="279">
        <f t="shared" si="10"/>
        <v>0</v>
      </c>
      <c r="AQ43" s="279">
        <f t="shared" si="10"/>
        <v>0</v>
      </c>
      <c r="AR43" s="279">
        <f t="shared" si="10"/>
        <v>0</v>
      </c>
      <c r="AS43" s="279">
        <f t="shared" si="10"/>
        <v>0</v>
      </c>
      <c r="AT43" s="279">
        <f t="shared" si="10"/>
        <v>0</v>
      </c>
      <c r="AU43" s="280">
        <f t="shared" si="6"/>
        <v>0</v>
      </c>
      <c r="AV43" s="280">
        <f t="shared" si="7"/>
        <v>0</v>
      </c>
      <c r="AW43" s="280">
        <f t="shared" si="7"/>
        <v>0</v>
      </c>
      <c r="AX43" s="280">
        <f t="shared" si="7"/>
        <v>0</v>
      </c>
      <c r="AY43" s="280">
        <f t="shared" si="7"/>
        <v>0</v>
      </c>
      <c r="AZ43" s="280">
        <f t="shared" si="11"/>
        <v>0</v>
      </c>
      <c r="BA43" s="280">
        <f t="shared" si="11"/>
        <v>0</v>
      </c>
      <c r="BB43" s="280">
        <f t="shared" si="11"/>
        <v>0</v>
      </c>
      <c r="BC43" s="280">
        <f t="shared" si="11"/>
        <v>0</v>
      </c>
      <c r="BD43" s="280">
        <f t="shared" si="11"/>
        <v>0</v>
      </c>
      <c r="BE43" s="280">
        <f t="shared" si="11"/>
        <v>0</v>
      </c>
      <c r="BF43" s="280">
        <f t="shared" si="11"/>
        <v>0</v>
      </c>
      <c r="BG43" s="280">
        <f t="shared" si="11"/>
        <v>0</v>
      </c>
      <c r="BH43" s="280">
        <f t="shared" si="11"/>
        <v>0</v>
      </c>
      <c r="BI43" s="280">
        <f t="shared" si="11"/>
        <v>0</v>
      </c>
      <c r="BJ43" s="280">
        <f t="shared" si="11"/>
        <v>0</v>
      </c>
      <c r="BK43" s="280">
        <f t="shared" si="11"/>
        <v>0</v>
      </c>
      <c r="BL43" s="279">
        <f t="shared" si="9"/>
        <v>0</v>
      </c>
    </row>
    <row r="44" spans="1:66" x14ac:dyDescent="0.25">
      <c r="A44" s="268" t="s">
        <v>553</v>
      </c>
      <c r="B44" s="175">
        <v>0</v>
      </c>
      <c r="C44" s="175">
        <v>0</v>
      </c>
      <c r="D44" s="272">
        <v>18450.52</v>
      </c>
      <c r="E44" s="272">
        <v>0</v>
      </c>
      <c r="F44" s="272">
        <v>0</v>
      </c>
      <c r="G44" s="272">
        <v>0</v>
      </c>
      <c r="H44" s="272">
        <v>0</v>
      </c>
      <c r="I44" s="272">
        <v>0</v>
      </c>
      <c r="J44" s="272">
        <v>0</v>
      </c>
      <c r="K44" s="272">
        <v>0</v>
      </c>
      <c r="L44" s="272">
        <v>0</v>
      </c>
      <c r="M44" s="272">
        <v>0</v>
      </c>
      <c r="N44" s="272">
        <v>0</v>
      </c>
      <c r="O44" s="272">
        <v>0</v>
      </c>
      <c r="P44" s="272">
        <f t="shared" si="3"/>
        <v>18450.52</v>
      </c>
      <c r="Q44" s="272">
        <v>0</v>
      </c>
      <c r="R44" s="272">
        <v>0</v>
      </c>
      <c r="S44" s="272">
        <v>0</v>
      </c>
      <c r="T44" s="272">
        <v>0</v>
      </c>
      <c r="U44" s="272">
        <v>0</v>
      </c>
      <c r="V44" s="272">
        <v>0</v>
      </c>
      <c r="W44" s="272">
        <v>0</v>
      </c>
      <c r="X44" s="272">
        <v>0</v>
      </c>
      <c r="Y44" s="272">
        <v>0</v>
      </c>
      <c r="Z44" s="272">
        <v>0</v>
      </c>
      <c r="AA44" s="272">
        <v>0</v>
      </c>
      <c r="AB44" s="272">
        <v>0</v>
      </c>
      <c r="AC44" s="272">
        <v>0</v>
      </c>
      <c r="AD44" s="272">
        <v>0</v>
      </c>
      <c r="AE44" s="272">
        <v>0</v>
      </c>
      <c r="AF44" s="272">
        <v>0</v>
      </c>
      <c r="AG44" s="170">
        <f t="shared" si="4"/>
        <v>0</v>
      </c>
      <c r="AH44" s="170"/>
      <c r="AI44" s="279">
        <f t="shared" si="10"/>
        <v>0</v>
      </c>
      <c r="AJ44" s="279">
        <f t="shared" si="10"/>
        <v>0</v>
      </c>
      <c r="AK44" s="279">
        <f t="shared" si="10"/>
        <v>0</v>
      </c>
      <c r="AL44" s="279">
        <f t="shared" si="10"/>
        <v>0</v>
      </c>
      <c r="AM44" s="279">
        <f t="shared" si="10"/>
        <v>0</v>
      </c>
      <c r="AN44" s="279">
        <f t="shared" si="10"/>
        <v>0</v>
      </c>
      <c r="AO44" s="279">
        <f t="shared" si="10"/>
        <v>0</v>
      </c>
      <c r="AP44" s="279">
        <f t="shared" si="10"/>
        <v>0</v>
      </c>
      <c r="AQ44" s="279">
        <f t="shared" si="10"/>
        <v>0</v>
      </c>
      <c r="AR44" s="279">
        <f t="shared" si="10"/>
        <v>0</v>
      </c>
      <c r="AS44" s="279">
        <f t="shared" si="10"/>
        <v>0</v>
      </c>
      <c r="AT44" s="279">
        <f t="shared" si="10"/>
        <v>0</v>
      </c>
      <c r="AU44" s="280">
        <f t="shared" si="6"/>
        <v>0</v>
      </c>
      <c r="AV44" s="280">
        <f t="shared" si="7"/>
        <v>0</v>
      </c>
      <c r="AW44" s="280">
        <f t="shared" si="7"/>
        <v>0</v>
      </c>
      <c r="AX44" s="280">
        <f t="shared" si="7"/>
        <v>0</v>
      </c>
      <c r="AY44" s="280">
        <f t="shared" si="7"/>
        <v>0</v>
      </c>
      <c r="AZ44" s="280">
        <f t="shared" si="11"/>
        <v>0</v>
      </c>
      <c r="BA44" s="280">
        <f t="shared" si="11"/>
        <v>0</v>
      </c>
      <c r="BB44" s="280">
        <f t="shared" si="11"/>
        <v>0</v>
      </c>
      <c r="BC44" s="280">
        <f t="shared" si="11"/>
        <v>0</v>
      </c>
      <c r="BD44" s="280">
        <f t="shared" si="11"/>
        <v>0</v>
      </c>
      <c r="BE44" s="280">
        <f t="shared" si="11"/>
        <v>0</v>
      </c>
      <c r="BF44" s="280">
        <f t="shared" si="11"/>
        <v>0</v>
      </c>
      <c r="BG44" s="280">
        <f t="shared" si="11"/>
        <v>0</v>
      </c>
      <c r="BH44" s="280">
        <f t="shared" si="11"/>
        <v>0</v>
      </c>
      <c r="BI44" s="280">
        <f t="shared" si="11"/>
        <v>0</v>
      </c>
      <c r="BJ44" s="280">
        <f t="shared" si="11"/>
        <v>0</v>
      </c>
      <c r="BK44" s="280">
        <f t="shared" si="11"/>
        <v>0</v>
      </c>
      <c r="BL44" s="279">
        <f t="shared" si="9"/>
        <v>0</v>
      </c>
    </row>
    <row r="45" spans="1:66" x14ac:dyDescent="0.25">
      <c r="A45" s="268" t="s">
        <v>180</v>
      </c>
      <c r="B45" s="175">
        <v>0</v>
      </c>
      <c r="C45" s="175">
        <v>0</v>
      </c>
      <c r="D45" s="272">
        <v>1558538.26</v>
      </c>
      <c r="E45" s="272">
        <v>1558538.26</v>
      </c>
      <c r="F45" s="272">
        <v>1558538.26</v>
      </c>
      <c r="G45" s="272">
        <v>1558538.26</v>
      </c>
      <c r="H45" s="272">
        <v>1657504.9</v>
      </c>
      <c r="I45" s="272">
        <v>1756471.53</v>
      </c>
      <c r="J45" s="272">
        <v>1756471.53</v>
      </c>
      <c r="K45" s="272">
        <v>1756471.53</v>
      </c>
      <c r="L45" s="272">
        <v>1756471.53</v>
      </c>
      <c r="M45" s="272">
        <v>1756471.53</v>
      </c>
      <c r="N45" s="272">
        <v>1756471.53</v>
      </c>
      <c r="O45" s="272">
        <v>1756471.53</v>
      </c>
      <c r="P45" s="272">
        <f t="shared" si="3"/>
        <v>20186958.649999999</v>
      </c>
      <c r="Q45" s="272">
        <v>1756471.53</v>
      </c>
      <c r="R45" s="272">
        <v>1756471.53</v>
      </c>
      <c r="S45" s="272">
        <v>1756471.53</v>
      </c>
      <c r="T45" s="272">
        <v>1756471.53</v>
      </c>
      <c r="U45" s="272">
        <v>1756471.53</v>
      </c>
      <c r="V45" s="272">
        <v>1756471.53</v>
      </c>
      <c r="W45" s="272">
        <v>1756471.53</v>
      </c>
      <c r="X45" s="272">
        <v>1756471.53</v>
      </c>
      <c r="Y45" s="272">
        <v>1756471.53</v>
      </c>
      <c r="Z45" s="272">
        <v>1756471.53</v>
      </c>
      <c r="AA45" s="272">
        <v>1756471.53</v>
      </c>
      <c r="AB45" s="272">
        <v>977202.4</v>
      </c>
      <c r="AC45" s="272">
        <v>197933.27000000002</v>
      </c>
      <c r="AD45" s="272">
        <v>197933.27000000002</v>
      </c>
      <c r="AE45" s="272">
        <v>197933.27000000002</v>
      </c>
      <c r="AF45" s="272">
        <v>197933.27000000002</v>
      </c>
      <c r="AG45" s="170">
        <f t="shared" si="4"/>
        <v>14064236.189999998</v>
      </c>
      <c r="AH45" s="170"/>
      <c r="AI45" s="279">
        <f t="shared" si="10"/>
        <v>0</v>
      </c>
      <c r="AJ45" s="279">
        <f t="shared" si="10"/>
        <v>0</v>
      </c>
      <c r="AK45" s="279">
        <f t="shared" si="10"/>
        <v>0</v>
      </c>
      <c r="AL45" s="279">
        <f t="shared" si="10"/>
        <v>0</v>
      </c>
      <c r="AM45" s="279">
        <f t="shared" si="10"/>
        <v>0</v>
      </c>
      <c r="AN45" s="279">
        <f t="shared" si="10"/>
        <v>0</v>
      </c>
      <c r="AO45" s="279">
        <f t="shared" si="10"/>
        <v>0</v>
      </c>
      <c r="AP45" s="279">
        <f t="shared" si="10"/>
        <v>0</v>
      </c>
      <c r="AQ45" s="279">
        <f t="shared" si="10"/>
        <v>0</v>
      </c>
      <c r="AR45" s="279">
        <f t="shared" si="10"/>
        <v>0</v>
      </c>
      <c r="AS45" s="279">
        <f t="shared" si="10"/>
        <v>0</v>
      </c>
      <c r="AT45" s="279">
        <f t="shared" si="10"/>
        <v>0</v>
      </c>
      <c r="AU45" s="280">
        <f t="shared" si="6"/>
        <v>0</v>
      </c>
      <c r="AV45" s="280">
        <f t="shared" si="7"/>
        <v>0</v>
      </c>
      <c r="AW45" s="280">
        <f t="shared" si="7"/>
        <v>0</v>
      </c>
      <c r="AX45" s="280">
        <f t="shared" si="7"/>
        <v>0</v>
      </c>
      <c r="AY45" s="280">
        <f t="shared" si="7"/>
        <v>0</v>
      </c>
      <c r="AZ45" s="280">
        <f t="shared" si="11"/>
        <v>0</v>
      </c>
      <c r="BA45" s="280">
        <f t="shared" si="11"/>
        <v>0</v>
      </c>
      <c r="BB45" s="280">
        <f t="shared" si="11"/>
        <v>0</v>
      </c>
      <c r="BC45" s="280">
        <f t="shared" si="11"/>
        <v>0</v>
      </c>
      <c r="BD45" s="280">
        <f t="shared" si="11"/>
        <v>0</v>
      </c>
      <c r="BE45" s="280">
        <f t="shared" si="11"/>
        <v>0</v>
      </c>
      <c r="BF45" s="280">
        <f t="shared" si="11"/>
        <v>0</v>
      </c>
      <c r="BG45" s="280">
        <f t="shared" si="11"/>
        <v>0</v>
      </c>
      <c r="BH45" s="280">
        <f t="shared" si="11"/>
        <v>0</v>
      </c>
      <c r="BI45" s="280">
        <f t="shared" si="11"/>
        <v>0</v>
      </c>
      <c r="BJ45" s="280">
        <f t="shared" si="11"/>
        <v>0</v>
      </c>
      <c r="BK45" s="280">
        <f t="shared" si="11"/>
        <v>0</v>
      </c>
      <c r="BL45" s="279">
        <f t="shared" si="9"/>
        <v>0</v>
      </c>
    </row>
    <row r="46" spans="1:66" x14ac:dyDescent="0.25">
      <c r="A46" s="268" t="s">
        <v>181</v>
      </c>
      <c r="B46" s="175">
        <v>0</v>
      </c>
      <c r="C46" s="175">
        <v>0</v>
      </c>
      <c r="D46" s="272">
        <v>2420031.65</v>
      </c>
      <c r="E46" s="272">
        <v>2420031.65</v>
      </c>
      <c r="F46" s="272">
        <v>2420031.65</v>
      </c>
      <c r="G46" s="272">
        <v>2420031.65</v>
      </c>
      <c r="H46" s="272">
        <v>2588167.08</v>
      </c>
      <c r="I46" s="272">
        <v>2756302.5</v>
      </c>
      <c r="J46" s="272">
        <v>2756302.5</v>
      </c>
      <c r="K46" s="272">
        <v>2756302.5</v>
      </c>
      <c r="L46" s="272">
        <v>2756302.5</v>
      </c>
      <c r="M46" s="272">
        <v>2756302.5</v>
      </c>
      <c r="N46" s="272">
        <v>2756302.5</v>
      </c>
      <c r="O46" s="272">
        <v>2756302.5</v>
      </c>
      <c r="P46" s="272">
        <f t="shared" si="3"/>
        <v>31562411.18</v>
      </c>
      <c r="Q46" s="272">
        <v>2756302.5</v>
      </c>
      <c r="R46" s="272">
        <v>2756302.5</v>
      </c>
      <c r="S46" s="272">
        <v>2756302.5</v>
      </c>
      <c r="T46" s="272">
        <v>2756302.5</v>
      </c>
      <c r="U46" s="272">
        <v>2756302.5</v>
      </c>
      <c r="V46" s="272">
        <v>2756302.5</v>
      </c>
      <c r="W46" s="272">
        <v>2756302.5</v>
      </c>
      <c r="X46" s="272">
        <v>2756302.5</v>
      </c>
      <c r="Y46" s="272">
        <v>2756302.5</v>
      </c>
      <c r="Z46" s="272">
        <v>2756302.5</v>
      </c>
      <c r="AA46" s="272">
        <v>2756302.5</v>
      </c>
      <c r="AB46" s="272">
        <v>1546286.675</v>
      </c>
      <c r="AC46" s="272">
        <v>336270.85000000009</v>
      </c>
      <c r="AD46" s="272">
        <v>336270.85000000009</v>
      </c>
      <c r="AE46" s="272">
        <v>336270.85000000009</v>
      </c>
      <c r="AF46" s="272">
        <v>336270.85000000009</v>
      </c>
      <c r="AG46" s="170">
        <f t="shared" si="4"/>
        <v>22185487.575000007</v>
      </c>
      <c r="AH46" s="170"/>
      <c r="AI46" s="279">
        <f t="shared" si="10"/>
        <v>0</v>
      </c>
      <c r="AJ46" s="279">
        <f t="shared" si="10"/>
        <v>0</v>
      </c>
      <c r="AK46" s="279">
        <f t="shared" si="10"/>
        <v>0</v>
      </c>
      <c r="AL46" s="279">
        <f t="shared" si="10"/>
        <v>0</v>
      </c>
      <c r="AM46" s="279">
        <f t="shared" si="10"/>
        <v>0</v>
      </c>
      <c r="AN46" s="279">
        <f t="shared" si="10"/>
        <v>0</v>
      </c>
      <c r="AO46" s="279">
        <f t="shared" si="10"/>
        <v>0</v>
      </c>
      <c r="AP46" s="279">
        <f t="shared" si="10"/>
        <v>0</v>
      </c>
      <c r="AQ46" s="279">
        <f t="shared" si="10"/>
        <v>0</v>
      </c>
      <c r="AR46" s="279">
        <f t="shared" si="10"/>
        <v>0</v>
      </c>
      <c r="AS46" s="279">
        <f t="shared" si="10"/>
        <v>0</v>
      </c>
      <c r="AT46" s="279">
        <f t="shared" si="10"/>
        <v>0</v>
      </c>
      <c r="AU46" s="280">
        <f t="shared" si="6"/>
        <v>0</v>
      </c>
      <c r="AV46" s="280">
        <f t="shared" si="7"/>
        <v>0</v>
      </c>
      <c r="AW46" s="280">
        <f t="shared" si="7"/>
        <v>0</v>
      </c>
      <c r="AX46" s="280">
        <f t="shared" si="7"/>
        <v>0</v>
      </c>
      <c r="AY46" s="280">
        <f t="shared" si="7"/>
        <v>0</v>
      </c>
      <c r="AZ46" s="280">
        <f t="shared" si="11"/>
        <v>0</v>
      </c>
      <c r="BA46" s="280">
        <f t="shared" si="11"/>
        <v>0</v>
      </c>
      <c r="BB46" s="280">
        <f t="shared" si="11"/>
        <v>0</v>
      </c>
      <c r="BC46" s="280">
        <f t="shared" si="11"/>
        <v>0</v>
      </c>
      <c r="BD46" s="280">
        <f t="shared" si="11"/>
        <v>0</v>
      </c>
      <c r="BE46" s="280">
        <f t="shared" si="11"/>
        <v>0</v>
      </c>
      <c r="BF46" s="280">
        <f t="shared" si="11"/>
        <v>0</v>
      </c>
      <c r="BG46" s="280">
        <f t="shared" si="11"/>
        <v>0</v>
      </c>
      <c r="BH46" s="280">
        <f t="shared" si="11"/>
        <v>0</v>
      </c>
      <c r="BI46" s="280">
        <f t="shared" si="11"/>
        <v>0</v>
      </c>
      <c r="BJ46" s="280">
        <f t="shared" si="11"/>
        <v>0</v>
      </c>
      <c r="BK46" s="280">
        <f t="shared" si="11"/>
        <v>0</v>
      </c>
      <c r="BL46" s="279">
        <f t="shared" si="9"/>
        <v>0</v>
      </c>
    </row>
    <row r="47" spans="1:66" x14ac:dyDescent="0.25">
      <c r="A47" s="268" t="s">
        <v>182</v>
      </c>
      <c r="B47" s="175">
        <v>0</v>
      </c>
      <c r="C47" s="175">
        <v>0</v>
      </c>
      <c r="D47" s="272">
        <v>4445055.7300000004</v>
      </c>
      <c r="E47" s="272">
        <v>4445055.7300000004</v>
      </c>
      <c r="F47" s="272">
        <v>4445055.7300000004</v>
      </c>
      <c r="G47" s="272">
        <v>4445055.7300000004</v>
      </c>
      <c r="H47" s="272">
        <v>5038252.07</v>
      </c>
      <c r="I47" s="272">
        <v>5631448.4000000004</v>
      </c>
      <c r="J47" s="272">
        <v>5631448.4000000004</v>
      </c>
      <c r="K47" s="272">
        <v>5631448.4000000004</v>
      </c>
      <c r="L47" s="272">
        <v>5631448.4000000004</v>
      </c>
      <c r="M47" s="272">
        <v>5631448.4000000004</v>
      </c>
      <c r="N47" s="272">
        <v>5631448.4000000004</v>
      </c>
      <c r="O47" s="272">
        <v>5631448.4000000004</v>
      </c>
      <c r="P47" s="272">
        <f t="shared" si="3"/>
        <v>62238613.789999992</v>
      </c>
      <c r="Q47" s="272">
        <v>5631448.4000000004</v>
      </c>
      <c r="R47" s="272">
        <v>5631448.4000000004</v>
      </c>
      <c r="S47" s="272">
        <v>5631448.4000000004</v>
      </c>
      <c r="T47" s="272">
        <v>5631448.4000000004</v>
      </c>
      <c r="U47" s="272">
        <v>5631448.4000000004</v>
      </c>
      <c r="V47" s="272">
        <v>5631448.4000000004</v>
      </c>
      <c r="W47" s="272">
        <v>5631448.4000000004</v>
      </c>
      <c r="X47" s="272">
        <v>5631448.4000000004</v>
      </c>
      <c r="Y47" s="272">
        <v>5631448.4000000004</v>
      </c>
      <c r="Z47" s="272">
        <v>5631448.4000000004</v>
      </c>
      <c r="AA47" s="272">
        <v>5631448.4000000004</v>
      </c>
      <c r="AB47" s="272">
        <v>3408920.5350000001</v>
      </c>
      <c r="AC47" s="272">
        <v>1186392.67</v>
      </c>
      <c r="AD47" s="272">
        <v>1186392.67</v>
      </c>
      <c r="AE47" s="272">
        <v>1186392.67</v>
      </c>
      <c r="AF47" s="272">
        <v>1186392.67</v>
      </c>
      <c r="AG47" s="170">
        <f t="shared" si="4"/>
        <v>47574630.015000001</v>
      </c>
      <c r="AH47" s="170"/>
      <c r="AI47" s="279">
        <f t="shared" si="10"/>
        <v>0</v>
      </c>
      <c r="AJ47" s="279">
        <f t="shared" si="10"/>
        <v>0</v>
      </c>
      <c r="AK47" s="279">
        <f t="shared" si="10"/>
        <v>0</v>
      </c>
      <c r="AL47" s="279">
        <f t="shared" si="10"/>
        <v>0</v>
      </c>
      <c r="AM47" s="279">
        <f t="shared" si="10"/>
        <v>0</v>
      </c>
      <c r="AN47" s="279">
        <f t="shared" si="10"/>
        <v>0</v>
      </c>
      <c r="AO47" s="279">
        <f t="shared" si="10"/>
        <v>0</v>
      </c>
      <c r="AP47" s="279">
        <f t="shared" si="10"/>
        <v>0</v>
      </c>
      <c r="AQ47" s="279">
        <f t="shared" si="10"/>
        <v>0</v>
      </c>
      <c r="AR47" s="279">
        <f t="shared" si="10"/>
        <v>0</v>
      </c>
      <c r="AS47" s="279">
        <f t="shared" si="10"/>
        <v>0</v>
      </c>
      <c r="AT47" s="279">
        <f t="shared" si="10"/>
        <v>0</v>
      </c>
      <c r="AU47" s="280">
        <f t="shared" si="6"/>
        <v>0</v>
      </c>
      <c r="AV47" s="280">
        <f t="shared" si="7"/>
        <v>0</v>
      </c>
      <c r="AW47" s="280">
        <f t="shared" si="7"/>
        <v>0</v>
      </c>
      <c r="AX47" s="280">
        <f t="shared" si="7"/>
        <v>0</v>
      </c>
      <c r="AY47" s="280">
        <f t="shared" si="7"/>
        <v>0</v>
      </c>
      <c r="AZ47" s="280">
        <f t="shared" si="11"/>
        <v>0</v>
      </c>
      <c r="BA47" s="280">
        <f t="shared" si="11"/>
        <v>0</v>
      </c>
      <c r="BB47" s="280">
        <f t="shared" si="11"/>
        <v>0</v>
      </c>
      <c r="BC47" s="280">
        <f t="shared" si="11"/>
        <v>0</v>
      </c>
      <c r="BD47" s="280">
        <f t="shared" si="11"/>
        <v>0</v>
      </c>
      <c r="BE47" s="280">
        <f t="shared" si="11"/>
        <v>0</v>
      </c>
      <c r="BF47" s="280">
        <f t="shared" si="11"/>
        <v>0</v>
      </c>
      <c r="BG47" s="280">
        <f t="shared" si="11"/>
        <v>0</v>
      </c>
      <c r="BH47" s="280">
        <f t="shared" si="11"/>
        <v>0</v>
      </c>
      <c r="BI47" s="280">
        <f t="shared" si="11"/>
        <v>0</v>
      </c>
      <c r="BJ47" s="280">
        <f t="shared" si="11"/>
        <v>0</v>
      </c>
      <c r="BK47" s="280">
        <f t="shared" si="11"/>
        <v>0</v>
      </c>
      <c r="BL47" s="279">
        <f t="shared" si="9"/>
        <v>0</v>
      </c>
    </row>
    <row r="48" spans="1:66" x14ac:dyDescent="0.25">
      <c r="A48" s="268" t="s">
        <v>554</v>
      </c>
      <c r="B48" s="175">
        <v>0</v>
      </c>
      <c r="C48" s="175">
        <v>0</v>
      </c>
      <c r="D48" s="272">
        <v>0</v>
      </c>
      <c r="E48" s="272">
        <v>0</v>
      </c>
      <c r="F48" s="272">
        <v>0</v>
      </c>
      <c r="G48" s="272">
        <v>0</v>
      </c>
      <c r="H48" s="272">
        <v>0</v>
      </c>
      <c r="I48" s="272">
        <v>0</v>
      </c>
      <c r="J48" s="272">
        <v>0</v>
      </c>
      <c r="K48" s="272">
        <v>0</v>
      </c>
      <c r="L48" s="272">
        <v>0</v>
      </c>
      <c r="M48" s="272">
        <v>0</v>
      </c>
      <c r="N48" s="272">
        <v>0</v>
      </c>
      <c r="O48" s="272">
        <v>0</v>
      </c>
      <c r="P48" s="272">
        <f t="shared" si="3"/>
        <v>0</v>
      </c>
      <c r="Q48" s="272">
        <v>0</v>
      </c>
      <c r="R48" s="272">
        <v>0</v>
      </c>
      <c r="S48" s="272">
        <v>0</v>
      </c>
      <c r="T48" s="272">
        <v>0</v>
      </c>
      <c r="U48" s="272">
        <v>0</v>
      </c>
      <c r="V48" s="272">
        <v>0</v>
      </c>
      <c r="W48" s="272">
        <v>0</v>
      </c>
      <c r="X48" s="272">
        <v>0</v>
      </c>
      <c r="Y48" s="272">
        <v>0</v>
      </c>
      <c r="Z48" s="272">
        <v>0</v>
      </c>
      <c r="AA48" s="272">
        <v>0</v>
      </c>
      <c r="AB48" s="272">
        <v>0</v>
      </c>
      <c r="AC48" s="272">
        <v>0</v>
      </c>
      <c r="AD48" s="272">
        <v>0</v>
      </c>
      <c r="AE48" s="272">
        <v>0</v>
      </c>
      <c r="AF48" s="272">
        <v>0</v>
      </c>
      <c r="AG48" s="170">
        <f t="shared" si="4"/>
        <v>0</v>
      </c>
      <c r="AH48" s="170"/>
      <c r="AI48" s="279">
        <f t="shared" si="10"/>
        <v>0</v>
      </c>
      <c r="AJ48" s="279">
        <f t="shared" si="10"/>
        <v>0</v>
      </c>
      <c r="AK48" s="279">
        <f t="shared" si="10"/>
        <v>0</v>
      </c>
      <c r="AL48" s="279">
        <f t="shared" si="10"/>
        <v>0</v>
      </c>
      <c r="AM48" s="279">
        <f t="shared" si="10"/>
        <v>0</v>
      </c>
      <c r="AN48" s="279">
        <f t="shared" si="10"/>
        <v>0</v>
      </c>
      <c r="AO48" s="279">
        <f t="shared" si="10"/>
        <v>0</v>
      </c>
      <c r="AP48" s="279">
        <f t="shared" si="10"/>
        <v>0</v>
      </c>
      <c r="AQ48" s="279">
        <f t="shared" si="10"/>
        <v>0</v>
      </c>
      <c r="AR48" s="279">
        <f t="shared" si="10"/>
        <v>0</v>
      </c>
      <c r="AS48" s="279">
        <f t="shared" si="10"/>
        <v>0</v>
      </c>
      <c r="AT48" s="279">
        <f t="shared" si="10"/>
        <v>0</v>
      </c>
      <c r="AU48" s="280">
        <f t="shared" si="6"/>
        <v>0</v>
      </c>
      <c r="AV48" s="280">
        <f t="shared" si="7"/>
        <v>0</v>
      </c>
      <c r="AW48" s="280">
        <f t="shared" si="7"/>
        <v>0</v>
      </c>
      <c r="AX48" s="280">
        <f t="shared" si="7"/>
        <v>0</v>
      </c>
      <c r="AY48" s="280">
        <f t="shared" si="7"/>
        <v>0</v>
      </c>
      <c r="AZ48" s="280">
        <f t="shared" si="11"/>
        <v>0</v>
      </c>
      <c r="BA48" s="280">
        <f t="shared" si="11"/>
        <v>0</v>
      </c>
      <c r="BB48" s="280">
        <f t="shared" si="11"/>
        <v>0</v>
      </c>
      <c r="BC48" s="280">
        <f t="shared" si="11"/>
        <v>0</v>
      </c>
      <c r="BD48" s="280">
        <f t="shared" si="11"/>
        <v>0</v>
      </c>
      <c r="BE48" s="280">
        <f t="shared" si="11"/>
        <v>0</v>
      </c>
      <c r="BF48" s="280">
        <f t="shared" si="11"/>
        <v>0</v>
      </c>
      <c r="BG48" s="280">
        <f t="shared" si="11"/>
        <v>0</v>
      </c>
      <c r="BH48" s="280">
        <f t="shared" si="11"/>
        <v>0</v>
      </c>
      <c r="BI48" s="280">
        <f t="shared" si="11"/>
        <v>0</v>
      </c>
      <c r="BJ48" s="280">
        <f t="shared" si="11"/>
        <v>0</v>
      </c>
      <c r="BK48" s="280">
        <f t="shared" si="11"/>
        <v>0</v>
      </c>
      <c r="BL48" s="279">
        <f t="shared" si="9"/>
        <v>0</v>
      </c>
    </row>
    <row r="49" spans="1:66" x14ac:dyDescent="0.25">
      <c r="A49" s="268" t="s">
        <v>183</v>
      </c>
      <c r="B49" s="175">
        <v>0</v>
      </c>
      <c r="C49" s="175">
        <v>0</v>
      </c>
      <c r="D49" s="272">
        <v>37239.96</v>
      </c>
      <c r="E49" s="272">
        <v>37239.96</v>
      </c>
      <c r="F49" s="272">
        <v>37239.96</v>
      </c>
      <c r="G49" s="272">
        <v>37239.96</v>
      </c>
      <c r="H49" s="272">
        <v>109841.23</v>
      </c>
      <c r="I49" s="272">
        <v>182442.49</v>
      </c>
      <c r="J49" s="272">
        <v>182442.49</v>
      </c>
      <c r="K49" s="272">
        <v>182442.49</v>
      </c>
      <c r="L49" s="272">
        <v>182442.49</v>
      </c>
      <c r="M49" s="272">
        <v>182442.49</v>
      </c>
      <c r="N49" s="272">
        <v>182442.49</v>
      </c>
      <c r="O49" s="272">
        <v>182442.49</v>
      </c>
      <c r="P49" s="272">
        <f t="shared" si="3"/>
        <v>1535898.5</v>
      </c>
      <c r="Q49" s="272">
        <v>182442.49</v>
      </c>
      <c r="R49" s="272">
        <v>182442.49</v>
      </c>
      <c r="S49" s="272">
        <v>182442.49</v>
      </c>
      <c r="T49" s="272">
        <v>182442.49</v>
      </c>
      <c r="U49" s="272">
        <v>182442.49</v>
      </c>
      <c r="V49" s="272">
        <v>182442.49</v>
      </c>
      <c r="W49" s="272">
        <v>182442.49</v>
      </c>
      <c r="X49" s="272">
        <v>182442.49</v>
      </c>
      <c r="Y49" s="272">
        <v>182442.49</v>
      </c>
      <c r="Z49" s="272">
        <v>182442.49</v>
      </c>
      <c r="AA49" s="272">
        <v>182442.49</v>
      </c>
      <c r="AB49" s="272">
        <v>163822.50999999998</v>
      </c>
      <c r="AC49" s="272">
        <v>145202.53</v>
      </c>
      <c r="AD49" s="272">
        <v>145202.53</v>
      </c>
      <c r="AE49" s="272">
        <v>145202.53</v>
      </c>
      <c r="AF49" s="272">
        <v>145202.53</v>
      </c>
      <c r="AG49" s="170">
        <f t="shared" si="4"/>
        <v>2021730.06</v>
      </c>
      <c r="AH49" s="170"/>
      <c r="AI49" s="279">
        <f t="shared" si="10"/>
        <v>0</v>
      </c>
      <c r="AJ49" s="279">
        <f t="shared" si="10"/>
        <v>0</v>
      </c>
      <c r="AK49" s="279">
        <f t="shared" si="10"/>
        <v>0</v>
      </c>
      <c r="AL49" s="279">
        <f t="shared" si="10"/>
        <v>0</v>
      </c>
      <c r="AM49" s="279">
        <f t="shared" si="10"/>
        <v>0</v>
      </c>
      <c r="AN49" s="279">
        <f t="shared" si="10"/>
        <v>0</v>
      </c>
      <c r="AO49" s="279">
        <f t="shared" si="10"/>
        <v>0</v>
      </c>
      <c r="AP49" s="279">
        <f t="shared" si="10"/>
        <v>0</v>
      </c>
      <c r="AQ49" s="279">
        <f t="shared" si="10"/>
        <v>0</v>
      </c>
      <c r="AR49" s="279">
        <f t="shared" si="10"/>
        <v>0</v>
      </c>
      <c r="AS49" s="279">
        <f t="shared" si="10"/>
        <v>0</v>
      </c>
      <c r="AT49" s="279">
        <f t="shared" si="10"/>
        <v>0</v>
      </c>
      <c r="AU49" s="280">
        <f t="shared" si="6"/>
        <v>0</v>
      </c>
      <c r="AV49" s="280">
        <f t="shared" si="7"/>
        <v>0</v>
      </c>
      <c r="AW49" s="280">
        <f t="shared" si="7"/>
        <v>0</v>
      </c>
      <c r="AX49" s="280">
        <f t="shared" si="7"/>
        <v>0</v>
      </c>
      <c r="AY49" s="280">
        <f t="shared" si="7"/>
        <v>0</v>
      </c>
      <c r="AZ49" s="280">
        <f t="shared" si="11"/>
        <v>0</v>
      </c>
      <c r="BA49" s="280">
        <f t="shared" si="11"/>
        <v>0</v>
      </c>
      <c r="BB49" s="280">
        <f t="shared" si="11"/>
        <v>0</v>
      </c>
      <c r="BC49" s="280">
        <f t="shared" si="11"/>
        <v>0</v>
      </c>
      <c r="BD49" s="280">
        <f t="shared" si="11"/>
        <v>0</v>
      </c>
      <c r="BE49" s="280">
        <f t="shared" si="11"/>
        <v>0</v>
      </c>
      <c r="BF49" s="280">
        <f t="shared" si="11"/>
        <v>0</v>
      </c>
      <c r="BG49" s="280">
        <f t="shared" si="11"/>
        <v>0</v>
      </c>
      <c r="BH49" s="280">
        <f t="shared" si="11"/>
        <v>0</v>
      </c>
      <c r="BI49" s="280">
        <f t="shared" si="11"/>
        <v>0</v>
      </c>
      <c r="BJ49" s="280">
        <f t="shared" si="11"/>
        <v>0</v>
      </c>
      <c r="BK49" s="280">
        <f t="shared" si="11"/>
        <v>0</v>
      </c>
      <c r="BL49" s="279">
        <f t="shared" si="9"/>
        <v>0</v>
      </c>
    </row>
    <row r="50" spans="1:66" x14ac:dyDescent="0.25">
      <c r="A50" s="268" t="s">
        <v>184</v>
      </c>
      <c r="B50" s="175">
        <v>1.12E-2</v>
      </c>
      <c r="C50" s="175">
        <v>1.54E-2</v>
      </c>
      <c r="D50" s="272">
        <v>1117119.1299999999</v>
      </c>
      <c r="E50" s="272">
        <v>1117119.1299999999</v>
      </c>
      <c r="F50" s="272">
        <v>1120169.72</v>
      </c>
      <c r="G50" s="272">
        <v>1123220.3</v>
      </c>
      <c r="H50" s="272">
        <v>1123220.3</v>
      </c>
      <c r="I50" s="272">
        <v>1123220.3</v>
      </c>
      <c r="J50" s="272">
        <v>1123220.3</v>
      </c>
      <c r="K50" s="272">
        <v>1123220.3</v>
      </c>
      <c r="L50" s="272">
        <v>1123220.3</v>
      </c>
      <c r="M50" s="272">
        <v>1123220.3</v>
      </c>
      <c r="N50" s="272">
        <v>1123220.3</v>
      </c>
      <c r="O50" s="272">
        <v>1123220.3</v>
      </c>
      <c r="P50" s="272">
        <f t="shared" si="3"/>
        <v>13463390.680000002</v>
      </c>
      <c r="Q50" s="272">
        <v>1123220.3</v>
      </c>
      <c r="R50" s="272">
        <v>1123220.3</v>
      </c>
      <c r="S50" s="272">
        <v>1123220.3</v>
      </c>
      <c r="T50" s="272">
        <v>1123220.3</v>
      </c>
      <c r="U50" s="272">
        <v>1123220.3</v>
      </c>
      <c r="V50" s="272">
        <v>1123220.3</v>
      </c>
      <c r="W50" s="272">
        <v>1123220.3</v>
      </c>
      <c r="X50" s="272">
        <v>1123220.3</v>
      </c>
      <c r="Y50" s="272">
        <v>1123220.3</v>
      </c>
      <c r="Z50" s="272">
        <v>1123220.3</v>
      </c>
      <c r="AA50" s="272">
        <v>1123220.3</v>
      </c>
      <c r="AB50" s="272">
        <v>1123220.3</v>
      </c>
      <c r="AC50" s="272">
        <v>1123220.3</v>
      </c>
      <c r="AD50" s="272">
        <v>1123220.3</v>
      </c>
      <c r="AE50" s="272">
        <v>1123220.3</v>
      </c>
      <c r="AF50" s="272">
        <v>1123220.3</v>
      </c>
      <c r="AG50" s="170">
        <f t="shared" si="4"/>
        <v>13478643.600000003</v>
      </c>
      <c r="AH50" s="170"/>
      <c r="AI50" s="279">
        <f t="shared" si="10"/>
        <v>1042.6400000000001</v>
      </c>
      <c r="AJ50" s="279">
        <f t="shared" si="10"/>
        <v>1042.6400000000001</v>
      </c>
      <c r="AK50" s="279">
        <f t="shared" si="10"/>
        <v>1045.49</v>
      </c>
      <c r="AL50" s="279">
        <f t="shared" si="10"/>
        <v>1048.3399999999999</v>
      </c>
      <c r="AM50" s="279">
        <f t="shared" si="10"/>
        <v>1048.3399999999999</v>
      </c>
      <c r="AN50" s="279">
        <f t="shared" si="10"/>
        <v>1048.3399999999999</v>
      </c>
      <c r="AO50" s="279">
        <f t="shared" si="10"/>
        <v>1048.3399999999999</v>
      </c>
      <c r="AP50" s="279">
        <f t="shared" si="10"/>
        <v>1048.3399999999999</v>
      </c>
      <c r="AQ50" s="279">
        <f t="shared" si="10"/>
        <v>1048.3399999999999</v>
      </c>
      <c r="AR50" s="279">
        <f t="shared" si="10"/>
        <v>1048.3399999999999</v>
      </c>
      <c r="AS50" s="279">
        <f t="shared" si="10"/>
        <v>1048.3399999999999</v>
      </c>
      <c r="AT50" s="279">
        <f t="shared" si="10"/>
        <v>1048.3399999999999</v>
      </c>
      <c r="AU50" s="280">
        <f t="shared" si="6"/>
        <v>12565.830000000002</v>
      </c>
      <c r="AV50" s="280">
        <f t="shared" si="7"/>
        <v>1048.3399999999999</v>
      </c>
      <c r="AW50" s="280">
        <f t="shared" si="7"/>
        <v>1048.3399999999999</v>
      </c>
      <c r="AX50" s="280">
        <f t="shared" si="7"/>
        <v>1048.3399999999999</v>
      </c>
      <c r="AY50" s="280">
        <f t="shared" si="7"/>
        <v>1048.3399999999999</v>
      </c>
      <c r="AZ50" s="280">
        <f t="shared" si="11"/>
        <v>1441.47</v>
      </c>
      <c r="BA50" s="280">
        <f t="shared" si="11"/>
        <v>1441.47</v>
      </c>
      <c r="BB50" s="280">
        <f t="shared" si="11"/>
        <v>1441.47</v>
      </c>
      <c r="BC50" s="280">
        <f t="shared" si="11"/>
        <v>1441.47</v>
      </c>
      <c r="BD50" s="280">
        <f t="shared" si="11"/>
        <v>1441.47</v>
      </c>
      <c r="BE50" s="280">
        <f t="shared" si="11"/>
        <v>1441.47</v>
      </c>
      <c r="BF50" s="280">
        <f t="shared" si="11"/>
        <v>1441.47</v>
      </c>
      <c r="BG50" s="280">
        <f t="shared" si="11"/>
        <v>1441.47</v>
      </c>
      <c r="BH50" s="280">
        <f t="shared" si="11"/>
        <v>1441.47</v>
      </c>
      <c r="BI50" s="280">
        <f t="shared" si="11"/>
        <v>1441.47</v>
      </c>
      <c r="BJ50" s="280">
        <f t="shared" si="11"/>
        <v>1441.47</v>
      </c>
      <c r="BK50" s="280">
        <f t="shared" si="11"/>
        <v>1441.47</v>
      </c>
      <c r="BL50" s="279">
        <f t="shared" si="9"/>
        <v>17297.639999999996</v>
      </c>
    </row>
    <row r="51" spans="1:66" x14ac:dyDescent="0.25">
      <c r="A51" s="268" t="s">
        <v>185</v>
      </c>
      <c r="B51" s="175">
        <v>1.44E-2</v>
      </c>
      <c r="C51" s="175">
        <v>1.21E-2</v>
      </c>
      <c r="D51" s="272">
        <v>5592689.75</v>
      </c>
      <c r="E51" s="272">
        <v>5628927.9900000002</v>
      </c>
      <c r="F51" s="272">
        <v>5628927.9400000004</v>
      </c>
      <c r="G51" s="272">
        <v>5628927.9400000004</v>
      </c>
      <c r="H51" s="272">
        <v>5628927.9400000004</v>
      </c>
      <c r="I51" s="272">
        <v>5628927.9400000004</v>
      </c>
      <c r="J51" s="272">
        <v>5628927.9400000004</v>
      </c>
      <c r="K51" s="272">
        <v>5628927.9400000004</v>
      </c>
      <c r="L51" s="272">
        <v>5750584.6750000007</v>
      </c>
      <c r="M51" s="272">
        <v>5872241.4100000001</v>
      </c>
      <c r="N51" s="272">
        <v>5872241.4100000001</v>
      </c>
      <c r="O51" s="272">
        <v>5872241.4100000001</v>
      </c>
      <c r="P51" s="272">
        <f t="shared" si="3"/>
        <v>68362494.284999982</v>
      </c>
      <c r="Q51" s="272">
        <v>5872241.4100000001</v>
      </c>
      <c r="R51" s="272">
        <v>5872241.4100000001</v>
      </c>
      <c r="S51" s="272">
        <v>5872241.4100000001</v>
      </c>
      <c r="T51" s="272">
        <v>5872241.4100000001</v>
      </c>
      <c r="U51" s="272">
        <v>5872241.4100000001</v>
      </c>
      <c r="V51" s="272">
        <v>5872241.4100000001</v>
      </c>
      <c r="W51" s="272">
        <v>5872241.4100000001</v>
      </c>
      <c r="X51" s="272">
        <v>5872241.4100000001</v>
      </c>
      <c r="Y51" s="272">
        <v>5872241.4100000001</v>
      </c>
      <c r="Z51" s="272">
        <v>5872241.4100000001</v>
      </c>
      <c r="AA51" s="272">
        <v>5872241.4100000001</v>
      </c>
      <c r="AB51" s="272">
        <v>5872241.4100000001</v>
      </c>
      <c r="AC51" s="272">
        <v>5872241.4100000001</v>
      </c>
      <c r="AD51" s="272">
        <v>5872241.4100000001</v>
      </c>
      <c r="AE51" s="272">
        <v>5872241.4100000001</v>
      </c>
      <c r="AF51" s="272">
        <v>5872241.4100000001</v>
      </c>
      <c r="AG51" s="170">
        <f t="shared" si="4"/>
        <v>70466896.919999987</v>
      </c>
      <c r="AH51" s="170"/>
      <c r="AI51" s="279">
        <f t="shared" si="10"/>
        <v>6711.23</v>
      </c>
      <c r="AJ51" s="279">
        <f t="shared" si="10"/>
        <v>6754.71</v>
      </c>
      <c r="AK51" s="279">
        <f t="shared" si="10"/>
        <v>6754.71</v>
      </c>
      <c r="AL51" s="279">
        <f t="shared" si="10"/>
        <v>6754.71</v>
      </c>
      <c r="AM51" s="279">
        <f t="shared" si="10"/>
        <v>6754.71</v>
      </c>
      <c r="AN51" s="279">
        <f t="shared" si="10"/>
        <v>6754.71</v>
      </c>
      <c r="AO51" s="279">
        <f t="shared" si="10"/>
        <v>6754.71</v>
      </c>
      <c r="AP51" s="279">
        <f t="shared" si="10"/>
        <v>6754.71</v>
      </c>
      <c r="AQ51" s="279">
        <f t="shared" si="10"/>
        <v>6900.7</v>
      </c>
      <c r="AR51" s="279">
        <f t="shared" si="10"/>
        <v>7046.69</v>
      </c>
      <c r="AS51" s="279">
        <f t="shared" si="10"/>
        <v>7046.69</v>
      </c>
      <c r="AT51" s="279">
        <f t="shared" si="10"/>
        <v>7046.69</v>
      </c>
      <c r="AU51" s="280">
        <f t="shared" si="6"/>
        <v>82034.97</v>
      </c>
      <c r="AV51" s="280">
        <f t="shared" si="7"/>
        <v>7046.69</v>
      </c>
      <c r="AW51" s="280">
        <f t="shared" si="7"/>
        <v>7046.69</v>
      </c>
      <c r="AX51" s="280">
        <f t="shared" si="7"/>
        <v>7046.69</v>
      </c>
      <c r="AY51" s="280">
        <f t="shared" si="7"/>
        <v>7046.69</v>
      </c>
      <c r="AZ51" s="280">
        <f t="shared" si="11"/>
        <v>5921.18</v>
      </c>
      <c r="BA51" s="280">
        <f t="shared" si="11"/>
        <v>5921.18</v>
      </c>
      <c r="BB51" s="280">
        <f t="shared" si="11"/>
        <v>5921.18</v>
      </c>
      <c r="BC51" s="280">
        <f t="shared" si="11"/>
        <v>5921.18</v>
      </c>
      <c r="BD51" s="280">
        <f t="shared" si="11"/>
        <v>5921.18</v>
      </c>
      <c r="BE51" s="280">
        <f t="shared" si="11"/>
        <v>5921.18</v>
      </c>
      <c r="BF51" s="280">
        <f t="shared" si="11"/>
        <v>5921.18</v>
      </c>
      <c r="BG51" s="280">
        <f t="shared" si="11"/>
        <v>5921.18</v>
      </c>
      <c r="BH51" s="280">
        <f t="shared" si="11"/>
        <v>5921.18</v>
      </c>
      <c r="BI51" s="280">
        <f t="shared" si="11"/>
        <v>5921.18</v>
      </c>
      <c r="BJ51" s="280">
        <f t="shared" si="11"/>
        <v>5921.18</v>
      </c>
      <c r="BK51" s="280">
        <f t="shared" si="11"/>
        <v>5921.18</v>
      </c>
      <c r="BL51" s="279">
        <f t="shared" si="9"/>
        <v>71054.16</v>
      </c>
    </row>
    <row r="52" spans="1:66" x14ac:dyDescent="0.25">
      <c r="A52" s="268" t="s">
        <v>186</v>
      </c>
      <c r="B52" s="175">
        <v>2.0499999999999997E-2</v>
      </c>
      <c r="C52" s="175">
        <v>1.8100000000000002E-2</v>
      </c>
      <c r="D52" s="272">
        <v>95961136.870000005</v>
      </c>
      <c r="E52" s="272">
        <v>96080145.209999993</v>
      </c>
      <c r="F52" s="272">
        <v>96088364.349999994</v>
      </c>
      <c r="G52" s="272">
        <v>96099940.950000003</v>
      </c>
      <c r="H52" s="272">
        <v>96096688.280000001</v>
      </c>
      <c r="I52" s="272">
        <v>96132998.590000004</v>
      </c>
      <c r="J52" s="272">
        <v>96175181.960000008</v>
      </c>
      <c r="K52" s="272">
        <v>96178029.609999999</v>
      </c>
      <c r="L52" s="272">
        <v>96264771.290000007</v>
      </c>
      <c r="M52" s="272">
        <v>96351512.969999999</v>
      </c>
      <c r="N52" s="272">
        <v>96351512.969999999</v>
      </c>
      <c r="O52" s="272">
        <v>96429696.784999996</v>
      </c>
      <c r="P52" s="272">
        <f t="shared" si="3"/>
        <v>1154209979.835</v>
      </c>
      <c r="Q52" s="272">
        <v>96507880.599999994</v>
      </c>
      <c r="R52" s="272">
        <v>96507880.599999994</v>
      </c>
      <c r="S52" s="272">
        <v>96507880.599999994</v>
      </c>
      <c r="T52" s="272">
        <v>96507880.599999994</v>
      </c>
      <c r="U52" s="272">
        <v>96507880.599999994</v>
      </c>
      <c r="V52" s="272">
        <v>96507880.599999994</v>
      </c>
      <c r="W52" s="272">
        <v>96507880.599999994</v>
      </c>
      <c r="X52" s="272">
        <v>96507880.599999994</v>
      </c>
      <c r="Y52" s="272">
        <v>96507880.599999994</v>
      </c>
      <c r="Z52" s="272">
        <v>96507880.599999994</v>
      </c>
      <c r="AA52" s="272">
        <v>96507880.599999994</v>
      </c>
      <c r="AB52" s="272">
        <v>96507880.599999994</v>
      </c>
      <c r="AC52" s="272">
        <v>96507880.599999994</v>
      </c>
      <c r="AD52" s="272">
        <v>96507880.599999994</v>
      </c>
      <c r="AE52" s="272">
        <v>96507880.599999994</v>
      </c>
      <c r="AF52" s="272">
        <v>96507880.599999994</v>
      </c>
      <c r="AG52" s="170">
        <f t="shared" si="4"/>
        <v>1158094567.2</v>
      </c>
      <c r="AH52" s="170"/>
      <c r="AI52" s="279">
        <f t="shared" si="10"/>
        <v>163933.60999999999</v>
      </c>
      <c r="AJ52" s="279">
        <f t="shared" si="10"/>
        <v>164136.91</v>
      </c>
      <c r="AK52" s="279">
        <f t="shared" si="10"/>
        <v>164150.96</v>
      </c>
      <c r="AL52" s="279">
        <f t="shared" si="10"/>
        <v>164170.73000000001</v>
      </c>
      <c r="AM52" s="279">
        <f t="shared" si="10"/>
        <v>164165.18</v>
      </c>
      <c r="AN52" s="279">
        <f t="shared" si="10"/>
        <v>164227.21</v>
      </c>
      <c r="AO52" s="279">
        <f t="shared" si="10"/>
        <v>164299.26999999999</v>
      </c>
      <c r="AP52" s="279">
        <f t="shared" si="10"/>
        <v>164304.13</v>
      </c>
      <c r="AQ52" s="279">
        <f t="shared" si="10"/>
        <v>164452.32</v>
      </c>
      <c r="AR52" s="279">
        <f t="shared" si="10"/>
        <v>164600.5</v>
      </c>
      <c r="AS52" s="279">
        <f t="shared" si="10"/>
        <v>164600.5</v>
      </c>
      <c r="AT52" s="279">
        <f t="shared" si="10"/>
        <v>164734.07</v>
      </c>
      <c r="AU52" s="280">
        <f t="shared" si="6"/>
        <v>1971775.3900000001</v>
      </c>
      <c r="AV52" s="280">
        <f t="shared" si="7"/>
        <v>164867.63</v>
      </c>
      <c r="AW52" s="280">
        <f t="shared" si="7"/>
        <v>164867.63</v>
      </c>
      <c r="AX52" s="280">
        <f t="shared" si="7"/>
        <v>164867.63</v>
      </c>
      <c r="AY52" s="280">
        <f t="shared" si="7"/>
        <v>164867.63</v>
      </c>
      <c r="AZ52" s="280">
        <f t="shared" si="11"/>
        <v>145566.04999999999</v>
      </c>
      <c r="BA52" s="280">
        <f t="shared" si="11"/>
        <v>145566.04999999999</v>
      </c>
      <c r="BB52" s="280">
        <f t="shared" si="11"/>
        <v>145566.04999999999</v>
      </c>
      <c r="BC52" s="280">
        <f t="shared" si="11"/>
        <v>145566.04999999999</v>
      </c>
      <c r="BD52" s="280">
        <f t="shared" si="11"/>
        <v>145566.04999999999</v>
      </c>
      <c r="BE52" s="280">
        <f t="shared" si="11"/>
        <v>145566.04999999999</v>
      </c>
      <c r="BF52" s="280">
        <f t="shared" si="11"/>
        <v>145566.04999999999</v>
      </c>
      <c r="BG52" s="280">
        <f t="shared" si="11"/>
        <v>145566.04999999999</v>
      </c>
      <c r="BH52" s="280">
        <f t="shared" si="11"/>
        <v>145566.04999999999</v>
      </c>
      <c r="BI52" s="280">
        <f t="shared" si="11"/>
        <v>145566.04999999999</v>
      </c>
      <c r="BJ52" s="280">
        <f t="shared" si="11"/>
        <v>145566.04999999999</v>
      </c>
      <c r="BK52" s="280">
        <f t="shared" si="11"/>
        <v>145566.04999999999</v>
      </c>
      <c r="BL52" s="279">
        <f t="shared" si="9"/>
        <v>1746792.6000000003</v>
      </c>
    </row>
    <row r="53" spans="1:66" x14ac:dyDescent="0.25">
      <c r="A53" s="268" t="s">
        <v>555</v>
      </c>
      <c r="B53" s="175">
        <v>0</v>
      </c>
      <c r="C53" s="175">
        <v>1.8100000000000002E-2</v>
      </c>
      <c r="D53" s="272">
        <v>0</v>
      </c>
      <c r="E53" s="272">
        <v>0</v>
      </c>
      <c r="F53" s="272">
        <v>0</v>
      </c>
      <c r="G53" s="272">
        <v>0</v>
      </c>
      <c r="H53" s="272">
        <v>0</v>
      </c>
      <c r="I53" s="272">
        <v>0</v>
      </c>
      <c r="J53" s="272">
        <v>0</v>
      </c>
      <c r="K53" s="272">
        <v>0</v>
      </c>
      <c r="L53" s="272">
        <v>0</v>
      </c>
      <c r="M53" s="272">
        <v>0</v>
      </c>
      <c r="N53" s="272">
        <v>0</v>
      </c>
      <c r="O53" s="272">
        <v>0</v>
      </c>
      <c r="P53" s="272">
        <f t="shared" si="3"/>
        <v>0</v>
      </c>
      <c r="Q53" s="272">
        <v>0</v>
      </c>
      <c r="R53" s="272">
        <v>0</v>
      </c>
      <c r="S53" s="272">
        <v>0</v>
      </c>
      <c r="T53" s="272">
        <v>0</v>
      </c>
      <c r="U53" s="272">
        <v>0</v>
      </c>
      <c r="V53" s="272">
        <v>0</v>
      </c>
      <c r="W53" s="272">
        <v>0</v>
      </c>
      <c r="X53" s="272">
        <v>0</v>
      </c>
      <c r="Y53" s="272">
        <v>0</v>
      </c>
      <c r="Z53" s="272">
        <v>0</v>
      </c>
      <c r="AA53" s="272">
        <v>0</v>
      </c>
      <c r="AB53" s="272">
        <v>0</v>
      </c>
      <c r="AC53" s="272">
        <v>0</v>
      </c>
      <c r="AD53" s="272">
        <v>0</v>
      </c>
      <c r="AE53" s="272">
        <v>0</v>
      </c>
      <c r="AF53" s="272">
        <v>0</v>
      </c>
      <c r="AG53" s="170">
        <f t="shared" si="4"/>
        <v>0</v>
      </c>
      <c r="AH53" s="170"/>
      <c r="AI53" s="279">
        <f t="shared" si="10"/>
        <v>0</v>
      </c>
      <c r="AJ53" s="279">
        <f t="shared" si="10"/>
        <v>0</v>
      </c>
      <c r="AK53" s="279">
        <f t="shared" si="10"/>
        <v>0</v>
      </c>
      <c r="AL53" s="279">
        <f t="shared" si="10"/>
        <v>0</v>
      </c>
      <c r="AM53" s="279">
        <f t="shared" si="10"/>
        <v>0</v>
      </c>
      <c r="AN53" s="279">
        <f t="shared" si="10"/>
        <v>0</v>
      </c>
      <c r="AO53" s="279">
        <f t="shared" si="10"/>
        <v>0</v>
      </c>
      <c r="AP53" s="279">
        <f t="shared" si="10"/>
        <v>0</v>
      </c>
      <c r="AQ53" s="279">
        <f t="shared" si="10"/>
        <v>0</v>
      </c>
      <c r="AR53" s="279">
        <f t="shared" si="10"/>
        <v>0</v>
      </c>
      <c r="AS53" s="279">
        <f t="shared" si="10"/>
        <v>0</v>
      </c>
      <c r="AT53" s="279">
        <f t="shared" si="10"/>
        <v>0</v>
      </c>
      <c r="AU53" s="280">
        <f t="shared" si="6"/>
        <v>0</v>
      </c>
      <c r="AV53" s="280">
        <f t="shared" si="7"/>
        <v>0</v>
      </c>
      <c r="AW53" s="280">
        <f t="shared" si="7"/>
        <v>0</v>
      </c>
      <c r="AX53" s="280">
        <f t="shared" si="7"/>
        <v>0</v>
      </c>
      <c r="AY53" s="280">
        <f t="shared" si="7"/>
        <v>0</v>
      </c>
      <c r="AZ53" s="280">
        <f t="shared" si="11"/>
        <v>0</v>
      </c>
      <c r="BA53" s="280">
        <f t="shared" si="11"/>
        <v>0</v>
      </c>
      <c r="BB53" s="280">
        <f t="shared" si="11"/>
        <v>0</v>
      </c>
      <c r="BC53" s="280">
        <f t="shared" si="11"/>
        <v>0</v>
      </c>
      <c r="BD53" s="280">
        <f t="shared" si="11"/>
        <v>0</v>
      </c>
      <c r="BE53" s="280">
        <f t="shared" si="11"/>
        <v>0</v>
      </c>
      <c r="BF53" s="280">
        <f t="shared" si="11"/>
        <v>0</v>
      </c>
      <c r="BG53" s="280">
        <f t="shared" si="11"/>
        <v>0</v>
      </c>
      <c r="BH53" s="280">
        <f t="shared" si="11"/>
        <v>0</v>
      </c>
      <c r="BI53" s="280">
        <f t="shared" si="11"/>
        <v>0</v>
      </c>
      <c r="BJ53" s="280">
        <f t="shared" si="11"/>
        <v>0</v>
      </c>
      <c r="BK53" s="280">
        <f t="shared" si="11"/>
        <v>0</v>
      </c>
      <c r="BL53" s="279">
        <f t="shared" si="9"/>
        <v>0</v>
      </c>
      <c r="BN53" s="279">
        <f>BL53</f>
        <v>0</v>
      </c>
    </row>
    <row r="54" spans="1:66" x14ac:dyDescent="0.25">
      <c r="A54" s="268" t="s">
        <v>187</v>
      </c>
      <c r="B54" s="175">
        <v>2.0499999999999997E-2</v>
      </c>
      <c r="C54" s="175">
        <v>1.8100000000000002E-2</v>
      </c>
      <c r="D54" s="272">
        <v>468724.34</v>
      </c>
      <c r="E54" s="272">
        <v>468724.34</v>
      </c>
      <c r="F54" s="272">
        <v>468724.34</v>
      </c>
      <c r="G54" s="272">
        <v>468724.34</v>
      </c>
      <c r="H54" s="272">
        <v>468724.34</v>
      </c>
      <c r="I54" s="272">
        <v>468724.34</v>
      </c>
      <c r="J54" s="272">
        <v>468724.34</v>
      </c>
      <c r="K54" s="272">
        <v>468724.34</v>
      </c>
      <c r="L54" s="272">
        <v>468724.34</v>
      </c>
      <c r="M54" s="272">
        <v>468724.34</v>
      </c>
      <c r="N54" s="272">
        <v>468724.34</v>
      </c>
      <c r="O54" s="272">
        <v>468724.34</v>
      </c>
      <c r="P54" s="272">
        <f t="shared" si="3"/>
        <v>5624692.0799999991</v>
      </c>
      <c r="Q54" s="272">
        <v>468724.34</v>
      </c>
      <c r="R54" s="272">
        <v>468724.34</v>
      </c>
      <c r="S54" s="272">
        <v>468724.34</v>
      </c>
      <c r="T54" s="272">
        <v>468724.34</v>
      </c>
      <c r="U54" s="272">
        <v>468724.34</v>
      </c>
      <c r="V54" s="272">
        <v>468724.34</v>
      </c>
      <c r="W54" s="272">
        <v>468724.34</v>
      </c>
      <c r="X54" s="272">
        <v>468724.34</v>
      </c>
      <c r="Y54" s="272">
        <v>468724.34</v>
      </c>
      <c r="Z54" s="272">
        <v>468724.34</v>
      </c>
      <c r="AA54" s="272">
        <v>468724.34</v>
      </c>
      <c r="AB54" s="272">
        <v>468724.34</v>
      </c>
      <c r="AC54" s="272">
        <v>468724.34</v>
      </c>
      <c r="AD54" s="272">
        <v>468724.34</v>
      </c>
      <c r="AE54" s="272">
        <v>468724.34</v>
      </c>
      <c r="AF54" s="272">
        <v>468724.34</v>
      </c>
      <c r="AG54" s="170">
        <f t="shared" si="4"/>
        <v>5624692.0799999991</v>
      </c>
      <c r="AH54" s="170"/>
      <c r="AI54" s="279">
        <f t="shared" si="10"/>
        <v>800.74</v>
      </c>
      <c r="AJ54" s="279">
        <f t="shared" si="10"/>
        <v>800.74</v>
      </c>
      <c r="AK54" s="279">
        <f t="shared" si="10"/>
        <v>800.74</v>
      </c>
      <c r="AL54" s="279">
        <f t="shared" si="10"/>
        <v>800.74</v>
      </c>
      <c r="AM54" s="279">
        <f t="shared" si="10"/>
        <v>800.74</v>
      </c>
      <c r="AN54" s="279">
        <f t="shared" si="10"/>
        <v>800.74</v>
      </c>
      <c r="AO54" s="279">
        <f t="shared" si="10"/>
        <v>800.74</v>
      </c>
      <c r="AP54" s="279">
        <f t="shared" si="10"/>
        <v>800.74</v>
      </c>
      <c r="AQ54" s="279">
        <f t="shared" si="10"/>
        <v>800.74</v>
      </c>
      <c r="AR54" s="279">
        <f t="shared" si="10"/>
        <v>800.74</v>
      </c>
      <c r="AS54" s="279">
        <f t="shared" si="10"/>
        <v>800.74</v>
      </c>
      <c r="AT54" s="279">
        <f t="shared" si="10"/>
        <v>800.74</v>
      </c>
      <c r="AU54" s="280">
        <f t="shared" si="6"/>
        <v>9608.8799999999992</v>
      </c>
      <c r="AV54" s="280">
        <f t="shared" si="7"/>
        <v>800.74</v>
      </c>
      <c r="AW54" s="280">
        <f t="shared" si="7"/>
        <v>800.74</v>
      </c>
      <c r="AX54" s="280">
        <f t="shared" si="7"/>
        <v>800.74</v>
      </c>
      <c r="AY54" s="280">
        <f t="shared" si="7"/>
        <v>800.74</v>
      </c>
      <c r="AZ54" s="280">
        <f t="shared" si="11"/>
        <v>706.99</v>
      </c>
      <c r="BA54" s="280">
        <f t="shared" si="11"/>
        <v>706.99</v>
      </c>
      <c r="BB54" s="280">
        <f t="shared" si="11"/>
        <v>706.99</v>
      </c>
      <c r="BC54" s="280">
        <f t="shared" si="11"/>
        <v>706.99</v>
      </c>
      <c r="BD54" s="280">
        <f t="shared" si="11"/>
        <v>706.99</v>
      </c>
      <c r="BE54" s="280">
        <f t="shared" si="11"/>
        <v>706.99</v>
      </c>
      <c r="BF54" s="280">
        <f t="shared" si="11"/>
        <v>706.99</v>
      </c>
      <c r="BG54" s="280">
        <f t="shared" si="11"/>
        <v>706.99</v>
      </c>
      <c r="BH54" s="280">
        <f t="shared" si="11"/>
        <v>706.99</v>
      </c>
      <c r="BI54" s="280">
        <f t="shared" si="11"/>
        <v>706.99</v>
      </c>
      <c r="BJ54" s="280">
        <f t="shared" si="11"/>
        <v>706.99</v>
      </c>
      <c r="BK54" s="280">
        <f t="shared" si="11"/>
        <v>706.99</v>
      </c>
      <c r="BL54" s="279">
        <f t="shared" si="9"/>
        <v>8483.8799999999992</v>
      </c>
      <c r="BN54" s="279">
        <f>BL54</f>
        <v>8483.8799999999992</v>
      </c>
    </row>
    <row r="55" spans="1:66" x14ac:dyDescent="0.25">
      <c r="A55" s="268" t="s">
        <v>188</v>
      </c>
      <c r="B55" s="175">
        <v>0</v>
      </c>
      <c r="C55" s="175">
        <v>0</v>
      </c>
      <c r="D55" s="272">
        <v>583381.43999999994</v>
      </c>
      <c r="E55" s="272">
        <v>583381.43999999994</v>
      </c>
      <c r="F55" s="272">
        <v>583381.43999999994</v>
      </c>
      <c r="G55" s="272">
        <v>583381.43999999994</v>
      </c>
      <c r="H55" s="272">
        <v>607120.74</v>
      </c>
      <c r="I55" s="272">
        <v>630860.03</v>
      </c>
      <c r="J55" s="272">
        <v>630860.03</v>
      </c>
      <c r="K55" s="272">
        <v>630860.03</v>
      </c>
      <c r="L55" s="272">
        <v>630860.03</v>
      </c>
      <c r="M55" s="272">
        <v>630860.03</v>
      </c>
      <c r="N55" s="272">
        <v>630860.03</v>
      </c>
      <c r="O55" s="272">
        <v>630860.03</v>
      </c>
      <c r="P55" s="272">
        <f t="shared" si="3"/>
        <v>7356666.7100000018</v>
      </c>
      <c r="Q55" s="272">
        <v>630860.03</v>
      </c>
      <c r="R55" s="272">
        <v>630860.03</v>
      </c>
      <c r="S55" s="272">
        <v>630860.03</v>
      </c>
      <c r="T55" s="272">
        <v>630860.03</v>
      </c>
      <c r="U55" s="272">
        <v>630860.03</v>
      </c>
      <c r="V55" s="272">
        <v>630860.03</v>
      </c>
      <c r="W55" s="272">
        <v>630860.03</v>
      </c>
      <c r="X55" s="272">
        <v>630860.03</v>
      </c>
      <c r="Y55" s="272">
        <v>630860.03</v>
      </c>
      <c r="Z55" s="272">
        <v>630860.03</v>
      </c>
      <c r="AA55" s="272">
        <v>630860.03</v>
      </c>
      <c r="AB55" s="272">
        <v>339169.31000000006</v>
      </c>
      <c r="AC55" s="272">
        <v>47478.590000000084</v>
      </c>
      <c r="AD55" s="272">
        <v>47478.590000000084</v>
      </c>
      <c r="AE55" s="272">
        <v>47478.590000000084</v>
      </c>
      <c r="AF55" s="272">
        <v>47478.590000000084</v>
      </c>
      <c r="AG55" s="170">
        <f t="shared" si="4"/>
        <v>4945103.8800000008</v>
      </c>
      <c r="AH55" s="170"/>
      <c r="AI55" s="279">
        <f t="shared" si="10"/>
        <v>0</v>
      </c>
      <c r="AJ55" s="279">
        <f t="shared" si="10"/>
        <v>0</v>
      </c>
      <c r="AK55" s="279">
        <f t="shared" si="10"/>
        <v>0</v>
      </c>
      <c r="AL55" s="279">
        <f t="shared" si="10"/>
        <v>0</v>
      </c>
      <c r="AM55" s="279">
        <f t="shared" si="10"/>
        <v>0</v>
      </c>
      <c r="AN55" s="279">
        <f t="shared" si="10"/>
        <v>0</v>
      </c>
      <c r="AO55" s="279">
        <f t="shared" si="10"/>
        <v>0</v>
      </c>
      <c r="AP55" s="279">
        <f t="shared" si="10"/>
        <v>0</v>
      </c>
      <c r="AQ55" s="279">
        <f t="shared" si="10"/>
        <v>0</v>
      </c>
      <c r="AR55" s="279">
        <f t="shared" si="10"/>
        <v>0</v>
      </c>
      <c r="AS55" s="279">
        <f t="shared" si="10"/>
        <v>0</v>
      </c>
      <c r="AT55" s="279">
        <f t="shared" si="10"/>
        <v>0</v>
      </c>
      <c r="AU55" s="280">
        <f t="shared" si="6"/>
        <v>0</v>
      </c>
      <c r="AV55" s="280">
        <f t="shared" si="7"/>
        <v>0</v>
      </c>
      <c r="AW55" s="280">
        <f t="shared" si="7"/>
        <v>0</v>
      </c>
      <c r="AX55" s="280">
        <f t="shared" si="7"/>
        <v>0</v>
      </c>
      <c r="AY55" s="280">
        <f t="shared" si="7"/>
        <v>0</v>
      </c>
      <c r="AZ55" s="280">
        <f t="shared" si="11"/>
        <v>0</v>
      </c>
      <c r="BA55" s="280">
        <f t="shared" si="11"/>
        <v>0</v>
      </c>
      <c r="BB55" s="280">
        <f t="shared" si="11"/>
        <v>0</v>
      </c>
      <c r="BC55" s="280">
        <f t="shared" si="11"/>
        <v>0</v>
      </c>
      <c r="BD55" s="280">
        <f t="shared" si="11"/>
        <v>0</v>
      </c>
      <c r="BE55" s="280">
        <f t="shared" si="11"/>
        <v>0</v>
      </c>
      <c r="BF55" s="280">
        <f t="shared" si="11"/>
        <v>0</v>
      </c>
      <c r="BG55" s="280">
        <f t="shared" si="11"/>
        <v>0</v>
      </c>
      <c r="BH55" s="280">
        <f t="shared" si="11"/>
        <v>0</v>
      </c>
      <c r="BI55" s="280">
        <f t="shared" si="11"/>
        <v>0</v>
      </c>
      <c r="BJ55" s="280">
        <f t="shared" si="11"/>
        <v>0</v>
      </c>
      <c r="BK55" s="280">
        <f t="shared" si="11"/>
        <v>0</v>
      </c>
      <c r="BL55" s="279">
        <f t="shared" si="9"/>
        <v>0</v>
      </c>
    </row>
    <row r="56" spans="1:66" x14ac:dyDescent="0.25">
      <c r="A56" s="268" t="s">
        <v>189</v>
      </c>
      <c r="B56" s="175">
        <v>0</v>
      </c>
      <c r="C56" s="175">
        <v>0</v>
      </c>
      <c r="D56" s="272">
        <v>1631257.97</v>
      </c>
      <c r="E56" s="272">
        <v>1631257.97</v>
      </c>
      <c r="F56" s="272">
        <v>1631257.97</v>
      </c>
      <c r="G56" s="272">
        <v>1631257.97</v>
      </c>
      <c r="H56" s="272">
        <v>1726218.74</v>
      </c>
      <c r="I56" s="272">
        <v>1821179.5</v>
      </c>
      <c r="J56" s="272">
        <v>1821179.5</v>
      </c>
      <c r="K56" s="272">
        <v>1821179.5</v>
      </c>
      <c r="L56" s="272">
        <v>1821179.5</v>
      </c>
      <c r="M56" s="272">
        <v>1821179.5</v>
      </c>
      <c r="N56" s="272">
        <v>1821179.5</v>
      </c>
      <c r="O56" s="272">
        <v>1821179.5</v>
      </c>
      <c r="P56" s="272">
        <f t="shared" si="3"/>
        <v>20999507.120000001</v>
      </c>
      <c r="Q56" s="272">
        <v>1821179.5</v>
      </c>
      <c r="R56" s="272">
        <v>1821179.5</v>
      </c>
      <c r="S56" s="272">
        <v>1821179.5</v>
      </c>
      <c r="T56" s="272">
        <v>1821179.5</v>
      </c>
      <c r="U56" s="272">
        <v>1821179.5</v>
      </c>
      <c r="V56" s="272">
        <v>1821179.5</v>
      </c>
      <c r="W56" s="272">
        <v>1821179.5</v>
      </c>
      <c r="X56" s="272">
        <v>1821179.5</v>
      </c>
      <c r="Y56" s="272">
        <v>1821179.5</v>
      </c>
      <c r="Z56" s="272">
        <v>1821179.5</v>
      </c>
      <c r="AA56" s="272">
        <v>1821179.5</v>
      </c>
      <c r="AB56" s="272">
        <v>1005550.515</v>
      </c>
      <c r="AC56" s="272">
        <v>189921.53000000003</v>
      </c>
      <c r="AD56" s="272">
        <v>189921.53000000003</v>
      </c>
      <c r="AE56" s="272">
        <v>189921.53000000003</v>
      </c>
      <c r="AF56" s="272">
        <v>189921.53000000003</v>
      </c>
      <c r="AG56" s="170">
        <f t="shared" si="4"/>
        <v>14513493.134999998</v>
      </c>
      <c r="AH56" s="170"/>
      <c r="AI56" s="279">
        <f t="shared" si="10"/>
        <v>0</v>
      </c>
      <c r="AJ56" s="279">
        <f t="shared" si="10"/>
        <v>0</v>
      </c>
      <c r="AK56" s="279">
        <f t="shared" si="10"/>
        <v>0</v>
      </c>
      <c r="AL56" s="279">
        <f t="shared" si="10"/>
        <v>0</v>
      </c>
      <c r="AM56" s="279">
        <f t="shared" si="10"/>
        <v>0</v>
      </c>
      <c r="AN56" s="279">
        <f t="shared" si="10"/>
        <v>0</v>
      </c>
      <c r="AO56" s="279">
        <f t="shared" si="10"/>
        <v>0</v>
      </c>
      <c r="AP56" s="279">
        <f t="shared" si="10"/>
        <v>0</v>
      </c>
      <c r="AQ56" s="279">
        <f t="shared" si="10"/>
        <v>0</v>
      </c>
      <c r="AR56" s="279">
        <f t="shared" si="10"/>
        <v>0</v>
      </c>
      <c r="AS56" s="279">
        <f t="shared" si="10"/>
        <v>0</v>
      </c>
      <c r="AT56" s="279">
        <f t="shared" si="10"/>
        <v>0</v>
      </c>
      <c r="AU56" s="280">
        <f t="shared" si="6"/>
        <v>0</v>
      </c>
      <c r="AV56" s="280">
        <f t="shared" si="7"/>
        <v>0</v>
      </c>
      <c r="AW56" s="280">
        <f t="shared" si="7"/>
        <v>0</v>
      </c>
      <c r="AX56" s="280">
        <f t="shared" si="7"/>
        <v>0</v>
      </c>
      <c r="AY56" s="280">
        <f t="shared" si="7"/>
        <v>0</v>
      </c>
      <c r="AZ56" s="280">
        <f t="shared" si="11"/>
        <v>0</v>
      </c>
      <c r="BA56" s="280">
        <f t="shared" si="11"/>
        <v>0</v>
      </c>
      <c r="BB56" s="280">
        <f t="shared" si="11"/>
        <v>0</v>
      </c>
      <c r="BC56" s="280">
        <f t="shared" si="11"/>
        <v>0</v>
      </c>
      <c r="BD56" s="280">
        <f t="shared" si="11"/>
        <v>0</v>
      </c>
      <c r="BE56" s="280">
        <f t="shared" si="11"/>
        <v>0</v>
      </c>
      <c r="BF56" s="280">
        <f t="shared" si="11"/>
        <v>0</v>
      </c>
      <c r="BG56" s="280">
        <f t="shared" si="11"/>
        <v>0</v>
      </c>
      <c r="BH56" s="280">
        <f t="shared" si="11"/>
        <v>0</v>
      </c>
      <c r="BI56" s="280">
        <f t="shared" si="11"/>
        <v>0</v>
      </c>
      <c r="BJ56" s="280">
        <f t="shared" si="11"/>
        <v>0</v>
      </c>
      <c r="BK56" s="280">
        <f t="shared" si="11"/>
        <v>0</v>
      </c>
      <c r="BL56" s="279">
        <f t="shared" si="9"/>
        <v>0</v>
      </c>
    </row>
    <row r="57" spans="1:66" x14ac:dyDescent="0.25">
      <c r="A57" s="268" t="s">
        <v>556</v>
      </c>
      <c r="B57" s="175">
        <v>0</v>
      </c>
      <c r="C57" s="175">
        <v>0</v>
      </c>
      <c r="D57" s="272">
        <v>0</v>
      </c>
      <c r="E57" s="272">
        <v>0</v>
      </c>
      <c r="F57" s="272">
        <v>0</v>
      </c>
      <c r="G57" s="272">
        <v>0</v>
      </c>
      <c r="H57" s="272">
        <v>0</v>
      </c>
      <c r="I57" s="272">
        <v>0</v>
      </c>
      <c r="J57" s="272">
        <v>0</v>
      </c>
      <c r="K57" s="272">
        <v>0</v>
      </c>
      <c r="L57" s="272">
        <v>0</v>
      </c>
      <c r="M57" s="272">
        <v>0</v>
      </c>
      <c r="N57" s="272">
        <v>0</v>
      </c>
      <c r="O57" s="272">
        <v>0</v>
      </c>
      <c r="P57" s="272">
        <f t="shared" si="3"/>
        <v>0</v>
      </c>
      <c r="Q57" s="272">
        <v>0</v>
      </c>
      <c r="R57" s="272">
        <v>0</v>
      </c>
      <c r="S57" s="272">
        <v>0</v>
      </c>
      <c r="T57" s="272">
        <v>0</v>
      </c>
      <c r="U57" s="272">
        <v>0</v>
      </c>
      <c r="V57" s="272">
        <v>0</v>
      </c>
      <c r="W57" s="272">
        <v>0</v>
      </c>
      <c r="X57" s="272">
        <v>0</v>
      </c>
      <c r="Y57" s="272">
        <v>0</v>
      </c>
      <c r="Z57" s="272">
        <v>0</v>
      </c>
      <c r="AA57" s="272">
        <v>0</v>
      </c>
      <c r="AB57" s="272">
        <v>0</v>
      </c>
      <c r="AC57" s="272">
        <v>0</v>
      </c>
      <c r="AD57" s="272">
        <v>0</v>
      </c>
      <c r="AE57" s="272">
        <v>0</v>
      </c>
      <c r="AF57" s="272">
        <v>0</v>
      </c>
      <c r="AG57" s="170">
        <f t="shared" si="4"/>
        <v>0</v>
      </c>
      <c r="AH57" s="170"/>
      <c r="AI57" s="279">
        <f t="shared" si="10"/>
        <v>0</v>
      </c>
      <c r="AJ57" s="279">
        <f t="shared" si="10"/>
        <v>0</v>
      </c>
      <c r="AK57" s="279">
        <f t="shared" si="10"/>
        <v>0</v>
      </c>
      <c r="AL57" s="279">
        <f t="shared" si="10"/>
        <v>0</v>
      </c>
      <c r="AM57" s="279">
        <f t="shared" si="10"/>
        <v>0</v>
      </c>
      <c r="AN57" s="279">
        <f t="shared" si="10"/>
        <v>0</v>
      </c>
      <c r="AO57" s="279">
        <f t="shared" si="10"/>
        <v>0</v>
      </c>
      <c r="AP57" s="279">
        <f t="shared" si="10"/>
        <v>0</v>
      </c>
      <c r="AQ57" s="279">
        <f t="shared" si="10"/>
        <v>0</v>
      </c>
      <c r="AR57" s="279">
        <f t="shared" si="10"/>
        <v>0</v>
      </c>
      <c r="AS57" s="279">
        <f t="shared" si="10"/>
        <v>0</v>
      </c>
      <c r="AT57" s="279">
        <f t="shared" si="10"/>
        <v>0</v>
      </c>
      <c r="AU57" s="280">
        <f t="shared" si="6"/>
        <v>0</v>
      </c>
      <c r="AV57" s="280">
        <f t="shared" si="7"/>
        <v>0</v>
      </c>
      <c r="AW57" s="280">
        <f t="shared" si="7"/>
        <v>0</v>
      </c>
      <c r="AX57" s="280">
        <f t="shared" si="7"/>
        <v>0</v>
      </c>
      <c r="AY57" s="280">
        <f t="shared" si="7"/>
        <v>0</v>
      </c>
      <c r="AZ57" s="280">
        <f t="shared" si="11"/>
        <v>0</v>
      </c>
      <c r="BA57" s="280">
        <f t="shared" si="11"/>
        <v>0</v>
      </c>
      <c r="BB57" s="280">
        <f t="shared" si="11"/>
        <v>0</v>
      </c>
      <c r="BC57" s="280">
        <f t="shared" si="11"/>
        <v>0</v>
      </c>
      <c r="BD57" s="280">
        <f t="shared" si="11"/>
        <v>0</v>
      </c>
      <c r="BE57" s="280">
        <f t="shared" si="11"/>
        <v>0</v>
      </c>
      <c r="BF57" s="280">
        <f t="shared" si="11"/>
        <v>0</v>
      </c>
      <c r="BG57" s="280">
        <f t="shared" si="11"/>
        <v>0</v>
      </c>
      <c r="BH57" s="280">
        <f t="shared" si="11"/>
        <v>0</v>
      </c>
      <c r="BI57" s="280">
        <f t="shared" si="11"/>
        <v>0</v>
      </c>
      <c r="BJ57" s="280">
        <f t="shared" si="11"/>
        <v>0</v>
      </c>
      <c r="BK57" s="280">
        <f t="shared" si="11"/>
        <v>0</v>
      </c>
      <c r="BL57" s="279">
        <f t="shared" si="9"/>
        <v>0</v>
      </c>
    </row>
    <row r="58" spans="1:66" x14ac:dyDescent="0.25">
      <c r="A58" s="268" t="s">
        <v>557</v>
      </c>
      <c r="B58" s="175">
        <v>0</v>
      </c>
      <c r="C58" s="175">
        <v>0</v>
      </c>
      <c r="D58" s="272">
        <v>0</v>
      </c>
      <c r="E58" s="272">
        <v>0</v>
      </c>
      <c r="F58" s="272">
        <v>0</v>
      </c>
      <c r="G58" s="272">
        <v>0</v>
      </c>
      <c r="H58" s="272">
        <v>0</v>
      </c>
      <c r="I58" s="272">
        <v>0</v>
      </c>
      <c r="J58" s="272">
        <v>0</v>
      </c>
      <c r="K58" s="272">
        <v>0</v>
      </c>
      <c r="L58" s="272">
        <v>0</v>
      </c>
      <c r="M58" s="272">
        <v>0</v>
      </c>
      <c r="N58" s="272">
        <v>0</v>
      </c>
      <c r="O58" s="272">
        <v>0</v>
      </c>
      <c r="P58" s="272">
        <f t="shared" si="3"/>
        <v>0</v>
      </c>
      <c r="Q58" s="272">
        <v>0</v>
      </c>
      <c r="R58" s="272">
        <v>0</v>
      </c>
      <c r="S58" s="272">
        <v>0</v>
      </c>
      <c r="T58" s="272">
        <v>0</v>
      </c>
      <c r="U58" s="272">
        <v>0</v>
      </c>
      <c r="V58" s="272">
        <v>0</v>
      </c>
      <c r="W58" s="272">
        <v>0</v>
      </c>
      <c r="X58" s="272">
        <v>0</v>
      </c>
      <c r="Y58" s="272">
        <v>0</v>
      </c>
      <c r="Z58" s="272">
        <v>0</v>
      </c>
      <c r="AA58" s="272">
        <v>0</v>
      </c>
      <c r="AB58" s="272">
        <v>0</v>
      </c>
      <c r="AC58" s="272">
        <v>0</v>
      </c>
      <c r="AD58" s="272">
        <v>0</v>
      </c>
      <c r="AE58" s="272">
        <v>0</v>
      </c>
      <c r="AF58" s="272">
        <v>0</v>
      </c>
      <c r="AG58" s="170">
        <f t="shared" si="4"/>
        <v>0</v>
      </c>
      <c r="AH58" s="170"/>
      <c r="AI58" s="279">
        <f t="shared" si="10"/>
        <v>0</v>
      </c>
      <c r="AJ58" s="279">
        <f t="shared" si="10"/>
        <v>0</v>
      </c>
      <c r="AK58" s="279">
        <f t="shared" si="10"/>
        <v>0</v>
      </c>
      <c r="AL58" s="279">
        <f t="shared" si="10"/>
        <v>0</v>
      </c>
      <c r="AM58" s="279">
        <f t="shared" si="10"/>
        <v>0</v>
      </c>
      <c r="AN58" s="279">
        <f t="shared" si="10"/>
        <v>0</v>
      </c>
      <c r="AO58" s="279">
        <f t="shared" si="10"/>
        <v>0</v>
      </c>
      <c r="AP58" s="279">
        <f t="shared" si="10"/>
        <v>0</v>
      </c>
      <c r="AQ58" s="279">
        <f t="shared" si="10"/>
        <v>0</v>
      </c>
      <c r="AR58" s="279">
        <f t="shared" si="10"/>
        <v>0</v>
      </c>
      <c r="AS58" s="279">
        <f t="shared" si="10"/>
        <v>0</v>
      </c>
      <c r="AT58" s="279">
        <f t="shared" si="10"/>
        <v>0</v>
      </c>
      <c r="AU58" s="280">
        <f t="shared" si="6"/>
        <v>0</v>
      </c>
      <c r="AV58" s="280">
        <f t="shared" si="7"/>
        <v>0</v>
      </c>
      <c r="AW58" s="280">
        <f t="shared" si="7"/>
        <v>0</v>
      </c>
      <c r="AX58" s="280">
        <f t="shared" si="7"/>
        <v>0</v>
      </c>
      <c r="AY58" s="280">
        <f t="shared" si="7"/>
        <v>0</v>
      </c>
      <c r="AZ58" s="280">
        <f t="shared" si="11"/>
        <v>0</v>
      </c>
      <c r="BA58" s="280">
        <f t="shared" si="11"/>
        <v>0</v>
      </c>
      <c r="BB58" s="280">
        <f t="shared" si="11"/>
        <v>0</v>
      </c>
      <c r="BC58" s="280">
        <f t="shared" si="11"/>
        <v>0</v>
      </c>
      <c r="BD58" s="280">
        <f t="shared" si="11"/>
        <v>0</v>
      </c>
      <c r="BE58" s="280">
        <f t="shared" si="11"/>
        <v>0</v>
      </c>
      <c r="BF58" s="280">
        <f t="shared" si="11"/>
        <v>0</v>
      </c>
      <c r="BG58" s="280">
        <f t="shared" si="11"/>
        <v>0</v>
      </c>
      <c r="BH58" s="280">
        <f t="shared" si="11"/>
        <v>0</v>
      </c>
      <c r="BI58" s="280">
        <f t="shared" si="11"/>
        <v>0</v>
      </c>
      <c r="BJ58" s="280">
        <f t="shared" si="11"/>
        <v>0</v>
      </c>
      <c r="BK58" s="280">
        <f t="shared" si="11"/>
        <v>0</v>
      </c>
      <c r="BL58" s="279">
        <f t="shared" si="9"/>
        <v>0</v>
      </c>
      <c r="BN58" s="279">
        <f>BL58</f>
        <v>0</v>
      </c>
    </row>
    <row r="59" spans="1:66" x14ac:dyDescent="0.25">
      <c r="A59" s="268" t="s">
        <v>558</v>
      </c>
      <c r="B59" s="175">
        <v>0</v>
      </c>
      <c r="C59" s="175">
        <v>0</v>
      </c>
      <c r="D59" s="272">
        <v>0</v>
      </c>
      <c r="E59" s="272">
        <v>0</v>
      </c>
      <c r="F59" s="272">
        <v>0</v>
      </c>
      <c r="G59" s="272">
        <v>0</v>
      </c>
      <c r="H59" s="272">
        <v>0</v>
      </c>
      <c r="I59" s="272">
        <v>0</v>
      </c>
      <c r="J59" s="272">
        <v>0</v>
      </c>
      <c r="K59" s="272">
        <v>0</v>
      </c>
      <c r="L59" s="272">
        <v>0</v>
      </c>
      <c r="M59" s="272">
        <v>0</v>
      </c>
      <c r="N59" s="272">
        <v>0</v>
      </c>
      <c r="O59" s="272">
        <v>0</v>
      </c>
      <c r="P59" s="272">
        <f t="shared" si="3"/>
        <v>0</v>
      </c>
      <c r="Q59" s="272">
        <v>0</v>
      </c>
      <c r="R59" s="272">
        <v>0</v>
      </c>
      <c r="S59" s="272">
        <v>0</v>
      </c>
      <c r="T59" s="272">
        <v>0</v>
      </c>
      <c r="U59" s="272">
        <v>0</v>
      </c>
      <c r="V59" s="272">
        <v>0</v>
      </c>
      <c r="W59" s="272">
        <v>0</v>
      </c>
      <c r="X59" s="272">
        <v>0</v>
      </c>
      <c r="Y59" s="272">
        <v>0</v>
      </c>
      <c r="Z59" s="272">
        <v>0</v>
      </c>
      <c r="AA59" s="272">
        <v>0</v>
      </c>
      <c r="AB59" s="272">
        <v>0</v>
      </c>
      <c r="AC59" s="272">
        <v>0</v>
      </c>
      <c r="AD59" s="272">
        <v>0</v>
      </c>
      <c r="AE59" s="272">
        <v>0</v>
      </c>
      <c r="AF59" s="272">
        <v>0</v>
      </c>
      <c r="AG59" s="170">
        <f t="shared" si="4"/>
        <v>0</v>
      </c>
      <c r="AH59" s="170"/>
      <c r="AI59" s="279">
        <f t="shared" si="10"/>
        <v>0</v>
      </c>
      <c r="AJ59" s="279">
        <f t="shared" si="10"/>
        <v>0</v>
      </c>
      <c r="AK59" s="279">
        <f t="shared" si="10"/>
        <v>0</v>
      </c>
      <c r="AL59" s="279">
        <f t="shared" si="10"/>
        <v>0</v>
      </c>
      <c r="AM59" s="279">
        <f t="shared" si="10"/>
        <v>0</v>
      </c>
      <c r="AN59" s="279">
        <f t="shared" si="10"/>
        <v>0</v>
      </c>
      <c r="AO59" s="279">
        <f t="shared" si="10"/>
        <v>0</v>
      </c>
      <c r="AP59" s="279">
        <f t="shared" si="10"/>
        <v>0</v>
      </c>
      <c r="AQ59" s="279">
        <f t="shared" si="10"/>
        <v>0</v>
      </c>
      <c r="AR59" s="279">
        <f t="shared" si="10"/>
        <v>0</v>
      </c>
      <c r="AS59" s="279">
        <f t="shared" si="10"/>
        <v>0</v>
      </c>
      <c r="AT59" s="279">
        <f t="shared" si="10"/>
        <v>0</v>
      </c>
      <c r="AU59" s="280">
        <f t="shared" si="6"/>
        <v>0</v>
      </c>
      <c r="AV59" s="280">
        <f t="shared" si="7"/>
        <v>0</v>
      </c>
      <c r="AW59" s="280">
        <f t="shared" si="7"/>
        <v>0</v>
      </c>
      <c r="AX59" s="280">
        <f t="shared" si="7"/>
        <v>0</v>
      </c>
      <c r="AY59" s="280">
        <f t="shared" si="7"/>
        <v>0</v>
      </c>
      <c r="AZ59" s="280">
        <f t="shared" si="11"/>
        <v>0</v>
      </c>
      <c r="BA59" s="280">
        <f t="shared" si="11"/>
        <v>0</v>
      </c>
      <c r="BB59" s="280">
        <f t="shared" si="11"/>
        <v>0</v>
      </c>
      <c r="BC59" s="280">
        <f t="shared" si="11"/>
        <v>0</v>
      </c>
      <c r="BD59" s="280">
        <f t="shared" si="11"/>
        <v>0</v>
      </c>
      <c r="BE59" s="280">
        <f t="shared" si="11"/>
        <v>0</v>
      </c>
      <c r="BF59" s="280">
        <f t="shared" si="11"/>
        <v>0</v>
      </c>
      <c r="BG59" s="280">
        <f t="shared" si="11"/>
        <v>0</v>
      </c>
      <c r="BH59" s="280">
        <f t="shared" si="11"/>
        <v>0</v>
      </c>
      <c r="BI59" s="280">
        <f t="shared" si="11"/>
        <v>0</v>
      </c>
      <c r="BJ59" s="280">
        <f t="shared" si="11"/>
        <v>0</v>
      </c>
      <c r="BK59" s="280">
        <f t="shared" si="11"/>
        <v>0</v>
      </c>
      <c r="BL59" s="279">
        <f t="shared" si="9"/>
        <v>0</v>
      </c>
    </row>
    <row r="60" spans="1:66" x14ac:dyDescent="0.25">
      <c r="A60" s="268" t="s">
        <v>559</v>
      </c>
      <c r="B60" s="175">
        <v>0</v>
      </c>
      <c r="C60" s="175">
        <v>0</v>
      </c>
      <c r="D60" s="272">
        <v>0</v>
      </c>
      <c r="E60" s="272">
        <v>0</v>
      </c>
      <c r="F60" s="272">
        <v>0</v>
      </c>
      <c r="G60" s="272">
        <v>0</v>
      </c>
      <c r="H60" s="272">
        <v>0</v>
      </c>
      <c r="I60" s="272">
        <v>0</v>
      </c>
      <c r="J60" s="272">
        <v>0</v>
      </c>
      <c r="K60" s="272">
        <v>0</v>
      </c>
      <c r="L60" s="272">
        <v>0</v>
      </c>
      <c r="M60" s="272">
        <v>0</v>
      </c>
      <c r="N60" s="272">
        <v>0</v>
      </c>
      <c r="O60" s="272">
        <v>0</v>
      </c>
      <c r="P60" s="272">
        <f t="shared" si="3"/>
        <v>0</v>
      </c>
      <c r="Q60" s="272">
        <v>0</v>
      </c>
      <c r="R60" s="272">
        <v>0</v>
      </c>
      <c r="S60" s="272">
        <v>0</v>
      </c>
      <c r="T60" s="272">
        <v>0</v>
      </c>
      <c r="U60" s="272">
        <v>0</v>
      </c>
      <c r="V60" s="272">
        <v>0</v>
      </c>
      <c r="W60" s="272">
        <v>0</v>
      </c>
      <c r="X60" s="272">
        <v>0</v>
      </c>
      <c r="Y60" s="272">
        <v>0</v>
      </c>
      <c r="Z60" s="272">
        <v>0</v>
      </c>
      <c r="AA60" s="272">
        <v>0</v>
      </c>
      <c r="AB60" s="272">
        <v>0</v>
      </c>
      <c r="AC60" s="272">
        <v>0</v>
      </c>
      <c r="AD60" s="272">
        <v>0</v>
      </c>
      <c r="AE60" s="272">
        <v>0</v>
      </c>
      <c r="AF60" s="272">
        <v>0</v>
      </c>
      <c r="AG60" s="170">
        <f t="shared" si="4"/>
        <v>0</v>
      </c>
      <c r="AH60" s="170"/>
      <c r="AI60" s="279">
        <f t="shared" si="10"/>
        <v>0</v>
      </c>
      <c r="AJ60" s="279">
        <f t="shared" si="10"/>
        <v>0</v>
      </c>
      <c r="AK60" s="279">
        <f t="shared" si="10"/>
        <v>0</v>
      </c>
      <c r="AL60" s="279">
        <f t="shared" si="10"/>
        <v>0</v>
      </c>
      <c r="AM60" s="279">
        <f t="shared" si="10"/>
        <v>0</v>
      </c>
      <c r="AN60" s="279">
        <f t="shared" si="10"/>
        <v>0</v>
      </c>
      <c r="AO60" s="279">
        <f t="shared" si="10"/>
        <v>0</v>
      </c>
      <c r="AP60" s="279">
        <f t="shared" si="10"/>
        <v>0</v>
      </c>
      <c r="AQ60" s="279">
        <f t="shared" si="10"/>
        <v>0</v>
      </c>
      <c r="AR60" s="279">
        <f t="shared" si="10"/>
        <v>0</v>
      </c>
      <c r="AS60" s="279">
        <f t="shared" si="10"/>
        <v>0</v>
      </c>
      <c r="AT60" s="279">
        <f t="shared" si="10"/>
        <v>0</v>
      </c>
      <c r="AU60" s="280">
        <f t="shared" si="6"/>
        <v>0</v>
      </c>
      <c r="AV60" s="280">
        <f t="shared" si="7"/>
        <v>0</v>
      </c>
      <c r="AW60" s="280">
        <f t="shared" si="7"/>
        <v>0</v>
      </c>
      <c r="AX60" s="280">
        <f t="shared" si="7"/>
        <v>0</v>
      </c>
      <c r="AY60" s="280">
        <f t="shared" si="7"/>
        <v>0</v>
      </c>
      <c r="AZ60" s="280">
        <f t="shared" si="11"/>
        <v>0</v>
      </c>
      <c r="BA60" s="280">
        <f t="shared" si="11"/>
        <v>0</v>
      </c>
      <c r="BB60" s="280">
        <f t="shared" si="11"/>
        <v>0</v>
      </c>
      <c r="BC60" s="280">
        <f t="shared" si="11"/>
        <v>0</v>
      </c>
      <c r="BD60" s="280">
        <f t="shared" si="11"/>
        <v>0</v>
      </c>
      <c r="BE60" s="280">
        <f t="shared" si="11"/>
        <v>0</v>
      </c>
      <c r="BF60" s="280">
        <f t="shared" si="11"/>
        <v>0</v>
      </c>
      <c r="BG60" s="280">
        <f t="shared" si="11"/>
        <v>0</v>
      </c>
      <c r="BH60" s="280">
        <f t="shared" si="11"/>
        <v>0</v>
      </c>
      <c r="BI60" s="280">
        <f t="shared" si="11"/>
        <v>0</v>
      </c>
      <c r="BJ60" s="280">
        <f t="shared" si="11"/>
        <v>0</v>
      </c>
      <c r="BK60" s="280">
        <f t="shared" si="11"/>
        <v>0</v>
      </c>
      <c r="BL60" s="279">
        <f t="shared" si="9"/>
        <v>0</v>
      </c>
    </row>
    <row r="61" spans="1:66" x14ac:dyDescent="0.25">
      <c r="A61" s="268" t="s">
        <v>560</v>
      </c>
      <c r="B61" s="175">
        <v>0</v>
      </c>
      <c r="C61" s="175">
        <v>0</v>
      </c>
      <c r="D61" s="272">
        <v>0</v>
      </c>
      <c r="E61" s="272">
        <v>0</v>
      </c>
      <c r="F61" s="272">
        <v>0</v>
      </c>
      <c r="G61" s="272">
        <v>0</v>
      </c>
      <c r="H61" s="272">
        <v>0</v>
      </c>
      <c r="I61" s="272">
        <v>0</v>
      </c>
      <c r="J61" s="272">
        <v>0</v>
      </c>
      <c r="K61" s="272">
        <v>0</v>
      </c>
      <c r="L61" s="272">
        <v>0</v>
      </c>
      <c r="M61" s="272">
        <v>0</v>
      </c>
      <c r="N61" s="272">
        <v>0</v>
      </c>
      <c r="O61" s="272">
        <v>0</v>
      </c>
      <c r="P61" s="272">
        <f t="shared" si="3"/>
        <v>0</v>
      </c>
      <c r="Q61" s="272">
        <v>0</v>
      </c>
      <c r="R61" s="272">
        <v>0</v>
      </c>
      <c r="S61" s="272">
        <v>0</v>
      </c>
      <c r="T61" s="272">
        <v>0</v>
      </c>
      <c r="U61" s="272">
        <v>0</v>
      </c>
      <c r="V61" s="272">
        <v>0</v>
      </c>
      <c r="W61" s="272">
        <v>0</v>
      </c>
      <c r="X61" s="272">
        <v>0</v>
      </c>
      <c r="Y61" s="272">
        <v>0</v>
      </c>
      <c r="Z61" s="272">
        <v>0</v>
      </c>
      <c r="AA61" s="272">
        <v>0</v>
      </c>
      <c r="AB61" s="272">
        <v>0</v>
      </c>
      <c r="AC61" s="272">
        <v>0</v>
      </c>
      <c r="AD61" s="272">
        <v>0</v>
      </c>
      <c r="AE61" s="272">
        <v>0</v>
      </c>
      <c r="AF61" s="272">
        <v>0</v>
      </c>
      <c r="AG61" s="170">
        <f t="shared" si="4"/>
        <v>0</v>
      </c>
      <c r="AH61" s="170"/>
      <c r="AI61" s="279">
        <f t="shared" si="10"/>
        <v>0</v>
      </c>
      <c r="AJ61" s="279">
        <f t="shared" si="10"/>
        <v>0</v>
      </c>
      <c r="AK61" s="279">
        <f t="shared" si="10"/>
        <v>0</v>
      </c>
      <c r="AL61" s="279">
        <f t="shared" si="10"/>
        <v>0</v>
      </c>
      <c r="AM61" s="279">
        <f t="shared" si="10"/>
        <v>0</v>
      </c>
      <c r="AN61" s="279">
        <f t="shared" si="10"/>
        <v>0</v>
      </c>
      <c r="AO61" s="279">
        <f t="shared" si="10"/>
        <v>0</v>
      </c>
      <c r="AP61" s="279">
        <f t="shared" si="10"/>
        <v>0</v>
      </c>
      <c r="AQ61" s="279">
        <f t="shared" si="10"/>
        <v>0</v>
      </c>
      <c r="AR61" s="279">
        <f t="shared" si="10"/>
        <v>0</v>
      </c>
      <c r="AS61" s="279">
        <f t="shared" si="10"/>
        <v>0</v>
      </c>
      <c r="AT61" s="279">
        <f t="shared" si="10"/>
        <v>0</v>
      </c>
      <c r="AU61" s="280">
        <f t="shared" si="6"/>
        <v>0</v>
      </c>
      <c r="AV61" s="280">
        <f t="shared" si="7"/>
        <v>0</v>
      </c>
      <c r="AW61" s="280">
        <f t="shared" si="7"/>
        <v>0</v>
      </c>
      <c r="AX61" s="280">
        <f t="shared" si="7"/>
        <v>0</v>
      </c>
      <c r="AY61" s="280">
        <f t="shared" si="7"/>
        <v>0</v>
      </c>
      <c r="AZ61" s="280">
        <f t="shared" si="11"/>
        <v>0</v>
      </c>
      <c r="BA61" s="280">
        <f t="shared" si="11"/>
        <v>0</v>
      </c>
      <c r="BB61" s="280">
        <f t="shared" si="11"/>
        <v>0</v>
      </c>
      <c r="BC61" s="280">
        <f t="shared" si="11"/>
        <v>0</v>
      </c>
      <c r="BD61" s="280">
        <f t="shared" si="11"/>
        <v>0</v>
      </c>
      <c r="BE61" s="280">
        <f t="shared" si="11"/>
        <v>0</v>
      </c>
      <c r="BF61" s="280">
        <f t="shared" si="11"/>
        <v>0</v>
      </c>
      <c r="BG61" s="280">
        <f t="shared" si="11"/>
        <v>0</v>
      </c>
      <c r="BH61" s="280">
        <f t="shared" si="11"/>
        <v>0</v>
      </c>
      <c r="BI61" s="280">
        <f t="shared" si="11"/>
        <v>0</v>
      </c>
      <c r="BJ61" s="280">
        <f t="shared" si="11"/>
        <v>0</v>
      </c>
      <c r="BK61" s="280">
        <f t="shared" si="11"/>
        <v>0</v>
      </c>
      <c r="BL61" s="279">
        <f t="shared" si="9"/>
        <v>0</v>
      </c>
    </row>
    <row r="62" spans="1:66" x14ac:dyDescent="0.25">
      <c r="A62" s="176" t="s">
        <v>561</v>
      </c>
      <c r="B62" s="175">
        <v>0</v>
      </c>
      <c r="C62" s="175">
        <v>0</v>
      </c>
      <c r="D62" s="272">
        <v>0</v>
      </c>
      <c r="E62" s="272">
        <v>0</v>
      </c>
      <c r="F62" s="272">
        <v>0</v>
      </c>
      <c r="G62" s="272">
        <v>0</v>
      </c>
      <c r="H62" s="272">
        <v>0</v>
      </c>
      <c r="I62" s="272">
        <v>0</v>
      </c>
      <c r="J62" s="272">
        <v>0</v>
      </c>
      <c r="K62" s="272">
        <v>0</v>
      </c>
      <c r="L62" s="272">
        <v>0</v>
      </c>
      <c r="M62" s="272">
        <v>0</v>
      </c>
      <c r="N62" s="272">
        <v>0</v>
      </c>
      <c r="O62" s="272">
        <v>0</v>
      </c>
      <c r="P62" s="272">
        <f t="shared" si="3"/>
        <v>0</v>
      </c>
      <c r="Q62" s="272">
        <v>0</v>
      </c>
      <c r="R62" s="272">
        <v>0</v>
      </c>
      <c r="S62" s="272">
        <v>0</v>
      </c>
      <c r="T62" s="272">
        <v>0</v>
      </c>
      <c r="U62" s="272">
        <v>0</v>
      </c>
      <c r="V62" s="272">
        <v>0</v>
      </c>
      <c r="W62" s="272">
        <v>0</v>
      </c>
      <c r="X62" s="272">
        <v>0</v>
      </c>
      <c r="Y62" s="272">
        <v>0</v>
      </c>
      <c r="Z62" s="272">
        <v>0</v>
      </c>
      <c r="AA62" s="272">
        <v>0</v>
      </c>
      <c r="AB62" s="272">
        <v>0</v>
      </c>
      <c r="AC62" s="272">
        <v>0</v>
      </c>
      <c r="AD62" s="272">
        <v>0</v>
      </c>
      <c r="AE62" s="272">
        <v>0</v>
      </c>
      <c r="AF62" s="272">
        <v>0</v>
      </c>
      <c r="AG62" s="170">
        <f t="shared" si="4"/>
        <v>0</v>
      </c>
      <c r="AH62" s="170"/>
      <c r="AI62" s="279">
        <f t="shared" si="10"/>
        <v>0</v>
      </c>
      <c r="AJ62" s="279">
        <f t="shared" si="10"/>
        <v>0</v>
      </c>
      <c r="AK62" s="279">
        <f t="shared" si="10"/>
        <v>0</v>
      </c>
      <c r="AL62" s="279">
        <f t="shared" ref="AL62:AT90" si="12">ROUND(G62*$B62/12,2)</f>
        <v>0</v>
      </c>
      <c r="AM62" s="279">
        <f t="shared" si="12"/>
        <v>0</v>
      </c>
      <c r="AN62" s="279">
        <f t="shared" si="12"/>
        <v>0</v>
      </c>
      <c r="AO62" s="279">
        <f t="shared" si="12"/>
        <v>0</v>
      </c>
      <c r="AP62" s="279">
        <f t="shared" si="12"/>
        <v>0</v>
      </c>
      <c r="AQ62" s="279">
        <f t="shared" si="12"/>
        <v>0</v>
      </c>
      <c r="AR62" s="279">
        <f t="shared" si="12"/>
        <v>0</v>
      </c>
      <c r="AS62" s="279">
        <f t="shared" si="12"/>
        <v>0</v>
      </c>
      <c r="AT62" s="279">
        <f t="shared" si="12"/>
        <v>0</v>
      </c>
      <c r="AU62" s="280">
        <f t="shared" si="6"/>
        <v>0</v>
      </c>
      <c r="AV62" s="280">
        <f t="shared" si="7"/>
        <v>0</v>
      </c>
      <c r="AW62" s="280">
        <f t="shared" si="7"/>
        <v>0</v>
      </c>
      <c r="AX62" s="280">
        <f t="shared" si="7"/>
        <v>0</v>
      </c>
      <c r="AY62" s="280">
        <f t="shared" si="7"/>
        <v>0</v>
      </c>
      <c r="AZ62" s="280">
        <f t="shared" si="11"/>
        <v>0</v>
      </c>
      <c r="BA62" s="280">
        <f t="shared" si="11"/>
        <v>0</v>
      </c>
      <c r="BB62" s="280">
        <f t="shared" si="11"/>
        <v>0</v>
      </c>
      <c r="BC62" s="280">
        <f t="shared" ref="BC62:BK90" si="13">ROUND(X62*$C62/12,2)</f>
        <v>0</v>
      </c>
      <c r="BD62" s="280">
        <f t="shared" si="13"/>
        <v>0</v>
      </c>
      <c r="BE62" s="280">
        <f t="shared" si="13"/>
        <v>0</v>
      </c>
      <c r="BF62" s="280">
        <f t="shared" si="13"/>
        <v>0</v>
      </c>
      <c r="BG62" s="280">
        <f t="shared" si="13"/>
        <v>0</v>
      </c>
      <c r="BH62" s="280">
        <f t="shared" si="13"/>
        <v>0</v>
      </c>
      <c r="BI62" s="280">
        <f t="shared" si="13"/>
        <v>0</v>
      </c>
      <c r="BJ62" s="280">
        <f t="shared" si="13"/>
        <v>0</v>
      </c>
      <c r="BK62" s="280">
        <f t="shared" si="13"/>
        <v>0</v>
      </c>
      <c r="BL62" s="279">
        <f t="shared" si="9"/>
        <v>0</v>
      </c>
    </row>
    <row r="63" spans="1:66" x14ac:dyDescent="0.25">
      <c r="A63" s="176" t="s">
        <v>562</v>
      </c>
      <c r="B63" s="175">
        <v>0</v>
      </c>
      <c r="C63" s="175">
        <v>0</v>
      </c>
      <c r="D63" s="272">
        <v>0</v>
      </c>
      <c r="E63" s="272">
        <v>0</v>
      </c>
      <c r="F63" s="272">
        <v>0</v>
      </c>
      <c r="G63" s="272">
        <v>0</v>
      </c>
      <c r="H63" s="272">
        <v>0</v>
      </c>
      <c r="I63" s="272">
        <v>0</v>
      </c>
      <c r="J63" s="272">
        <v>0</v>
      </c>
      <c r="K63" s="272">
        <v>0</v>
      </c>
      <c r="L63" s="272">
        <v>0</v>
      </c>
      <c r="M63" s="272">
        <v>0</v>
      </c>
      <c r="N63" s="272">
        <v>0</v>
      </c>
      <c r="O63" s="272">
        <v>0</v>
      </c>
      <c r="P63" s="272">
        <f t="shared" si="3"/>
        <v>0</v>
      </c>
      <c r="Q63" s="272">
        <v>0</v>
      </c>
      <c r="R63" s="272">
        <v>0</v>
      </c>
      <c r="S63" s="272">
        <v>0</v>
      </c>
      <c r="T63" s="272">
        <v>0</v>
      </c>
      <c r="U63" s="272">
        <v>0</v>
      </c>
      <c r="V63" s="272">
        <v>0</v>
      </c>
      <c r="W63" s="272">
        <v>0</v>
      </c>
      <c r="X63" s="272">
        <v>0</v>
      </c>
      <c r="Y63" s="272">
        <v>0</v>
      </c>
      <c r="Z63" s="272">
        <v>0</v>
      </c>
      <c r="AA63" s="272">
        <v>0</v>
      </c>
      <c r="AB63" s="272">
        <v>0</v>
      </c>
      <c r="AC63" s="272">
        <v>0</v>
      </c>
      <c r="AD63" s="272">
        <v>0</v>
      </c>
      <c r="AE63" s="272">
        <v>0</v>
      </c>
      <c r="AF63" s="272">
        <v>0</v>
      </c>
      <c r="AG63" s="170">
        <f t="shared" si="4"/>
        <v>0</v>
      </c>
      <c r="AH63" s="170"/>
      <c r="AI63" s="279">
        <f t="shared" ref="AI63:AI94" si="14">ROUND(D63*$B63/12,2)</f>
        <v>0</v>
      </c>
      <c r="AJ63" s="279">
        <f t="shared" ref="AJ63:AJ94" si="15">ROUND(E63*$B63/12,2)</f>
        <v>0</v>
      </c>
      <c r="AK63" s="279">
        <f t="shared" ref="AK63:AK94" si="16">ROUND(F63*$B63/12,2)</f>
        <v>0</v>
      </c>
      <c r="AL63" s="279">
        <f t="shared" si="12"/>
        <v>0</v>
      </c>
      <c r="AM63" s="279">
        <f t="shared" si="12"/>
        <v>0</v>
      </c>
      <c r="AN63" s="279">
        <f t="shared" si="12"/>
        <v>0</v>
      </c>
      <c r="AO63" s="279">
        <f t="shared" si="12"/>
        <v>0</v>
      </c>
      <c r="AP63" s="279">
        <f t="shared" si="12"/>
        <v>0</v>
      </c>
      <c r="AQ63" s="279">
        <f t="shared" si="12"/>
        <v>0</v>
      </c>
      <c r="AR63" s="279">
        <f t="shared" si="12"/>
        <v>0</v>
      </c>
      <c r="AS63" s="279">
        <f t="shared" si="12"/>
        <v>0</v>
      </c>
      <c r="AT63" s="279">
        <f t="shared" si="12"/>
        <v>0</v>
      </c>
      <c r="AU63" s="280">
        <f t="shared" si="6"/>
        <v>0</v>
      </c>
      <c r="AV63" s="280">
        <f t="shared" si="7"/>
        <v>0</v>
      </c>
      <c r="AW63" s="280">
        <f t="shared" si="7"/>
        <v>0</v>
      </c>
      <c r="AX63" s="280">
        <f t="shared" si="7"/>
        <v>0</v>
      </c>
      <c r="AY63" s="280">
        <f t="shared" si="7"/>
        <v>0</v>
      </c>
      <c r="AZ63" s="280">
        <f t="shared" ref="AZ63:AZ94" si="17">ROUND(U63*$C63/12,2)</f>
        <v>0</v>
      </c>
      <c r="BA63" s="280">
        <f t="shared" ref="BA63:BA94" si="18">ROUND(V63*$C63/12,2)</f>
        <v>0</v>
      </c>
      <c r="BB63" s="280">
        <f t="shared" ref="BB63:BB94" si="19">ROUND(W63*$C63/12,2)</f>
        <v>0</v>
      </c>
      <c r="BC63" s="280">
        <f t="shared" si="13"/>
        <v>0</v>
      </c>
      <c r="BD63" s="280">
        <f t="shared" si="13"/>
        <v>0</v>
      </c>
      <c r="BE63" s="280">
        <f t="shared" si="13"/>
        <v>0</v>
      </c>
      <c r="BF63" s="280">
        <f t="shared" si="13"/>
        <v>0</v>
      </c>
      <c r="BG63" s="280">
        <f t="shared" si="13"/>
        <v>0</v>
      </c>
      <c r="BH63" s="280">
        <f t="shared" si="13"/>
        <v>0</v>
      </c>
      <c r="BI63" s="280">
        <f t="shared" si="13"/>
        <v>0</v>
      </c>
      <c r="BJ63" s="280">
        <f t="shared" si="13"/>
        <v>0</v>
      </c>
      <c r="BK63" s="280">
        <f t="shared" si="13"/>
        <v>0</v>
      </c>
      <c r="BL63" s="279">
        <f t="shared" si="9"/>
        <v>0</v>
      </c>
      <c r="BN63" s="279">
        <f>BL63</f>
        <v>0</v>
      </c>
    </row>
    <row r="64" spans="1:66" x14ac:dyDescent="0.25">
      <c r="A64" s="268" t="s">
        <v>563</v>
      </c>
      <c r="B64" s="175">
        <v>0</v>
      </c>
      <c r="C64" s="175">
        <v>0</v>
      </c>
      <c r="D64" s="272">
        <v>0</v>
      </c>
      <c r="E64" s="272">
        <v>0</v>
      </c>
      <c r="F64" s="272">
        <v>0</v>
      </c>
      <c r="G64" s="272">
        <v>0</v>
      </c>
      <c r="H64" s="272">
        <v>0</v>
      </c>
      <c r="I64" s="272">
        <v>0</v>
      </c>
      <c r="J64" s="272">
        <v>0</v>
      </c>
      <c r="K64" s="272">
        <v>0</v>
      </c>
      <c r="L64" s="272">
        <v>0</v>
      </c>
      <c r="M64" s="272">
        <v>0</v>
      </c>
      <c r="N64" s="272">
        <v>0</v>
      </c>
      <c r="O64" s="272">
        <v>0</v>
      </c>
      <c r="P64" s="272">
        <f t="shared" si="3"/>
        <v>0</v>
      </c>
      <c r="Q64" s="272">
        <v>0</v>
      </c>
      <c r="R64" s="272">
        <v>0</v>
      </c>
      <c r="S64" s="272">
        <v>0</v>
      </c>
      <c r="T64" s="272">
        <v>0</v>
      </c>
      <c r="U64" s="272">
        <v>0</v>
      </c>
      <c r="V64" s="272">
        <v>0</v>
      </c>
      <c r="W64" s="272">
        <v>0</v>
      </c>
      <c r="X64" s="272">
        <v>0</v>
      </c>
      <c r="Y64" s="272">
        <v>0</v>
      </c>
      <c r="Z64" s="272">
        <v>0</v>
      </c>
      <c r="AA64" s="272">
        <v>0</v>
      </c>
      <c r="AB64" s="272">
        <v>0</v>
      </c>
      <c r="AC64" s="272">
        <v>0</v>
      </c>
      <c r="AD64" s="272">
        <v>0</v>
      </c>
      <c r="AE64" s="272">
        <v>0</v>
      </c>
      <c r="AF64" s="272">
        <v>0</v>
      </c>
      <c r="AG64" s="170">
        <f t="shared" si="4"/>
        <v>0</v>
      </c>
      <c r="AH64" s="170"/>
      <c r="AI64" s="279">
        <f t="shared" si="14"/>
        <v>0</v>
      </c>
      <c r="AJ64" s="279">
        <f t="shared" si="15"/>
        <v>0</v>
      </c>
      <c r="AK64" s="279">
        <f t="shared" si="16"/>
        <v>0</v>
      </c>
      <c r="AL64" s="279">
        <f t="shared" si="12"/>
        <v>0</v>
      </c>
      <c r="AM64" s="279">
        <f t="shared" si="12"/>
        <v>0</v>
      </c>
      <c r="AN64" s="279">
        <f t="shared" si="12"/>
        <v>0</v>
      </c>
      <c r="AO64" s="279">
        <f t="shared" si="12"/>
        <v>0</v>
      </c>
      <c r="AP64" s="279">
        <f t="shared" si="12"/>
        <v>0</v>
      </c>
      <c r="AQ64" s="279">
        <f t="shared" si="12"/>
        <v>0</v>
      </c>
      <c r="AR64" s="279">
        <f t="shared" si="12"/>
        <v>0</v>
      </c>
      <c r="AS64" s="279">
        <f t="shared" si="12"/>
        <v>0</v>
      </c>
      <c r="AT64" s="279">
        <f t="shared" si="12"/>
        <v>0</v>
      </c>
      <c r="AU64" s="280">
        <f t="shared" si="6"/>
        <v>0</v>
      </c>
      <c r="AV64" s="280">
        <f t="shared" si="7"/>
        <v>0</v>
      </c>
      <c r="AW64" s="280">
        <f t="shared" si="7"/>
        <v>0</v>
      </c>
      <c r="AX64" s="280">
        <f t="shared" si="7"/>
        <v>0</v>
      </c>
      <c r="AY64" s="280">
        <f t="shared" si="7"/>
        <v>0</v>
      </c>
      <c r="AZ64" s="280">
        <f t="shared" si="17"/>
        <v>0</v>
      </c>
      <c r="BA64" s="280">
        <f t="shared" si="18"/>
        <v>0</v>
      </c>
      <c r="BB64" s="280">
        <f t="shared" si="19"/>
        <v>0</v>
      </c>
      <c r="BC64" s="280">
        <f t="shared" si="13"/>
        <v>0</v>
      </c>
      <c r="BD64" s="280">
        <f t="shared" si="13"/>
        <v>0</v>
      </c>
      <c r="BE64" s="280">
        <f t="shared" si="13"/>
        <v>0</v>
      </c>
      <c r="BF64" s="280">
        <f t="shared" si="13"/>
        <v>0</v>
      </c>
      <c r="BG64" s="280">
        <f t="shared" si="13"/>
        <v>0</v>
      </c>
      <c r="BH64" s="280">
        <f t="shared" si="13"/>
        <v>0</v>
      </c>
      <c r="BI64" s="280">
        <f t="shared" si="13"/>
        <v>0</v>
      </c>
      <c r="BJ64" s="280">
        <f t="shared" si="13"/>
        <v>0</v>
      </c>
      <c r="BK64" s="280">
        <f t="shared" si="13"/>
        <v>0</v>
      </c>
      <c r="BL64" s="279">
        <f t="shared" si="9"/>
        <v>0</v>
      </c>
    </row>
    <row r="65" spans="1:71" x14ac:dyDescent="0.25">
      <c r="A65" s="268" t="s">
        <v>190</v>
      </c>
      <c r="B65" s="175">
        <v>3.1600000000000003E-2</v>
      </c>
      <c r="C65" s="175">
        <v>3.2100000000000004E-2</v>
      </c>
      <c r="D65" s="272">
        <v>34647513.759999998</v>
      </c>
      <c r="E65" s="272">
        <v>34647513.759999998</v>
      </c>
      <c r="F65" s="272">
        <v>34647513.759999998</v>
      </c>
      <c r="G65" s="272">
        <v>34647513.759999998</v>
      </c>
      <c r="H65" s="272">
        <v>34647513.759999998</v>
      </c>
      <c r="I65" s="272">
        <v>34647513.759999998</v>
      </c>
      <c r="J65" s="272">
        <v>34647513.759999998</v>
      </c>
      <c r="K65" s="272">
        <v>34647513.759999998</v>
      </c>
      <c r="L65" s="272">
        <v>34647513.759999998</v>
      </c>
      <c r="M65" s="272">
        <v>34647513.759999998</v>
      </c>
      <c r="N65" s="272">
        <v>34647513.759999998</v>
      </c>
      <c r="O65" s="272">
        <v>34647513.759999998</v>
      </c>
      <c r="P65" s="272">
        <f t="shared" si="3"/>
        <v>415770165.11999995</v>
      </c>
      <c r="Q65" s="272">
        <v>34647513.759999998</v>
      </c>
      <c r="R65" s="272">
        <v>18482843.459999997</v>
      </c>
      <c r="S65" s="272">
        <v>2318173.1599999964</v>
      </c>
      <c r="T65" s="272">
        <v>2318173.1599999964</v>
      </c>
      <c r="U65" s="272">
        <v>2318173.1599999964</v>
      </c>
      <c r="V65" s="272">
        <v>2318173.1599999964</v>
      </c>
      <c r="W65" s="272">
        <v>2318173.1599999964</v>
      </c>
      <c r="X65" s="272">
        <v>2318173.1599999964</v>
      </c>
      <c r="Y65" s="272">
        <v>2318173.1599999964</v>
      </c>
      <c r="Z65" s="272">
        <v>2318173.1599999964</v>
      </c>
      <c r="AA65" s="272">
        <v>2318173.1599999964</v>
      </c>
      <c r="AB65" s="272">
        <v>2318173.1599999964</v>
      </c>
      <c r="AC65" s="272">
        <v>2318173.1599999964</v>
      </c>
      <c r="AD65" s="272">
        <v>2318173.1599999964</v>
      </c>
      <c r="AE65" s="272">
        <v>2318173.1599999964</v>
      </c>
      <c r="AF65" s="272">
        <v>2318173.1599999964</v>
      </c>
      <c r="AG65" s="170">
        <f t="shared" si="4"/>
        <v>27818077.919999957</v>
      </c>
      <c r="AH65" s="170"/>
      <c r="AI65" s="279">
        <f t="shared" si="14"/>
        <v>91238.45</v>
      </c>
      <c r="AJ65" s="279">
        <f t="shared" si="15"/>
        <v>91238.45</v>
      </c>
      <c r="AK65" s="279">
        <f t="shared" si="16"/>
        <v>91238.45</v>
      </c>
      <c r="AL65" s="279">
        <f t="shared" si="12"/>
        <v>91238.45</v>
      </c>
      <c r="AM65" s="279">
        <f t="shared" si="12"/>
        <v>91238.45</v>
      </c>
      <c r="AN65" s="279">
        <f t="shared" si="12"/>
        <v>91238.45</v>
      </c>
      <c r="AO65" s="279">
        <f t="shared" si="12"/>
        <v>91238.45</v>
      </c>
      <c r="AP65" s="279">
        <f t="shared" si="12"/>
        <v>91238.45</v>
      </c>
      <c r="AQ65" s="279">
        <f t="shared" si="12"/>
        <v>91238.45</v>
      </c>
      <c r="AR65" s="279">
        <f t="shared" si="12"/>
        <v>91238.45</v>
      </c>
      <c r="AS65" s="279">
        <f t="shared" si="12"/>
        <v>91238.45</v>
      </c>
      <c r="AT65" s="279">
        <f t="shared" si="12"/>
        <v>91238.45</v>
      </c>
      <c r="AU65" s="280">
        <f t="shared" si="6"/>
        <v>1094861.3999999997</v>
      </c>
      <c r="AV65" s="280">
        <f t="shared" si="7"/>
        <v>91238.45</v>
      </c>
      <c r="AW65" s="280">
        <f t="shared" si="7"/>
        <v>48671.49</v>
      </c>
      <c r="AX65" s="280">
        <f t="shared" si="7"/>
        <v>6104.52</v>
      </c>
      <c r="AY65" s="280">
        <f t="shared" si="7"/>
        <v>6104.52</v>
      </c>
      <c r="AZ65" s="280">
        <f t="shared" si="17"/>
        <v>6201.11</v>
      </c>
      <c r="BA65" s="280">
        <f t="shared" si="18"/>
        <v>6201.11</v>
      </c>
      <c r="BB65" s="280">
        <f t="shared" si="19"/>
        <v>6201.11</v>
      </c>
      <c r="BC65" s="280">
        <f t="shared" si="13"/>
        <v>6201.11</v>
      </c>
      <c r="BD65" s="280">
        <f t="shared" si="13"/>
        <v>6201.11</v>
      </c>
      <c r="BE65" s="280">
        <f t="shared" si="13"/>
        <v>6201.11</v>
      </c>
      <c r="BF65" s="280">
        <f t="shared" si="13"/>
        <v>6201.11</v>
      </c>
      <c r="BG65" s="280">
        <f t="shared" si="13"/>
        <v>6201.11</v>
      </c>
      <c r="BH65" s="280">
        <f t="shared" si="13"/>
        <v>6201.11</v>
      </c>
      <c r="BI65" s="280">
        <f t="shared" si="13"/>
        <v>6201.11</v>
      </c>
      <c r="BJ65" s="280">
        <f t="shared" si="13"/>
        <v>6201.11</v>
      </c>
      <c r="BK65" s="280">
        <f t="shared" si="13"/>
        <v>6201.11</v>
      </c>
      <c r="BL65" s="279">
        <f t="shared" si="9"/>
        <v>74413.319999999992</v>
      </c>
      <c r="BP65" s="268" t="s">
        <v>734</v>
      </c>
    </row>
    <row r="66" spans="1:71" x14ac:dyDescent="0.25">
      <c r="A66" s="268" t="s">
        <v>564</v>
      </c>
      <c r="B66" s="175">
        <v>0</v>
      </c>
      <c r="C66" s="294">
        <f>BR73</f>
        <v>2.3158608717207461E-2</v>
      </c>
      <c r="D66" s="272">
        <v>13208176.67</v>
      </c>
      <c r="E66" s="272">
        <v>13208176.67</v>
      </c>
      <c r="F66" s="272">
        <v>13208176.67</v>
      </c>
      <c r="G66" s="272">
        <v>13208176.67</v>
      </c>
      <c r="H66" s="272">
        <v>13208176.67</v>
      </c>
      <c r="I66" s="272">
        <v>13208176.67</v>
      </c>
      <c r="J66" s="272">
        <v>13208176.67</v>
      </c>
      <c r="K66" s="272">
        <v>13208176.67</v>
      </c>
      <c r="L66" s="272">
        <v>13208176.67</v>
      </c>
      <c r="M66" s="272">
        <v>13208176.67</v>
      </c>
      <c r="N66" s="272">
        <v>13208176.67</v>
      </c>
      <c r="O66" s="272">
        <v>13208176.67</v>
      </c>
      <c r="P66" s="272">
        <f t="shared" si="3"/>
        <v>158498120.03999999</v>
      </c>
      <c r="Q66" s="272">
        <v>13208176.67</v>
      </c>
      <c r="R66" s="272">
        <v>13208176.67</v>
      </c>
      <c r="S66" s="272">
        <v>13208176.67</v>
      </c>
      <c r="T66" s="272">
        <v>13208176.67</v>
      </c>
      <c r="U66" s="272">
        <v>13208176.67</v>
      </c>
      <c r="V66" s="272">
        <v>13208176.67</v>
      </c>
      <c r="W66" s="272">
        <v>13208176.67</v>
      </c>
      <c r="X66" s="272">
        <v>13208176.67</v>
      </c>
      <c r="Y66" s="272">
        <v>13208176.67</v>
      </c>
      <c r="Z66" s="272">
        <v>13208176.67</v>
      </c>
      <c r="AA66" s="272">
        <v>13208176.67</v>
      </c>
      <c r="AB66" s="272">
        <v>13208176.67</v>
      </c>
      <c r="AC66" s="272">
        <v>13208176.67</v>
      </c>
      <c r="AD66" s="272">
        <v>13208176.67</v>
      </c>
      <c r="AE66" s="272">
        <v>13208176.67</v>
      </c>
      <c r="AF66" s="272">
        <v>13208176.67</v>
      </c>
      <c r="AG66" s="170">
        <f t="shared" si="4"/>
        <v>158498120.03999999</v>
      </c>
      <c r="AH66" s="170"/>
      <c r="AI66" s="279">
        <f t="shared" si="14"/>
        <v>0</v>
      </c>
      <c r="AJ66" s="279">
        <f t="shared" si="15"/>
        <v>0</v>
      </c>
      <c r="AK66" s="279">
        <f t="shared" si="16"/>
        <v>0</v>
      </c>
      <c r="AL66" s="279">
        <f t="shared" si="12"/>
        <v>0</v>
      </c>
      <c r="AM66" s="279">
        <f t="shared" si="12"/>
        <v>0</v>
      </c>
      <c r="AN66" s="279">
        <f t="shared" si="12"/>
        <v>0</v>
      </c>
      <c r="AO66" s="279">
        <f t="shared" si="12"/>
        <v>0</v>
      </c>
      <c r="AP66" s="279">
        <f t="shared" si="12"/>
        <v>0</v>
      </c>
      <c r="AQ66" s="279">
        <f t="shared" si="12"/>
        <v>0</v>
      </c>
      <c r="AR66" s="279">
        <f t="shared" si="12"/>
        <v>0</v>
      </c>
      <c r="AS66" s="279">
        <f t="shared" si="12"/>
        <v>0</v>
      </c>
      <c r="AT66" s="279">
        <f t="shared" si="12"/>
        <v>0</v>
      </c>
      <c r="AU66" s="280">
        <f t="shared" si="6"/>
        <v>0</v>
      </c>
      <c r="AV66" s="280">
        <f t="shared" si="7"/>
        <v>0</v>
      </c>
      <c r="AW66" s="280">
        <f t="shared" si="7"/>
        <v>0</v>
      </c>
      <c r="AX66" s="280">
        <f t="shared" si="7"/>
        <v>0</v>
      </c>
      <c r="AY66" s="280">
        <f t="shared" si="7"/>
        <v>0</v>
      </c>
      <c r="AZ66" s="280">
        <f t="shared" si="17"/>
        <v>25490.25</v>
      </c>
      <c r="BA66" s="280">
        <f t="shared" si="18"/>
        <v>25490.25</v>
      </c>
      <c r="BB66" s="280">
        <f t="shared" si="19"/>
        <v>25490.25</v>
      </c>
      <c r="BC66" s="280">
        <f t="shared" si="13"/>
        <v>25490.25</v>
      </c>
      <c r="BD66" s="280">
        <f t="shared" si="13"/>
        <v>25490.25</v>
      </c>
      <c r="BE66" s="280">
        <f t="shared" si="13"/>
        <v>25490.25</v>
      </c>
      <c r="BF66" s="280">
        <f t="shared" si="13"/>
        <v>25490.25</v>
      </c>
      <c r="BG66" s="280">
        <f t="shared" si="13"/>
        <v>25490.25</v>
      </c>
      <c r="BH66" s="280">
        <f t="shared" si="13"/>
        <v>25490.25</v>
      </c>
      <c r="BI66" s="280">
        <f t="shared" si="13"/>
        <v>25490.25</v>
      </c>
      <c r="BJ66" s="280">
        <f t="shared" si="13"/>
        <v>25490.25</v>
      </c>
      <c r="BK66" s="280">
        <f t="shared" si="13"/>
        <v>25490.25</v>
      </c>
      <c r="BL66" s="279">
        <f t="shared" si="9"/>
        <v>305883</v>
      </c>
      <c r="BP66" s="272">
        <v>9299115</v>
      </c>
      <c r="BQ66" s="295">
        <v>0</v>
      </c>
      <c r="BR66" s="272">
        <f>BP66*BQ66</f>
        <v>0</v>
      </c>
    </row>
    <row r="67" spans="1:71" x14ac:dyDescent="0.25">
      <c r="A67" s="268" t="s">
        <v>565</v>
      </c>
      <c r="B67" s="175">
        <v>3.1600000000000003E-2</v>
      </c>
      <c r="C67" s="175">
        <v>3.2100000000000004E-2</v>
      </c>
      <c r="D67" s="272">
        <v>0</v>
      </c>
      <c r="E67" s="272">
        <v>0</v>
      </c>
      <c r="F67" s="272">
        <v>0</v>
      </c>
      <c r="G67" s="272">
        <v>0</v>
      </c>
      <c r="H67" s="272">
        <v>0</v>
      </c>
      <c r="I67" s="272">
        <v>0</v>
      </c>
      <c r="J67" s="272">
        <v>0</v>
      </c>
      <c r="K67" s="272">
        <v>0</v>
      </c>
      <c r="L67" s="272">
        <v>0</v>
      </c>
      <c r="M67" s="272">
        <v>0</v>
      </c>
      <c r="N67" s="272">
        <v>0</v>
      </c>
      <c r="O67" s="272">
        <v>0</v>
      </c>
      <c r="P67" s="272">
        <f t="shared" si="3"/>
        <v>0</v>
      </c>
      <c r="Q67" s="272">
        <v>0</v>
      </c>
      <c r="R67" s="272">
        <v>0</v>
      </c>
      <c r="S67" s="272">
        <v>0</v>
      </c>
      <c r="T67" s="272">
        <v>0</v>
      </c>
      <c r="U67" s="272">
        <v>0</v>
      </c>
      <c r="V67" s="272">
        <v>0</v>
      </c>
      <c r="W67" s="272">
        <v>0</v>
      </c>
      <c r="X67" s="272">
        <v>0</v>
      </c>
      <c r="Y67" s="272">
        <v>0</v>
      </c>
      <c r="Z67" s="272">
        <v>0</v>
      </c>
      <c r="AA67" s="272">
        <v>0</v>
      </c>
      <c r="AB67" s="272">
        <v>0</v>
      </c>
      <c r="AC67" s="272">
        <v>0</v>
      </c>
      <c r="AD67" s="272">
        <v>0</v>
      </c>
      <c r="AE67" s="272">
        <v>0</v>
      </c>
      <c r="AF67" s="272">
        <v>0</v>
      </c>
      <c r="AG67" s="170">
        <f t="shared" si="4"/>
        <v>0</v>
      </c>
      <c r="AH67" s="170"/>
      <c r="AI67" s="279">
        <f t="shared" si="14"/>
        <v>0</v>
      </c>
      <c r="AJ67" s="279">
        <f t="shared" si="15"/>
        <v>0</v>
      </c>
      <c r="AK67" s="279">
        <f t="shared" si="16"/>
        <v>0</v>
      </c>
      <c r="AL67" s="279">
        <f t="shared" si="12"/>
        <v>0</v>
      </c>
      <c r="AM67" s="279">
        <f t="shared" si="12"/>
        <v>0</v>
      </c>
      <c r="AN67" s="279">
        <f t="shared" si="12"/>
        <v>0</v>
      </c>
      <c r="AO67" s="279">
        <f t="shared" si="12"/>
        <v>0</v>
      </c>
      <c r="AP67" s="279">
        <f t="shared" si="12"/>
        <v>0</v>
      </c>
      <c r="AQ67" s="279">
        <f t="shared" si="12"/>
        <v>0</v>
      </c>
      <c r="AR67" s="279">
        <f t="shared" si="12"/>
        <v>0</v>
      </c>
      <c r="AS67" s="279">
        <f t="shared" si="12"/>
        <v>0</v>
      </c>
      <c r="AT67" s="279">
        <f t="shared" si="12"/>
        <v>0</v>
      </c>
      <c r="AU67" s="280">
        <f t="shared" si="6"/>
        <v>0</v>
      </c>
      <c r="AV67" s="280">
        <f t="shared" si="7"/>
        <v>0</v>
      </c>
      <c r="AW67" s="280">
        <f t="shared" si="7"/>
        <v>0</v>
      </c>
      <c r="AX67" s="280">
        <f t="shared" si="7"/>
        <v>0</v>
      </c>
      <c r="AY67" s="280">
        <f t="shared" si="7"/>
        <v>0</v>
      </c>
      <c r="AZ67" s="280">
        <f t="shared" si="17"/>
        <v>0</v>
      </c>
      <c r="BA67" s="280">
        <f t="shared" si="18"/>
        <v>0</v>
      </c>
      <c r="BB67" s="280">
        <f t="shared" si="19"/>
        <v>0</v>
      </c>
      <c r="BC67" s="280">
        <f t="shared" si="13"/>
        <v>0</v>
      </c>
      <c r="BD67" s="280">
        <f t="shared" si="13"/>
        <v>0</v>
      </c>
      <c r="BE67" s="280">
        <f t="shared" si="13"/>
        <v>0</v>
      </c>
      <c r="BF67" s="280">
        <f t="shared" si="13"/>
        <v>0</v>
      </c>
      <c r="BG67" s="280">
        <f t="shared" si="13"/>
        <v>0</v>
      </c>
      <c r="BH67" s="280">
        <f t="shared" si="13"/>
        <v>0</v>
      </c>
      <c r="BI67" s="280">
        <f t="shared" si="13"/>
        <v>0</v>
      </c>
      <c r="BJ67" s="280">
        <f t="shared" si="13"/>
        <v>0</v>
      </c>
      <c r="BK67" s="280">
        <f t="shared" si="13"/>
        <v>0</v>
      </c>
      <c r="BL67" s="279">
        <f t="shared" si="9"/>
        <v>0</v>
      </c>
      <c r="BN67" s="279">
        <f>BL67</f>
        <v>0</v>
      </c>
      <c r="BP67" s="272">
        <v>3909061.87</v>
      </c>
      <c r="BQ67" s="295">
        <v>7.8200000000000006E-2</v>
      </c>
      <c r="BR67" s="272">
        <f>BP67*BQ67</f>
        <v>305688.63823400001</v>
      </c>
    </row>
    <row r="68" spans="1:71" x14ac:dyDescent="0.25">
      <c r="A68" s="268" t="s">
        <v>566</v>
      </c>
      <c r="B68" s="175">
        <v>0</v>
      </c>
      <c r="C68" s="175">
        <v>3.2100000000000004E-2</v>
      </c>
      <c r="D68" s="272">
        <v>0</v>
      </c>
      <c r="E68" s="272">
        <v>0</v>
      </c>
      <c r="F68" s="272">
        <v>0</v>
      </c>
      <c r="G68" s="272">
        <v>0</v>
      </c>
      <c r="H68" s="272">
        <v>0</v>
      </c>
      <c r="I68" s="272">
        <v>0</v>
      </c>
      <c r="J68" s="272">
        <v>0</v>
      </c>
      <c r="K68" s="272">
        <v>0</v>
      </c>
      <c r="L68" s="272">
        <v>0</v>
      </c>
      <c r="M68" s="272">
        <v>0</v>
      </c>
      <c r="N68" s="272">
        <v>0</v>
      </c>
      <c r="O68" s="272">
        <v>0</v>
      </c>
      <c r="P68" s="272">
        <f t="shared" si="3"/>
        <v>0</v>
      </c>
      <c r="Q68" s="272">
        <v>0</v>
      </c>
      <c r="R68" s="272">
        <v>0</v>
      </c>
      <c r="S68" s="272">
        <v>0</v>
      </c>
      <c r="T68" s="272">
        <v>0</v>
      </c>
      <c r="U68" s="272">
        <v>0</v>
      </c>
      <c r="V68" s="272">
        <v>0</v>
      </c>
      <c r="W68" s="272">
        <v>0</v>
      </c>
      <c r="X68" s="272">
        <v>0</v>
      </c>
      <c r="Y68" s="272">
        <v>0</v>
      </c>
      <c r="Z68" s="272">
        <v>0</v>
      </c>
      <c r="AA68" s="272">
        <v>0</v>
      </c>
      <c r="AB68" s="272">
        <v>0</v>
      </c>
      <c r="AC68" s="272">
        <v>0</v>
      </c>
      <c r="AD68" s="272">
        <v>0</v>
      </c>
      <c r="AE68" s="272">
        <v>0</v>
      </c>
      <c r="AF68" s="272">
        <v>0</v>
      </c>
      <c r="AG68" s="170">
        <f t="shared" si="4"/>
        <v>0</v>
      </c>
      <c r="AH68" s="170"/>
      <c r="AI68" s="279">
        <f t="shared" si="14"/>
        <v>0</v>
      </c>
      <c r="AJ68" s="279">
        <f t="shared" si="15"/>
        <v>0</v>
      </c>
      <c r="AK68" s="279">
        <f t="shared" si="16"/>
        <v>0</v>
      </c>
      <c r="AL68" s="279">
        <f t="shared" si="12"/>
        <v>0</v>
      </c>
      <c r="AM68" s="279">
        <f t="shared" si="12"/>
        <v>0</v>
      </c>
      <c r="AN68" s="279">
        <f t="shared" si="12"/>
        <v>0</v>
      </c>
      <c r="AO68" s="279">
        <f t="shared" si="12"/>
        <v>0</v>
      </c>
      <c r="AP68" s="279">
        <f t="shared" si="12"/>
        <v>0</v>
      </c>
      <c r="AQ68" s="279">
        <f t="shared" si="12"/>
        <v>0</v>
      </c>
      <c r="AR68" s="279">
        <f t="shared" si="12"/>
        <v>0</v>
      </c>
      <c r="AS68" s="279">
        <f t="shared" si="12"/>
        <v>0</v>
      </c>
      <c r="AT68" s="279">
        <f t="shared" si="12"/>
        <v>0</v>
      </c>
      <c r="AU68" s="280">
        <f t="shared" si="6"/>
        <v>0</v>
      </c>
      <c r="AV68" s="280">
        <f t="shared" si="7"/>
        <v>0</v>
      </c>
      <c r="AW68" s="280">
        <f t="shared" si="7"/>
        <v>0</v>
      </c>
      <c r="AX68" s="280">
        <f t="shared" si="7"/>
        <v>0</v>
      </c>
      <c r="AY68" s="280">
        <f t="shared" si="7"/>
        <v>0</v>
      </c>
      <c r="AZ68" s="280">
        <f t="shared" si="17"/>
        <v>0</v>
      </c>
      <c r="BA68" s="280">
        <f t="shared" si="18"/>
        <v>0</v>
      </c>
      <c r="BB68" s="280">
        <f t="shared" si="19"/>
        <v>0</v>
      </c>
      <c r="BC68" s="280">
        <f t="shared" si="13"/>
        <v>0</v>
      </c>
      <c r="BD68" s="280">
        <f t="shared" si="13"/>
        <v>0</v>
      </c>
      <c r="BE68" s="280">
        <f t="shared" si="13"/>
        <v>0</v>
      </c>
      <c r="BF68" s="280">
        <f t="shared" si="13"/>
        <v>0</v>
      </c>
      <c r="BG68" s="280">
        <f t="shared" si="13"/>
        <v>0</v>
      </c>
      <c r="BH68" s="280">
        <f t="shared" si="13"/>
        <v>0</v>
      </c>
      <c r="BI68" s="280">
        <f t="shared" si="13"/>
        <v>0</v>
      </c>
      <c r="BJ68" s="280">
        <f t="shared" si="13"/>
        <v>0</v>
      </c>
      <c r="BK68" s="280">
        <f t="shared" si="13"/>
        <v>0</v>
      </c>
      <c r="BL68" s="279">
        <f t="shared" si="9"/>
        <v>0</v>
      </c>
      <c r="BN68" s="279">
        <f>BL68</f>
        <v>0</v>
      </c>
      <c r="BP68" s="272">
        <f>SUM(BP66:BP67)</f>
        <v>13208176.870000001</v>
      </c>
      <c r="BQ68" s="295">
        <f>BR68/BP68</f>
        <v>2.3143893456508507E-2</v>
      </c>
      <c r="BR68" s="272">
        <f>SUM(BR66:BR67)</f>
        <v>305688.63823400001</v>
      </c>
      <c r="BS68" s="295">
        <f>BR68/BP68</f>
        <v>2.3143893456508507E-2</v>
      </c>
    </row>
    <row r="69" spans="1:71" x14ac:dyDescent="0.25">
      <c r="A69" s="268" t="s">
        <v>191</v>
      </c>
      <c r="B69" s="175">
        <v>2.98E-2</v>
      </c>
      <c r="C69" s="175">
        <v>3.0799999999999998E-2</v>
      </c>
      <c r="D69" s="272">
        <v>46113867.229999997</v>
      </c>
      <c r="E69" s="272">
        <v>46113698.68</v>
      </c>
      <c r="F69" s="272">
        <v>46113530.119999997</v>
      </c>
      <c r="G69" s="272">
        <v>46104074.119999997</v>
      </c>
      <c r="H69" s="272">
        <v>45999886.369999997</v>
      </c>
      <c r="I69" s="272">
        <v>45905154.619999997</v>
      </c>
      <c r="J69" s="272">
        <v>45914622.82</v>
      </c>
      <c r="K69" s="272">
        <v>45924091.019999996</v>
      </c>
      <c r="L69" s="272">
        <v>45924091.019999996</v>
      </c>
      <c r="M69" s="272">
        <v>45924091.019999996</v>
      </c>
      <c r="N69" s="272">
        <v>45924091.019999996</v>
      </c>
      <c r="O69" s="272">
        <v>45924091.019999996</v>
      </c>
      <c r="P69" s="272">
        <f t="shared" si="3"/>
        <v>551885289.05999994</v>
      </c>
      <c r="Q69" s="272">
        <v>45924091.019999996</v>
      </c>
      <c r="R69" s="272">
        <v>23424141.069999997</v>
      </c>
      <c r="S69" s="272">
        <v>924191.11999999732</v>
      </c>
      <c r="T69" s="272">
        <v>924191.11999999732</v>
      </c>
      <c r="U69" s="272">
        <v>924191.11999999732</v>
      </c>
      <c r="V69" s="272">
        <v>924191.11999999732</v>
      </c>
      <c r="W69" s="272">
        <v>924191.11999999732</v>
      </c>
      <c r="X69" s="272">
        <v>924191.11999999732</v>
      </c>
      <c r="Y69" s="272">
        <v>924191.11999999732</v>
      </c>
      <c r="Z69" s="272">
        <v>924191.11999999732</v>
      </c>
      <c r="AA69" s="272">
        <v>924191.11999999732</v>
      </c>
      <c r="AB69" s="272">
        <v>924191.11999999732</v>
      </c>
      <c r="AC69" s="272">
        <v>924191.11999999732</v>
      </c>
      <c r="AD69" s="272">
        <v>924191.11999999732</v>
      </c>
      <c r="AE69" s="272">
        <v>924191.11999999732</v>
      </c>
      <c r="AF69" s="272">
        <v>924191.11999999732</v>
      </c>
      <c r="AG69" s="170">
        <f t="shared" si="4"/>
        <v>11090293.439999968</v>
      </c>
      <c r="AH69" s="170"/>
      <c r="AI69" s="279">
        <f t="shared" si="14"/>
        <v>114516.1</v>
      </c>
      <c r="AJ69" s="279">
        <f t="shared" si="15"/>
        <v>114515.69</v>
      </c>
      <c r="AK69" s="279">
        <f t="shared" si="16"/>
        <v>114515.27</v>
      </c>
      <c r="AL69" s="279">
        <f t="shared" si="12"/>
        <v>114491.78</v>
      </c>
      <c r="AM69" s="279">
        <f t="shared" si="12"/>
        <v>114233.05</v>
      </c>
      <c r="AN69" s="279">
        <f t="shared" si="12"/>
        <v>113997.8</v>
      </c>
      <c r="AO69" s="279">
        <f t="shared" si="12"/>
        <v>114021.31</v>
      </c>
      <c r="AP69" s="279">
        <f t="shared" si="12"/>
        <v>114044.83</v>
      </c>
      <c r="AQ69" s="279">
        <f t="shared" si="12"/>
        <v>114044.83</v>
      </c>
      <c r="AR69" s="279">
        <f t="shared" si="12"/>
        <v>114044.83</v>
      </c>
      <c r="AS69" s="279">
        <f t="shared" si="12"/>
        <v>114044.83</v>
      </c>
      <c r="AT69" s="279">
        <f t="shared" si="12"/>
        <v>114044.83</v>
      </c>
      <c r="AU69" s="280">
        <f t="shared" si="6"/>
        <v>1370515.1500000001</v>
      </c>
      <c r="AV69" s="280">
        <f t="shared" si="7"/>
        <v>114044.83</v>
      </c>
      <c r="AW69" s="280">
        <f t="shared" si="7"/>
        <v>58169.95</v>
      </c>
      <c r="AX69" s="280">
        <f t="shared" si="7"/>
        <v>2295.0700000000002</v>
      </c>
      <c r="AY69" s="280">
        <f t="shared" si="7"/>
        <v>2295.0700000000002</v>
      </c>
      <c r="AZ69" s="280">
        <f t="shared" si="17"/>
        <v>2372.09</v>
      </c>
      <c r="BA69" s="280">
        <f t="shared" si="18"/>
        <v>2372.09</v>
      </c>
      <c r="BB69" s="280">
        <f t="shared" si="19"/>
        <v>2372.09</v>
      </c>
      <c r="BC69" s="280">
        <f t="shared" si="13"/>
        <v>2372.09</v>
      </c>
      <c r="BD69" s="280">
        <f t="shared" si="13"/>
        <v>2372.09</v>
      </c>
      <c r="BE69" s="280">
        <f t="shared" si="13"/>
        <v>2372.09</v>
      </c>
      <c r="BF69" s="280">
        <f t="shared" si="13"/>
        <v>2372.09</v>
      </c>
      <c r="BG69" s="280">
        <f t="shared" si="13"/>
        <v>2372.09</v>
      </c>
      <c r="BH69" s="280">
        <f t="shared" si="13"/>
        <v>2372.09</v>
      </c>
      <c r="BI69" s="280">
        <f t="shared" si="13"/>
        <v>2372.09</v>
      </c>
      <c r="BJ69" s="280">
        <f t="shared" si="13"/>
        <v>2372.09</v>
      </c>
      <c r="BK69" s="280">
        <f t="shared" si="13"/>
        <v>2372.09</v>
      </c>
      <c r="BL69" s="279">
        <f t="shared" si="9"/>
        <v>28465.08</v>
      </c>
      <c r="BR69" s="279">
        <f>BR68/12</f>
        <v>25474.053186166668</v>
      </c>
    </row>
    <row r="70" spans="1:71" x14ac:dyDescent="0.25">
      <c r="A70" s="268" t="s">
        <v>567</v>
      </c>
      <c r="B70" s="175">
        <v>2.98E-2</v>
      </c>
      <c r="C70" s="175">
        <v>3.0799999999999998E-2</v>
      </c>
      <c r="D70" s="272">
        <v>0</v>
      </c>
      <c r="E70" s="272">
        <v>0</v>
      </c>
      <c r="F70" s="272">
        <v>0</v>
      </c>
      <c r="G70" s="272">
        <v>0</v>
      </c>
      <c r="H70" s="272">
        <v>0</v>
      </c>
      <c r="I70" s="272">
        <v>0</v>
      </c>
      <c r="J70" s="272">
        <v>0</v>
      </c>
      <c r="K70" s="272">
        <v>0</v>
      </c>
      <c r="L70" s="272">
        <v>0</v>
      </c>
      <c r="M70" s="272">
        <v>0</v>
      </c>
      <c r="N70" s="272">
        <v>0</v>
      </c>
      <c r="O70" s="272">
        <v>0</v>
      </c>
      <c r="P70" s="272">
        <f t="shared" ref="P70:P133" si="20">SUM(D70:O70)</f>
        <v>0</v>
      </c>
      <c r="Q70" s="272">
        <v>0</v>
      </c>
      <c r="R70" s="272">
        <v>0</v>
      </c>
      <c r="S70" s="272">
        <v>0</v>
      </c>
      <c r="T70" s="272">
        <v>0</v>
      </c>
      <c r="U70" s="272">
        <v>0</v>
      </c>
      <c r="V70" s="272">
        <v>0</v>
      </c>
      <c r="W70" s="272">
        <v>0</v>
      </c>
      <c r="X70" s="272">
        <v>0</v>
      </c>
      <c r="Y70" s="272">
        <v>0</v>
      </c>
      <c r="Z70" s="272">
        <v>0</v>
      </c>
      <c r="AA70" s="272">
        <v>0</v>
      </c>
      <c r="AB70" s="272">
        <v>0</v>
      </c>
      <c r="AC70" s="272">
        <v>0</v>
      </c>
      <c r="AD70" s="272">
        <v>0</v>
      </c>
      <c r="AE70" s="272">
        <v>0</v>
      </c>
      <c r="AF70" s="272">
        <v>0</v>
      </c>
      <c r="AG70" s="170">
        <f t="shared" ref="AG70:AG133" si="21">SUM(U70:AF70)</f>
        <v>0</v>
      </c>
      <c r="AH70" s="170"/>
      <c r="AI70" s="279">
        <f t="shared" si="14"/>
        <v>0</v>
      </c>
      <c r="AJ70" s="279">
        <f t="shared" si="15"/>
        <v>0</v>
      </c>
      <c r="AK70" s="279">
        <f t="shared" si="16"/>
        <v>0</v>
      </c>
      <c r="AL70" s="279">
        <f t="shared" si="12"/>
        <v>0</v>
      </c>
      <c r="AM70" s="279">
        <f t="shared" si="12"/>
        <v>0</v>
      </c>
      <c r="AN70" s="279">
        <f t="shared" si="12"/>
        <v>0</v>
      </c>
      <c r="AO70" s="279">
        <f t="shared" si="12"/>
        <v>0</v>
      </c>
      <c r="AP70" s="279">
        <f t="shared" si="12"/>
        <v>0</v>
      </c>
      <c r="AQ70" s="279">
        <f t="shared" si="12"/>
        <v>0</v>
      </c>
      <c r="AR70" s="279">
        <f t="shared" si="12"/>
        <v>0</v>
      </c>
      <c r="AS70" s="279">
        <f t="shared" si="12"/>
        <v>0</v>
      </c>
      <c r="AT70" s="279">
        <f t="shared" si="12"/>
        <v>0</v>
      </c>
      <c r="AU70" s="280">
        <f t="shared" ref="AU70:AU133" si="22">SUM(AI70:AT70)</f>
        <v>0</v>
      </c>
      <c r="AV70" s="280">
        <f t="shared" ref="AV70:AY94" si="23">ROUND(Q70*$B70/12,2)</f>
        <v>0</v>
      </c>
      <c r="AW70" s="280">
        <f t="shared" si="23"/>
        <v>0</v>
      </c>
      <c r="AX70" s="280">
        <f t="shared" si="23"/>
        <v>0</v>
      </c>
      <c r="AY70" s="280">
        <f t="shared" si="23"/>
        <v>0</v>
      </c>
      <c r="AZ70" s="280">
        <f t="shared" si="17"/>
        <v>0</v>
      </c>
      <c r="BA70" s="280">
        <f t="shared" si="18"/>
        <v>0</v>
      </c>
      <c r="BB70" s="280">
        <f t="shared" si="19"/>
        <v>0</v>
      </c>
      <c r="BC70" s="280">
        <f t="shared" si="13"/>
        <v>0</v>
      </c>
      <c r="BD70" s="280">
        <f t="shared" si="13"/>
        <v>0</v>
      </c>
      <c r="BE70" s="280">
        <f t="shared" si="13"/>
        <v>0</v>
      </c>
      <c r="BF70" s="280">
        <f t="shared" si="13"/>
        <v>0</v>
      </c>
      <c r="BG70" s="280">
        <f t="shared" si="13"/>
        <v>0</v>
      </c>
      <c r="BH70" s="280">
        <f t="shared" si="13"/>
        <v>0</v>
      </c>
      <c r="BI70" s="280">
        <f t="shared" si="13"/>
        <v>0</v>
      </c>
      <c r="BJ70" s="280">
        <f t="shared" si="13"/>
        <v>0</v>
      </c>
      <c r="BK70" s="280">
        <f t="shared" si="13"/>
        <v>0</v>
      </c>
      <c r="BL70" s="279">
        <f t="shared" ref="BL70:BL133" si="24">SUM(AZ70:BK70)</f>
        <v>0</v>
      </c>
      <c r="BN70" s="279">
        <f>BL70</f>
        <v>0</v>
      </c>
      <c r="BR70" s="452">
        <f>BR69/BP68</f>
        <v>1.9286577880423753E-3</v>
      </c>
    </row>
    <row r="71" spans="1:71" x14ac:dyDescent="0.25">
      <c r="A71" s="268" t="s">
        <v>568</v>
      </c>
      <c r="B71" s="175">
        <v>2.98E-2</v>
      </c>
      <c r="C71" s="175">
        <v>3.0799999999999998E-2</v>
      </c>
      <c r="D71" s="272">
        <v>0</v>
      </c>
      <c r="E71" s="272">
        <v>0</v>
      </c>
      <c r="F71" s="272">
        <v>0</v>
      </c>
      <c r="G71" s="272">
        <v>0</v>
      </c>
      <c r="H71" s="272">
        <v>0</v>
      </c>
      <c r="I71" s="272">
        <v>0</v>
      </c>
      <c r="J71" s="272">
        <v>0</v>
      </c>
      <c r="K71" s="272">
        <v>0</v>
      </c>
      <c r="L71" s="272">
        <v>0</v>
      </c>
      <c r="M71" s="272">
        <v>0</v>
      </c>
      <c r="N71" s="272">
        <v>0</v>
      </c>
      <c r="O71" s="272">
        <v>0</v>
      </c>
      <c r="P71" s="272">
        <f t="shared" si="20"/>
        <v>0</v>
      </c>
      <c r="Q71" s="272">
        <v>0</v>
      </c>
      <c r="R71" s="272">
        <v>0</v>
      </c>
      <c r="S71" s="272">
        <v>0</v>
      </c>
      <c r="T71" s="272">
        <v>0</v>
      </c>
      <c r="U71" s="272">
        <v>0</v>
      </c>
      <c r="V71" s="272">
        <v>0</v>
      </c>
      <c r="W71" s="272">
        <v>0</v>
      </c>
      <c r="X71" s="272">
        <v>0</v>
      </c>
      <c r="Y71" s="272">
        <v>0</v>
      </c>
      <c r="Z71" s="272">
        <v>0</v>
      </c>
      <c r="AA71" s="272">
        <v>0</v>
      </c>
      <c r="AB71" s="272">
        <v>0</v>
      </c>
      <c r="AC71" s="272">
        <v>0</v>
      </c>
      <c r="AD71" s="272">
        <v>0</v>
      </c>
      <c r="AE71" s="272">
        <v>0</v>
      </c>
      <c r="AF71" s="272">
        <v>0</v>
      </c>
      <c r="AG71" s="170">
        <f t="shared" si="21"/>
        <v>0</v>
      </c>
      <c r="AH71" s="170"/>
      <c r="AI71" s="279">
        <f t="shared" si="14"/>
        <v>0</v>
      </c>
      <c r="AJ71" s="279">
        <f t="shared" si="15"/>
        <v>0</v>
      </c>
      <c r="AK71" s="279">
        <f t="shared" si="16"/>
        <v>0</v>
      </c>
      <c r="AL71" s="279">
        <f t="shared" si="12"/>
        <v>0</v>
      </c>
      <c r="AM71" s="279">
        <f t="shared" si="12"/>
        <v>0</v>
      </c>
      <c r="AN71" s="279">
        <f t="shared" si="12"/>
        <v>0</v>
      </c>
      <c r="AO71" s="279">
        <f t="shared" si="12"/>
        <v>0</v>
      </c>
      <c r="AP71" s="279">
        <f t="shared" si="12"/>
        <v>0</v>
      </c>
      <c r="AQ71" s="279">
        <f t="shared" si="12"/>
        <v>0</v>
      </c>
      <c r="AR71" s="279">
        <f t="shared" si="12"/>
        <v>0</v>
      </c>
      <c r="AS71" s="279">
        <f t="shared" si="12"/>
        <v>0</v>
      </c>
      <c r="AT71" s="279">
        <f t="shared" si="12"/>
        <v>0</v>
      </c>
      <c r="AU71" s="280">
        <f t="shared" si="22"/>
        <v>0</v>
      </c>
      <c r="AV71" s="280">
        <f t="shared" si="23"/>
        <v>0</v>
      </c>
      <c r="AW71" s="280">
        <f t="shared" si="23"/>
        <v>0</v>
      </c>
      <c r="AX71" s="280">
        <f t="shared" si="23"/>
        <v>0</v>
      </c>
      <c r="AY71" s="280">
        <f t="shared" si="23"/>
        <v>0</v>
      </c>
      <c r="AZ71" s="280">
        <f t="shared" si="17"/>
        <v>0</v>
      </c>
      <c r="BA71" s="280">
        <f t="shared" si="18"/>
        <v>0</v>
      </c>
      <c r="BB71" s="280">
        <f t="shared" si="19"/>
        <v>0</v>
      </c>
      <c r="BC71" s="280">
        <f t="shared" si="13"/>
        <v>0</v>
      </c>
      <c r="BD71" s="280">
        <f t="shared" si="13"/>
        <v>0</v>
      </c>
      <c r="BE71" s="280">
        <f t="shared" si="13"/>
        <v>0</v>
      </c>
      <c r="BF71" s="280">
        <f t="shared" si="13"/>
        <v>0</v>
      </c>
      <c r="BG71" s="280">
        <f t="shared" si="13"/>
        <v>0</v>
      </c>
      <c r="BH71" s="280">
        <f t="shared" si="13"/>
        <v>0</v>
      </c>
      <c r="BI71" s="280">
        <f t="shared" si="13"/>
        <v>0</v>
      </c>
      <c r="BJ71" s="280">
        <f t="shared" si="13"/>
        <v>0</v>
      </c>
      <c r="BK71" s="280">
        <f t="shared" si="13"/>
        <v>0</v>
      </c>
      <c r="BL71" s="279">
        <f t="shared" si="24"/>
        <v>0</v>
      </c>
      <c r="BN71" s="279">
        <f>BL71</f>
        <v>0</v>
      </c>
    </row>
    <row r="72" spans="1:71" x14ac:dyDescent="0.25">
      <c r="A72" s="268" t="s">
        <v>569</v>
      </c>
      <c r="B72" s="175">
        <v>0</v>
      </c>
      <c r="C72" s="175">
        <v>3.0799999999999998E-2</v>
      </c>
      <c r="D72" s="272">
        <v>0</v>
      </c>
      <c r="E72" s="272">
        <v>0</v>
      </c>
      <c r="F72" s="272">
        <v>0</v>
      </c>
      <c r="G72" s="272">
        <v>0</v>
      </c>
      <c r="H72" s="272">
        <v>0</v>
      </c>
      <c r="I72" s="272">
        <v>0</v>
      </c>
      <c r="J72" s="272">
        <v>0</v>
      </c>
      <c r="K72" s="272">
        <v>0</v>
      </c>
      <c r="L72" s="272">
        <v>0</v>
      </c>
      <c r="M72" s="272">
        <v>0</v>
      </c>
      <c r="N72" s="272">
        <v>0</v>
      </c>
      <c r="O72" s="272">
        <v>0</v>
      </c>
      <c r="P72" s="272">
        <f t="shared" si="20"/>
        <v>0</v>
      </c>
      <c r="Q72" s="272">
        <v>0</v>
      </c>
      <c r="R72" s="272">
        <v>0</v>
      </c>
      <c r="S72" s="272">
        <v>0</v>
      </c>
      <c r="T72" s="272">
        <v>0</v>
      </c>
      <c r="U72" s="272">
        <v>0</v>
      </c>
      <c r="V72" s="272">
        <v>0</v>
      </c>
      <c r="W72" s="272">
        <v>0</v>
      </c>
      <c r="X72" s="272">
        <v>0</v>
      </c>
      <c r="Y72" s="272">
        <v>0</v>
      </c>
      <c r="Z72" s="272">
        <v>0</v>
      </c>
      <c r="AA72" s="272">
        <v>0</v>
      </c>
      <c r="AB72" s="272">
        <v>0</v>
      </c>
      <c r="AC72" s="272">
        <v>0</v>
      </c>
      <c r="AD72" s="272">
        <v>0</v>
      </c>
      <c r="AE72" s="272">
        <v>0</v>
      </c>
      <c r="AF72" s="272">
        <v>0</v>
      </c>
      <c r="AG72" s="170">
        <f t="shared" si="21"/>
        <v>0</v>
      </c>
      <c r="AH72" s="170"/>
      <c r="AI72" s="279">
        <f t="shared" si="14"/>
        <v>0</v>
      </c>
      <c r="AJ72" s="279">
        <f t="shared" si="15"/>
        <v>0</v>
      </c>
      <c r="AK72" s="279">
        <f t="shared" si="16"/>
        <v>0</v>
      </c>
      <c r="AL72" s="279">
        <f t="shared" si="12"/>
        <v>0</v>
      </c>
      <c r="AM72" s="279">
        <f t="shared" si="12"/>
        <v>0</v>
      </c>
      <c r="AN72" s="279">
        <f t="shared" si="12"/>
        <v>0</v>
      </c>
      <c r="AO72" s="279">
        <f t="shared" si="12"/>
        <v>0</v>
      </c>
      <c r="AP72" s="279">
        <f t="shared" si="12"/>
        <v>0</v>
      </c>
      <c r="AQ72" s="279">
        <f t="shared" si="12"/>
        <v>0</v>
      </c>
      <c r="AR72" s="279">
        <f t="shared" si="12"/>
        <v>0</v>
      </c>
      <c r="AS72" s="279">
        <f t="shared" si="12"/>
        <v>0</v>
      </c>
      <c r="AT72" s="279">
        <f t="shared" si="12"/>
        <v>0</v>
      </c>
      <c r="AU72" s="280">
        <f t="shared" si="22"/>
        <v>0</v>
      </c>
      <c r="AV72" s="280">
        <f t="shared" si="23"/>
        <v>0</v>
      </c>
      <c r="AW72" s="280">
        <f t="shared" si="23"/>
        <v>0</v>
      </c>
      <c r="AX72" s="280">
        <f t="shared" si="23"/>
        <v>0</v>
      </c>
      <c r="AY72" s="280">
        <f t="shared" si="23"/>
        <v>0</v>
      </c>
      <c r="AZ72" s="280">
        <f t="shared" si="17"/>
        <v>0</v>
      </c>
      <c r="BA72" s="280">
        <f t="shared" si="18"/>
        <v>0</v>
      </c>
      <c r="BB72" s="280">
        <f t="shared" si="19"/>
        <v>0</v>
      </c>
      <c r="BC72" s="280">
        <f t="shared" si="13"/>
        <v>0</v>
      </c>
      <c r="BD72" s="280">
        <f t="shared" si="13"/>
        <v>0</v>
      </c>
      <c r="BE72" s="280">
        <f t="shared" si="13"/>
        <v>0</v>
      </c>
      <c r="BF72" s="280">
        <f t="shared" si="13"/>
        <v>0</v>
      </c>
      <c r="BG72" s="280">
        <f t="shared" si="13"/>
        <v>0</v>
      </c>
      <c r="BH72" s="280">
        <f t="shared" si="13"/>
        <v>0</v>
      </c>
      <c r="BI72" s="280">
        <f t="shared" si="13"/>
        <v>0</v>
      </c>
      <c r="BJ72" s="280">
        <f t="shared" si="13"/>
        <v>0</v>
      </c>
      <c r="BK72" s="280">
        <f t="shared" si="13"/>
        <v>0</v>
      </c>
      <c r="BL72" s="279">
        <f t="shared" si="24"/>
        <v>0</v>
      </c>
      <c r="BN72" s="279">
        <f>BL72</f>
        <v>0</v>
      </c>
      <c r="BP72" s="268" t="s">
        <v>733</v>
      </c>
      <c r="BR72" s="268">
        <f>25490.25*12</f>
        <v>305883</v>
      </c>
    </row>
    <row r="73" spans="1:71" x14ac:dyDescent="0.25">
      <c r="A73" s="268" t="s">
        <v>192</v>
      </c>
      <c r="B73" s="175">
        <v>2.6499999999999999E-2</v>
      </c>
      <c r="C73" s="175">
        <v>5.1900000000000002E-2</v>
      </c>
      <c r="D73" s="272">
        <v>130604074.18000001</v>
      </c>
      <c r="E73" s="272">
        <v>130429107.34</v>
      </c>
      <c r="F73" s="272">
        <v>130367869.42</v>
      </c>
      <c r="G73" s="272">
        <v>130487094.36</v>
      </c>
      <c r="H73" s="272">
        <v>130491211.62</v>
      </c>
      <c r="I73" s="272">
        <v>131183560.95999999</v>
      </c>
      <c r="J73" s="272">
        <v>131891355.03500001</v>
      </c>
      <c r="K73" s="272">
        <v>131968657.11500001</v>
      </c>
      <c r="L73" s="272">
        <v>132047304.96000001</v>
      </c>
      <c r="M73" s="272">
        <v>132106437.30000001</v>
      </c>
      <c r="N73" s="272">
        <v>132270868.81500001</v>
      </c>
      <c r="O73" s="272">
        <v>132406286.15500002</v>
      </c>
      <c r="P73" s="272">
        <f t="shared" si="20"/>
        <v>1576253827.26</v>
      </c>
      <c r="Q73" s="272">
        <v>132414683.09</v>
      </c>
      <c r="R73" s="272">
        <v>132059760.54500002</v>
      </c>
      <c r="S73" s="272">
        <v>131678794.70000002</v>
      </c>
      <c r="T73" s="272">
        <v>131638897.26000002</v>
      </c>
      <c r="U73" s="272">
        <v>131719251.23500003</v>
      </c>
      <c r="V73" s="272">
        <v>131800209.80000004</v>
      </c>
      <c r="W73" s="272">
        <v>131786486.54000004</v>
      </c>
      <c r="X73" s="272">
        <v>131707735.76000004</v>
      </c>
      <c r="Y73" s="272">
        <v>131607314.91500004</v>
      </c>
      <c r="Z73" s="272">
        <v>131573666.39500003</v>
      </c>
      <c r="AA73" s="272">
        <v>131527399.55000003</v>
      </c>
      <c r="AB73" s="272">
        <v>133510341.53000003</v>
      </c>
      <c r="AC73" s="272">
        <v>135528045.61000004</v>
      </c>
      <c r="AD73" s="272">
        <v>135173123.06500003</v>
      </c>
      <c r="AE73" s="272">
        <v>134792157.22000003</v>
      </c>
      <c r="AF73" s="272">
        <v>136001420.08500004</v>
      </c>
      <c r="AG73" s="170">
        <f t="shared" si="21"/>
        <v>1596727151.7050006</v>
      </c>
      <c r="AH73" s="170"/>
      <c r="AI73" s="279">
        <f t="shared" si="14"/>
        <v>288417.33</v>
      </c>
      <c r="AJ73" s="279">
        <f t="shared" si="15"/>
        <v>288030.95</v>
      </c>
      <c r="AK73" s="279">
        <f t="shared" si="16"/>
        <v>287895.71000000002</v>
      </c>
      <c r="AL73" s="279">
        <f t="shared" si="12"/>
        <v>288159</v>
      </c>
      <c r="AM73" s="279">
        <f t="shared" si="12"/>
        <v>288168.09000000003</v>
      </c>
      <c r="AN73" s="279">
        <f t="shared" si="12"/>
        <v>289697.03000000003</v>
      </c>
      <c r="AO73" s="279">
        <f t="shared" si="12"/>
        <v>291260.08</v>
      </c>
      <c r="AP73" s="279">
        <f t="shared" si="12"/>
        <v>291430.78000000003</v>
      </c>
      <c r="AQ73" s="279">
        <f t="shared" si="12"/>
        <v>291604.46999999997</v>
      </c>
      <c r="AR73" s="279">
        <f t="shared" si="12"/>
        <v>291735.05</v>
      </c>
      <c r="AS73" s="279">
        <f t="shared" si="12"/>
        <v>292098.17</v>
      </c>
      <c r="AT73" s="279">
        <f t="shared" si="12"/>
        <v>292397.21999999997</v>
      </c>
      <c r="AU73" s="280">
        <f t="shared" si="22"/>
        <v>3480893.88</v>
      </c>
      <c r="AV73" s="280">
        <f t="shared" si="23"/>
        <v>292415.76</v>
      </c>
      <c r="AW73" s="280">
        <f t="shared" si="23"/>
        <v>291631.96999999997</v>
      </c>
      <c r="AX73" s="280">
        <f t="shared" si="23"/>
        <v>290790.67</v>
      </c>
      <c r="AY73" s="280">
        <f t="shared" si="23"/>
        <v>290702.56</v>
      </c>
      <c r="AZ73" s="280">
        <f t="shared" si="17"/>
        <v>569685.76000000001</v>
      </c>
      <c r="BA73" s="280">
        <f t="shared" si="18"/>
        <v>570035.91</v>
      </c>
      <c r="BB73" s="280">
        <f t="shared" si="19"/>
        <v>569976.55000000005</v>
      </c>
      <c r="BC73" s="280">
        <f t="shared" si="13"/>
        <v>569635.96</v>
      </c>
      <c r="BD73" s="280">
        <f t="shared" si="13"/>
        <v>569201.64</v>
      </c>
      <c r="BE73" s="280">
        <f t="shared" si="13"/>
        <v>569056.11</v>
      </c>
      <c r="BF73" s="280">
        <f t="shared" si="13"/>
        <v>568856</v>
      </c>
      <c r="BG73" s="280">
        <f t="shared" si="13"/>
        <v>577432.23</v>
      </c>
      <c r="BH73" s="280">
        <f t="shared" si="13"/>
        <v>586158.80000000005</v>
      </c>
      <c r="BI73" s="280">
        <f t="shared" si="13"/>
        <v>584623.76</v>
      </c>
      <c r="BJ73" s="280">
        <f t="shared" si="13"/>
        <v>582976.07999999996</v>
      </c>
      <c r="BK73" s="280">
        <f t="shared" si="13"/>
        <v>588206.14</v>
      </c>
      <c r="BL73" s="279">
        <f t="shared" si="24"/>
        <v>6905844.9399999995</v>
      </c>
      <c r="BN73" s="279"/>
      <c r="BR73" s="295">
        <f>BR72/BP68</f>
        <v>2.3158608717207461E-2</v>
      </c>
    </row>
    <row r="74" spans="1:71" x14ac:dyDescent="0.25">
      <c r="A74" s="268" t="s">
        <v>570</v>
      </c>
      <c r="B74" s="175">
        <v>0</v>
      </c>
      <c r="C74" s="175">
        <v>0.24679999999999999</v>
      </c>
      <c r="D74" s="272">
        <v>19802080.260000002</v>
      </c>
      <c r="E74" s="272">
        <v>19802080.260000002</v>
      </c>
      <c r="F74" s="272">
        <v>19802080.260000002</v>
      </c>
      <c r="G74" s="272">
        <v>19802080.260000002</v>
      </c>
      <c r="H74" s="272">
        <v>19802080.260000002</v>
      </c>
      <c r="I74" s="272">
        <v>19802080.260000002</v>
      </c>
      <c r="J74" s="272">
        <v>19802080.260000002</v>
      </c>
      <c r="K74" s="272">
        <v>19802080.260000002</v>
      </c>
      <c r="L74" s="272">
        <v>19802080.260000002</v>
      </c>
      <c r="M74" s="272">
        <v>19802080.260000002</v>
      </c>
      <c r="N74" s="272">
        <v>19802080.260000002</v>
      </c>
      <c r="O74" s="272">
        <v>19802080.260000002</v>
      </c>
      <c r="P74" s="272">
        <f t="shared" si="20"/>
        <v>237624963.11999997</v>
      </c>
      <c r="Q74" s="272">
        <v>19802080.260000002</v>
      </c>
      <c r="R74" s="272">
        <v>19802080.260000002</v>
      </c>
      <c r="S74" s="272">
        <v>19802080.260000002</v>
      </c>
      <c r="T74" s="272">
        <v>19802080.260000002</v>
      </c>
      <c r="U74" s="272">
        <v>19802080.260000002</v>
      </c>
      <c r="V74" s="272">
        <v>19802080.260000002</v>
      </c>
      <c r="W74" s="272">
        <v>19802080.260000002</v>
      </c>
      <c r="X74" s="272">
        <v>19802080.260000002</v>
      </c>
      <c r="Y74" s="272">
        <v>19802080.260000002</v>
      </c>
      <c r="Z74" s="272">
        <v>19802080.260000002</v>
      </c>
      <c r="AA74" s="272">
        <v>19802080.260000002</v>
      </c>
      <c r="AB74" s="272">
        <v>19802080.260000002</v>
      </c>
      <c r="AC74" s="272">
        <v>19802080.260000002</v>
      </c>
      <c r="AD74" s="272">
        <v>19802080.260000002</v>
      </c>
      <c r="AE74" s="272">
        <v>19802080.260000002</v>
      </c>
      <c r="AF74" s="272">
        <v>19802080.260000002</v>
      </c>
      <c r="AG74" s="170">
        <f t="shared" si="21"/>
        <v>237624963.11999997</v>
      </c>
      <c r="AH74" s="170"/>
      <c r="AI74" s="279">
        <f t="shared" si="14"/>
        <v>0</v>
      </c>
      <c r="AJ74" s="279">
        <f t="shared" si="15"/>
        <v>0</v>
      </c>
      <c r="AK74" s="279">
        <f t="shared" si="16"/>
        <v>0</v>
      </c>
      <c r="AL74" s="279">
        <f t="shared" si="12"/>
        <v>0</v>
      </c>
      <c r="AM74" s="279">
        <f t="shared" si="12"/>
        <v>0</v>
      </c>
      <c r="AN74" s="279">
        <f t="shared" si="12"/>
        <v>0</v>
      </c>
      <c r="AO74" s="279">
        <f t="shared" si="12"/>
        <v>0</v>
      </c>
      <c r="AP74" s="279">
        <f t="shared" si="12"/>
        <v>0</v>
      </c>
      <c r="AQ74" s="279">
        <f t="shared" si="12"/>
        <v>0</v>
      </c>
      <c r="AR74" s="279">
        <f t="shared" si="12"/>
        <v>0</v>
      </c>
      <c r="AS74" s="279">
        <f t="shared" si="12"/>
        <v>0</v>
      </c>
      <c r="AT74" s="279">
        <f t="shared" si="12"/>
        <v>0</v>
      </c>
      <c r="AU74" s="280">
        <f t="shared" si="22"/>
        <v>0</v>
      </c>
      <c r="AV74" s="280">
        <f t="shared" si="23"/>
        <v>0</v>
      </c>
      <c r="AW74" s="280">
        <f t="shared" si="23"/>
        <v>0</v>
      </c>
      <c r="AX74" s="280">
        <f t="shared" si="23"/>
        <v>0</v>
      </c>
      <c r="AY74" s="280">
        <f t="shared" si="23"/>
        <v>0</v>
      </c>
      <c r="AZ74" s="280">
        <f t="shared" si="17"/>
        <v>407262.78</v>
      </c>
      <c r="BA74" s="280">
        <f t="shared" si="18"/>
        <v>407262.78</v>
      </c>
      <c r="BB74" s="280">
        <f t="shared" si="19"/>
        <v>407262.78</v>
      </c>
      <c r="BC74" s="280">
        <f t="shared" si="13"/>
        <v>407262.78</v>
      </c>
      <c r="BD74" s="280">
        <f t="shared" si="13"/>
        <v>407262.78</v>
      </c>
      <c r="BE74" s="280">
        <f t="shared" si="13"/>
        <v>407262.78</v>
      </c>
      <c r="BF74" s="280">
        <f t="shared" si="13"/>
        <v>407262.78</v>
      </c>
      <c r="BG74" s="280">
        <f t="shared" si="13"/>
        <v>407262.78</v>
      </c>
      <c r="BH74" s="280">
        <f t="shared" si="13"/>
        <v>407262.78</v>
      </c>
      <c r="BI74" s="280">
        <f t="shared" si="13"/>
        <v>407262.78</v>
      </c>
      <c r="BJ74" s="280">
        <f t="shared" si="13"/>
        <v>407262.78</v>
      </c>
      <c r="BK74" s="280">
        <f t="shared" si="13"/>
        <v>407262.78</v>
      </c>
      <c r="BL74" s="279">
        <f t="shared" si="24"/>
        <v>4887153.3600000013</v>
      </c>
    </row>
    <row r="75" spans="1:71" x14ac:dyDescent="0.25">
      <c r="A75" s="268" t="s">
        <v>571</v>
      </c>
      <c r="B75" s="175">
        <v>2.6499999999999999E-2</v>
      </c>
      <c r="C75" s="175">
        <v>5.1900000000000002E-2</v>
      </c>
      <c r="D75" s="272">
        <v>0</v>
      </c>
      <c r="E75" s="272">
        <v>0</v>
      </c>
      <c r="F75" s="272">
        <v>0</v>
      </c>
      <c r="G75" s="272">
        <v>0</v>
      </c>
      <c r="H75" s="272">
        <v>0</v>
      </c>
      <c r="I75" s="272">
        <v>0</v>
      </c>
      <c r="J75" s="272">
        <v>0</v>
      </c>
      <c r="K75" s="272">
        <v>0</v>
      </c>
      <c r="L75" s="272">
        <v>0</v>
      </c>
      <c r="M75" s="272">
        <v>0</v>
      </c>
      <c r="N75" s="272">
        <v>0</v>
      </c>
      <c r="O75" s="272">
        <v>0</v>
      </c>
      <c r="P75" s="272">
        <f t="shared" si="20"/>
        <v>0</v>
      </c>
      <c r="Q75" s="272">
        <v>0</v>
      </c>
      <c r="R75" s="272">
        <v>0</v>
      </c>
      <c r="S75" s="272">
        <v>0</v>
      </c>
      <c r="T75" s="272">
        <v>0</v>
      </c>
      <c r="U75" s="272">
        <v>0</v>
      </c>
      <c r="V75" s="272">
        <v>0</v>
      </c>
      <c r="W75" s="272">
        <v>0</v>
      </c>
      <c r="X75" s="272">
        <v>0</v>
      </c>
      <c r="Y75" s="272">
        <v>0</v>
      </c>
      <c r="Z75" s="272">
        <v>0</v>
      </c>
      <c r="AA75" s="272">
        <v>0</v>
      </c>
      <c r="AB75" s="272">
        <v>0</v>
      </c>
      <c r="AC75" s="272">
        <v>0</v>
      </c>
      <c r="AD75" s="272">
        <v>0</v>
      </c>
      <c r="AE75" s="272">
        <v>0</v>
      </c>
      <c r="AF75" s="272">
        <v>0</v>
      </c>
      <c r="AG75" s="170">
        <f t="shared" si="21"/>
        <v>0</v>
      </c>
      <c r="AH75" s="170"/>
      <c r="AI75" s="279">
        <f t="shared" si="14"/>
        <v>0</v>
      </c>
      <c r="AJ75" s="279">
        <f t="shared" si="15"/>
        <v>0</v>
      </c>
      <c r="AK75" s="279">
        <f t="shared" si="16"/>
        <v>0</v>
      </c>
      <c r="AL75" s="279">
        <f t="shared" si="12"/>
        <v>0</v>
      </c>
      <c r="AM75" s="279">
        <f t="shared" si="12"/>
        <v>0</v>
      </c>
      <c r="AN75" s="279">
        <f t="shared" si="12"/>
        <v>0</v>
      </c>
      <c r="AO75" s="279">
        <f t="shared" si="12"/>
        <v>0</v>
      </c>
      <c r="AP75" s="279">
        <f t="shared" si="12"/>
        <v>0</v>
      </c>
      <c r="AQ75" s="279">
        <f t="shared" si="12"/>
        <v>0</v>
      </c>
      <c r="AR75" s="279">
        <f t="shared" si="12"/>
        <v>0</v>
      </c>
      <c r="AS75" s="279">
        <f t="shared" si="12"/>
        <v>0</v>
      </c>
      <c r="AT75" s="279">
        <f t="shared" si="12"/>
        <v>0</v>
      </c>
      <c r="AU75" s="280">
        <f t="shared" si="22"/>
        <v>0</v>
      </c>
      <c r="AV75" s="280">
        <f t="shared" si="23"/>
        <v>0</v>
      </c>
      <c r="AW75" s="280">
        <f t="shared" si="23"/>
        <v>0</v>
      </c>
      <c r="AX75" s="280">
        <f t="shared" si="23"/>
        <v>0</v>
      </c>
      <c r="AY75" s="280">
        <f t="shared" si="23"/>
        <v>0</v>
      </c>
      <c r="AZ75" s="280">
        <f t="shared" si="17"/>
        <v>0</v>
      </c>
      <c r="BA75" s="280">
        <f t="shared" si="18"/>
        <v>0</v>
      </c>
      <c r="BB75" s="280">
        <f t="shared" si="19"/>
        <v>0</v>
      </c>
      <c r="BC75" s="280">
        <f t="shared" si="13"/>
        <v>0</v>
      </c>
      <c r="BD75" s="280">
        <f t="shared" si="13"/>
        <v>0</v>
      </c>
      <c r="BE75" s="280">
        <f t="shared" si="13"/>
        <v>0</v>
      </c>
      <c r="BF75" s="280">
        <f t="shared" si="13"/>
        <v>0</v>
      </c>
      <c r="BG75" s="280">
        <f t="shared" si="13"/>
        <v>0</v>
      </c>
      <c r="BH75" s="280">
        <f t="shared" si="13"/>
        <v>0</v>
      </c>
      <c r="BI75" s="280">
        <f t="shared" si="13"/>
        <v>0</v>
      </c>
      <c r="BJ75" s="280">
        <f t="shared" si="13"/>
        <v>0</v>
      </c>
      <c r="BK75" s="280">
        <f t="shared" si="13"/>
        <v>0</v>
      </c>
      <c r="BL75" s="279">
        <f t="shared" si="24"/>
        <v>0</v>
      </c>
      <c r="BN75" s="279">
        <f t="shared" ref="BN75:BN80" si="25">BL75</f>
        <v>0</v>
      </c>
    </row>
    <row r="76" spans="1:71" x14ac:dyDescent="0.25">
      <c r="A76" s="268" t="s">
        <v>572</v>
      </c>
      <c r="B76" s="175">
        <v>2.6499999999999999E-2</v>
      </c>
      <c r="C76" s="175">
        <v>5.1900000000000002E-2</v>
      </c>
      <c r="D76" s="272">
        <v>0</v>
      </c>
      <c r="E76" s="272">
        <v>0</v>
      </c>
      <c r="F76" s="272">
        <v>0</v>
      </c>
      <c r="G76" s="272">
        <v>0</v>
      </c>
      <c r="H76" s="272">
        <v>0</v>
      </c>
      <c r="I76" s="272">
        <v>0</v>
      </c>
      <c r="J76" s="272">
        <v>0</v>
      </c>
      <c r="K76" s="272">
        <v>0</v>
      </c>
      <c r="L76" s="272">
        <v>0</v>
      </c>
      <c r="M76" s="272">
        <v>0</v>
      </c>
      <c r="N76" s="272">
        <v>0</v>
      </c>
      <c r="O76" s="272">
        <v>0</v>
      </c>
      <c r="P76" s="272">
        <f t="shared" si="20"/>
        <v>0</v>
      </c>
      <c r="Q76" s="272">
        <v>0</v>
      </c>
      <c r="R76" s="272">
        <v>0</v>
      </c>
      <c r="S76" s="272">
        <v>0</v>
      </c>
      <c r="T76" s="272">
        <v>0</v>
      </c>
      <c r="U76" s="272">
        <v>0</v>
      </c>
      <c r="V76" s="272">
        <v>0</v>
      </c>
      <c r="W76" s="272">
        <v>0</v>
      </c>
      <c r="X76" s="272">
        <v>0</v>
      </c>
      <c r="Y76" s="272">
        <v>0</v>
      </c>
      <c r="Z76" s="272">
        <v>0</v>
      </c>
      <c r="AA76" s="272">
        <v>0</v>
      </c>
      <c r="AB76" s="272">
        <v>0</v>
      </c>
      <c r="AC76" s="272">
        <v>0</v>
      </c>
      <c r="AD76" s="272">
        <v>0</v>
      </c>
      <c r="AE76" s="272">
        <v>0</v>
      </c>
      <c r="AF76" s="272">
        <v>0</v>
      </c>
      <c r="AG76" s="170">
        <f t="shared" si="21"/>
        <v>0</v>
      </c>
      <c r="AH76" s="170"/>
      <c r="AI76" s="279">
        <f t="shared" si="14"/>
        <v>0</v>
      </c>
      <c r="AJ76" s="279">
        <f t="shared" si="15"/>
        <v>0</v>
      </c>
      <c r="AK76" s="279">
        <f t="shared" si="16"/>
        <v>0</v>
      </c>
      <c r="AL76" s="279">
        <f t="shared" si="12"/>
        <v>0</v>
      </c>
      <c r="AM76" s="279">
        <f t="shared" si="12"/>
        <v>0</v>
      </c>
      <c r="AN76" s="279">
        <f t="shared" si="12"/>
        <v>0</v>
      </c>
      <c r="AO76" s="279">
        <f t="shared" si="12"/>
        <v>0</v>
      </c>
      <c r="AP76" s="279">
        <f t="shared" si="12"/>
        <v>0</v>
      </c>
      <c r="AQ76" s="279">
        <f t="shared" si="12"/>
        <v>0</v>
      </c>
      <c r="AR76" s="279">
        <f t="shared" si="12"/>
        <v>0</v>
      </c>
      <c r="AS76" s="279">
        <f t="shared" si="12"/>
        <v>0</v>
      </c>
      <c r="AT76" s="279">
        <f t="shared" si="12"/>
        <v>0</v>
      </c>
      <c r="AU76" s="280">
        <f t="shared" si="22"/>
        <v>0</v>
      </c>
      <c r="AV76" s="280">
        <f t="shared" si="23"/>
        <v>0</v>
      </c>
      <c r="AW76" s="280">
        <f t="shared" si="23"/>
        <v>0</v>
      </c>
      <c r="AX76" s="280">
        <f t="shared" si="23"/>
        <v>0</v>
      </c>
      <c r="AY76" s="280">
        <f t="shared" si="23"/>
        <v>0</v>
      </c>
      <c r="AZ76" s="280">
        <f t="shared" si="17"/>
        <v>0</v>
      </c>
      <c r="BA76" s="280">
        <f t="shared" si="18"/>
        <v>0</v>
      </c>
      <c r="BB76" s="280">
        <f t="shared" si="19"/>
        <v>0</v>
      </c>
      <c r="BC76" s="280">
        <f t="shared" si="13"/>
        <v>0</v>
      </c>
      <c r="BD76" s="280">
        <f t="shared" si="13"/>
        <v>0</v>
      </c>
      <c r="BE76" s="280">
        <f t="shared" si="13"/>
        <v>0</v>
      </c>
      <c r="BF76" s="280">
        <f t="shared" si="13"/>
        <v>0</v>
      </c>
      <c r="BG76" s="280">
        <f t="shared" si="13"/>
        <v>0</v>
      </c>
      <c r="BH76" s="280">
        <f t="shared" si="13"/>
        <v>0</v>
      </c>
      <c r="BI76" s="280">
        <f t="shared" si="13"/>
        <v>0</v>
      </c>
      <c r="BJ76" s="280">
        <f t="shared" si="13"/>
        <v>0</v>
      </c>
      <c r="BK76" s="280">
        <f t="shared" si="13"/>
        <v>0</v>
      </c>
      <c r="BL76" s="279">
        <f t="shared" si="24"/>
        <v>0</v>
      </c>
      <c r="BN76" s="279">
        <f t="shared" si="25"/>
        <v>0</v>
      </c>
    </row>
    <row r="77" spans="1:71" x14ac:dyDescent="0.25">
      <c r="A77" s="268" t="s">
        <v>193</v>
      </c>
      <c r="B77" s="175">
        <v>2.6499999999999999E-2</v>
      </c>
      <c r="C77" s="175">
        <v>5.1900000000000002E-2</v>
      </c>
      <c r="D77" s="272">
        <v>119029967.39</v>
      </c>
      <c r="E77" s="272">
        <v>119029967.39</v>
      </c>
      <c r="F77" s="272">
        <v>119029967.39</v>
      </c>
      <c r="G77" s="272">
        <v>119029967.39</v>
      </c>
      <c r="H77" s="272">
        <v>119029967.39</v>
      </c>
      <c r="I77" s="272">
        <v>119029967.39</v>
      </c>
      <c r="J77" s="272">
        <v>119029967.39</v>
      </c>
      <c r="K77" s="272">
        <v>119029967.39</v>
      </c>
      <c r="L77" s="272">
        <v>119029967.39</v>
      </c>
      <c r="M77" s="272">
        <v>119029967.39</v>
      </c>
      <c r="N77" s="272">
        <v>119029967.39</v>
      </c>
      <c r="O77" s="272">
        <v>119029967.39</v>
      </c>
      <c r="P77" s="272">
        <f t="shared" si="20"/>
        <v>1428359608.6800003</v>
      </c>
      <c r="Q77" s="272">
        <v>119029967.39</v>
      </c>
      <c r="R77" s="272">
        <v>119029967.39</v>
      </c>
      <c r="S77" s="272">
        <v>119029967.39</v>
      </c>
      <c r="T77" s="272">
        <v>119029967.39</v>
      </c>
      <c r="U77" s="272">
        <v>119029967.39</v>
      </c>
      <c r="V77" s="272">
        <v>119029967.39</v>
      </c>
      <c r="W77" s="272">
        <v>119029967.39</v>
      </c>
      <c r="X77" s="272">
        <v>119029967.39</v>
      </c>
      <c r="Y77" s="272">
        <v>119029967.39</v>
      </c>
      <c r="Z77" s="272">
        <v>119029967.39</v>
      </c>
      <c r="AA77" s="272">
        <v>119029967.39</v>
      </c>
      <c r="AB77" s="272">
        <v>119743390.59</v>
      </c>
      <c r="AC77" s="272">
        <v>120456813.79000001</v>
      </c>
      <c r="AD77" s="272">
        <v>120456813.79000001</v>
      </c>
      <c r="AE77" s="272">
        <v>120456813.79000001</v>
      </c>
      <c r="AF77" s="272">
        <v>120456813.79000001</v>
      </c>
      <c r="AG77" s="170">
        <f t="shared" si="21"/>
        <v>1434780417.48</v>
      </c>
      <c r="AH77" s="170"/>
      <c r="AI77" s="279">
        <f t="shared" si="14"/>
        <v>262857.84000000003</v>
      </c>
      <c r="AJ77" s="279">
        <f t="shared" si="15"/>
        <v>262857.84000000003</v>
      </c>
      <c r="AK77" s="279">
        <f t="shared" si="16"/>
        <v>262857.84000000003</v>
      </c>
      <c r="AL77" s="279">
        <f t="shared" si="12"/>
        <v>262857.84000000003</v>
      </c>
      <c r="AM77" s="279">
        <f t="shared" si="12"/>
        <v>262857.84000000003</v>
      </c>
      <c r="AN77" s="279">
        <f t="shared" si="12"/>
        <v>262857.84000000003</v>
      </c>
      <c r="AO77" s="279">
        <f t="shared" si="12"/>
        <v>262857.84000000003</v>
      </c>
      <c r="AP77" s="279">
        <f t="shared" si="12"/>
        <v>262857.84000000003</v>
      </c>
      <c r="AQ77" s="279">
        <f t="shared" si="12"/>
        <v>262857.84000000003</v>
      </c>
      <c r="AR77" s="279">
        <f t="shared" si="12"/>
        <v>262857.84000000003</v>
      </c>
      <c r="AS77" s="279">
        <f t="shared" si="12"/>
        <v>262857.84000000003</v>
      </c>
      <c r="AT77" s="279">
        <f t="shared" si="12"/>
        <v>262857.84000000003</v>
      </c>
      <c r="AU77" s="280">
        <f t="shared" si="22"/>
        <v>3154294.0799999996</v>
      </c>
      <c r="AV77" s="280">
        <f t="shared" si="23"/>
        <v>262857.84000000003</v>
      </c>
      <c r="AW77" s="280">
        <f t="shared" si="23"/>
        <v>262857.84000000003</v>
      </c>
      <c r="AX77" s="280">
        <f t="shared" si="23"/>
        <v>262857.84000000003</v>
      </c>
      <c r="AY77" s="280">
        <f t="shared" si="23"/>
        <v>262857.84000000003</v>
      </c>
      <c r="AZ77" s="280">
        <f t="shared" si="17"/>
        <v>514804.61</v>
      </c>
      <c r="BA77" s="280">
        <f t="shared" si="18"/>
        <v>514804.61</v>
      </c>
      <c r="BB77" s="280">
        <f t="shared" si="19"/>
        <v>514804.61</v>
      </c>
      <c r="BC77" s="280">
        <f t="shared" si="13"/>
        <v>514804.61</v>
      </c>
      <c r="BD77" s="280">
        <f t="shared" si="13"/>
        <v>514804.61</v>
      </c>
      <c r="BE77" s="280">
        <f t="shared" si="13"/>
        <v>514804.61</v>
      </c>
      <c r="BF77" s="280">
        <f t="shared" si="13"/>
        <v>514804.61</v>
      </c>
      <c r="BG77" s="280">
        <f t="shared" si="13"/>
        <v>517890.16</v>
      </c>
      <c r="BH77" s="280">
        <f t="shared" si="13"/>
        <v>520975.72</v>
      </c>
      <c r="BI77" s="280">
        <f t="shared" si="13"/>
        <v>520975.72</v>
      </c>
      <c r="BJ77" s="280">
        <f t="shared" si="13"/>
        <v>520975.72</v>
      </c>
      <c r="BK77" s="280">
        <f t="shared" si="13"/>
        <v>520975.72</v>
      </c>
      <c r="BL77" s="279">
        <f t="shared" si="24"/>
        <v>6205425.3099999987</v>
      </c>
      <c r="BN77" s="279">
        <f t="shared" si="25"/>
        <v>6205425.3099999987</v>
      </c>
    </row>
    <row r="78" spans="1:71" x14ac:dyDescent="0.25">
      <c r="A78" s="268" t="s">
        <v>194</v>
      </c>
      <c r="B78" s="175">
        <v>2.6499999999999999E-2</v>
      </c>
      <c r="C78" s="175">
        <v>5.1900000000000002E-2</v>
      </c>
      <c r="D78" s="272">
        <v>193017311.44999999</v>
      </c>
      <c r="E78" s="272">
        <v>193017311.44999999</v>
      </c>
      <c r="F78" s="272">
        <v>193017311.44999999</v>
      </c>
      <c r="G78" s="272">
        <v>193015955.27000001</v>
      </c>
      <c r="H78" s="272">
        <v>193014599.08000001</v>
      </c>
      <c r="I78" s="272">
        <v>193014599.08000001</v>
      </c>
      <c r="J78" s="272">
        <v>193287828.17000002</v>
      </c>
      <c r="K78" s="272">
        <v>193561057.26000002</v>
      </c>
      <c r="L78" s="272">
        <v>193561057.26000002</v>
      </c>
      <c r="M78" s="272">
        <v>193561057.26000002</v>
      </c>
      <c r="N78" s="272">
        <v>193561057.26000002</v>
      </c>
      <c r="O78" s="272">
        <v>193561057.26000002</v>
      </c>
      <c r="P78" s="272">
        <f t="shared" si="20"/>
        <v>2319190202.25</v>
      </c>
      <c r="Q78" s="272">
        <v>193561057.26000002</v>
      </c>
      <c r="R78" s="272">
        <v>193561057.26000002</v>
      </c>
      <c r="S78" s="272">
        <v>193561057.26000002</v>
      </c>
      <c r="T78" s="272">
        <v>193561057.26000002</v>
      </c>
      <c r="U78" s="272">
        <v>193561057.26000002</v>
      </c>
      <c r="V78" s="272">
        <v>193561057.26000002</v>
      </c>
      <c r="W78" s="272">
        <v>193561057.26000002</v>
      </c>
      <c r="X78" s="272">
        <v>193561057.26000002</v>
      </c>
      <c r="Y78" s="272">
        <v>193561057.26000002</v>
      </c>
      <c r="Z78" s="272">
        <v>193561057.26000002</v>
      </c>
      <c r="AA78" s="272">
        <v>193561057.26000002</v>
      </c>
      <c r="AB78" s="272">
        <v>194294276.36500004</v>
      </c>
      <c r="AC78" s="272">
        <v>195027495.47000003</v>
      </c>
      <c r="AD78" s="272">
        <v>195027495.47000003</v>
      </c>
      <c r="AE78" s="272">
        <v>195027495.47000003</v>
      </c>
      <c r="AF78" s="272">
        <v>195027495.47000003</v>
      </c>
      <c r="AG78" s="170">
        <f t="shared" si="21"/>
        <v>2329331659.0650005</v>
      </c>
      <c r="AH78" s="170"/>
      <c r="AI78" s="279">
        <f t="shared" si="14"/>
        <v>426246.56</v>
      </c>
      <c r="AJ78" s="279">
        <f t="shared" si="15"/>
        <v>426246.56</v>
      </c>
      <c r="AK78" s="279">
        <f t="shared" si="16"/>
        <v>426246.56</v>
      </c>
      <c r="AL78" s="279">
        <f t="shared" si="12"/>
        <v>426243.57</v>
      </c>
      <c r="AM78" s="279">
        <f t="shared" si="12"/>
        <v>426240.57</v>
      </c>
      <c r="AN78" s="279">
        <f t="shared" si="12"/>
        <v>426240.57</v>
      </c>
      <c r="AO78" s="279">
        <f t="shared" si="12"/>
        <v>426843.95</v>
      </c>
      <c r="AP78" s="279">
        <f t="shared" si="12"/>
        <v>427447.33</v>
      </c>
      <c r="AQ78" s="279">
        <f t="shared" si="12"/>
        <v>427447.33</v>
      </c>
      <c r="AR78" s="279">
        <f t="shared" si="12"/>
        <v>427447.33</v>
      </c>
      <c r="AS78" s="279">
        <f t="shared" si="12"/>
        <v>427447.33</v>
      </c>
      <c r="AT78" s="279">
        <f t="shared" si="12"/>
        <v>427447.33</v>
      </c>
      <c r="AU78" s="280">
        <f t="shared" si="22"/>
        <v>5121544.99</v>
      </c>
      <c r="AV78" s="280">
        <f t="shared" si="23"/>
        <v>427447.33</v>
      </c>
      <c r="AW78" s="280">
        <f t="shared" si="23"/>
        <v>427447.33</v>
      </c>
      <c r="AX78" s="280">
        <f t="shared" si="23"/>
        <v>427447.33</v>
      </c>
      <c r="AY78" s="280">
        <f t="shared" si="23"/>
        <v>427447.33</v>
      </c>
      <c r="AZ78" s="280">
        <f t="shared" si="17"/>
        <v>837151.57</v>
      </c>
      <c r="BA78" s="280">
        <f t="shared" si="18"/>
        <v>837151.57</v>
      </c>
      <c r="BB78" s="280">
        <f t="shared" si="19"/>
        <v>837151.57</v>
      </c>
      <c r="BC78" s="280">
        <f t="shared" si="13"/>
        <v>837151.57</v>
      </c>
      <c r="BD78" s="280">
        <f t="shared" si="13"/>
        <v>837151.57</v>
      </c>
      <c r="BE78" s="280">
        <f t="shared" si="13"/>
        <v>837151.57</v>
      </c>
      <c r="BF78" s="280">
        <f t="shared" si="13"/>
        <v>837151.57</v>
      </c>
      <c r="BG78" s="280">
        <f t="shared" si="13"/>
        <v>840322.75</v>
      </c>
      <c r="BH78" s="280">
        <f t="shared" si="13"/>
        <v>843493.92</v>
      </c>
      <c r="BI78" s="280">
        <f t="shared" si="13"/>
        <v>843493.92</v>
      </c>
      <c r="BJ78" s="280">
        <f t="shared" si="13"/>
        <v>843493.92</v>
      </c>
      <c r="BK78" s="280">
        <f t="shared" si="13"/>
        <v>843493.92</v>
      </c>
      <c r="BL78" s="279">
        <f t="shared" si="24"/>
        <v>10074359.42</v>
      </c>
      <c r="BN78" s="279">
        <f t="shared" si="25"/>
        <v>10074359.42</v>
      </c>
    </row>
    <row r="79" spans="1:71" s="282" customFormat="1" x14ac:dyDescent="0.25">
      <c r="A79" s="282" t="s">
        <v>195</v>
      </c>
      <c r="B79" s="175">
        <v>2.6499999999999999E-2</v>
      </c>
      <c r="C79" s="175">
        <v>5.1900000000000002E-2</v>
      </c>
      <c r="D79" s="283">
        <v>0</v>
      </c>
      <c r="E79" s="283">
        <v>0</v>
      </c>
      <c r="F79" s="283">
        <v>0</v>
      </c>
      <c r="G79" s="283">
        <v>0</v>
      </c>
      <c r="H79" s="283">
        <v>0</v>
      </c>
      <c r="I79" s="283">
        <v>0</v>
      </c>
      <c r="J79" s="283">
        <v>0</v>
      </c>
      <c r="K79" s="283">
        <v>0</v>
      </c>
      <c r="L79" s="283">
        <v>0</v>
      </c>
      <c r="M79" s="283">
        <v>0</v>
      </c>
      <c r="N79" s="283">
        <v>0</v>
      </c>
      <c r="O79" s="283">
        <v>0</v>
      </c>
      <c r="P79" s="272">
        <f t="shared" si="20"/>
        <v>0</v>
      </c>
      <c r="Q79" s="283">
        <v>0</v>
      </c>
      <c r="R79" s="283">
        <v>0</v>
      </c>
      <c r="S79" s="283">
        <v>0</v>
      </c>
      <c r="T79" s="283">
        <v>0</v>
      </c>
      <c r="U79" s="283">
        <v>0</v>
      </c>
      <c r="V79" s="283">
        <v>0</v>
      </c>
      <c r="W79" s="283">
        <v>0</v>
      </c>
      <c r="X79" s="283">
        <v>0</v>
      </c>
      <c r="Y79" s="283">
        <v>0</v>
      </c>
      <c r="Z79" s="283">
        <v>8477425.5</v>
      </c>
      <c r="AA79" s="283">
        <v>17156425.5</v>
      </c>
      <c r="AB79" s="283">
        <v>32990055.390000001</v>
      </c>
      <c r="AC79" s="283">
        <v>48622110.780000001</v>
      </c>
      <c r="AD79" s="283">
        <v>48672110.780000001</v>
      </c>
      <c r="AE79" s="283">
        <v>48772110.780000001</v>
      </c>
      <c r="AF79" s="283">
        <v>48922110.780000001</v>
      </c>
      <c r="AG79" s="170">
        <f t="shared" si="21"/>
        <v>253612349.50999999</v>
      </c>
      <c r="AH79" s="284"/>
      <c r="AI79" s="279">
        <f t="shared" si="14"/>
        <v>0</v>
      </c>
      <c r="AJ79" s="279">
        <f t="shared" si="15"/>
        <v>0</v>
      </c>
      <c r="AK79" s="279">
        <f t="shared" si="16"/>
        <v>0</v>
      </c>
      <c r="AL79" s="279">
        <f t="shared" si="12"/>
        <v>0</v>
      </c>
      <c r="AM79" s="279">
        <f t="shared" si="12"/>
        <v>0</v>
      </c>
      <c r="AN79" s="279">
        <f t="shared" si="12"/>
        <v>0</v>
      </c>
      <c r="AO79" s="279">
        <f t="shared" si="12"/>
        <v>0</v>
      </c>
      <c r="AP79" s="279">
        <f t="shared" si="12"/>
        <v>0</v>
      </c>
      <c r="AQ79" s="279">
        <f t="shared" si="12"/>
        <v>0</v>
      </c>
      <c r="AR79" s="279">
        <f t="shared" si="12"/>
        <v>0</v>
      </c>
      <c r="AS79" s="279">
        <f t="shared" si="12"/>
        <v>0</v>
      </c>
      <c r="AT79" s="279">
        <f t="shared" si="12"/>
        <v>0</v>
      </c>
      <c r="AU79" s="280">
        <f t="shared" si="22"/>
        <v>0</v>
      </c>
      <c r="AV79" s="280">
        <f t="shared" si="23"/>
        <v>0</v>
      </c>
      <c r="AW79" s="280">
        <f t="shared" si="23"/>
        <v>0</v>
      </c>
      <c r="AX79" s="280">
        <f t="shared" si="23"/>
        <v>0</v>
      </c>
      <c r="AY79" s="280">
        <f t="shared" si="23"/>
        <v>0</v>
      </c>
      <c r="AZ79" s="280">
        <f t="shared" si="17"/>
        <v>0</v>
      </c>
      <c r="BA79" s="280">
        <f t="shared" si="18"/>
        <v>0</v>
      </c>
      <c r="BB79" s="280">
        <f t="shared" si="19"/>
        <v>0</v>
      </c>
      <c r="BC79" s="280">
        <f t="shared" si="13"/>
        <v>0</v>
      </c>
      <c r="BD79" s="280">
        <f t="shared" si="13"/>
        <v>0</v>
      </c>
      <c r="BE79" s="280">
        <f t="shared" si="13"/>
        <v>36664.870000000003</v>
      </c>
      <c r="BF79" s="280">
        <f t="shared" si="13"/>
        <v>74201.539999999994</v>
      </c>
      <c r="BG79" s="280">
        <f t="shared" si="13"/>
        <v>142681.99</v>
      </c>
      <c r="BH79" s="280">
        <f t="shared" si="13"/>
        <v>210290.63</v>
      </c>
      <c r="BI79" s="280">
        <f t="shared" si="13"/>
        <v>210506.88</v>
      </c>
      <c r="BJ79" s="280">
        <f t="shared" si="13"/>
        <v>210939.38</v>
      </c>
      <c r="BK79" s="280">
        <f t="shared" si="13"/>
        <v>211588.13</v>
      </c>
      <c r="BL79" s="279">
        <f t="shared" si="24"/>
        <v>1096873.42</v>
      </c>
      <c r="BN79" s="279">
        <f t="shared" si="25"/>
        <v>1096873.42</v>
      </c>
    </row>
    <row r="80" spans="1:71" x14ac:dyDescent="0.25">
      <c r="A80" s="268" t="s">
        <v>573</v>
      </c>
      <c r="B80" s="175">
        <v>2.6499999999999999E-2</v>
      </c>
      <c r="C80" s="175">
        <v>5.1900000000000002E-2</v>
      </c>
      <c r="D80" s="272">
        <v>0</v>
      </c>
      <c r="E80" s="272">
        <v>0</v>
      </c>
      <c r="F80" s="272">
        <v>0</v>
      </c>
      <c r="G80" s="272">
        <v>0</v>
      </c>
      <c r="H80" s="272">
        <v>0</v>
      </c>
      <c r="I80" s="272">
        <v>0</v>
      </c>
      <c r="J80" s="272">
        <v>0</v>
      </c>
      <c r="K80" s="272">
        <v>0</v>
      </c>
      <c r="L80" s="272">
        <v>0</v>
      </c>
      <c r="M80" s="272">
        <v>0</v>
      </c>
      <c r="N80" s="272">
        <v>0</v>
      </c>
      <c r="O80" s="272">
        <v>0</v>
      </c>
      <c r="P80" s="272">
        <f t="shared" si="20"/>
        <v>0</v>
      </c>
      <c r="Q80" s="272">
        <v>0</v>
      </c>
      <c r="R80" s="272">
        <v>0</v>
      </c>
      <c r="S80" s="272">
        <v>0</v>
      </c>
      <c r="T80" s="272">
        <v>0</v>
      </c>
      <c r="U80" s="272">
        <v>0</v>
      </c>
      <c r="V80" s="272">
        <v>0</v>
      </c>
      <c r="W80" s="272">
        <v>0</v>
      </c>
      <c r="X80" s="272">
        <v>0</v>
      </c>
      <c r="Y80" s="272">
        <v>0</v>
      </c>
      <c r="Z80" s="272">
        <v>0</v>
      </c>
      <c r="AA80" s="272">
        <v>0</v>
      </c>
      <c r="AB80" s="272">
        <v>0</v>
      </c>
      <c r="AC80" s="272">
        <v>0</v>
      </c>
      <c r="AD80" s="272">
        <v>0</v>
      </c>
      <c r="AE80" s="272">
        <v>0</v>
      </c>
      <c r="AF80" s="272">
        <v>0</v>
      </c>
      <c r="AG80" s="170">
        <f t="shared" si="21"/>
        <v>0</v>
      </c>
      <c r="AI80" s="279">
        <f t="shared" si="14"/>
        <v>0</v>
      </c>
      <c r="AJ80" s="279">
        <f t="shared" si="15"/>
        <v>0</v>
      </c>
      <c r="AK80" s="279">
        <f t="shared" si="16"/>
        <v>0</v>
      </c>
      <c r="AL80" s="279">
        <f t="shared" si="12"/>
        <v>0</v>
      </c>
      <c r="AM80" s="279">
        <f t="shared" si="12"/>
        <v>0</v>
      </c>
      <c r="AN80" s="279">
        <f t="shared" si="12"/>
        <v>0</v>
      </c>
      <c r="AO80" s="279">
        <f t="shared" si="12"/>
        <v>0</v>
      </c>
      <c r="AP80" s="279">
        <f t="shared" si="12"/>
        <v>0</v>
      </c>
      <c r="AQ80" s="279">
        <f t="shared" si="12"/>
        <v>0</v>
      </c>
      <c r="AR80" s="279">
        <f t="shared" si="12"/>
        <v>0</v>
      </c>
      <c r="AS80" s="279">
        <f t="shared" si="12"/>
        <v>0</v>
      </c>
      <c r="AT80" s="279">
        <f t="shared" si="12"/>
        <v>0</v>
      </c>
      <c r="AU80" s="280">
        <f t="shared" si="22"/>
        <v>0</v>
      </c>
      <c r="AV80" s="280">
        <f t="shared" si="23"/>
        <v>0</v>
      </c>
      <c r="AW80" s="280">
        <f t="shared" si="23"/>
        <v>0</v>
      </c>
      <c r="AX80" s="280">
        <f t="shared" si="23"/>
        <v>0</v>
      </c>
      <c r="AY80" s="280">
        <f t="shared" si="23"/>
        <v>0</v>
      </c>
      <c r="AZ80" s="280">
        <f t="shared" si="17"/>
        <v>0</v>
      </c>
      <c r="BA80" s="280">
        <f t="shared" si="18"/>
        <v>0</v>
      </c>
      <c r="BB80" s="280">
        <f t="shared" si="19"/>
        <v>0</v>
      </c>
      <c r="BC80" s="280">
        <f t="shared" si="13"/>
        <v>0</v>
      </c>
      <c r="BD80" s="280">
        <f t="shared" si="13"/>
        <v>0</v>
      </c>
      <c r="BE80" s="280">
        <f t="shared" si="13"/>
        <v>0</v>
      </c>
      <c r="BF80" s="280">
        <f t="shared" si="13"/>
        <v>0</v>
      </c>
      <c r="BG80" s="280">
        <f t="shared" si="13"/>
        <v>0</v>
      </c>
      <c r="BH80" s="280">
        <f t="shared" si="13"/>
        <v>0</v>
      </c>
      <c r="BI80" s="280">
        <f t="shared" si="13"/>
        <v>0</v>
      </c>
      <c r="BJ80" s="280">
        <f t="shared" si="13"/>
        <v>0</v>
      </c>
      <c r="BK80" s="280">
        <f t="shared" si="13"/>
        <v>0</v>
      </c>
      <c r="BL80" s="279">
        <f t="shared" si="24"/>
        <v>0</v>
      </c>
      <c r="BN80" s="279">
        <f t="shared" si="25"/>
        <v>0</v>
      </c>
    </row>
    <row r="81" spans="1:66" x14ac:dyDescent="0.25">
      <c r="A81" s="268" t="s">
        <v>574</v>
      </c>
      <c r="B81" s="175">
        <v>2.6499999999999999E-2</v>
      </c>
      <c r="C81" s="175">
        <v>5.1900000000000002E-2</v>
      </c>
      <c r="D81" s="272">
        <v>0</v>
      </c>
      <c r="E81" s="272">
        <v>0</v>
      </c>
      <c r="F81" s="272">
        <v>0</v>
      </c>
      <c r="G81" s="272">
        <v>0</v>
      </c>
      <c r="H81" s="272">
        <v>0</v>
      </c>
      <c r="I81" s="272">
        <v>0</v>
      </c>
      <c r="J81" s="272">
        <v>0</v>
      </c>
      <c r="K81" s="272">
        <v>0</v>
      </c>
      <c r="L81" s="272">
        <v>0</v>
      </c>
      <c r="M81" s="272">
        <v>0</v>
      </c>
      <c r="N81" s="272">
        <v>0</v>
      </c>
      <c r="O81" s="272">
        <v>0</v>
      </c>
      <c r="P81" s="272">
        <f t="shared" si="20"/>
        <v>0</v>
      </c>
      <c r="Q81" s="272">
        <v>0</v>
      </c>
      <c r="R81" s="272">
        <v>0</v>
      </c>
      <c r="S81" s="272">
        <v>0</v>
      </c>
      <c r="T81" s="272">
        <v>0</v>
      </c>
      <c r="U81" s="272">
        <v>0</v>
      </c>
      <c r="V81" s="272">
        <v>0</v>
      </c>
      <c r="W81" s="272">
        <v>0</v>
      </c>
      <c r="X81" s="272">
        <v>0</v>
      </c>
      <c r="Y81" s="272">
        <v>0</v>
      </c>
      <c r="Z81" s="272">
        <v>0</v>
      </c>
      <c r="AA81" s="272">
        <v>0</v>
      </c>
      <c r="AB81" s="272">
        <v>0</v>
      </c>
      <c r="AC81" s="272">
        <v>0</v>
      </c>
      <c r="AD81" s="272">
        <v>0</v>
      </c>
      <c r="AE81" s="272">
        <v>0</v>
      </c>
      <c r="AF81" s="272">
        <v>0</v>
      </c>
      <c r="AG81" s="170">
        <f t="shared" si="21"/>
        <v>0</v>
      </c>
      <c r="AI81" s="279">
        <f t="shared" si="14"/>
        <v>0</v>
      </c>
      <c r="AJ81" s="279">
        <f t="shared" si="15"/>
        <v>0</v>
      </c>
      <c r="AK81" s="279">
        <f t="shared" si="16"/>
        <v>0</v>
      </c>
      <c r="AL81" s="279">
        <f t="shared" si="12"/>
        <v>0</v>
      </c>
      <c r="AM81" s="279">
        <f t="shared" si="12"/>
        <v>0</v>
      </c>
      <c r="AN81" s="279">
        <f t="shared" si="12"/>
        <v>0</v>
      </c>
      <c r="AO81" s="279">
        <f t="shared" si="12"/>
        <v>0</v>
      </c>
      <c r="AP81" s="279">
        <f t="shared" si="12"/>
        <v>0</v>
      </c>
      <c r="AQ81" s="279">
        <f t="shared" si="12"/>
        <v>0</v>
      </c>
      <c r="AR81" s="279">
        <f t="shared" si="12"/>
        <v>0</v>
      </c>
      <c r="AS81" s="279">
        <f t="shared" si="12"/>
        <v>0</v>
      </c>
      <c r="AT81" s="279">
        <f t="shared" si="12"/>
        <v>0</v>
      </c>
      <c r="AU81" s="280">
        <f t="shared" si="22"/>
        <v>0</v>
      </c>
      <c r="AV81" s="280">
        <f t="shared" si="23"/>
        <v>0</v>
      </c>
      <c r="AW81" s="280">
        <f t="shared" si="23"/>
        <v>0</v>
      </c>
      <c r="AX81" s="280">
        <f t="shared" si="23"/>
        <v>0</v>
      </c>
      <c r="AY81" s="280">
        <f t="shared" si="23"/>
        <v>0</v>
      </c>
      <c r="AZ81" s="280">
        <f t="shared" si="17"/>
        <v>0</v>
      </c>
      <c r="BA81" s="280">
        <f t="shared" si="18"/>
        <v>0</v>
      </c>
      <c r="BB81" s="280">
        <f t="shared" si="19"/>
        <v>0</v>
      </c>
      <c r="BC81" s="280">
        <f t="shared" si="13"/>
        <v>0</v>
      </c>
      <c r="BD81" s="280">
        <f t="shared" si="13"/>
        <v>0</v>
      </c>
      <c r="BE81" s="280">
        <f t="shared" si="13"/>
        <v>0</v>
      </c>
      <c r="BF81" s="280">
        <f t="shared" si="13"/>
        <v>0</v>
      </c>
      <c r="BG81" s="280">
        <f t="shared" si="13"/>
        <v>0</v>
      </c>
      <c r="BH81" s="280">
        <f t="shared" si="13"/>
        <v>0</v>
      </c>
      <c r="BI81" s="280">
        <f t="shared" si="13"/>
        <v>0</v>
      </c>
      <c r="BJ81" s="280">
        <f t="shared" si="13"/>
        <v>0</v>
      </c>
      <c r="BK81" s="280">
        <f t="shared" si="13"/>
        <v>0</v>
      </c>
      <c r="BL81" s="279">
        <f t="shared" si="24"/>
        <v>0</v>
      </c>
    </row>
    <row r="82" spans="1:66" x14ac:dyDescent="0.25">
      <c r="A82" s="268" t="s">
        <v>196</v>
      </c>
      <c r="B82" s="175">
        <v>4.8100000000000004E-2</v>
      </c>
      <c r="C82" s="175">
        <v>4.9200000000000001E-2</v>
      </c>
      <c r="D82" s="272">
        <v>335254704.83999997</v>
      </c>
      <c r="E82" s="272">
        <v>335344729.55000001</v>
      </c>
      <c r="F82" s="272">
        <v>335360822.77999997</v>
      </c>
      <c r="G82" s="272">
        <v>335362918.29000002</v>
      </c>
      <c r="H82" s="272">
        <v>335360398.56</v>
      </c>
      <c r="I82" s="272">
        <v>336209679.13</v>
      </c>
      <c r="J82" s="272">
        <v>337082573.01999998</v>
      </c>
      <c r="K82" s="272">
        <v>337135777.21999997</v>
      </c>
      <c r="L82" s="272">
        <v>337167777.21999997</v>
      </c>
      <c r="M82" s="272">
        <v>337167777.21999997</v>
      </c>
      <c r="N82" s="272">
        <v>337167777.21999997</v>
      </c>
      <c r="O82" s="272">
        <v>337167777.21999997</v>
      </c>
      <c r="P82" s="272">
        <f t="shared" si="20"/>
        <v>4035782712.269999</v>
      </c>
      <c r="Q82" s="272">
        <v>337167777.21999997</v>
      </c>
      <c r="R82" s="272">
        <v>337167777.21999997</v>
      </c>
      <c r="S82" s="272">
        <v>337167777.21999997</v>
      </c>
      <c r="T82" s="272">
        <v>337167777.21999997</v>
      </c>
      <c r="U82" s="272">
        <v>337167777.21999997</v>
      </c>
      <c r="V82" s="272">
        <v>337167777.21999997</v>
      </c>
      <c r="W82" s="272">
        <v>337167777.21999997</v>
      </c>
      <c r="X82" s="272">
        <v>337167777.21999997</v>
      </c>
      <c r="Y82" s="272">
        <v>337167777.21999997</v>
      </c>
      <c r="Z82" s="272">
        <v>337167777.21999997</v>
      </c>
      <c r="AA82" s="272">
        <v>337167777.21999997</v>
      </c>
      <c r="AB82" s="272">
        <v>337236084.77999997</v>
      </c>
      <c r="AC82" s="272">
        <v>337304392.33999997</v>
      </c>
      <c r="AD82" s="272">
        <v>337304392.33999997</v>
      </c>
      <c r="AE82" s="272">
        <v>337304392.33999997</v>
      </c>
      <c r="AF82" s="272">
        <v>337750523.11999995</v>
      </c>
      <c r="AG82" s="170">
        <f t="shared" si="21"/>
        <v>4047074225.46</v>
      </c>
      <c r="AI82" s="279">
        <f t="shared" si="14"/>
        <v>1343812.61</v>
      </c>
      <c r="AJ82" s="279">
        <f t="shared" si="15"/>
        <v>1344173.46</v>
      </c>
      <c r="AK82" s="279">
        <f t="shared" si="16"/>
        <v>1344237.96</v>
      </c>
      <c r="AL82" s="279">
        <f t="shared" si="12"/>
        <v>1344246.36</v>
      </c>
      <c r="AM82" s="279">
        <f t="shared" si="12"/>
        <v>1344236.26</v>
      </c>
      <c r="AN82" s="279">
        <f t="shared" si="12"/>
        <v>1347640.46</v>
      </c>
      <c r="AO82" s="279">
        <f t="shared" si="12"/>
        <v>1351139.31</v>
      </c>
      <c r="AP82" s="279">
        <f t="shared" si="12"/>
        <v>1351352.57</v>
      </c>
      <c r="AQ82" s="279">
        <f t="shared" si="12"/>
        <v>1351480.84</v>
      </c>
      <c r="AR82" s="279">
        <f t="shared" si="12"/>
        <v>1351480.84</v>
      </c>
      <c r="AS82" s="279">
        <f t="shared" si="12"/>
        <v>1351480.84</v>
      </c>
      <c r="AT82" s="279">
        <f t="shared" si="12"/>
        <v>1351480.84</v>
      </c>
      <c r="AU82" s="280">
        <f t="shared" si="22"/>
        <v>16176762.35</v>
      </c>
      <c r="AV82" s="280">
        <f t="shared" si="23"/>
        <v>1351480.84</v>
      </c>
      <c r="AW82" s="280">
        <f t="shared" si="23"/>
        <v>1351480.84</v>
      </c>
      <c r="AX82" s="280">
        <f t="shared" si="23"/>
        <v>1351480.84</v>
      </c>
      <c r="AY82" s="280">
        <f t="shared" si="23"/>
        <v>1351480.84</v>
      </c>
      <c r="AZ82" s="280">
        <f t="shared" si="17"/>
        <v>1382387.89</v>
      </c>
      <c r="BA82" s="280">
        <f t="shared" si="18"/>
        <v>1382387.89</v>
      </c>
      <c r="BB82" s="280">
        <f t="shared" si="19"/>
        <v>1382387.89</v>
      </c>
      <c r="BC82" s="280">
        <f t="shared" si="13"/>
        <v>1382387.89</v>
      </c>
      <c r="BD82" s="280">
        <f t="shared" si="13"/>
        <v>1382387.89</v>
      </c>
      <c r="BE82" s="280">
        <f t="shared" si="13"/>
        <v>1382387.89</v>
      </c>
      <c r="BF82" s="280">
        <f t="shared" si="13"/>
        <v>1382387.89</v>
      </c>
      <c r="BG82" s="280">
        <f t="shared" si="13"/>
        <v>1382667.95</v>
      </c>
      <c r="BH82" s="280">
        <f t="shared" si="13"/>
        <v>1382948.01</v>
      </c>
      <c r="BI82" s="280">
        <f t="shared" si="13"/>
        <v>1382948.01</v>
      </c>
      <c r="BJ82" s="280">
        <f t="shared" si="13"/>
        <v>1382948.01</v>
      </c>
      <c r="BK82" s="280">
        <f t="shared" si="13"/>
        <v>1384777.14</v>
      </c>
      <c r="BL82" s="279">
        <f t="shared" si="24"/>
        <v>16593004.349999998</v>
      </c>
    </row>
    <row r="83" spans="1:66" x14ac:dyDescent="0.25">
      <c r="A83" s="268" t="s">
        <v>575</v>
      </c>
      <c r="B83" s="175">
        <v>0</v>
      </c>
      <c r="C83" s="175">
        <v>4.9200000000000001E-2</v>
      </c>
      <c r="D83" s="272">
        <v>0</v>
      </c>
      <c r="E83" s="272">
        <v>0</v>
      </c>
      <c r="F83" s="272">
        <v>0</v>
      </c>
      <c r="G83" s="272">
        <v>0</v>
      </c>
      <c r="H83" s="272">
        <v>0</v>
      </c>
      <c r="I83" s="272">
        <v>0</v>
      </c>
      <c r="J83" s="272">
        <v>0</v>
      </c>
      <c r="K83" s="272">
        <v>0</v>
      </c>
      <c r="L83" s="272">
        <v>0</v>
      </c>
      <c r="M83" s="272">
        <v>0</v>
      </c>
      <c r="N83" s="272">
        <v>0</v>
      </c>
      <c r="O83" s="272">
        <v>0</v>
      </c>
      <c r="P83" s="272">
        <f t="shared" si="20"/>
        <v>0</v>
      </c>
      <c r="Q83" s="272">
        <v>0</v>
      </c>
      <c r="R83" s="272">
        <v>0</v>
      </c>
      <c r="S83" s="272">
        <v>0</v>
      </c>
      <c r="T83" s="272">
        <v>0</v>
      </c>
      <c r="U83" s="272">
        <v>0</v>
      </c>
      <c r="V83" s="272">
        <v>0</v>
      </c>
      <c r="W83" s="272">
        <v>0</v>
      </c>
      <c r="X83" s="272">
        <v>0</v>
      </c>
      <c r="Y83" s="272">
        <v>0</v>
      </c>
      <c r="Z83" s="272">
        <v>0</v>
      </c>
      <c r="AA83" s="272">
        <v>0</v>
      </c>
      <c r="AB83" s="272">
        <v>0</v>
      </c>
      <c r="AC83" s="272">
        <v>0</v>
      </c>
      <c r="AD83" s="272">
        <v>0</v>
      </c>
      <c r="AE83" s="272">
        <v>0</v>
      </c>
      <c r="AF83" s="272">
        <v>0</v>
      </c>
      <c r="AG83" s="170">
        <f t="shared" si="21"/>
        <v>0</v>
      </c>
      <c r="AI83" s="279">
        <f t="shared" si="14"/>
        <v>0</v>
      </c>
      <c r="AJ83" s="279">
        <f t="shared" si="15"/>
        <v>0</v>
      </c>
      <c r="AK83" s="279">
        <f t="shared" si="16"/>
        <v>0</v>
      </c>
      <c r="AL83" s="279">
        <f t="shared" si="12"/>
        <v>0</v>
      </c>
      <c r="AM83" s="279">
        <f t="shared" si="12"/>
        <v>0</v>
      </c>
      <c r="AN83" s="279">
        <f t="shared" si="12"/>
        <v>0</v>
      </c>
      <c r="AO83" s="279">
        <f t="shared" si="12"/>
        <v>0</v>
      </c>
      <c r="AP83" s="279">
        <f t="shared" si="12"/>
        <v>0</v>
      </c>
      <c r="AQ83" s="279">
        <f t="shared" si="12"/>
        <v>0</v>
      </c>
      <c r="AR83" s="279">
        <f t="shared" si="12"/>
        <v>0</v>
      </c>
      <c r="AS83" s="279">
        <f t="shared" si="12"/>
        <v>0</v>
      </c>
      <c r="AT83" s="279">
        <f t="shared" si="12"/>
        <v>0</v>
      </c>
      <c r="AU83" s="280">
        <f t="shared" si="22"/>
        <v>0</v>
      </c>
      <c r="AV83" s="280">
        <f t="shared" si="23"/>
        <v>0</v>
      </c>
      <c r="AW83" s="280">
        <f t="shared" si="23"/>
        <v>0</v>
      </c>
      <c r="AX83" s="280">
        <f t="shared" si="23"/>
        <v>0</v>
      </c>
      <c r="AY83" s="280">
        <f t="shared" si="23"/>
        <v>0</v>
      </c>
      <c r="AZ83" s="280">
        <f t="shared" si="17"/>
        <v>0</v>
      </c>
      <c r="BA83" s="280">
        <f t="shared" si="18"/>
        <v>0</v>
      </c>
      <c r="BB83" s="280">
        <f t="shared" si="19"/>
        <v>0</v>
      </c>
      <c r="BC83" s="280">
        <f t="shared" si="13"/>
        <v>0</v>
      </c>
      <c r="BD83" s="280">
        <f t="shared" si="13"/>
        <v>0</v>
      </c>
      <c r="BE83" s="280">
        <f t="shared" si="13"/>
        <v>0</v>
      </c>
      <c r="BF83" s="280">
        <f t="shared" si="13"/>
        <v>0</v>
      </c>
      <c r="BG83" s="280">
        <f t="shared" si="13"/>
        <v>0</v>
      </c>
      <c r="BH83" s="280">
        <f t="shared" si="13"/>
        <v>0</v>
      </c>
      <c r="BI83" s="280">
        <f t="shared" si="13"/>
        <v>0</v>
      </c>
      <c r="BJ83" s="280">
        <f t="shared" si="13"/>
        <v>0</v>
      </c>
      <c r="BK83" s="280">
        <f t="shared" si="13"/>
        <v>0</v>
      </c>
      <c r="BL83" s="279">
        <f t="shared" si="24"/>
        <v>0</v>
      </c>
      <c r="BN83" s="279">
        <f>BL83</f>
        <v>0</v>
      </c>
    </row>
    <row r="84" spans="1:66" x14ac:dyDescent="0.25">
      <c r="A84" s="268" t="s">
        <v>197</v>
      </c>
      <c r="B84" s="175">
        <v>2.93E-2</v>
      </c>
      <c r="C84" s="175">
        <v>4.8299999999999996E-2</v>
      </c>
      <c r="D84" s="272">
        <v>195869006.75999999</v>
      </c>
      <c r="E84" s="272">
        <v>195953566.93000001</v>
      </c>
      <c r="F84" s="272">
        <v>195994329.99000001</v>
      </c>
      <c r="G84" s="272">
        <v>196167538.33000001</v>
      </c>
      <c r="H84" s="272">
        <v>197336554.96000001</v>
      </c>
      <c r="I84" s="272">
        <v>199751765.16</v>
      </c>
      <c r="J84" s="272">
        <v>201026919.685</v>
      </c>
      <c r="K84" s="272">
        <v>201203858.19500002</v>
      </c>
      <c r="L84" s="272">
        <v>201351799.79000002</v>
      </c>
      <c r="M84" s="272">
        <v>201456389.65000004</v>
      </c>
      <c r="N84" s="272">
        <v>201560979.51000002</v>
      </c>
      <c r="O84" s="272">
        <v>201753469.84000003</v>
      </c>
      <c r="P84" s="272">
        <f t="shared" si="20"/>
        <v>2389426178.8000002</v>
      </c>
      <c r="Q84" s="272">
        <v>201945960.17000002</v>
      </c>
      <c r="R84" s="272">
        <v>201945960.17000002</v>
      </c>
      <c r="S84" s="272">
        <v>202369899.38000003</v>
      </c>
      <c r="T84" s="272">
        <v>204000318.64500001</v>
      </c>
      <c r="U84" s="272">
        <v>205535335.39500001</v>
      </c>
      <c r="V84" s="272">
        <v>209440467.22</v>
      </c>
      <c r="W84" s="272">
        <v>213530371.22</v>
      </c>
      <c r="X84" s="272">
        <v>214680224.81</v>
      </c>
      <c r="Y84" s="272">
        <v>215316769.53</v>
      </c>
      <c r="Z84" s="272">
        <v>215316769.53</v>
      </c>
      <c r="AA84" s="272">
        <v>215316769.53</v>
      </c>
      <c r="AB84" s="272">
        <v>215490773.25</v>
      </c>
      <c r="AC84" s="272">
        <v>215664776.97</v>
      </c>
      <c r="AD84" s="272">
        <v>215664776.97</v>
      </c>
      <c r="AE84" s="272">
        <v>219085398.67500001</v>
      </c>
      <c r="AF84" s="272">
        <v>222582413.82499999</v>
      </c>
      <c r="AG84" s="170">
        <f t="shared" si="21"/>
        <v>2577624846.9249997</v>
      </c>
      <c r="AI84" s="279">
        <f t="shared" si="14"/>
        <v>478246.82</v>
      </c>
      <c r="AJ84" s="279">
        <f t="shared" si="15"/>
        <v>478453.29</v>
      </c>
      <c r="AK84" s="279">
        <f t="shared" si="16"/>
        <v>478552.82</v>
      </c>
      <c r="AL84" s="279">
        <f t="shared" si="12"/>
        <v>478975.74</v>
      </c>
      <c r="AM84" s="279">
        <f t="shared" si="12"/>
        <v>481830.09</v>
      </c>
      <c r="AN84" s="279">
        <f t="shared" si="12"/>
        <v>487727.23</v>
      </c>
      <c r="AO84" s="279">
        <f t="shared" si="12"/>
        <v>490840.73</v>
      </c>
      <c r="AP84" s="279">
        <f t="shared" si="12"/>
        <v>491272.75</v>
      </c>
      <c r="AQ84" s="279">
        <f t="shared" si="12"/>
        <v>491633.98</v>
      </c>
      <c r="AR84" s="279">
        <f t="shared" si="12"/>
        <v>491889.35</v>
      </c>
      <c r="AS84" s="279">
        <f t="shared" si="12"/>
        <v>492144.72</v>
      </c>
      <c r="AT84" s="279">
        <f t="shared" si="12"/>
        <v>492614.72</v>
      </c>
      <c r="AU84" s="280">
        <f t="shared" si="22"/>
        <v>5834182.2399999984</v>
      </c>
      <c r="AV84" s="280">
        <f t="shared" si="23"/>
        <v>493084.72</v>
      </c>
      <c r="AW84" s="280">
        <f t="shared" si="23"/>
        <v>493084.72</v>
      </c>
      <c r="AX84" s="280">
        <f t="shared" si="23"/>
        <v>494119.84</v>
      </c>
      <c r="AY84" s="280">
        <f t="shared" si="23"/>
        <v>498100.78</v>
      </c>
      <c r="AZ84" s="280">
        <f t="shared" si="17"/>
        <v>827279.72</v>
      </c>
      <c r="BA84" s="280">
        <f t="shared" si="18"/>
        <v>842997.88</v>
      </c>
      <c r="BB84" s="280">
        <f t="shared" si="19"/>
        <v>859459.74</v>
      </c>
      <c r="BC84" s="280">
        <f t="shared" si="13"/>
        <v>864087.9</v>
      </c>
      <c r="BD84" s="280">
        <f t="shared" si="13"/>
        <v>866650</v>
      </c>
      <c r="BE84" s="280">
        <f t="shared" si="13"/>
        <v>866650</v>
      </c>
      <c r="BF84" s="280">
        <f t="shared" si="13"/>
        <v>866650</v>
      </c>
      <c r="BG84" s="280">
        <f t="shared" si="13"/>
        <v>867350.36</v>
      </c>
      <c r="BH84" s="280">
        <f t="shared" si="13"/>
        <v>868050.73</v>
      </c>
      <c r="BI84" s="280">
        <f t="shared" si="13"/>
        <v>868050.73</v>
      </c>
      <c r="BJ84" s="280">
        <f t="shared" si="13"/>
        <v>881818.73</v>
      </c>
      <c r="BK84" s="280">
        <f t="shared" si="13"/>
        <v>895894.22</v>
      </c>
      <c r="BL84" s="279">
        <f t="shared" si="24"/>
        <v>10374940.010000002</v>
      </c>
    </row>
    <row r="85" spans="1:66" x14ac:dyDescent="0.25">
      <c r="A85" s="268" t="s">
        <v>576</v>
      </c>
      <c r="B85" s="175">
        <v>0</v>
      </c>
      <c r="C85" s="175">
        <v>2.5999999999999999E-3</v>
      </c>
      <c r="D85" s="272">
        <v>2100620.94</v>
      </c>
      <c r="E85" s="272">
        <v>2100620.94</v>
      </c>
      <c r="F85" s="272">
        <v>2100620.94</v>
      </c>
      <c r="G85" s="272">
        <v>2100620.94</v>
      </c>
      <c r="H85" s="272">
        <v>2100620.94</v>
      </c>
      <c r="I85" s="272">
        <v>2100620.94</v>
      </c>
      <c r="J85" s="272">
        <v>2100620.94</v>
      </c>
      <c r="K85" s="272">
        <v>2100620.94</v>
      </c>
      <c r="L85" s="272">
        <v>2100620.94</v>
      </c>
      <c r="M85" s="272">
        <v>2100620.94</v>
      </c>
      <c r="N85" s="272">
        <v>2100620.94</v>
      </c>
      <c r="O85" s="272">
        <v>2100620.94</v>
      </c>
      <c r="P85" s="272">
        <f t="shared" si="20"/>
        <v>25207451.280000005</v>
      </c>
      <c r="Q85" s="272">
        <v>2100620.94</v>
      </c>
      <c r="R85" s="272">
        <v>2100620.94</v>
      </c>
      <c r="S85" s="272">
        <v>2100620.94</v>
      </c>
      <c r="T85" s="272">
        <v>2100620.94</v>
      </c>
      <c r="U85" s="272">
        <v>2100620.94</v>
      </c>
      <c r="V85" s="272">
        <v>2100620.94</v>
      </c>
      <c r="W85" s="272">
        <v>2100620.94</v>
      </c>
      <c r="X85" s="272">
        <v>2100620.94</v>
      </c>
      <c r="Y85" s="272">
        <v>2100620.94</v>
      </c>
      <c r="Z85" s="272">
        <v>2100620.94</v>
      </c>
      <c r="AA85" s="272">
        <v>2100620.94</v>
      </c>
      <c r="AB85" s="272">
        <v>2100620.94</v>
      </c>
      <c r="AC85" s="272">
        <v>2100620.94</v>
      </c>
      <c r="AD85" s="272">
        <v>2100620.94</v>
      </c>
      <c r="AE85" s="272">
        <v>2100620.94</v>
      </c>
      <c r="AF85" s="272">
        <v>2100620.94</v>
      </c>
      <c r="AG85" s="170">
        <f t="shared" si="21"/>
        <v>25207451.280000005</v>
      </c>
      <c r="AI85" s="279">
        <f t="shared" si="14"/>
        <v>0</v>
      </c>
      <c r="AJ85" s="279">
        <f t="shared" si="15"/>
        <v>0</v>
      </c>
      <c r="AK85" s="279">
        <f t="shared" si="16"/>
        <v>0</v>
      </c>
      <c r="AL85" s="279">
        <f t="shared" si="12"/>
        <v>0</v>
      </c>
      <c r="AM85" s="279">
        <f t="shared" si="12"/>
        <v>0</v>
      </c>
      <c r="AN85" s="279">
        <f t="shared" si="12"/>
        <v>0</v>
      </c>
      <c r="AO85" s="279">
        <f t="shared" si="12"/>
        <v>0</v>
      </c>
      <c r="AP85" s="279">
        <f t="shared" si="12"/>
        <v>0</v>
      </c>
      <c r="AQ85" s="279">
        <f t="shared" si="12"/>
        <v>0</v>
      </c>
      <c r="AR85" s="279">
        <f t="shared" si="12"/>
        <v>0</v>
      </c>
      <c r="AS85" s="279">
        <f t="shared" si="12"/>
        <v>0</v>
      </c>
      <c r="AT85" s="279">
        <f t="shared" si="12"/>
        <v>0</v>
      </c>
      <c r="AU85" s="280">
        <f t="shared" si="22"/>
        <v>0</v>
      </c>
      <c r="AV85" s="280">
        <f t="shared" si="23"/>
        <v>0</v>
      </c>
      <c r="AW85" s="280">
        <f t="shared" si="23"/>
        <v>0</v>
      </c>
      <c r="AX85" s="280">
        <f t="shared" si="23"/>
        <v>0</v>
      </c>
      <c r="AY85" s="280">
        <f t="shared" si="23"/>
        <v>0</v>
      </c>
      <c r="AZ85" s="280">
        <f t="shared" si="17"/>
        <v>455.13</v>
      </c>
      <c r="BA85" s="280">
        <f t="shared" si="18"/>
        <v>455.13</v>
      </c>
      <c r="BB85" s="280">
        <f t="shared" si="19"/>
        <v>455.13</v>
      </c>
      <c r="BC85" s="280">
        <f t="shared" si="13"/>
        <v>455.13</v>
      </c>
      <c r="BD85" s="280">
        <f t="shared" si="13"/>
        <v>455.13</v>
      </c>
      <c r="BE85" s="280">
        <f t="shared" si="13"/>
        <v>455.13</v>
      </c>
      <c r="BF85" s="280">
        <f t="shared" si="13"/>
        <v>455.13</v>
      </c>
      <c r="BG85" s="280">
        <f t="shared" si="13"/>
        <v>455.13</v>
      </c>
      <c r="BH85" s="280">
        <f t="shared" si="13"/>
        <v>455.13</v>
      </c>
      <c r="BI85" s="280">
        <f t="shared" si="13"/>
        <v>455.13</v>
      </c>
      <c r="BJ85" s="280">
        <f t="shared" si="13"/>
        <v>455.13</v>
      </c>
      <c r="BK85" s="280">
        <f t="shared" si="13"/>
        <v>455.13</v>
      </c>
      <c r="BL85" s="279">
        <f t="shared" si="24"/>
        <v>5461.56</v>
      </c>
    </row>
    <row r="86" spans="1:66" x14ac:dyDescent="0.25">
      <c r="A86" s="268" t="s">
        <v>577</v>
      </c>
      <c r="B86" s="175">
        <v>0</v>
      </c>
      <c r="C86" s="175">
        <v>4.8299999999999996E-2</v>
      </c>
      <c r="D86" s="272">
        <v>0</v>
      </c>
      <c r="E86" s="272">
        <v>0</v>
      </c>
      <c r="F86" s="272">
        <v>0</v>
      </c>
      <c r="G86" s="272">
        <v>0</v>
      </c>
      <c r="H86" s="272">
        <v>0</v>
      </c>
      <c r="I86" s="272">
        <v>0</v>
      </c>
      <c r="J86" s="272">
        <v>0</v>
      </c>
      <c r="K86" s="272">
        <v>0</v>
      </c>
      <c r="L86" s="272">
        <v>0</v>
      </c>
      <c r="M86" s="272">
        <v>0</v>
      </c>
      <c r="N86" s="272">
        <v>0</v>
      </c>
      <c r="O86" s="272">
        <v>0</v>
      </c>
      <c r="P86" s="272">
        <f t="shared" si="20"/>
        <v>0</v>
      </c>
      <c r="Q86" s="272">
        <v>0</v>
      </c>
      <c r="R86" s="272">
        <v>0</v>
      </c>
      <c r="S86" s="272">
        <v>0</v>
      </c>
      <c r="T86" s="272">
        <v>0</v>
      </c>
      <c r="U86" s="272">
        <v>0</v>
      </c>
      <c r="V86" s="272">
        <v>0</v>
      </c>
      <c r="W86" s="272">
        <v>0</v>
      </c>
      <c r="X86" s="272">
        <v>0</v>
      </c>
      <c r="Y86" s="272">
        <v>0</v>
      </c>
      <c r="Z86" s="272">
        <v>0</v>
      </c>
      <c r="AA86" s="272">
        <v>0</v>
      </c>
      <c r="AB86" s="272">
        <v>0</v>
      </c>
      <c r="AC86" s="272">
        <v>0</v>
      </c>
      <c r="AD86" s="272">
        <v>0</v>
      </c>
      <c r="AE86" s="272">
        <v>0</v>
      </c>
      <c r="AF86" s="272">
        <v>0</v>
      </c>
      <c r="AG86" s="170">
        <f t="shared" si="21"/>
        <v>0</v>
      </c>
      <c r="AI86" s="279">
        <f t="shared" si="14"/>
        <v>0</v>
      </c>
      <c r="AJ86" s="279">
        <f t="shared" si="15"/>
        <v>0</v>
      </c>
      <c r="AK86" s="279">
        <f t="shared" si="16"/>
        <v>0</v>
      </c>
      <c r="AL86" s="279">
        <f t="shared" si="12"/>
        <v>0</v>
      </c>
      <c r="AM86" s="279">
        <f t="shared" si="12"/>
        <v>0</v>
      </c>
      <c r="AN86" s="279">
        <f t="shared" si="12"/>
        <v>0</v>
      </c>
      <c r="AO86" s="279">
        <f t="shared" si="12"/>
        <v>0</v>
      </c>
      <c r="AP86" s="279">
        <f t="shared" si="12"/>
        <v>0</v>
      </c>
      <c r="AQ86" s="279">
        <f t="shared" si="12"/>
        <v>0</v>
      </c>
      <c r="AR86" s="279">
        <f t="shared" si="12"/>
        <v>0</v>
      </c>
      <c r="AS86" s="279">
        <f t="shared" si="12"/>
        <v>0</v>
      </c>
      <c r="AT86" s="279">
        <f t="shared" si="12"/>
        <v>0</v>
      </c>
      <c r="AU86" s="280">
        <f t="shared" si="22"/>
        <v>0</v>
      </c>
      <c r="AV86" s="280">
        <f t="shared" si="23"/>
        <v>0</v>
      </c>
      <c r="AW86" s="280">
        <f t="shared" si="23"/>
        <v>0</v>
      </c>
      <c r="AX86" s="280">
        <f t="shared" si="23"/>
        <v>0</v>
      </c>
      <c r="AY86" s="280">
        <f t="shared" si="23"/>
        <v>0</v>
      </c>
      <c r="AZ86" s="280">
        <f t="shared" si="17"/>
        <v>0</v>
      </c>
      <c r="BA86" s="280">
        <f t="shared" si="18"/>
        <v>0</v>
      </c>
      <c r="BB86" s="280">
        <f t="shared" si="19"/>
        <v>0</v>
      </c>
      <c r="BC86" s="280">
        <f t="shared" si="13"/>
        <v>0</v>
      </c>
      <c r="BD86" s="280">
        <f t="shared" si="13"/>
        <v>0</v>
      </c>
      <c r="BE86" s="280">
        <f t="shared" si="13"/>
        <v>0</v>
      </c>
      <c r="BF86" s="280">
        <f t="shared" si="13"/>
        <v>0</v>
      </c>
      <c r="BG86" s="280">
        <f t="shared" si="13"/>
        <v>0</v>
      </c>
      <c r="BH86" s="280">
        <f t="shared" si="13"/>
        <v>0</v>
      </c>
      <c r="BI86" s="280">
        <f t="shared" si="13"/>
        <v>0</v>
      </c>
      <c r="BJ86" s="280">
        <f t="shared" si="13"/>
        <v>0</v>
      </c>
      <c r="BK86" s="280">
        <f t="shared" si="13"/>
        <v>0</v>
      </c>
      <c r="BL86" s="279">
        <f t="shared" si="24"/>
        <v>0</v>
      </c>
      <c r="BN86" s="279">
        <f>BL86</f>
        <v>0</v>
      </c>
    </row>
    <row r="87" spans="1:66" x14ac:dyDescent="0.25">
      <c r="A87" s="268" t="s">
        <v>578</v>
      </c>
      <c r="B87" s="175">
        <v>0</v>
      </c>
      <c r="C87" s="175">
        <v>4.8299999999999996E-2</v>
      </c>
      <c r="D87" s="272">
        <v>0</v>
      </c>
      <c r="E87" s="272">
        <v>0</v>
      </c>
      <c r="F87" s="272">
        <v>0</v>
      </c>
      <c r="G87" s="272">
        <v>0</v>
      </c>
      <c r="H87" s="272">
        <v>0</v>
      </c>
      <c r="I87" s="272">
        <v>0</v>
      </c>
      <c r="J87" s="272">
        <v>0</v>
      </c>
      <c r="K87" s="272">
        <v>0</v>
      </c>
      <c r="L87" s="272">
        <v>0</v>
      </c>
      <c r="M87" s="272">
        <v>0</v>
      </c>
      <c r="N87" s="272">
        <v>0</v>
      </c>
      <c r="O87" s="272">
        <v>0</v>
      </c>
      <c r="P87" s="272">
        <f t="shared" si="20"/>
        <v>0</v>
      </c>
      <c r="Q87" s="272">
        <v>0</v>
      </c>
      <c r="R87" s="272">
        <v>0</v>
      </c>
      <c r="S87" s="272">
        <v>0</v>
      </c>
      <c r="T87" s="272">
        <v>0</v>
      </c>
      <c r="U87" s="272">
        <v>0</v>
      </c>
      <c r="V87" s="272">
        <v>0</v>
      </c>
      <c r="W87" s="272">
        <v>0</v>
      </c>
      <c r="X87" s="272">
        <v>0</v>
      </c>
      <c r="Y87" s="272">
        <v>0</v>
      </c>
      <c r="Z87" s="272">
        <v>0</v>
      </c>
      <c r="AA87" s="272">
        <v>0</v>
      </c>
      <c r="AB87" s="272">
        <v>0</v>
      </c>
      <c r="AC87" s="272">
        <v>0</v>
      </c>
      <c r="AD87" s="272">
        <v>0</v>
      </c>
      <c r="AE87" s="272">
        <v>0</v>
      </c>
      <c r="AF87" s="272">
        <v>0</v>
      </c>
      <c r="AG87" s="170">
        <f t="shared" si="21"/>
        <v>0</v>
      </c>
      <c r="AI87" s="279">
        <f t="shared" si="14"/>
        <v>0</v>
      </c>
      <c r="AJ87" s="279">
        <f t="shared" si="15"/>
        <v>0</v>
      </c>
      <c r="AK87" s="279">
        <f t="shared" si="16"/>
        <v>0</v>
      </c>
      <c r="AL87" s="279">
        <f t="shared" si="12"/>
        <v>0</v>
      </c>
      <c r="AM87" s="279">
        <f t="shared" si="12"/>
        <v>0</v>
      </c>
      <c r="AN87" s="279">
        <f t="shared" si="12"/>
        <v>0</v>
      </c>
      <c r="AO87" s="279">
        <f t="shared" si="12"/>
        <v>0</v>
      </c>
      <c r="AP87" s="279">
        <f t="shared" si="12"/>
        <v>0</v>
      </c>
      <c r="AQ87" s="279">
        <f t="shared" si="12"/>
        <v>0</v>
      </c>
      <c r="AR87" s="279">
        <f t="shared" si="12"/>
        <v>0</v>
      </c>
      <c r="AS87" s="279">
        <f t="shared" si="12"/>
        <v>0</v>
      </c>
      <c r="AT87" s="279">
        <f t="shared" si="12"/>
        <v>0</v>
      </c>
      <c r="AU87" s="280">
        <f t="shared" si="22"/>
        <v>0</v>
      </c>
      <c r="AV87" s="280">
        <f t="shared" si="23"/>
        <v>0</v>
      </c>
      <c r="AW87" s="280">
        <f t="shared" si="23"/>
        <v>0</v>
      </c>
      <c r="AX87" s="280">
        <f t="shared" si="23"/>
        <v>0</v>
      </c>
      <c r="AY87" s="280">
        <f t="shared" si="23"/>
        <v>0</v>
      </c>
      <c r="AZ87" s="280">
        <f t="shared" si="17"/>
        <v>0</v>
      </c>
      <c r="BA87" s="280">
        <f t="shared" si="18"/>
        <v>0</v>
      </c>
      <c r="BB87" s="280">
        <f t="shared" si="19"/>
        <v>0</v>
      </c>
      <c r="BC87" s="280">
        <f t="shared" si="13"/>
        <v>0</v>
      </c>
      <c r="BD87" s="280">
        <f t="shared" si="13"/>
        <v>0</v>
      </c>
      <c r="BE87" s="280">
        <f t="shared" si="13"/>
        <v>0</v>
      </c>
      <c r="BF87" s="280">
        <f t="shared" si="13"/>
        <v>0</v>
      </c>
      <c r="BG87" s="280">
        <f t="shared" si="13"/>
        <v>0</v>
      </c>
      <c r="BH87" s="280">
        <f t="shared" si="13"/>
        <v>0</v>
      </c>
      <c r="BI87" s="280">
        <f t="shared" si="13"/>
        <v>0</v>
      </c>
      <c r="BJ87" s="280">
        <f t="shared" si="13"/>
        <v>0</v>
      </c>
      <c r="BK87" s="280">
        <f t="shared" si="13"/>
        <v>0</v>
      </c>
      <c r="BL87" s="279">
        <f t="shared" si="24"/>
        <v>0</v>
      </c>
      <c r="BN87" s="279">
        <f>BL87</f>
        <v>0</v>
      </c>
    </row>
    <row r="88" spans="1:66" x14ac:dyDescent="0.25">
      <c r="A88" s="268" t="s">
        <v>198</v>
      </c>
      <c r="B88" s="175">
        <v>2.93E-2</v>
      </c>
      <c r="C88" s="175">
        <v>4.8299999999999996E-2</v>
      </c>
      <c r="D88" s="272">
        <v>160279154.88</v>
      </c>
      <c r="E88" s="272">
        <v>160279154.88</v>
      </c>
      <c r="F88" s="272">
        <v>160279154.88</v>
      </c>
      <c r="G88" s="272">
        <v>160279154.88</v>
      </c>
      <c r="H88" s="272">
        <v>160279154.88</v>
      </c>
      <c r="I88" s="272">
        <v>162365420.24000001</v>
      </c>
      <c r="J88" s="272">
        <v>164451685.59</v>
      </c>
      <c r="K88" s="272">
        <v>164451685.59</v>
      </c>
      <c r="L88" s="272">
        <v>164451685.59</v>
      </c>
      <c r="M88" s="272">
        <v>164451685.59</v>
      </c>
      <c r="N88" s="272">
        <v>164451685.59</v>
      </c>
      <c r="O88" s="272">
        <v>164451685.59</v>
      </c>
      <c r="P88" s="272">
        <f t="shared" si="20"/>
        <v>1950471308.1799996</v>
      </c>
      <c r="Q88" s="272">
        <v>164451685.59</v>
      </c>
      <c r="R88" s="272">
        <v>164451685.59</v>
      </c>
      <c r="S88" s="272">
        <v>164451685.59</v>
      </c>
      <c r="T88" s="272">
        <v>164451685.59</v>
      </c>
      <c r="U88" s="272">
        <v>164451685.59</v>
      </c>
      <c r="V88" s="272">
        <v>164451685.59</v>
      </c>
      <c r="W88" s="272">
        <v>164451685.59</v>
      </c>
      <c r="X88" s="272">
        <v>164451685.59</v>
      </c>
      <c r="Y88" s="272">
        <v>164451685.59</v>
      </c>
      <c r="Z88" s="272">
        <v>164451685.59</v>
      </c>
      <c r="AA88" s="272">
        <v>164451685.59</v>
      </c>
      <c r="AB88" s="272">
        <v>164451685.59</v>
      </c>
      <c r="AC88" s="272">
        <v>164451685.59</v>
      </c>
      <c r="AD88" s="272">
        <v>164451685.59</v>
      </c>
      <c r="AE88" s="272">
        <v>164698065.15000001</v>
      </c>
      <c r="AF88" s="272">
        <v>164944444.71000001</v>
      </c>
      <c r="AG88" s="170">
        <f t="shared" si="21"/>
        <v>1974159365.76</v>
      </c>
      <c r="AI88" s="279">
        <f t="shared" si="14"/>
        <v>391348.27</v>
      </c>
      <c r="AJ88" s="279">
        <f t="shared" si="15"/>
        <v>391348.27</v>
      </c>
      <c r="AK88" s="279">
        <f t="shared" si="16"/>
        <v>391348.27</v>
      </c>
      <c r="AL88" s="279">
        <f t="shared" si="12"/>
        <v>391348.27</v>
      </c>
      <c r="AM88" s="279">
        <f t="shared" si="12"/>
        <v>391348.27</v>
      </c>
      <c r="AN88" s="279">
        <f t="shared" si="12"/>
        <v>396442.23</v>
      </c>
      <c r="AO88" s="279">
        <f t="shared" si="12"/>
        <v>401536.2</v>
      </c>
      <c r="AP88" s="279">
        <f t="shared" si="12"/>
        <v>401536.2</v>
      </c>
      <c r="AQ88" s="279">
        <f t="shared" si="12"/>
        <v>401536.2</v>
      </c>
      <c r="AR88" s="279">
        <f t="shared" si="12"/>
        <v>401536.2</v>
      </c>
      <c r="AS88" s="279">
        <f t="shared" si="12"/>
        <v>401536.2</v>
      </c>
      <c r="AT88" s="279">
        <f t="shared" si="12"/>
        <v>401536.2</v>
      </c>
      <c r="AU88" s="280">
        <f t="shared" si="22"/>
        <v>4762400.7800000012</v>
      </c>
      <c r="AV88" s="280">
        <f t="shared" si="23"/>
        <v>401536.2</v>
      </c>
      <c r="AW88" s="280">
        <f t="shared" si="23"/>
        <v>401536.2</v>
      </c>
      <c r="AX88" s="280">
        <f t="shared" si="23"/>
        <v>401536.2</v>
      </c>
      <c r="AY88" s="280">
        <f t="shared" si="23"/>
        <v>401536.2</v>
      </c>
      <c r="AZ88" s="280">
        <f t="shared" si="17"/>
        <v>661918.03</v>
      </c>
      <c r="BA88" s="280">
        <f t="shared" si="18"/>
        <v>661918.03</v>
      </c>
      <c r="BB88" s="280">
        <f t="shared" si="19"/>
        <v>661918.03</v>
      </c>
      <c r="BC88" s="280">
        <f t="shared" si="13"/>
        <v>661918.03</v>
      </c>
      <c r="BD88" s="280">
        <f t="shared" si="13"/>
        <v>661918.03</v>
      </c>
      <c r="BE88" s="280">
        <f t="shared" si="13"/>
        <v>661918.03</v>
      </c>
      <c r="BF88" s="280">
        <f t="shared" si="13"/>
        <v>661918.03</v>
      </c>
      <c r="BG88" s="280">
        <f t="shared" si="13"/>
        <v>661918.03</v>
      </c>
      <c r="BH88" s="280">
        <f t="shared" si="13"/>
        <v>661918.03</v>
      </c>
      <c r="BI88" s="280">
        <f t="shared" si="13"/>
        <v>661918.03</v>
      </c>
      <c r="BJ88" s="280">
        <f t="shared" si="13"/>
        <v>662909.71</v>
      </c>
      <c r="BK88" s="280">
        <f t="shared" si="13"/>
        <v>663901.39</v>
      </c>
      <c r="BL88" s="279">
        <f t="shared" si="24"/>
        <v>7945991.4000000013</v>
      </c>
      <c r="BN88" s="279">
        <f>BL88</f>
        <v>7945991.4000000013</v>
      </c>
    </row>
    <row r="89" spans="1:66" x14ac:dyDescent="0.25">
      <c r="A89" s="268" t="s">
        <v>579</v>
      </c>
      <c r="B89" s="175">
        <v>2.93E-2</v>
      </c>
      <c r="C89" s="175">
        <v>4.8299999999999996E-2</v>
      </c>
      <c r="D89" s="272">
        <v>0</v>
      </c>
      <c r="E89" s="272">
        <v>0</v>
      </c>
      <c r="F89" s="272">
        <v>0</v>
      </c>
      <c r="G89" s="272">
        <v>0</v>
      </c>
      <c r="H89" s="272">
        <v>0</v>
      </c>
      <c r="I89" s="272">
        <v>0</v>
      </c>
      <c r="J89" s="272">
        <v>0</v>
      </c>
      <c r="K89" s="272">
        <v>0</v>
      </c>
      <c r="L89" s="272">
        <v>0</v>
      </c>
      <c r="M89" s="272">
        <v>0</v>
      </c>
      <c r="N89" s="272">
        <v>0</v>
      </c>
      <c r="O89" s="272">
        <v>0</v>
      </c>
      <c r="P89" s="272">
        <f t="shared" si="20"/>
        <v>0</v>
      </c>
      <c r="Q89" s="272">
        <v>0</v>
      </c>
      <c r="R89" s="272">
        <v>0</v>
      </c>
      <c r="S89" s="272">
        <v>0</v>
      </c>
      <c r="T89" s="272">
        <v>0</v>
      </c>
      <c r="U89" s="272">
        <v>0</v>
      </c>
      <c r="V89" s="272">
        <v>0</v>
      </c>
      <c r="W89" s="272">
        <v>0</v>
      </c>
      <c r="X89" s="272">
        <v>0</v>
      </c>
      <c r="Y89" s="272">
        <v>0</v>
      </c>
      <c r="Z89" s="272">
        <v>0</v>
      </c>
      <c r="AA89" s="272">
        <v>0</v>
      </c>
      <c r="AB89" s="272">
        <v>0</v>
      </c>
      <c r="AC89" s="272">
        <v>0</v>
      </c>
      <c r="AD89" s="272">
        <v>0</v>
      </c>
      <c r="AE89" s="272">
        <v>0</v>
      </c>
      <c r="AF89" s="272">
        <v>0</v>
      </c>
      <c r="AG89" s="170">
        <f t="shared" si="21"/>
        <v>0</v>
      </c>
      <c r="AI89" s="279">
        <f t="shared" si="14"/>
        <v>0</v>
      </c>
      <c r="AJ89" s="279">
        <f t="shared" si="15"/>
        <v>0</v>
      </c>
      <c r="AK89" s="279">
        <f t="shared" si="16"/>
        <v>0</v>
      </c>
      <c r="AL89" s="279">
        <f t="shared" si="12"/>
        <v>0</v>
      </c>
      <c r="AM89" s="279">
        <f t="shared" si="12"/>
        <v>0</v>
      </c>
      <c r="AN89" s="279">
        <f t="shared" si="12"/>
        <v>0</v>
      </c>
      <c r="AO89" s="279">
        <f t="shared" si="12"/>
        <v>0</v>
      </c>
      <c r="AP89" s="279">
        <f t="shared" si="12"/>
        <v>0</v>
      </c>
      <c r="AQ89" s="279">
        <f t="shared" si="12"/>
        <v>0</v>
      </c>
      <c r="AR89" s="279">
        <f t="shared" si="12"/>
        <v>0</v>
      </c>
      <c r="AS89" s="279">
        <f t="shared" si="12"/>
        <v>0</v>
      </c>
      <c r="AT89" s="279">
        <f t="shared" si="12"/>
        <v>0</v>
      </c>
      <c r="AU89" s="280">
        <f t="shared" si="22"/>
        <v>0</v>
      </c>
      <c r="AV89" s="280">
        <f t="shared" si="23"/>
        <v>0</v>
      </c>
      <c r="AW89" s="280">
        <f t="shared" si="23"/>
        <v>0</v>
      </c>
      <c r="AX89" s="280">
        <f t="shared" si="23"/>
        <v>0</v>
      </c>
      <c r="AY89" s="280">
        <f t="shared" si="23"/>
        <v>0</v>
      </c>
      <c r="AZ89" s="280">
        <f t="shared" si="17"/>
        <v>0</v>
      </c>
      <c r="BA89" s="280">
        <f t="shared" si="18"/>
        <v>0</v>
      </c>
      <c r="BB89" s="280">
        <f t="shared" si="19"/>
        <v>0</v>
      </c>
      <c r="BC89" s="280">
        <f t="shared" si="13"/>
        <v>0</v>
      </c>
      <c r="BD89" s="280">
        <f t="shared" si="13"/>
        <v>0</v>
      </c>
      <c r="BE89" s="280">
        <f t="shared" si="13"/>
        <v>0</v>
      </c>
      <c r="BF89" s="280">
        <f t="shared" si="13"/>
        <v>0</v>
      </c>
      <c r="BG89" s="280">
        <f t="shared" si="13"/>
        <v>0</v>
      </c>
      <c r="BH89" s="280">
        <f t="shared" si="13"/>
        <v>0</v>
      </c>
      <c r="BI89" s="280">
        <f t="shared" si="13"/>
        <v>0</v>
      </c>
      <c r="BJ89" s="280">
        <f t="shared" si="13"/>
        <v>0</v>
      </c>
      <c r="BK89" s="280">
        <f t="shared" si="13"/>
        <v>0</v>
      </c>
      <c r="BL89" s="279">
        <f t="shared" si="24"/>
        <v>0</v>
      </c>
      <c r="BN89" s="279">
        <f>BL89</f>
        <v>0</v>
      </c>
    </row>
    <row r="90" spans="1:66" x14ac:dyDescent="0.25">
      <c r="A90" s="268" t="s">
        <v>580</v>
      </c>
      <c r="B90" s="175">
        <v>0</v>
      </c>
      <c r="C90" s="175">
        <v>2.3E-3</v>
      </c>
      <c r="D90" s="272">
        <v>39480.550000000003</v>
      </c>
      <c r="E90" s="272">
        <v>39480.550000000003</v>
      </c>
      <c r="F90" s="272">
        <v>39480.550000000003</v>
      </c>
      <c r="G90" s="272">
        <v>39480.550000000003</v>
      </c>
      <c r="H90" s="272">
        <v>39480.550000000003</v>
      </c>
      <c r="I90" s="272">
        <v>39480.550000000003</v>
      </c>
      <c r="J90" s="272">
        <v>39480.550000000003</v>
      </c>
      <c r="K90" s="272">
        <v>39480.550000000003</v>
      </c>
      <c r="L90" s="272">
        <v>39480.550000000003</v>
      </c>
      <c r="M90" s="272">
        <v>39480.550000000003</v>
      </c>
      <c r="N90" s="272">
        <v>39480.550000000003</v>
      </c>
      <c r="O90" s="272">
        <v>39480.550000000003</v>
      </c>
      <c r="P90" s="272">
        <f t="shared" si="20"/>
        <v>473766.59999999992</v>
      </c>
      <c r="Q90" s="272">
        <v>39480.550000000003</v>
      </c>
      <c r="R90" s="272">
        <v>39480.550000000003</v>
      </c>
      <c r="S90" s="272">
        <v>39480.550000000003</v>
      </c>
      <c r="T90" s="272">
        <v>39480.550000000003</v>
      </c>
      <c r="U90" s="272">
        <v>39480.550000000003</v>
      </c>
      <c r="V90" s="272">
        <v>39480.550000000003</v>
      </c>
      <c r="W90" s="272">
        <v>39480.550000000003</v>
      </c>
      <c r="X90" s="272">
        <v>39480.550000000003</v>
      </c>
      <c r="Y90" s="272">
        <v>39480.550000000003</v>
      </c>
      <c r="Z90" s="272">
        <v>39480.550000000003</v>
      </c>
      <c r="AA90" s="272">
        <v>39480.550000000003</v>
      </c>
      <c r="AB90" s="272">
        <v>39480.550000000003</v>
      </c>
      <c r="AC90" s="272">
        <v>39480.550000000003</v>
      </c>
      <c r="AD90" s="272">
        <v>39480.550000000003</v>
      </c>
      <c r="AE90" s="272">
        <v>39480.550000000003</v>
      </c>
      <c r="AF90" s="272">
        <v>39480.550000000003</v>
      </c>
      <c r="AG90" s="170">
        <f t="shared" si="21"/>
        <v>473766.59999999992</v>
      </c>
      <c r="AI90" s="279">
        <f t="shared" si="14"/>
        <v>0</v>
      </c>
      <c r="AJ90" s="279">
        <f t="shared" si="15"/>
        <v>0</v>
      </c>
      <c r="AK90" s="279">
        <f t="shared" si="16"/>
        <v>0</v>
      </c>
      <c r="AL90" s="279">
        <f t="shared" si="12"/>
        <v>0</v>
      </c>
      <c r="AM90" s="279">
        <f t="shared" si="12"/>
        <v>0</v>
      </c>
      <c r="AN90" s="279">
        <f t="shared" si="12"/>
        <v>0</v>
      </c>
      <c r="AO90" s="279">
        <f t="shared" ref="AO90:AT114" si="26">ROUND(J90*$B90/12,2)</f>
        <v>0</v>
      </c>
      <c r="AP90" s="279">
        <f t="shared" si="26"/>
        <v>0</v>
      </c>
      <c r="AQ90" s="279">
        <f t="shared" si="26"/>
        <v>0</v>
      </c>
      <c r="AR90" s="279">
        <f t="shared" si="26"/>
        <v>0</v>
      </c>
      <c r="AS90" s="279">
        <f t="shared" si="26"/>
        <v>0</v>
      </c>
      <c r="AT90" s="279">
        <f t="shared" si="26"/>
        <v>0</v>
      </c>
      <c r="AU90" s="280">
        <f t="shared" si="22"/>
        <v>0</v>
      </c>
      <c r="AV90" s="280">
        <f t="shared" si="23"/>
        <v>0</v>
      </c>
      <c r="AW90" s="280">
        <f t="shared" si="23"/>
        <v>0</v>
      </c>
      <c r="AX90" s="280">
        <f t="shared" si="23"/>
        <v>0</v>
      </c>
      <c r="AY90" s="280">
        <f t="shared" si="23"/>
        <v>0</v>
      </c>
      <c r="AZ90" s="280">
        <f t="shared" si="17"/>
        <v>7.57</v>
      </c>
      <c r="BA90" s="280">
        <f t="shared" si="18"/>
        <v>7.57</v>
      </c>
      <c r="BB90" s="280">
        <f t="shared" si="19"/>
        <v>7.57</v>
      </c>
      <c r="BC90" s="280">
        <f t="shared" si="13"/>
        <v>7.57</v>
      </c>
      <c r="BD90" s="280">
        <f t="shared" si="13"/>
        <v>7.57</v>
      </c>
      <c r="BE90" s="280">
        <f t="shared" si="13"/>
        <v>7.57</v>
      </c>
      <c r="BF90" s="280">
        <f t="shared" ref="BF90:BK105" si="27">ROUND(AA90*$C90/12,2)</f>
        <v>7.57</v>
      </c>
      <c r="BG90" s="280">
        <f t="shared" si="27"/>
        <v>7.57</v>
      </c>
      <c r="BH90" s="280">
        <f t="shared" si="27"/>
        <v>7.57</v>
      </c>
      <c r="BI90" s="280">
        <f t="shared" si="27"/>
        <v>7.57</v>
      </c>
      <c r="BJ90" s="280">
        <f t="shared" si="27"/>
        <v>7.57</v>
      </c>
      <c r="BK90" s="280">
        <f t="shared" si="27"/>
        <v>7.57</v>
      </c>
      <c r="BL90" s="279">
        <f t="shared" si="24"/>
        <v>90.839999999999975</v>
      </c>
    </row>
    <row r="91" spans="1:66" x14ac:dyDescent="0.25">
      <c r="A91" s="268" t="s">
        <v>199</v>
      </c>
      <c r="B91" s="175">
        <v>4.1700000000000001E-2</v>
      </c>
      <c r="C91" s="175">
        <v>4.1600000000000005E-2</v>
      </c>
      <c r="D91" s="272">
        <v>139656667.53</v>
      </c>
      <c r="E91" s="272">
        <v>139600799.19999999</v>
      </c>
      <c r="F91" s="272">
        <v>139612034.52000001</v>
      </c>
      <c r="G91" s="272">
        <v>139812092.52000001</v>
      </c>
      <c r="H91" s="272">
        <v>139896912.22</v>
      </c>
      <c r="I91" s="272">
        <v>139929309.5</v>
      </c>
      <c r="J91" s="272">
        <v>139929309.5</v>
      </c>
      <c r="K91" s="272">
        <v>139929309.5</v>
      </c>
      <c r="L91" s="272">
        <v>139929309.5</v>
      </c>
      <c r="M91" s="272">
        <v>139929309.5</v>
      </c>
      <c r="N91" s="272">
        <v>139929309.5</v>
      </c>
      <c r="O91" s="272">
        <v>139929309.5</v>
      </c>
      <c r="P91" s="272">
        <f t="shared" si="20"/>
        <v>1678083672.49</v>
      </c>
      <c r="Q91" s="272">
        <v>139929309.5</v>
      </c>
      <c r="R91" s="272">
        <v>140007138.23500001</v>
      </c>
      <c r="S91" s="272">
        <v>140084966.97</v>
      </c>
      <c r="T91" s="272">
        <v>140084966.97</v>
      </c>
      <c r="U91" s="272">
        <v>140084966.97</v>
      </c>
      <c r="V91" s="272">
        <v>140084966.97</v>
      </c>
      <c r="W91" s="272">
        <v>140084966.97</v>
      </c>
      <c r="X91" s="272">
        <v>140084966.97</v>
      </c>
      <c r="Y91" s="272">
        <v>140084966.97</v>
      </c>
      <c r="Z91" s="272">
        <v>140084966.97</v>
      </c>
      <c r="AA91" s="272">
        <v>140084966.97</v>
      </c>
      <c r="AB91" s="272">
        <v>140084966.97</v>
      </c>
      <c r="AC91" s="272">
        <v>140084966.97</v>
      </c>
      <c r="AD91" s="272">
        <v>140084966.97</v>
      </c>
      <c r="AE91" s="272">
        <v>140084966.97</v>
      </c>
      <c r="AF91" s="272">
        <v>140084966.97</v>
      </c>
      <c r="AG91" s="170">
        <f t="shared" si="21"/>
        <v>1681019603.6400001</v>
      </c>
      <c r="AI91" s="279">
        <f t="shared" si="14"/>
        <v>485306.92</v>
      </c>
      <c r="AJ91" s="279">
        <f t="shared" si="15"/>
        <v>485112.78</v>
      </c>
      <c r="AK91" s="279">
        <f t="shared" si="16"/>
        <v>485151.82</v>
      </c>
      <c r="AL91" s="279">
        <f t="shared" ref="AL91:AL116" si="28">ROUND(G91*$B91/12,2)</f>
        <v>485847.02</v>
      </c>
      <c r="AM91" s="279">
        <f t="shared" ref="AM91:AM116" si="29">ROUND(H91*$B91/12,2)</f>
        <v>486141.77</v>
      </c>
      <c r="AN91" s="279">
        <f t="shared" ref="AN91:AN116" si="30">ROUND(I91*$B91/12,2)</f>
        <v>486254.35</v>
      </c>
      <c r="AO91" s="279">
        <f t="shared" si="26"/>
        <v>486254.35</v>
      </c>
      <c r="AP91" s="279">
        <f t="shared" si="26"/>
        <v>486254.35</v>
      </c>
      <c r="AQ91" s="279">
        <f t="shared" si="26"/>
        <v>486254.35</v>
      </c>
      <c r="AR91" s="279">
        <f t="shared" si="26"/>
        <v>486254.35</v>
      </c>
      <c r="AS91" s="279">
        <f t="shared" si="26"/>
        <v>486254.35</v>
      </c>
      <c r="AT91" s="279">
        <f t="shared" si="26"/>
        <v>486254.35</v>
      </c>
      <c r="AU91" s="280">
        <f t="shared" si="22"/>
        <v>5831340.7599999988</v>
      </c>
      <c r="AV91" s="280">
        <f t="shared" si="23"/>
        <v>486254.35</v>
      </c>
      <c r="AW91" s="280">
        <f t="shared" si="23"/>
        <v>486524.81</v>
      </c>
      <c r="AX91" s="280">
        <f t="shared" si="23"/>
        <v>486795.26</v>
      </c>
      <c r="AY91" s="280">
        <f t="shared" si="23"/>
        <v>486795.26</v>
      </c>
      <c r="AZ91" s="280">
        <f t="shared" si="17"/>
        <v>485627.89</v>
      </c>
      <c r="BA91" s="280">
        <f t="shared" si="18"/>
        <v>485627.89</v>
      </c>
      <c r="BB91" s="280">
        <f t="shared" si="19"/>
        <v>485627.89</v>
      </c>
      <c r="BC91" s="280">
        <f t="shared" ref="BC91:BC112" si="31">ROUND(X91*$C91/12,2)</f>
        <v>485627.89</v>
      </c>
      <c r="BD91" s="280">
        <f t="shared" ref="BD91:BD112" si="32">ROUND(Y91*$C91/12,2)</f>
        <v>485627.89</v>
      </c>
      <c r="BE91" s="280">
        <f t="shared" ref="BE91:BE112" si="33">ROUND(Z91*$C91/12,2)</f>
        <v>485627.89</v>
      </c>
      <c r="BF91" s="280">
        <f t="shared" si="27"/>
        <v>485627.89</v>
      </c>
      <c r="BG91" s="280">
        <f t="shared" si="27"/>
        <v>485627.89</v>
      </c>
      <c r="BH91" s="280">
        <f t="shared" si="27"/>
        <v>485627.89</v>
      </c>
      <c r="BI91" s="280">
        <f t="shared" si="27"/>
        <v>485627.89</v>
      </c>
      <c r="BJ91" s="280">
        <f t="shared" si="27"/>
        <v>485627.89</v>
      </c>
      <c r="BK91" s="280">
        <f t="shared" si="27"/>
        <v>485627.89</v>
      </c>
      <c r="BL91" s="279">
        <f t="shared" si="24"/>
        <v>5827534.6799999997</v>
      </c>
    </row>
    <row r="92" spans="1:66" x14ac:dyDescent="0.25">
      <c r="A92" s="268" t="s">
        <v>581</v>
      </c>
      <c r="B92" s="175">
        <v>0</v>
      </c>
      <c r="C92" s="175">
        <v>4.1600000000000005E-2</v>
      </c>
      <c r="D92" s="272">
        <v>0</v>
      </c>
      <c r="E92" s="272">
        <v>0</v>
      </c>
      <c r="F92" s="272">
        <v>0</v>
      </c>
      <c r="G92" s="272">
        <v>0</v>
      </c>
      <c r="H92" s="272">
        <v>0</v>
      </c>
      <c r="I92" s="272">
        <v>0</v>
      </c>
      <c r="J92" s="272">
        <v>0</v>
      </c>
      <c r="K92" s="272">
        <v>0</v>
      </c>
      <c r="L92" s="272">
        <v>0</v>
      </c>
      <c r="M92" s="272">
        <v>0</v>
      </c>
      <c r="N92" s="272">
        <v>0</v>
      </c>
      <c r="O92" s="272">
        <v>0</v>
      </c>
      <c r="P92" s="272">
        <f t="shared" si="20"/>
        <v>0</v>
      </c>
      <c r="Q92" s="272">
        <v>0</v>
      </c>
      <c r="R92" s="272">
        <v>0</v>
      </c>
      <c r="S92" s="272">
        <v>0</v>
      </c>
      <c r="T92" s="272">
        <v>0</v>
      </c>
      <c r="U92" s="272">
        <v>0</v>
      </c>
      <c r="V92" s="272">
        <v>0</v>
      </c>
      <c r="W92" s="272">
        <v>0</v>
      </c>
      <c r="X92" s="272">
        <v>0</v>
      </c>
      <c r="Y92" s="272">
        <v>0</v>
      </c>
      <c r="Z92" s="272">
        <v>0</v>
      </c>
      <c r="AA92" s="272">
        <v>0</v>
      </c>
      <c r="AB92" s="272">
        <v>0</v>
      </c>
      <c r="AC92" s="272">
        <v>0</v>
      </c>
      <c r="AD92" s="272">
        <v>0</v>
      </c>
      <c r="AE92" s="272">
        <v>0</v>
      </c>
      <c r="AF92" s="272">
        <v>0</v>
      </c>
      <c r="AG92" s="170">
        <f t="shared" si="21"/>
        <v>0</v>
      </c>
      <c r="AI92" s="279">
        <f t="shared" si="14"/>
        <v>0</v>
      </c>
      <c r="AJ92" s="279">
        <f t="shared" si="15"/>
        <v>0</v>
      </c>
      <c r="AK92" s="279">
        <f t="shared" si="16"/>
        <v>0</v>
      </c>
      <c r="AL92" s="279">
        <f t="shared" si="28"/>
        <v>0</v>
      </c>
      <c r="AM92" s="279">
        <f t="shared" si="29"/>
        <v>0</v>
      </c>
      <c r="AN92" s="279">
        <f t="shared" si="30"/>
        <v>0</v>
      </c>
      <c r="AO92" s="279">
        <f t="shared" si="26"/>
        <v>0</v>
      </c>
      <c r="AP92" s="279">
        <f t="shared" si="26"/>
        <v>0</v>
      </c>
      <c r="AQ92" s="279">
        <f t="shared" si="26"/>
        <v>0</v>
      </c>
      <c r="AR92" s="279">
        <f t="shared" si="26"/>
        <v>0</v>
      </c>
      <c r="AS92" s="279">
        <f t="shared" si="26"/>
        <v>0</v>
      </c>
      <c r="AT92" s="279">
        <f t="shared" si="26"/>
        <v>0</v>
      </c>
      <c r="AU92" s="280">
        <f t="shared" si="22"/>
        <v>0</v>
      </c>
      <c r="AV92" s="280">
        <f t="shared" si="23"/>
        <v>0</v>
      </c>
      <c r="AW92" s="280">
        <f t="shared" si="23"/>
        <v>0</v>
      </c>
      <c r="AX92" s="280">
        <f t="shared" si="23"/>
        <v>0</v>
      </c>
      <c r="AY92" s="280">
        <f t="shared" si="23"/>
        <v>0</v>
      </c>
      <c r="AZ92" s="280">
        <f t="shared" si="17"/>
        <v>0</v>
      </c>
      <c r="BA92" s="280">
        <f t="shared" si="18"/>
        <v>0</v>
      </c>
      <c r="BB92" s="280">
        <f t="shared" si="19"/>
        <v>0</v>
      </c>
      <c r="BC92" s="280">
        <f t="shared" si="31"/>
        <v>0</v>
      </c>
      <c r="BD92" s="280">
        <f t="shared" si="32"/>
        <v>0</v>
      </c>
      <c r="BE92" s="280">
        <f t="shared" si="33"/>
        <v>0</v>
      </c>
      <c r="BF92" s="280">
        <f t="shared" si="27"/>
        <v>0</v>
      </c>
      <c r="BG92" s="280">
        <f t="shared" si="27"/>
        <v>0</v>
      </c>
      <c r="BH92" s="280">
        <f t="shared" si="27"/>
        <v>0</v>
      </c>
      <c r="BI92" s="280">
        <f t="shared" si="27"/>
        <v>0</v>
      </c>
      <c r="BJ92" s="280">
        <f t="shared" si="27"/>
        <v>0</v>
      </c>
      <c r="BK92" s="280">
        <f t="shared" si="27"/>
        <v>0</v>
      </c>
      <c r="BL92" s="279">
        <f t="shared" si="24"/>
        <v>0</v>
      </c>
      <c r="BN92" s="279">
        <f>BL92</f>
        <v>0</v>
      </c>
    </row>
    <row r="93" spans="1:66" x14ac:dyDescent="0.25">
      <c r="A93" s="268" t="s">
        <v>200</v>
      </c>
      <c r="B93" s="175">
        <v>4.1700000000000001E-2</v>
      </c>
      <c r="C93" s="175">
        <v>4.1600000000000005E-2</v>
      </c>
      <c r="D93" s="272">
        <v>1047185.25</v>
      </c>
      <c r="E93" s="272">
        <v>1047185.25</v>
      </c>
      <c r="F93" s="272">
        <v>1047185.25</v>
      </c>
      <c r="G93" s="272">
        <v>1047185.25</v>
      </c>
      <c r="H93" s="272">
        <v>1047185.25</v>
      </c>
      <c r="I93" s="272">
        <v>1047185.25</v>
      </c>
      <c r="J93" s="272">
        <v>1080022.4850000001</v>
      </c>
      <c r="K93" s="272">
        <v>1112859.72</v>
      </c>
      <c r="L93" s="272">
        <v>1112859.72</v>
      </c>
      <c r="M93" s="272">
        <v>1112859.72</v>
      </c>
      <c r="N93" s="272">
        <v>1112859.72</v>
      </c>
      <c r="O93" s="272">
        <v>1112859.72</v>
      </c>
      <c r="P93" s="272">
        <f t="shared" si="20"/>
        <v>12927432.585000003</v>
      </c>
      <c r="Q93" s="272">
        <v>1112859.72</v>
      </c>
      <c r="R93" s="272">
        <v>1112859.72</v>
      </c>
      <c r="S93" s="272">
        <v>1112859.72</v>
      </c>
      <c r="T93" s="272">
        <v>1112859.72</v>
      </c>
      <c r="U93" s="272">
        <v>1112859.72</v>
      </c>
      <c r="V93" s="272">
        <v>1112859.72</v>
      </c>
      <c r="W93" s="272">
        <v>1112859.72</v>
      </c>
      <c r="X93" s="272">
        <v>1112859.72</v>
      </c>
      <c r="Y93" s="272">
        <v>1112859.72</v>
      </c>
      <c r="Z93" s="272">
        <v>1112859.72</v>
      </c>
      <c r="AA93" s="272">
        <v>1112859.72</v>
      </c>
      <c r="AB93" s="272">
        <v>1112859.72</v>
      </c>
      <c r="AC93" s="272">
        <v>1112859.72</v>
      </c>
      <c r="AD93" s="272">
        <v>1112859.72</v>
      </c>
      <c r="AE93" s="272">
        <v>1112859.72</v>
      </c>
      <c r="AF93" s="272">
        <v>1112859.72</v>
      </c>
      <c r="AG93" s="170">
        <f t="shared" si="21"/>
        <v>13354316.640000002</v>
      </c>
      <c r="AI93" s="279">
        <f t="shared" si="14"/>
        <v>3638.97</v>
      </c>
      <c r="AJ93" s="279">
        <f t="shared" si="15"/>
        <v>3638.97</v>
      </c>
      <c r="AK93" s="279">
        <f t="shared" si="16"/>
        <v>3638.97</v>
      </c>
      <c r="AL93" s="279">
        <f t="shared" si="28"/>
        <v>3638.97</v>
      </c>
      <c r="AM93" s="279">
        <f t="shared" si="29"/>
        <v>3638.97</v>
      </c>
      <c r="AN93" s="279">
        <f t="shared" si="30"/>
        <v>3638.97</v>
      </c>
      <c r="AO93" s="279">
        <f t="shared" si="26"/>
        <v>3753.08</v>
      </c>
      <c r="AP93" s="279">
        <f t="shared" si="26"/>
        <v>3867.19</v>
      </c>
      <c r="AQ93" s="279">
        <f t="shared" si="26"/>
        <v>3867.19</v>
      </c>
      <c r="AR93" s="279">
        <f t="shared" si="26"/>
        <v>3867.19</v>
      </c>
      <c r="AS93" s="279">
        <f t="shared" si="26"/>
        <v>3867.19</v>
      </c>
      <c r="AT93" s="279">
        <f t="shared" si="26"/>
        <v>3867.19</v>
      </c>
      <c r="AU93" s="280">
        <f t="shared" si="22"/>
        <v>44922.850000000006</v>
      </c>
      <c r="AV93" s="280">
        <f t="shared" si="23"/>
        <v>3867.19</v>
      </c>
      <c r="AW93" s="280">
        <f t="shared" si="23"/>
        <v>3867.19</v>
      </c>
      <c r="AX93" s="280">
        <f t="shared" si="23"/>
        <v>3867.19</v>
      </c>
      <c r="AY93" s="280">
        <f t="shared" si="23"/>
        <v>3867.19</v>
      </c>
      <c r="AZ93" s="280">
        <f t="shared" si="17"/>
        <v>3857.91</v>
      </c>
      <c r="BA93" s="280">
        <f t="shared" si="18"/>
        <v>3857.91</v>
      </c>
      <c r="BB93" s="280">
        <f t="shared" si="19"/>
        <v>3857.91</v>
      </c>
      <c r="BC93" s="280">
        <f t="shared" si="31"/>
        <v>3857.91</v>
      </c>
      <c r="BD93" s="280">
        <f t="shared" si="32"/>
        <v>3857.91</v>
      </c>
      <c r="BE93" s="280">
        <f t="shared" si="33"/>
        <v>3857.91</v>
      </c>
      <c r="BF93" s="280">
        <f t="shared" si="27"/>
        <v>3857.91</v>
      </c>
      <c r="BG93" s="280">
        <f t="shared" si="27"/>
        <v>3857.91</v>
      </c>
      <c r="BH93" s="280">
        <f t="shared" si="27"/>
        <v>3857.91</v>
      </c>
      <c r="BI93" s="280">
        <f t="shared" si="27"/>
        <v>3857.91</v>
      </c>
      <c r="BJ93" s="280">
        <f t="shared" si="27"/>
        <v>3857.91</v>
      </c>
      <c r="BK93" s="280">
        <f t="shared" si="27"/>
        <v>3857.91</v>
      </c>
      <c r="BL93" s="279">
        <f t="shared" si="24"/>
        <v>46294.920000000013</v>
      </c>
      <c r="BN93" s="279">
        <f>BL93</f>
        <v>46294.920000000013</v>
      </c>
    </row>
    <row r="94" spans="1:66" x14ac:dyDescent="0.25">
      <c r="A94" s="268" t="s">
        <v>201</v>
      </c>
      <c r="B94" s="175">
        <v>1.6500000000000001E-2</v>
      </c>
      <c r="C94" s="175">
        <v>5.1000000000000004E-2</v>
      </c>
      <c r="D94" s="272">
        <v>132888809.72</v>
      </c>
      <c r="E94" s="272">
        <v>132874474.22</v>
      </c>
      <c r="F94" s="272">
        <v>132910419.56</v>
      </c>
      <c r="G94" s="272">
        <v>132979732.84</v>
      </c>
      <c r="H94" s="272">
        <v>133316626.01000001</v>
      </c>
      <c r="I94" s="272">
        <v>133619654.79000001</v>
      </c>
      <c r="J94" s="272">
        <v>133619158.34999999</v>
      </c>
      <c r="K94" s="272">
        <v>133619158.34999999</v>
      </c>
      <c r="L94" s="272">
        <v>133786202.85499999</v>
      </c>
      <c r="M94" s="272">
        <v>134035434.37</v>
      </c>
      <c r="N94" s="272">
        <v>134263498.26999998</v>
      </c>
      <c r="O94" s="272">
        <v>134513270.94499999</v>
      </c>
      <c r="P94" s="272">
        <f t="shared" si="20"/>
        <v>1602426440.28</v>
      </c>
      <c r="Q94" s="272">
        <v>134609655.30499998</v>
      </c>
      <c r="R94" s="272">
        <v>133951749.72499999</v>
      </c>
      <c r="S94" s="272">
        <v>133357461.245</v>
      </c>
      <c r="T94" s="272">
        <v>133403405.55500002</v>
      </c>
      <c r="U94" s="272">
        <v>133291213.23500001</v>
      </c>
      <c r="V94" s="272">
        <v>133180155.81000002</v>
      </c>
      <c r="W94" s="272">
        <v>133700511.06500003</v>
      </c>
      <c r="X94" s="272">
        <v>134098800.63000001</v>
      </c>
      <c r="Y94" s="272">
        <v>133945778.31500003</v>
      </c>
      <c r="Z94" s="272">
        <v>133918096.93500005</v>
      </c>
      <c r="AA94" s="272">
        <v>135546395.95000005</v>
      </c>
      <c r="AB94" s="272">
        <v>136725325.55500001</v>
      </c>
      <c r="AC94" s="272">
        <v>136262693.49500003</v>
      </c>
      <c r="AD94" s="272">
        <v>135604787.91500005</v>
      </c>
      <c r="AE94" s="272">
        <v>134897995.41500008</v>
      </c>
      <c r="AF94" s="272">
        <v>134831435.70500007</v>
      </c>
      <c r="AG94" s="170">
        <f t="shared" si="21"/>
        <v>1616003190.0250003</v>
      </c>
      <c r="AI94" s="279">
        <f t="shared" si="14"/>
        <v>182722.11</v>
      </c>
      <c r="AJ94" s="279">
        <f t="shared" si="15"/>
        <v>182702.4</v>
      </c>
      <c r="AK94" s="279">
        <f t="shared" si="16"/>
        <v>182751.83</v>
      </c>
      <c r="AL94" s="279">
        <f t="shared" si="28"/>
        <v>182847.13</v>
      </c>
      <c r="AM94" s="279">
        <f t="shared" si="29"/>
        <v>183310.36</v>
      </c>
      <c r="AN94" s="279">
        <f t="shared" si="30"/>
        <v>183727.03</v>
      </c>
      <c r="AO94" s="279">
        <f t="shared" si="26"/>
        <v>183726.34</v>
      </c>
      <c r="AP94" s="279">
        <f t="shared" si="26"/>
        <v>183726.34</v>
      </c>
      <c r="AQ94" s="279">
        <f t="shared" si="26"/>
        <v>183956.03</v>
      </c>
      <c r="AR94" s="279">
        <f t="shared" si="26"/>
        <v>184298.72</v>
      </c>
      <c r="AS94" s="279">
        <f t="shared" si="26"/>
        <v>184612.31</v>
      </c>
      <c r="AT94" s="279">
        <f t="shared" si="26"/>
        <v>184955.75</v>
      </c>
      <c r="AU94" s="280">
        <f t="shared" si="22"/>
        <v>2203336.35</v>
      </c>
      <c r="AV94" s="280">
        <f t="shared" si="23"/>
        <v>185088.28</v>
      </c>
      <c r="AW94" s="280">
        <f t="shared" si="23"/>
        <v>184183.66</v>
      </c>
      <c r="AX94" s="280">
        <f t="shared" si="23"/>
        <v>183366.51</v>
      </c>
      <c r="AY94" s="280">
        <f t="shared" si="23"/>
        <v>183429.68</v>
      </c>
      <c r="AZ94" s="280">
        <f t="shared" si="17"/>
        <v>566487.66</v>
      </c>
      <c r="BA94" s="280">
        <f t="shared" si="18"/>
        <v>566015.66</v>
      </c>
      <c r="BB94" s="280">
        <f t="shared" si="19"/>
        <v>568227.17000000004</v>
      </c>
      <c r="BC94" s="280">
        <f t="shared" si="31"/>
        <v>569919.9</v>
      </c>
      <c r="BD94" s="280">
        <f t="shared" si="32"/>
        <v>569269.56000000006</v>
      </c>
      <c r="BE94" s="280">
        <f t="shared" si="33"/>
        <v>569151.91</v>
      </c>
      <c r="BF94" s="280">
        <f t="shared" si="27"/>
        <v>576072.18000000005</v>
      </c>
      <c r="BG94" s="280">
        <f t="shared" si="27"/>
        <v>581082.63</v>
      </c>
      <c r="BH94" s="280">
        <f t="shared" si="27"/>
        <v>579116.44999999995</v>
      </c>
      <c r="BI94" s="280">
        <f t="shared" si="27"/>
        <v>576320.35</v>
      </c>
      <c r="BJ94" s="280">
        <f t="shared" si="27"/>
        <v>573316.48</v>
      </c>
      <c r="BK94" s="280">
        <f t="shared" si="27"/>
        <v>573033.6</v>
      </c>
      <c r="BL94" s="279">
        <f t="shared" si="24"/>
        <v>6868013.5500000007</v>
      </c>
    </row>
    <row r="95" spans="1:66" x14ac:dyDescent="0.25">
      <c r="A95" s="268" t="s">
        <v>582</v>
      </c>
      <c r="B95" s="175">
        <v>0</v>
      </c>
      <c r="C95" s="175">
        <v>5.1000000000000004E-2</v>
      </c>
      <c r="D95" s="272">
        <v>0</v>
      </c>
      <c r="E95" s="272">
        <v>0</v>
      </c>
      <c r="F95" s="272">
        <v>0</v>
      </c>
      <c r="G95" s="272">
        <v>0</v>
      </c>
      <c r="H95" s="272">
        <v>0</v>
      </c>
      <c r="I95" s="272">
        <v>0</v>
      </c>
      <c r="J95" s="272">
        <v>0</v>
      </c>
      <c r="K95" s="272">
        <v>0</v>
      </c>
      <c r="L95" s="272">
        <v>0</v>
      </c>
      <c r="M95" s="272">
        <v>0</v>
      </c>
      <c r="N95" s="272">
        <v>0</v>
      </c>
      <c r="O95" s="272">
        <v>0</v>
      </c>
      <c r="P95" s="272">
        <f t="shared" si="20"/>
        <v>0</v>
      </c>
      <c r="Q95" s="272">
        <v>0</v>
      </c>
      <c r="R95" s="272">
        <v>0</v>
      </c>
      <c r="S95" s="272">
        <v>0</v>
      </c>
      <c r="T95" s="272">
        <v>0</v>
      </c>
      <c r="U95" s="272">
        <v>0</v>
      </c>
      <c r="V95" s="272">
        <v>0</v>
      </c>
      <c r="W95" s="272">
        <v>0</v>
      </c>
      <c r="X95" s="272">
        <v>0</v>
      </c>
      <c r="Y95" s="272">
        <v>0</v>
      </c>
      <c r="Z95" s="272">
        <v>0</v>
      </c>
      <c r="AA95" s="272">
        <v>0</v>
      </c>
      <c r="AB95" s="272">
        <v>0</v>
      </c>
      <c r="AC95" s="272">
        <v>0</v>
      </c>
      <c r="AD95" s="272">
        <v>0</v>
      </c>
      <c r="AE95" s="272">
        <v>0</v>
      </c>
      <c r="AF95" s="272">
        <v>0</v>
      </c>
      <c r="AG95" s="170">
        <f t="shared" si="21"/>
        <v>0</v>
      </c>
      <c r="AI95" s="279">
        <f t="shared" ref="AI95:AI117" si="34">ROUND(D95*$B95/12,2)</f>
        <v>0</v>
      </c>
      <c r="AJ95" s="279">
        <f t="shared" ref="AJ95:AJ117" si="35">ROUND(E95*$B95/12,2)</f>
        <v>0</v>
      </c>
      <c r="AK95" s="279">
        <f t="shared" ref="AK95:AK117" si="36">ROUND(F95*$B95/12,2)</f>
        <v>0</v>
      </c>
      <c r="AL95" s="279">
        <f t="shared" si="28"/>
        <v>0</v>
      </c>
      <c r="AM95" s="279">
        <f t="shared" si="29"/>
        <v>0</v>
      </c>
      <c r="AN95" s="279">
        <f t="shared" si="30"/>
        <v>0</v>
      </c>
      <c r="AO95" s="279">
        <f t="shared" si="26"/>
        <v>0</v>
      </c>
      <c r="AP95" s="279">
        <f t="shared" si="26"/>
        <v>0</v>
      </c>
      <c r="AQ95" s="279">
        <f t="shared" si="26"/>
        <v>0</v>
      </c>
      <c r="AR95" s="279">
        <f t="shared" si="26"/>
        <v>0</v>
      </c>
      <c r="AS95" s="279">
        <f t="shared" si="26"/>
        <v>0</v>
      </c>
      <c r="AT95" s="279">
        <f t="shared" si="26"/>
        <v>0</v>
      </c>
      <c r="AU95" s="280">
        <f t="shared" si="22"/>
        <v>0</v>
      </c>
      <c r="AV95" s="280">
        <f t="shared" ref="AV95:AY110" si="37">ROUND(Q95*$B95/12,2)</f>
        <v>0</v>
      </c>
      <c r="AW95" s="280">
        <f t="shared" si="37"/>
        <v>0</v>
      </c>
      <c r="AX95" s="280">
        <f t="shared" si="37"/>
        <v>0</v>
      </c>
      <c r="AY95" s="280">
        <f t="shared" si="37"/>
        <v>0</v>
      </c>
      <c r="AZ95" s="280">
        <f t="shared" ref="AZ95:AZ112" si="38">ROUND(U95*$C95/12,2)</f>
        <v>0</v>
      </c>
      <c r="BA95" s="280">
        <f t="shared" ref="BA95:BA112" si="39">ROUND(V95*$C95/12,2)</f>
        <v>0</v>
      </c>
      <c r="BB95" s="280">
        <f t="shared" ref="BB95:BB112" si="40">ROUND(W95*$C95/12,2)</f>
        <v>0</v>
      </c>
      <c r="BC95" s="280">
        <f t="shared" si="31"/>
        <v>0</v>
      </c>
      <c r="BD95" s="280">
        <f t="shared" si="32"/>
        <v>0</v>
      </c>
      <c r="BE95" s="280">
        <f t="shared" si="33"/>
        <v>0</v>
      </c>
      <c r="BF95" s="280">
        <f t="shared" si="27"/>
        <v>0</v>
      </c>
      <c r="BG95" s="280">
        <f t="shared" si="27"/>
        <v>0</v>
      </c>
      <c r="BH95" s="280">
        <f t="shared" si="27"/>
        <v>0</v>
      </c>
      <c r="BI95" s="280">
        <f t="shared" si="27"/>
        <v>0</v>
      </c>
      <c r="BJ95" s="280">
        <f t="shared" si="27"/>
        <v>0</v>
      </c>
      <c r="BK95" s="280">
        <f t="shared" si="27"/>
        <v>0</v>
      </c>
      <c r="BL95" s="279">
        <f t="shared" si="24"/>
        <v>0</v>
      </c>
      <c r="BN95" s="279">
        <f>BL95</f>
        <v>0</v>
      </c>
    </row>
    <row r="96" spans="1:66" x14ac:dyDescent="0.25">
      <c r="A96" s="268" t="s">
        <v>202</v>
      </c>
      <c r="B96" s="175">
        <v>1.6500000000000001E-2</v>
      </c>
      <c r="C96" s="175">
        <v>5.1000000000000004E-2</v>
      </c>
      <c r="D96" s="272">
        <v>144285636.30000001</v>
      </c>
      <c r="E96" s="272">
        <v>144285636.30000001</v>
      </c>
      <c r="F96" s="272">
        <v>144285636.30000001</v>
      </c>
      <c r="G96" s="272">
        <v>144285636.30000001</v>
      </c>
      <c r="H96" s="272">
        <v>144285636.30000001</v>
      </c>
      <c r="I96" s="272">
        <v>144285636.30000001</v>
      </c>
      <c r="J96" s="272">
        <v>144722406.41500002</v>
      </c>
      <c r="K96" s="272">
        <v>145159176.53</v>
      </c>
      <c r="L96" s="272">
        <v>145159176.53</v>
      </c>
      <c r="M96" s="272">
        <v>145159176.53</v>
      </c>
      <c r="N96" s="272">
        <v>145159176.53</v>
      </c>
      <c r="O96" s="272">
        <v>145159176.53</v>
      </c>
      <c r="P96" s="272">
        <f t="shared" si="20"/>
        <v>1736232106.8649998</v>
      </c>
      <c r="Q96" s="272">
        <v>145159176.53</v>
      </c>
      <c r="R96" s="272">
        <v>145159176.53</v>
      </c>
      <c r="S96" s="272">
        <v>145159176.53</v>
      </c>
      <c r="T96" s="272">
        <v>145159176.53</v>
      </c>
      <c r="U96" s="272">
        <v>145159176.53</v>
      </c>
      <c r="V96" s="272">
        <v>145159176.53</v>
      </c>
      <c r="W96" s="272">
        <v>145159176.53</v>
      </c>
      <c r="X96" s="272">
        <v>145159176.53</v>
      </c>
      <c r="Y96" s="272">
        <v>145159176.53</v>
      </c>
      <c r="Z96" s="272">
        <v>145159176.53</v>
      </c>
      <c r="AA96" s="272">
        <v>145159176.53</v>
      </c>
      <c r="AB96" s="272">
        <v>145159176.53</v>
      </c>
      <c r="AC96" s="272">
        <v>145159176.53</v>
      </c>
      <c r="AD96" s="272">
        <v>145159176.53</v>
      </c>
      <c r="AE96" s="272">
        <v>145159176.53</v>
      </c>
      <c r="AF96" s="272">
        <v>145159176.53</v>
      </c>
      <c r="AG96" s="170">
        <f t="shared" si="21"/>
        <v>1741910118.3599999</v>
      </c>
      <c r="AI96" s="279">
        <f t="shared" si="34"/>
        <v>198392.75</v>
      </c>
      <c r="AJ96" s="279">
        <f t="shared" si="35"/>
        <v>198392.75</v>
      </c>
      <c r="AK96" s="279">
        <f t="shared" si="36"/>
        <v>198392.75</v>
      </c>
      <c r="AL96" s="279">
        <f t="shared" si="28"/>
        <v>198392.75</v>
      </c>
      <c r="AM96" s="279">
        <f t="shared" si="29"/>
        <v>198392.75</v>
      </c>
      <c r="AN96" s="279">
        <f t="shared" si="30"/>
        <v>198392.75</v>
      </c>
      <c r="AO96" s="279">
        <f t="shared" si="26"/>
        <v>198993.31</v>
      </c>
      <c r="AP96" s="279">
        <f t="shared" si="26"/>
        <v>199593.87</v>
      </c>
      <c r="AQ96" s="279">
        <f t="shared" si="26"/>
        <v>199593.87</v>
      </c>
      <c r="AR96" s="279">
        <f t="shared" si="26"/>
        <v>199593.87</v>
      </c>
      <c r="AS96" s="279">
        <f t="shared" si="26"/>
        <v>199593.87</v>
      </c>
      <c r="AT96" s="279">
        <f t="shared" si="26"/>
        <v>199593.87</v>
      </c>
      <c r="AU96" s="280">
        <f t="shared" si="22"/>
        <v>2387319.1600000006</v>
      </c>
      <c r="AV96" s="280">
        <f t="shared" si="37"/>
        <v>199593.87</v>
      </c>
      <c r="AW96" s="280">
        <f t="shared" si="37"/>
        <v>199593.87</v>
      </c>
      <c r="AX96" s="280">
        <f t="shared" si="37"/>
        <v>199593.87</v>
      </c>
      <c r="AY96" s="280">
        <f t="shared" si="37"/>
        <v>199593.87</v>
      </c>
      <c r="AZ96" s="280">
        <f t="shared" si="38"/>
        <v>616926.5</v>
      </c>
      <c r="BA96" s="280">
        <f t="shared" si="39"/>
        <v>616926.5</v>
      </c>
      <c r="BB96" s="280">
        <f t="shared" si="40"/>
        <v>616926.5</v>
      </c>
      <c r="BC96" s="280">
        <f t="shared" si="31"/>
        <v>616926.5</v>
      </c>
      <c r="BD96" s="280">
        <f t="shared" si="32"/>
        <v>616926.5</v>
      </c>
      <c r="BE96" s="280">
        <f t="shared" si="33"/>
        <v>616926.5</v>
      </c>
      <c r="BF96" s="280">
        <f t="shared" si="27"/>
        <v>616926.5</v>
      </c>
      <c r="BG96" s="280">
        <f t="shared" si="27"/>
        <v>616926.5</v>
      </c>
      <c r="BH96" s="280">
        <f t="shared" si="27"/>
        <v>616926.5</v>
      </c>
      <c r="BI96" s="280">
        <f t="shared" si="27"/>
        <v>616926.5</v>
      </c>
      <c r="BJ96" s="280">
        <f t="shared" si="27"/>
        <v>616926.5</v>
      </c>
      <c r="BK96" s="280">
        <f t="shared" si="27"/>
        <v>616926.5</v>
      </c>
      <c r="BL96" s="279">
        <f t="shared" si="24"/>
        <v>7403118</v>
      </c>
      <c r="BN96" s="279">
        <f>BL96</f>
        <v>7403118</v>
      </c>
    </row>
    <row r="97" spans="1:66" x14ac:dyDescent="0.25">
      <c r="A97" s="268" t="s">
        <v>583</v>
      </c>
      <c r="B97" s="175">
        <v>1.6500000000000001E-2</v>
      </c>
      <c r="C97" s="175">
        <v>5.1000000000000004E-2</v>
      </c>
      <c r="D97" s="272">
        <v>0</v>
      </c>
      <c r="E97" s="272">
        <v>0</v>
      </c>
      <c r="F97" s="272">
        <v>0</v>
      </c>
      <c r="G97" s="272">
        <v>0</v>
      </c>
      <c r="H97" s="272">
        <v>0</v>
      </c>
      <c r="I97" s="272">
        <v>0</v>
      </c>
      <c r="J97" s="272">
        <v>0</v>
      </c>
      <c r="K97" s="272">
        <v>0</v>
      </c>
      <c r="L97" s="272">
        <v>0</v>
      </c>
      <c r="M97" s="272">
        <v>0</v>
      </c>
      <c r="N97" s="272">
        <v>0</v>
      </c>
      <c r="O97" s="272">
        <v>0</v>
      </c>
      <c r="P97" s="272">
        <f t="shared" si="20"/>
        <v>0</v>
      </c>
      <c r="Q97" s="272">
        <v>0</v>
      </c>
      <c r="R97" s="272">
        <v>0</v>
      </c>
      <c r="S97" s="272">
        <v>0</v>
      </c>
      <c r="T97" s="272">
        <v>0</v>
      </c>
      <c r="U97" s="272">
        <v>0</v>
      </c>
      <c r="V97" s="272">
        <v>0</v>
      </c>
      <c r="W97" s="272">
        <v>0</v>
      </c>
      <c r="X97" s="272">
        <v>0</v>
      </c>
      <c r="Y97" s="272">
        <v>0</v>
      </c>
      <c r="Z97" s="272">
        <v>0</v>
      </c>
      <c r="AA97" s="272">
        <v>0</v>
      </c>
      <c r="AB97" s="272">
        <v>0</v>
      </c>
      <c r="AC97" s="272">
        <v>0</v>
      </c>
      <c r="AD97" s="272">
        <v>0</v>
      </c>
      <c r="AE97" s="272">
        <v>0</v>
      </c>
      <c r="AF97" s="272">
        <v>0</v>
      </c>
      <c r="AG97" s="170">
        <f t="shared" si="21"/>
        <v>0</v>
      </c>
      <c r="AI97" s="279">
        <f t="shared" si="34"/>
        <v>0</v>
      </c>
      <c r="AJ97" s="279">
        <f t="shared" si="35"/>
        <v>0</v>
      </c>
      <c r="AK97" s="279">
        <f t="shared" si="36"/>
        <v>0</v>
      </c>
      <c r="AL97" s="279">
        <f t="shared" si="28"/>
        <v>0</v>
      </c>
      <c r="AM97" s="279">
        <f t="shared" si="29"/>
        <v>0</v>
      </c>
      <c r="AN97" s="279">
        <f t="shared" si="30"/>
        <v>0</v>
      </c>
      <c r="AO97" s="279">
        <f t="shared" si="26"/>
        <v>0</v>
      </c>
      <c r="AP97" s="279">
        <f t="shared" si="26"/>
        <v>0</v>
      </c>
      <c r="AQ97" s="279">
        <f t="shared" si="26"/>
        <v>0</v>
      </c>
      <c r="AR97" s="279">
        <f t="shared" si="26"/>
        <v>0</v>
      </c>
      <c r="AS97" s="279">
        <f t="shared" si="26"/>
        <v>0</v>
      </c>
      <c r="AT97" s="279">
        <f t="shared" si="26"/>
        <v>0</v>
      </c>
      <c r="AU97" s="280">
        <f t="shared" si="22"/>
        <v>0</v>
      </c>
      <c r="AV97" s="280">
        <f t="shared" si="37"/>
        <v>0</v>
      </c>
      <c r="AW97" s="280">
        <f t="shared" si="37"/>
        <v>0</v>
      </c>
      <c r="AX97" s="280">
        <f t="shared" si="37"/>
        <v>0</v>
      </c>
      <c r="AY97" s="280">
        <f t="shared" si="37"/>
        <v>0</v>
      </c>
      <c r="AZ97" s="280">
        <f t="shared" si="38"/>
        <v>0</v>
      </c>
      <c r="BA97" s="280">
        <f t="shared" si="39"/>
        <v>0</v>
      </c>
      <c r="BB97" s="280">
        <f t="shared" si="40"/>
        <v>0</v>
      </c>
      <c r="BC97" s="280">
        <f t="shared" si="31"/>
        <v>0</v>
      </c>
      <c r="BD97" s="280">
        <f t="shared" si="32"/>
        <v>0</v>
      </c>
      <c r="BE97" s="280">
        <f t="shared" si="33"/>
        <v>0</v>
      </c>
      <c r="BF97" s="280">
        <f t="shared" si="27"/>
        <v>0</v>
      </c>
      <c r="BG97" s="280">
        <f t="shared" si="27"/>
        <v>0</v>
      </c>
      <c r="BH97" s="280">
        <f t="shared" si="27"/>
        <v>0</v>
      </c>
      <c r="BI97" s="280">
        <f t="shared" si="27"/>
        <v>0</v>
      </c>
      <c r="BJ97" s="280">
        <f t="shared" si="27"/>
        <v>0</v>
      </c>
      <c r="BK97" s="280">
        <f t="shared" si="27"/>
        <v>0</v>
      </c>
      <c r="BL97" s="279">
        <f t="shared" si="24"/>
        <v>0</v>
      </c>
      <c r="BN97" s="279">
        <f>BL97</f>
        <v>0</v>
      </c>
    </row>
    <row r="98" spans="1:66" x14ac:dyDescent="0.25">
      <c r="A98" s="268" t="s">
        <v>584</v>
      </c>
      <c r="B98" s="175">
        <v>0</v>
      </c>
      <c r="C98" s="175">
        <v>0</v>
      </c>
      <c r="D98" s="272">
        <v>1901133.18</v>
      </c>
      <c r="E98" s="272">
        <v>1901133.18</v>
      </c>
      <c r="F98" s="272">
        <v>1901133.18</v>
      </c>
      <c r="G98" s="272">
        <v>1901133.18</v>
      </c>
      <c r="H98" s="272">
        <v>1901133.18</v>
      </c>
      <c r="I98" s="272">
        <v>1901133.18</v>
      </c>
      <c r="J98" s="272">
        <v>1901133.18</v>
      </c>
      <c r="K98" s="272">
        <v>1901133.18</v>
      </c>
      <c r="L98" s="272">
        <v>1901133.18</v>
      </c>
      <c r="M98" s="272">
        <v>1901133.18</v>
      </c>
      <c r="N98" s="272">
        <v>1901133.18</v>
      </c>
      <c r="O98" s="272">
        <v>1901133.18</v>
      </c>
      <c r="P98" s="272">
        <f t="shared" si="20"/>
        <v>22813598.16</v>
      </c>
      <c r="Q98" s="272">
        <v>1901133.18</v>
      </c>
      <c r="R98" s="272">
        <v>1901133.18</v>
      </c>
      <c r="S98" s="272">
        <v>1901133.18</v>
      </c>
      <c r="T98" s="272">
        <v>1901133.18</v>
      </c>
      <c r="U98" s="272">
        <v>1901133.18</v>
      </c>
      <c r="V98" s="272">
        <v>1901133.18</v>
      </c>
      <c r="W98" s="272">
        <v>1901133.18</v>
      </c>
      <c r="X98" s="272">
        <v>1901133.18</v>
      </c>
      <c r="Y98" s="272">
        <v>1901133.18</v>
      </c>
      <c r="Z98" s="272">
        <v>1901133.18</v>
      </c>
      <c r="AA98" s="272">
        <v>1901133.18</v>
      </c>
      <c r="AB98" s="272">
        <v>1901133.18</v>
      </c>
      <c r="AC98" s="272">
        <v>1901133.18</v>
      </c>
      <c r="AD98" s="272">
        <v>1901133.18</v>
      </c>
      <c r="AE98" s="272">
        <v>1901133.18</v>
      </c>
      <c r="AF98" s="272">
        <v>1901133.18</v>
      </c>
      <c r="AG98" s="170">
        <f t="shared" si="21"/>
        <v>22813598.16</v>
      </c>
      <c r="AI98" s="279">
        <f t="shared" si="34"/>
        <v>0</v>
      </c>
      <c r="AJ98" s="279">
        <f t="shared" si="35"/>
        <v>0</v>
      </c>
      <c r="AK98" s="279">
        <f t="shared" si="36"/>
        <v>0</v>
      </c>
      <c r="AL98" s="279">
        <f t="shared" si="28"/>
        <v>0</v>
      </c>
      <c r="AM98" s="279">
        <f t="shared" si="29"/>
        <v>0</v>
      </c>
      <c r="AN98" s="279">
        <f t="shared" si="30"/>
        <v>0</v>
      </c>
      <c r="AO98" s="279">
        <f t="shared" si="26"/>
        <v>0</v>
      </c>
      <c r="AP98" s="279">
        <f t="shared" si="26"/>
        <v>0</v>
      </c>
      <c r="AQ98" s="279">
        <f t="shared" si="26"/>
        <v>0</v>
      </c>
      <c r="AR98" s="279">
        <f t="shared" si="26"/>
        <v>0</v>
      </c>
      <c r="AS98" s="279">
        <f t="shared" si="26"/>
        <v>0</v>
      </c>
      <c r="AT98" s="279">
        <f t="shared" si="26"/>
        <v>0</v>
      </c>
      <c r="AU98" s="280">
        <f t="shared" si="22"/>
        <v>0</v>
      </c>
      <c r="AV98" s="280">
        <f t="shared" si="37"/>
        <v>0</v>
      </c>
      <c r="AW98" s="280">
        <f t="shared" si="37"/>
        <v>0</v>
      </c>
      <c r="AX98" s="280">
        <f t="shared" si="37"/>
        <v>0</v>
      </c>
      <c r="AY98" s="280">
        <f t="shared" si="37"/>
        <v>0</v>
      </c>
      <c r="AZ98" s="280">
        <f t="shared" si="38"/>
        <v>0</v>
      </c>
      <c r="BA98" s="280">
        <f t="shared" si="39"/>
        <v>0</v>
      </c>
      <c r="BB98" s="280">
        <f t="shared" si="40"/>
        <v>0</v>
      </c>
      <c r="BC98" s="280">
        <f t="shared" si="31"/>
        <v>0</v>
      </c>
      <c r="BD98" s="280">
        <f t="shared" si="32"/>
        <v>0</v>
      </c>
      <c r="BE98" s="280">
        <f t="shared" si="33"/>
        <v>0</v>
      </c>
      <c r="BF98" s="280">
        <f t="shared" si="27"/>
        <v>0</v>
      </c>
      <c r="BG98" s="280">
        <f t="shared" si="27"/>
        <v>0</v>
      </c>
      <c r="BH98" s="280">
        <f t="shared" si="27"/>
        <v>0</v>
      </c>
      <c r="BI98" s="280">
        <f t="shared" si="27"/>
        <v>0</v>
      </c>
      <c r="BJ98" s="280">
        <f t="shared" si="27"/>
        <v>0</v>
      </c>
      <c r="BK98" s="280">
        <f t="shared" si="27"/>
        <v>0</v>
      </c>
      <c r="BL98" s="279">
        <f t="shared" si="24"/>
        <v>0</v>
      </c>
    </row>
    <row r="99" spans="1:66" x14ac:dyDescent="0.25">
      <c r="A99" s="268" t="s">
        <v>203</v>
      </c>
      <c r="B99" s="175">
        <v>2.3799999999999998E-2</v>
      </c>
      <c r="C99" s="175">
        <v>1.1899999999999999E-2</v>
      </c>
      <c r="D99" s="272">
        <v>67049298.240000002</v>
      </c>
      <c r="E99" s="272">
        <v>66882985.939999998</v>
      </c>
      <c r="F99" s="272">
        <v>66715750.450000003</v>
      </c>
      <c r="G99" s="272">
        <v>66715750.450000003</v>
      </c>
      <c r="H99" s="272">
        <v>66715750.450000003</v>
      </c>
      <c r="I99" s="272">
        <v>66715750.450000003</v>
      </c>
      <c r="J99" s="272">
        <v>66715750.450000003</v>
      </c>
      <c r="K99" s="272">
        <v>66715750.450000003</v>
      </c>
      <c r="L99" s="272">
        <v>66715750.450000003</v>
      </c>
      <c r="M99" s="272">
        <v>66715750.450000003</v>
      </c>
      <c r="N99" s="272">
        <v>66715750.450000003</v>
      </c>
      <c r="O99" s="272">
        <v>66715750.450000003</v>
      </c>
      <c r="P99" s="272">
        <f t="shared" si="20"/>
        <v>801089788.68000007</v>
      </c>
      <c r="Q99" s="272">
        <v>66715750.450000003</v>
      </c>
      <c r="R99" s="272">
        <v>66715750.450000003</v>
      </c>
      <c r="S99" s="272">
        <v>66715750.450000003</v>
      </c>
      <c r="T99" s="272">
        <v>66715750.450000003</v>
      </c>
      <c r="U99" s="272">
        <v>66715750.450000003</v>
      </c>
      <c r="V99" s="272">
        <v>66715750.450000003</v>
      </c>
      <c r="W99" s="272">
        <v>66715750.450000003</v>
      </c>
      <c r="X99" s="272">
        <v>66715750.450000003</v>
      </c>
      <c r="Y99" s="272">
        <v>66715750.450000003</v>
      </c>
      <c r="Z99" s="272">
        <v>66715750.450000003</v>
      </c>
      <c r="AA99" s="272">
        <v>66715750.450000003</v>
      </c>
      <c r="AB99" s="272">
        <v>66715750.450000003</v>
      </c>
      <c r="AC99" s="272">
        <v>66715750.450000003</v>
      </c>
      <c r="AD99" s="272">
        <v>66715750.450000003</v>
      </c>
      <c r="AE99" s="272">
        <v>66715750.450000003</v>
      </c>
      <c r="AF99" s="272">
        <v>66715750.450000003</v>
      </c>
      <c r="AG99" s="170">
        <f t="shared" si="21"/>
        <v>800589005.4000001</v>
      </c>
      <c r="AI99" s="279">
        <f t="shared" si="34"/>
        <v>132981.10999999999</v>
      </c>
      <c r="AJ99" s="279">
        <f t="shared" si="35"/>
        <v>132651.26</v>
      </c>
      <c r="AK99" s="279">
        <f t="shared" si="36"/>
        <v>132319.57</v>
      </c>
      <c r="AL99" s="279">
        <f t="shared" si="28"/>
        <v>132319.57</v>
      </c>
      <c r="AM99" s="279">
        <f t="shared" si="29"/>
        <v>132319.57</v>
      </c>
      <c r="AN99" s="279">
        <f t="shared" si="30"/>
        <v>132319.57</v>
      </c>
      <c r="AO99" s="279">
        <f t="shared" si="26"/>
        <v>132319.57</v>
      </c>
      <c r="AP99" s="279">
        <f t="shared" si="26"/>
        <v>132319.57</v>
      </c>
      <c r="AQ99" s="279">
        <f t="shared" si="26"/>
        <v>132319.57</v>
      </c>
      <c r="AR99" s="279">
        <f t="shared" si="26"/>
        <v>132319.57</v>
      </c>
      <c r="AS99" s="279">
        <f t="shared" si="26"/>
        <v>132319.57</v>
      </c>
      <c r="AT99" s="279">
        <f t="shared" si="26"/>
        <v>132319.57</v>
      </c>
      <c r="AU99" s="280">
        <f t="shared" si="22"/>
        <v>1588828.0700000005</v>
      </c>
      <c r="AV99" s="280">
        <f t="shared" si="37"/>
        <v>132319.57</v>
      </c>
      <c r="AW99" s="280">
        <f t="shared" si="37"/>
        <v>132319.57</v>
      </c>
      <c r="AX99" s="280">
        <f t="shared" si="37"/>
        <v>132319.57</v>
      </c>
      <c r="AY99" s="280">
        <f t="shared" si="37"/>
        <v>132319.57</v>
      </c>
      <c r="AZ99" s="280">
        <f t="shared" si="38"/>
        <v>66159.789999999994</v>
      </c>
      <c r="BA99" s="280">
        <f t="shared" si="39"/>
        <v>66159.789999999994</v>
      </c>
      <c r="BB99" s="280">
        <f t="shared" si="40"/>
        <v>66159.789999999994</v>
      </c>
      <c r="BC99" s="280">
        <f t="shared" si="31"/>
        <v>66159.789999999994</v>
      </c>
      <c r="BD99" s="280">
        <f t="shared" si="32"/>
        <v>66159.789999999994</v>
      </c>
      <c r="BE99" s="280">
        <f t="shared" si="33"/>
        <v>66159.789999999994</v>
      </c>
      <c r="BF99" s="280">
        <f t="shared" si="27"/>
        <v>66159.789999999994</v>
      </c>
      <c r="BG99" s="280">
        <f t="shared" si="27"/>
        <v>66159.789999999994</v>
      </c>
      <c r="BH99" s="280">
        <f t="shared" si="27"/>
        <v>66159.789999999994</v>
      </c>
      <c r="BI99" s="280">
        <f t="shared" si="27"/>
        <v>66159.789999999994</v>
      </c>
      <c r="BJ99" s="280">
        <f t="shared" si="27"/>
        <v>66159.789999999994</v>
      </c>
      <c r="BK99" s="280">
        <f t="shared" si="27"/>
        <v>66159.789999999994</v>
      </c>
      <c r="BL99" s="279">
        <f t="shared" si="24"/>
        <v>793917.4800000001</v>
      </c>
    </row>
    <row r="100" spans="1:66" x14ac:dyDescent="0.25">
      <c r="A100" s="268" t="s">
        <v>585</v>
      </c>
      <c r="B100" s="175">
        <v>0</v>
      </c>
      <c r="C100" s="175">
        <v>1.1899999999999999E-2</v>
      </c>
      <c r="D100" s="272">
        <v>0</v>
      </c>
      <c r="E100" s="272">
        <v>0</v>
      </c>
      <c r="F100" s="272">
        <v>0</v>
      </c>
      <c r="G100" s="272">
        <v>0</v>
      </c>
      <c r="H100" s="272">
        <v>0</v>
      </c>
      <c r="I100" s="272">
        <v>0</v>
      </c>
      <c r="J100" s="272">
        <v>0</v>
      </c>
      <c r="K100" s="272">
        <v>0</v>
      </c>
      <c r="L100" s="272">
        <v>0</v>
      </c>
      <c r="M100" s="272">
        <v>0</v>
      </c>
      <c r="N100" s="272">
        <v>0</v>
      </c>
      <c r="O100" s="272">
        <v>0</v>
      </c>
      <c r="P100" s="272">
        <f t="shared" si="20"/>
        <v>0</v>
      </c>
      <c r="Q100" s="272">
        <v>0</v>
      </c>
      <c r="R100" s="272">
        <v>0</v>
      </c>
      <c r="S100" s="272">
        <v>0</v>
      </c>
      <c r="T100" s="272">
        <v>0</v>
      </c>
      <c r="U100" s="272">
        <v>0</v>
      </c>
      <c r="V100" s="272">
        <v>0</v>
      </c>
      <c r="W100" s="272">
        <v>0</v>
      </c>
      <c r="X100" s="272">
        <v>0</v>
      </c>
      <c r="Y100" s="272">
        <v>0</v>
      </c>
      <c r="Z100" s="272">
        <v>0</v>
      </c>
      <c r="AA100" s="272">
        <v>0</v>
      </c>
      <c r="AB100" s="272">
        <v>0</v>
      </c>
      <c r="AC100" s="272">
        <v>0</v>
      </c>
      <c r="AD100" s="272">
        <v>0</v>
      </c>
      <c r="AE100" s="272">
        <v>0</v>
      </c>
      <c r="AF100" s="272">
        <v>0</v>
      </c>
      <c r="AG100" s="170">
        <f t="shared" si="21"/>
        <v>0</v>
      </c>
      <c r="AI100" s="279">
        <f t="shared" si="34"/>
        <v>0</v>
      </c>
      <c r="AJ100" s="279">
        <f t="shared" si="35"/>
        <v>0</v>
      </c>
      <c r="AK100" s="279">
        <f t="shared" si="36"/>
        <v>0</v>
      </c>
      <c r="AL100" s="279">
        <f t="shared" si="28"/>
        <v>0</v>
      </c>
      <c r="AM100" s="279">
        <f t="shared" si="29"/>
        <v>0</v>
      </c>
      <c r="AN100" s="279">
        <f t="shared" si="30"/>
        <v>0</v>
      </c>
      <c r="AO100" s="279">
        <f t="shared" si="26"/>
        <v>0</v>
      </c>
      <c r="AP100" s="279">
        <f t="shared" si="26"/>
        <v>0</v>
      </c>
      <c r="AQ100" s="279">
        <f t="shared" si="26"/>
        <v>0</v>
      </c>
      <c r="AR100" s="279">
        <f t="shared" si="26"/>
        <v>0</v>
      </c>
      <c r="AS100" s="279">
        <f t="shared" si="26"/>
        <v>0</v>
      </c>
      <c r="AT100" s="279">
        <f t="shared" si="26"/>
        <v>0</v>
      </c>
      <c r="AU100" s="280">
        <f t="shared" si="22"/>
        <v>0</v>
      </c>
      <c r="AV100" s="280">
        <f t="shared" si="37"/>
        <v>0</v>
      </c>
      <c r="AW100" s="280">
        <f t="shared" si="37"/>
        <v>0</v>
      </c>
      <c r="AX100" s="280">
        <f t="shared" si="37"/>
        <v>0</v>
      </c>
      <c r="AY100" s="280">
        <f t="shared" si="37"/>
        <v>0</v>
      </c>
      <c r="AZ100" s="280">
        <f t="shared" si="38"/>
        <v>0</v>
      </c>
      <c r="BA100" s="280">
        <f t="shared" si="39"/>
        <v>0</v>
      </c>
      <c r="BB100" s="280">
        <f t="shared" si="40"/>
        <v>0</v>
      </c>
      <c r="BC100" s="280">
        <f t="shared" si="31"/>
        <v>0</v>
      </c>
      <c r="BD100" s="280">
        <f t="shared" si="32"/>
        <v>0</v>
      </c>
      <c r="BE100" s="280">
        <f t="shared" si="33"/>
        <v>0</v>
      </c>
      <c r="BF100" s="280">
        <f t="shared" si="27"/>
        <v>0</v>
      </c>
      <c r="BG100" s="280">
        <f t="shared" si="27"/>
        <v>0</v>
      </c>
      <c r="BH100" s="280">
        <f t="shared" si="27"/>
        <v>0</v>
      </c>
      <c r="BI100" s="280">
        <f t="shared" si="27"/>
        <v>0</v>
      </c>
      <c r="BJ100" s="280">
        <f t="shared" si="27"/>
        <v>0</v>
      </c>
      <c r="BK100" s="280">
        <f t="shared" si="27"/>
        <v>0</v>
      </c>
      <c r="BL100" s="279">
        <f t="shared" si="24"/>
        <v>0</v>
      </c>
      <c r="BN100" s="279">
        <f>BL100</f>
        <v>0</v>
      </c>
    </row>
    <row r="101" spans="1:66" x14ac:dyDescent="0.25">
      <c r="A101" s="268" t="s">
        <v>204</v>
      </c>
      <c r="B101" s="175">
        <v>2.3799999999999998E-2</v>
      </c>
      <c r="C101" s="175">
        <v>1.1899999999999999E-2</v>
      </c>
      <c r="D101" s="272">
        <v>3526595.26</v>
      </c>
      <c r="E101" s="272">
        <v>3975997.45</v>
      </c>
      <c r="F101" s="272">
        <v>3975997.45</v>
      </c>
      <c r="G101" s="272">
        <v>3975997.45</v>
      </c>
      <c r="H101" s="272">
        <v>3975997.45</v>
      </c>
      <c r="I101" s="272">
        <v>3975997.45</v>
      </c>
      <c r="J101" s="272">
        <v>3956098.04</v>
      </c>
      <c r="K101" s="272">
        <v>3936198.6300000004</v>
      </c>
      <c r="L101" s="272">
        <v>3936198.6300000004</v>
      </c>
      <c r="M101" s="272">
        <v>3936198.6300000004</v>
      </c>
      <c r="N101" s="272">
        <v>3936198.6300000004</v>
      </c>
      <c r="O101" s="272">
        <v>3936198.6300000004</v>
      </c>
      <c r="P101" s="272">
        <f t="shared" si="20"/>
        <v>47043673.700000003</v>
      </c>
      <c r="Q101" s="272">
        <v>3936198.6300000004</v>
      </c>
      <c r="R101" s="272">
        <v>3936198.6300000004</v>
      </c>
      <c r="S101" s="272">
        <v>3936198.6300000004</v>
      </c>
      <c r="T101" s="272">
        <v>3936198.6300000004</v>
      </c>
      <c r="U101" s="272">
        <v>3936198.6300000004</v>
      </c>
      <c r="V101" s="272">
        <v>3936198.6300000004</v>
      </c>
      <c r="W101" s="272">
        <v>3936198.6300000004</v>
      </c>
      <c r="X101" s="272">
        <v>3936198.6300000004</v>
      </c>
      <c r="Y101" s="272">
        <v>3936198.6300000004</v>
      </c>
      <c r="Z101" s="272">
        <v>3936198.6300000004</v>
      </c>
      <c r="AA101" s="272">
        <v>3936198.6300000004</v>
      </c>
      <c r="AB101" s="272">
        <v>3936198.6300000004</v>
      </c>
      <c r="AC101" s="272">
        <v>3936198.6300000004</v>
      </c>
      <c r="AD101" s="272">
        <v>3936198.6300000004</v>
      </c>
      <c r="AE101" s="272">
        <v>3936198.6300000004</v>
      </c>
      <c r="AF101" s="272">
        <v>3936198.6300000004</v>
      </c>
      <c r="AG101" s="170">
        <f t="shared" si="21"/>
        <v>47234383.56000001</v>
      </c>
      <c r="AI101" s="279">
        <f t="shared" si="34"/>
        <v>6994.41</v>
      </c>
      <c r="AJ101" s="279">
        <f t="shared" si="35"/>
        <v>7885.73</v>
      </c>
      <c r="AK101" s="279">
        <f t="shared" si="36"/>
        <v>7885.73</v>
      </c>
      <c r="AL101" s="279">
        <f t="shared" si="28"/>
        <v>7885.73</v>
      </c>
      <c r="AM101" s="279">
        <f t="shared" si="29"/>
        <v>7885.73</v>
      </c>
      <c r="AN101" s="279">
        <f t="shared" si="30"/>
        <v>7885.73</v>
      </c>
      <c r="AO101" s="279">
        <f t="shared" si="26"/>
        <v>7846.26</v>
      </c>
      <c r="AP101" s="279">
        <f t="shared" si="26"/>
        <v>7806.79</v>
      </c>
      <c r="AQ101" s="279">
        <f t="shared" si="26"/>
        <v>7806.79</v>
      </c>
      <c r="AR101" s="279">
        <f t="shared" si="26"/>
        <v>7806.79</v>
      </c>
      <c r="AS101" s="279">
        <f t="shared" si="26"/>
        <v>7806.79</v>
      </c>
      <c r="AT101" s="279">
        <f t="shared" si="26"/>
        <v>7806.79</v>
      </c>
      <c r="AU101" s="280">
        <f t="shared" si="22"/>
        <v>93303.269999999975</v>
      </c>
      <c r="AV101" s="280">
        <f t="shared" si="37"/>
        <v>7806.79</v>
      </c>
      <c r="AW101" s="280">
        <f t="shared" si="37"/>
        <v>7806.79</v>
      </c>
      <c r="AX101" s="280">
        <f t="shared" si="37"/>
        <v>7806.79</v>
      </c>
      <c r="AY101" s="280">
        <f t="shared" si="37"/>
        <v>7806.79</v>
      </c>
      <c r="AZ101" s="280">
        <f t="shared" si="38"/>
        <v>3903.4</v>
      </c>
      <c r="BA101" s="280">
        <f t="shared" si="39"/>
        <v>3903.4</v>
      </c>
      <c r="BB101" s="280">
        <f t="shared" si="40"/>
        <v>3903.4</v>
      </c>
      <c r="BC101" s="280">
        <f t="shared" si="31"/>
        <v>3903.4</v>
      </c>
      <c r="BD101" s="280">
        <f t="shared" si="32"/>
        <v>3903.4</v>
      </c>
      <c r="BE101" s="280">
        <f t="shared" si="33"/>
        <v>3903.4</v>
      </c>
      <c r="BF101" s="280">
        <f t="shared" si="27"/>
        <v>3903.4</v>
      </c>
      <c r="BG101" s="280">
        <f t="shared" si="27"/>
        <v>3903.4</v>
      </c>
      <c r="BH101" s="280">
        <f t="shared" si="27"/>
        <v>3903.4</v>
      </c>
      <c r="BI101" s="280">
        <f t="shared" si="27"/>
        <v>3903.4</v>
      </c>
      <c r="BJ101" s="280">
        <f t="shared" si="27"/>
        <v>3903.4</v>
      </c>
      <c r="BK101" s="280">
        <f t="shared" si="27"/>
        <v>3903.4</v>
      </c>
      <c r="BL101" s="279">
        <f t="shared" si="24"/>
        <v>46840.80000000001</v>
      </c>
      <c r="BN101" s="279">
        <f>BL101</f>
        <v>46840.80000000001</v>
      </c>
    </row>
    <row r="102" spans="1:66" x14ac:dyDescent="0.25">
      <c r="A102" s="268" t="s">
        <v>205</v>
      </c>
      <c r="B102" s="175">
        <v>2.2599999999999999E-2</v>
      </c>
      <c r="C102" s="175">
        <v>3.5400000000000001E-2</v>
      </c>
      <c r="D102" s="272">
        <v>262503269.06999999</v>
      </c>
      <c r="E102" s="272">
        <v>261634701.13999999</v>
      </c>
      <c r="F102" s="272">
        <v>260840314.78</v>
      </c>
      <c r="G102" s="272">
        <v>260914715.16</v>
      </c>
      <c r="H102" s="272">
        <v>261579808.21000001</v>
      </c>
      <c r="I102" s="272">
        <v>262207165.84999999</v>
      </c>
      <c r="J102" s="272">
        <v>262271187.98499998</v>
      </c>
      <c r="K102" s="272">
        <v>262408235.13499999</v>
      </c>
      <c r="L102" s="272">
        <v>262538291.60500002</v>
      </c>
      <c r="M102" s="272">
        <v>263669603.28999999</v>
      </c>
      <c r="N102" s="272">
        <v>268925774.51999998</v>
      </c>
      <c r="O102" s="272">
        <v>276321901.68000001</v>
      </c>
      <c r="P102" s="272">
        <f t="shared" si="20"/>
        <v>3165814968.4249992</v>
      </c>
      <c r="Q102" s="272">
        <v>279494661.26999998</v>
      </c>
      <c r="R102" s="272">
        <v>279273345.07999998</v>
      </c>
      <c r="S102" s="272">
        <v>279537736.95499998</v>
      </c>
      <c r="T102" s="272">
        <v>280063973.11000001</v>
      </c>
      <c r="U102" s="272">
        <v>280073103.005</v>
      </c>
      <c r="V102" s="272">
        <v>280033442.89499998</v>
      </c>
      <c r="W102" s="272">
        <v>280217996.57000005</v>
      </c>
      <c r="X102" s="272">
        <v>280362001.56</v>
      </c>
      <c r="Y102" s="272">
        <v>280637938.20999998</v>
      </c>
      <c r="Z102" s="272">
        <v>280955511.5399999</v>
      </c>
      <c r="AA102" s="272">
        <v>283176631.18999994</v>
      </c>
      <c r="AB102" s="272">
        <v>285261801.71999997</v>
      </c>
      <c r="AC102" s="272">
        <v>285118678.67999995</v>
      </c>
      <c r="AD102" s="272">
        <v>284897362.48999995</v>
      </c>
      <c r="AE102" s="272">
        <v>284659806.68499994</v>
      </c>
      <c r="AF102" s="272">
        <v>284634928.15999997</v>
      </c>
      <c r="AG102" s="170">
        <f t="shared" si="21"/>
        <v>3390029202.704999</v>
      </c>
      <c r="AI102" s="279">
        <f t="shared" si="34"/>
        <v>494381.16</v>
      </c>
      <c r="AJ102" s="279">
        <f t="shared" si="35"/>
        <v>492745.35</v>
      </c>
      <c r="AK102" s="279">
        <f t="shared" si="36"/>
        <v>491249.26</v>
      </c>
      <c r="AL102" s="279">
        <f t="shared" si="28"/>
        <v>491389.38</v>
      </c>
      <c r="AM102" s="279">
        <f t="shared" si="29"/>
        <v>492641.97</v>
      </c>
      <c r="AN102" s="279">
        <f t="shared" si="30"/>
        <v>493823.5</v>
      </c>
      <c r="AO102" s="279">
        <f t="shared" si="26"/>
        <v>493944.07</v>
      </c>
      <c r="AP102" s="279">
        <f t="shared" si="26"/>
        <v>494202.18</v>
      </c>
      <c r="AQ102" s="279">
        <f t="shared" si="26"/>
        <v>494447.12</v>
      </c>
      <c r="AR102" s="279">
        <f t="shared" si="26"/>
        <v>496577.75</v>
      </c>
      <c r="AS102" s="279">
        <f t="shared" si="26"/>
        <v>506476.88</v>
      </c>
      <c r="AT102" s="279">
        <f t="shared" si="26"/>
        <v>520406.25</v>
      </c>
      <c r="AU102" s="280">
        <f t="shared" si="22"/>
        <v>5962284.8700000001</v>
      </c>
      <c r="AV102" s="280">
        <f t="shared" si="37"/>
        <v>526381.61</v>
      </c>
      <c r="AW102" s="280">
        <f t="shared" si="37"/>
        <v>525964.80000000005</v>
      </c>
      <c r="AX102" s="280">
        <f t="shared" si="37"/>
        <v>526462.74</v>
      </c>
      <c r="AY102" s="280">
        <f t="shared" si="37"/>
        <v>527453.81999999995</v>
      </c>
      <c r="AZ102" s="280">
        <f t="shared" si="38"/>
        <v>826215.65</v>
      </c>
      <c r="BA102" s="280">
        <f t="shared" si="39"/>
        <v>826098.66</v>
      </c>
      <c r="BB102" s="280">
        <f t="shared" si="40"/>
        <v>826643.09</v>
      </c>
      <c r="BC102" s="280">
        <f t="shared" si="31"/>
        <v>827067.9</v>
      </c>
      <c r="BD102" s="280">
        <f t="shared" si="32"/>
        <v>827881.92</v>
      </c>
      <c r="BE102" s="280">
        <f t="shared" si="33"/>
        <v>828818.76</v>
      </c>
      <c r="BF102" s="280">
        <f t="shared" si="27"/>
        <v>835371.06</v>
      </c>
      <c r="BG102" s="280">
        <f t="shared" si="27"/>
        <v>841522.32</v>
      </c>
      <c r="BH102" s="280">
        <f t="shared" si="27"/>
        <v>841100.1</v>
      </c>
      <c r="BI102" s="280">
        <f t="shared" si="27"/>
        <v>840447.22</v>
      </c>
      <c r="BJ102" s="280">
        <f t="shared" si="27"/>
        <v>839746.43</v>
      </c>
      <c r="BK102" s="280">
        <f t="shared" si="27"/>
        <v>839673.04</v>
      </c>
      <c r="BL102" s="279">
        <f t="shared" si="24"/>
        <v>10000586.149999999</v>
      </c>
    </row>
    <row r="103" spans="1:66" x14ac:dyDescent="0.25">
      <c r="A103" s="268" t="s">
        <v>586</v>
      </c>
      <c r="B103" s="175">
        <v>0</v>
      </c>
      <c r="C103" s="175">
        <v>3.5400000000000001E-2</v>
      </c>
      <c r="D103" s="272">
        <v>0</v>
      </c>
      <c r="E103" s="272">
        <v>0</v>
      </c>
      <c r="F103" s="272">
        <v>0</v>
      </c>
      <c r="G103" s="272">
        <v>0</v>
      </c>
      <c r="H103" s="272">
        <v>0</v>
      </c>
      <c r="I103" s="272">
        <v>0</v>
      </c>
      <c r="J103" s="272">
        <v>0</v>
      </c>
      <c r="K103" s="272">
        <v>0</v>
      </c>
      <c r="L103" s="272">
        <v>0</v>
      </c>
      <c r="M103" s="272">
        <v>0</v>
      </c>
      <c r="N103" s="272">
        <v>0</v>
      </c>
      <c r="O103" s="272">
        <v>0</v>
      </c>
      <c r="P103" s="272">
        <f t="shared" si="20"/>
        <v>0</v>
      </c>
      <c r="Q103" s="272">
        <v>0</v>
      </c>
      <c r="R103" s="272">
        <v>0</v>
      </c>
      <c r="S103" s="272">
        <v>0</v>
      </c>
      <c r="T103" s="272">
        <v>0</v>
      </c>
      <c r="U103" s="272">
        <v>0</v>
      </c>
      <c r="V103" s="272">
        <v>0</v>
      </c>
      <c r="W103" s="272">
        <v>0</v>
      </c>
      <c r="X103" s="272">
        <v>0</v>
      </c>
      <c r="Y103" s="272">
        <v>0</v>
      </c>
      <c r="Z103" s="272">
        <v>0</v>
      </c>
      <c r="AA103" s="272">
        <v>0</v>
      </c>
      <c r="AB103" s="272">
        <v>0</v>
      </c>
      <c r="AC103" s="272">
        <v>0</v>
      </c>
      <c r="AD103" s="272">
        <v>0</v>
      </c>
      <c r="AE103" s="272">
        <v>0</v>
      </c>
      <c r="AF103" s="272">
        <v>0</v>
      </c>
      <c r="AG103" s="170">
        <f t="shared" si="21"/>
        <v>0</v>
      </c>
      <c r="AI103" s="279">
        <f t="shared" si="34"/>
        <v>0</v>
      </c>
      <c r="AJ103" s="279">
        <f t="shared" si="35"/>
        <v>0</v>
      </c>
      <c r="AK103" s="279">
        <f t="shared" si="36"/>
        <v>0</v>
      </c>
      <c r="AL103" s="279">
        <f t="shared" si="28"/>
        <v>0</v>
      </c>
      <c r="AM103" s="279">
        <f t="shared" si="29"/>
        <v>0</v>
      </c>
      <c r="AN103" s="279">
        <f t="shared" si="30"/>
        <v>0</v>
      </c>
      <c r="AO103" s="279">
        <f t="shared" si="26"/>
        <v>0</v>
      </c>
      <c r="AP103" s="279">
        <f t="shared" si="26"/>
        <v>0</v>
      </c>
      <c r="AQ103" s="279">
        <f t="shared" si="26"/>
        <v>0</v>
      </c>
      <c r="AR103" s="279">
        <f t="shared" si="26"/>
        <v>0</v>
      </c>
      <c r="AS103" s="279">
        <f t="shared" si="26"/>
        <v>0</v>
      </c>
      <c r="AT103" s="279">
        <f t="shared" si="26"/>
        <v>0</v>
      </c>
      <c r="AU103" s="280">
        <f t="shared" si="22"/>
        <v>0</v>
      </c>
      <c r="AV103" s="280">
        <f t="shared" si="37"/>
        <v>0</v>
      </c>
      <c r="AW103" s="280">
        <f t="shared" si="37"/>
        <v>0</v>
      </c>
      <c r="AX103" s="280">
        <f t="shared" si="37"/>
        <v>0</v>
      </c>
      <c r="AY103" s="280">
        <f t="shared" si="37"/>
        <v>0</v>
      </c>
      <c r="AZ103" s="280">
        <f t="shared" si="38"/>
        <v>0</v>
      </c>
      <c r="BA103" s="280">
        <f t="shared" si="39"/>
        <v>0</v>
      </c>
      <c r="BB103" s="280">
        <f t="shared" si="40"/>
        <v>0</v>
      </c>
      <c r="BC103" s="280">
        <f t="shared" si="31"/>
        <v>0</v>
      </c>
      <c r="BD103" s="280">
        <f t="shared" si="32"/>
        <v>0</v>
      </c>
      <c r="BE103" s="280">
        <f t="shared" si="33"/>
        <v>0</v>
      </c>
      <c r="BF103" s="280">
        <f t="shared" si="27"/>
        <v>0</v>
      </c>
      <c r="BG103" s="280">
        <f t="shared" si="27"/>
        <v>0</v>
      </c>
      <c r="BH103" s="280">
        <f t="shared" si="27"/>
        <v>0</v>
      </c>
      <c r="BI103" s="280">
        <f t="shared" si="27"/>
        <v>0</v>
      </c>
      <c r="BJ103" s="280">
        <f t="shared" si="27"/>
        <v>0</v>
      </c>
      <c r="BK103" s="280">
        <f t="shared" si="27"/>
        <v>0</v>
      </c>
      <c r="BL103" s="279">
        <f t="shared" si="24"/>
        <v>0</v>
      </c>
      <c r="BN103" s="279">
        <f>BL103</f>
        <v>0</v>
      </c>
    </row>
    <row r="104" spans="1:66" x14ac:dyDescent="0.25">
      <c r="A104" s="268" t="s">
        <v>206</v>
      </c>
      <c r="B104" s="175">
        <v>2.2599999999999999E-2</v>
      </c>
      <c r="C104" s="175">
        <v>3.5400000000000001E-2</v>
      </c>
      <c r="D104" s="272">
        <v>170984896.59999999</v>
      </c>
      <c r="E104" s="272">
        <v>170984896.59999999</v>
      </c>
      <c r="F104" s="272">
        <v>170984896.59999999</v>
      </c>
      <c r="G104" s="272">
        <v>170984896.59999999</v>
      </c>
      <c r="H104" s="272">
        <v>170984896.59999999</v>
      </c>
      <c r="I104" s="272">
        <v>170984896.59999999</v>
      </c>
      <c r="J104" s="272">
        <v>171379066.02500001</v>
      </c>
      <c r="K104" s="272">
        <v>171773235.44999999</v>
      </c>
      <c r="L104" s="272">
        <v>171773235.44999999</v>
      </c>
      <c r="M104" s="272">
        <v>171773235.44999999</v>
      </c>
      <c r="N104" s="272">
        <v>171773235.44999999</v>
      </c>
      <c r="O104" s="272">
        <v>171773235.44999999</v>
      </c>
      <c r="P104" s="272">
        <f t="shared" si="20"/>
        <v>2056154622.8750002</v>
      </c>
      <c r="Q104" s="272">
        <v>171773235.44999999</v>
      </c>
      <c r="R104" s="272">
        <v>171773235.44999999</v>
      </c>
      <c r="S104" s="272">
        <v>171773235.44999999</v>
      </c>
      <c r="T104" s="272">
        <v>171773235.44999999</v>
      </c>
      <c r="U104" s="272">
        <v>171773235.44999999</v>
      </c>
      <c r="V104" s="272">
        <v>171773235.44999999</v>
      </c>
      <c r="W104" s="272">
        <v>171773235.44999999</v>
      </c>
      <c r="X104" s="272">
        <v>171773235.44999999</v>
      </c>
      <c r="Y104" s="272">
        <v>171773235.44999999</v>
      </c>
      <c r="Z104" s="272">
        <v>171773235.44999999</v>
      </c>
      <c r="AA104" s="272">
        <v>171773235.44999999</v>
      </c>
      <c r="AB104" s="272">
        <v>171773235.44999999</v>
      </c>
      <c r="AC104" s="272">
        <v>171773235.44999999</v>
      </c>
      <c r="AD104" s="272">
        <v>171773235.44999999</v>
      </c>
      <c r="AE104" s="272">
        <v>171773235.44999999</v>
      </c>
      <c r="AF104" s="272">
        <v>171773235.44999999</v>
      </c>
      <c r="AG104" s="170">
        <f t="shared" si="21"/>
        <v>2061278825.4000003</v>
      </c>
      <c r="AI104" s="279">
        <f t="shared" si="34"/>
        <v>322021.56</v>
      </c>
      <c r="AJ104" s="279">
        <f t="shared" si="35"/>
        <v>322021.56</v>
      </c>
      <c r="AK104" s="279">
        <f t="shared" si="36"/>
        <v>322021.56</v>
      </c>
      <c r="AL104" s="279">
        <f t="shared" si="28"/>
        <v>322021.56</v>
      </c>
      <c r="AM104" s="279">
        <f t="shared" si="29"/>
        <v>322021.56</v>
      </c>
      <c r="AN104" s="279">
        <f t="shared" si="30"/>
        <v>322021.56</v>
      </c>
      <c r="AO104" s="279">
        <f t="shared" si="26"/>
        <v>322763.90999999997</v>
      </c>
      <c r="AP104" s="279">
        <f t="shared" si="26"/>
        <v>323506.26</v>
      </c>
      <c r="AQ104" s="279">
        <f t="shared" si="26"/>
        <v>323506.26</v>
      </c>
      <c r="AR104" s="279">
        <f t="shared" si="26"/>
        <v>323506.26</v>
      </c>
      <c r="AS104" s="279">
        <f t="shared" si="26"/>
        <v>323506.26</v>
      </c>
      <c r="AT104" s="279">
        <f t="shared" si="26"/>
        <v>323506.26</v>
      </c>
      <c r="AU104" s="280">
        <f t="shared" si="22"/>
        <v>3872424.5699999994</v>
      </c>
      <c r="AV104" s="280">
        <f t="shared" si="37"/>
        <v>323506.26</v>
      </c>
      <c r="AW104" s="280">
        <f t="shared" si="37"/>
        <v>323506.26</v>
      </c>
      <c r="AX104" s="280">
        <f t="shared" si="37"/>
        <v>323506.26</v>
      </c>
      <c r="AY104" s="280">
        <f t="shared" si="37"/>
        <v>323506.26</v>
      </c>
      <c r="AZ104" s="280">
        <f t="shared" si="38"/>
        <v>506731.04</v>
      </c>
      <c r="BA104" s="280">
        <f t="shared" si="39"/>
        <v>506731.04</v>
      </c>
      <c r="BB104" s="280">
        <f t="shared" si="40"/>
        <v>506731.04</v>
      </c>
      <c r="BC104" s="280">
        <f t="shared" si="31"/>
        <v>506731.04</v>
      </c>
      <c r="BD104" s="280">
        <f t="shared" si="32"/>
        <v>506731.04</v>
      </c>
      <c r="BE104" s="280">
        <f t="shared" si="33"/>
        <v>506731.04</v>
      </c>
      <c r="BF104" s="280">
        <f t="shared" si="27"/>
        <v>506731.04</v>
      </c>
      <c r="BG104" s="280">
        <f t="shared" si="27"/>
        <v>506731.04</v>
      </c>
      <c r="BH104" s="280">
        <f t="shared" si="27"/>
        <v>506731.04</v>
      </c>
      <c r="BI104" s="280">
        <f t="shared" si="27"/>
        <v>506731.04</v>
      </c>
      <c r="BJ104" s="280">
        <f t="shared" si="27"/>
        <v>506731.04</v>
      </c>
      <c r="BK104" s="280">
        <f t="shared" si="27"/>
        <v>506731.04</v>
      </c>
      <c r="BL104" s="279">
        <f t="shared" si="24"/>
        <v>6080772.4799999995</v>
      </c>
      <c r="BN104" s="279">
        <f>BL104</f>
        <v>6080772.4799999995</v>
      </c>
    </row>
    <row r="105" spans="1:66" x14ac:dyDescent="0.25">
      <c r="A105" s="268" t="s">
        <v>587</v>
      </c>
      <c r="B105" s="175">
        <v>2.2599999999999999E-2</v>
      </c>
      <c r="C105" s="175">
        <v>3.5400000000000001E-2</v>
      </c>
      <c r="D105" s="272">
        <v>0</v>
      </c>
      <c r="E105" s="272">
        <v>0</v>
      </c>
      <c r="F105" s="272">
        <v>0</v>
      </c>
      <c r="G105" s="272">
        <v>0</v>
      </c>
      <c r="H105" s="272">
        <v>0</v>
      </c>
      <c r="I105" s="272">
        <v>0</v>
      </c>
      <c r="J105" s="272">
        <v>0</v>
      </c>
      <c r="K105" s="272">
        <v>0</v>
      </c>
      <c r="L105" s="272">
        <v>0</v>
      </c>
      <c r="M105" s="272">
        <v>0</v>
      </c>
      <c r="N105" s="272">
        <v>0</v>
      </c>
      <c r="O105" s="272">
        <v>0</v>
      </c>
      <c r="P105" s="272">
        <f t="shared" si="20"/>
        <v>0</v>
      </c>
      <c r="Q105" s="272">
        <v>0</v>
      </c>
      <c r="R105" s="272">
        <v>0</v>
      </c>
      <c r="S105" s="272">
        <v>0</v>
      </c>
      <c r="T105" s="272">
        <v>0</v>
      </c>
      <c r="U105" s="272">
        <v>0</v>
      </c>
      <c r="V105" s="272">
        <v>0</v>
      </c>
      <c r="W105" s="272">
        <v>0</v>
      </c>
      <c r="X105" s="272">
        <v>0</v>
      </c>
      <c r="Y105" s="272">
        <v>0</v>
      </c>
      <c r="Z105" s="272">
        <v>0</v>
      </c>
      <c r="AA105" s="272">
        <v>0</v>
      </c>
      <c r="AB105" s="272">
        <v>0</v>
      </c>
      <c r="AC105" s="272">
        <v>0</v>
      </c>
      <c r="AD105" s="272">
        <v>0</v>
      </c>
      <c r="AE105" s="272">
        <v>0</v>
      </c>
      <c r="AF105" s="272">
        <v>0</v>
      </c>
      <c r="AG105" s="170">
        <f t="shared" si="21"/>
        <v>0</v>
      </c>
      <c r="AI105" s="279">
        <f t="shared" si="34"/>
        <v>0</v>
      </c>
      <c r="AJ105" s="279">
        <f t="shared" si="35"/>
        <v>0</v>
      </c>
      <c r="AK105" s="279">
        <f t="shared" si="36"/>
        <v>0</v>
      </c>
      <c r="AL105" s="279">
        <f t="shared" si="28"/>
        <v>0</v>
      </c>
      <c r="AM105" s="279">
        <f t="shared" si="29"/>
        <v>0</v>
      </c>
      <c r="AN105" s="279">
        <f t="shared" si="30"/>
        <v>0</v>
      </c>
      <c r="AO105" s="279">
        <f t="shared" si="26"/>
        <v>0</v>
      </c>
      <c r="AP105" s="279">
        <f t="shared" si="26"/>
        <v>0</v>
      </c>
      <c r="AQ105" s="279">
        <f t="shared" si="26"/>
        <v>0</v>
      </c>
      <c r="AR105" s="279">
        <f t="shared" si="26"/>
        <v>0</v>
      </c>
      <c r="AS105" s="279">
        <f t="shared" si="26"/>
        <v>0</v>
      </c>
      <c r="AT105" s="279">
        <f t="shared" si="26"/>
        <v>0</v>
      </c>
      <c r="AU105" s="280">
        <f t="shared" si="22"/>
        <v>0</v>
      </c>
      <c r="AV105" s="280">
        <f t="shared" si="37"/>
        <v>0</v>
      </c>
      <c r="AW105" s="280">
        <f t="shared" si="37"/>
        <v>0</v>
      </c>
      <c r="AX105" s="280">
        <f t="shared" si="37"/>
        <v>0</v>
      </c>
      <c r="AY105" s="280">
        <f t="shared" si="37"/>
        <v>0</v>
      </c>
      <c r="AZ105" s="280">
        <f t="shared" si="38"/>
        <v>0</v>
      </c>
      <c r="BA105" s="280">
        <f t="shared" si="39"/>
        <v>0</v>
      </c>
      <c r="BB105" s="280">
        <f t="shared" si="40"/>
        <v>0</v>
      </c>
      <c r="BC105" s="280">
        <f t="shared" si="31"/>
        <v>0</v>
      </c>
      <c r="BD105" s="280">
        <f t="shared" si="32"/>
        <v>0</v>
      </c>
      <c r="BE105" s="280">
        <f t="shared" si="33"/>
        <v>0</v>
      </c>
      <c r="BF105" s="280">
        <f t="shared" si="27"/>
        <v>0</v>
      </c>
      <c r="BG105" s="280">
        <f t="shared" si="27"/>
        <v>0</v>
      </c>
      <c r="BH105" s="280">
        <f t="shared" si="27"/>
        <v>0</v>
      </c>
      <c r="BI105" s="280">
        <f t="shared" si="27"/>
        <v>0</v>
      </c>
      <c r="BJ105" s="280">
        <f t="shared" si="27"/>
        <v>0</v>
      </c>
      <c r="BK105" s="280">
        <f t="shared" si="27"/>
        <v>0</v>
      </c>
      <c r="BL105" s="279">
        <f t="shared" si="24"/>
        <v>0</v>
      </c>
      <c r="BN105" s="279">
        <f>BL105</f>
        <v>0</v>
      </c>
    </row>
    <row r="106" spans="1:66" x14ac:dyDescent="0.25">
      <c r="A106" s="268" t="s">
        <v>207</v>
      </c>
      <c r="B106" s="175">
        <v>2.5999999999999999E-2</v>
      </c>
      <c r="C106" s="175">
        <v>4.3500000000000004E-2</v>
      </c>
      <c r="D106" s="272">
        <v>291890808.73000002</v>
      </c>
      <c r="E106" s="272">
        <v>290702877.31</v>
      </c>
      <c r="F106" s="272">
        <v>290249930.69</v>
      </c>
      <c r="G106" s="272">
        <v>290850846.02999997</v>
      </c>
      <c r="H106" s="272">
        <v>290927277.39999998</v>
      </c>
      <c r="I106" s="272">
        <v>290761487.68000001</v>
      </c>
      <c r="J106" s="272">
        <v>290563200.57999998</v>
      </c>
      <c r="K106" s="272">
        <v>291200339.45499998</v>
      </c>
      <c r="L106" s="272">
        <v>291824047.06999999</v>
      </c>
      <c r="M106" s="272">
        <v>291959265.94499993</v>
      </c>
      <c r="N106" s="272">
        <v>297246097.83499998</v>
      </c>
      <c r="O106" s="272">
        <v>305135724.24000001</v>
      </c>
      <c r="P106" s="272">
        <f t="shared" si="20"/>
        <v>3513311902.9650002</v>
      </c>
      <c r="Q106" s="272">
        <v>307800060.01999998</v>
      </c>
      <c r="R106" s="272">
        <v>307573248.70499998</v>
      </c>
      <c r="S106" s="272">
        <v>309604409.53499997</v>
      </c>
      <c r="T106" s="272">
        <v>311843765.77999997</v>
      </c>
      <c r="U106" s="272">
        <v>311926526.38499999</v>
      </c>
      <c r="V106" s="272">
        <v>315384754.37499994</v>
      </c>
      <c r="W106" s="272">
        <v>318828048.55499995</v>
      </c>
      <c r="X106" s="272">
        <v>318966543.45999998</v>
      </c>
      <c r="Y106" s="272">
        <v>318988840.92499995</v>
      </c>
      <c r="Z106" s="272">
        <v>319403152.01499993</v>
      </c>
      <c r="AA106" s="272">
        <v>322223447.60999995</v>
      </c>
      <c r="AB106" s="272">
        <v>324262547.50499994</v>
      </c>
      <c r="AC106" s="272">
        <v>323925417.63999999</v>
      </c>
      <c r="AD106" s="272">
        <v>323448505.69</v>
      </c>
      <c r="AE106" s="272">
        <v>323020823.04500002</v>
      </c>
      <c r="AF106" s="272">
        <v>323051436.44999999</v>
      </c>
      <c r="AG106" s="170">
        <f t="shared" si="21"/>
        <v>3843430043.6549997</v>
      </c>
      <c r="AI106" s="279">
        <f t="shared" si="34"/>
        <v>632430.09</v>
      </c>
      <c r="AJ106" s="279">
        <f t="shared" si="35"/>
        <v>629856.23</v>
      </c>
      <c r="AK106" s="279">
        <f t="shared" si="36"/>
        <v>628874.85</v>
      </c>
      <c r="AL106" s="279">
        <f t="shared" si="28"/>
        <v>630176.82999999996</v>
      </c>
      <c r="AM106" s="279">
        <f t="shared" si="29"/>
        <v>630342.43000000005</v>
      </c>
      <c r="AN106" s="279">
        <f t="shared" si="30"/>
        <v>629983.22</v>
      </c>
      <c r="AO106" s="279">
        <f t="shared" si="26"/>
        <v>629553.6</v>
      </c>
      <c r="AP106" s="279">
        <f t="shared" si="26"/>
        <v>630934.06999999995</v>
      </c>
      <c r="AQ106" s="279">
        <f t="shared" si="26"/>
        <v>632285.43999999994</v>
      </c>
      <c r="AR106" s="279">
        <f t="shared" si="26"/>
        <v>632578.41</v>
      </c>
      <c r="AS106" s="279">
        <f t="shared" si="26"/>
        <v>644033.21</v>
      </c>
      <c r="AT106" s="279">
        <f t="shared" si="26"/>
        <v>661127.4</v>
      </c>
      <c r="AU106" s="280">
        <f t="shared" si="22"/>
        <v>7612175.7800000003</v>
      </c>
      <c r="AV106" s="280">
        <f t="shared" si="37"/>
        <v>666900.13</v>
      </c>
      <c r="AW106" s="280">
        <f t="shared" si="37"/>
        <v>666408.71</v>
      </c>
      <c r="AX106" s="280">
        <f t="shared" si="37"/>
        <v>670809.55000000005</v>
      </c>
      <c r="AY106" s="280">
        <f t="shared" si="37"/>
        <v>675661.49</v>
      </c>
      <c r="AZ106" s="280">
        <f t="shared" si="38"/>
        <v>1130733.6599999999</v>
      </c>
      <c r="BA106" s="280">
        <f t="shared" si="39"/>
        <v>1143269.73</v>
      </c>
      <c r="BB106" s="280">
        <f t="shared" si="40"/>
        <v>1155751.68</v>
      </c>
      <c r="BC106" s="280">
        <f t="shared" si="31"/>
        <v>1156253.72</v>
      </c>
      <c r="BD106" s="280">
        <f t="shared" si="32"/>
        <v>1156334.55</v>
      </c>
      <c r="BE106" s="280">
        <f t="shared" si="33"/>
        <v>1157836.43</v>
      </c>
      <c r="BF106" s="280">
        <f t="shared" ref="BF106:BK111" si="41">ROUND(AA106*$C106/12,2)</f>
        <v>1168060</v>
      </c>
      <c r="BG106" s="280">
        <f t="shared" si="41"/>
        <v>1175451.73</v>
      </c>
      <c r="BH106" s="280">
        <f t="shared" si="41"/>
        <v>1174229.6399999999</v>
      </c>
      <c r="BI106" s="280">
        <f t="shared" si="41"/>
        <v>1172500.83</v>
      </c>
      <c r="BJ106" s="280">
        <f t="shared" si="41"/>
        <v>1170950.48</v>
      </c>
      <c r="BK106" s="280">
        <f t="shared" si="41"/>
        <v>1171061.46</v>
      </c>
      <c r="BL106" s="279">
        <f t="shared" si="24"/>
        <v>13932433.91</v>
      </c>
    </row>
    <row r="107" spans="1:66" x14ac:dyDescent="0.25">
      <c r="A107" s="268" t="s">
        <v>588</v>
      </c>
      <c r="B107" s="175">
        <v>0</v>
      </c>
      <c r="C107" s="175">
        <v>0.1406</v>
      </c>
      <c r="D107" s="272">
        <v>32692663.850000001</v>
      </c>
      <c r="E107" s="272">
        <v>32692663.850000001</v>
      </c>
      <c r="F107" s="272">
        <v>32692663.850000001</v>
      </c>
      <c r="G107" s="272">
        <v>32692663.850000001</v>
      </c>
      <c r="H107" s="272">
        <v>32692663.850000001</v>
      </c>
      <c r="I107" s="272">
        <v>32692663.850000001</v>
      </c>
      <c r="J107" s="272">
        <v>32692663.850000001</v>
      </c>
      <c r="K107" s="272">
        <v>32692663.850000001</v>
      </c>
      <c r="L107" s="272">
        <v>32692663.850000001</v>
      </c>
      <c r="M107" s="272">
        <v>32692663.850000001</v>
      </c>
      <c r="N107" s="272">
        <v>32692663.850000001</v>
      </c>
      <c r="O107" s="272">
        <v>32692663.850000001</v>
      </c>
      <c r="P107" s="272">
        <f t="shared" si="20"/>
        <v>392311966.20000005</v>
      </c>
      <c r="Q107" s="272">
        <v>32692663.850000001</v>
      </c>
      <c r="R107" s="272">
        <v>32692663.850000001</v>
      </c>
      <c r="S107" s="272">
        <v>32692663.850000001</v>
      </c>
      <c r="T107" s="272">
        <v>32692663.850000001</v>
      </c>
      <c r="U107" s="272">
        <v>32692663.850000001</v>
      </c>
      <c r="V107" s="272">
        <v>32692663.850000001</v>
      </c>
      <c r="W107" s="272">
        <v>32692663.850000001</v>
      </c>
      <c r="X107" s="272">
        <v>32692663.850000001</v>
      </c>
      <c r="Y107" s="272">
        <v>32692663.850000001</v>
      </c>
      <c r="Z107" s="272">
        <v>32692663.850000001</v>
      </c>
      <c r="AA107" s="272">
        <v>32692663.850000001</v>
      </c>
      <c r="AB107" s="272">
        <v>32692663.850000001</v>
      </c>
      <c r="AC107" s="272">
        <v>32692663.850000001</v>
      </c>
      <c r="AD107" s="272">
        <v>32692663.850000001</v>
      </c>
      <c r="AE107" s="272">
        <v>32692663.850000001</v>
      </c>
      <c r="AF107" s="272">
        <v>32692663.850000001</v>
      </c>
      <c r="AG107" s="170">
        <f t="shared" si="21"/>
        <v>392311966.20000005</v>
      </c>
      <c r="AI107" s="279">
        <f t="shared" si="34"/>
        <v>0</v>
      </c>
      <c r="AJ107" s="279">
        <f t="shared" si="35"/>
        <v>0</v>
      </c>
      <c r="AK107" s="279">
        <f t="shared" si="36"/>
        <v>0</v>
      </c>
      <c r="AL107" s="279">
        <f t="shared" si="28"/>
        <v>0</v>
      </c>
      <c r="AM107" s="279">
        <f t="shared" si="29"/>
        <v>0</v>
      </c>
      <c r="AN107" s="279">
        <f t="shared" si="30"/>
        <v>0</v>
      </c>
      <c r="AO107" s="279">
        <f t="shared" si="26"/>
        <v>0</v>
      </c>
      <c r="AP107" s="279">
        <f t="shared" si="26"/>
        <v>0</v>
      </c>
      <c r="AQ107" s="279">
        <f t="shared" si="26"/>
        <v>0</v>
      </c>
      <c r="AR107" s="279">
        <f t="shared" si="26"/>
        <v>0</v>
      </c>
      <c r="AS107" s="279">
        <f t="shared" si="26"/>
        <v>0</v>
      </c>
      <c r="AT107" s="279">
        <f t="shared" si="26"/>
        <v>0</v>
      </c>
      <c r="AU107" s="280">
        <f t="shared" si="22"/>
        <v>0</v>
      </c>
      <c r="AV107" s="280">
        <f t="shared" si="37"/>
        <v>0</v>
      </c>
      <c r="AW107" s="280">
        <f t="shared" si="37"/>
        <v>0</v>
      </c>
      <c r="AX107" s="280">
        <f t="shared" si="37"/>
        <v>0</v>
      </c>
      <c r="AY107" s="280">
        <f t="shared" si="37"/>
        <v>0</v>
      </c>
      <c r="AZ107" s="280">
        <f t="shared" si="38"/>
        <v>383049.04</v>
      </c>
      <c r="BA107" s="280">
        <f t="shared" si="39"/>
        <v>383049.04</v>
      </c>
      <c r="BB107" s="280">
        <f t="shared" si="40"/>
        <v>383049.04</v>
      </c>
      <c r="BC107" s="280">
        <f t="shared" si="31"/>
        <v>383049.04</v>
      </c>
      <c r="BD107" s="280">
        <f t="shared" si="32"/>
        <v>383049.04</v>
      </c>
      <c r="BE107" s="280">
        <f t="shared" si="33"/>
        <v>383049.04</v>
      </c>
      <c r="BF107" s="280">
        <f t="shared" si="41"/>
        <v>383049.04</v>
      </c>
      <c r="BG107" s="280">
        <f t="shared" si="41"/>
        <v>383049.04</v>
      </c>
      <c r="BH107" s="280">
        <f t="shared" si="41"/>
        <v>383049.04</v>
      </c>
      <c r="BI107" s="280">
        <f t="shared" si="41"/>
        <v>383049.04</v>
      </c>
      <c r="BJ107" s="280">
        <f t="shared" si="41"/>
        <v>383049.04</v>
      </c>
      <c r="BK107" s="280">
        <f t="shared" si="41"/>
        <v>383049.04</v>
      </c>
      <c r="BL107" s="279">
        <f t="shared" si="24"/>
        <v>4596588.4799999995</v>
      </c>
    </row>
    <row r="108" spans="1:66" x14ac:dyDescent="0.25">
      <c r="A108" s="268" t="s">
        <v>589</v>
      </c>
      <c r="B108" s="175">
        <v>0</v>
      </c>
      <c r="C108" s="175">
        <v>4.3500000000000004E-2</v>
      </c>
      <c r="D108" s="272">
        <v>0</v>
      </c>
      <c r="E108" s="272">
        <v>0</v>
      </c>
      <c r="F108" s="272">
        <v>0</v>
      </c>
      <c r="G108" s="272">
        <v>0</v>
      </c>
      <c r="H108" s="272">
        <v>0</v>
      </c>
      <c r="I108" s="272">
        <v>0</v>
      </c>
      <c r="J108" s="272">
        <v>0</v>
      </c>
      <c r="K108" s="272">
        <v>0</v>
      </c>
      <c r="L108" s="272">
        <v>0</v>
      </c>
      <c r="M108" s="272">
        <v>0</v>
      </c>
      <c r="N108" s="272">
        <v>0</v>
      </c>
      <c r="O108" s="272">
        <v>0</v>
      </c>
      <c r="P108" s="272">
        <f t="shared" si="20"/>
        <v>0</v>
      </c>
      <c r="Q108" s="272">
        <v>0</v>
      </c>
      <c r="R108" s="272">
        <v>0</v>
      </c>
      <c r="S108" s="272">
        <v>0</v>
      </c>
      <c r="T108" s="272">
        <v>0</v>
      </c>
      <c r="U108" s="272">
        <v>0</v>
      </c>
      <c r="V108" s="272">
        <v>0</v>
      </c>
      <c r="W108" s="272">
        <v>0</v>
      </c>
      <c r="X108" s="272">
        <v>0</v>
      </c>
      <c r="Y108" s="272">
        <v>0</v>
      </c>
      <c r="Z108" s="272">
        <v>0</v>
      </c>
      <c r="AA108" s="272">
        <v>0</v>
      </c>
      <c r="AB108" s="272">
        <v>0</v>
      </c>
      <c r="AC108" s="272">
        <v>0</v>
      </c>
      <c r="AD108" s="272">
        <v>0</v>
      </c>
      <c r="AE108" s="272">
        <v>0</v>
      </c>
      <c r="AF108" s="272">
        <v>0</v>
      </c>
      <c r="AG108" s="170">
        <f t="shared" si="21"/>
        <v>0</v>
      </c>
      <c r="AI108" s="279">
        <f t="shared" si="34"/>
        <v>0</v>
      </c>
      <c r="AJ108" s="279">
        <f t="shared" si="35"/>
        <v>0</v>
      </c>
      <c r="AK108" s="279">
        <f t="shared" si="36"/>
        <v>0</v>
      </c>
      <c r="AL108" s="279">
        <f t="shared" si="28"/>
        <v>0</v>
      </c>
      <c r="AM108" s="279">
        <f t="shared" si="29"/>
        <v>0</v>
      </c>
      <c r="AN108" s="279">
        <f t="shared" si="30"/>
        <v>0</v>
      </c>
      <c r="AO108" s="279">
        <f t="shared" si="26"/>
        <v>0</v>
      </c>
      <c r="AP108" s="279">
        <f t="shared" si="26"/>
        <v>0</v>
      </c>
      <c r="AQ108" s="279">
        <f t="shared" si="26"/>
        <v>0</v>
      </c>
      <c r="AR108" s="279">
        <f t="shared" si="26"/>
        <v>0</v>
      </c>
      <c r="AS108" s="279">
        <f t="shared" si="26"/>
        <v>0</v>
      </c>
      <c r="AT108" s="279">
        <f t="shared" si="26"/>
        <v>0</v>
      </c>
      <c r="AU108" s="280">
        <f t="shared" si="22"/>
        <v>0</v>
      </c>
      <c r="AV108" s="280">
        <f t="shared" si="37"/>
        <v>0</v>
      </c>
      <c r="AW108" s="280">
        <f t="shared" si="37"/>
        <v>0</v>
      </c>
      <c r="AX108" s="280">
        <f t="shared" si="37"/>
        <v>0</v>
      </c>
      <c r="AY108" s="280">
        <f t="shared" si="37"/>
        <v>0</v>
      </c>
      <c r="AZ108" s="280">
        <f t="shared" si="38"/>
        <v>0</v>
      </c>
      <c r="BA108" s="280">
        <f t="shared" si="39"/>
        <v>0</v>
      </c>
      <c r="BB108" s="280">
        <f t="shared" si="40"/>
        <v>0</v>
      </c>
      <c r="BC108" s="280">
        <f t="shared" si="31"/>
        <v>0</v>
      </c>
      <c r="BD108" s="280">
        <f t="shared" si="32"/>
        <v>0</v>
      </c>
      <c r="BE108" s="280">
        <f t="shared" si="33"/>
        <v>0</v>
      </c>
      <c r="BF108" s="280">
        <f t="shared" si="41"/>
        <v>0</v>
      </c>
      <c r="BG108" s="280">
        <f t="shared" si="41"/>
        <v>0</v>
      </c>
      <c r="BH108" s="280">
        <f t="shared" si="41"/>
        <v>0</v>
      </c>
      <c r="BI108" s="280">
        <f t="shared" si="41"/>
        <v>0</v>
      </c>
      <c r="BJ108" s="280">
        <f t="shared" si="41"/>
        <v>0</v>
      </c>
      <c r="BK108" s="280">
        <f t="shared" si="41"/>
        <v>0</v>
      </c>
      <c r="BL108" s="279">
        <f t="shared" si="24"/>
        <v>0</v>
      </c>
      <c r="BN108" s="279">
        <f>BL108</f>
        <v>0</v>
      </c>
    </row>
    <row r="109" spans="1:66" x14ac:dyDescent="0.25">
      <c r="A109" s="268" t="s">
        <v>590</v>
      </c>
      <c r="B109" s="175">
        <v>0</v>
      </c>
      <c r="C109" s="175">
        <v>4.3500000000000004E-2</v>
      </c>
      <c r="D109" s="272">
        <v>0</v>
      </c>
      <c r="E109" s="272">
        <v>0</v>
      </c>
      <c r="F109" s="272">
        <v>0</v>
      </c>
      <c r="G109" s="272">
        <v>0</v>
      </c>
      <c r="H109" s="272">
        <v>0</v>
      </c>
      <c r="I109" s="272">
        <v>0</v>
      </c>
      <c r="J109" s="272">
        <v>0</v>
      </c>
      <c r="K109" s="272">
        <v>0</v>
      </c>
      <c r="L109" s="272">
        <v>0</v>
      </c>
      <c r="M109" s="272">
        <v>0</v>
      </c>
      <c r="N109" s="272">
        <v>0</v>
      </c>
      <c r="O109" s="272">
        <v>0</v>
      </c>
      <c r="P109" s="272">
        <f t="shared" si="20"/>
        <v>0</v>
      </c>
      <c r="Q109" s="272">
        <v>0</v>
      </c>
      <c r="R109" s="272">
        <v>0</v>
      </c>
      <c r="S109" s="272">
        <v>0</v>
      </c>
      <c r="T109" s="272">
        <v>0</v>
      </c>
      <c r="U109" s="272">
        <v>0</v>
      </c>
      <c r="V109" s="272">
        <v>0</v>
      </c>
      <c r="W109" s="272">
        <v>0</v>
      </c>
      <c r="X109" s="272">
        <v>0</v>
      </c>
      <c r="Y109" s="272">
        <v>0</v>
      </c>
      <c r="Z109" s="272">
        <v>0</v>
      </c>
      <c r="AA109" s="272">
        <v>0</v>
      </c>
      <c r="AB109" s="272">
        <v>0</v>
      </c>
      <c r="AC109" s="272">
        <v>0</v>
      </c>
      <c r="AD109" s="272">
        <v>0</v>
      </c>
      <c r="AE109" s="272">
        <v>0</v>
      </c>
      <c r="AF109" s="272">
        <v>0</v>
      </c>
      <c r="AG109" s="170">
        <f t="shared" si="21"/>
        <v>0</v>
      </c>
      <c r="AI109" s="279">
        <f t="shared" si="34"/>
        <v>0</v>
      </c>
      <c r="AJ109" s="279">
        <f t="shared" si="35"/>
        <v>0</v>
      </c>
      <c r="AK109" s="279">
        <f t="shared" si="36"/>
        <v>0</v>
      </c>
      <c r="AL109" s="279">
        <f t="shared" si="28"/>
        <v>0</v>
      </c>
      <c r="AM109" s="279">
        <f t="shared" si="29"/>
        <v>0</v>
      </c>
      <c r="AN109" s="279">
        <f t="shared" si="30"/>
        <v>0</v>
      </c>
      <c r="AO109" s="279">
        <f t="shared" si="26"/>
        <v>0</v>
      </c>
      <c r="AP109" s="279">
        <f t="shared" si="26"/>
        <v>0</v>
      </c>
      <c r="AQ109" s="279">
        <f t="shared" si="26"/>
        <v>0</v>
      </c>
      <c r="AR109" s="279">
        <f t="shared" si="26"/>
        <v>0</v>
      </c>
      <c r="AS109" s="279">
        <f t="shared" si="26"/>
        <v>0</v>
      </c>
      <c r="AT109" s="279">
        <f t="shared" si="26"/>
        <v>0</v>
      </c>
      <c r="AU109" s="280">
        <f t="shared" si="22"/>
        <v>0</v>
      </c>
      <c r="AV109" s="280">
        <f t="shared" si="37"/>
        <v>0</v>
      </c>
      <c r="AW109" s="280">
        <f t="shared" si="37"/>
        <v>0</v>
      </c>
      <c r="AX109" s="280">
        <f t="shared" si="37"/>
        <v>0</v>
      </c>
      <c r="AY109" s="280">
        <f t="shared" si="37"/>
        <v>0</v>
      </c>
      <c r="AZ109" s="280">
        <f t="shared" si="38"/>
        <v>0</v>
      </c>
      <c r="BA109" s="280">
        <f t="shared" si="39"/>
        <v>0</v>
      </c>
      <c r="BB109" s="280">
        <f t="shared" si="40"/>
        <v>0</v>
      </c>
      <c r="BC109" s="280">
        <f t="shared" si="31"/>
        <v>0</v>
      </c>
      <c r="BD109" s="280">
        <f t="shared" si="32"/>
        <v>0</v>
      </c>
      <c r="BE109" s="280">
        <f t="shared" si="33"/>
        <v>0</v>
      </c>
      <c r="BF109" s="280">
        <f t="shared" si="41"/>
        <v>0</v>
      </c>
      <c r="BG109" s="280">
        <f t="shared" si="41"/>
        <v>0</v>
      </c>
      <c r="BH109" s="280">
        <f t="shared" si="41"/>
        <v>0</v>
      </c>
      <c r="BI109" s="280">
        <f t="shared" si="41"/>
        <v>0</v>
      </c>
      <c r="BJ109" s="280">
        <f t="shared" si="41"/>
        <v>0</v>
      </c>
      <c r="BK109" s="280">
        <f t="shared" si="41"/>
        <v>0</v>
      </c>
      <c r="BL109" s="279">
        <f t="shared" si="24"/>
        <v>0</v>
      </c>
      <c r="BN109" s="279">
        <f>BL109</f>
        <v>0</v>
      </c>
    </row>
    <row r="110" spans="1:66" x14ac:dyDescent="0.25">
      <c r="A110" s="268" t="s">
        <v>208</v>
      </c>
      <c r="B110" s="175">
        <v>2.5999999999999999E-2</v>
      </c>
      <c r="C110" s="175">
        <v>4.3500000000000004E-2</v>
      </c>
      <c r="D110" s="272">
        <v>309940145.06999999</v>
      </c>
      <c r="E110" s="272">
        <v>309934551.01999998</v>
      </c>
      <c r="F110" s="272">
        <v>309934551.01999998</v>
      </c>
      <c r="G110" s="272">
        <v>309934551.01999998</v>
      </c>
      <c r="H110" s="272">
        <v>309934551.01999998</v>
      </c>
      <c r="I110" s="272">
        <v>309934551.01999998</v>
      </c>
      <c r="J110" s="272">
        <v>311193492.94499999</v>
      </c>
      <c r="K110" s="272">
        <v>312722792.14499998</v>
      </c>
      <c r="L110" s="272">
        <v>313614777.24000001</v>
      </c>
      <c r="M110" s="272">
        <v>314398905.06</v>
      </c>
      <c r="N110" s="272">
        <v>314837632.005</v>
      </c>
      <c r="O110" s="272">
        <v>315113858.94999999</v>
      </c>
      <c r="P110" s="272">
        <f t="shared" si="20"/>
        <v>3741494358.5149999</v>
      </c>
      <c r="Q110" s="272">
        <v>315113858.94999999</v>
      </c>
      <c r="R110" s="272">
        <v>315113858.94999999</v>
      </c>
      <c r="S110" s="272">
        <v>315113858.94999999</v>
      </c>
      <c r="T110" s="272">
        <v>315113858.94999999</v>
      </c>
      <c r="U110" s="272">
        <v>315113858.94999999</v>
      </c>
      <c r="V110" s="272">
        <v>315113858.94999999</v>
      </c>
      <c r="W110" s="272">
        <v>315113858.94999999</v>
      </c>
      <c r="X110" s="272">
        <v>315113858.94999999</v>
      </c>
      <c r="Y110" s="272">
        <v>315113858.94999999</v>
      </c>
      <c r="Z110" s="272">
        <v>315113858.94999999</v>
      </c>
      <c r="AA110" s="272">
        <v>315113858.94999999</v>
      </c>
      <c r="AB110" s="272">
        <v>315113858.94999999</v>
      </c>
      <c r="AC110" s="272">
        <v>315113858.94999999</v>
      </c>
      <c r="AD110" s="272">
        <v>315113858.94999999</v>
      </c>
      <c r="AE110" s="272">
        <v>315113858.94999999</v>
      </c>
      <c r="AF110" s="272">
        <v>315113858.94999999</v>
      </c>
      <c r="AG110" s="170">
        <f t="shared" si="21"/>
        <v>3781366307.3999991</v>
      </c>
      <c r="AI110" s="279">
        <f t="shared" si="34"/>
        <v>671536.98</v>
      </c>
      <c r="AJ110" s="279">
        <f t="shared" si="35"/>
        <v>671524.86</v>
      </c>
      <c r="AK110" s="279">
        <f t="shared" si="36"/>
        <v>671524.86</v>
      </c>
      <c r="AL110" s="279">
        <f t="shared" si="28"/>
        <v>671524.86</v>
      </c>
      <c r="AM110" s="279">
        <f t="shared" si="29"/>
        <v>671524.86</v>
      </c>
      <c r="AN110" s="279">
        <f t="shared" si="30"/>
        <v>671524.86</v>
      </c>
      <c r="AO110" s="279">
        <f t="shared" si="26"/>
        <v>674252.57</v>
      </c>
      <c r="AP110" s="279">
        <f t="shared" si="26"/>
        <v>677566.05</v>
      </c>
      <c r="AQ110" s="279">
        <f t="shared" si="26"/>
        <v>679498.68</v>
      </c>
      <c r="AR110" s="279">
        <f t="shared" si="26"/>
        <v>681197.63</v>
      </c>
      <c r="AS110" s="279">
        <f t="shared" si="26"/>
        <v>682148.2</v>
      </c>
      <c r="AT110" s="279">
        <f t="shared" si="26"/>
        <v>682746.69</v>
      </c>
      <c r="AU110" s="280">
        <f t="shared" si="22"/>
        <v>8106571.0999999996</v>
      </c>
      <c r="AV110" s="280">
        <f t="shared" si="37"/>
        <v>682746.69</v>
      </c>
      <c r="AW110" s="280">
        <f t="shared" si="37"/>
        <v>682746.69</v>
      </c>
      <c r="AX110" s="280">
        <f t="shared" si="37"/>
        <v>682746.69</v>
      </c>
      <c r="AY110" s="280">
        <f t="shared" si="37"/>
        <v>682746.69</v>
      </c>
      <c r="AZ110" s="280">
        <f t="shared" si="38"/>
        <v>1142287.74</v>
      </c>
      <c r="BA110" s="280">
        <f t="shared" si="39"/>
        <v>1142287.74</v>
      </c>
      <c r="BB110" s="280">
        <f t="shared" si="40"/>
        <v>1142287.74</v>
      </c>
      <c r="BC110" s="280">
        <f t="shared" si="31"/>
        <v>1142287.74</v>
      </c>
      <c r="BD110" s="280">
        <f t="shared" si="32"/>
        <v>1142287.74</v>
      </c>
      <c r="BE110" s="280">
        <f t="shared" si="33"/>
        <v>1142287.74</v>
      </c>
      <c r="BF110" s="280">
        <f t="shared" si="41"/>
        <v>1142287.74</v>
      </c>
      <c r="BG110" s="280">
        <f t="shared" si="41"/>
        <v>1142287.74</v>
      </c>
      <c r="BH110" s="280">
        <f t="shared" si="41"/>
        <v>1142287.74</v>
      </c>
      <c r="BI110" s="280">
        <f t="shared" si="41"/>
        <v>1142287.74</v>
      </c>
      <c r="BJ110" s="280">
        <f t="shared" si="41"/>
        <v>1142287.74</v>
      </c>
      <c r="BK110" s="280">
        <f t="shared" si="41"/>
        <v>1142287.74</v>
      </c>
      <c r="BL110" s="279">
        <f t="shared" si="24"/>
        <v>13707452.880000001</v>
      </c>
      <c r="BN110" s="279">
        <f>BL110</f>
        <v>13707452.880000001</v>
      </c>
    </row>
    <row r="111" spans="1:66" x14ac:dyDescent="0.25">
      <c r="A111" s="268" t="s">
        <v>209</v>
      </c>
      <c r="B111" s="175">
        <v>2.5999999999999999E-2</v>
      </c>
      <c r="C111" s="175">
        <v>4.3500000000000004E-2</v>
      </c>
      <c r="D111" s="272">
        <v>149260567.90000001</v>
      </c>
      <c r="E111" s="272">
        <v>149260567.90000001</v>
      </c>
      <c r="F111" s="272">
        <v>149260567.90000001</v>
      </c>
      <c r="G111" s="272">
        <v>149260567.90000001</v>
      </c>
      <c r="H111" s="272">
        <v>149260567.90000001</v>
      </c>
      <c r="I111" s="272">
        <v>149260567.90000001</v>
      </c>
      <c r="J111" s="272">
        <v>149632835.58500001</v>
      </c>
      <c r="K111" s="272">
        <v>150005103.27000001</v>
      </c>
      <c r="L111" s="272">
        <v>150005103.27000001</v>
      </c>
      <c r="M111" s="272">
        <v>150005103.27000001</v>
      </c>
      <c r="N111" s="272">
        <v>150005103.27000001</v>
      </c>
      <c r="O111" s="272">
        <v>150005103.27000001</v>
      </c>
      <c r="P111" s="272">
        <f t="shared" si="20"/>
        <v>1795221759.335</v>
      </c>
      <c r="Q111" s="272">
        <v>150005103.27000001</v>
      </c>
      <c r="R111" s="272">
        <v>150005103.27000001</v>
      </c>
      <c r="S111" s="272">
        <v>149142603.27000001</v>
      </c>
      <c r="T111" s="272">
        <v>148280103.27000001</v>
      </c>
      <c r="U111" s="272">
        <v>148280103.27000001</v>
      </c>
      <c r="V111" s="272">
        <v>148280103.27000001</v>
      </c>
      <c r="W111" s="272">
        <v>148280103.27000001</v>
      </c>
      <c r="X111" s="272">
        <v>148280103.27000001</v>
      </c>
      <c r="Y111" s="272">
        <v>148280103.27000001</v>
      </c>
      <c r="Z111" s="272">
        <v>148280103.27000001</v>
      </c>
      <c r="AA111" s="272">
        <v>148280103.27000001</v>
      </c>
      <c r="AB111" s="272">
        <v>148280103.27000001</v>
      </c>
      <c r="AC111" s="272">
        <v>148280103.27000001</v>
      </c>
      <c r="AD111" s="272">
        <v>148280103.27000001</v>
      </c>
      <c r="AE111" s="272">
        <v>148280103.27000001</v>
      </c>
      <c r="AF111" s="272">
        <v>148280103.27000001</v>
      </c>
      <c r="AG111" s="170">
        <f t="shared" si="21"/>
        <v>1779361239.24</v>
      </c>
      <c r="AI111" s="279">
        <f t="shared" si="34"/>
        <v>323397.90000000002</v>
      </c>
      <c r="AJ111" s="279">
        <f t="shared" si="35"/>
        <v>323397.90000000002</v>
      </c>
      <c r="AK111" s="279">
        <f t="shared" si="36"/>
        <v>323397.90000000002</v>
      </c>
      <c r="AL111" s="279">
        <f t="shared" si="28"/>
        <v>323397.90000000002</v>
      </c>
      <c r="AM111" s="279">
        <f t="shared" si="29"/>
        <v>323397.90000000002</v>
      </c>
      <c r="AN111" s="279">
        <f t="shared" si="30"/>
        <v>323397.90000000002</v>
      </c>
      <c r="AO111" s="279">
        <f t="shared" si="26"/>
        <v>324204.48</v>
      </c>
      <c r="AP111" s="279">
        <f t="shared" si="26"/>
        <v>325011.06</v>
      </c>
      <c r="AQ111" s="279">
        <f t="shared" si="26"/>
        <v>325011.06</v>
      </c>
      <c r="AR111" s="279">
        <f t="shared" si="26"/>
        <v>325011.06</v>
      </c>
      <c r="AS111" s="279">
        <f t="shared" si="26"/>
        <v>325011.06</v>
      </c>
      <c r="AT111" s="279">
        <f t="shared" si="26"/>
        <v>325011.06</v>
      </c>
      <c r="AU111" s="280">
        <f t="shared" si="22"/>
        <v>3889647.18</v>
      </c>
      <c r="AV111" s="280">
        <f t="shared" ref="AV111:AY174" si="42">ROUND(Q111*$B111/12,2)</f>
        <v>325011.06</v>
      </c>
      <c r="AW111" s="280">
        <f t="shared" si="42"/>
        <v>325011.06</v>
      </c>
      <c r="AX111" s="280">
        <f t="shared" si="42"/>
        <v>323142.31</v>
      </c>
      <c r="AY111" s="280">
        <f t="shared" si="42"/>
        <v>321273.56</v>
      </c>
      <c r="AZ111" s="280">
        <f t="shared" si="38"/>
        <v>537515.37</v>
      </c>
      <c r="BA111" s="280">
        <f t="shared" si="39"/>
        <v>537515.37</v>
      </c>
      <c r="BB111" s="280">
        <f t="shared" si="40"/>
        <v>537515.37</v>
      </c>
      <c r="BC111" s="280">
        <f t="shared" si="31"/>
        <v>537515.37</v>
      </c>
      <c r="BD111" s="280">
        <f t="shared" si="32"/>
        <v>537515.37</v>
      </c>
      <c r="BE111" s="280">
        <f t="shared" si="33"/>
        <v>537515.37</v>
      </c>
      <c r="BF111" s="280">
        <f t="shared" si="41"/>
        <v>537515.37</v>
      </c>
      <c r="BG111" s="280">
        <f t="shared" si="41"/>
        <v>537515.37</v>
      </c>
      <c r="BH111" s="280">
        <f t="shared" si="41"/>
        <v>537515.37</v>
      </c>
      <c r="BI111" s="280">
        <f t="shared" si="41"/>
        <v>537515.37</v>
      </c>
      <c r="BJ111" s="280">
        <f t="shared" si="41"/>
        <v>537515.37</v>
      </c>
      <c r="BK111" s="280">
        <f t="shared" si="41"/>
        <v>537515.37</v>
      </c>
      <c r="BL111" s="279">
        <f t="shared" si="24"/>
        <v>6450184.4400000004</v>
      </c>
      <c r="BN111" s="279">
        <f>BL111</f>
        <v>6450184.4400000004</v>
      </c>
    </row>
    <row r="112" spans="1:66" x14ac:dyDescent="0.25">
      <c r="A112" s="268" t="s">
        <v>210</v>
      </c>
      <c r="B112" s="175">
        <v>2.5999999999999999E-2</v>
      </c>
      <c r="C112" s="175">
        <v>4.3500000000000004E-2</v>
      </c>
      <c r="D112" s="272">
        <v>0</v>
      </c>
      <c r="E112" s="272">
        <v>0</v>
      </c>
      <c r="F112" s="272">
        <v>0</v>
      </c>
      <c r="G112" s="272">
        <v>0</v>
      </c>
      <c r="H112" s="272">
        <v>0</v>
      </c>
      <c r="I112" s="272">
        <v>0</v>
      </c>
      <c r="J112" s="272">
        <v>0</v>
      </c>
      <c r="K112" s="272">
        <v>0</v>
      </c>
      <c r="L112" s="272">
        <v>0</v>
      </c>
      <c r="M112" s="272">
        <v>0</v>
      </c>
      <c r="N112" s="272">
        <v>0</v>
      </c>
      <c r="O112" s="272">
        <v>0</v>
      </c>
      <c r="P112" s="272">
        <f t="shared" si="20"/>
        <v>0</v>
      </c>
      <c r="Q112" s="272">
        <v>0</v>
      </c>
      <c r="R112" s="272">
        <v>0</v>
      </c>
      <c r="S112" s="272">
        <v>0</v>
      </c>
      <c r="T112" s="272">
        <v>0</v>
      </c>
      <c r="U112" s="272">
        <v>66388608.069999993</v>
      </c>
      <c r="V112" s="272">
        <v>133274716.57999998</v>
      </c>
      <c r="W112" s="272">
        <v>134266717.57499999</v>
      </c>
      <c r="X112" s="272">
        <v>135286218.69999999</v>
      </c>
      <c r="Y112" s="272">
        <v>136261219.755</v>
      </c>
      <c r="Z112" s="272">
        <v>137093720.80499998</v>
      </c>
      <c r="AA112" s="272">
        <v>137706221.85499999</v>
      </c>
      <c r="AB112" s="272">
        <v>138165141.25499997</v>
      </c>
      <c r="AC112" s="272">
        <v>138394060.16999999</v>
      </c>
      <c r="AD112" s="272">
        <v>138394060.16999999</v>
      </c>
      <c r="AE112" s="272">
        <v>138394060.16999999</v>
      </c>
      <c r="AF112" s="272">
        <v>138394060.16999999</v>
      </c>
      <c r="AG112" s="170">
        <f t="shared" si="21"/>
        <v>1572018805.2750001</v>
      </c>
      <c r="AI112" s="279">
        <f t="shared" si="34"/>
        <v>0</v>
      </c>
      <c r="AJ112" s="279">
        <f t="shared" si="35"/>
        <v>0</v>
      </c>
      <c r="AK112" s="279">
        <f t="shared" si="36"/>
        <v>0</v>
      </c>
      <c r="AL112" s="279">
        <f t="shared" si="28"/>
        <v>0</v>
      </c>
      <c r="AM112" s="279">
        <f t="shared" si="29"/>
        <v>0</v>
      </c>
      <c r="AN112" s="279">
        <f t="shared" si="30"/>
        <v>0</v>
      </c>
      <c r="AO112" s="279">
        <f t="shared" si="26"/>
        <v>0</v>
      </c>
      <c r="AP112" s="279">
        <f t="shared" si="26"/>
        <v>0</v>
      </c>
      <c r="AQ112" s="279">
        <f t="shared" si="26"/>
        <v>0</v>
      </c>
      <c r="AR112" s="279">
        <f t="shared" si="26"/>
        <v>0</v>
      </c>
      <c r="AS112" s="279">
        <f t="shared" si="26"/>
        <v>0</v>
      </c>
      <c r="AT112" s="279">
        <f t="shared" si="26"/>
        <v>0</v>
      </c>
      <c r="AU112" s="280">
        <f t="shared" si="22"/>
        <v>0</v>
      </c>
      <c r="AV112" s="280">
        <f t="shared" si="42"/>
        <v>0</v>
      </c>
      <c r="AW112" s="280">
        <f t="shared" si="42"/>
        <v>0</v>
      </c>
      <c r="AX112" s="280">
        <f t="shared" si="42"/>
        <v>0</v>
      </c>
      <c r="AY112" s="280">
        <f t="shared" si="42"/>
        <v>0</v>
      </c>
      <c r="AZ112" s="280">
        <f t="shared" si="38"/>
        <v>240658.7</v>
      </c>
      <c r="BA112" s="280">
        <f t="shared" si="39"/>
        <v>483120.85</v>
      </c>
      <c r="BB112" s="280">
        <f t="shared" si="40"/>
        <v>486716.85</v>
      </c>
      <c r="BC112" s="280">
        <f t="shared" si="31"/>
        <v>490412.54</v>
      </c>
      <c r="BD112" s="280">
        <f t="shared" si="32"/>
        <v>493946.92</v>
      </c>
      <c r="BE112" s="280">
        <f t="shared" si="33"/>
        <v>496964.74</v>
      </c>
      <c r="BF112" s="280">
        <f>ROUND(AA112*$C112/12,2)</f>
        <v>499185.05</v>
      </c>
      <c r="BG112" s="280">
        <f>ROUND(AB112*$C112/12,2)</f>
        <v>500848.64000000001</v>
      </c>
      <c r="BH112" s="280">
        <f>ROUND(AC112*$C112/12,2)</f>
        <v>501678.47</v>
      </c>
      <c r="BI112" s="280">
        <f t="shared" ref="BI112:BK175" si="43">ROUND(AD112*$C112/12,2)</f>
        <v>501678.47</v>
      </c>
      <c r="BJ112" s="280">
        <f t="shared" si="43"/>
        <v>501678.47</v>
      </c>
      <c r="BK112" s="280">
        <f t="shared" si="43"/>
        <v>501678.47</v>
      </c>
      <c r="BL112" s="279">
        <f t="shared" si="24"/>
        <v>5698568.169999999</v>
      </c>
      <c r="BN112" s="279">
        <f>BL112</f>
        <v>5698568.169999999</v>
      </c>
    </row>
    <row r="113" spans="1:66" x14ac:dyDescent="0.25">
      <c r="A113" s="268" t="s">
        <v>211</v>
      </c>
      <c r="B113" s="175">
        <v>3.8900000000000004E-2</v>
      </c>
      <c r="C113" s="175">
        <v>3.9900000000000005E-2</v>
      </c>
      <c r="D113" s="272">
        <v>119326981.54000001</v>
      </c>
      <c r="E113" s="272">
        <v>119201243.08</v>
      </c>
      <c r="F113" s="272">
        <v>119076454.31999999</v>
      </c>
      <c r="G113" s="272">
        <v>119076454.31999999</v>
      </c>
      <c r="H113" s="272">
        <v>119076454.31999999</v>
      </c>
      <c r="I113" s="272">
        <v>118995346.18000001</v>
      </c>
      <c r="J113" s="272">
        <v>118914238.02999999</v>
      </c>
      <c r="K113" s="272">
        <v>118914238.02999999</v>
      </c>
      <c r="L113" s="272">
        <v>118914238.02999999</v>
      </c>
      <c r="M113" s="272">
        <v>118914238.02999999</v>
      </c>
      <c r="N113" s="272">
        <v>118914238.02999999</v>
      </c>
      <c r="O113" s="272">
        <v>118914238.02999999</v>
      </c>
      <c r="P113" s="272">
        <f t="shared" si="20"/>
        <v>1428238361.9399998</v>
      </c>
      <c r="Q113" s="272">
        <v>118914238.02999999</v>
      </c>
      <c r="R113" s="272">
        <v>118992066.76499999</v>
      </c>
      <c r="S113" s="272">
        <v>119069895.49999999</v>
      </c>
      <c r="T113" s="272">
        <v>119069895.49999999</v>
      </c>
      <c r="U113" s="272">
        <v>119069895.49999999</v>
      </c>
      <c r="V113" s="272">
        <v>119069895.49999999</v>
      </c>
      <c r="W113" s="272">
        <v>119069895.49999999</v>
      </c>
      <c r="X113" s="272">
        <v>119069895.49999999</v>
      </c>
      <c r="Y113" s="272">
        <v>119069895.49999999</v>
      </c>
      <c r="Z113" s="272">
        <v>119069895.49999999</v>
      </c>
      <c r="AA113" s="272">
        <v>119069895.49999999</v>
      </c>
      <c r="AB113" s="272">
        <v>119069895.49999999</v>
      </c>
      <c r="AC113" s="272">
        <v>119069895.49999999</v>
      </c>
      <c r="AD113" s="272">
        <v>119069895.49999999</v>
      </c>
      <c r="AE113" s="272">
        <v>119069895.49999999</v>
      </c>
      <c r="AF113" s="272">
        <v>119069895.49999999</v>
      </c>
      <c r="AG113" s="170">
        <f t="shared" si="21"/>
        <v>1428838745.9999998</v>
      </c>
      <c r="AI113" s="279">
        <f t="shared" si="34"/>
        <v>386818.3</v>
      </c>
      <c r="AJ113" s="279">
        <f t="shared" si="35"/>
        <v>386410.7</v>
      </c>
      <c r="AK113" s="279">
        <f t="shared" si="36"/>
        <v>386006.17</v>
      </c>
      <c r="AL113" s="279">
        <f t="shared" si="28"/>
        <v>386006.17</v>
      </c>
      <c r="AM113" s="279">
        <f t="shared" si="29"/>
        <v>386006.17</v>
      </c>
      <c r="AN113" s="279">
        <f t="shared" si="30"/>
        <v>385743.25</v>
      </c>
      <c r="AO113" s="279">
        <f t="shared" si="26"/>
        <v>385480.32</v>
      </c>
      <c r="AP113" s="279">
        <f t="shared" si="26"/>
        <v>385480.32</v>
      </c>
      <c r="AQ113" s="279">
        <f t="shared" si="26"/>
        <v>385480.32</v>
      </c>
      <c r="AR113" s="279">
        <f t="shared" si="26"/>
        <v>385480.32</v>
      </c>
      <c r="AS113" s="279">
        <f t="shared" si="26"/>
        <v>385480.32</v>
      </c>
      <c r="AT113" s="279">
        <f t="shared" si="26"/>
        <v>385480.32</v>
      </c>
      <c r="AU113" s="280">
        <f t="shared" si="22"/>
        <v>4629872.68</v>
      </c>
      <c r="AV113" s="280">
        <f t="shared" si="42"/>
        <v>385480.32</v>
      </c>
      <c r="AW113" s="280">
        <f t="shared" si="42"/>
        <v>385732.62</v>
      </c>
      <c r="AX113" s="280">
        <f t="shared" si="42"/>
        <v>385984.91</v>
      </c>
      <c r="AY113" s="280">
        <f t="shared" si="42"/>
        <v>385984.91</v>
      </c>
      <c r="AZ113" s="280">
        <f t="shared" ref="AZ113:BH141" si="44">ROUND(U113*$C113/12,2)</f>
        <v>395907.4</v>
      </c>
      <c r="BA113" s="280">
        <f t="shared" si="44"/>
        <v>395907.4</v>
      </c>
      <c r="BB113" s="280">
        <f t="shared" si="44"/>
        <v>395907.4</v>
      </c>
      <c r="BC113" s="280">
        <f t="shared" si="44"/>
        <v>395907.4</v>
      </c>
      <c r="BD113" s="280">
        <f t="shared" si="44"/>
        <v>395907.4</v>
      </c>
      <c r="BE113" s="280">
        <f t="shared" si="44"/>
        <v>395907.4</v>
      </c>
      <c r="BF113" s="280">
        <f t="shared" si="44"/>
        <v>395907.4</v>
      </c>
      <c r="BG113" s="280">
        <f t="shared" si="44"/>
        <v>395907.4</v>
      </c>
      <c r="BH113" s="280">
        <f t="shared" si="44"/>
        <v>395907.4</v>
      </c>
      <c r="BI113" s="280">
        <f t="shared" si="43"/>
        <v>395907.4</v>
      </c>
      <c r="BJ113" s="280">
        <f t="shared" si="43"/>
        <v>395907.4</v>
      </c>
      <c r="BK113" s="280">
        <f t="shared" si="43"/>
        <v>395907.4</v>
      </c>
      <c r="BL113" s="279">
        <f t="shared" si="24"/>
        <v>4750888.8</v>
      </c>
    </row>
    <row r="114" spans="1:66" x14ac:dyDescent="0.25">
      <c r="A114" s="268" t="s">
        <v>591</v>
      </c>
      <c r="B114" s="175">
        <v>3.8900000000000004E-2</v>
      </c>
      <c r="C114" s="175">
        <v>3.9900000000000005E-2</v>
      </c>
      <c r="D114" s="272">
        <v>0</v>
      </c>
      <c r="E114" s="272">
        <v>0</v>
      </c>
      <c r="F114" s="272">
        <v>0</v>
      </c>
      <c r="G114" s="272">
        <v>0</v>
      </c>
      <c r="H114" s="272">
        <v>0</v>
      </c>
      <c r="I114" s="272">
        <v>0</v>
      </c>
      <c r="J114" s="272">
        <v>0</v>
      </c>
      <c r="K114" s="272">
        <v>0</v>
      </c>
      <c r="L114" s="272">
        <v>0</v>
      </c>
      <c r="M114" s="272">
        <v>0</v>
      </c>
      <c r="N114" s="272">
        <v>0</v>
      </c>
      <c r="O114" s="272">
        <v>0</v>
      </c>
      <c r="P114" s="272">
        <f t="shared" si="20"/>
        <v>0</v>
      </c>
      <c r="Q114" s="272">
        <v>0</v>
      </c>
      <c r="R114" s="272">
        <v>0</v>
      </c>
      <c r="S114" s="272">
        <v>0</v>
      </c>
      <c r="T114" s="272">
        <v>0</v>
      </c>
      <c r="U114" s="272">
        <v>0</v>
      </c>
      <c r="V114" s="272">
        <v>0</v>
      </c>
      <c r="W114" s="272">
        <v>0</v>
      </c>
      <c r="X114" s="272">
        <v>0</v>
      </c>
      <c r="Y114" s="272">
        <v>0</v>
      </c>
      <c r="Z114" s="272">
        <v>0</v>
      </c>
      <c r="AA114" s="272">
        <v>0</v>
      </c>
      <c r="AB114" s="272">
        <v>0</v>
      </c>
      <c r="AC114" s="272">
        <v>0</v>
      </c>
      <c r="AD114" s="272">
        <v>0</v>
      </c>
      <c r="AE114" s="272">
        <v>0</v>
      </c>
      <c r="AF114" s="272">
        <v>0</v>
      </c>
      <c r="AG114" s="170">
        <f t="shared" si="21"/>
        <v>0</v>
      </c>
      <c r="AI114" s="279">
        <f t="shared" si="34"/>
        <v>0</v>
      </c>
      <c r="AJ114" s="279">
        <f t="shared" si="35"/>
        <v>0</v>
      </c>
      <c r="AK114" s="279">
        <f t="shared" si="36"/>
        <v>0</v>
      </c>
      <c r="AL114" s="279">
        <f t="shared" si="28"/>
        <v>0</v>
      </c>
      <c r="AM114" s="279">
        <f t="shared" si="29"/>
        <v>0</v>
      </c>
      <c r="AN114" s="279">
        <f t="shared" si="30"/>
        <v>0</v>
      </c>
      <c r="AO114" s="279">
        <f t="shared" si="26"/>
        <v>0</v>
      </c>
      <c r="AP114" s="279">
        <f t="shared" si="26"/>
        <v>0</v>
      </c>
      <c r="AQ114" s="279">
        <f t="shared" si="26"/>
        <v>0</v>
      </c>
      <c r="AR114" s="279">
        <f t="shared" si="26"/>
        <v>0</v>
      </c>
      <c r="AS114" s="279">
        <f t="shared" si="26"/>
        <v>0</v>
      </c>
      <c r="AT114" s="279">
        <f t="shared" si="26"/>
        <v>0</v>
      </c>
      <c r="AU114" s="280">
        <f t="shared" si="22"/>
        <v>0</v>
      </c>
      <c r="AV114" s="280">
        <f t="shared" si="42"/>
        <v>0</v>
      </c>
      <c r="AW114" s="280">
        <f t="shared" si="42"/>
        <v>0</v>
      </c>
      <c r="AX114" s="280">
        <f t="shared" si="42"/>
        <v>0</v>
      </c>
      <c r="AY114" s="280">
        <f t="shared" si="42"/>
        <v>0</v>
      </c>
      <c r="AZ114" s="280">
        <f t="shared" si="44"/>
        <v>0</v>
      </c>
      <c r="BA114" s="280">
        <f t="shared" si="44"/>
        <v>0</v>
      </c>
      <c r="BB114" s="280">
        <f t="shared" si="44"/>
        <v>0</v>
      </c>
      <c r="BC114" s="280">
        <f t="shared" si="44"/>
        <v>0</v>
      </c>
      <c r="BD114" s="280">
        <f t="shared" si="44"/>
        <v>0</v>
      </c>
      <c r="BE114" s="280">
        <f t="shared" si="44"/>
        <v>0</v>
      </c>
      <c r="BF114" s="280">
        <f t="shared" si="44"/>
        <v>0</v>
      </c>
      <c r="BG114" s="280">
        <f t="shared" si="44"/>
        <v>0</v>
      </c>
      <c r="BH114" s="280">
        <f t="shared" si="44"/>
        <v>0</v>
      </c>
      <c r="BI114" s="280">
        <f t="shared" si="43"/>
        <v>0</v>
      </c>
      <c r="BJ114" s="280">
        <f t="shared" si="43"/>
        <v>0</v>
      </c>
      <c r="BK114" s="280">
        <f t="shared" si="43"/>
        <v>0</v>
      </c>
      <c r="BL114" s="279">
        <f t="shared" si="24"/>
        <v>0</v>
      </c>
      <c r="BN114" s="279">
        <f>BL114</f>
        <v>0</v>
      </c>
    </row>
    <row r="115" spans="1:66" x14ac:dyDescent="0.25">
      <c r="A115" s="268" t="s">
        <v>212</v>
      </c>
      <c r="B115" s="175">
        <v>3.8900000000000004E-2</v>
      </c>
      <c r="C115" s="175">
        <v>3.9900000000000005E-2</v>
      </c>
      <c r="D115" s="272">
        <v>656029.5</v>
      </c>
      <c r="E115" s="272">
        <v>656029.5</v>
      </c>
      <c r="F115" s="272">
        <v>656029.5</v>
      </c>
      <c r="G115" s="272">
        <v>656029.5</v>
      </c>
      <c r="H115" s="272">
        <v>656029.5</v>
      </c>
      <c r="I115" s="272">
        <v>656029.5</v>
      </c>
      <c r="J115" s="272">
        <v>675416.25</v>
      </c>
      <c r="K115" s="272">
        <v>694803</v>
      </c>
      <c r="L115" s="272">
        <v>694803</v>
      </c>
      <c r="M115" s="272">
        <v>694803</v>
      </c>
      <c r="N115" s="272">
        <v>694803</v>
      </c>
      <c r="O115" s="272">
        <v>694803</v>
      </c>
      <c r="P115" s="272">
        <f t="shared" si="20"/>
        <v>8085608.25</v>
      </c>
      <c r="Q115" s="272">
        <v>694803</v>
      </c>
      <c r="R115" s="272">
        <v>694803</v>
      </c>
      <c r="S115" s="272">
        <v>694803</v>
      </c>
      <c r="T115" s="272">
        <v>694803</v>
      </c>
      <c r="U115" s="272">
        <v>694803</v>
      </c>
      <c r="V115" s="272">
        <v>694803</v>
      </c>
      <c r="W115" s="272">
        <v>694803</v>
      </c>
      <c r="X115" s="272">
        <v>694803</v>
      </c>
      <c r="Y115" s="272">
        <v>694803</v>
      </c>
      <c r="Z115" s="272">
        <v>694803</v>
      </c>
      <c r="AA115" s="272">
        <v>694803</v>
      </c>
      <c r="AB115" s="272">
        <v>694803</v>
      </c>
      <c r="AC115" s="272">
        <v>694803</v>
      </c>
      <c r="AD115" s="272">
        <v>694803</v>
      </c>
      <c r="AE115" s="272">
        <v>694803</v>
      </c>
      <c r="AF115" s="272">
        <v>694803</v>
      </c>
      <c r="AG115" s="170">
        <f t="shared" si="21"/>
        <v>8337636</v>
      </c>
      <c r="AI115" s="279">
        <f t="shared" si="34"/>
        <v>2126.63</v>
      </c>
      <c r="AJ115" s="279">
        <f t="shared" si="35"/>
        <v>2126.63</v>
      </c>
      <c r="AK115" s="279">
        <f t="shared" si="36"/>
        <v>2126.63</v>
      </c>
      <c r="AL115" s="279">
        <f t="shared" si="28"/>
        <v>2126.63</v>
      </c>
      <c r="AM115" s="279">
        <f t="shared" si="29"/>
        <v>2126.63</v>
      </c>
      <c r="AN115" s="279">
        <f t="shared" si="30"/>
        <v>2126.63</v>
      </c>
      <c r="AO115" s="279">
        <f t="shared" ref="AO115:AT116" si="45">ROUND(J115*$B115/12,2)</f>
        <v>2189.4699999999998</v>
      </c>
      <c r="AP115" s="279">
        <f t="shared" si="45"/>
        <v>2252.3200000000002</v>
      </c>
      <c r="AQ115" s="279">
        <f t="shared" si="45"/>
        <v>2252.3200000000002</v>
      </c>
      <c r="AR115" s="279">
        <f t="shared" si="45"/>
        <v>2252.3200000000002</v>
      </c>
      <c r="AS115" s="279">
        <f t="shared" si="45"/>
        <v>2252.3200000000002</v>
      </c>
      <c r="AT115" s="279">
        <f t="shared" si="45"/>
        <v>2252.3200000000002</v>
      </c>
      <c r="AU115" s="280">
        <f t="shared" si="22"/>
        <v>26210.850000000002</v>
      </c>
      <c r="AV115" s="280">
        <f t="shared" si="42"/>
        <v>2252.3200000000002</v>
      </c>
      <c r="AW115" s="280">
        <f t="shared" si="42"/>
        <v>2252.3200000000002</v>
      </c>
      <c r="AX115" s="280">
        <f t="shared" si="42"/>
        <v>2252.3200000000002</v>
      </c>
      <c r="AY115" s="280">
        <f t="shared" si="42"/>
        <v>2252.3200000000002</v>
      </c>
      <c r="AZ115" s="280">
        <f t="shared" si="44"/>
        <v>2310.2199999999998</v>
      </c>
      <c r="BA115" s="280">
        <f t="shared" si="44"/>
        <v>2310.2199999999998</v>
      </c>
      <c r="BB115" s="280">
        <f t="shared" si="44"/>
        <v>2310.2199999999998</v>
      </c>
      <c r="BC115" s="280">
        <f t="shared" si="44"/>
        <v>2310.2199999999998</v>
      </c>
      <c r="BD115" s="280">
        <f t="shared" si="44"/>
        <v>2310.2199999999998</v>
      </c>
      <c r="BE115" s="280">
        <f t="shared" si="44"/>
        <v>2310.2199999999998</v>
      </c>
      <c r="BF115" s="280">
        <f t="shared" si="44"/>
        <v>2310.2199999999998</v>
      </c>
      <c r="BG115" s="280">
        <f t="shared" si="44"/>
        <v>2310.2199999999998</v>
      </c>
      <c r="BH115" s="280">
        <f t="shared" si="44"/>
        <v>2310.2199999999998</v>
      </c>
      <c r="BI115" s="280">
        <f t="shared" si="43"/>
        <v>2310.2199999999998</v>
      </c>
      <c r="BJ115" s="280">
        <f t="shared" si="43"/>
        <v>2310.2199999999998</v>
      </c>
      <c r="BK115" s="280">
        <f t="shared" si="43"/>
        <v>2310.2199999999998</v>
      </c>
      <c r="BL115" s="279">
        <f t="shared" si="24"/>
        <v>27722.640000000003</v>
      </c>
      <c r="BN115" s="279">
        <f>BL115</f>
        <v>27722.640000000003</v>
      </c>
    </row>
    <row r="116" spans="1:66" x14ac:dyDescent="0.25">
      <c r="A116" s="268" t="s">
        <v>213</v>
      </c>
      <c r="B116" s="175">
        <v>4.0100000000000004E-2</v>
      </c>
      <c r="C116" s="175">
        <v>3.5699999999999996E-2</v>
      </c>
      <c r="D116" s="272">
        <v>254127435.44</v>
      </c>
      <c r="E116" s="272">
        <v>254103435.88999999</v>
      </c>
      <c r="F116" s="272">
        <v>254113448.78999999</v>
      </c>
      <c r="G116" s="272">
        <v>254332359.53999999</v>
      </c>
      <c r="H116" s="272">
        <v>254542012</v>
      </c>
      <c r="I116" s="272">
        <v>254565389.00999999</v>
      </c>
      <c r="J116" s="272">
        <v>254598224.31</v>
      </c>
      <c r="K116" s="272">
        <v>254598224.31</v>
      </c>
      <c r="L116" s="272">
        <v>254598224.31</v>
      </c>
      <c r="M116" s="272">
        <v>254598224.31</v>
      </c>
      <c r="N116" s="272">
        <v>254598224.31</v>
      </c>
      <c r="O116" s="272">
        <v>254598224.31</v>
      </c>
      <c r="P116" s="272">
        <f t="shared" si="20"/>
        <v>3053373426.5299997</v>
      </c>
      <c r="Q116" s="272">
        <v>254598224.31</v>
      </c>
      <c r="R116" s="272">
        <v>254822014.84</v>
      </c>
      <c r="S116" s="272">
        <v>255347134.345</v>
      </c>
      <c r="T116" s="272">
        <v>255648463.31999999</v>
      </c>
      <c r="U116" s="272">
        <v>255648463.31999999</v>
      </c>
      <c r="V116" s="272">
        <v>255648463.31999999</v>
      </c>
      <c r="W116" s="272">
        <v>255648463.31999999</v>
      </c>
      <c r="X116" s="272">
        <v>255648463.31999999</v>
      </c>
      <c r="Y116" s="272">
        <v>255648463.31999999</v>
      </c>
      <c r="Z116" s="272">
        <v>255648463.31999999</v>
      </c>
      <c r="AA116" s="272">
        <v>255648463.31999999</v>
      </c>
      <c r="AB116" s="272">
        <v>255648463.31999999</v>
      </c>
      <c r="AC116" s="272">
        <v>255648463.31999999</v>
      </c>
      <c r="AD116" s="272">
        <v>255648463.31999999</v>
      </c>
      <c r="AE116" s="272">
        <v>255648463.31999999</v>
      </c>
      <c r="AF116" s="272">
        <v>255648463.31999999</v>
      </c>
      <c r="AG116" s="170">
        <f t="shared" si="21"/>
        <v>3067781559.8400002</v>
      </c>
      <c r="AI116" s="279">
        <f t="shared" si="34"/>
        <v>849209.18</v>
      </c>
      <c r="AJ116" s="279">
        <f t="shared" si="35"/>
        <v>849128.98</v>
      </c>
      <c r="AK116" s="279">
        <f t="shared" si="36"/>
        <v>849162.44</v>
      </c>
      <c r="AL116" s="279">
        <f t="shared" si="28"/>
        <v>849893.97</v>
      </c>
      <c r="AM116" s="279">
        <f t="shared" si="29"/>
        <v>850594.56</v>
      </c>
      <c r="AN116" s="279">
        <f t="shared" si="30"/>
        <v>850672.67</v>
      </c>
      <c r="AO116" s="279">
        <f t="shared" si="45"/>
        <v>850782.4</v>
      </c>
      <c r="AP116" s="279">
        <f t="shared" si="45"/>
        <v>850782.4</v>
      </c>
      <c r="AQ116" s="279">
        <f t="shared" si="45"/>
        <v>850782.4</v>
      </c>
      <c r="AR116" s="279">
        <f t="shared" si="45"/>
        <v>850782.4</v>
      </c>
      <c r="AS116" s="279">
        <f t="shared" si="45"/>
        <v>850782.4</v>
      </c>
      <c r="AT116" s="279">
        <f t="shared" si="45"/>
        <v>850782.4</v>
      </c>
      <c r="AU116" s="280">
        <f t="shared" si="22"/>
        <v>10203356.200000003</v>
      </c>
      <c r="AV116" s="280">
        <f t="shared" si="42"/>
        <v>850782.4</v>
      </c>
      <c r="AW116" s="280">
        <f t="shared" si="42"/>
        <v>851530.23</v>
      </c>
      <c r="AX116" s="280">
        <f t="shared" si="42"/>
        <v>853285.01</v>
      </c>
      <c r="AY116" s="280">
        <f t="shared" si="42"/>
        <v>854291.95</v>
      </c>
      <c r="AZ116" s="280">
        <f t="shared" si="44"/>
        <v>760554.18</v>
      </c>
      <c r="BA116" s="280">
        <f t="shared" si="44"/>
        <v>760554.18</v>
      </c>
      <c r="BB116" s="280">
        <f t="shared" si="44"/>
        <v>760554.18</v>
      </c>
      <c r="BC116" s="280">
        <f t="shared" si="44"/>
        <v>760554.18</v>
      </c>
      <c r="BD116" s="280">
        <f t="shared" si="44"/>
        <v>760554.18</v>
      </c>
      <c r="BE116" s="280">
        <f t="shared" si="44"/>
        <v>760554.18</v>
      </c>
      <c r="BF116" s="280">
        <f t="shared" si="44"/>
        <v>760554.18</v>
      </c>
      <c r="BG116" s="280">
        <f t="shared" si="44"/>
        <v>760554.18</v>
      </c>
      <c r="BH116" s="280">
        <f t="shared" si="44"/>
        <v>760554.18</v>
      </c>
      <c r="BI116" s="280">
        <f t="shared" si="43"/>
        <v>760554.18</v>
      </c>
      <c r="BJ116" s="280">
        <f t="shared" si="43"/>
        <v>760554.18</v>
      </c>
      <c r="BK116" s="280">
        <f t="shared" si="43"/>
        <v>760554.18</v>
      </c>
      <c r="BL116" s="279">
        <f t="shared" si="24"/>
        <v>9126650.1599999983</v>
      </c>
    </row>
    <row r="117" spans="1:66" x14ac:dyDescent="0.25">
      <c r="A117" s="268" t="s">
        <v>592</v>
      </c>
      <c r="B117" s="175">
        <v>4.0100000000000004E-2</v>
      </c>
      <c r="C117" s="175">
        <v>3.5699999999999996E-2</v>
      </c>
      <c r="D117" s="272">
        <v>0</v>
      </c>
      <c r="E117" s="272">
        <v>0</v>
      </c>
      <c r="F117" s="272">
        <v>0</v>
      </c>
      <c r="G117" s="272">
        <v>0</v>
      </c>
      <c r="H117" s="272">
        <v>0</v>
      </c>
      <c r="I117" s="272">
        <v>0</v>
      </c>
      <c r="J117" s="272">
        <v>0</v>
      </c>
      <c r="K117" s="272">
        <v>0</v>
      </c>
      <c r="L117" s="272">
        <v>0</v>
      </c>
      <c r="M117" s="272">
        <v>0</v>
      </c>
      <c r="N117" s="272">
        <v>0</v>
      </c>
      <c r="O117" s="272">
        <v>0</v>
      </c>
      <c r="P117" s="272">
        <f t="shared" si="20"/>
        <v>0</v>
      </c>
      <c r="Q117" s="272">
        <v>0</v>
      </c>
      <c r="R117" s="272">
        <v>0</v>
      </c>
      <c r="S117" s="272">
        <v>0</v>
      </c>
      <c r="T117" s="272">
        <v>0</v>
      </c>
      <c r="U117" s="272">
        <v>0</v>
      </c>
      <c r="V117" s="272">
        <v>0</v>
      </c>
      <c r="W117" s="272">
        <v>0</v>
      </c>
      <c r="X117" s="272">
        <v>0</v>
      </c>
      <c r="Y117" s="272">
        <v>0</v>
      </c>
      <c r="Z117" s="272">
        <v>0</v>
      </c>
      <c r="AA117" s="272">
        <v>0</v>
      </c>
      <c r="AB117" s="272">
        <v>0</v>
      </c>
      <c r="AC117" s="272">
        <v>0</v>
      </c>
      <c r="AD117" s="272">
        <v>0</v>
      </c>
      <c r="AE117" s="272">
        <v>0</v>
      </c>
      <c r="AF117" s="272">
        <v>0</v>
      </c>
      <c r="AG117" s="170">
        <f t="shared" si="21"/>
        <v>0</v>
      </c>
      <c r="AI117" s="279">
        <f t="shared" si="34"/>
        <v>0</v>
      </c>
      <c r="AJ117" s="279">
        <f t="shared" si="35"/>
        <v>0</v>
      </c>
      <c r="AK117" s="279">
        <f t="shared" si="36"/>
        <v>0</v>
      </c>
      <c r="AL117" s="279">
        <f t="shared" ref="AL117:AT145" si="46">ROUND(G117*$B117/12,2)</f>
        <v>0</v>
      </c>
      <c r="AM117" s="279">
        <f t="shared" si="46"/>
        <v>0</v>
      </c>
      <c r="AN117" s="279">
        <f t="shared" si="46"/>
        <v>0</v>
      </c>
      <c r="AO117" s="279">
        <f t="shared" si="46"/>
        <v>0</v>
      </c>
      <c r="AP117" s="279">
        <f t="shared" si="46"/>
        <v>0</v>
      </c>
      <c r="AQ117" s="279">
        <f t="shared" si="46"/>
        <v>0</v>
      </c>
      <c r="AR117" s="279">
        <f t="shared" si="46"/>
        <v>0</v>
      </c>
      <c r="AS117" s="279">
        <f t="shared" si="46"/>
        <v>0</v>
      </c>
      <c r="AT117" s="279">
        <f t="shared" si="46"/>
        <v>0</v>
      </c>
      <c r="AU117" s="280">
        <f t="shared" si="22"/>
        <v>0</v>
      </c>
      <c r="AV117" s="280">
        <f t="shared" si="42"/>
        <v>0</v>
      </c>
      <c r="AW117" s="280">
        <f t="shared" si="42"/>
        <v>0</v>
      </c>
      <c r="AX117" s="280">
        <f t="shared" si="42"/>
        <v>0</v>
      </c>
      <c r="AY117" s="280">
        <f t="shared" si="42"/>
        <v>0</v>
      </c>
      <c r="AZ117" s="280">
        <f t="shared" si="44"/>
        <v>0</v>
      </c>
      <c r="BA117" s="280">
        <f t="shared" si="44"/>
        <v>0</v>
      </c>
      <c r="BB117" s="280">
        <f t="shared" si="44"/>
        <v>0</v>
      </c>
      <c r="BC117" s="280">
        <f t="shared" si="44"/>
        <v>0</v>
      </c>
      <c r="BD117" s="280">
        <f t="shared" si="44"/>
        <v>0</v>
      </c>
      <c r="BE117" s="280">
        <f t="shared" si="44"/>
        <v>0</v>
      </c>
      <c r="BF117" s="280">
        <f t="shared" si="44"/>
        <v>0</v>
      </c>
      <c r="BG117" s="280">
        <f t="shared" si="44"/>
        <v>0</v>
      </c>
      <c r="BH117" s="280">
        <f t="shared" si="44"/>
        <v>0</v>
      </c>
      <c r="BI117" s="280">
        <f t="shared" si="43"/>
        <v>0</v>
      </c>
      <c r="BJ117" s="280">
        <f t="shared" si="43"/>
        <v>0</v>
      </c>
      <c r="BK117" s="280">
        <f t="shared" si="43"/>
        <v>0</v>
      </c>
      <c r="BL117" s="279">
        <f t="shared" si="24"/>
        <v>0</v>
      </c>
      <c r="BN117" s="279">
        <f>BL117</f>
        <v>0</v>
      </c>
    </row>
    <row r="118" spans="1:66" x14ac:dyDescent="0.25">
      <c r="A118" s="268" t="s">
        <v>214</v>
      </c>
      <c r="B118" s="175">
        <v>4.0100000000000004E-2</v>
      </c>
      <c r="C118" s="175">
        <v>3.5699999999999996E-2</v>
      </c>
      <c r="D118" s="272">
        <v>589393.82999999996</v>
      </c>
      <c r="E118" s="272">
        <v>589393.82999999996</v>
      </c>
      <c r="F118" s="272">
        <v>589393.82999999996</v>
      </c>
      <c r="G118" s="272">
        <v>589393.82999999996</v>
      </c>
      <c r="H118" s="272">
        <v>589393.82999999996</v>
      </c>
      <c r="I118" s="272">
        <v>589393.82999999996</v>
      </c>
      <c r="J118" s="272">
        <v>603604.38500000001</v>
      </c>
      <c r="K118" s="272">
        <v>617814.93999999994</v>
      </c>
      <c r="L118" s="272">
        <v>617814.93999999994</v>
      </c>
      <c r="M118" s="272">
        <v>617814.93999999994</v>
      </c>
      <c r="N118" s="272">
        <v>617814.93999999994</v>
      </c>
      <c r="O118" s="272">
        <v>617814.93999999994</v>
      </c>
      <c r="P118" s="272">
        <f t="shared" si="20"/>
        <v>7229042.0649999976</v>
      </c>
      <c r="Q118" s="272">
        <v>617814.93999999994</v>
      </c>
      <c r="R118" s="272">
        <v>617814.93999999994</v>
      </c>
      <c r="S118" s="272">
        <v>617814.93999999994</v>
      </c>
      <c r="T118" s="272">
        <v>617814.93999999994</v>
      </c>
      <c r="U118" s="272">
        <v>617814.93999999994</v>
      </c>
      <c r="V118" s="272">
        <v>617814.93999999994</v>
      </c>
      <c r="W118" s="272">
        <v>617814.93999999994</v>
      </c>
      <c r="X118" s="272">
        <v>617814.93999999994</v>
      </c>
      <c r="Y118" s="272">
        <v>617814.93999999994</v>
      </c>
      <c r="Z118" s="272">
        <v>617814.93999999994</v>
      </c>
      <c r="AA118" s="272">
        <v>617814.93999999994</v>
      </c>
      <c r="AB118" s="272">
        <v>617814.93999999994</v>
      </c>
      <c r="AC118" s="272">
        <v>617814.93999999994</v>
      </c>
      <c r="AD118" s="272">
        <v>617814.93999999994</v>
      </c>
      <c r="AE118" s="272">
        <v>617814.93999999994</v>
      </c>
      <c r="AF118" s="272">
        <v>617814.93999999994</v>
      </c>
      <c r="AG118" s="170">
        <f t="shared" si="21"/>
        <v>7413779.2799999975</v>
      </c>
      <c r="AI118" s="279">
        <f t="shared" ref="AI118:AN174" si="47">ROUND(D118*$B118/12,2)</f>
        <v>1969.56</v>
      </c>
      <c r="AJ118" s="279">
        <f t="shared" si="47"/>
        <v>1969.56</v>
      </c>
      <c r="AK118" s="279">
        <f t="shared" si="47"/>
        <v>1969.56</v>
      </c>
      <c r="AL118" s="279">
        <f t="shared" si="46"/>
        <v>1969.56</v>
      </c>
      <c r="AM118" s="279">
        <f t="shared" si="46"/>
        <v>1969.56</v>
      </c>
      <c r="AN118" s="279">
        <f t="shared" si="46"/>
        <v>1969.56</v>
      </c>
      <c r="AO118" s="279">
        <f t="shared" si="46"/>
        <v>2017.04</v>
      </c>
      <c r="AP118" s="279">
        <f t="shared" si="46"/>
        <v>2064.5300000000002</v>
      </c>
      <c r="AQ118" s="279">
        <f t="shared" si="46"/>
        <v>2064.5300000000002</v>
      </c>
      <c r="AR118" s="279">
        <f t="shared" si="46"/>
        <v>2064.5300000000002</v>
      </c>
      <c r="AS118" s="279">
        <f t="shared" si="46"/>
        <v>2064.5300000000002</v>
      </c>
      <c r="AT118" s="279">
        <f t="shared" si="46"/>
        <v>2064.5300000000002</v>
      </c>
      <c r="AU118" s="280">
        <f t="shared" si="22"/>
        <v>24157.049999999996</v>
      </c>
      <c r="AV118" s="280">
        <f t="shared" si="42"/>
        <v>2064.5300000000002</v>
      </c>
      <c r="AW118" s="280">
        <f t="shared" si="42"/>
        <v>2064.5300000000002</v>
      </c>
      <c r="AX118" s="280">
        <f t="shared" si="42"/>
        <v>2064.5300000000002</v>
      </c>
      <c r="AY118" s="280">
        <f t="shared" si="42"/>
        <v>2064.5300000000002</v>
      </c>
      <c r="AZ118" s="280">
        <f t="shared" si="44"/>
        <v>1838</v>
      </c>
      <c r="BA118" s="280">
        <f t="shared" si="44"/>
        <v>1838</v>
      </c>
      <c r="BB118" s="280">
        <f t="shared" si="44"/>
        <v>1838</v>
      </c>
      <c r="BC118" s="280">
        <f t="shared" si="44"/>
        <v>1838</v>
      </c>
      <c r="BD118" s="280">
        <f t="shared" si="44"/>
        <v>1838</v>
      </c>
      <c r="BE118" s="280">
        <f t="shared" si="44"/>
        <v>1838</v>
      </c>
      <c r="BF118" s="280">
        <f t="shared" si="44"/>
        <v>1838</v>
      </c>
      <c r="BG118" s="280">
        <f t="shared" si="44"/>
        <v>1838</v>
      </c>
      <c r="BH118" s="280">
        <f t="shared" si="44"/>
        <v>1838</v>
      </c>
      <c r="BI118" s="280">
        <f t="shared" si="43"/>
        <v>1838</v>
      </c>
      <c r="BJ118" s="280">
        <f t="shared" si="43"/>
        <v>1838</v>
      </c>
      <c r="BK118" s="280">
        <f t="shared" si="43"/>
        <v>1838</v>
      </c>
      <c r="BL118" s="279">
        <f t="shared" si="24"/>
        <v>22056</v>
      </c>
      <c r="BN118" s="279">
        <f>BL118</f>
        <v>22056</v>
      </c>
    </row>
    <row r="119" spans="1:66" x14ac:dyDescent="0.25">
      <c r="A119" s="268" t="s">
        <v>593</v>
      </c>
      <c r="B119" s="175">
        <v>2.5999999999999999E-2</v>
      </c>
      <c r="C119" s="175">
        <v>4.3500000000000004E-2</v>
      </c>
      <c r="D119" s="272">
        <v>0</v>
      </c>
      <c r="E119" s="272">
        <v>0</v>
      </c>
      <c r="F119" s="272">
        <v>0</v>
      </c>
      <c r="G119" s="272">
        <v>0</v>
      </c>
      <c r="H119" s="272">
        <v>0</v>
      </c>
      <c r="I119" s="272">
        <v>0</v>
      </c>
      <c r="J119" s="272">
        <v>0</v>
      </c>
      <c r="K119" s="272">
        <v>0</v>
      </c>
      <c r="L119" s="272">
        <v>0</v>
      </c>
      <c r="M119" s="272">
        <v>0</v>
      </c>
      <c r="N119" s="272">
        <v>0</v>
      </c>
      <c r="O119" s="272">
        <v>0</v>
      </c>
      <c r="P119" s="272">
        <f t="shared" si="20"/>
        <v>0</v>
      </c>
      <c r="Q119" s="272">
        <v>0</v>
      </c>
      <c r="R119" s="272">
        <v>0</v>
      </c>
      <c r="S119" s="272">
        <v>0</v>
      </c>
      <c r="T119" s="272">
        <v>0</v>
      </c>
      <c r="U119" s="272">
        <v>0</v>
      </c>
      <c r="V119" s="272">
        <v>0</v>
      </c>
      <c r="W119" s="272">
        <v>0</v>
      </c>
      <c r="X119" s="272">
        <v>0</v>
      </c>
      <c r="Y119" s="272">
        <v>0</v>
      </c>
      <c r="Z119" s="272">
        <v>0</v>
      </c>
      <c r="AA119" s="272">
        <v>0</v>
      </c>
      <c r="AB119" s="272">
        <v>0</v>
      </c>
      <c r="AC119" s="272">
        <v>0</v>
      </c>
      <c r="AD119" s="272">
        <v>0</v>
      </c>
      <c r="AE119" s="272">
        <v>0</v>
      </c>
      <c r="AF119" s="272">
        <v>0</v>
      </c>
      <c r="AG119" s="170">
        <f t="shared" si="21"/>
        <v>0</v>
      </c>
      <c r="AI119" s="279">
        <f t="shared" si="47"/>
        <v>0</v>
      </c>
      <c r="AJ119" s="279">
        <f t="shared" si="47"/>
        <v>0</v>
      </c>
      <c r="AK119" s="279">
        <f t="shared" si="47"/>
        <v>0</v>
      </c>
      <c r="AL119" s="279">
        <f t="shared" si="46"/>
        <v>0</v>
      </c>
      <c r="AM119" s="279">
        <f t="shared" si="46"/>
        <v>0</v>
      </c>
      <c r="AN119" s="279">
        <f t="shared" si="46"/>
        <v>0</v>
      </c>
      <c r="AO119" s="279">
        <f t="shared" si="46"/>
        <v>0</v>
      </c>
      <c r="AP119" s="279">
        <f t="shared" si="46"/>
        <v>0</v>
      </c>
      <c r="AQ119" s="279">
        <f t="shared" si="46"/>
        <v>0</v>
      </c>
      <c r="AR119" s="279">
        <f t="shared" si="46"/>
        <v>0</v>
      </c>
      <c r="AS119" s="279">
        <f t="shared" si="46"/>
        <v>0</v>
      </c>
      <c r="AT119" s="279">
        <f t="shared" si="46"/>
        <v>0</v>
      </c>
      <c r="AU119" s="280">
        <f t="shared" si="22"/>
        <v>0</v>
      </c>
      <c r="AV119" s="280">
        <f t="shared" si="42"/>
        <v>0</v>
      </c>
      <c r="AW119" s="280">
        <f t="shared" si="42"/>
        <v>0</v>
      </c>
      <c r="AX119" s="280">
        <f t="shared" si="42"/>
        <v>0</v>
      </c>
      <c r="AY119" s="280">
        <f t="shared" si="42"/>
        <v>0</v>
      </c>
      <c r="AZ119" s="280">
        <f t="shared" si="44"/>
        <v>0</v>
      </c>
      <c r="BA119" s="280">
        <f t="shared" si="44"/>
        <v>0</v>
      </c>
      <c r="BB119" s="280">
        <f t="shared" si="44"/>
        <v>0</v>
      </c>
      <c r="BC119" s="280">
        <f t="shared" si="44"/>
        <v>0</v>
      </c>
      <c r="BD119" s="280">
        <f t="shared" si="44"/>
        <v>0</v>
      </c>
      <c r="BE119" s="280">
        <f t="shared" si="44"/>
        <v>0</v>
      </c>
      <c r="BF119" s="280">
        <f t="shared" si="44"/>
        <v>0</v>
      </c>
      <c r="BG119" s="280">
        <f t="shared" si="44"/>
        <v>0</v>
      </c>
      <c r="BH119" s="280">
        <f t="shared" si="44"/>
        <v>0</v>
      </c>
      <c r="BI119" s="280">
        <f t="shared" si="43"/>
        <v>0</v>
      </c>
      <c r="BJ119" s="280">
        <f t="shared" si="43"/>
        <v>0</v>
      </c>
      <c r="BK119" s="280">
        <f t="shared" si="43"/>
        <v>0</v>
      </c>
      <c r="BL119" s="279">
        <f t="shared" si="24"/>
        <v>0</v>
      </c>
      <c r="BN119" s="279">
        <f>BL119</f>
        <v>0</v>
      </c>
    </row>
    <row r="120" spans="1:66" x14ac:dyDescent="0.25">
      <c r="A120" s="268" t="s">
        <v>594</v>
      </c>
      <c r="B120" s="175">
        <v>2.5999999999999999E-2</v>
      </c>
      <c r="C120" s="175">
        <v>4.3500000000000004E-2</v>
      </c>
      <c r="D120" s="272">
        <v>0</v>
      </c>
      <c r="E120" s="272">
        <v>0</v>
      </c>
      <c r="F120" s="272">
        <v>0</v>
      </c>
      <c r="G120" s="272">
        <v>0</v>
      </c>
      <c r="H120" s="272">
        <v>0</v>
      </c>
      <c r="I120" s="272">
        <v>0</v>
      </c>
      <c r="J120" s="272">
        <v>0</v>
      </c>
      <c r="K120" s="272">
        <v>0</v>
      </c>
      <c r="L120" s="272">
        <v>0</v>
      </c>
      <c r="M120" s="272">
        <v>0</v>
      </c>
      <c r="N120" s="272">
        <v>0</v>
      </c>
      <c r="O120" s="272">
        <v>0</v>
      </c>
      <c r="P120" s="272">
        <f t="shared" si="20"/>
        <v>0</v>
      </c>
      <c r="Q120" s="272">
        <v>0</v>
      </c>
      <c r="R120" s="272">
        <v>0</v>
      </c>
      <c r="S120" s="272">
        <v>0</v>
      </c>
      <c r="T120" s="272">
        <v>0</v>
      </c>
      <c r="U120" s="272">
        <v>0</v>
      </c>
      <c r="V120" s="272">
        <v>0</v>
      </c>
      <c r="W120" s="272">
        <v>0</v>
      </c>
      <c r="X120" s="272">
        <v>0</v>
      </c>
      <c r="Y120" s="272">
        <v>0</v>
      </c>
      <c r="Z120" s="272">
        <v>0</v>
      </c>
      <c r="AA120" s="272">
        <v>0</v>
      </c>
      <c r="AB120" s="272">
        <v>0</v>
      </c>
      <c r="AC120" s="272">
        <v>0</v>
      </c>
      <c r="AD120" s="272">
        <v>0</v>
      </c>
      <c r="AE120" s="272">
        <v>0</v>
      </c>
      <c r="AF120" s="272">
        <v>0</v>
      </c>
      <c r="AG120" s="170">
        <f t="shared" si="21"/>
        <v>0</v>
      </c>
      <c r="AI120" s="279">
        <f t="shared" si="47"/>
        <v>0</v>
      </c>
      <c r="AJ120" s="279">
        <f t="shared" si="47"/>
        <v>0</v>
      </c>
      <c r="AK120" s="279">
        <f t="shared" si="47"/>
        <v>0</v>
      </c>
      <c r="AL120" s="279">
        <f t="shared" si="46"/>
        <v>0</v>
      </c>
      <c r="AM120" s="279">
        <f t="shared" si="46"/>
        <v>0</v>
      </c>
      <c r="AN120" s="279">
        <f t="shared" si="46"/>
        <v>0</v>
      </c>
      <c r="AO120" s="279">
        <f t="shared" si="46"/>
        <v>0</v>
      </c>
      <c r="AP120" s="279">
        <f t="shared" si="46"/>
        <v>0</v>
      </c>
      <c r="AQ120" s="279">
        <f t="shared" si="46"/>
        <v>0</v>
      </c>
      <c r="AR120" s="279">
        <f t="shared" si="46"/>
        <v>0</v>
      </c>
      <c r="AS120" s="279">
        <f t="shared" si="46"/>
        <v>0</v>
      </c>
      <c r="AT120" s="279">
        <f t="shared" si="46"/>
        <v>0</v>
      </c>
      <c r="AU120" s="280">
        <f t="shared" si="22"/>
        <v>0</v>
      </c>
      <c r="AV120" s="280">
        <f t="shared" si="42"/>
        <v>0</v>
      </c>
      <c r="AW120" s="280">
        <f t="shared" si="42"/>
        <v>0</v>
      </c>
      <c r="AX120" s="280">
        <f t="shared" si="42"/>
        <v>0</v>
      </c>
      <c r="AY120" s="280">
        <f t="shared" si="42"/>
        <v>0</v>
      </c>
      <c r="AZ120" s="280">
        <f t="shared" si="44"/>
        <v>0</v>
      </c>
      <c r="BA120" s="280">
        <f t="shared" si="44"/>
        <v>0</v>
      </c>
      <c r="BB120" s="280">
        <f t="shared" si="44"/>
        <v>0</v>
      </c>
      <c r="BC120" s="280">
        <f t="shared" si="44"/>
        <v>0</v>
      </c>
      <c r="BD120" s="280">
        <f t="shared" si="44"/>
        <v>0</v>
      </c>
      <c r="BE120" s="280">
        <f t="shared" si="44"/>
        <v>0</v>
      </c>
      <c r="BF120" s="280">
        <f t="shared" si="44"/>
        <v>0</v>
      </c>
      <c r="BG120" s="280">
        <f t="shared" si="44"/>
        <v>0</v>
      </c>
      <c r="BH120" s="280">
        <f t="shared" si="44"/>
        <v>0</v>
      </c>
      <c r="BI120" s="280">
        <f t="shared" si="43"/>
        <v>0</v>
      </c>
      <c r="BJ120" s="280">
        <f t="shared" si="43"/>
        <v>0</v>
      </c>
      <c r="BK120" s="280">
        <f t="shared" si="43"/>
        <v>0</v>
      </c>
      <c r="BL120" s="279">
        <f t="shared" si="24"/>
        <v>0</v>
      </c>
      <c r="BN120" s="279">
        <f>BL120</f>
        <v>0</v>
      </c>
    </row>
    <row r="121" spans="1:66" x14ac:dyDescent="0.25">
      <c r="A121" s="268" t="s">
        <v>215</v>
      </c>
      <c r="B121" s="175">
        <v>0</v>
      </c>
      <c r="C121" s="175">
        <v>0</v>
      </c>
      <c r="D121" s="272">
        <v>152243.76</v>
      </c>
      <c r="E121" s="272">
        <v>152243.76</v>
      </c>
      <c r="F121" s="272">
        <v>152243.76</v>
      </c>
      <c r="G121" s="272">
        <v>152243.76</v>
      </c>
      <c r="H121" s="272">
        <v>76121.88</v>
      </c>
      <c r="I121" s="272">
        <v>0</v>
      </c>
      <c r="J121" s="272">
        <v>0</v>
      </c>
      <c r="K121" s="272">
        <v>0</v>
      </c>
      <c r="L121" s="272">
        <v>0</v>
      </c>
      <c r="M121" s="272">
        <v>0</v>
      </c>
      <c r="N121" s="272">
        <v>0</v>
      </c>
      <c r="O121" s="272">
        <v>0</v>
      </c>
      <c r="P121" s="272">
        <f t="shared" si="20"/>
        <v>685096.92</v>
      </c>
      <c r="Q121" s="272">
        <v>0</v>
      </c>
      <c r="R121" s="272">
        <v>0</v>
      </c>
      <c r="S121" s="272">
        <v>0</v>
      </c>
      <c r="T121" s="272">
        <v>0</v>
      </c>
      <c r="U121" s="272">
        <v>0</v>
      </c>
      <c r="V121" s="272">
        <v>0</v>
      </c>
      <c r="W121" s="272">
        <v>0</v>
      </c>
      <c r="X121" s="272">
        <v>0</v>
      </c>
      <c r="Y121" s="272">
        <v>0</v>
      </c>
      <c r="Z121" s="272">
        <v>0</v>
      </c>
      <c r="AA121" s="272">
        <v>0</v>
      </c>
      <c r="AB121" s="272">
        <v>-76121.88</v>
      </c>
      <c r="AC121" s="272">
        <v>-152243.76</v>
      </c>
      <c r="AD121" s="272">
        <v>-152243.76</v>
      </c>
      <c r="AE121" s="272">
        <v>-152243.76</v>
      </c>
      <c r="AF121" s="272">
        <v>-152243.76</v>
      </c>
      <c r="AG121" s="170">
        <f t="shared" si="21"/>
        <v>-685096.92</v>
      </c>
      <c r="AI121" s="279">
        <f t="shared" si="47"/>
        <v>0</v>
      </c>
      <c r="AJ121" s="279">
        <f t="shared" si="47"/>
        <v>0</v>
      </c>
      <c r="AK121" s="279">
        <f t="shared" si="47"/>
        <v>0</v>
      </c>
      <c r="AL121" s="279">
        <f t="shared" si="46"/>
        <v>0</v>
      </c>
      <c r="AM121" s="279">
        <f t="shared" si="46"/>
        <v>0</v>
      </c>
      <c r="AN121" s="279">
        <f t="shared" si="46"/>
        <v>0</v>
      </c>
      <c r="AO121" s="279">
        <f t="shared" si="46"/>
        <v>0</v>
      </c>
      <c r="AP121" s="279">
        <f t="shared" si="46"/>
        <v>0</v>
      </c>
      <c r="AQ121" s="279">
        <f t="shared" si="46"/>
        <v>0</v>
      </c>
      <c r="AR121" s="279">
        <f t="shared" si="46"/>
        <v>0</v>
      </c>
      <c r="AS121" s="279">
        <f t="shared" si="46"/>
        <v>0</v>
      </c>
      <c r="AT121" s="279">
        <f t="shared" si="46"/>
        <v>0</v>
      </c>
      <c r="AU121" s="280">
        <f t="shared" si="22"/>
        <v>0</v>
      </c>
      <c r="AV121" s="280">
        <f t="shared" si="42"/>
        <v>0</v>
      </c>
      <c r="AW121" s="280">
        <f t="shared" si="42"/>
        <v>0</v>
      </c>
      <c r="AX121" s="280">
        <f t="shared" si="42"/>
        <v>0</v>
      </c>
      <c r="AY121" s="280">
        <f t="shared" si="42"/>
        <v>0</v>
      </c>
      <c r="AZ121" s="280">
        <f t="shared" si="44"/>
        <v>0</v>
      </c>
      <c r="BA121" s="280">
        <f t="shared" si="44"/>
        <v>0</v>
      </c>
      <c r="BB121" s="280">
        <f t="shared" si="44"/>
        <v>0</v>
      </c>
      <c r="BC121" s="280">
        <f t="shared" si="44"/>
        <v>0</v>
      </c>
      <c r="BD121" s="280">
        <f t="shared" si="44"/>
        <v>0</v>
      </c>
      <c r="BE121" s="280">
        <f t="shared" si="44"/>
        <v>0</v>
      </c>
      <c r="BF121" s="280">
        <f t="shared" si="44"/>
        <v>0</v>
      </c>
      <c r="BG121" s="280">
        <f t="shared" si="44"/>
        <v>0</v>
      </c>
      <c r="BH121" s="280">
        <f t="shared" si="44"/>
        <v>0</v>
      </c>
      <c r="BI121" s="280">
        <f t="shared" si="43"/>
        <v>0</v>
      </c>
      <c r="BJ121" s="280">
        <f t="shared" si="43"/>
        <v>0</v>
      </c>
      <c r="BK121" s="280">
        <f t="shared" si="43"/>
        <v>0</v>
      </c>
      <c r="BL121" s="279">
        <f t="shared" si="24"/>
        <v>0</v>
      </c>
    </row>
    <row r="122" spans="1:66" x14ac:dyDescent="0.25">
      <c r="A122" s="268" t="s">
        <v>216</v>
      </c>
      <c r="B122" s="175">
        <v>0</v>
      </c>
      <c r="C122" s="175">
        <v>0</v>
      </c>
      <c r="D122" s="272">
        <v>41300.9</v>
      </c>
      <c r="E122" s="272">
        <v>41300.9</v>
      </c>
      <c r="F122" s="272">
        <v>41300.9</v>
      </c>
      <c r="G122" s="272">
        <v>41300.9</v>
      </c>
      <c r="H122" s="272">
        <v>20650.45</v>
      </c>
      <c r="I122" s="272">
        <v>0</v>
      </c>
      <c r="J122" s="272">
        <v>0</v>
      </c>
      <c r="K122" s="272">
        <v>0</v>
      </c>
      <c r="L122" s="272">
        <v>0</v>
      </c>
      <c r="M122" s="272">
        <v>0</v>
      </c>
      <c r="N122" s="272">
        <v>0</v>
      </c>
      <c r="O122" s="272">
        <v>0</v>
      </c>
      <c r="P122" s="272">
        <f t="shared" si="20"/>
        <v>185854.05000000002</v>
      </c>
      <c r="Q122" s="272">
        <v>0</v>
      </c>
      <c r="R122" s="272">
        <v>0</v>
      </c>
      <c r="S122" s="272">
        <v>0</v>
      </c>
      <c r="T122" s="272">
        <v>0</v>
      </c>
      <c r="U122" s="272">
        <v>0</v>
      </c>
      <c r="V122" s="272">
        <v>0</v>
      </c>
      <c r="W122" s="272">
        <v>0</v>
      </c>
      <c r="X122" s="272">
        <v>0</v>
      </c>
      <c r="Y122" s="272">
        <v>0</v>
      </c>
      <c r="Z122" s="272">
        <v>0</v>
      </c>
      <c r="AA122" s="272">
        <v>0</v>
      </c>
      <c r="AB122" s="272">
        <v>-20650.45</v>
      </c>
      <c r="AC122" s="272">
        <v>-41300.9</v>
      </c>
      <c r="AD122" s="272">
        <v>-41300.9</v>
      </c>
      <c r="AE122" s="272">
        <v>-41300.9</v>
      </c>
      <c r="AF122" s="272">
        <v>-41300.9</v>
      </c>
      <c r="AG122" s="170">
        <f t="shared" si="21"/>
        <v>-185854.05</v>
      </c>
      <c r="AI122" s="279">
        <f t="shared" si="47"/>
        <v>0</v>
      </c>
      <c r="AJ122" s="279">
        <f t="shared" si="47"/>
        <v>0</v>
      </c>
      <c r="AK122" s="279">
        <f t="shared" si="47"/>
        <v>0</v>
      </c>
      <c r="AL122" s="279">
        <f t="shared" si="46"/>
        <v>0</v>
      </c>
      <c r="AM122" s="279">
        <f t="shared" si="46"/>
        <v>0</v>
      </c>
      <c r="AN122" s="279">
        <f t="shared" si="46"/>
        <v>0</v>
      </c>
      <c r="AO122" s="279">
        <f t="shared" si="46"/>
        <v>0</v>
      </c>
      <c r="AP122" s="279">
        <f t="shared" si="46"/>
        <v>0</v>
      </c>
      <c r="AQ122" s="279">
        <f t="shared" si="46"/>
        <v>0</v>
      </c>
      <c r="AR122" s="279">
        <f t="shared" si="46"/>
        <v>0</v>
      </c>
      <c r="AS122" s="279">
        <f t="shared" si="46"/>
        <v>0</v>
      </c>
      <c r="AT122" s="279">
        <f t="shared" si="46"/>
        <v>0</v>
      </c>
      <c r="AU122" s="280">
        <f t="shared" si="22"/>
        <v>0</v>
      </c>
      <c r="AV122" s="280">
        <f t="shared" si="42"/>
        <v>0</v>
      </c>
      <c r="AW122" s="280">
        <f t="shared" si="42"/>
        <v>0</v>
      </c>
      <c r="AX122" s="280">
        <f t="shared" si="42"/>
        <v>0</v>
      </c>
      <c r="AY122" s="280">
        <f t="shared" si="42"/>
        <v>0</v>
      </c>
      <c r="AZ122" s="280">
        <f t="shared" si="44"/>
        <v>0</v>
      </c>
      <c r="BA122" s="280">
        <f t="shared" si="44"/>
        <v>0</v>
      </c>
      <c r="BB122" s="280">
        <f t="shared" si="44"/>
        <v>0</v>
      </c>
      <c r="BC122" s="280">
        <f t="shared" si="44"/>
        <v>0</v>
      </c>
      <c r="BD122" s="280">
        <f t="shared" si="44"/>
        <v>0</v>
      </c>
      <c r="BE122" s="280">
        <f t="shared" si="44"/>
        <v>0</v>
      </c>
      <c r="BF122" s="280">
        <f t="shared" si="44"/>
        <v>0</v>
      </c>
      <c r="BG122" s="280">
        <f t="shared" si="44"/>
        <v>0</v>
      </c>
      <c r="BH122" s="280">
        <f t="shared" si="44"/>
        <v>0</v>
      </c>
      <c r="BI122" s="280">
        <f t="shared" si="43"/>
        <v>0</v>
      </c>
      <c r="BJ122" s="280">
        <f t="shared" si="43"/>
        <v>0</v>
      </c>
      <c r="BK122" s="280">
        <f t="shared" si="43"/>
        <v>0</v>
      </c>
      <c r="BL122" s="279">
        <f t="shared" si="24"/>
        <v>0</v>
      </c>
    </row>
    <row r="123" spans="1:66" x14ac:dyDescent="0.25">
      <c r="A123" s="268" t="s">
        <v>595</v>
      </c>
      <c r="B123" s="175">
        <v>0</v>
      </c>
      <c r="C123" s="175">
        <v>0</v>
      </c>
      <c r="D123" s="272">
        <v>1831840.98</v>
      </c>
      <c r="E123" s="272">
        <v>1831840.98</v>
      </c>
      <c r="F123" s="272">
        <v>1831840.98</v>
      </c>
      <c r="G123" s="272">
        <v>1831840.98</v>
      </c>
      <c r="H123" s="272">
        <v>1831840.98</v>
      </c>
      <c r="I123" s="272">
        <v>1831840.98</v>
      </c>
      <c r="J123" s="272">
        <v>1831840.98</v>
      </c>
      <c r="K123" s="272">
        <v>1831840.98</v>
      </c>
      <c r="L123" s="272">
        <v>1831840.98</v>
      </c>
      <c r="M123" s="272">
        <v>1831840.98</v>
      </c>
      <c r="N123" s="272">
        <v>1831840.98</v>
      </c>
      <c r="O123" s="272">
        <v>1831840.98</v>
      </c>
      <c r="P123" s="272">
        <f t="shared" si="20"/>
        <v>21982091.760000002</v>
      </c>
      <c r="Q123" s="272">
        <v>1831840.98</v>
      </c>
      <c r="R123" s="272">
        <v>1831840.98</v>
      </c>
      <c r="S123" s="272">
        <v>1831840.98</v>
      </c>
      <c r="T123" s="272">
        <v>1831840.98</v>
      </c>
      <c r="U123" s="272">
        <v>1831840.98</v>
      </c>
      <c r="V123" s="272">
        <v>1831840.98</v>
      </c>
      <c r="W123" s="272">
        <v>1831840.98</v>
      </c>
      <c r="X123" s="272">
        <v>1831840.98</v>
      </c>
      <c r="Y123" s="272">
        <v>1831840.98</v>
      </c>
      <c r="Z123" s="272">
        <v>1831840.98</v>
      </c>
      <c r="AA123" s="272">
        <v>1831840.98</v>
      </c>
      <c r="AB123" s="272">
        <v>915920.49</v>
      </c>
      <c r="AC123" s="272">
        <v>0</v>
      </c>
      <c r="AD123" s="272">
        <v>0</v>
      </c>
      <c r="AE123" s="272">
        <v>0</v>
      </c>
      <c r="AF123" s="272">
        <v>0</v>
      </c>
      <c r="AG123" s="170">
        <f t="shared" si="21"/>
        <v>13738807.350000001</v>
      </c>
      <c r="AI123" s="279">
        <f t="shared" si="47"/>
        <v>0</v>
      </c>
      <c r="AJ123" s="279">
        <f t="shared" si="47"/>
        <v>0</v>
      </c>
      <c r="AK123" s="279">
        <f t="shared" si="47"/>
        <v>0</v>
      </c>
      <c r="AL123" s="279">
        <f t="shared" si="46"/>
        <v>0</v>
      </c>
      <c r="AM123" s="279">
        <f t="shared" si="46"/>
        <v>0</v>
      </c>
      <c r="AN123" s="279">
        <f t="shared" si="46"/>
        <v>0</v>
      </c>
      <c r="AO123" s="279">
        <f t="shared" si="46"/>
        <v>0</v>
      </c>
      <c r="AP123" s="279">
        <f t="shared" si="46"/>
        <v>0</v>
      </c>
      <c r="AQ123" s="279">
        <f t="shared" si="46"/>
        <v>0</v>
      </c>
      <c r="AR123" s="279">
        <f t="shared" si="46"/>
        <v>0</v>
      </c>
      <c r="AS123" s="279">
        <f t="shared" si="46"/>
        <v>0</v>
      </c>
      <c r="AT123" s="279">
        <f t="shared" si="46"/>
        <v>0</v>
      </c>
      <c r="AU123" s="280">
        <f t="shared" si="22"/>
        <v>0</v>
      </c>
      <c r="AV123" s="280">
        <f t="shared" si="42"/>
        <v>0</v>
      </c>
      <c r="AW123" s="280">
        <f t="shared" si="42"/>
        <v>0</v>
      </c>
      <c r="AX123" s="280">
        <f t="shared" si="42"/>
        <v>0</v>
      </c>
      <c r="AY123" s="280">
        <f t="shared" si="42"/>
        <v>0</v>
      </c>
      <c r="AZ123" s="280">
        <f t="shared" si="44"/>
        <v>0</v>
      </c>
      <c r="BA123" s="280">
        <f t="shared" si="44"/>
        <v>0</v>
      </c>
      <c r="BB123" s="280">
        <f t="shared" si="44"/>
        <v>0</v>
      </c>
      <c r="BC123" s="280">
        <f t="shared" si="44"/>
        <v>0</v>
      </c>
      <c r="BD123" s="280">
        <f t="shared" si="44"/>
        <v>0</v>
      </c>
      <c r="BE123" s="280">
        <f t="shared" si="44"/>
        <v>0</v>
      </c>
      <c r="BF123" s="280">
        <f t="shared" si="44"/>
        <v>0</v>
      </c>
      <c r="BG123" s="280">
        <f t="shared" si="44"/>
        <v>0</v>
      </c>
      <c r="BH123" s="280">
        <f t="shared" si="44"/>
        <v>0</v>
      </c>
      <c r="BI123" s="280">
        <f t="shared" si="43"/>
        <v>0</v>
      </c>
      <c r="BJ123" s="280">
        <f t="shared" si="43"/>
        <v>0</v>
      </c>
      <c r="BK123" s="280">
        <f t="shared" si="43"/>
        <v>0</v>
      </c>
      <c r="BL123" s="279">
        <f t="shared" si="24"/>
        <v>0</v>
      </c>
    </row>
    <row r="124" spans="1:66" x14ac:dyDescent="0.25">
      <c r="A124" s="268" t="s">
        <v>596</v>
      </c>
      <c r="B124" s="175">
        <v>0</v>
      </c>
      <c r="C124" s="175">
        <v>0</v>
      </c>
      <c r="D124" s="272">
        <v>0</v>
      </c>
      <c r="E124" s="272">
        <v>0</v>
      </c>
      <c r="F124" s="272">
        <v>0</v>
      </c>
      <c r="G124" s="272">
        <v>0</v>
      </c>
      <c r="H124" s="272">
        <v>0</v>
      </c>
      <c r="I124" s="272">
        <v>0</v>
      </c>
      <c r="J124" s="272">
        <v>0</v>
      </c>
      <c r="K124" s="272">
        <v>0</v>
      </c>
      <c r="L124" s="272">
        <v>0</v>
      </c>
      <c r="M124" s="272">
        <v>0</v>
      </c>
      <c r="N124" s="272">
        <v>0</v>
      </c>
      <c r="O124" s="272">
        <v>0</v>
      </c>
      <c r="P124" s="272">
        <f t="shared" si="20"/>
        <v>0</v>
      </c>
      <c r="Q124" s="272">
        <v>0</v>
      </c>
      <c r="R124" s="272">
        <v>0</v>
      </c>
      <c r="S124" s="272">
        <v>0</v>
      </c>
      <c r="T124" s="272">
        <v>0</v>
      </c>
      <c r="U124" s="272">
        <v>0</v>
      </c>
      <c r="V124" s="272">
        <v>0</v>
      </c>
      <c r="W124" s="272">
        <v>0</v>
      </c>
      <c r="X124" s="272">
        <v>0</v>
      </c>
      <c r="Y124" s="272">
        <v>0</v>
      </c>
      <c r="Z124" s="272">
        <v>0</v>
      </c>
      <c r="AA124" s="272">
        <v>0</v>
      </c>
      <c r="AB124" s="272">
        <v>0</v>
      </c>
      <c r="AC124" s="272">
        <v>0</v>
      </c>
      <c r="AD124" s="272">
        <v>0</v>
      </c>
      <c r="AE124" s="272">
        <v>0</v>
      </c>
      <c r="AF124" s="272">
        <v>0</v>
      </c>
      <c r="AG124" s="170">
        <f t="shared" si="21"/>
        <v>0</v>
      </c>
      <c r="AI124" s="279">
        <f t="shared" si="47"/>
        <v>0</v>
      </c>
      <c r="AJ124" s="279">
        <f t="shared" si="47"/>
        <v>0</v>
      </c>
      <c r="AK124" s="279">
        <f t="shared" si="47"/>
        <v>0</v>
      </c>
      <c r="AL124" s="279">
        <f t="shared" si="46"/>
        <v>0</v>
      </c>
      <c r="AM124" s="279">
        <f t="shared" si="46"/>
        <v>0</v>
      </c>
      <c r="AN124" s="279">
        <f t="shared" si="46"/>
        <v>0</v>
      </c>
      <c r="AO124" s="279">
        <f t="shared" si="46"/>
        <v>0</v>
      </c>
      <c r="AP124" s="279">
        <f t="shared" si="46"/>
        <v>0</v>
      </c>
      <c r="AQ124" s="279">
        <f t="shared" si="46"/>
        <v>0</v>
      </c>
      <c r="AR124" s="279">
        <f t="shared" si="46"/>
        <v>0</v>
      </c>
      <c r="AS124" s="279">
        <f t="shared" si="46"/>
        <v>0</v>
      </c>
      <c r="AT124" s="279">
        <f t="shared" si="46"/>
        <v>0</v>
      </c>
      <c r="AU124" s="280">
        <f t="shared" si="22"/>
        <v>0</v>
      </c>
      <c r="AV124" s="280">
        <f t="shared" si="42"/>
        <v>0</v>
      </c>
      <c r="AW124" s="280">
        <f t="shared" si="42"/>
        <v>0</v>
      </c>
      <c r="AX124" s="280">
        <f t="shared" si="42"/>
        <v>0</v>
      </c>
      <c r="AY124" s="280">
        <f t="shared" si="42"/>
        <v>0</v>
      </c>
      <c r="AZ124" s="280">
        <f t="shared" si="44"/>
        <v>0</v>
      </c>
      <c r="BA124" s="280">
        <f t="shared" si="44"/>
        <v>0</v>
      </c>
      <c r="BB124" s="280">
        <f t="shared" si="44"/>
        <v>0</v>
      </c>
      <c r="BC124" s="280">
        <f t="shared" si="44"/>
        <v>0</v>
      </c>
      <c r="BD124" s="280">
        <f t="shared" si="44"/>
        <v>0</v>
      </c>
      <c r="BE124" s="280">
        <f t="shared" si="44"/>
        <v>0</v>
      </c>
      <c r="BF124" s="280">
        <f t="shared" si="44"/>
        <v>0</v>
      </c>
      <c r="BG124" s="280">
        <f t="shared" si="44"/>
        <v>0</v>
      </c>
      <c r="BH124" s="280">
        <f t="shared" si="44"/>
        <v>0</v>
      </c>
      <c r="BI124" s="280">
        <f t="shared" si="43"/>
        <v>0</v>
      </c>
      <c r="BJ124" s="280">
        <f t="shared" si="43"/>
        <v>0</v>
      </c>
      <c r="BK124" s="280">
        <f t="shared" si="43"/>
        <v>0</v>
      </c>
      <c r="BL124" s="279">
        <f t="shared" si="24"/>
        <v>0</v>
      </c>
      <c r="BN124" s="279">
        <f>BL124</f>
        <v>0</v>
      </c>
    </row>
    <row r="125" spans="1:66" x14ac:dyDescent="0.25">
      <c r="A125" s="268" t="s">
        <v>217</v>
      </c>
      <c r="B125" s="175">
        <v>0</v>
      </c>
      <c r="C125" s="175">
        <v>0</v>
      </c>
      <c r="D125" s="272">
        <v>277179.53000000003</v>
      </c>
      <c r="E125" s="272">
        <v>277179.53000000003</v>
      </c>
      <c r="F125" s="272">
        <v>277179.53000000003</v>
      </c>
      <c r="G125" s="272">
        <v>277179.53000000003</v>
      </c>
      <c r="H125" s="272">
        <v>138589.76999999999</v>
      </c>
      <c r="I125" s="272">
        <v>0</v>
      </c>
      <c r="J125" s="272">
        <v>0</v>
      </c>
      <c r="K125" s="272">
        <v>0</v>
      </c>
      <c r="L125" s="272">
        <v>0</v>
      </c>
      <c r="M125" s="272">
        <v>0</v>
      </c>
      <c r="N125" s="272">
        <v>0</v>
      </c>
      <c r="O125" s="272">
        <v>0</v>
      </c>
      <c r="P125" s="272">
        <f t="shared" si="20"/>
        <v>1247307.8900000001</v>
      </c>
      <c r="Q125" s="272">
        <v>0</v>
      </c>
      <c r="R125" s="272">
        <v>0</v>
      </c>
      <c r="S125" s="272">
        <v>0</v>
      </c>
      <c r="T125" s="272">
        <v>0</v>
      </c>
      <c r="U125" s="272">
        <v>0</v>
      </c>
      <c r="V125" s="272">
        <v>0</v>
      </c>
      <c r="W125" s="272">
        <v>0</v>
      </c>
      <c r="X125" s="272">
        <v>0</v>
      </c>
      <c r="Y125" s="272">
        <v>0</v>
      </c>
      <c r="Z125" s="272">
        <v>0</v>
      </c>
      <c r="AA125" s="272">
        <v>0</v>
      </c>
      <c r="AB125" s="272">
        <v>-138589.76500000001</v>
      </c>
      <c r="AC125" s="272">
        <v>-277179.53000000003</v>
      </c>
      <c r="AD125" s="272">
        <v>-277179.53000000003</v>
      </c>
      <c r="AE125" s="272">
        <v>-277179.53000000003</v>
      </c>
      <c r="AF125" s="272">
        <v>-277179.53000000003</v>
      </c>
      <c r="AG125" s="170">
        <f t="shared" si="21"/>
        <v>-1247307.8850000002</v>
      </c>
      <c r="AI125" s="279">
        <f t="shared" si="47"/>
        <v>0</v>
      </c>
      <c r="AJ125" s="279">
        <f t="shared" si="47"/>
        <v>0</v>
      </c>
      <c r="AK125" s="279">
        <f t="shared" si="47"/>
        <v>0</v>
      </c>
      <c r="AL125" s="279">
        <f t="shared" si="46"/>
        <v>0</v>
      </c>
      <c r="AM125" s="279">
        <f t="shared" si="46"/>
        <v>0</v>
      </c>
      <c r="AN125" s="279">
        <f t="shared" si="46"/>
        <v>0</v>
      </c>
      <c r="AO125" s="279">
        <f t="shared" si="46"/>
        <v>0</v>
      </c>
      <c r="AP125" s="279">
        <f t="shared" si="46"/>
        <v>0</v>
      </c>
      <c r="AQ125" s="279">
        <f t="shared" si="46"/>
        <v>0</v>
      </c>
      <c r="AR125" s="279">
        <f t="shared" si="46"/>
        <v>0</v>
      </c>
      <c r="AS125" s="279">
        <f t="shared" si="46"/>
        <v>0</v>
      </c>
      <c r="AT125" s="279">
        <f t="shared" si="46"/>
        <v>0</v>
      </c>
      <c r="AU125" s="280">
        <f t="shared" si="22"/>
        <v>0</v>
      </c>
      <c r="AV125" s="280">
        <f t="shared" si="42"/>
        <v>0</v>
      </c>
      <c r="AW125" s="280">
        <f t="shared" si="42"/>
        <v>0</v>
      </c>
      <c r="AX125" s="280">
        <f t="shared" si="42"/>
        <v>0</v>
      </c>
      <c r="AY125" s="280">
        <f t="shared" si="42"/>
        <v>0</v>
      </c>
      <c r="AZ125" s="280">
        <f t="shared" si="44"/>
        <v>0</v>
      </c>
      <c r="BA125" s="280">
        <f t="shared" si="44"/>
        <v>0</v>
      </c>
      <c r="BB125" s="280">
        <f t="shared" si="44"/>
        <v>0</v>
      </c>
      <c r="BC125" s="280">
        <f t="shared" si="44"/>
        <v>0</v>
      </c>
      <c r="BD125" s="280">
        <f t="shared" si="44"/>
        <v>0</v>
      </c>
      <c r="BE125" s="280">
        <f t="shared" si="44"/>
        <v>0</v>
      </c>
      <c r="BF125" s="280">
        <f t="shared" si="44"/>
        <v>0</v>
      </c>
      <c r="BG125" s="280">
        <f t="shared" si="44"/>
        <v>0</v>
      </c>
      <c r="BH125" s="280">
        <f t="shared" si="44"/>
        <v>0</v>
      </c>
      <c r="BI125" s="280">
        <f t="shared" si="43"/>
        <v>0</v>
      </c>
      <c r="BJ125" s="280">
        <f t="shared" si="43"/>
        <v>0</v>
      </c>
      <c r="BK125" s="280">
        <f t="shared" si="43"/>
        <v>0</v>
      </c>
      <c r="BL125" s="279">
        <f t="shared" si="24"/>
        <v>0</v>
      </c>
    </row>
    <row r="126" spans="1:66" x14ac:dyDescent="0.25">
      <c r="A126" s="268" t="s">
        <v>597</v>
      </c>
      <c r="B126" s="175">
        <v>0</v>
      </c>
      <c r="C126" s="175">
        <v>0</v>
      </c>
      <c r="D126" s="272">
        <v>0</v>
      </c>
      <c r="E126" s="272">
        <v>0</v>
      </c>
      <c r="F126" s="272">
        <v>0</v>
      </c>
      <c r="G126" s="272">
        <v>0</v>
      </c>
      <c r="H126" s="272">
        <v>0</v>
      </c>
      <c r="I126" s="272">
        <v>0</v>
      </c>
      <c r="J126" s="272">
        <v>0</v>
      </c>
      <c r="K126" s="272">
        <v>0</v>
      </c>
      <c r="L126" s="272">
        <v>0</v>
      </c>
      <c r="M126" s="272">
        <v>0</v>
      </c>
      <c r="N126" s="272">
        <v>0</v>
      </c>
      <c r="O126" s="272">
        <v>0</v>
      </c>
      <c r="P126" s="272">
        <f t="shared" si="20"/>
        <v>0</v>
      </c>
      <c r="Q126" s="272">
        <v>0</v>
      </c>
      <c r="R126" s="272">
        <v>0</v>
      </c>
      <c r="S126" s="272">
        <v>0</v>
      </c>
      <c r="T126" s="272">
        <v>0</v>
      </c>
      <c r="U126" s="272">
        <v>0</v>
      </c>
      <c r="V126" s="272">
        <v>0</v>
      </c>
      <c r="W126" s="272">
        <v>0</v>
      </c>
      <c r="X126" s="272">
        <v>0</v>
      </c>
      <c r="Y126" s="272">
        <v>0</v>
      </c>
      <c r="Z126" s="272">
        <v>0</v>
      </c>
      <c r="AA126" s="272">
        <v>0</v>
      </c>
      <c r="AB126" s="272">
        <v>0</v>
      </c>
      <c r="AC126" s="272">
        <v>0</v>
      </c>
      <c r="AD126" s="272">
        <v>0</v>
      </c>
      <c r="AE126" s="272">
        <v>0</v>
      </c>
      <c r="AF126" s="272">
        <v>0</v>
      </c>
      <c r="AG126" s="170">
        <f t="shared" si="21"/>
        <v>0</v>
      </c>
      <c r="AI126" s="279">
        <f t="shared" si="47"/>
        <v>0</v>
      </c>
      <c r="AJ126" s="279">
        <f t="shared" si="47"/>
        <v>0</v>
      </c>
      <c r="AK126" s="279">
        <f t="shared" si="47"/>
        <v>0</v>
      </c>
      <c r="AL126" s="279">
        <f t="shared" si="46"/>
        <v>0</v>
      </c>
      <c r="AM126" s="279">
        <f t="shared" si="46"/>
        <v>0</v>
      </c>
      <c r="AN126" s="279">
        <f t="shared" si="46"/>
        <v>0</v>
      </c>
      <c r="AO126" s="279">
        <f t="shared" si="46"/>
        <v>0</v>
      </c>
      <c r="AP126" s="279">
        <f t="shared" si="46"/>
        <v>0</v>
      </c>
      <c r="AQ126" s="279">
        <f t="shared" si="46"/>
        <v>0</v>
      </c>
      <c r="AR126" s="279">
        <f t="shared" si="46"/>
        <v>0</v>
      </c>
      <c r="AS126" s="279">
        <f t="shared" si="46"/>
        <v>0</v>
      </c>
      <c r="AT126" s="279">
        <f t="shared" si="46"/>
        <v>0</v>
      </c>
      <c r="AU126" s="280">
        <f t="shared" si="22"/>
        <v>0</v>
      </c>
      <c r="AV126" s="280">
        <f t="shared" si="42"/>
        <v>0</v>
      </c>
      <c r="AW126" s="280">
        <f t="shared" si="42"/>
        <v>0</v>
      </c>
      <c r="AX126" s="280">
        <f t="shared" si="42"/>
        <v>0</v>
      </c>
      <c r="AY126" s="280">
        <f t="shared" si="42"/>
        <v>0</v>
      </c>
      <c r="AZ126" s="280">
        <f t="shared" si="44"/>
        <v>0</v>
      </c>
      <c r="BA126" s="280">
        <f t="shared" si="44"/>
        <v>0</v>
      </c>
      <c r="BB126" s="280">
        <f t="shared" si="44"/>
        <v>0</v>
      </c>
      <c r="BC126" s="280">
        <f t="shared" si="44"/>
        <v>0</v>
      </c>
      <c r="BD126" s="280">
        <f t="shared" si="44"/>
        <v>0</v>
      </c>
      <c r="BE126" s="280">
        <f t="shared" si="44"/>
        <v>0</v>
      </c>
      <c r="BF126" s="280">
        <f t="shared" si="44"/>
        <v>0</v>
      </c>
      <c r="BG126" s="280">
        <f t="shared" si="44"/>
        <v>0</v>
      </c>
      <c r="BH126" s="280">
        <f t="shared" si="44"/>
        <v>0</v>
      </c>
      <c r="BI126" s="280">
        <f t="shared" si="43"/>
        <v>0</v>
      </c>
      <c r="BJ126" s="280">
        <f t="shared" si="43"/>
        <v>0</v>
      </c>
      <c r="BK126" s="280">
        <f t="shared" si="43"/>
        <v>0</v>
      </c>
      <c r="BL126" s="279">
        <f t="shared" si="24"/>
        <v>0</v>
      </c>
      <c r="BN126" s="279">
        <f>BL126</f>
        <v>0</v>
      </c>
    </row>
    <row r="127" spans="1:66" x14ac:dyDescent="0.25">
      <c r="A127" s="268" t="s">
        <v>598</v>
      </c>
      <c r="B127" s="175">
        <v>0</v>
      </c>
      <c r="C127" s="175">
        <v>0</v>
      </c>
      <c r="D127" s="272">
        <v>0</v>
      </c>
      <c r="E127" s="272">
        <v>0</v>
      </c>
      <c r="F127" s="272">
        <v>0</v>
      </c>
      <c r="G127" s="272">
        <v>0</v>
      </c>
      <c r="H127" s="272">
        <v>0</v>
      </c>
      <c r="I127" s="272">
        <v>0</v>
      </c>
      <c r="J127" s="272">
        <v>0</v>
      </c>
      <c r="K127" s="272">
        <v>0</v>
      </c>
      <c r="L127" s="272">
        <v>0</v>
      </c>
      <c r="M127" s="272">
        <v>0</v>
      </c>
      <c r="N127" s="272">
        <v>0</v>
      </c>
      <c r="O127" s="272">
        <v>0</v>
      </c>
      <c r="P127" s="272">
        <f t="shared" si="20"/>
        <v>0</v>
      </c>
      <c r="Q127" s="272">
        <v>0</v>
      </c>
      <c r="R127" s="272">
        <v>0</v>
      </c>
      <c r="S127" s="272">
        <v>0</v>
      </c>
      <c r="T127" s="272">
        <v>0</v>
      </c>
      <c r="U127" s="272">
        <v>0</v>
      </c>
      <c r="V127" s="272">
        <v>0</v>
      </c>
      <c r="W127" s="272">
        <v>0</v>
      </c>
      <c r="X127" s="272">
        <v>0</v>
      </c>
      <c r="Y127" s="272">
        <v>0</v>
      </c>
      <c r="Z127" s="272">
        <v>0</v>
      </c>
      <c r="AA127" s="272">
        <v>0</v>
      </c>
      <c r="AB127" s="272">
        <v>0</v>
      </c>
      <c r="AC127" s="272">
        <v>0</v>
      </c>
      <c r="AD127" s="272">
        <v>0</v>
      </c>
      <c r="AE127" s="272">
        <v>0</v>
      </c>
      <c r="AF127" s="272">
        <v>0</v>
      </c>
      <c r="AG127" s="170">
        <f t="shared" si="21"/>
        <v>0</v>
      </c>
      <c r="AI127" s="279">
        <f t="shared" si="47"/>
        <v>0</v>
      </c>
      <c r="AJ127" s="279">
        <f t="shared" si="47"/>
        <v>0</v>
      </c>
      <c r="AK127" s="279">
        <f t="shared" si="47"/>
        <v>0</v>
      </c>
      <c r="AL127" s="279">
        <f t="shared" si="46"/>
        <v>0</v>
      </c>
      <c r="AM127" s="279">
        <f t="shared" si="46"/>
        <v>0</v>
      </c>
      <c r="AN127" s="279">
        <f t="shared" si="46"/>
        <v>0</v>
      </c>
      <c r="AO127" s="279">
        <f t="shared" si="46"/>
        <v>0</v>
      </c>
      <c r="AP127" s="279">
        <f t="shared" si="46"/>
        <v>0</v>
      </c>
      <c r="AQ127" s="279">
        <f t="shared" si="46"/>
        <v>0</v>
      </c>
      <c r="AR127" s="279">
        <f t="shared" si="46"/>
        <v>0</v>
      </c>
      <c r="AS127" s="279">
        <f t="shared" si="46"/>
        <v>0</v>
      </c>
      <c r="AT127" s="279">
        <f t="shared" si="46"/>
        <v>0</v>
      </c>
      <c r="AU127" s="280">
        <f t="shared" si="22"/>
        <v>0</v>
      </c>
      <c r="AV127" s="280">
        <f t="shared" si="42"/>
        <v>0</v>
      </c>
      <c r="AW127" s="280">
        <f t="shared" si="42"/>
        <v>0</v>
      </c>
      <c r="AX127" s="280">
        <f t="shared" si="42"/>
        <v>0</v>
      </c>
      <c r="AY127" s="280">
        <f t="shared" si="42"/>
        <v>0</v>
      </c>
      <c r="AZ127" s="280">
        <f t="shared" si="44"/>
        <v>0</v>
      </c>
      <c r="BA127" s="280">
        <f t="shared" si="44"/>
        <v>0</v>
      </c>
      <c r="BB127" s="280">
        <f t="shared" si="44"/>
        <v>0</v>
      </c>
      <c r="BC127" s="280">
        <f t="shared" si="44"/>
        <v>0</v>
      </c>
      <c r="BD127" s="280">
        <f t="shared" si="44"/>
        <v>0</v>
      </c>
      <c r="BE127" s="280">
        <f t="shared" si="44"/>
        <v>0</v>
      </c>
      <c r="BF127" s="280">
        <f t="shared" si="44"/>
        <v>0</v>
      </c>
      <c r="BG127" s="280">
        <f t="shared" si="44"/>
        <v>0</v>
      </c>
      <c r="BH127" s="280">
        <f t="shared" si="44"/>
        <v>0</v>
      </c>
      <c r="BI127" s="280">
        <f t="shared" si="43"/>
        <v>0</v>
      </c>
      <c r="BJ127" s="280">
        <f t="shared" si="43"/>
        <v>0</v>
      </c>
      <c r="BK127" s="280">
        <f t="shared" si="43"/>
        <v>0</v>
      </c>
      <c r="BL127" s="279">
        <f t="shared" si="24"/>
        <v>0</v>
      </c>
      <c r="BN127" s="279">
        <f>BL127</f>
        <v>0</v>
      </c>
    </row>
    <row r="128" spans="1:66" x14ac:dyDescent="0.25">
      <c r="A128" s="268" t="s">
        <v>599</v>
      </c>
      <c r="B128" s="175">
        <v>0</v>
      </c>
      <c r="C128" s="175">
        <v>0</v>
      </c>
      <c r="D128" s="272">
        <v>0</v>
      </c>
      <c r="E128" s="272">
        <v>0</v>
      </c>
      <c r="F128" s="272">
        <v>0</v>
      </c>
      <c r="G128" s="272">
        <v>0</v>
      </c>
      <c r="H128" s="272">
        <v>0</v>
      </c>
      <c r="I128" s="272">
        <v>0</v>
      </c>
      <c r="J128" s="272">
        <v>0</v>
      </c>
      <c r="K128" s="272">
        <v>0</v>
      </c>
      <c r="L128" s="272">
        <v>0</v>
      </c>
      <c r="M128" s="272">
        <v>0</v>
      </c>
      <c r="N128" s="272">
        <v>0</v>
      </c>
      <c r="O128" s="272">
        <v>0</v>
      </c>
      <c r="P128" s="272">
        <f t="shared" si="20"/>
        <v>0</v>
      </c>
      <c r="Q128" s="272">
        <v>0</v>
      </c>
      <c r="R128" s="272">
        <v>0</v>
      </c>
      <c r="S128" s="272">
        <v>0</v>
      </c>
      <c r="T128" s="272">
        <v>0</v>
      </c>
      <c r="U128" s="272">
        <v>0</v>
      </c>
      <c r="V128" s="272">
        <v>0</v>
      </c>
      <c r="W128" s="272">
        <v>0</v>
      </c>
      <c r="X128" s="272">
        <v>0</v>
      </c>
      <c r="Y128" s="272">
        <v>0</v>
      </c>
      <c r="Z128" s="272">
        <v>0</v>
      </c>
      <c r="AA128" s="272">
        <v>0</v>
      </c>
      <c r="AB128" s="272">
        <v>0</v>
      </c>
      <c r="AC128" s="272">
        <v>0</v>
      </c>
      <c r="AD128" s="272">
        <v>0</v>
      </c>
      <c r="AE128" s="272">
        <v>0</v>
      </c>
      <c r="AF128" s="272">
        <v>0</v>
      </c>
      <c r="AG128" s="170">
        <f t="shared" si="21"/>
        <v>0</v>
      </c>
      <c r="AI128" s="279">
        <f t="shared" si="47"/>
        <v>0</v>
      </c>
      <c r="AJ128" s="279">
        <f t="shared" si="47"/>
        <v>0</v>
      </c>
      <c r="AK128" s="279">
        <f t="shared" si="47"/>
        <v>0</v>
      </c>
      <c r="AL128" s="279">
        <f t="shared" si="46"/>
        <v>0</v>
      </c>
      <c r="AM128" s="279">
        <f t="shared" si="46"/>
        <v>0</v>
      </c>
      <c r="AN128" s="279">
        <f t="shared" si="46"/>
        <v>0</v>
      </c>
      <c r="AO128" s="279">
        <f t="shared" si="46"/>
        <v>0</v>
      </c>
      <c r="AP128" s="279">
        <f t="shared" si="46"/>
        <v>0</v>
      </c>
      <c r="AQ128" s="279">
        <f t="shared" si="46"/>
        <v>0</v>
      </c>
      <c r="AR128" s="279">
        <f t="shared" si="46"/>
        <v>0</v>
      </c>
      <c r="AS128" s="279">
        <f t="shared" si="46"/>
        <v>0</v>
      </c>
      <c r="AT128" s="279">
        <f t="shared" si="46"/>
        <v>0</v>
      </c>
      <c r="AU128" s="280">
        <f t="shared" si="22"/>
        <v>0</v>
      </c>
      <c r="AV128" s="280">
        <f t="shared" si="42"/>
        <v>0</v>
      </c>
      <c r="AW128" s="280">
        <f t="shared" si="42"/>
        <v>0</v>
      </c>
      <c r="AX128" s="280">
        <f t="shared" si="42"/>
        <v>0</v>
      </c>
      <c r="AY128" s="280">
        <f t="shared" si="42"/>
        <v>0</v>
      </c>
      <c r="AZ128" s="280">
        <f t="shared" si="44"/>
        <v>0</v>
      </c>
      <c r="BA128" s="280">
        <f t="shared" si="44"/>
        <v>0</v>
      </c>
      <c r="BB128" s="280">
        <f t="shared" si="44"/>
        <v>0</v>
      </c>
      <c r="BC128" s="280">
        <f t="shared" si="44"/>
        <v>0</v>
      </c>
      <c r="BD128" s="280">
        <f t="shared" si="44"/>
        <v>0</v>
      </c>
      <c r="BE128" s="280">
        <f t="shared" si="44"/>
        <v>0</v>
      </c>
      <c r="BF128" s="280">
        <f t="shared" si="44"/>
        <v>0</v>
      </c>
      <c r="BG128" s="280">
        <f t="shared" si="44"/>
        <v>0</v>
      </c>
      <c r="BH128" s="280">
        <f t="shared" si="44"/>
        <v>0</v>
      </c>
      <c r="BI128" s="280">
        <f t="shared" si="43"/>
        <v>0</v>
      </c>
      <c r="BJ128" s="280">
        <f t="shared" si="43"/>
        <v>0</v>
      </c>
      <c r="BK128" s="280">
        <f t="shared" si="43"/>
        <v>0</v>
      </c>
      <c r="BL128" s="279">
        <f t="shared" si="24"/>
        <v>0</v>
      </c>
      <c r="BN128" s="279">
        <f>BL128</f>
        <v>0</v>
      </c>
    </row>
    <row r="129" spans="1:66" x14ac:dyDescent="0.25">
      <c r="A129" s="268" t="s">
        <v>600</v>
      </c>
      <c r="B129" s="175">
        <v>0</v>
      </c>
      <c r="C129" s="175">
        <v>0</v>
      </c>
      <c r="D129" s="272">
        <v>0</v>
      </c>
      <c r="E129" s="272">
        <v>0</v>
      </c>
      <c r="F129" s="272">
        <v>0</v>
      </c>
      <c r="G129" s="272">
        <v>0</v>
      </c>
      <c r="H129" s="272">
        <v>0</v>
      </c>
      <c r="I129" s="272">
        <v>0</v>
      </c>
      <c r="J129" s="272">
        <v>0</v>
      </c>
      <c r="K129" s="272">
        <v>0</v>
      </c>
      <c r="L129" s="272">
        <v>0</v>
      </c>
      <c r="M129" s="272">
        <v>0</v>
      </c>
      <c r="N129" s="272">
        <v>0</v>
      </c>
      <c r="O129" s="272">
        <v>0</v>
      </c>
      <c r="P129" s="272">
        <f t="shared" si="20"/>
        <v>0</v>
      </c>
      <c r="Q129" s="272">
        <v>0</v>
      </c>
      <c r="R129" s="272">
        <v>0</v>
      </c>
      <c r="S129" s="272">
        <v>0</v>
      </c>
      <c r="T129" s="272">
        <v>0</v>
      </c>
      <c r="U129" s="272">
        <v>0</v>
      </c>
      <c r="V129" s="272">
        <v>0</v>
      </c>
      <c r="W129" s="272">
        <v>0</v>
      </c>
      <c r="X129" s="272">
        <v>0</v>
      </c>
      <c r="Y129" s="272">
        <v>0</v>
      </c>
      <c r="Z129" s="272">
        <v>0</v>
      </c>
      <c r="AA129" s="272">
        <v>0</v>
      </c>
      <c r="AB129" s="272">
        <v>0</v>
      </c>
      <c r="AC129" s="272">
        <v>0</v>
      </c>
      <c r="AD129" s="272">
        <v>0</v>
      </c>
      <c r="AE129" s="272">
        <v>0</v>
      </c>
      <c r="AF129" s="272">
        <v>0</v>
      </c>
      <c r="AG129" s="170">
        <f t="shared" si="21"/>
        <v>0</v>
      </c>
      <c r="AI129" s="279">
        <f t="shared" si="47"/>
        <v>0</v>
      </c>
      <c r="AJ129" s="279">
        <f t="shared" si="47"/>
        <v>0</v>
      </c>
      <c r="AK129" s="279">
        <f t="shared" si="47"/>
        <v>0</v>
      </c>
      <c r="AL129" s="279">
        <f t="shared" si="46"/>
        <v>0</v>
      </c>
      <c r="AM129" s="279">
        <f t="shared" si="46"/>
        <v>0</v>
      </c>
      <c r="AN129" s="279">
        <f t="shared" si="46"/>
        <v>0</v>
      </c>
      <c r="AO129" s="279">
        <f t="shared" si="46"/>
        <v>0</v>
      </c>
      <c r="AP129" s="279">
        <f t="shared" si="46"/>
        <v>0</v>
      </c>
      <c r="AQ129" s="279">
        <f t="shared" si="46"/>
        <v>0</v>
      </c>
      <c r="AR129" s="279">
        <f t="shared" si="46"/>
        <v>0</v>
      </c>
      <c r="AS129" s="279">
        <f t="shared" si="46"/>
        <v>0</v>
      </c>
      <c r="AT129" s="279">
        <f t="shared" si="46"/>
        <v>0</v>
      </c>
      <c r="AU129" s="280">
        <f t="shared" si="22"/>
        <v>0</v>
      </c>
      <c r="AV129" s="280">
        <f t="shared" si="42"/>
        <v>0</v>
      </c>
      <c r="AW129" s="280">
        <f t="shared" si="42"/>
        <v>0</v>
      </c>
      <c r="AX129" s="280">
        <f t="shared" si="42"/>
        <v>0</v>
      </c>
      <c r="AY129" s="280">
        <f t="shared" si="42"/>
        <v>0</v>
      </c>
      <c r="AZ129" s="280">
        <f t="shared" si="44"/>
        <v>0</v>
      </c>
      <c r="BA129" s="280">
        <f t="shared" si="44"/>
        <v>0</v>
      </c>
      <c r="BB129" s="280">
        <f t="shared" si="44"/>
        <v>0</v>
      </c>
      <c r="BC129" s="280">
        <f t="shared" si="44"/>
        <v>0</v>
      </c>
      <c r="BD129" s="280">
        <f t="shared" si="44"/>
        <v>0</v>
      </c>
      <c r="BE129" s="280">
        <f t="shared" si="44"/>
        <v>0</v>
      </c>
      <c r="BF129" s="280">
        <f t="shared" si="44"/>
        <v>0</v>
      </c>
      <c r="BG129" s="280">
        <f t="shared" si="44"/>
        <v>0</v>
      </c>
      <c r="BH129" s="280">
        <f t="shared" si="44"/>
        <v>0</v>
      </c>
      <c r="BI129" s="280">
        <f t="shared" si="43"/>
        <v>0</v>
      </c>
      <c r="BJ129" s="280">
        <f t="shared" si="43"/>
        <v>0</v>
      </c>
      <c r="BK129" s="280">
        <f t="shared" si="43"/>
        <v>0</v>
      </c>
      <c r="BL129" s="279">
        <f t="shared" si="24"/>
        <v>0</v>
      </c>
    </row>
    <row r="130" spans="1:66" x14ac:dyDescent="0.25">
      <c r="A130" s="268" t="s">
        <v>601</v>
      </c>
      <c r="B130" s="175">
        <v>0</v>
      </c>
      <c r="C130" s="175">
        <v>0</v>
      </c>
      <c r="D130" s="272">
        <v>91265.89</v>
      </c>
      <c r="E130" s="272">
        <v>91265.89</v>
      </c>
      <c r="F130" s="272">
        <v>91265.89</v>
      </c>
      <c r="G130" s="272">
        <v>91265.89</v>
      </c>
      <c r="H130" s="272">
        <v>91265.89</v>
      </c>
      <c r="I130" s="272">
        <v>91265.89</v>
      </c>
      <c r="J130" s="272">
        <v>91265.89</v>
      </c>
      <c r="K130" s="272">
        <v>91265.89</v>
      </c>
      <c r="L130" s="272">
        <v>91265.89</v>
      </c>
      <c r="M130" s="272">
        <v>91265.89</v>
      </c>
      <c r="N130" s="272">
        <v>91265.89</v>
      </c>
      <c r="O130" s="272">
        <v>91265.89</v>
      </c>
      <c r="P130" s="272">
        <f t="shared" si="20"/>
        <v>1095190.68</v>
      </c>
      <c r="Q130" s="272">
        <v>91265.89</v>
      </c>
      <c r="R130" s="272">
        <v>91265.89</v>
      </c>
      <c r="S130" s="272">
        <v>91265.89</v>
      </c>
      <c r="T130" s="272">
        <v>91265.89</v>
      </c>
      <c r="U130" s="272">
        <v>91265.89</v>
      </c>
      <c r="V130" s="272">
        <v>91265.89</v>
      </c>
      <c r="W130" s="272">
        <v>91265.89</v>
      </c>
      <c r="X130" s="272">
        <v>91265.89</v>
      </c>
      <c r="Y130" s="272">
        <v>91265.89</v>
      </c>
      <c r="Z130" s="272">
        <v>91265.89</v>
      </c>
      <c r="AA130" s="272">
        <v>91265.89</v>
      </c>
      <c r="AB130" s="272">
        <v>45632.945</v>
      </c>
      <c r="AC130" s="272">
        <v>0</v>
      </c>
      <c r="AD130" s="272">
        <v>0</v>
      </c>
      <c r="AE130" s="272">
        <v>0</v>
      </c>
      <c r="AF130" s="272">
        <v>0</v>
      </c>
      <c r="AG130" s="170">
        <f t="shared" si="21"/>
        <v>684494.17499999993</v>
      </c>
      <c r="AI130" s="279">
        <f t="shared" si="47"/>
        <v>0</v>
      </c>
      <c r="AJ130" s="279">
        <f t="shared" si="47"/>
        <v>0</v>
      </c>
      <c r="AK130" s="279">
        <f t="shared" si="47"/>
        <v>0</v>
      </c>
      <c r="AL130" s="279">
        <f t="shared" si="46"/>
        <v>0</v>
      </c>
      <c r="AM130" s="279">
        <f t="shared" si="46"/>
        <v>0</v>
      </c>
      <c r="AN130" s="279">
        <f t="shared" si="46"/>
        <v>0</v>
      </c>
      <c r="AO130" s="279">
        <f t="shared" si="46"/>
        <v>0</v>
      </c>
      <c r="AP130" s="279">
        <f t="shared" si="46"/>
        <v>0</v>
      </c>
      <c r="AQ130" s="279">
        <f t="shared" si="46"/>
        <v>0</v>
      </c>
      <c r="AR130" s="279">
        <f t="shared" si="46"/>
        <v>0</v>
      </c>
      <c r="AS130" s="279">
        <f t="shared" si="46"/>
        <v>0</v>
      </c>
      <c r="AT130" s="279">
        <f t="shared" si="46"/>
        <v>0</v>
      </c>
      <c r="AU130" s="280">
        <f t="shared" si="22"/>
        <v>0</v>
      </c>
      <c r="AV130" s="280">
        <f t="shared" si="42"/>
        <v>0</v>
      </c>
      <c r="AW130" s="280">
        <f t="shared" si="42"/>
        <v>0</v>
      </c>
      <c r="AX130" s="280">
        <f t="shared" si="42"/>
        <v>0</v>
      </c>
      <c r="AY130" s="280">
        <f t="shared" si="42"/>
        <v>0</v>
      </c>
      <c r="AZ130" s="280">
        <f t="shared" si="44"/>
        <v>0</v>
      </c>
      <c r="BA130" s="280">
        <f t="shared" si="44"/>
        <v>0</v>
      </c>
      <c r="BB130" s="280">
        <f t="shared" si="44"/>
        <v>0</v>
      </c>
      <c r="BC130" s="280">
        <f t="shared" si="44"/>
        <v>0</v>
      </c>
      <c r="BD130" s="280">
        <f t="shared" si="44"/>
        <v>0</v>
      </c>
      <c r="BE130" s="280">
        <f t="shared" si="44"/>
        <v>0</v>
      </c>
      <c r="BF130" s="280">
        <f t="shared" si="44"/>
        <v>0</v>
      </c>
      <c r="BG130" s="280">
        <f t="shared" si="44"/>
        <v>0</v>
      </c>
      <c r="BH130" s="280">
        <f t="shared" si="44"/>
        <v>0</v>
      </c>
      <c r="BI130" s="280">
        <f t="shared" si="43"/>
        <v>0</v>
      </c>
      <c r="BJ130" s="280">
        <f t="shared" si="43"/>
        <v>0</v>
      </c>
      <c r="BK130" s="280">
        <f t="shared" si="43"/>
        <v>0</v>
      </c>
      <c r="BL130" s="279">
        <f t="shared" si="24"/>
        <v>0</v>
      </c>
    </row>
    <row r="131" spans="1:66" x14ac:dyDescent="0.25">
      <c r="A131" s="268" t="s">
        <v>218</v>
      </c>
      <c r="B131" s="175">
        <v>0</v>
      </c>
      <c r="C131" s="175">
        <v>0</v>
      </c>
      <c r="D131" s="272">
        <v>145202.53</v>
      </c>
      <c r="E131" s="272">
        <v>145202.53</v>
      </c>
      <c r="F131" s="272">
        <v>145202.53</v>
      </c>
      <c r="G131" s="272">
        <v>145202.53</v>
      </c>
      <c r="H131" s="272">
        <v>72601.27</v>
      </c>
      <c r="I131" s="272">
        <v>0</v>
      </c>
      <c r="J131" s="272">
        <v>0</v>
      </c>
      <c r="K131" s="272">
        <v>0</v>
      </c>
      <c r="L131" s="272">
        <v>0</v>
      </c>
      <c r="M131" s="272">
        <v>0</v>
      </c>
      <c r="N131" s="272">
        <v>0</v>
      </c>
      <c r="O131" s="272">
        <v>0</v>
      </c>
      <c r="P131" s="272">
        <f t="shared" si="20"/>
        <v>653411.39</v>
      </c>
      <c r="Q131" s="272">
        <v>0</v>
      </c>
      <c r="R131" s="272">
        <v>0</v>
      </c>
      <c r="S131" s="272">
        <v>0</v>
      </c>
      <c r="T131" s="272">
        <v>0</v>
      </c>
      <c r="U131" s="272">
        <v>0</v>
      </c>
      <c r="V131" s="272">
        <v>0</v>
      </c>
      <c r="W131" s="272">
        <v>0</v>
      </c>
      <c r="X131" s="272">
        <v>0</v>
      </c>
      <c r="Y131" s="272">
        <v>0</v>
      </c>
      <c r="Z131" s="272">
        <v>0</v>
      </c>
      <c r="AA131" s="272">
        <v>0</v>
      </c>
      <c r="AB131" s="272">
        <v>-72601.264999999999</v>
      </c>
      <c r="AC131" s="272">
        <v>-145202.53</v>
      </c>
      <c r="AD131" s="272">
        <v>-145202.53</v>
      </c>
      <c r="AE131" s="272">
        <v>-145202.53</v>
      </c>
      <c r="AF131" s="272">
        <v>-145202.53</v>
      </c>
      <c r="AG131" s="170">
        <f t="shared" si="21"/>
        <v>-653411.38500000001</v>
      </c>
      <c r="AI131" s="279">
        <f t="shared" si="47"/>
        <v>0</v>
      </c>
      <c r="AJ131" s="279">
        <f t="shared" si="47"/>
        <v>0</v>
      </c>
      <c r="AK131" s="279">
        <f t="shared" si="47"/>
        <v>0</v>
      </c>
      <c r="AL131" s="279">
        <f t="shared" si="46"/>
        <v>0</v>
      </c>
      <c r="AM131" s="279">
        <f t="shared" si="46"/>
        <v>0</v>
      </c>
      <c r="AN131" s="279">
        <f t="shared" si="46"/>
        <v>0</v>
      </c>
      <c r="AO131" s="279">
        <f t="shared" si="46"/>
        <v>0</v>
      </c>
      <c r="AP131" s="279">
        <f t="shared" si="46"/>
        <v>0</v>
      </c>
      <c r="AQ131" s="279">
        <f t="shared" si="46"/>
        <v>0</v>
      </c>
      <c r="AR131" s="279">
        <f t="shared" si="46"/>
        <v>0</v>
      </c>
      <c r="AS131" s="279">
        <f t="shared" si="46"/>
        <v>0</v>
      </c>
      <c r="AT131" s="279">
        <f t="shared" si="46"/>
        <v>0</v>
      </c>
      <c r="AU131" s="280">
        <f t="shared" si="22"/>
        <v>0</v>
      </c>
      <c r="AV131" s="280">
        <f t="shared" si="42"/>
        <v>0</v>
      </c>
      <c r="AW131" s="280">
        <f t="shared" si="42"/>
        <v>0</v>
      </c>
      <c r="AX131" s="280">
        <f t="shared" si="42"/>
        <v>0</v>
      </c>
      <c r="AY131" s="280">
        <f t="shared" si="42"/>
        <v>0</v>
      </c>
      <c r="AZ131" s="280">
        <f t="shared" si="44"/>
        <v>0</v>
      </c>
      <c r="BA131" s="280">
        <f t="shared" si="44"/>
        <v>0</v>
      </c>
      <c r="BB131" s="280">
        <f t="shared" si="44"/>
        <v>0</v>
      </c>
      <c r="BC131" s="280">
        <f t="shared" si="44"/>
        <v>0</v>
      </c>
      <c r="BD131" s="280">
        <f t="shared" si="44"/>
        <v>0</v>
      </c>
      <c r="BE131" s="280">
        <f t="shared" si="44"/>
        <v>0</v>
      </c>
      <c r="BF131" s="280">
        <f t="shared" si="44"/>
        <v>0</v>
      </c>
      <c r="BG131" s="280">
        <f t="shared" si="44"/>
        <v>0</v>
      </c>
      <c r="BH131" s="280">
        <f t="shared" si="44"/>
        <v>0</v>
      </c>
      <c r="BI131" s="280">
        <f t="shared" si="43"/>
        <v>0</v>
      </c>
      <c r="BJ131" s="280">
        <f t="shared" si="43"/>
        <v>0</v>
      </c>
      <c r="BK131" s="280">
        <f t="shared" si="43"/>
        <v>0</v>
      </c>
      <c r="BL131" s="279">
        <f t="shared" si="24"/>
        <v>0</v>
      </c>
    </row>
    <row r="132" spans="1:66" x14ac:dyDescent="0.25">
      <c r="A132" s="268" t="s">
        <v>602</v>
      </c>
      <c r="B132" s="175">
        <v>0</v>
      </c>
      <c r="C132" s="175">
        <v>0</v>
      </c>
      <c r="D132" s="272">
        <v>0</v>
      </c>
      <c r="E132" s="272">
        <v>0</v>
      </c>
      <c r="F132" s="272">
        <v>0</v>
      </c>
      <c r="G132" s="272">
        <v>0</v>
      </c>
      <c r="H132" s="272">
        <v>0</v>
      </c>
      <c r="I132" s="272">
        <v>0</v>
      </c>
      <c r="J132" s="272">
        <v>0</v>
      </c>
      <c r="K132" s="272">
        <v>0</v>
      </c>
      <c r="L132" s="272">
        <v>0</v>
      </c>
      <c r="M132" s="272">
        <v>0</v>
      </c>
      <c r="N132" s="272">
        <v>0</v>
      </c>
      <c r="O132" s="272">
        <v>0</v>
      </c>
      <c r="P132" s="272">
        <f t="shared" si="20"/>
        <v>0</v>
      </c>
      <c r="Q132" s="272">
        <v>0</v>
      </c>
      <c r="R132" s="272">
        <v>0</v>
      </c>
      <c r="S132" s="272">
        <v>0</v>
      </c>
      <c r="T132" s="272">
        <v>0</v>
      </c>
      <c r="U132" s="272">
        <v>0</v>
      </c>
      <c r="V132" s="272">
        <v>0</v>
      </c>
      <c r="W132" s="272">
        <v>0</v>
      </c>
      <c r="X132" s="272">
        <v>0</v>
      </c>
      <c r="Y132" s="272">
        <v>0</v>
      </c>
      <c r="Z132" s="272">
        <v>0</v>
      </c>
      <c r="AA132" s="272">
        <v>0</v>
      </c>
      <c r="AB132" s="272">
        <v>0</v>
      </c>
      <c r="AC132" s="272">
        <v>0</v>
      </c>
      <c r="AD132" s="272">
        <v>0</v>
      </c>
      <c r="AE132" s="272">
        <v>0</v>
      </c>
      <c r="AF132" s="272">
        <v>0</v>
      </c>
      <c r="AG132" s="170">
        <f t="shared" si="21"/>
        <v>0</v>
      </c>
      <c r="AI132" s="279">
        <f t="shared" si="47"/>
        <v>0</v>
      </c>
      <c r="AJ132" s="279">
        <f t="shared" si="47"/>
        <v>0</v>
      </c>
      <c r="AK132" s="279">
        <f t="shared" si="47"/>
        <v>0</v>
      </c>
      <c r="AL132" s="279">
        <f t="shared" si="46"/>
        <v>0</v>
      </c>
      <c r="AM132" s="279">
        <f t="shared" si="46"/>
        <v>0</v>
      </c>
      <c r="AN132" s="279">
        <f t="shared" si="46"/>
        <v>0</v>
      </c>
      <c r="AO132" s="279">
        <f t="shared" si="46"/>
        <v>0</v>
      </c>
      <c r="AP132" s="279">
        <f t="shared" si="46"/>
        <v>0</v>
      </c>
      <c r="AQ132" s="279">
        <f t="shared" si="46"/>
        <v>0</v>
      </c>
      <c r="AR132" s="279">
        <f t="shared" si="46"/>
        <v>0</v>
      </c>
      <c r="AS132" s="279">
        <f t="shared" si="46"/>
        <v>0</v>
      </c>
      <c r="AT132" s="279">
        <f t="shared" si="46"/>
        <v>0</v>
      </c>
      <c r="AU132" s="280">
        <f t="shared" si="22"/>
        <v>0</v>
      </c>
      <c r="AV132" s="280">
        <f t="shared" si="42"/>
        <v>0</v>
      </c>
      <c r="AW132" s="280">
        <f t="shared" si="42"/>
        <v>0</v>
      </c>
      <c r="AX132" s="280">
        <f t="shared" si="42"/>
        <v>0</v>
      </c>
      <c r="AY132" s="280">
        <f t="shared" si="42"/>
        <v>0</v>
      </c>
      <c r="AZ132" s="280">
        <f t="shared" si="44"/>
        <v>0</v>
      </c>
      <c r="BA132" s="280">
        <f t="shared" si="44"/>
        <v>0</v>
      </c>
      <c r="BB132" s="280">
        <f t="shared" si="44"/>
        <v>0</v>
      </c>
      <c r="BC132" s="280">
        <f t="shared" si="44"/>
        <v>0</v>
      </c>
      <c r="BD132" s="280">
        <f t="shared" si="44"/>
        <v>0</v>
      </c>
      <c r="BE132" s="280">
        <f t="shared" si="44"/>
        <v>0</v>
      </c>
      <c r="BF132" s="280">
        <f t="shared" si="44"/>
        <v>0</v>
      </c>
      <c r="BG132" s="280">
        <f t="shared" si="44"/>
        <v>0</v>
      </c>
      <c r="BH132" s="280">
        <f t="shared" si="44"/>
        <v>0</v>
      </c>
      <c r="BI132" s="280">
        <f t="shared" si="43"/>
        <v>0</v>
      </c>
      <c r="BJ132" s="280">
        <f t="shared" si="43"/>
        <v>0</v>
      </c>
      <c r="BK132" s="280">
        <f t="shared" si="43"/>
        <v>0</v>
      </c>
      <c r="BL132" s="279">
        <f t="shared" si="24"/>
        <v>0</v>
      </c>
      <c r="BN132" s="279">
        <f>BL132</f>
        <v>0</v>
      </c>
    </row>
    <row r="133" spans="1:66" x14ac:dyDescent="0.25">
      <c r="A133" s="268" t="s">
        <v>603</v>
      </c>
      <c r="B133" s="175">
        <v>0</v>
      </c>
      <c r="C133" s="175">
        <v>0</v>
      </c>
      <c r="D133" s="272">
        <v>0</v>
      </c>
      <c r="E133" s="272">
        <v>0</v>
      </c>
      <c r="F133" s="272">
        <v>0</v>
      </c>
      <c r="G133" s="272">
        <v>0</v>
      </c>
      <c r="H133" s="272">
        <v>0</v>
      </c>
      <c r="I133" s="272">
        <v>0</v>
      </c>
      <c r="J133" s="272">
        <v>0</v>
      </c>
      <c r="K133" s="272">
        <v>0</v>
      </c>
      <c r="L133" s="272">
        <v>0</v>
      </c>
      <c r="M133" s="272">
        <v>0</v>
      </c>
      <c r="N133" s="272">
        <v>0</v>
      </c>
      <c r="O133" s="272">
        <v>0</v>
      </c>
      <c r="P133" s="272">
        <f t="shared" si="20"/>
        <v>0</v>
      </c>
      <c r="Q133" s="272">
        <v>0</v>
      </c>
      <c r="R133" s="272">
        <v>0</v>
      </c>
      <c r="S133" s="272">
        <v>0</v>
      </c>
      <c r="T133" s="272">
        <v>0</v>
      </c>
      <c r="U133" s="272">
        <v>0</v>
      </c>
      <c r="V133" s="272">
        <v>0</v>
      </c>
      <c r="W133" s="272">
        <v>0</v>
      </c>
      <c r="X133" s="272">
        <v>0</v>
      </c>
      <c r="Y133" s="272">
        <v>0</v>
      </c>
      <c r="Z133" s="272">
        <v>0</v>
      </c>
      <c r="AA133" s="272">
        <v>0</v>
      </c>
      <c r="AB133" s="272">
        <v>0</v>
      </c>
      <c r="AC133" s="272">
        <v>0</v>
      </c>
      <c r="AD133" s="272">
        <v>0</v>
      </c>
      <c r="AE133" s="272">
        <v>0</v>
      </c>
      <c r="AF133" s="272">
        <v>0</v>
      </c>
      <c r="AG133" s="170">
        <f t="shared" si="21"/>
        <v>0</v>
      </c>
      <c r="AI133" s="279">
        <f t="shared" si="47"/>
        <v>0</v>
      </c>
      <c r="AJ133" s="279">
        <f t="shared" si="47"/>
        <v>0</v>
      </c>
      <c r="AK133" s="279">
        <f t="shared" si="47"/>
        <v>0</v>
      </c>
      <c r="AL133" s="279">
        <f t="shared" si="46"/>
        <v>0</v>
      </c>
      <c r="AM133" s="279">
        <f t="shared" si="46"/>
        <v>0</v>
      </c>
      <c r="AN133" s="279">
        <f t="shared" si="46"/>
        <v>0</v>
      </c>
      <c r="AO133" s="279">
        <f t="shared" si="46"/>
        <v>0</v>
      </c>
      <c r="AP133" s="279">
        <f t="shared" si="46"/>
        <v>0</v>
      </c>
      <c r="AQ133" s="279">
        <f t="shared" si="46"/>
        <v>0</v>
      </c>
      <c r="AR133" s="279">
        <f t="shared" si="46"/>
        <v>0</v>
      </c>
      <c r="AS133" s="279">
        <f t="shared" si="46"/>
        <v>0</v>
      </c>
      <c r="AT133" s="279">
        <f t="shared" si="46"/>
        <v>0</v>
      </c>
      <c r="AU133" s="280">
        <f t="shared" si="22"/>
        <v>0</v>
      </c>
      <c r="AV133" s="280">
        <f t="shared" si="42"/>
        <v>0</v>
      </c>
      <c r="AW133" s="280">
        <f t="shared" si="42"/>
        <v>0</v>
      </c>
      <c r="AX133" s="280">
        <f t="shared" si="42"/>
        <v>0</v>
      </c>
      <c r="AY133" s="280">
        <f t="shared" si="42"/>
        <v>0</v>
      </c>
      <c r="AZ133" s="280">
        <f t="shared" si="44"/>
        <v>0</v>
      </c>
      <c r="BA133" s="280">
        <f t="shared" si="44"/>
        <v>0</v>
      </c>
      <c r="BB133" s="280">
        <f t="shared" si="44"/>
        <v>0</v>
      </c>
      <c r="BC133" s="280">
        <f t="shared" si="44"/>
        <v>0</v>
      </c>
      <c r="BD133" s="280">
        <f t="shared" si="44"/>
        <v>0</v>
      </c>
      <c r="BE133" s="280">
        <f t="shared" si="44"/>
        <v>0</v>
      </c>
      <c r="BF133" s="280">
        <f t="shared" si="44"/>
        <v>0</v>
      </c>
      <c r="BG133" s="280">
        <f t="shared" si="44"/>
        <v>0</v>
      </c>
      <c r="BH133" s="280">
        <f t="shared" si="44"/>
        <v>0</v>
      </c>
      <c r="BI133" s="280">
        <f t="shared" si="43"/>
        <v>0</v>
      </c>
      <c r="BJ133" s="280">
        <f t="shared" si="43"/>
        <v>0</v>
      </c>
      <c r="BK133" s="280">
        <f t="shared" si="43"/>
        <v>0</v>
      </c>
      <c r="BL133" s="279">
        <f t="shared" si="24"/>
        <v>0</v>
      </c>
      <c r="BN133" s="279">
        <f>BL133</f>
        <v>0</v>
      </c>
    </row>
    <row r="134" spans="1:66" x14ac:dyDescent="0.25">
      <c r="A134" s="268" t="s">
        <v>219</v>
      </c>
      <c r="B134" s="175">
        <v>2.3699999999999999E-2</v>
      </c>
      <c r="C134" s="175">
        <v>2.1699999999999997E-2</v>
      </c>
      <c r="D134" s="272">
        <v>537306502.15999997</v>
      </c>
      <c r="E134" s="272">
        <v>538075455.99000001</v>
      </c>
      <c r="F134" s="272">
        <v>538711923.25999999</v>
      </c>
      <c r="G134" s="272">
        <v>539629147.38</v>
      </c>
      <c r="H134" s="272">
        <v>540075528.5</v>
      </c>
      <c r="I134" s="272">
        <v>541928573.16999996</v>
      </c>
      <c r="J134" s="272">
        <v>543723942.94500005</v>
      </c>
      <c r="K134" s="272">
        <v>543869392.06000006</v>
      </c>
      <c r="L134" s="272">
        <v>544131182.04500008</v>
      </c>
      <c r="M134" s="272">
        <v>544634042.66000009</v>
      </c>
      <c r="N134" s="272">
        <v>545053305.69500005</v>
      </c>
      <c r="O134" s="272">
        <v>546066784.75</v>
      </c>
      <c r="P134" s="272">
        <f t="shared" ref="P134:P197" si="48">SUM(D134:O134)</f>
        <v>6503205780.6149998</v>
      </c>
      <c r="Q134" s="272">
        <v>547028831.64999998</v>
      </c>
      <c r="R134" s="272">
        <v>546711411.14999998</v>
      </c>
      <c r="S134" s="272">
        <v>546398345.80499995</v>
      </c>
      <c r="T134" s="272">
        <v>546971810.44499993</v>
      </c>
      <c r="U134" s="272">
        <v>548686827.17499995</v>
      </c>
      <c r="V134" s="272">
        <v>550233510.36999977</v>
      </c>
      <c r="W134" s="272">
        <v>550633862.66499984</v>
      </c>
      <c r="X134" s="272">
        <v>550563432.89999974</v>
      </c>
      <c r="Y134" s="272">
        <v>550763069.98999977</v>
      </c>
      <c r="Z134" s="272">
        <v>551254692.15999973</v>
      </c>
      <c r="AA134" s="272">
        <v>551511575.14999986</v>
      </c>
      <c r="AB134" s="272">
        <v>552112968.76499963</v>
      </c>
      <c r="AC134" s="272">
        <v>552679458.35999978</v>
      </c>
      <c r="AD134" s="272">
        <v>552362037.85999978</v>
      </c>
      <c r="AE134" s="272">
        <v>552021325.86499977</v>
      </c>
      <c r="AF134" s="272">
        <v>551985644.09499979</v>
      </c>
      <c r="AG134" s="170">
        <f t="shared" ref="AG134:AG197" si="49">SUM(U134:AF134)</f>
        <v>6614808405.3549976</v>
      </c>
      <c r="AI134" s="279">
        <f t="shared" si="47"/>
        <v>1061180.3400000001</v>
      </c>
      <c r="AJ134" s="279">
        <f t="shared" si="47"/>
        <v>1062699.03</v>
      </c>
      <c r="AK134" s="279">
        <f t="shared" si="47"/>
        <v>1063956.05</v>
      </c>
      <c r="AL134" s="279">
        <f t="shared" si="46"/>
        <v>1065767.57</v>
      </c>
      <c r="AM134" s="279">
        <f t="shared" si="46"/>
        <v>1066649.17</v>
      </c>
      <c r="AN134" s="279">
        <f t="shared" si="46"/>
        <v>1070308.93</v>
      </c>
      <c r="AO134" s="279">
        <f t="shared" si="46"/>
        <v>1073854.79</v>
      </c>
      <c r="AP134" s="279">
        <f t="shared" si="46"/>
        <v>1074142.05</v>
      </c>
      <c r="AQ134" s="279">
        <f t="shared" si="46"/>
        <v>1074659.08</v>
      </c>
      <c r="AR134" s="279">
        <f t="shared" si="46"/>
        <v>1075652.23</v>
      </c>
      <c r="AS134" s="279">
        <f t="shared" si="46"/>
        <v>1076480.28</v>
      </c>
      <c r="AT134" s="279">
        <f t="shared" si="46"/>
        <v>1078481.8999999999</v>
      </c>
      <c r="AU134" s="280">
        <f t="shared" ref="AU134:AU197" si="50">SUM(AI134:AT134)</f>
        <v>12843831.42</v>
      </c>
      <c r="AV134" s="280">
        <f t="shared" si="42"/>
        <v>1080381.94</v>
      </c>
      <c r="AW134" s="280">
        <f t="shared" si="42"/>
        <v>1079755.04</v>
      </c>
      <c r="AX134" s="280">
        <f t="shared" si="42"/>
        <v>1079136.73</v>
      </c>
      <c r="AY134" s="280">
        <f t="shared" si="42"/>
        <v>1080269.33</v>
      </c>
      <c r="AZ134" s="280">
        <f t="shared" si="44"/>
        <v>992208.68</v>
      </c>
      <c r="BA134" s="280">
        <f t="shared" si="44"/>
        <v>995005.6</v>
      </c>
      <c r="BB134" s="280">
        <f t="shared" si="44"/>
        <v>995729.57</v>
      </c>
      <c r="BC134" s="280">
        <f t="shared" si="44"/>
        <v>995602.21</v>
      </c>
      <c r="BD134" s="280">
        <f t="shared" si="44"/>
        <v>995963.22</v>
      </c>
      <c r="BE134" s="280">
        <f t="shared" si="44"/>
        <v>996852.23</v>
      </c>
      <c r="BF134" s="280">
        <f t="shared" si="44"/>
        <v>997316.77</v>
      </c>
      <c r="BG134" s="280">
        <f t="shared" si="44"/>
        <v>998404.29</v>
      </c>
      <c r="BH134" s="280">
        <f t="shared" si="44"/>
        <v>999428.69</v>
      </c>
      <c r="BI134" s="280">
        <f t="shared" si="43"/>
        <v>998854.69</v>
      </c>
      <c r="BJ134" s="280">
        <f t="shared" si="43"/>
        <v>998238.56</v>
      </c>
      <c r="BK134" s="280">
        <f t="shared" si="43"/>
        <v>998174.04</v>
      </c>
      <c r="BL134" s="279">
        <f t="shared" ref="BL134:BL197" si="51">SUM(AZ134:BK134)</f>
        <v>11961778.550000001</v>
      </c>
    </row>
    <row r="135" spans="1:66" x14ac:dyDescent="0.25">
      <c r="A135" s="268" t="s">
        <v>604</v>
      </c>
      <c r="B135" s="175">
        <v>0</v>
      </c>
      <c r="C135" s="175">
        <v>7.4800000000000005E-2</v>
      </c>
      <c r="D135" s="272">
        <v>4493379.6399999997</v>
      </c>
      <c r="E135" s="272">
        <v>4493379.6399999997</v>
      </c>
      <c r="F135" s="272">
        <v>4493379.6399999997</v>
      </c>
      <c r="G135" s="272">
        <v>4493379.6399999997</v>
      </c>
      <c r="H135" s="272">
        <v>4493379.6399999997</v>
      </c>
      <c r="I135" s="272">
        <v>4493379.6399999997</v>
      </c>
      <c r="J135" s="272">
        <v>4493379.6399999997</v>
      </c>
      <c r="K135" s="272">
        <v>4493379.6399999997</v>
      </c>
      <c r="L135" s="272">
        <v>4493379.6399999997</v>
      </c>
      <c r="M135" s="272">
        <v>4493379.6399999997</v>
      </c>
      <c r="N135" s="272">
        <v>4493379.6399999997</v>
      </c>
      <c r="O135" s="272">
        <v>4493379.6399999997</v>
      </c>
      <c r="P135" s="272">
        <f t="shared" si="48"/>
        <v>53920555.68</v>
      </c>
      <c r="Q135" s="272">
        <v>4493379.6399999997</v>
      </c>
      <c r="R135" s="272">
        <v>4493379.6399999997</v>
      </c>
      <c r="S135" s="272">
        <v>4493379.6399999997</v>
      </c>
      <c r="T135" s="272">
        <v>4493379.6399999997</v>
      </c>
      <c r="U135" s="272">
        <v>4493379.6399999997</v>
      </c>
      <c r="V135" s="272">
        <v>4493379.6399999997</v>
      </c>
      <c r="W135" s="272">
        <v>4493379.6399999997</v>
      </c>
      <c r="X135" s="272">
        <v>4493379.6399999997</v>
      </c>
      <c r="Y135" s="272">
        <v>4493379.6399999997</v>
      </c>
      <c r="Z135" s="272">
        <v>4493379.6399999997</v>
      </c>
      <c r="AA135" s="272">
        <v>4493379.6399999997</v>
      </c>
      <c r="AB135" s="272">
        <v>4493379.6399999997</v>
      </c>
      <c r="AC135" s="272">
        <v>4493379.6399999997</v>
      </c>
      <c r="AD135" s="272">
        <v>4493379.6399999997</v>
      </c>
      <c r="AE135" s="272">
        <v>4493379.6399999997</v>
      </c>
      <c r="AF135" s="272">
        <v>4493379.6399999997</v>
      </c>
      <c r="AG135" s="170">
        <f t="shared" si="49"/>
        <v>53920555.68</v>
      </c>
      <c r="AI135" s="279">
        <f t="shared" si="47"/>
        <v>0</v>
      </c>
      <c r="AJ135" s="279">
        <f t="shared" si="47"/>
        <v>0</v>
      </c>
      <c r="AK135" s="279">
        <f t="shared" si="47"/>
        <v>0</v>
      </c>
      <c r="AL135" s="279">
        <f t="shared" si="46"/>
        <v>0</v>
      </c>
      <c r="AM135" s="279">
        <f t="shared" si="46"/>
        <v>0</v>
      </c>
      <c r="AN135" s="279">
        <f t="shared" si="46"/>
        <v>0</v>
      </c>
      <c r="AO135" s="279">
        <f t="shared" si="46"/>
        <v>0</v>
      </c>
      <c r="AP135" s="279">
        <f t="shared" si="46"/>
        <v>0</v>
      </c>
      <c r="AQ135" s="279">
        <f t="shared" si="46"/>
        <v>0</v>
      </c>
      <c r="AR135" s="279">
        <f t="shared" si="46"/>
        <v>0</v>
      </c>
      <c r="AS135" s="279">
        <f t="shared" si="46"/>
        <v>0</v>
      </c>
      <c r="AT135" s="279">
        <f t="shared" si="46"/>
        <v>0</v>
      </c>
      <c r="AU135" s="280">
        <f t="shared" si="50"/>
        <v>0</v>
      </c>
      <c r="AV135" s="280">
        <f t="shared" si="42"/>
        <v>0</v>
      </c>
      <c r="AW135" s="280">
        <f t="shared" si="42"/>
        <v>0</v>
      </c>
      <c r="AX135" s="280">
        <f t="shared" si="42"/>
        <v>0</v>
      </c>
      <c r="AY135" s="280">
        <f t="shared" si="42"/>
        <v>0</v>
      </c>
      <c r="AZ135" s="280">
        <f t="shared" si="44"/>
        <v>28008.73</v>
      </c>
      <c r="BA135" s="280">
        <f t="shared" si="44"/>
        <v>28008.73</v>
      </c>
      <c r="BB135" s="280">
        <f t="shared" si="44"/>
        <v>28008.73</v>
      </c>
      <c r="BC135" s="280">
        <f t="shared" si="44"/>
        <v>28008.73</v>
      </c>
      <c r="BD135" s="280">
        <f t="shared" si="44"/>
        <v>28008.73</v>
      </c>
      <c r="BE135" s="280">
        <f t="shared" si="44"/>
        <v>28008.73</v>
      </c>
      <c r="BF135" s="280">
        <f t="shared" si="44"/>
        <v>28008.73</v>
      </c>
      <c r="BG135" s="280">
        <f t="shared" si="44"/>
        <v>28008.73</v>
      </c>
      <c r="BH135" s="280">
        <f t="shared" si="44"/>
        <v>28008.73</v>
      </c>
      <c r="BI135" s="280">
        <f t="shared" si="43"/>
        <v>28008.73</v>
      </c>
      <c r="BJ135" s="280">
        <f t="shared" si="43"/>
        <v>28008.73</v>
      </c>
      <c r="BK135" s="280">
        <f t="shared" si="43"/>
        <v>28008.73</v>
      </c>
      <c r="BL135" s="279">
        <f t="shared" si="51"/>
        <v>336104.76</v>
      </c>
    </row>
    <row r="136" spans="1:66" x14ac:dyDescent="0.25">
      <c r="A136" s="268" t="s">
        <v>605</v>
      </c>
      <c r="B136" s="175">
        <v>2.3699999999999999E-2</v>
      </c>
      <c r="C136" s="175">
        <v>2.1699999999999997E-2</v>
      </c>
      <c r="D136" s="272">
        <v>0</v>
      </c>
      <c r="E136" s="272">
        <v>0</v>
      </c>
      <c r="F136" s="272">
        <v>0</v>
      </c>
      <c r="G136" s="272">
        <v>0</v>
      </c>
      <c r="H136" s="272">
        <v>0</v>
      </c>
      <c r="I136" s="272">
        <v>0</v>
      </c>
      <c r="J136" s="272">
        <v>0</v>
      </c>
      <c r="K136" s="272">
        <v>0</v>
      </c>
      <c r="L136" s="272">
        <v>0</v>
      </c>
      <c r="M136" s="272">
        <v>0</v>
      </c>
      <c r="N136" s="272">
        <v>0</v>
      </c>
      <c r="O136" s="272">
        <v>0</v>
      </c>
      <c r="P136" s="272">
        <f t="shared" si="48"/>
        <v>0</v>
      </c>
      <c r="Q136" s="272">
        <v>0</v>
      </c>
      <c r="R136" s="272">
        <v>0</v>
      </c>
      <c r="S136" s="272">
        <v>0</v>
      </c>
      <c r="T136" s="272">
        <v>0</v>
      </c>
      <c r="U136" s="272">
        <v>0</v>
      </c>
      <c r="V136" s="272">
        <v>0</v>
      </c>
      <c r="W136" s="272">
        <v>0</v>
      </c>
      <c r="X136" s="272">
        <v>0</v>
      </c>
      <c r="Y136" s="272">
        <v>0</v>
      </c>
      <c r="Z136" s="272">
        <v>0</v>
      </c>
      <c r="AA136" s="272">
        <v>0</v>
      </c>
      <c r="AB136" s="272">
        <v>0</v>
      </c>
      <c r="AC136" s="272">
        <v>0</v>
      </c>
      <c r="AD136" s="272">
        <v>0</v>
      </c>
      <c r="AE136" s="272">
        <v>0</v>
      </c>
      <c r="AF136" s="272">
        <v>0</v>
      </c>
      <c r="AG136" s="170">
        <f t="shared" si="49"/>
        <v>0</v>
      </c>
      <c r="AI136" s="279">
        <f t="shared" si="47"/>
        <v>0</v>
      </c>
      <c r="AJ136" s="279">
        <f t="shared" si="47"/>
        <v>0</v>
      </c>
      <c r="AK136" s="279">
        <f t="shared" si="47"/>
        <v>0</v>
      </c>
      <c r="AL136" s="279">
        <f t="shared" si="46"/>
        <v>0</v>
      </c>
      <c r="AM136" s="279">
        <f t="shared" si="46"/>
        <v>0</v>
      </c>
      <c r="AN136" s="279">
        <f t="shared" si="46"/>
        <v>0</v>
      </c>
      <c r="AO136" s="279">
        <f t="shared" si="46"/>
        <v>0</v>
      </c>
      <c r="AP136" s="279">
        <f t="shared" si="46"/>
        <v>0</v>
      </c>
      <c r="AQ136" s="279">
        <f t="shared" si="46"/>
        <v>0</v>
      </c>
      <c r="AR136" s="279">
        <f t="shared" si="46"/>
        <v>0</v>
      </c>
      <c r="AS136" s="279">
        <f t="shared" si="46"/>
        <v>0</v>
      </c>
      <c r="AT136" s="279">
        <f t="shared" si="46"/>
        <v>0</v>
      </c>
      <c r="AU136" s="280">
        <f t="shared" si="50"/>
        <v>0</v>
      </c>
      <c r="AV136" s="280">
        <f t="shared" si="42"/>
        <v>0</v>
      </c>
      <c r="AW136" s="280">
        <f t="shared" si="42"/>
        <v>0</v>
      </c>
      <c r="AX136" s="280">
        <f t="shared" si="42"/>
        <v>0</v>
      </c>
      <c r="AY136" s="280">
        <f t="shared" si="42"/>
        <v>0</v>
      </c>
      <c r="AZ136" s="280">
        <f t="shared" si="44"/>
        <v>0</v>
      </c>
      <c r="BA136" s="280">
        <f t="shared" si="44"/>
        <v>0</v>
      </c>
      <c r="BB136" s="280">
        <f t="shared" si="44"/>
        <v>0</v>
      </c>
      <c r="BC136" s="280">
        <f t="shared" si="44"/>
        <v>0</v>
      </c>
      <c r="BD136" s="280">
        <f t="shared" si="44"/>
        <v>0</v>
      </c>
      <c r="BE136" s="280">
        <f t="shared" si="44"/>
        <v>0</v>
      </c>
      <c r="BF136" s="280">
        <f t="shared" si="44"/>
        <v>0</v>
      </c>
      <c r="BG136" s="280">
        <f t="shared" si="44"/>
        <v>0</v>
      </c>
      <c r="BH136" s="280">
        <f t="shared" si="44"/>
        <v>0</v>
      </c>
      <c r="BI136" s="280">
        <f t="shared" si="43"/>
        <v>0</v>
      </c>
      <c r="BJ136" s="280">
        <f t="shared" si="43"/>
        <v>0</v>
      </c>
      <c r="BK136" s="280">
        <f t="shared" si="43"/>
        <v>0</v>
      </c>
      <c r="BL136" s="279">
        <f t="shared" si="51"/>
        <v>0</v>
      </c>
      <c r="BN136" s="279">
        <f t="shared" ref="BN136:BN141" si="52">BL136</f>
        <v>0</v>
      </c>
    </row>
    <row r="137" spans="1:66" x14ac:dyDescent="0.25">
      <c r="A137" s="268" t="s">
        <v>220</v>
      </c>
      <c r="B137" s="175">
        <v>2.3699999999999999E-2</v>
      </c>
      <c r="C137" s="175">
        <v>2.1699999999999997E-2</v>
      </c>
      <c r="D137" s="272">
        <v>14977829.02</v>
      </c>
      <c r="E137" s="272">
        <v>14977829.02</v>
      </c>
      <c r="F137" s="272">
        <v>14977829.02</v>
      </c>
      <c r="G137" s="272">
        <v>14977829.02</v>
      </c>
      <c r="H137" s="272">
        <v>14977829.02</v>
      </c>
      <c r="I137" s="272">
        <v>14977829.02</v>
      </c>
      <c r="J137" s="272">
        <v>14977829.02</v>
      </c>
      <c r="K137" s="272">
        <v>31100892.719999999</v>
      </c>
      <c r="L137" s="272">
        <v>60744666.789999999</v>
      </c>
      <c r="M137" s="272">
        <v>74976943.465000004</v>
      </c>
      <c r="N137" s="272">
        <v>76202529.769999996</v>
      </c>
      <c r="O137" s="272">
        <v>77433356.594999999</v>
      </c>
      <c r="P137" s="272">
        <f t="shared" si="48"/>
        <v>425303192.48000002</v>
      </c>
      <c r="Q137" s="272">
        <v>78162913.420000002</v>
      </c>
      <c r="R137" s="272">
        <v>78188413.420000002</v>
      </c>
      <c r="S137" s="272">
        <v>78351613.420000002</v>
      </c>
      <c r="T137" s="272">
        <v>78564013.420000002</v>
      </c>
      <c r="U137" s="272">
        <v>78638713.420000002</v>
      </c>
      <c r="V137" s="272">
        <v>78664213.420000002</v>
      </c>
      <c r="W137" s="272">
        <v>78689713.420000002</v>
      </c>
      <c r="X137" s="272">
        <v>78715213.420000002</v>
      </c>
      <c r="Y137" s="272">
        <v>78740713.420000002</v>
      </c>
      <c r="Z137" s="272">
        <v>78766213.420000002</v>
      </c>
      <c r="AA137" s="272">
        <v>90547604.960000008</v>
      </c>
      <c r="AB137" s="272">
        <v>121364284.96000001</v>
      </c>
      <c r="AC137" s="272">
        <v>140649983.42000002</v>
      </c>
      <c r="AD137" s="272">
        <v>141622943.42000002</v>
      </c>
      <c r="AE137" s="272">
        <v>142390343.42000002</v>
      </c>
      <c r="AF137" s="272">
        <v>142492143.42000002</v>
      </c>
      <c r="AG137" s="170">
        <f t="shared" si="49"/>
        <v>1251282084.1200004</v>
      </c>
      <c r="AI137" s="279">
        <f t="shared" si="47"/>
        <v>29581.21</v>
      </c>
      <c r="AJ137" s="279">
        <f t="shared" si="47"/>
        <v>29581.21</v>
      </c>
      <c r="AK137" s="279">
        <f t="shared" si="47"/>
        <v>29581.21</v>
      </c>
      <c r="AL137" s="279">
        <f t="shared" si="46"/>
        <v>29581.21</v>
      </c>
      <c r="AM137" s="279">
        <f t="shared" si="46"/>
        <v>29581.21</v>
      </c>
      <c r="AN137" s="279">
        <f t="shared" si="46"/>
        <v>29581.21</v>
      </c>
      <c r="AO137" s="279">
        <f t="shared" si="46"/>
        <v>29581.21</v>
      </c>
      <c r="AP137" s="279">
        <f t="shared" si="46"/>
        <v>61424.26</v>
      </c>
      <c r="AQ137" s="279">
        <f t="shared" si="46"/>
        <v>119970.72</v>
      </c>
      <c r="AR137" s="279">
        <f t="shared" si="46"/>
        <v>148079.46</v>
      </c>
      <c r="AS137" s="279">
        <f t="shared" si="46"/>
        <v>150500</v>
      </c>
      <c r="AT137" s="279">
        <f t="shared" si="46"/>
        <v>152930.88</v>
      </c>
      <c r="AU137" s="280">
        <f t="shared" si="50"/>
        <v>839973.78999999992</v>
      </c>
      <c r="AV137" s="280">
        <f t="shared" si="42"/>
        <v>154371.75</v>
      </c>
      <c r="AW137" s="280">
        <f t="shared" si="42"/>
        <v>154422.12</v>
      </c>
      <c r="AX137" s="280">
        <f t="shared" si="42"/>
        <v>154744.44</v>
      </c>
      <c r="AY137" s="280">
        <f t="shared" si="42"/>
        <v>155163.93</v>
      </c>
      <c r="AZ137" s="280">
        <f t="shared" si="44"/>
        <v>142205.01</v>
      </c>
      <c r="BA137" s="280">
        <f t="shared" si="44"/>
        <v>142251.12</v>
      </c>
      <c r="BB137" s="280">
        <f t="shared" si="44"/>
        <v>142297.23000000001</v>
      </c>
      <c r="BC137" s="280">
        <f t="shared" si="44"/>
        <v>142343.34</v>
      </c>
      <c r="BD137" s="280">
        <f t="shared" si="44"/>
        <v>142389.46</v>
      </c>
      <c r="BE137" s="280">
        <f t="shared" si="44"/>
        <v>142435.57</v>
      </c>
      <c r="BF137" s="280">
        <f t="shared" si="44"/>
        <v>163740.25</v>
      </c>
      <c r="BG137" s="280">
        <f t="shared" si="44"/>
        <v>219467.08</v>
      </c>
      <c r="BH137" s="280">
        <f t="shared" si="44"/>
        <v>254342.05</v>
      </c>
      <c r="BI137" s="280">
        <f t="shared" si="43"/>
        <v>256101.49</v>
      </c>
      <c r="BJ137" s="280">
        <f t="shared" si="43"/>
        <v>257489.2</v>
      </c>
      <c r="BK137" s="280">
        <f t="shared" si="43"/>
        <v>257673.29</v>
      </c>
      <c r="BL137" s="279">
        <f t="shared" si="51"/>
        <v>2262735.09</v>
      </c>
      <c r="BN137" s="279">
        <f t="shared" si="52"/>
        <v>2262735.09</v>
      </c>
    </row>
    <row r="138" spans="1:66" x14ac:dyDescent="0.25">
      <c r="A138" s="268" t="s">
        <v>606</v>
      </c>
      <c r="B138" s="175">
        <v>0</v>
      </c>
      <c r="C138" s="175">
        <v>7.4800000000000005E-2</v>
      </c>
      <c r="D138" s="272">
        <v>4610665.2300000004</v>
      </c>
      <c r="E138" s="272">
        <v>4610665.2300000004</v>
      </c>
      <c r="F138" s="272">
        <v>4610665.2300000004</v>
      </c>
      <c r="G138" s="272">
        <v>4610665.2300000004</v>
      </c>
      <c r="H138" s="272">
        <v>4610665.2300000004</v>
      </c>
      <c r="I138" s="272">
        <v>4610665.2300000004</v>
      </c>
      <c r="J138" s="272">
        <v>4610665.2300000004</v>
      </c>
      <c r="K138" s="272">
        <v>4610665.2300000004</v>
      </c>
      <c r="L138" s="272">
        <v>4610665.2300000004</v>
      </c>
      <c r="M138" s="272">
        <v>4610665.2300000004</v>
      </c>
      <c r="N138" s="272">
        <v>4610665.2300000004</v>
      </c>
      <c r="O138" s="272">
        <v>4610665.2300000004</v>
      </c>
      <c r="P138" s="272">
        <f t="shared" si="48"/>
        <v>55327982.76000002</v>
      </c>
      <c r="Q138" s="272">
        <v>4610665.2300000004</v>
      </c>
      <c r="R138" s="272">
        <v>4610665.2300000004</v>
      </c>
      <c r="S138" s="272">
        <v>4610665.2300000004</v>
      </c>
      <c r="T138" s="272">
        <v>4610665.2300000004</v>
      </c>
      <c r="U138" s="272">
        <v>4610665.2300000004</v>
      </c>
      <c r="V138" s="272">
        <v>4610665.2300000004</v>
      </c>
      <c r="W138" s="272">
        <v>4610665.2300000004</v>
      </c>
      <c r="X138" s="272">
        <v>4610665.2300000004</v>
      </c>
      <c r="Y138" s="272">
        <v>4610665.2300000004</v>
      </c>
      <c r="Z138" s="272">
        <v>4610665.2300000004</v>
      </c>
      <c r="AA138" s="272">
        <v>4610665.2300000004</v>
      </c>
      <c r="AB138" s="272">
        <v>4610665.2300000004</v>
      </c>
      <c r="AC138" s="272">
        <v>4610665.2300000004</v>
      </c>
      <c r="AD138" s="272">
        <v>4610665.2300000004</v>
      </c>
      <c r="AE138" s="272">
        <v>4610665.2300000004</v>
      </c>
      <c r="AF138" s="272">
        <v>4610665.2300000004</v>
      </c>
      <c r="AG138" s="170">
        <f t="shared" si="49"/>
        <v>55327982.76000002</v>
      </c>
      <c r="AI138" s="279">
        <f t="shared" si="47"/>
        <v>0</v>
      </c>
      <c r="AJ138" s="279">
        <f t="shared" si="47"/>
        <v>0</v>
      </c>
      <c r="AK138" s="279">
        <f t="shared" si="47"/>
        <v>0</v>
      </c>
      <c r="AL138" s="279">
        <f t="shared" si="46"/>
        <v>0</v>
      </c>
      <c r="AM138" s="279">
        <f t="shared" si="46"/>
        <v>0</v>
      </c>
      <c r="AN138" s="279">
        <f t="shared" si="46"/>
        <v>0</v>
      </c>
      <c r="AO138" s="279">
        <f t="shared" si="46"/>
        <v>0</v>
      </c>
      <c r="AP138" s="279">
        <f t="shared" si="46"/>
        <v>0</v>
      </c>
      <c r="AQ138" s="279">
        <f t="shared" si="46"/>
        <v>0</v>
      </c>
      <c r="AR138" s="279">
        <f t="shared" si="46"/>
        <v>0</v>
      </c>
      <c r="AS138" s="279">
        <f t="shared" si="46"/>
        <v>0</v>
      </c>
      <c r="AT138" s="279">
        <f t="shared" si="46"/>
        <v>0</v>
      </c>
      <c r="AU138" s="280">
        <f t="shared" si="50"/>
        <v>0</v>
      </c>
      <c r="AV138" s="280">
        <f t="shared" si="42"/>
        <v>0</v>
      </c>
      <c r="AW138" s="280">
        <f t="shared" si="42"/>
        <v>0</v>
      </c>
      <c r="AX138" s="280">
        <f t="shared" si="42"/>
        <v>0</v>
      </c>
      <c r="AY138" s="280">
        <f t="shared" si="42"/>
        <v>0</v>
      </c>
      <c r="AZ138" s="280">
        <f t="shared" si="44"/>
        <v>28739.81</v>
      </c>
      <c r="BA138" s="280">
        <f t="shared" si="44"/>
        <v>28739.81</v>
      </c>
      <c r="BB138" s="280">
        <f t="shared" si="44"/>
        <v>28739.81</v>
      </c>
      <c r="BC138" s="280">
        <f t="shared" si="44"/>
        <v>28739.81</v>
      </c>
      <c r="BD138" s="280">
        <f t="shared" si="44"/>
        <v>28739.81</v>
      </c>
      <c r="BE138" s="280">
        <f t="shared" si="44"/>
        <v>28739.81</v>
      </c>
      <c r="BF138" s="280">
        <f t="shared" si="44"/>
        <v>28739.81</v>
      </c>
      <c r="BG138" s="280">
        <f t="shared" si="44"/>
        <v>28739.81</v>
      </c>
      <c r="BH138" s="280">
        <f t="shared" si="44"/>
        <v>28739.81</v>
      </c>
      <c r="BI138" s="280">
        <f t="shared" si="43"/>
        <v>28739.81</v>
      </c>
      <c r="BJ138" s="280">
        <f t="shared" si="43"/>
        <v>28739.81</v>
      </c>
      <c r="BK138" s="280">
        <f t="shared" si="43"/>
        <v>28739.81</v>
      </c>
      <c r="BL138" s="279">
        <f t="shared" si="51"/>
        <v>344877.72000000003</v>
      </c>
      <c r="BN138" s="279">
        <f t="shared" si="52"/>
        <v>344877.72000000003</v>
      </c>
    </row>
    <row r="139" spans="1:66" x14ac:dyDescent="0.25">
      <c r="A139" s="268" t="s">
        <v>221</v>
      </c>
      <c r="B139" s="175">
        <v>2.3699999999999999E-2</v>
      </c>
      <c r="C139" s="175">
        <v>2.1699999999999997E-2</v>
      </c>
      <c r="D139" s="272">
        <v>350074.4</v>
      </c>
      <c r="E139" s="272">
        <v>350074.4</v>
      </c>
      <c r="F139" s="272">
        <v>350074.4</v>
      </c>
      <c r="G139" s="272">
        <v>350074.4</v>
      </c>
      <c r="H139" s="272">
        <v>350074.4</v>
      </c>
      <c r="I139" s="272">
        <v>350074.4</v>
      </c>
      <c r="J139" s="272">
        <v>350074.4</v>
      </c>
      <c r="K139" s="272">
        <v>350074.4</v>
      </c>
      <c r="L139" s="272">
        <v>350074.4</v>
      </c>
      <c r="M139" s="272">
        <v>350074.4</v>
      </c>
      <c r="N139" s="272">
        <v>350074.4</v>
      </c>
      <c r="O139" s="272">
        <v>350074.4</v>
      </c>
      <c r="P139" s="272">
        <f t="shared" si="48"/>
        <v>4200892.8</v>
      </c>
      <c r="Q139" s="272">
        <v>350074.4</v>
      </c>
      <c r="R139" s="272">
        <v>350074.4</v>
      </c>
      <c r="S139" s="272">
        <v>350074.4</v>
      </c>
      <c r="T139" s="272">
        <v>19365012.414999999</v>
      </c>
      <c r="U139" s="272">
        <v>38466479.564999998</v>
      </c>
      <c r="V139" s="272">
        <v>40199470.880000003</v>
      </c>
      <c r="W139" s="272">
        <v>41854933.060000002</v>
      </c>
      <c r="X139" s="272">
        <v>41872933.060000002</v>
      </c>
      <c r="Y139" s="272">
        <v>41890933.060000002</v>
      </c>
      <c r="Z139" s="272">
        <v>41908933.060000002</v>
      </c>
      <c r="AA139" s="272">
        <v>41926933.060000002</v>
      </c>
      <c r="AB139" s="272">
        <v>42111057.700000003</v>
      </c>
      <c r="AC139" s="272">
        <v>42286182.340000004</v>
      </c>
      <c r="AD139" s="272">
        <v>42286182.340000004</v>
      </c>
      <c r="AE139" s="272">
        <v>42286182.340000004</v>
      </c>
      <c r="AF139" s="272">
        <v>42286182.340000004</v>
      </c>
      <c r="AG139" s="170">
        <f t="shared" si="49"/>
        <v>499376402.80500007</v>
      </c>
      <c r="AI139" s="279">
        <f t="shared" si="47"/>
        <v>691.4</v>
      </c>
      <c r="AJ139" s="279">
        <f t="shared" si="47"/>
        <v>691.4</v>
      </c>
      <c r="AK139" s="279">
        <f t="shared" si="47"/>
        <v>691.4</v>
      </c>
      <c r="AL139" s="279">
        <f t="shared" si="46"/>
        <v>691.4</v>
      </c>
      <c r="AM139" s="279">
        <f t="shared" si="46"/>
        <v>691.4</v>
      </c>
      <c r="AN139" s="279">
        <f t="shared" si="46"/>
        <v>691.4</v>
      </c>
      <c r="AO139" s="279">
        <f t="shared" si="46"/>
        <v>691.4</v>
      </c>
      <c r="AP139" s="279">
        <f t="shared" si="46"/>
        <v>691.4</v>
      </c>
      <c r="AQ139" s="279">
        <f t="shared" si="46"/>
        <v>691.4</v>
      </c>
      <c r="AR139" s="279">
        <f t="shared" si="46"/>
        <v>691.4</v>
      </c>
      <c r="AS139" s="279">
        <f t="shared" si="46"/>
        <v>691.4</v>
      </c>
      <c r="AT139" s="279">
        <f t="shared" si="46"/>
        <v>691.4</v>
      </c>
      <c r="AU139" s="280">
        <f t="shared" si="50"/>
        <v>8296.7999999999975</v>
      </c>
      <c r="AV139" s="280">
        <f t="shared" si="42"/>
        <v>691.4</v>
      </c>
      <c r="AW139" s="280">
        <f t="shared" si="42"/>
        <v>691.4</v>
      </c>
      <c r="AX139" s="280">
        <f t="shared" si="42"/>
        <v>691.4</v>
      </c>
      <c r="AY139" s="280">
        <f t="shared" si="42"/>
        <v>38245.9</v>
      </c>
      <c r="AZ139" s="280">
        <f t="shared" si="44"/>
        <v>69560.22</v>
      </c>
      <c r="BA139" s="280">
        <f t="shared" si="44"/>
        <v>72694.039999999994</v>
      </c>
      <c r="BB139" s="280">
        <f t="shared" si="44"/>
        <v>75687.67</v>
      </c>
      <c r="BC139" s="280">
        <f t="shared" si="44"/>
        <v>75720.22</v>
      </c>
      <c r="BD139" s="280">
        <f t="shared" si="44"/>
        <v>75752.77</v>
      </c>
      <c r="BE139" s="280">
        <f t="shared" si="44"/>
        <v>75785.320000000007</v>
      </c>
      <c r="BF139" s="280">
        <f t="shared" si="44"/>
        <v>75817.87</v>
      </c>
      <c r="BG139" s="280">
        <f t="shared" si="44"/>
        <v>76150.83</v>
      </c>
      <c r="BH139" s="280">
        <f t="shared" si="44"/>
        <v>76467.509999999995</v>
      </c>
      <c r="BI139" s="280">
        <f t="shared" si="43"/>
        <v>76467.509999999995</v>
      </c>
      <c r="BJ139" s="280">
        <f t="shared" si="43"/>
        <v>76467.509999999995</v>
      </c>
      <c r="BK139" s="280">
        <f t="shared" si="43"/>
        <v>76467.509999999995</v>
      </c>
      <c r="BL139" s="279">
        <f t="shared" si="51"/>
        <v>903038.9800000001</v>
      </c>
      <c r="BN139" s="279">
        <f t="shared" si="52"/>
        <v>903038.9800000001</v>
      </c>
    </row>
    <row r="140" spans="1:66" x14ac:dyDescent="0.25">
      <c r="A140" s="268" t="s">
        <v>607</v>
      </c>
      <c r="B140" s="175">
        <v>2.3699999999999999E-2</v>
      </c>
      <c r="C140" s="175">
        <v>2.1699999999999997E-2</v>
      </c>
      <c r="D140" s="272">
        <v>0</v>
      </c>
      <c r="E140" s="272">
        <v>0</v>
      </c>
      <c r="F140" s="272">
        <v>0</v>
      </c>
      <c r="G140" s="272">
        <v>0</v>
      </c>
      <c r="H140" s="272">
        <v>0</v>
      </c>
      <c r="I140" s="272">
        <v>0</v>
      </c>
      <c r="J140" s="272">
        <v>0</v>
      </c>
      <c r="K140" s="272">
        <v>0</v>
      </c>
      <c r="L140" s="272">
        <v>0</v>
      </c>
      <c r="M140" s="272">
        <v>0</v>
      </c>
      <c r="N140" s="272">
        <v>0</v>
      </c>
      <c r="O140" s="272">
        <v>0</v>
      </c>
      <c r="P140" s="272">
        <f t="shared" si="48"/>
        <v>0</v>
      </c>
      <c r="Q140" s="272">
        <v>0</v>
      </c>
      <c r="R140" s="272">
        <v>0</v>
      </c>
      <c r="S140" s="272">
        <v>0</v>
      </c>
      <c r="T140" s="272">
        <v>0</v>
      </c>
      <c r="U140" s="272">
        <v>0</v>
      </c>
      <c r="V140" s="272">
        <v>0</v>
      </c>
      <c r="W140" s="272">
        <v>0</v>
      </c>
      <c r="X140" s="272">
        <v>0</v>
      </c>
      <c r="Y140" s="272">
        <v>0</v>
      </c>
      <c r="Z140" s="272">
        <v>0</v>
      </c>
      <c r="AA140" s="272">
        <v>0</v>
      </c>
      <c r="AB140" s="272">
        <v>0</v>
      </c>
      <c r="AC140" s="272">
        <v>0</v>
      </c>
      <c r="AD140" s="272">
        <v>0</v>
      </c>
      <c r="AE140" s="272">
        <v>0</v>
      </c>
      <c r="AF140" s="272">
        <v>0</v>
      </c>
      <c r="AG140" s="170">
        <f t="shared" si="49"/>
        <v>0</v>
      </c>
      <c r="AI140" s="279">
        <f t="shared" si="47"/>
        <v>0</v>
      </c>
      <c r="AJ140" s="279">
        <f t="shared" si="47"/>
        <v>0</v>
      </c>
      <c r="AK140" s="279">
        <f t="shared" si="47"/>
        <v>0</v>
      </c>
      <c r="AL140" s="279">
        <f t="shared" si="46"/>
        <v>0</v>
      </c>
      <c r="AM140" s="279">
        <f t="shared" si="46"/>
        <v>0</v>
      </c>
      <c r="AN140" s="279">
        <f t="shared" si="46"/>
        <v>0</v>
      </c>
      <c r="AO140" s="279">
        <f t="shared" si="46"/>
        <v>0</v>
      </c>
      <c r="AP140" s="279">
        <f t="shared" si="46"/>
        <v>0</v>
      </c>
      <c r="AQ140" s="279">
        <f t="shared" si="46"/>
        <v>0</v>
      </c>
      <c r="AR140" s="279">
        <f t="shared" si="46"/>
        <v>0</v>
      </c>
      <c r="AS140" s="279">
        <f t="shared" si="46"/>
        <v>0</v>
      </c>
      <c r="AT140" s="279">
        <f t="shared" si="46"/>
        <v>0</v>
      </c>
      <c r="AU140" s="280">
        <f t="shared" si="50"/>
        <v>0</v>
      </c>
      <c r="AV140" s="280">
        <f t="shared" si="42"/>
        <v>0</v>
      </c>
      <c r="AW140" s="280">
        <f t="shared" si="42"/>
        <v>0</v>
      </c>
      <c r="AX140" s="280">
        <f t="shared" si="42"/>
        <v>0</v>
      </c>
      <c r="AY140" s="280">
        <f t="shared" si="42"/>
        <v>0</v>
      </c>
      <c r="AZ140" s="280">
        <f t="shared" si="44"/>
        <v>0</v>
      </c>
      <c r="BA140" s="280">
        <f t="shared" si="44"/>
        <v>0</v>
      </c>
      <c r="BB140" s="280">
        <f t="shared" si="44"/>
        <v>0</v>
      </c>
      <c r="BC140" s="280">
        <f t="shared" si="44"/>
        <v>0</v>
      </c>
      <c r="BD140" s="280">
        <f t="shared" si="44"/>
        <v>0</v>
      </c>
      <c r="BE140" s="280">
        <f t="shared" si="44"/>
        <v>0</v>
      </c>
      <c r="BF140" s="280">
        <f t="shared" si="44"/>
        <v>0</v>
      </c>
      <c r="BG140" s="280">
        <f t="shared" si="44"/>
        <v>0</v>
      </c>
      <c r="BH140" s="280">
        <f t="shared" si="44"/>
        <v>0</v>
      </c>
      <c r="BI140" s="280">
        <f t="shared" si="43"/>
        <v>0</v>
      </c>
      <c r="BJ140" s="280">
        <f t="shared" si="43"/>
        <v>0</v>
      </c>
      <c r="BK140" s="280">
        <f t="shared" si="43"/>
        <v>0</v>
      </c>
      <c r="BL140" s="279">
        <f t="shared" si="51"/>
        <v>0</v>
      </c>
      <c r="BN140" s="279">
        <f t="shared" si="52"/>
        <v>0</v>
      </c>
    </row>
    <row r="141" spans="1:66" x14ac:dyDescent="0.25">
      <c r="A141" s="268" t="s">
        <v>608</v>
      </c>
      <c r="B141" s="175">
        <v>2.3699999999999999E-2</v>
      </c>
      <c r="C141" s="175">
        <v>2.1699999999999997E-2</v>
      </c>
      <c r="D141" s="272">
        <v>0</v>
      </c>
      <c r="E141" s="272">
        <v>0</v>
      </c>
      <c r="F141" s="272">
        <v>0</v>
      </c>
      <c r="G141" s="272">
        <v>0</v>
      </c>
      <c r="H141" s="272">
        <v>0</v>
      </c>
      <c r="I141" s="272">
        <v>0</v>
      </c>
      <c r="J141" s="272">
        <v>0</v>
      </c>
      <c r="K141" s="272">
        <v>0</v>
      </c>
      <c r="L141" s="272">
        <v>0</v>
      </c>
      <c r="M141" s="272">
        <v>0</v>
      </c>
      <c r="N141" s="272">
        <v>0</v>
      </c>
      <c r="O141" s="272">
        <v>0</v>
      </c>
      <c r="P141" s="272">
        <f t="shared" si="48"/>
        <v>0</v>
      </c>
      <c r="Q141" s="272">
        <v>0</v>
      </c>
      <c r="R141" s="272">
        <v>0</v>
      </c>
      <c r="S141" s="272">
        <v>0</v>
      </c>
      <c r="T141" s="272">
        <v>0</v>
      </c>
      <c r="U141" s="272">
        <v>0</v>
      </c>
      <c r="V141" s="272">
        <v>0</v>
      </c>
      <c r="W141" s="272">
        <v>0</v>
      </c>
      <c r="X141" s="272">
        <v>0</v>
      </c>
      <c r="Y141" s="272">
        <v>0</v>
      </c>
      <c r="Z141" s="272">
        <v>0</v>
      </c>
      <c r="AA141" s="272">
        <v>0</v>
      </c>
      <c r="AB141" s="272">
        <v>0</v>
      </c>
      <c r="AC141" s="272">
        <v>0</v>
      </c>
      <c r="AD141" s="272">
        <v>0</v>
      </c>
      <c r="AE141" s="272">
        <v>0</v>
      </c>
      <c r="AF141" s="272">
        <v>0</v>
      </c>
      <c r="AG141" s="170">
        <f t="shared" si="49"/>
        <v>0</v>
      </c>
      <c r="AI141" s="279">
        <f t="shared" si="47"/>
        <v>0</v>
      </c>
      <c r="AJ141" s="279">
        <f t="shared" si="47"/>
        <v>0</v>
      </c>
      <c r="AK141" s="279">
        <f t="shared" si="47"/>
        <v>0</v>
      </c>
      <c r="AL141" s="279">
        <f t="shared" si="46"/>
        <v>0</v>
      </c>
      <c r="AM141" s="279">
        <f t="shared" si="46"/>
        <v>0</v>
      </c>
      <c r="AN141" s="279">
        <f t="shared" si="46"/>
        <v>0</v>
      </c>
      <c r="AO141" s="279">
        <f t="shared" si="46"/>
        <v>0</v>
      </c>
      <c r="AP141" s="279">
        <f t="shared" si="46"/>
        <v>0</v>
      </c>
      <c r="AQ141" s="279">
        <f t="shared" si="46"/>
        <v>0</v>
      </c>
      <c r="AR141" s="279">
        <f t="shared" si="46"/>
        <v>0</v>
      </c>
      <c r="AS141" s="279">
        <f t="shared" si="46"/>
        <v>0</v>
      </c>
      <c r="AT141" s="279">
        <f t="shared" si="46"/>
        <v>0</v>
      </c>
      <c r="AU141" s="280">
        <f t="shared" si="50"/>
        <v>0</v>
      </c>
      <c r="AV141" s="280">
        <f t="shared" si="42"/>
        <v>0</v>
      </c>
      <c r="AW141" s="280">
        <f t="shared" si="42"/>
        <v>0</v>
      </c>
      <c r="AX141" s="280">
        <f t="shared" si="42"/>
        <v>0</v>
      </c>
      <c r="AY141" s="280">
        <f t="shared" si="42"/>
        <v>0</v>
      </c>
      <c r="AZ141" s="280">
        <f t="shared" si="44"/>
        <v>0</v>
      </c>
      <c r="BA141" s="280">
        <f t="shared" si="44"/>
        <v>0</v>
      </c>
      <c r="BB141" s="280">
        <f t="shared" si="44"/>
        <v>0</v>
      </c>
      <c r="BC141" s="280">
        <f t="shared" ref="BC141:BK180" si="53">ROUND(X141*$C141/12,2)</f>
        <v>0</v>
      </c>
      <c r="BD141" s="280">
        <f t="shared" si="53"/>
        <v>0</v>
      </c>
      <c r="BE141" s="280">
        <f t="shared" si="53"/>
        <v>0</v>
      </c>
      <c r="BF141" s="280">
        <f t="shared" si="53"/>
        <v>0</v>
      </c>
      <c r="BG141" s="280">
        <f t="shared" si="53"/>
        <v>0</v>
      </c>
      <c r="BH141" s="280">
        <f t="shared" si="53"/>
        <v>0</v>
      </c>
      <c r="BI141" s="280">
        <f t="shared" si="43"/>
        <v>0</v>
      </c>
      <c r="BJ141" s="280">
        <f t="shared" si="43"/>
        <v>0</v>
      </c>
      <c r="BK141" s="280">
        <f t="shared" si="43"/>
        <v>0</v>
      </c>
      <c r="BL141" s="279">
        <f t="shared" si="51"/>
        <v>0</v>
      </c>
      <c r="BN141" s="279">
        <f t="shared" si="52"/>
        <v>0</v>
      </c>
    </row>
    <row r="142" spans="1:66" x14ac:dyDescent="0.25">
      <c r="A142" s="268" t="s">
        <v>222</v>
      </c>
      <c r="B142" s="175">
        <v>2.2200000000000001E-2</v>
      </c>
      <c r="C142" s="175">
        <v>1.9599999999999999E-2</v>
      </c>
      <c r="D142" s="272">
        <v>72953390.629999995</v>
      </c>
      <c r="E142" s="272">
        <v>72953390.629999995</v>
      </c>
      <c r="F142" s="272">
        <v>72953390.629999995</v>
      </c>
      <c r="G142" s="272">
        <v>72953390.629999995</v>
      </c>
      <c r="H142" s="272">
        <v>72953390.629999995</v>
      </c>
      <c r="I142" s="272">
        <v>72953390.629999995</v>
      </c>
      <c r="J142" s="272">
        <v>72953390.629999995</v>
      </c>
      <c r="K142" s="272">
        <v>72953390.629999995</v>
      </c>
      <c r="L142" s="272">
        <v>72953390.629999995</v>
      </c>
      <c r="M142" s="272">
        <v>73265863.765000001</v>
      </c>
      <c r="N142" s="272">
        <v>73686711.899999991</v>
      </c>
      <c r="O142" s="272">
        <v>73795086.899999991</v>
      </c>
      <c r="P142" s="272">
        <f t="shared" si="48"/>
        <v>877328178.2349999</v>
      </c>
      <c r="Q142" s="272">
        <v>73795086.899999991</v>
      </c>
      <c r="R142" s="272">
        <v>73795086.899999991</v>
      </c>
      <c r="S142" s="272">
        <v>73795086.899999991</v>
      </c>
      <c r="T142" s="272">
        <v>73795086.899999991</v>
      </c>
      <c r="U142" s="272">
        <v>73795086.899999991</v>
      </c>
      <c r="V142" s="272">
        <v>73795086.899999991</v>
      </c>
      <c r="W142" s="272">
        <v>73795086.899999991</v>
      </c>
      <c r="X142" s="272">
        <v>73795086.899999991</v>
      </c>
      <c r="Y142" s="272">
        <v>73795086.899999991</v>
      </c>
      <c r="Z142" s="272">
        <v>73795086.899999991</v>
      </c>
      <c r="AA142" s="272">
        <v>73795086.899999991</v>
      </c>
      <c r="AB142" s="272">
        <v>73795086.899999991</v>
      </c>
      <c r="AC142" s="272">
        <v>73795086.899999991</v>
      </c>
      <c r="AD142" s="272">
        <v>73795086.899999991</v>
      </c>
      <c r="AE142" s="272">
        <v>73795086.899999991</v>
      </c>
      <c r="AF142" s="272">
        <v>73795086.899999991</v>
      </c>
      <c r="AG142" s="170">
        <f t="shared" si="49"/>
        <v>885541042.79999983</v>
      </c>
      <c r="AI142" s="279">
        <f t="shared" si="47"/>
        <v>134963.76999999999</v>
      </c>
      <c r="AJ142" s="279">
        <f t="shared" si="47"/>
        <v>134963.76999999999</v>
      </c>
      <c r="AK142" s="279">
        <f t="shared" si="47"/>
        <v>134963.76999999999</v>
      </c>
      <c r="AL142" s="279">
        <f t="shared" si="46"/>
        <v>134963.76999999999</v>
      </c>
      <c r="AM142" s="279">
        <f t="shared" si="46"/>
        <v>134963.76999999999</v>
      </c>
      <c r="AN142" s="279">
        <f t="shared" si="46"/>
        <v>134963.76999999999</v>
      </c>
      <c r="AO142" s="279">
        <f t="shared" si="46"/>
        <v>134963.76999999999</v>
      </c>
      <c r="AP142" s="279">
        <f t="shared" si="46"/>
        <v>134963.76999999999</v>
      </c>
      <c r="AQ142" s="279">
        <f t="shared" si="46"/>
        <v>134963.76999999999</v>
      </c>
      <c r="AR142" s="279">
        <f t="shared" si="46"/>
        <v>135541.85</v>
      </c>
      <c r="AS142" s="279">
        <f t="shared" si="46"/>
        <v>136320.42000000001</v>
      </c>
      <c r="AT142" s="279">
        <f t="shared" si="46"/>
        <v>136520.91</v>
      </c>
      <c r="AU142" s="280">
        <f t="shared" si="50"/>
        <v>1623057.1099999999</v>
      </c>
      <c r="AV142" s="280">
        <f t="shared" si="42"/>
        <v>136520.91</v>
      </c>
      <c r="AW142" s="280">
        <f t="shared" si="42"/>
        <v>136520.91</v>
      </c>
      <c r="AX142" s="280">
        <f t="shared" si="42"/>
        <v>136520.91</v>
      </c>
      <c r="AY142" s="280">
        <f t="shared" si="42"/>
        <v>136520.91</v>
      </c>
      <c r="AZ142" s="280">
        <f t="shared" ref="AZ142:AZ173" si="54">ROUND(U142*$C142/12,2)</f>
        <v>120531.98</v>
      </c>
      <c r="BA142" s="280">
        <f t="shared" ref="BA142:BA173" si="55">ROUND(V142*$C142/12,2)</f>
        <v>120531.98</v>
      </c>
      <c r="BB142" s="280">
        <f t="shared" ref="BB142:BB173" si="56">ROUND(W142*$C142/12,2)</f>
        <v>120531.98</v>
      </c>
      <c r="BC142" s="280">
        <f t="shared" si="53"/>
        <v>120531.98</v>
      </c>
      <c r="BD142" s="280">
        <f t="shared" si="53"/>
        <v>120531.98</v>
      </c>
      <c r="BE142" s="280">
        <f t="shared" si="53"/>
        <v>120531.98</v>
      </c>
      <c r="BF142" s="280">
        <f t="shared" si="53"/>
        <v>120531.98</v>
      </c>
      <c r="BG142" s="280">
        <f t="shared" si="53"/>
        <v>120531.98</v>
      </c>
      <c r="BH142" s="280">
        <f t="shared" si="53"/>
        <v>120531.98</v>
      </c>
      <c r="BI142" s="280">
        <f t="shared" si="43"/>
        <v>120531.98</v>
      </c>
      <c r="BJ142" s="280">
        <f t="shared" si="43"/>
        <v>120531.98</v>
      </c>
      <c r="BK142" s="280">
        <f t="shared" si="43"/>
        <v>120531.98</v>
      </c>
      <c r="BL142" s="279">
        <f t="shared" si="51"/>
        <v>1446383.76</v>
      </c>
    </row>
    <row r="143" spans="1:66" x14ac:dyDescent="0.25">
      <c r="A143" s="268" t="s">
        <v>609</v>
      </c>
      <c r="B143" s="175">
        <v>2.2200000000000001E-2</v>
      </c>
      <c r="C143" s="175">
        <v>1.9599999999999999E-2</v>
      </c>
      <c r="D143" s="272">
        <v>0</v>
      </c>
      <c r="E143" s="272">
        <v>0</v>
      </c>
      <c r="F143" s="272">
        <v>0</v>
      </c>
      <c r="G143" s="272">
        <v>0</v>
      </c>
      <c r="H143" s="272">
        <v>0</v>
      </c>
      <c r="I143" s="272">
        <v>0</v>
      </c>
      <c r="J143" s="272">
        <v>0</v>
      </c>
      <c r="K143" s="272">
        <v>0</v>
      </c>
      <c r="L143" s="272">
        <v>0</v>
      </c>
      <c r="M143" s="272">
        <v>0</v>
      </c>
      <c r="N143" s="272">
        <v>0</v>
      </c>
      <c r="O143" s="272">
        <v>0</v>
      </c>
      <c r="P143" s="272">
        <f t="shared" si="48"/>
        <v>0</v>
      </c>
      <c r="Q143" s="272">
        <v>0</v>
      </c>
      <c r="R143" s="272">
        <v>0</v>
      </c>
      <c r="S143" s="272">
        <v>0</v>
      </c>
      <c r="T143" s="272">
        <v>0</v>
      </c>
      <c r="U143" s="272">
        <v>0</v>
      </c>
      <c r="V143" s="272">
        <v>0</v>
      </c>
      <c r="W143" s="272">
        <v>0</v>
      </c>
      <c r="X143" s="272">
        <v>0</v>
      </c>
      <c r="Y143" s="272">
        <v>0</v>
      </c>
      <c r="Z143" s="272">
        <v>0</v>
      </c>
      <c r="AA143" s="272">
        <v>0</v>
      </c>
      <c r="AB143" s="272">
        <v>0</v>
      </c>
      <c r="AC143" s="272">
        <v>0</v>
      </c>
      <c r="AD143" s="272">
        <v>0</v>
      </c>
      <c r="AE143" s="272">
        <v>0</v>
      </c>
      <c r="AF143" s="272">
        <v>0</v>
      </c>
      <c r="AG143" s="170">
        <f t="shared" si="49"/>
        <v>0</v>
      </c>
      <c r="AI143" s="279">
        <f t="shared" si="47"/>
        <v>0</v>
      </c>
      <c r="AJ143" s="279">
        <f t="shared" si="47"/>
        <v>0</v>
      </c>
      <c r="AK143" s="279">
        <f t="shared" si="47"/>
        <v>0</v>
      </c>
      <c r="AL143" s="279">
        <f t="shared" si="46"/>
        <v>0</v>
      </c>
      <c r="AM143" s="279">
        <f t="shared" si="46"/>
        <v>0</v>
      </c>
      <c r="AN143" s="279">
        <f t="shared" si="46"/>
        <v>0</v>
      </c>
      <c r="AO143" s="279">
        <f t="shared" si="46"/>
        <v>0</v>
      </c>
      <c r="AP143" s="279">
        <f t="shared" si="46"/>
        <v>0</v>
      </c>
      <c r="AQ143" s="279">
        <f t="shared" si="46"/>
        <v>0</v>
      </c>
      <c r="AR143" s="279">
        <f t="shared" si="46"/>
        <v>0</v>
      </c>
      <c r="AS143" s="279">
        <f t="shared" si="46"/>
        <v>0</v>
      </c>
      <c r="AT143" s="279">
        <f t="shared" si="46"/>
        <v>0</v>
      </c>
      <c r="AU143" s="280">
        <f t="shared" si="50"/>
        <v>0</v>
      </c>
      <c r="AV143" s="280">
        <f t="shared" si="42"/>
        <v>0</v>
      </c>
      <c r="AW143" s="280">
        <f t="shared" si="42"/>
        <v>0</v>
      </c>
      <c r="AX143" s="280">
        <f t="shared" si="42"/>
        <v>0</v>
      </c>
      <c r="AY143" s="280">
        <f t="shared" si="42"/>
        <v>0</v>
      </c>
      <c r="AZ143" s="280">
        <f t="shared" si="54"/>
        <v>0</v>
      </c>
      <c r="BA143" s="280">
        <f t="shared" si="55"/>
        <v>0</v>
      </c>
      <c r="BB143" s="280">
        <f t="shared" si="56"/>
        <v>0</v>
      </c>
      <c r="BC143" s="280">
        <f t="shared" si="53"/>
        <v>0</v>
      </c>
      <c r="BD143" s="280">
        <f t="shared" si="53"/>
        <v>0</v>
      </c>
      <c r="BE143" s="280">
        <f t="shared" si="53"/>
        <v>0</v>
      </c>
      <c r="BF143" s="280">
        <f t="shared" si="53"/>
        <v>0</v>
      </c>
      <c r="BG143" s="280">
        <f t="shared" si="53"/>
        <v>0</v>
      </c>
      <c r="BH143" s="280">
        <f t="shared" si="53"/>
        <v>0</v>
      </c>
      <c r="BI143" s="280">
        <f t="shared" si="43"/>
        <v>0</v>
      </c>
      <c r="BJ143" s="280">
        <f t="shared" si="43"/>
        <v>0</v>
      </c>
      <c r="BK143" s="280">
        <f t="shared" si="43"/>
        <v>0</v>
      </c>
      <c r="BL143" s="279">
        <f t="shared" si="51"/>
        <v>0</v>
      </c>
      <c r="BN143" s="279">
        <f>BL143</f>
        <v>0</v>
      </c>
    </row>
    <row r="144" spans="1:66" x14ac:dyDescent="0.25">
      <c r="A144" s="268" t="s">
        <v>223</v>
      </c>
      <c r="B144" s="175">
        <v>0</v>
      </c>
      <c r="C144" s="175">
        <v>0</v>
      </c>
      <c r="D144" s="272">
        <v>35937.440000000002</v>
      </c>
      <c r="E144" s="272">
        <v>35937.440000000002</v>
      </c>
      <c r="F144" s="272">
        <v>35937.440000000002</v>
      </c>
      <c r="G144" s="272">
        <v>35937.440000000002</v>
      </c>
      <c r="H144" s="272">
        <v>17968.72</v>
      </c>
      <c r="I144" s="272">
        <v>0</v>
      </c>
      <c r="J144" s="272">
        <v>0</v>
      </c>
      <c r="K144" s="272">
        <v>0</v>
      </c>
      <c r="L144" s="272">
        <v>0</v>
      </c>
      <c r="M144" s="272">
        <v>0</v>
      </c>
      <c r="N144" s="272">
        <v>0</v>
      </c>
      <c r="O144" s="272">
        <v>0</v>
      </c>
      <c r="P144" s="272">
        <f t="shared" si="48"/>
        <v>161718.48000000001</v>
      </c>
      <c r="Q144" s="272">
        <v>0</v>
      </c>
      <c r="R144" s="272">
        <v>0</v>
      </c>
      <c r="S144" s="272">
        <v>0</v>
      </c>
      <c r="T144" s="272">
        <v>0</v>
      </c>
      <c r="U144" s="272">
        <v>0</v>
      </c>
      <c r="V144" s="272">
        <v>0</v>
      </c>
      <c r="W144" s="272">
        <v>0</v>
      </c>
      <c r="X144" s="272">
        <v>0</v>
      </c>
      <c r="Y144" s="272">
        <v>0</v>
      </c>
      <c r="Z144" s="272">
        <v>0</v>
      </c>
      <c r="AA144" s="272">
        <v>0</v>
      </c>
      <c r="AB144" s="272">
        <v>-17968.72</v>
      </c>
      <c r="AC144" s="272">
        <v>-35937.440000000002</v>
      </c>
      <c r="AD144" s="272">
        <v>-35937.440000000002</v>
      </c>
      <c r="AE144" s="272">
        <v>-35937.440000000002</v>
      </c>
      <c r="AF144" s="272">
        <v>-35937.440000000002</v>
      </c>
      <c r="AG144" s="170">
        <f t="shared" si="49"/>
        <v>-161718.48000000001</v>
      </c>
      <c r="AI144" s="279">
        <f t="shared" si="47"/>
        <v>0</v>
      </c>
      <c r="AJ144" s="279">
        <f t="shared" si="47"/>
        <v>0</v>
      </c>
      <c r="AK144" s="279">
        <f t="shared" si="47"/>
        <v>0</v>
      </c>
      <c r="AL144" s="279">
        <f t="shared" si="46"/>
        <v>0</v>
      </c>
      <c r="AM144" s="279">
        <f t="shared" si="46"/>
        <v>0</v>
      </c>
      <c r="AN144" s="279">
        <f t="shared" si="46"/>
        <v>0</v>
      </c>
      <c r="AO144" s="279">
        <f t="shared" si="46"/>
        <v>0</v>
      </c>
      <c r="AP144" s="279">
        <f t="shared" si="46"/>
        <v>0</v>
      </c>
      <c r="AQ144" s="279">
        <f t="shared" si="46"/>
        <v>0</v>
      </c>
      <c r="AR144" s="279">
        <f t="shared" si="46"/>
        <v>0</v>
      </c>
      <c r="AS144" s="279">
        <f t="shared" si="46"/>
        <v>0</v>
      </c>
      <c r="AT144" s="279">
        <f t="shared" si="46"/>
        <v>0</v>
      </c>
      <c r="AU144" s="280">
        <f t="shared" si="50"/>
        <v>0</v>
      </c>
      <c r="AV144" s="280">
        <f t="shared" si="42"/>
        <v>0</v>
      </c>
      <c r="AW144" s="280">
        <f t="shared" si="42"/>
        <v>0</v>
      </c>
      <c r="AX144" s="280">
        <f t="shared" si="42"/>
        <v>0</v>
      </c>
      <c r="AY144" s="280">
        <f t="shared" si="42"/>
        <v>0</v>
      </c>
      <c r="AZ144" s="280">
        <f t="shared" si="54"/>
        <v>0</v>
      </c>
      <c r="BA144" s="280">
        <f t="shared" si="55"/>
        <v>0</v>
      </c>
      <c r="BB144" s="280">
        <f t="shared" si="56"/>
        <v>0</v>
      </c>
      <c r="BC144" s="280">
        <f t="shared" si="53"/>
        <v>0</v>
      </c>
      <c r="BD144" s="280">
        <f t="shared" si="53"/>
        <v>0</v>
      </c>
      <c r="BE144" s="280">
        <f t="shared" si="53"/>
        <v>0</v>
      </c>
      <c r="BF144" s="280">
        <f t="shared" si="53"/>
        <v>0</v>
      </c>
      <c r="BG144" s="280">
        <f t="shared" si="53"/>
        <v>0</v>
      </c>
      <c r="BH144" s="280">
        <f t="shared" si="53"/>
        <v>0</v>
      </c>
      <c r="BI144" s="280">
        <f t="shared" si="43"/>
        <v>0</v>
      </c>
      <c r="BJ144" s="280">
        <f t="shared" si="43"/>
        <v>0</v>
      </c>
      <c r="BK144" s="280">
        <f t="shared" si="43"/>
        <v>0</v>
      </c>
      <c r="BL144" s="279">
        <f t="shared" si="51"/>
        <v>0</v>
      </c>
    </row>
    <row r="145" spans="1:66" x14ac:dyDescent="0.25">
      <c r="A145" s="268" t="s">
        <v>224</v>
      </c>
      <c r="B145" s="175">
        <v>0</v>
      </c>
      <c r="C145" s="175">
        <v>0</v>
      </c>
      <c r="D145" s="272">
        <v>91162.48</v>
      </c>
      <c r="E145" s="272">
        <v>91162.48</v>
      </c>
      <c r="F145" s="272">
        <v>91162.48</v>
      </c>
      <c r="G145" s="272">
        <v>91162.48</v>
      </c>
      <c r="H145" s="272">
        <v>45581.24</v>
      </c>
      <c r="I145" s="272">
        <v>0</v>
      </c>
      <c r="J145" s="272">
        <v>0</v>
      </c>
      <c r="K145" s="272">
        <v>0</v>
      </c>
      <c r="L145" s="272">
        <v>0</v>
      </c>
      <c r="M145" s="272">
        <v>0</v>
      </c>
      <c r="N145" s="272">
        <v>0</v>
      </c>
      <c r="O145" s="272">
        <v>0</v>
      </c>
      <c r="P145" s="272">
        <f t="shared" si="48"/>
        <v>410231.16</v>
      </c>
      <c r="Q145" s="272">
        <v>0</v>
      </c>
      <c r="R145" s="272">
        <v>0</v>
      </c>
      <c r="S145" s="272">
        <v>0</v>
      </c>
      <c r="T145" s="272">
        <v>0</v>
      </c>
      <c r="U145" s="272">
        <v>0</v>
      </c>
      <c r="V145" s="272">
        <v>0</v>
      </c>
      <c r="W145" s="272">
        <v>0</v>
      </c>
      <c r="X145" s="272">
        <v>0</v>
      </c>
      <c r="Y145" s="272">
        <v>0</v>
      </c>
      <c r="Z145" s="272">
        <v>0</v>
      </c>
      <c r="AA145" s="272">
        <v>0</v>
      </c>
      <c r="AB145" s="272">
        <v>-45581.24</v>
      </c>
      <c r="AC145" s="272">
        <v>-91162.48</v>
      </c>
      <c r="AD145" s="272">
        <v>-91162.48</v>
      </c>
      <c r="AE145" s="272">
        <v>-91162.48</v>
      </c>
      <c r="AF145" s="272">
        <v>-91162.48</v>
      </c>
      <c r="AG145" s="170">
        <f t="shared" si="49"/>
        <v>-410231.16</v>
      </c>
      <c r="AI145" s="279">
        <f t="shared" si="47"/>
        <v>0</v>
      </c>
      <c r="AJ145" s="279">
        <f t="shared" si="47"/>
        <v>0</v>
      </c>
      <c r="AK145" s="279">
        <f t="shared" si="47"/>
        <v>0</v>
      </c>
      <c r="AL145" s="279">
        <f t="shared" si="46"/>
        <v>0</v>
      </c>
      <c r="AM145" s="279">
        <f t="shared" si="46"/>
        <v>0</v>
      </c>
      <c r="AN145" s="279">
        <f t="shared" si="46"/>
        <v>0</v>
      </c>
      <c r="AO145" s="279">
        <f t="shared" ref="AO145:AT187" si="57">ROUND(J145*$B145/12,2)</f>
        <v>0</v>
      </c>
      <c r="AP145" s="279">
        <f t="shared" si="57"/>
        <v>0</v>
      </c>
      <c r="AQ145" s="279">
        <f t="shared" si="57"/>
        <v>0</v>
      </c>
      <c r="AR145" s="279">
        <f t="shared" si="57"/>
        <v>0</v>
      </c>
      <c r="AS145" s="279">
        <f t="shared" si="57"/>
        <v>0</v>
      </c>
      <c r="AT145" s="279">
        <f t="shared" si="57"/>
        <v>0</v>
      </c>
      <c r="AU145" s="280">
        <f t="shared" si="50"/>
        <v>0</v>
      </c>
      <c r="AV145" s="280">
        <f t="shared" si="42"/>
        <v>0</v>
      </c>
      <c r="AW145" s="280">
        <f t="shared" si="42"/>
        <v>0</v>
      </c>
      <c r="AX145" s="280">
        <f t="shared" si="42"/>
        <v>0</v>
      </c>
      <c r="AY145" s="280">
        <f t="shared" si="42"/>
        <v>0</v>
      </c>
      <c r="AZ145" s="280">
        <f t="shared" si="54"/>
        <v>0</v>
      </c>
      <c r="BA145" s="280">
        <f t="shared" si="55"/>
        <v>0</v>
      </c>
      <c r="BB145" s="280">
        <f t="shared" si="56"/>
        <v>0</v>
      </c>
      <c r="BC145" s="280">
        <f t="shared" si="53"/>
        <v>0</v>
      </c>
      <c r="BD145" s="280">
        <f t="shared" si="53"/>
        <v>0</v>
      </c>
      <c r="BE145" s="280">
        <f t="shared" si="53"/>
        <v>0</v>
      </c>
      <c r="BF145" s="280">
        <f t="shared" si="53"/>
        <v>0</v>
      </c>
      <c r="BG145" s="280">
        <f t="shared" si="53"/>
        <v>0</v>
      </c>
      <c r="BH145" s="280">
        <f t="shared" si="53"/>
        <v>0</v>
      </c>
      <c r="BI145" s="280">
        <f t="shared" si="43"/>
        <v>0</v>
      </c>
      <c r="BJ145" s="280">
        <f t="shared" si="43"/>
        <v>0</v>
      </c>
      <c r="BK145" s="280">
        <f t="shared" si="43"/>
        <v>0</v>
      </c>
      <c r="BL145" s="279">
        <f t="shared" si="51"/>
        <v>0</v>
      </c>
    </row>
    <row r="146" spans="1:66" x14ac:dyDescent="0.25">
      <c r="A146" s="268" t="s">
        <v>610</v>
      </c>
      <c r="B146" s="175">
        <v>0</v>
      </c>
      <c r="C146" s="175">
        <v>0</v>
      </c>
      <c r="D146" s="272">
        <v>575455.72</v>
      </c>
      <c r="E146" s="272">
        <v>575455.72</v>
      </c>
      <c r="F146" s="272">
        <v>575455.72</v>
      </c>
      <c r="G146" s="272">
        <v>575455.72</v>
      </c>
      <c r="H146" s="272">
        <v>575455.72</v>
      </c>
      <c r="I146" s="272">
        <v>575455.72</v>
      </c>
      <c r="J146" s="272">
        <v>575455.72</v>
      </c>
      <c r="K146" s="272">
        <v>575455.72</v>
      </c>
      <c r="L146" s="272">
        <v>575455.72</v>
      </c>
      <c r="M146" s="272">
        <v>575455.72</v>
      </c>
      <c r="N146" s="272">
        <v>575455.72</v>
      </c>
      <c r="O146" s="272">
        <v>575455.72</v>
      </c>
      <c r="P146" s="272">
        <f t="shared" si="48"/>
        <v>6905468.6399999978</v>
      </c>
      <c r="Q146" s="272">
        <v>575455.72</v>
      </c>
      <c r="R146" s="272">
        <v>575455.72</v>
      </c>
      <c r="S146" s="272">
        <v>575455.72</v>
      </c>
      <c r="T146" s="272">
        <v>575455.72</v>
      </c>
      <c r="U146" s="272">
        <v>575455.72</v>
      </c>
      <c r="V146" s="272">
        <v>575455.72</v>
      </c>
      <c r="W146" s="272">
        <v>575455.72</v>
      </c>
      <c r="X146" s="272">
        <v>575455.72</v>
      </c>
      <c r="Y146" s="272">
        <v>575455.72</v>
      </c>
      <c r="Z146" s="272">
        <v>575455.72</v>
      </c>
      <c r="AA146" s="272">
        <v>575455.72</v>
      </c>
      <c r="AB146" s="272">
        <v>287727.86</v>
      </c>
      <c r="AC146" s="272">
        <v>0</v>
      </c>
      <c r="AD146" s="272">
        <v>0</v>
      </c>
      <c r="AE146" s="272">
        <v>0</v>
      </c>
      <c r="AF146" s="272">
        <v>0</v>
      </c>
      <c r="AG146" s="170">
        <f t="shared" si="49"/>
        <v>4315917.8999999994</v>
      </c>
      <c r="AI146" s="279">
        <f t="shared" si="47"/>
        <v>0</v>
      </c>
      <c r="AJ146" s="279">
        <f t="shared" si="47"/>
        <v>0</v>
      </c>
      <c r="AK146" s="279">
        <f t="shared" si="47"/>
        <v>0</v>
      </c>
      <c r="AL146" s="279">
        <f t="shared" si="47"/>
        <v>0</v>
      </c>
      <c r="AM146" s="279">
        <f t="shared" si="47"/>
        <v>0</v>
      </c>
      <c r="AN146" s="279">
        <f t="shared" si="47"/>
        <v>0</v>
      </c>
      <c r="AO146" s="279">
        <f t="shared" si="57"/>
        <v>0</v>
      </c>
      <c r="AP146" s="279">
        <f t="shared" si="57"/>
        <v>0</v>
      </c>
      <c r="AQ146" s="279">
        <f t="shared" si="57"/>
        <v>0</v>
      </c>
      <c r="AR146" s="279">
        <f t="shared" si="57"/>
        <v>0</v>
      </c>
      <c r="AS146" s="279">
        <f t="shared" si="57"/>
        <v>0</v>
      </c>
      <c r="AT146" s="279">
        <f t="shared" si="57"/>
        <v>0</v>
      </c>
      <c r="AU146" s="280">
        <f t="shared" si="50"/>
        <v>0</v>
      </c>
      <c r="AV146" s="280">
        <f t="shared" si="42"/>
        <v>0</v>
      </c>
      <c r="AW146" s="280">
        <f t="shared" si="42"/>
        <v>0</v>
      </c>
      <c r="AX146" s="280">
        <f t="shared" si="42"/>
        <v>0</v>
      </c>
      <c r="AY146" s="280">
        <f t="shared" si="42"/>
        <v>0</v>
      </c>
      <c r="AZ146" s="280">
        <f t="shared" si="54"/>
        <v>0</v>
      </c>
      <c r="BA146" s="280">
        <f t="shared" si="55"/>
        <v>0</v>
      </c>
      <c r="BB146" s="280">
        <f t="shared" si="56"/>
        <v>0</v>
      </c>
      <c r="BC146" s="280">
        <f t="shared" si="53"/>
        <v>0</v>
      </c>
      <c r="BD146" s="280">
        <f t="shared" si="53"/>
        <v>0</v>
      </c>
      <c r="BE146" s="280">
        <f t="shared" si="53"/>
        <v>0</v>
      </c>
      <c r="BF146" s="280">
        <f t="shared" si="53"/>
        <v>0</v>
      </c>
      <c r="BG146" s="280">
        <f t="shared" si="53"/>
        <v>0</v>
      </c>
      <c r="BH146" s="280">
        <f t="shared" si="53"/>
        <v>0</v>
      </c>
      <c r="BI146" s="280">
        <f t="shared" si="43"/>
        <v>0</v>
      </c>
      <c r="BJ146" s="280">
        <f t="shared" si="43"/>
        <v>0</v>
      </c>
      <c r="BK146" s="280">
        <f t="shared" si="43"/>
        <v>0</v>
      </c>
      <c r="BL146" s="279">
        <f t="shared" si="51"/>
        <v>0</v>
      </c>
    </row>
    <row r="147" spans="1:66" x14ac:dyDescent="0.25">
      <c r="A147" s="268" t="s">
        <v>611</v>
      </c>
      <c r="B147" s="175">
        <v>0</v>
      </c>
      <c r="C147" s="175">
        <v>0</v>
      </c>
      <c r="D147" s="272">
        <v>0</v>
      </c>
      <c r="E147" s="272">
        <v>0</v>
      </c>
      <c r="F147" s="272">
        <v>0</v>
      </c>
      <c r="G147" s="272">
        <v>0</v>
      </c>
      <c r="H147" s="272">
        <v>0</v>
      </c>
      <c r="I147" s="272">
        <v>0</v>
      </c>
      <c r="J147" s="272">
        <v>0</v>
      </c>
      <c r="K147" s="272">
        <v>0</v>
      </c>
      <c r="L147" s="272">
        <v>0</v>
      </c>
      <c r="M147" s="272">
        <v>0</v>
      </c>
      <c r="N147" s="272">
        <v>0</v>
      </c>
      <c r="O147" s="272">
        <v>0</v>
      </c>
      <c r="P147" s="272">
        <f t="shared" si="48"/>
        <v>0</v>
      </c>
      <c r="Q147" s="272">
        <v>0</v>
      </c>
      <c r="R147" s="272">
        <v>0</v>
      </c>
      <c r="S147" s="272">
        <v>0</v>
      </c>
      <c r="T147" s="272">
        <v>0</v>
      </c>
      <c r="U147" s="272">
        <v>0</v>
      </c>
      <c r="V147" s="272">
        <v>0</v>
      </c>
      <c r="W147" s="272">
        <v>0</v>
      </c>
      <c r="X147" s="272">
        <v>0</v>
      </c>
      <c r="Y147" s="272">
        <v>0</v>
      </c>
      <c r="Z147" s="272">
        <v>0</v>
      </c>
      <c r="AA147" s="272">
        <v>0</v>
      </c>
      <c r="AB147" s="272">
        <v>0</v>
      </c>
      <c r="AC147" s="272">
        <v>0</v>
      </c>
      <c r="AD147" s="272">
        <v>0</v>
      </c>
      <c r="AE147" s="272">
        <v>0</v>
      </c>
      <c r="AF147" s="272">
        <v>0</v>
      </c>
      <c r="AG147" s="170">
        <f t="shared" si="49"/>
        <v>0</v>
      </c>
      <c r="AI147" s="279">
        <f t="shared" si="47"/>
        <v>0</v>
      </c>
      <c r="AJ147" s="279">
        <f t="shared" si="47"/>
        <v>0</v>
      </c>
      <c r="AK147" s="279">
        <f t="shared" si="47"/>
        <v>0</v>
      </c>
      <c r="AL147" s="279">
        <f t="shared" si="47"/>
        <v>0</v>
      </c>
      <c r="AM147" s="279">
        <f t="shared" si="47"/>
        <v>0</v>
      </c>
      <c r="AN147" s="279">
        <f t="shared" si="47"/>
        <v>0</v>
      </c>
      <c r="AO147" s="279">
        <f t="shared" si="57"/>
        <v>0</v>
      </c>
      <c r="AP147" s="279">
        <f t="shared" si="57"/>
        <v>0</v>
      </c>
      <c r="AQ147" s="279">
        <f t="shared" si="57"/>
        <v>0</v>
      </c>
      <c r="AR147" s="279">
        <f t="shared" si="57"/>
        <v>0</v>
      </c>
      <c r="AS147" s="279">
        <f t="shared" si="57"/>
        <v>0</v>
      </c>
      <c r="AT147" s="279">
        <f t="shared" si="57"/>
        <v>0</v>
      </c>
      <c r="AU147" s="280">
        <f t="shared" si="50"/>
        <v>0</v>
      </c>
      <c r="AV147" s="280">
        <f t="shared" si="42"/>
        <v>0</v>
      </c>
      <c r="AW147" s="280">
        <f t="shared" si="42"/>
        <v>0</v>
      </c>
      <c r="AX147" s="280">
        <f t="shared" si="42"/>
        <v>0</v>
      </c>
      <c r="AY147" s="280">
        <f t="shared" si="42"/>
        <v>0</v>
      </c>
      <c r="AZ147" s="280">
        <f t="shared" si="54"/>
        <v>0</v>
      </c>
      <c r="BA147" s="280">
        <f t="shared" si="55"/>
        <v>0</v>
      </c>
      <c r="BB147" s="280">
        <f t="shared" si="56"/>
        <v>0</v>
      </c>
      <c r="BC147" s="280">
        <f t="shared" si="53"/>
        <v>0</v>
      </c>
      <c r="BD147" s="280">
        <f t="shared" si="53"/>
        <v>0</v>
      </c>
      <c r="BE147" s="280">
        <f t="shared" si="53"/>
        <v>0</v>
      </c>
      <c r="BF147" s="280">
        <f t="shared" si="53"/>
        <v>0</v>
      </c>
      <c r="BG147" s="280">
        <f t="shared" si="53"/>
        <v>0</v>
      </c>
      <c r="BH147" s="280">
        <f t="shared" si="53"/>
        <v>0</v>
      </c>
      <c r="BI147" s="280">
        <f t="shared" si="43"/>
        <v>0</v>
      </c>
      <c r="BJ147" s="280">
        <f t="shared" si="43"/>
        <v>0</v>
      </c>
      <c r="BK147" s="280">
        <f t="shared" si="43"/>
        <v>0</v>
      </c>
      <c r="BL147" s="279">
        <f t="shared" si="51"/>
        <v>0</v>
      </c>
      <c r="BN147" s="279">
        <f>BL147</f>
        <v>0</v>
      </c>
    </row>
    <row r="148" spans="1:66" x14ac:dyDescent="0.25">
      <c r="A148" s="268" t="s">
        <v>612</v>
      </c>
      <c r="B148" s="175">
        <v>0</v>
      </c>
      <c r="C148" s="175">
        <v>0</v>
      </c>
      <c r="D148" s="272">
        <v>0</v>
      </c>
      <c r="E148" s="272">
        <v>0</v>
      </c>
      <c r="F148" s="272">
        <v>0</v>
      </c>
      <c r="G148" s="272">
        <v>0</v>
      </c>
      <c r="H148" s="272">
        <v>0</v>
      </c>
      <c r="I148" s="272">
        <v>0</v>
      </c>
      <c r="J148" s="272">
        <v>0</v>
      </c>
      <c r="K148" s="272">
        <v>0</v>
      </c>
      <c r="L148" s="272">
        <v>0</v>
      </c>
      <c r="M148" s="272">
        <v>0</v>
      </c>
      <c r="N148" s="272">
        <v>0</v>
      </c>
      <c r="O148" s="272">
        <v>0</v>
      </c>
      <c r="P148" s="272">
        <f t="shared" si="48"/>
        <v>0</v>
      </c>
      <c r="Q148" s="272">
        <v>0</v>
      </c>
      <c r="R148" s="272">
        <v>0</v>
      </c>
      <c r="S148" s="272">
        <v>0</v>
      </c>
      <c r="T148" s="272">
        <v>0</v>
      </c>
      <c r="U148" s="272">
        <v>0</v>
      </c>
      <c r="V148" s="272">
        <v>0</v>
      </c>
      <c r="W148" s="272">
        <v>0</v>
      </c>
      <c r="X148" s="272">
        <v>0</v>
      </c>
      <c r="Y148" s="272">
        <v>0</v>
      </c>
      <c r="Z148" s="272">
        <v>0</v>
      </c>
      <c r="AA148" s="272">
        <v>0</v>
      </c>
      <c r="AB148" s="272">
        <v>0</v>
      </c>
      <c r="AC148" s="272">
        <v>0</v>
      </c>
      <c r="AD148" s="272">
        <v>0</v>
      </c>
      <c r="AE148" s="272">
        <v>0</v>
      </c>
      <c r="AF148" s="272">
        <v>0</v>
      </c>
      <c r="AG148" s="170">
        <f t="shared" si="49"/>
        <v>0</v>
      </c>
      <c r="AI148" s="279">
        <f t="shared" si="47"/>
        <v>0</v>
      </c>
      <c r="AJ148" s="279">
        <f t="shared" si="47"/>
        <v>0</v>
      </c>
      <c r="AK148" s="279">
        <f t="shared" si="47"/>
        <v>0</v>
      </c>
      <c r="AL148" s="279">
        <f t="shared" si="47"/>
        <v>0</v>
      </c>
      <c r="AM148" s="279">
        <f t="shared" si="47"/>
        <v>0</v>
      </c>
      <c r="AN148" s="279">
        <f t="shared" si="47"/>
        <v>0</v>
      </c>
      <c r="AO148" s="279">
        <f t="shared" si="57"/>
        <v>0</v>
      </c>
      <c r="AP148" s="279">
        <f t="shared" si="57"/>
        <v>0</v>
      </c>
      <c r="AQ148" s="279">
        <f t="shared" si="57"/>
        <v>0</v>
      </c>
      <c r="AR148" s="279">
        <f t="shared" si="57"/>
        <v>0</v>
      </c>
      <c r="AS148" s="279">
        <f t="shared" si="57"/>
        <v>0</v>
      </c>
      <c r="AT148" s="279">
        <f t="shared" si="57"/>
        <v>0</v>
      </c>
      <c r="AU148" s="280">
        <f t="shared" si="50"/>
        <v>0</v>
      </c>
      <c r="AV148" s="280">
        <f t="shared" si="42"/>
        <v>0</v>
      </c>
      <c r="AW148" s="280">
        <f t="shared" si="42"/>
        <v>0</v>
      </c>
      <c r="AX148" s="280">
        <f t="shared" si="42"/>
        <v>0</v>
      </c>
      <c r="AY148" s="280">
        <f t="shared" si="42"/>
        <v>0</v>
      </c>
      <c r="AZ148" s="280">
        <f t="shared" si="54"/>
        <v>0</v>
      </c>
      <c r="BA148" s="280">
        <f t="shared" si="55"/>
        <v>0</v>
      </c>
      <c r="BB148" s="280">
        <f t="shared" si="56"/>
        <v>0</v>
      </c>
      <c r="BC148" s="280">
        <f t="shared" si="53"/>
        <v>0</v>
      </c>
      <c r="BD148" s="280">
        <f t="shared" si="53"/>
        <v>0</v>
      </c>
      <c r="BE148" s="280">
        <f t="shared" si="53"/>
        <v>0</v>
      </c>
      <c r="BF148" s="280">
        <f t="shared" si="53"/>
        <v>0</v>
      </c>
      <c r="BG148" s="280">
        <f t="shared" si="53"/>
        <v>0</v>
      </c>
      <c r="BH148" s="280">
        <f t="shared" si="53"/>
        <v>0</v>
      </c>
      <c r="BI148" s="280">
        <f t="shared" si="43"/>
        <v>0</v>
      </c>
      <c r="BJ148" s="280">
        <f t="shared" si="43"/>
        <v>0</v>
      </c>
      <c r="BK148" s="280">
        <f t="shared" si="43"/>
        <v>0</v>
      </c>
      <c r="BL148" s="279">
        <f t="shared" si="51"/>
        <v>0</v>
      </c>
      <c r="BN148" s="279">
        <f>BL148</f>
        <v>0</v>
      </c>
    </row>
    <row r="149" spans="1:66" x14ac:dyDescent="0.25">
      <c r="A149" s="268" t="s">
        <v>613</v>
      </c>
      <c r="B149" s="175">
        <v>0</v>
      </c>
      <c r="C149" s="175">
        <v>0</v>
      </c>
      <c r="D149" s="272">
        <v>0</v>
      </c>
      <c r="E149" s="272">
        <v>0</v>
      </c>
      <c r="F149" s="272">
        <v>0</v>
      </c>
      <c r="G149" s="272">
        <v>0</v>
      </c>
      <c r="H149" s="272">
        <v>0</v>
      </c>
      <c r="I149" s="272">
        <v>0</v>
      </c>
      <c r="J149" s="272">
        <v>0</v>
      </c>
      <c r="K149" s="272">
        <v>0</v>
      </c>
      <c r="L149" s="272">
        <v>0</v>
      </c>
      <c r="M149" s="272">
        <v>0</v>
      </c>
      <c r="N149" s="272">
        <v>0</v>
      </c>
      <c r="O149" s="272">
        <v>0</v>
      </c>
      <c r="P149" s="272">
        <f t="shared" si="48"/>
        <v>0</v>
      </c>
      <c r="Q149" s="272">
        <v>0</v>
      </c>
      <c r="R149" s="272">
        <v>0</v>
      </c>
      <c r="S149" s="272">
        <v>0</v>
      </c>
      <c r="T149" s="272">
        <v>0</v>
      </c>
      <c r="U149" s="272">
        <v>0</v>
      </c>
      <c r="V149" s="272">
        <v>0</v>
      </c>
      <c r="W149" s="272">
        <v>0</v>
      </c>
      <c r="X149" s="272">
        <v>0</v>
      </c>
      <c r="Y149" s="272">
        <v>0</v>
      </c>
      <c r="Z149" s="272">
        <v>0</v>
      </c>
      <c r="AA149" s="272">
        <v>0</v>
      </c>
      <c r="AB149" s="272">
        <v>0</v>
      </c>
      <c r="AC149" s="272">
        <v>0</v>
      </c>
      <c r="AD149" s="272">
        <v>0</v>
      </c>
      <c r="AE149" s="272">
        <v>0</v>
      </c>
      <c r="AF149" s="272">
        <v>0</v>
      </c>
      <c r="AG149" s="170">
        <f t="shared" si="49"/>
        <v>0</v>
      </c>
      <c r="AI149" s="279">
        <f t="shared" si="47"/>
        <v>0</v>
      </c>
      <c r="AJ149" s="279">
        <f t="shared" si="47"/>
        <v>0</v>
      </c>
      <c r="AK149" s="279">
        <f t="shared" si="47"/>
        <v>0</v>
      </c>
      <c r="AL149" s="279">
        <f t="shared" si="47"/>
        <v>0</v>
      </c>
      <c r="AM149" s="279">
        <f t="shared" si="47"/>
        <v>0</v>
      </c>
      <c r="AN149" s="279">
        <f t="shared" si="47"/>
        <v>0</v>
      </c>
      <c r="AO149" s="279">
        <f t="shared" si="57"/>
        <v>0</v>
      </c>
      <c r="AP149" s="279">
        <f t="shared" si="57"/>
        <v>0</v>
      </c>
      <c r="AQ149" s="279">
        <f t="shared" si="57"/>
        <v>0</v>
      </c>
      <c r="AR149" s="279">
        <f t="shared" si="57"/>
        <v>0</v>
      </c>
      <c r="AS149" s="279">
        <f t="shared" si="57"/>
        <v>0</v>
      </c>
      <c r="AT149" s="279">
        <f t="shared" si="57"/>
        <v>0</v>
      </c>
      <c r="AU149" s="280">
        <f t="shared" si="50"/>
        <v>0</v>
      </c>
      <c r="AV149" s="280">
        <f t="shared" si="42"/>
        <v>0</v>
      </c>
      <c r="AW149" s="280">
        <f t="shared" si="42"/>
        <v>0</v>
      </c>
      <c r="AX149" s="280">
        <f t="shared" si="42"/>
        <v>0</v>
      </c>
      <c r="AY149" s="280">
        <f t="shared" si="42"/>
        <v>0</v>
      </c>
      <c r="AZ149" s="280">
        <f t="shared" si="54"/>
        <v>0</v>
      </c>
      <c r="BA149" s="280">
        <f t="shared" si="55"/>
        <v>0</v>
      </c>
      <c r="BB149" s="280">
        <f t="shared" si="56"/>
        <v>0</v>
      </c>
      <c r="BC149" s="280">
        <f t="shared" si="53"/>
        <v>0</v>
      </c>
      <c r="BD149" s="280">
        <f t="shared" si="53"/>
        <v>0</v>
      </c>
      <c r="BE149" s="280">
        <f t="shared" si="53"/>
        <v>0</v>
      </c>
      <c r="BF149" s="280">
        <f t="shared" si="53"/>
        <v>0</v>
      </c>
      <c r="BG149" s="280">
        <f t="shared" si="53"/>
        <v>0</v>
      </c>
      <c r="BH149" s="280">
        <f t="shared" si="53"/>
        <v>0</v>
      </c>
      <c r="BI149" s="280">
        <f t="shared" si="43"/>
        <v>0</v>
      </c>
      <c r="BJ149" s="280">
        <f t="shared" si="43"/>
        <v>0</v>
      </c>
      <c r="BK149" s="280">
        <f t="shared" si="43"/>
        <v>0</v>
      </c>
      <c r="BL149" s="279">
        <f t="shared" si="51"/>
        <v>0</v>
      </c>
    </row>
    <row r="150" spans="1:66" x14ac:dyDescent="0.25">
      <c r="A150" s="268" t="s">
        <v>614</v>
      </c>
      <c r="B150" s="175">
        <v>0</v>
      </c>
      <c r="C150" s="175">
        <v>0</v>
      </c>
      <c r="D150" s="272">
        <v>0</v>
      </c>
      <c r="E150" s="272">
        <v>0</v>
      </c>
      <c r="F150" s="272">
        <v>0</v>
      </c>
      <c r="G150" s="272">
        <v>0</v>
      </c>
      <c r="H150" s="272">
        <v>0</v>
      </c>
      <c r="I150" s="272">
        <v>0</v>
      </c>
      <c r="J150" s="272">
        <v>0</v>
      </c>
      <c r="K150" s="272">
        <v>0</v>
      </c>
      <c r="L150" s="272">
        <v>0</v>
      </c>
      <c r="M150" s="272">
        <v>0</v>
      </c>
      <c r="N150" s="272">
        <v>0</v>
      </c>
      <c r="O150" s="272">
        <v>0</v>
      </c>
      <c r="P150" s="272">
        <f t="shared" si="48"/>
        <v>0</v>
      </c>
      <c r="Q150" s="272">
        <v>0</v>
      </c>
      <c r="R150" s="272">
        <v>0</v>
      </c>
      <c r="S150" s="272">
        <v>0</v>
      </c>
      <c r="T150" s="272">
        <v>0</v>
      </c>
      <c r="U150" s="272">
        <v>0</v>
      </c>
      <c r="V150" s="272">
        <v>0</v>
      </c>
      <c r="W150" s="272">
        <v>0</v>
      </c>
      <c r="X150" s="272">
        <v>0</v>
      </c>
      <c r="Y150" s="272">
        <v>0</v>
      </c>
      <c r="Z150" s="272">
        <v>0</v>
      </c>
      <c r="AA150" s="272">
        <v>0</v>
      </c>
      <c r="AB150" s="272">
        <v>0</v>
      </c>
      <c r="AC150" s="272">
        <v>0</v>
      </c>
      <c r="AD150" s="272">
        <v>0</v>
      </c>
      <c r="AE150" s="272">
        <v>0</v>
      </c>
      <c r="AF150" s="272">
        <v>0</v>
      </c>
      <c r="AG150" s="170">
        <f t="shared" si="49"/>
        <v>0</v>
      </c>
      <c r="AI150" s="279">
        <f t="shared" si="47"/>
        <v>0</v>
      </c>
      <c r="AJ150" s="279">
        <f t="shared" si="47"/>
        <v>0</v>
      </c>
      <c r="AK150" s="279">
        <f t="shared" si="47"/>
        <v>0</v>
      </c>
      <c r="AL150" s="279">
        <f t="shared" si="47"/>
        <v>0</v>
      </c>
      <c r="AM150" s="279">
        <f t="shared" si="47"/>
        <v>0</v>
      </c>
      <c r="AN150" s="279">
        <f t="shared" si="47"/>
        <v>0</v>
      </c>
      <c r="AO150" s="279">
        <f t="shared" si="57"/>
        <v>0</v>
      </c>
      <c r="AP150" s="279">
        <f t="shared" si="57"/>
        <v>0</v>
      </c>
      <c r="AQ150" s="279">
        <f t="shared" si="57"/>
        <v>0</v>
      </c>
      <c r="AR150" s="279">
        <f t="shared" si="57"/>
        <v>0</v>
      </c>
      <c r="AS150" s="279">
        <f t="shared" si="57"/>
        <v>0</v>
      </c>
      <c r="AT150" s="279">
        <f t="shared" si="57"/>
        <v>0</v>
      </c>
      <c r="AU150" s="280">
        <f t="shared" si="50"/>
        <v>0</v>
      </c>
      <c r="AV150" s="280">
        <f t="shared" si="42"/>
        <v>0</v>
      </c>
      <c r="AW150" s="280">
        <f t="shared" si="42"/>
        <v>0</v>
      </c>
      <c r="AX150" s="280">
        <f t="shared" si="42"/>
        <v>0</v>
      </c>
      <c r="AY150" s="280">
        <f t="shared" si="42"/>
        <v>0</v>
      </c>
      <c r="AZ150" s="280">
        <f t="shared" si="54"/>
        <v>0</v>
      </c>
      <c r="BA150" s="280">
        <f t="shared" si="55"/>
        <v>0</v>
      </c>
      <c r="BB150" s="280">
        <f t="shared" si="56"/>
        <v>0</v>
      </c>
      <c r="BC150" s="280">
        <f t="shared" si="53"/>
        <v>0</v>
      </c>
      <c r="BD150" s="280">
        <f t="shared" si="53"/>
        <v>0</v>
      </c>
      <c r="BE150" s="280">
        <f t="shared" si="53"/>
        <v>0</v>
      </c>
      <c r="BF150" s="280">
        <f t="shared" si="53"/>
        <v>0</v>
      </c>
      <c r="BG150" s="280">
        <f t="shared" si="53"/>
        <v>0</v>
      </c>
      <c r="BH150" s="280">
        <f t="shared" si="53"/>
        <v>0</v>
      </c>
      <c r="BI150" s="280">
        <f t="shared" si="43"/>
        <v>0</v>
      </c>
      <c r="BJ150" s="280">
        <f t="shared" si="43"/>
        <v>0</v>
      </c>
      <c r="BK150" s="280">
        <f t="shared" si="43"/>
        <v>0</v>
      </c>
      <c r="BL150" s="279">
        <f t="shared" si="51"/>
        <v>0</v>
      </c>
    </row>
    <row r="151" spans="1:66" x14ac:dyDescent="0.25">
      <c r="A151" s="268" t="s">
        <v>615</v>
      </c>
      <c r="B151" s="175">
        <v>0</v>
      </c>
      <c r="C151" s="175">
        <v>0</v>
      </c>
      <c r="D151" s="272">
        <v>0</v>
      </c>
      <c r="E151" s="272">
        <v>0</v>
      </c>
      <c r="F151" s="272">
        <v>0</v>
      </c>
      <c r="G151" s="272">
        <v>0</v>
      </c>
      <c r="H151" s="272">
        <v>0</v>
      </c>
      <c r="I151" s="272">
        <v>0</v>
      </c>
      <c r="J151" s="272">
        <v>0</v>
      </c>
      <c r="K151" s="272">
        <v>0</v>
      </c>
      <c r="L151" s="272">
        <v>0</v>
      </c>
      <c r="M151" s="272">
        <v>0</v>
      </c>
      <c r="N151" s="272">
        <v>0</v>
      </c>
      <c r="O151" s="272">
        <v>0</v>
      </c>
      <c r="P151" s="272">
        <f t="shared" si="48"/>
        <v>0</v>
      </c>
      <c r="Q151" s="272">
        <v>0</v>
      </c>
      <c r="R151" s="272">
        <v>0</v>
      </c>
      <c r="S151" s="272">
        <v>0</v>
      </c>
      <c r="T151" s="272">
        <v>0</v>
      </c>
      <c r="U151" s="272">
        <v>0</v>
      </c>
      <c r="V151" s="272">
        <v>0</v>
      </c>
      <c r="W151" s="272">
        <v>0</v>
      </c>
      <c r="X151" s="272">
        <v>0</v>
      </c>
      <c r="Y151" s="272">
        <v>0</v>
      </c>
      <c r="Z151" s="272">
        <v>0</v>
      </c>
      <c r="AA151" s="272">
        <v>0</v>
      </c>
      <c r="AB151" s="272">
        <v>0</v>
      </c>
      <c r="AC151" s="272">
        <v>0</v>
      </c>
      <c r="AD151" s="272">
        <v>0</v>
      </c>
      <c r="AE151" s="272">
        <v>0</v>
      </c>
      <c r="AF151" s="272">
        <v>0</v>
      </c>
      <c r="AG151" s="170">
        <f t="shared" si="49"/>
        <v>0</v>
      </c>
      <c r="AI151" s="279">
        <f t="shared" si="47"/>
        <v>0</v>
      </c>
      <c r="AJ151" s="279">
        <f t="shared" si="47"/>
        <v>0</v>
      </c>
      <c r="AK151" s="279">
        <f t="shared" si="47"/>
        <v>0</v>
      </c>
      <c r="AL151" s="279">
        <f t="shared" si="47"/>
        <v>0</v>
      </c>
      <c r="AM151" s="279">
        <f t="shared" si="47"/>
        <v>0</v>
      </c>
      <c r="AN151" s="279">
        <f t="shared" si="47"/>
        <v>0</v>
      </c>
      <c r="AO151" s="279">
        <f t="shared" si="57"/>
        <v>0</v>
      </c>
      <c r="AP151" s="279">
        <f t="shared" si="57"/>
        <v>0</v>
      </c>
      <c r="AQ151" s="279">
        <f t="shared" si="57"/>
        <v>0</v>
      </c>
      <c r="AR151" s="279">
        <f t="shared" si="57"/>
        <v>0</v>
      </c>
      <c r="AS151" s="279">
        <f t="shared" si="57"/>
        <v>0</v>
      </c>
      <c r="AT151" s="279">
        <f t="shared" si="57"/>
        <v>0</v>
      </c>
      <c r="AU151" s="280">
        <f t="shared" si="50"/>
        <v>0</v>
      </c>
      <c r="AV151" s="280">
        <f t="shared" si="42"/>
        <v>0</v>
      </c>
      <c r="AW151" s="280">
        <f t="shared" si="42"/>
        <v>0</v>
      </c>
      <c r="AX151" s="280">
        <f t="shared" si="42"/>
        <v>0</v>
      </c>
      <c r="AY151" s="280">
        <f t="shared" si="42"/>
        <v>0</v>
      </c>
      <c r="AZ151" s="280">
        <f t="shared" si="54"/>
        <v>0</v>
      </c>
      <c r="BA151" s="280">
        <f t="shared" si="55"/>
        <v>0</v>
      </c>
      <c r="BB151" s="280">
        <f t="shared" si="56"/>
        <v>0</v>
      </c>
      <c r="BC151" s="280">
        <f t="shared" si="53"/>
        <v>0</v>
      </c>
      <c r="BD151" s="280">
        <f t="shared" si="53"/>
        <v>0</v>
      </c>
      <c r="BE151" s="280">
        <f t="shared" si="53"/>
        <v>0</v>
      </c>
      <c r="BF151" s="280">
        <f t="shared" si="53"/>
        <v>0</v>
      </c>
      <c r="BG151" s="280">
        <f t="shared" si="53"/>
        <v>0</v>
      </c>
      <c r="BH151" s="280">
        <f t="shared" si="53"/>
        <v>0</v>
      </c>
      <c r="BI151" s="280">
        <f t="shared" si="43"/>
        <v>0</v>
      </c>
      <c r="BJ151" s="280">
        <f t="shared" si="43"/>
        <v>0</v>
      </c>
      <c r="BK151" s="280">
        <f t="shared" si="43"/>
        <v>0</v>
      </c>
      <c r="BL151" s="279">
        <f t="shared" si="51"/>
        <v>0</v>
      </c>
    </row>
    <row r="152" spans="1:66" x14ac:dyDescent="0.25">
      <c r="A152" s="268" t="s">
        <v>616</v>
      </c>
      <c r="B152" s="175">
        <v>0</v>
      </c>
      <c r="C152" s="175">
        <v>0</v>
      </c>
      <c r="D152" s="272">
        <v>0</v>
      </c>
      <c r="E152" s="272">
        <v>0</v>
      </c>
      <c r="F152" s="272">
        <v>0</v>
      </c>
      <c r="G152" s="272">
        <v>0</v>
      </c>
      <c r="H152" s="272">
        <v>0</v>
      </c>
      <c r="I152" s="272">
        <v>0</v>
      </c>
      <c r="J152" s="272">
        <v>0</v>
      </c>
      <c r="K152" s="272">
        <v>0</v>
      </c>
      <c r="L152" s="272">
        <v>0</v>
      </c>
      <c r="M152" s="272">
        <v>0</v>
      </c>
      <c r="N152" s="272">
        <v>0</v>
      </c>
      <c r="O152" s="272">
        <v>0</v>
      </c>
      <c r="P152" s="272">
        <f t="shared" si="48"/>
        <v>0</v>
      </c>
      <c r="Q152" s="272">
        <v>0</v>
      </c>
      <c r="R152" s="272">
        <v>0</v>
      </c>
      <c r="S152" s="272">
        <v>0</v>
      </c>
      <c r="T152" s="272">
        <v>0</v>
      </c>
      <c r="U152" s="272">
        <v>0</v>
      </c>
      <c r="V152" s="272">
        <v>0</v>
      </c>
      <c r="W152" s="272">
        <v>0</v>
      </c>
      <c r="X152" s="272">
        <v>0</v>
      </c>
      <c r="Y152" s="272">
        <v>0</v>
      </c>
      <c r="Z152" s="272">
        <v>0</v>
      </c>
      <c r="AA152" s="272">
        <v>0</v>
      </c>
      <c r="AB152" s="272">
        <v>0</v>
      </c>
      <c r="AC152" s="272">
        <v>0</v>
      </c>
      <c r="AD152" s="272">
        <v>0</v>
      </c>
      <c r="AE152" s="272">
        <v>0</v>
      </c>
      <c r="AF152" s="272">
        <v>0</v>
      </c>
      <c r="AG152" s="170">
        <f t="shared" si="49"/>
        <v>0</v>
      </c>
      <c r="AI152" s="279">
        <f t="shared" si="47"/>
        <v>0</v>
      </c>
      <c r="AJ152" s="279">
        <f t="shared" si="47"/>
        <v>0</v>
      </c>
      <c r="AK152" s="279">
        <f t="shared" si="47"/>
        <v>0</v>
      </c>
      <c r="AL152" s="279">
        <f t="shared" si="47"/>
        <v>0</v>
      </c>
      <c r="AM152" s="279">
        <f t="shared" si="47"/>
        <v>0</v>
      </c>
      <c r="AN152" s="279">
        <f t="shared" si="47"/>
        <v>0</v>
      </c>
      <c r="AO152" s="279">
        <f t="shared" si="57"/>
        <v>0</v>
      </c>
      <c r="AP152" s="279">
        <f t="shared" si="57"/>
        <v>0</v>
      </c>
      <c r="AQ152" s="279">
        <f t="shared" si="57"/>
        <v>0</v>
      </c>
      <c r="AR152" s="279">
        <f t="shared" si="57"/>
        <v>0</v>
      </c>
      <c r="AS152" s="279">
        <f t="shared" si="57"/>
        <v>0</v>
      </c>
      <c r="AT152" s="279">
        <f t="shared" si="57"/>
        <v>0</v>
      </c>
      <c r="AU152" s="280">
        <f t="shared" si="50"/>
        <v>0</v>
      </c>
      <c r="AV152" s="280">
        <f t="shared" si="42"/>
        <v>0</v>
      </c>
      <c r="AW152" s="280">
        <f t="shared" si="42"/>
        <v>0</v>
      </c>
      <c r="AX152" s="280">
        <f t="shared" si="42"/>
        <v>0</v>
      </c>
      <c r="AY152" s="280">
        <f t="shared" si="42"/>
        <v>0</v>
      </c>
      <c r="AZ152" s="280">
        <f t="shared" si="54"/>
        <v>0</v>
      </c>
      <c r="BA152" s="280">
        <f t="shared" si="55"/>
        <v>0</v>
      </c>
      <c r="BB152" s="280">
        <f t="shared" si="56"/>
        <v>0</v>
      </c>
      <c r="BC152" s="280">
        <f t="shared" si="53"/>
        <v>0</v>
      </c>
      <c r="BD152" s="280">
        <f t="shared" si="53"/>
        <v>0</v>
      </c>
      <c r="BE152" s="280">
        <f t="shared" si="53"/>
        <v>0</v>
      </c>
      <c r="BF152" s="280">
        <f t="shared" si="53"/>
        <v>0</v>
      </c>
      <c r="BG152" s="280">
        <f t="shared" si="53"/>
        <v>0</v>
      </c>
      <c r="BH152" s="280">
        <f t="shared" si="53"/>
        <v>0</v>
      </c>
      <c r="BI152" s="280">
        <f t="shared" si="43"/>
        <v>0</v>
      </c>
      <c r="BJ152" s="280">
        <f t="shared" si="43"/>
        <v>0</v>
      </c>
      <c r="BK152" s="280">
        <f t="shared" si="43"/>
        <v>0</v>
      </c>
      <c r="BL152" s="279">
        <f t="shared" si="51"/>
        <v>0</v>
      </c>
    </row>
    <row r="153" spans="1:66" x14ac:dyDescent="0.25">
      <c r="A153" s="268" t="s">
        <v>617</v>
      </c>
      <c r="B153" s="175">
        <v>0</v>
      </c>
      <c r="C153" s="175">
        <v>0</v>
      </c>
      <c r="D153" s="272">
        <v>0</v>
      </c>
      <c r="E153" s="272">
        <v>0</v>
      </c>
      <c r="F153" s="272">
        <v>0</v>
      </c>
      <c r="G153" s="272">
        <v>0</v>
      </c>
      <c r="H153" s="272">
        <v>0</v>
      </c>
      <c r="I153" s="272">
        <v>0</v>
      </c>
      <c r="J153" s="272">
        <v>0</v>
      </c>
      <c r="K153" s="272">
        <v>0</v>
      </c>
      <c r="L153" s="272">
        <v>0</v>
      </c>
      <c r="M153" s="272">
        <v>0</v>
      </c>
      <c r="N153" s="272">
        <v>0</v>
      </c>
      <c r="O153" s="272">
        <v>0</v>
      </c>
      <c r="P153" s="272">
        <f t="shared" si="48"/>
        <v>0</v>
      </c>
      <c r="Q153" s="272">
        <v>0</v>
      </c>
      <c r="R153" s="272">
        <v>0</v>
      </c>
      <c r="S153" s="272">
        <v>0</v>
      </c>
      <c r="T153" s="272">
        <v>0</v>
      </c>
      <c r="U153" s="272">
        <v>0</v>
      </c>
      <c r="V153" s="272">
        <v>0</v>
      </c>
      <c r="W153" s="272">
        <v>0</v>
      </c>
      <c r="X153" s="272">
        <v>0</v>
      </c>
      <c r="Y153" s="272">
        <v>0</v>
      </c>
      <c r="Z153" s="272">
        <v>0</v>
      </c>
      <c r="AA153" s="272">
        <v>0</v>
      </c>
      <c r="AB153" s="272">
        <v>0</v>
      </c>
      <c r="AC153" s="272">
        <v>0</v>
      </c>
      <c r="AD153" s="272">
        <v>0</v>
      </c>
      <c r="AE153" s="272">
        <v>0</v>
      </c>
      <c r="AF153" s="272">
        <v>0</v>
      </c>
      <c r="AG153" s="170">
        <f t="shared" si="49"/>
        <v>0</v>
      </c>
      <c r="AI153" s="279">
        <f t="shared" si="47"/>
        <v>0</v>
      </c>
      <c r="AJ153" s="279">
        <f t="shared" si="47"/>
        <v>0</v>
      </c>
      <c r="AK153" s="279">
        <f t="shared" si="47"/>
        <v>0</v>
      </c>
      <c r="AL153" s="279">
        <f t="shared" si="47"/>
        <v>0</v>
      </c>
      <c r="AM153" s="279">
        <f t="shared" si="47"/>
        <v>0</v>
      </c>
      <c r="AN153" s="279">
        <f t="shared" si="47"/>
        <v>0</v>
      </c>
      <c r="AO153" s="279">
        <f t="shared" si="57"/>
        <v>0</v>
      </c>
      <c r="AP153" s="279">
        <f t="shared" si="57"/>
        <v>0</v>
      </c>
      <c r="AQ153" s="279">
        <f t="shared" si="57"/>
        <v>0</v>
      </c>
      <c r="AR153" s="279">
        <f t="shared" si="57"/>
        <v>0</v>
      </c>
      <c r="AS153" s="279">
        <f t="shared" si="57"/>
        <v>0</v>
      </c>
      <c r="AT153" s="279">
        <f t="shared" si="57"/>
        <v>0</v>
      </c>
      <c r="AU153" s="280">
        <f t="shared" si="50"/>
        <v>0</v>
      </c>
      <c r="AV153" s="280">
        <f t="shared" si="42"/>
        <v>0</v>
      </c>
      <c r="AW153" s="280">
        <f t="shared" si="42"/>
        <v>0</v>
      </c>
      <c r="AX153" s="280">
        <f t="shared" si="42"/>
        <v>0</v>
      </c>
      <c r="AY153" s="280">
        <f t="shared" si="42"/>
        <v>0</v>
      </c>
      <c r="AZ153" s="280">
        <f t="shared" si="54"/>
        <v>0</v>
      </c>
      <c r="BA153" s="280">
        <f t="shared" si="55"/>
        <v>0</v>
      </c>
      <c r="BB153" s="280">
        <f t="shared" si="56"/>
        <v>0</v>
      </c>
      <c r="BC153" s="280">
        <f t="shared" si="53"/>
        <v>0</v>
      </c>
      <c r="BD153" s="280">
        <f t="shared" si="53"/>
        <v>0</v>
      </c>
      <c r="BE153" s="280">
        <f t="shared" si="53"/>
        <v>0</v>
      </c>
      <c r="BF153" s="280">
        <f t="shared" si="53"/>
        <v>0</v>
      </c>
      <c r="BG153" s="280">
        <f t="shared" si="53"/>
        <v>0</v>
      </c>
      <c r="BH153" s="280">
        <f t="shared" si="53"/>
        <v>0</v>
      </c>
      <c r="BI153" s="280">
        <f t="shared" si="43"/>
        <v>0</v>
      </c>
      <c r="BJ153" s="280">
        <f t="shared" si="43"/>
        <v>0</v>
      </c>
      <c r="BK153" s="280">
        <f t="shared" si="43"/>
        <v>0</v>
      </c>
      <c r="BL153" s="279">
        <f t="shared" si="51"/>
        <v>0</v>
      </c>
    </row>
    <row r="154" spans="1:66" x14ac:dyDescent="0.25">
      <c r="A154" s="268" t="s">
        <v>618</v>
      </c>
      <c r="B154" s="175">
        <v>0</v>
      </c>
      <c r="C154" s="175">
        <v>0</v>
      </c>
      <c r="D154" s="272">
        <v>0</v>
      </c>
      <c r="E154" s="272">
        <v>0</v>
      </c>
      <c r="F154" s="272">
        <v>0</v>
      </c>
      <c r="G154" s="272">
        <v>0</v>
      </c>
      <c r="H154" s="272">
        <v>0</v>
      </c>
      <c r="I154" s="272">
        <v>0</v>
      </c>
      <c r="J154" s="272">
        <v>0</v>
      </c>
      <c r="K154" s="272">
        <v>0</v>
      </c>
      <c r="L154" s="272">
        <v>0</v>
      </c>
      <c r="M154" s="272">
        <v>0</v>
      </c>
      <c r="N154" s="272">
        <v>0</v>
      </c>
      <c r="O154" s="272">
        <v>0</v>
      </c>
      <c r="P154" s="272">
        <f t="shared" si="48"/>
        <v>0</v>
      </c>
      <c r="Q154" s="272">
        <v>0</v>
      </c>
      <c r="R154" s="272">
        <v>0</v>
      </c>
      <c r="S154" s="272">
        <v>0</v>
      </c>
      <c r="T154" s="272">
        <v>0</v>
      </c>
      <c r="U154" s="272">
        <v>0</v>
      </c>
      <c r="V154" s="272">
        <v>0</v>
      </c>
      <c r="W154" s="272">
        <v>0</v>
      </c>
      <c r="X154" s="272">
        <v>0</v>
      </c>
      <c r="Y154" s="272">
        <v>0</v>
      </c>
      <c r="Z154" s="272">
        <v>0</v>
      </c>
      <c r="AA154" s="272">
        <v>0</v>
      </c>
      <c r="AB154" s="272">
        <v>0</v>
      </c>
      <c r="AC154" s="272">
        <v>0</v>
      </c>
      <c r="AD154" s="272">
        <v>0</v>
      </c>
      <c r="AE154" s="272">
        <v>0</v>
      </c>
      <c r="AF154" s="272">
        <v>0</v>
      </c>
      <c r="AG154" s="170">
        <f t="shared" si="49"/>
        <v>0</v>
      </c>
      <c r="AI154" s="279">
        <f t="shared" si="47"/>
        <v>0</v>
      </c>
      <c r="AJ154" s="279">
        <f t="shared" si="47"/>
        <v>0</v>
      </c>
      <c r="AK154" s="279">
        <f t="shared" si="47"/>
        <v>0</v>
      </c>
      <c r="AL154" s="279">
        <f t="shared" si="47"/>
        <v>0</v>
      </c>
      <c r="AM154" s="279">
        <f t="shared" si="47"/>
        <v>0</v>
      </c>
      <c r="AN154" s="279">
        <f t="shared" si="47"/>
        <v>0</v>
      </c>
      <c r="AO154" s="279">
        <f t="shared" si="57"/>
        <v>0</v>
      </c>
      <c r="AP154" s="279">
        <f t="shared" si="57"/>
        <v>0</v>
      </c>
      <c r="AQ154" s="279">
        <f t="shared" si="57"/>
        <v>0</v>
      </c>
      <c r="AR154" s="279">
        <f t="shared" si="57"/>
        <v>0</v>
      </c>
      <c r="AS154" s="279">
        <f t="shared" si="57"/>
        <v>0</v>
      </c>
      <c r="AT154" s="279">
        <f t="shared" si="57"/>
        <v>0</v>
      </c>
      <c r="AU154" s="280">
        <f t="shared" si="50"/>
        <v>0</v>
      </c>
      <c r="AV154" s="280">
        <f t="shared" si="42"/>
        <v>0</v>
      </c>
      <c r="AW154" s="280">
        <f t="shared" si="42"/>
        <v>0</v>
      </c>
      <c r="AX154" s="280">
        <f t="shared" si="42"/>
        <v>0</v>
      </c>
      <c r="AY154" s="280">
        <f t="shared" si="42"/>
        <v>0</v>
      </c>
      <c r="AZ154" s="280">
        <f t="shared" si="54"/>
        <v>0</v>
      </c>
      <c r="BA154" s="280">
        <f t="shared" si="55"/>
        <v>0</v>
      </c>
      <c r="BB154" s="280">
        <f t="shared" si="56"/>
        <v>0</v>
      </c>
      <c r="BC154" s="280">
        <f t="shared" si="53"/>
        <v>0</v>
      </c>
      <c r="BD154" s="280">
        <f t="shared" si="53"/>
        <v>0</v>
      </c>
      <c r="BE154" s="280">
        <f t="shared" si="53"/>
        <v>0</v>
      </c>
      <c r="BF154" s="280">
        <f t="shared" si="53"/>
        <v>0</v>
      </c>
      <c r="BG154" s="280">
        <f t="shared" si="53"/>
        <v>0</v>
      </c>
      <c r="BH154" s="280">
        <f t="shared" si="53"/>
        <v>0</v>
      </c>
      <c r="BI154" s="280">
        <f t="shared" si="43"/>
        <v>0</v>
      </c>
      <c r="BJ154" s="280">
        <f t="shared" si="43"/>
        <v>0</v>
      </c>
      <c r="BK154" s="280">
        <f t="shared" si="43"/>
        <v>0</v>
      </c>
      <c r="BL154" s="279">
        <f t="shared" si="51"/>
        <v>0</v>
      </c>
    </row>
    <row r="155" spans="1:66" x14ac:dyDescent="0.25">
      <c r="A155" s="268" t="s">
        <v>619</v>
      </c>
      <c r="B155" s="175">
        <v>0</v>
      </c>
      <c r="C155" s="175">
        <v>0</v>
      </c>
      <c r="D155" s="272">
        <v>0</v>
      </c>
      <c r="E155" s="272">
        <v>0</v>
      </c>
      <c r="F155" s="272">
        <v>0</v>
      </c>
      <c r="G155" s="272">
        <v>0</v>
      </c>
      <c r="H155" s="272">
        <v>0</v>
      </c>
      <c r="I155" s="272">
        <v>0</v>
      </c>
      <c r="J155" s="272">
        <v>0</v>
      </c>
      <c r="K155" s="272">
        <v>0</v>
      </c>
      <c r="L155" s="272">
        <v>0</v>
      </c>
      <c r="M155" s="272">
        <v>0</v>
      </c>
      <c r="N155" s="272">
        <v>0</v>
      </c>
      <c r="O155" s="272">
        <v>0</v>
      </c>
      <c r="P155" s="272">
        <f t="shared" si="48"/>
        <v>0</v>
      </c>
      <c r="Q155" s="272">
        <v>0</v>
      </c>
      <c r="R155" s="272">
        <v>0</v>
      </c>
      <c r="S155" s="272">
        <v>0</v>
      </c>
      <c r="T155" s="272">
        <v>0</v>
      </c>
      <c r="U155" s="272">
        <v>0</v>
      </c>
      <c r="V155" s="272">
        <v>0</v>
      </c>
      <c r="W155" s="272">
        <v>0</v>
      </c>
      <c r="X155" s="272">
        <v>0</v>
      </c>
      <c r="Y155" s="272">
        <v>0</v>
      </c>
      <c r="Z155" s="272">
        <v>0</v>
      </c>
      <c r="AA155" s="272">
        <v>0</v>
      </c>
      <c r="AB155" s="272">
        <v>0</v>
      </c>
      <c r="AC155" s="272">
        <v>0</v>
      </c>
      <c r="AD155" s="272">
        <v>0</v>
      </c>
      <c r="AE155" s="272">
        <v>0</v>
      </c>
      <c r="AF155" s="272">
        <v>0</v>
      </c>
      <c r="AG155" s="170">
        <f t="shared" si="49"/>
        <v>0</v>
      </c>
      <c r="AI155" s="279">
        <f t="shared" si="47"/>
        <v>0</v>
      </c>
      <c r="AJ155" s="279">
        <f t="shared" si="47"/>
        <v>0</v>
      </c>
      <c r="AK155" s="279">
        <f t="shared" si="47"/>
        <v>0</v>
      </c>
      <c r="AL155" s="279">
        <f t="shared" si="47"/>
        <v>0</v>
      </c>
      <c r="AM155" s="279">
        <f t="shared" si="47"/>
        <v>0</v>
      </c>
      <c r="AN155" s="279">
        <f t="shared" si="47"/>
        <v>0</v>
      </c>
      <c r="AO155" s="279">
        <f t="shared" si="57"/>
        <v>0</v>
      </c>
      <c r="AP155" s="279">
        <f t="shared" si="57"/>
        <v>0</v>
      </c>
      <c r="AQ155" s="279">
        <f t="shared" si="57"/>
        <v>0</v>
      </c>
      <c r="AR155" s="279">
        <f t="shared" si="57"/>
        <v>0</v>
      </c>
      <c r="AS155" s="279">
        <f t="shared" si="57"/>
        <v>0</v>
      </c>
      <c r="AT155" s="279">
        <f t="shared" si="57"/>
        <v>0</v>
      </c>
      <c r="AU155" s="280">
        <f t="shared" si="50"/>
        <v>0</v>
      </c>
      <c r="AV155" s="280">
        <f t="shared" si="42"/>
        <v>0</v>
      </c>
      <c r="AW155" s="280">
        <f t="shared" si="42"/>
        <v>0</v>
      </c>
      <c r="AX155" s="280">
        <f t="shared" si="42"/>
        <v>0</v>
      </c>
      <c r="AY155" s="280">
        <f t="shared" si="42"/>
        <v>0</v>
      </c>
      <c r="AZ155" s="280">
        <f t="shared" si="54"/>
        <v>0</v>
      </c>
      <c r="BA155" s="280">
        <f t="shared" si="55"/>
        <v>0</v>
      </c>
      <c r="BB155" s="280">
        <f t="shared" si="56"/>
        <v>0</v>
      </c>
      <c r="BC155" s="280">
        <f t="shared" si="53"/>
        <v>0</v>
      </c>
      <c r="BD155" s="280">
        <f t="shared" si="53"/>
        <v>0</v>
      </c>
      <c r="BE155" s="280">
        <f t="shared" si="53"/>
        <v>0</v>
      </c>
      <c r="BF155" s="280">
        <f t="shared" si="53"/>
        <v>0</v>
      </c>
      <c r="BG155" s="280">
        <f t="shared" si="53"/>
        <v>0</v>
      </c>
      <c r="BH155" s="280">
        <f t="shared" si="53"/>
        <v>0</v>
      </c>
      <c r="BI155" s="280">
        <f t="shared" si="43"/>
        <v>0</v>
      </c>
      <c r="BJ155" s="280">
        <f t="shared" si="43"/>
        <v>0</v>
      </c>
      <c r="BK155" s="280">
        <f t="shared" si="43"/>
        <v>0</v>
      </c>
      <c r="BL155" s="279">
        <f t="shared" si="51"/>
        <v>0</v>
      </c>
    </row>
    <row r="156" spans="1:66" x14ac:dyDescent="0.25">
      <c r="A156" s="268" t="s">
        <v>620</v>
      </c>
      <c r="B156" s="175">
        <v>0</v>
      </c>
      <c r="C156" s="175">
        <v>0</v>
      </c>
      <c r="D156" s="272">
        <v>0</v>
      </c>
      <c r="E156" s="272">
        <v>0</v>
      </c>
      <c r="F156" s="272">
        <v>0</v>
      </c>
      <c r="G156" s="272">
        <v>0</v>
      </c>
      <c r="H156" s="272">
        <v>0</v>
      </c>
      <c r="I156" s="272">
        <v>0</v>
      </c>
      <c r="J156" s="272">
        <v>0</v>
      </c>
      <c r="K156" s="272">
        <v>0</v>
      </c>
      <c r="L156" s="272">
        <v>0</v>
      </c>
      <c r="M156" s="272">
        <v>0</v>
      </c>
      <c r="N156" s="272">
        <v>0</v>
      </c>
      <c r="O156" s="272">
        <v>0</v>
      </c>
      <c r="P156" s="272">
        <f t="shared" si="48"/>
        <v>0</v>
      </c>
      <c r="Q156" s="272">
        <v>0</v>
      </c>
      <c r="R156" s="272">
        <v>0</v>
      </c>
      <c r="S156" s="272">
        <v>0</v>
      </c>
      <c r="T156" s="272">
        <v>0</v>
      </c>
      <c r="U156" s="272">
        <v>0</v>
      </c>
      <c r="V156" s="272">
        <v>0</v>
      </c>
      <c r="W156" s="272">
        <v>0</v>
      </c>
      <c r="X156" s="272">
        <v>0</v>
      </c>
      <c r="Y156" s="272">
        <v>0</v>
      </c>
      <c r="Z156" s="272">
        <v>0</v>
      </c>
      <c r="AA156" s="272">
        <v>0</v>
      </c>
      <c r="AB156" s="272">
        <v>0</v>
      </c>
      <c r="AC156" s="272">
        <v>0</v>
      </c>
      <c r="AD156" s="272">
        <v>0</v>
      </c>
      <c r="AE156" s="272">
        <v>0</v>
      </c>
      <c r="AF156" s="272">
        <v>0</v>
      </c>
      <c r="AG156" s="170">
        <f t="shared" si="49"/>
        <v>0</v>
      </c>
      <c r="AI156" s="279">
        <f t="shared" si="47"/>
        <v>0</v>
      </c>
      <c r="AJ156" s="279">
        <f t="shared" si="47"/>
        <v>0</v>
      </c>
      <c r="AK156" s="279">
        <f t="shared" si="47"/>
        <v>0</v>
      </c>
      <c r="AL156" s="279">
        <f t="shared" si="47"/>
        <v>0</v>
      </c>
      <c r="AM156" s="279">
        <f t="shared" si="47"/>
        <v>0</v>
      </c>
      <c r="AN156" s="279">
        <f t="shared" si="47"/>
        <v>0</v>
      </c>
      <c r="AO156" s="279">
        <f t="shared" si="57"/>
        <v>0</v>
      </c>
      <c r="AP156" s="279">
        <f t="shared" si="57"/>
        <v>0</v>
      </c>
      <c r="AQ156" s="279">
        <f t="shared" si="57"/>
        <v>0</v>
      </c>
      <c r="AR156" s="279">
        <f t="shared" si="57"/>
        <v>0</v>
      </c>
      <c r="AS156" s="279">
        <f t="shared" si="57"/>
        <v>0</v>
      </c>
      <c r="AT156" s="279">
        <f t="shared" si="57"/>
        <v>0</v>
      </c>
      <c r="AU156" s="280">
        <f t="shared" si="50"/>
        <v>0</v>
      </c>
      <c r="AV156" s="280">
        <f t="shared" si="42"/>
        <v>0</v>
      </c>
      <c r="AW156" s="280">
        <f t="shared" si="42"/>
        <v>0</v>
      </c>
      <c r="AX156" s="280">
        <f t="shared" si="42"/>
        <v>0</v>
      </c>
      <c r="AY156" s="280">
        <f t="shared" si="42"/>
        <v>0</v>
      </c>
      <c r="AZ156" s="280">
        <f t="shared" si="54"/>
        <v>0</v>
      </c>
      <c r="BA156" s="280">
        <f t="shared" si="55"/>
        <v>0</v>
      </c>
      <c r="BB156" s="280">
        <f t="shared" si="56"/>
        <v>0</v>
      </c>
      <c r="BC156" s="280">
        <f t="shared" si="53"/>
        <v>0</v>
      </c>
      <c r="BD156" s="280">
        <f t="shared" si="53"/>
        <v>0</v>
      </c>
      <c r="BE156" s="280">
        <f t="shared" si="53"/>
        <v>0</v>
      </c>
      <c r="BF156" s="280">
        <f t="shared" si="53"/>
        <v>0</v>
      </c>
      <c r="BG156" s="280">
        <f t="shared" si="53"/>
        <v>0</v>
      </c>
      <c r="BH156" s="280">
        <f t="shared" si="53"/>
        <v>0</v>
      </c>
      <c r="BI156" s="280">
        <f t="shared" si="43"/>
        <v>0</v>
      </c>
      <c r="BJ156" s="280">
        <f t="shared" si="43"/>
        <v>0</v>
      </c>
      <c r="BK156" s="280">
        <f t="shared" si="43"/>
        <v>0</v>
      </c>
      <c r="BL156" s="279">
        <f t="shared" si="51"/>
        <v>0</v>
      </c>
    </row>
    <row r="157" spans="1:66" x14ac:dyDescent="0.25">
      <c r="A157" s="268" t="s">
        <v>621</v>
      </c>
      <c r="B157" s="175">
        <v>0</v>
      </c>
      <c r="C157" s="175">
        <v>0</v>
      </c>
      <c r="D157" s="272">
        <v>0</v>
      </c>
      <c r="E157" s="272">
        <v>0</v>
      </c>
      <c r="F157" s="272">
        <v>0</v>
      </c>
      <c r="G157" s="272">
        <v>0</v>
      </c>
      <c r="H157" s="272">
        <v>0</v>
      </c>
      <c r="I157" s="272">
        <v>0</v>
      </c>
      <c r="J157" s="272">
        <v>0</v>
      </c>
      <c r="K157" s="272">
        <v>0</v>
      </c>
      <c r="L157" s="272">
        <v>0</v>
      </c>
      <c r="M157" s="272">
        <v>0</v>
      </c>
      <c r="N157" s="272">
        <v>0</v>
      </c>
      <c r="O157" s="272">
        <v>0</v>
      </c>
      <c r="P157" s="272">
        <f t="shared" si="48"/>
        <v>0</v>
      </c>
      <c r="Q157" s="272">
        <v>0</v>
      </c>
      <c r="R157" s="272">
        <v>0</v>
      </c>
      <c r="S157" s="272">
        <v>0</v>
      </c>
      <c r="T157" s="272">
        <v>0</v>
      </c>
      <c r="U157" s="272">
        <v>0</v>
      </c>
      <c r="V157" s="272">
        <v>0</v>
      </c>
      <c r="W157" s="272">
        <v>0</v>
      </c>
      <c r="X157" s="272">
        <v>0</v>
      </c>
      <c r="Y157" s="272">
        <v>0</v>
      </c>
      <c r="Z157" s="272">
        <v>0</v>
      </c>
      <c r="AA157" s="272">
        <v>0</v>
      </c>
      <c r="AB157" s="272">
        <v>0</v>
      </c>
      <c r="AC157" s="272">
        <v>0</v>
      </c>
      <c r="AD157" s="272">
        <v>0</v>
      </c>
      <c r="AE157" s="272">
        <v>0</v>
      </c>
      <c r="AF157" s="272">
        <v>0</v>
      </c>
      <c r="AG157" s="170">
        <f t="shared" si="49"/>
        <v>0</v>
      </c>
      <c r="AI157" s="279">
        <f t="shared" si="47"/>
        <v>0</v>
      </c>
      <c r="AJ157" s="279">
        <f t="shared" si="47"/>
        <v>0</v>
      </c>
      <c r="AK157" s="279">
        <f t="shared" si="47"/>
        <v>0</v>
      </c>
      <c r="AL157" s="279">
        <f t="shared" si="47"/>
        <v>0</v>
      </c>
      <c r="AM157" s="279">
        <f t="shared" si="47"/>
        <v>0</v>
      </c>
      <c r="AN157" s="279">
        <f t="shared" si="47"/>
        <v>0</v>
      </c>
      <c r="AO157" s="279">
        <f t="shared" si="57"/>
        <v>0</v>
      </c>
      <c r="AP157" s="279">
        <f t="shared" si="57"/>
        <v>0</v>
      </c>
      <c r="AQ157" s="279">
        <f t="shared" si="57"/>
        <v>0</v>
      </c>
      <c r="AR157" s="279">
        <f t="shared" si="57"/>
        <v>0</v>
      </c>
      <c r="AS157" s="279">
        <f t="shared" si="57"/>
        <v>0</v>
      </c>
      <c r="AT157" s="279">
        <f t="shared" si="57"/>
        <v>0</v>
      </c>
      <c r="AU157" s="280">
        <f t="shared" si="50"/>
        <v>0</v>
      </c>
      <c r="AV157" s="280">
        <f t="shared" si="42"/>
        <v>0</v>
      </c>
      <c r="AW157" s="280">
        <f t="shared" si="42"/>
        <v>0</v>
      </c>
      <c r="AX157" s="280">
        <f t="shared" si="42"/>
        <v>0</v>
      </c>
      <c r="AY157" s="280">
        <f t="shared" si="42"/>
        <v>0</v>
      </c>
      <c r="AZ157" s="280">
        <f t="shared" si="54"/>
        <v>0</v>
      </c>
      <c r="BA157" s="280">
        <f t="shared" si="55"/>
        <v>0</v>
      </c>
      <c r="BB157" s="280">
        <f t="shared" si="56"/>
        <v>0</v>
      </c>
      <c r="BC157" s="280">
        <f t="shared" si="53"/>
        <v>0</v>
      </c>
      <c r="BD157" s="280">
        <f t="shared" si="53"/>
        <v>0</v>
      </c>
      <c r="BE157" s="280">
        <f t="shared" si="53"/>
        <v>0</v>
      </c>
      <c r="BF157" s="280">
        <f t="shared" si="53"/>
        <v>0</v>
      </c>
      <c r="BG157" s="280">
        <f t="shared" si="53"/>
        <v>0</v>
      </c>
      <c r="BH157" s="280">
        <f t="shared" si="53"/>
        <v>0</v>
      </c>
      <c r="BI157" s="280">
        <f t="shared" si="43"/>
        <v>0</v>
      </c>
      <c r="BJ157" s="280">
        <f t="shared" si="43"/>
        <v>0</v>
      </c>
      <c r="BK157" s="280">
        <f t="shared" si="43"/>
        <v>0</v>
      </c>
      <c r="BL157" s="279">
        <f t="shared" si="51"/>
        <v>0</v>
      </c>
    </row>
    <row r="158" spans="1:66" x14ac:dyDescent="0.25">
      <c r="A158" s="268" t="s">
        <v>622</v>
      </c>
      <c r="B158" s="175">
        <v>0</v>
      </c>
      <c r="C158" s="175">
        <v>0</v>
      </c>
      <c r="D158" s="272">
        <v>0</v>
      </c>
      <c r="E158" s="272">
        <v>0</v>
      </c>
      <c r="F158" s="272">
        <v>0</v>
      </c>
      <c r="G158" s="272">
        <v>0</v>
      </c>
      <c r="H158" s="272">
        <v>0</v>
      </c>
      <c r="I158" s="272">
        <v>0</v>
      </c>
      <c r="J158" s="272">
        <v>0</v>
      </c>
      <c r="K158" s="272">
        <v>0</v>
      </c>
      <c r="L158" s="272">
        <v>0</v>
      </c>
      <c r="M158" s="272">
        <v>0</v>
      </c>
      <c r="N158" s="272">
        <v>0</v>
      </c>
      <c r="O158" s="272">
        <v>0</v>
      </c>
      <c r="P158" s="272">
        <f t="shared" si="48"/>
        <v>0</v>
      </c>
      <c r="Q158" s="272">
        <v>0</v>
      </c>
      <c r="R158" s="272">
        <v>0</v>
      </c>
      <c r="S158" s="272">
        <v>0</v>
      </c>
      <c r="T158" s="272">
        <v>0</v>
      </c>
      <c r="U158" s="272">
        <v>0</v>
      </c>
      <c r="V158" s="272">
        <v>0</v>
      </c>
      <c r="W158" s="272">
        <v>0</v>
      </c>
      <c r="X158" s="272">
        <v>0</v>
      </c>
      <c r="Y158" s="272">
        <v>0</v>
      </c>
      <c r="Z158" s="272">
        <v>0</v>
      </c>
      <c r="AA158" s="272">
        <v>0</v>
      </c>
      <c r="AB158" s="272">
        <v>0</v>
      </c>
      <c r="AC158" s="272">
        <v>0</v>
      </c>
      <c r="AD158" s="272">
        <v>0</v>
      </c>
      <c r="AE158" s="272">
        <v>0</v>
      </c>
      <c r="AF158" s="272">
        <v>0</v>
      </c>
      <c r="AG158" s="170">
        <f t="shared" si="49"/>
        <v>0</v>
      </c>
      <c r="AI158" s="279">
        <f t="shared" si="47"/>
        <v>0</v>
      </c>
      <c r="AJ158" s="279">
        <f t="shared" si="47"/>
        <v>0</v>
      </c>
      <c r="AK158" s="279">
        <f t="shared" si="47"/>
        <v>0</v>
      </c>
      <c r="AL158" s="279">
        <f t="shared" si="47"/>
        <v>0</v>
      </c>
      <c r="AM158" s="279">
        <f t="shared" si="47"/>
        <v>0</v>
      </c>
      <c r="AN158" s="279">
        <f t="shared" si="47"/>
        <v>0</v>
      </c>
      <c r="AO158" s="279">
        <f t="shared" si="57"/>
        <v>0</v>
      </c>
      <c r="AP158" s="279">
        <f t="shared" si="57"/>
        <v>0</v>
      </c>
      <c r="AQ158" s="279">
        <f t="shared" si="57"/>
        <v>0</v>
      </c>
      <c r="AR158" s="279">
        <f t="shared" si="57"/>
        <v>0</v>
      </c>
      <c r="AS158" s="279">
        <f t="shared" si="57"/>
        <v>0</v>
      </c>
      <c r="AT158" s="279">
        <f t="shared" si="57"/>
        <v>0</v>
      </c>
      <c r="AU158" s="280">
        <f t="shared" si="50"/>
        <v>0</v>
      </c>
      <c r="AV158" s="280">
        <f t="shared" si="42"/>
        <v>0</v>
      </c>
      <c r="AW158" s="280">
        <f t="shared" si="42"/>
        <v>0</v>
      </c>
      <c r="AX158" s="280">
        <f t="shared" si="42"/>
        <v>0</v>
      </c>
      <c r="AY158" s="280">
        <f t="shared" si="42"/>
        <v>0</v>
      </c>
      <c r="AZ158" s="280">
        <f t="shared" si="54"/>
        <v>0</v>
      </c>
      <c r="BA158" s="280">
        <f t="shared" si="55"/>
        <v>0</v>
      </c>
      <c r="BB158" s="280">
        <f t="shared" si="56"/>
        <v>0</v>
      </c>
      <c r="BC158" s="280">
        <f t="shared" si="53"/>
        <v>0</v>
      </c>
      <c r="BD158" s="280">
        <f t="shared" si="53"/>
        <v>0</v>
      </c>
      <c r="BE158" s="280">
        <f t="shared" si="53"/>
        <v>0</v>
      </c>
      <c r="BF158" s="280">
        <f t="shared" si="53"/>
        <v>0</v>
      </c>
      <c r="BG158" s="280">
        <f t="shared" si="53"/>
        <v>0</v>
      </c>
      <c r="BH158" s="280">
        <f t="shared" si="53"/>
        <v>0</v>
      </c>
      <c r="BI158" s="280">
        <f t="shared" si="43"/>
        <v>0</v>
      </c>
      <c r="BJ158" s="280">
        <f t="shared" si="43"/>
        <v>0</v>
      </c>
      <c r="BK158" s="280">
        <f t="shared" si="43"/>
        <v>0</v>
      </c>
      <c r="BL158" s="279">
        <f t="shared" si="51"/>
        <v>0</v>
      </c>
    </row>
    <row r="159" spans="1:66" x14ac:dyDescent="0.25">
      <c r="A159" s="268" t="s">
        <v>623</v>
      </c>
      <c r="B159" s="175">
        <v>0</v>
      </c>
      <c r="C159" s="175">
        <v>0</v>
      </c>
      <c r="D159" s="272">
        <v>0</v>
      </c>
      <c r="E159" s="272">
        <v>0</v>
      </c>
      <c r="F159" s="272">
        <v>0</v>
      </c>
      <c r="G159" s="272">
        <v>0</v>
      </c>
      <c r="H159" s="272">
        <v>0</v>
      </c>
      <c r="I159" s="272">
        <v>0</v>
      </c>
      <c r="J159" s="272">
        <v>0</v>
      </c>
      <c r="K159" s="272">
        <v>0</v>
      </c>
      <c r="L159" s="272">
        <v>0</v>
      </c>
      <c r="M159" s="272">
        <v>0</v>
      </c>
      <c r="N159" s="272">
        <v>0</v>
      </c>
      <c r="O159" s="272">
        <v>0</v>
      </c>
      <c r="P159" s="272">
        <f t="shared" si="48"/>
        <v>0</v>
      </c>
      <c r="Q159" s="272">
        <v>0</v>
      </c>
      <c r="R159" s="272">
        <v>0</v>
      </c>
      <c r="S159" s="272">
        <v>0</v>
      </c>
      <c r="T159" s="272">
        <v>0</v>
      </c>
      <c r="U159" s="272">
        <v>0</v>
      </c>
      <c r="V159" s="272">
        <v>0</v>
      </c>
      <c r="W159" s="272">
        <v>0</v>
      </c>
      <c r="X159" s="272">
        <v>0</v>
      </c>
      <c r="Y159" s="272">
        <v>0</v>
      </c>
      <c r="Z159" s="272">
        <v>0</v>
      </c>
      <c r="AA159" s="272">
        <v>0</v>
      </c>
      <c r="AB159" s="272">
        <v>0</v>
      </c>
      <c r="AC159" s="272">
        <v>0</v>
      </c>
      <c r="AD159" s="272">
        <v>0</v>
      </c>
      <c r="AE159" s="272">
        <v>0</v>
      </c>
      <c r="AF159" s="272">
        <v>0</v>
      </c>
      <c r="AG159" s="170">
        <f t="shared" si="49"/>
        <v>0</v>
      </c>
      <c r="AI159" s="279">
        <f t="shared" si="47"/>
        <v>0</v>
      </c>
      <c r="AJ159" s="279">
        <f t="shared" si="47"/>
        <v>0</v>
      </c>
      <c r="AK159" s="279">
        <f t="shared" si="47"/>
        <v>0</v>
      </c>
      <c r="AL159" s="279">
        <f t="shared" si="47"/>
        <v>0</v>
      </c>
      <c r="AM159" s="279">
        <f t="shared" si="47"/>
        <v>0</v>
      </c>
      <c r="AN159" s="279">
        <f t="shared" si="47"/>
        <v>0</v>
      </c>
      <c r="AO159" s="279">
        <f t="shared" si="57"/>
        <v>0</v>
      </c>
      <c r="AP159" s="279">
        <f t="shared" si="57"/>
        <v>0</v>
      </c>
      <c r="AQ159" s="279">
        <f t="shared" si="57"/>
        <v>0</v>
      </c>
      <c r="AR159" s="279">
        <f t="shared" si="57"/>
        <v>0</v>
      </c>
      <c r="AS159" s="279">
        <f t="shared" si="57"/>
        <v>0</v>
      </c>
      <c r="AT159" s="279">
        <f t="shared" si="57"/>
        <v>0</v>
      </c>
      <c r="AU159" s="280">
        <f t="shared" si="50"/>
        <v>0</v>
      </c>
      <c r="AV159" s="280">
        <f t="shared" si="42"/>
        <v>0</v>
      </c>
      <c r="AW159" s="280">
        <f t="shared" si="42"/>
        <v>0</v>
      </c>
      <c r="AX159" s="280">
        <f t="shared" si="42"/>
        <v>0</v>
      </c>
      <c r="AY159" s="280">
        <f t="shared" si="42"/>
        <v>0</v>
      </c>
      <c r="AZ159" s="280">
        <f t="shared" si="54"/>
        <v>0</v>
      </c>
      <c r="BA159" s="280">
        <f t="shared" si="55"/>
        <v>0</v>
      </c>
      <c r="BB159" s="280">
        <f t="shared" si="56"/>
        <v>0</v>
      </c>
      <c r="BC159" s="280">
        <f t="shared" si="53"/>
        <v>0</v>
      </c>
      <c r="BD159" s="280">
        <f t="shared" si="53"/>
        <v>0</v>
      </c>
      <c r="BE159" s="280">
        <f t="shared" si="53"/>
        <v>0</v>
      </c>
      <c r="BF159" s="280">
        <f t="shared" si="53"/>
        <v>0</v>
      </c>
      <c r="BG159" s="280">
        <f t="shared" si="53"/>
        <v>0</v>
      </c>
      <c r="BH159" s="280">
        <f t="shared" si="53"/>
        <v>0</v>
      </c>
      <c r="BI159" s="280">
        <f t="shared" si="43"/>
        <v>0</v>
      </c>
      <c r="BJ159" s="280">
        <f t="shared" si="43"/>
        <v>0</v>
      </c>
      <c r="BK159" s="280">
        <f t="shared" si="43"/>
        <v>0</v>
      </c>
      <c r="BL159" s="279">
        <f t="shared" si="51"/>
        <v>0</v>
      </c>
    </row>
    <row r="160" spans="1:66" x14ac:dyDescent="0.25">
      <c r="A160" s="268" t="s">
        <v>225</v>
      </c>
      <c r="B160" s="175">
        <v>2.6800000000000001E-2</v>
      </c>
      <c r="C160" s="175">
        <v>2.52E-2</v>
      </c>
      <c r="D160" s="272">
        <v>11380919.199999999</v>
      </c>
      <c r="E160" s="272">
        <v>11380919.199999999</v>
      </c>
      <c r="F160" s="272">
        <v>11380919.199999999</v>
      </c>
      <c r="G160" s="272">
        <v>11380919.199999999</v>
      </c>
      <c r="H160" s="272">
        <v>11380919.199999999</v>
      </c>
      <c r="I160" s="272">
        <v>11380919.199999999</v>
      </c>
      <c r="J160" s="272">
        <v>11380919.199999999</v>
      </c>
      <c r="K160" s="272">
        <v>11380919.199999999</v>
      </c>
      <c r="L160" s="272">
        <v>11380919.199999999</v>
      </c>
      <c r="M160" s="272">
        <v>11380919.199999999</v>
      </c>
      <c r="N160" s="272">
        <v>11380919.199999999</v>
      </c>
      <c r="O160" s="272">
        <v>11380919.199999999</v>
      </c>
      <c r="P160" s="272">
        <f t="shared" si="48"/>
        <v>136571030.40000001</v>
      </c>
      <c r="Q160" s="272">
        <v>11380919.199999999</v>
      </c>
      <c r="R160" s="272">
        <v>5749084.7649999997</v>
      </c>
      <c r="S160" s="272">
        <v>117250.33000000007</v>
      </c>
      <c r="T160" s="272">
        <v>117250.33000000007</v>
      </c>
      <c r="U160" s="272">
        <v>117250.33000000007</v>
      </c>
      <c r="V160" s="272">
        <v>117250.33000000007</v>
      </c>
      <c r="W160" s="272">
        <v>117250.33000000007</v>
      </c>
      <c r="X160" s="272">
        <v>117250.33000000007</v>
      </c>
      <c r="Y160" s="272">
        <v>117250.33000000007</v>
      </c>
      <c r="Z160" s="272">
        <v>117250.33000000007</v>
      </c>
      <c r="AA160" s="272">
        <v>117250.33000000007</v>
      </c>
      <c r="AB160" s="272">
        <v>117250.33000000007</v>
      </c>
      <c r="AC160" s="272">
        <v>117250.33000000007</v>
      </c>
      <c r="AD160" s="272">
        <v>117250.33000000007</v>
      </c>
      <c r="AE160" s="272">
        <v>117250.33000000007</v>
      </c>
      <c r="AF160" s="272">
        <v>117250.33000000007</v>
      </c>
      <c r="AG160" s="170">
        <f t="shared" si="49"/>
        <v>1407003.9600000009</v>
      </c>
      <c r="AI160" s="279">
        <f t="shared" si="47"/>
        <v>25417.39</v>
      </c>
      <c r="AJ160" s="279">
        <f t="shared" si="47"/>
        <v>25417.39</v>
      </c>
      <c r="AK160" s="279">
        <f t="shared" si="47"/>
        <v>25417.39</v>
      </c>
      <c r="AL160" s="279">
        <f t="shared" si="47"/>
        <v>25417.39</v>
      </c>
      <c r="AM160" s="279">
        <f t="shared" si="47"/>
        <v>25417.39</v>
      </c>
      <c r="AN160" s="279">
        <f t="shared" si="47"/>
        <v>25417.39</v>
      </c>
      <c r="AO160" s="279">
        <f t="shared" si="57"/>
        <v>25417.39</v>
      </c>
      <c r="AP160" s="279">
        <f t="shared" si="57"/>
        <v>25417.39</v>
      </c>
      <c r="AQ160" s="279">
        <f t="shared" si="57"/>
        <v>25417.39</v>
      </c>
      <c r="AR160" s="279">
        <f t="shared" si="57"/>
        <v>25417.39</v>
      </c>
      <c r="AS160" s="279">
        <f t="shared" si="57"/>
        <v>25417.39</v>
      </c>
      <c r="AT160" s="279">
        <f t="shared" si="57"/>
        <v>25417.39</v>
      </c>
      <c r="AU160" s="280">
        <f t="shared" si="50"/>
        <v>305008.68000000005</v>
      </c>
      <c r="AV160" s="280">
        <f t="shared" si="42"/>
        <v>25417.39</v>
      </c>
      <c r="AW160" s="280">
        <f t="shared" si="42"/>
        <v>12839.62</v>
      </c>
      <c r="AX160" s="280">
        <f t="shared" si="42"/>
        <v>261.86</v>
      </c>
      <c r="AY160" s="280">
        <f t="shared" si="42"/>
        <v>261.86</v>
      </c>
      <c r="AZ160" s="280">
        <f t="shared" si="54"/>
        <v>246.23</v>
      </c>
      <c r="BA160" s="280">
        <f t="shared" si="55"/>
        <v>246.23</v>
      </c>
      <c r="BB160" s="280">
        <f t="shared" si="56"/>
        <v>246.23</v>
      </c>
      <c r="BC160" s="280">
        <f t="shared" si="53"/>
        <v>246.23</v>
      </c>
      <c r="BD160" s="280">
        <f t="shared" si="53"/>
        <v>246.23</v>
      </c>
      <c r="BE160" s="280">
        <f t="shared" si="53"/>
        <v>246.23</v>
      </c>
      <c r="BF160" s="280">
        <f t="shared" si="53"/>
        <v>246.23</v>
      </c>
      <c r="BG160" s="280">
        <f t="shared" si="53"/>
        <v>246.23</v>
      </c>
      <c r="BH160" s="280">
        <f t="shared" si="53"/>
        <v>246.23</v>
      </c>
      <c r="BI160" s="280">
        <f t="shared" si="43"/>
        <v>246.23</v>
      </c>
      <c r="BJ160" s="280">
        <f t="shared" si="43"/>
        <v>246.23</v>
      </c>
      <c r="BK160" s="280">
        <f t="shared" si="43"/>
        <v>246.23</v>
      </c>
      <c r="BL160" s="279">
        <f t="shared" si="51"/>
        <v>2954.7599999999998</v>
      </c>
    </row>
    <row r="161" spans="1:64" x14ac:dyDescent="0.25">
      <c r="A161" s="268" t="s">
        <v>226</v>
      </c>
      <c r="B161" s="175">
        <v>1.7299999999999999E-2</v>
      </c>
      <c r="C161" s="175">
        <v>1.6199999999999999E-2</v>
      </c>
      <c r="D161" s="272">
        <v>13703060.560000001</v>
      </c>
      <c r="E161" s="272">
        <v>13703067.720000001</v>
      </c>
      <c r="F161" s="272">
        <v>13703074.880000001</v>
      </c>
      <c r="G161" s="272">
        <v>13703074.880000001</v>
      </c>
      <c r="H161" s="272">
        <v>13703074.880000001</v>
      </c>
      <c r="I161" s="272">
        <v>13782580.710000001</v>
      </c>
      <c r="J161" s="272">
        <v>13862086.530000001</v>
      </c>
      <c r="K161" s="272">
        <v>13862086.530000001</v>
      </c>
      <c r="L161" s="272">
        <v>13862086.530000001</v>
      </c>
      <c r="M161" s="272">
        <v>13862086.530000001</v>
      </c>
      <c r="N161" s="272">
        <v>13862086.530000001</v>
      </c>
      <c r="O161" s="272">
        <v>13862086.530000001</v>
      </c>
      <c r="P161" s="272">
        <f t="shared" si="48"/>
        <v>165470452.81</v>
      </c>
      <c r="Q161" s="272">
        <v>13862086.530000001</v>
      </c>
      <c r="R161" s="272">
        <v>7127934.3400000008</v>
      </c>
      <c r="S161" s="272">
        <v>393782.15000000037</v>
      </c>
      <c r="T161" s="272">
        <v>393782.15000000037</v>
      </c>
      <c r="U161" s="272">
        <v>393782.15000000037</v>
      </c>
      <c r="V161" s="272">
        <v>393782.15000000037</v>
      </c>
      <c r="W161" s="272">
        <v>393782.15000000037</v>
      </c>
      <c r="X161" s="272">
        <v>393782.15000000037</v>
      </c>
      <c r="Y161" s="272">
        <v>393782.15000000037</v>
      </c>
      <c r="Z161" s="272">
        <v>393782.15000000037</v>
      </c>
      <c r="AA161" s="272">
        <v>393782.15000000037</v>
      </c>
      <c r="AB161" s="272">
        <v>393782.15000000037</v>
      </c>
      <c r="AC161" s="272">
        <v>393782.15000000037</v>
      </c>
      <c r="AD161" s="272">
        <v>393782.15000000037</v>
      </c>
      <c r="AE161" s="272">
        <v>393782.15000000037</v>
      </c>
      <c r="AF161" s="272">
        <v>393782.15000000037</v>
      </c>
      <c r="AG161" s="170">
        <f t="shared" si="49"/>
        <v>4725385.8000000045</v>
      </c>
      <c r="AI161" s="279">
        <f t="shared" si="47"/>
        <v>19755.25</v>
      </c>
      <c r="AJ161" s="279">
        <f t="shared" si="47"/>
        <v>19755.259999999998</v>
      </c>
      <c r="AK161" s="279">
        <f t="shared" si="47"/>
        <v>19755.27</v>
      </c>
      <c r="AL161" s="279">
        <f t="shared" si="47"/>
        <v>19755.27</v>
      </c>
      <c r="AM161" s="279">
        <f t="shared" si="47"/>
        <v>19755.27</v>
      </c>
      <c r="AN161" s="279">
        <f t="shared" si="47"/>
        <v>19869.89</v>
      </c>
      <c r="AO161" s="279">
        <f t="shared" si="57"/>
        <v>19984.509999999998</v>
      </c>
      <c r="AP161" s="279">
        <f t="shared" si="57"/>
        <v>19984.509999999998</v>
      </c>
      <c r="AQ161" s="279">
        <f t="shared" si="57"/>
        <v>19984.509999999998</v>
      </c>
      <c r="AR161" s="279">
        <f t="shared" si="57"/>
        <v>19984.509999999998</v>
      </c>
      <c r="AS161" s="279">
        <f t="shared" si="57"/>
        <v>19984.509999999998</v>
      </c>
      <c r="AT161" s="279">
        <f t="shared" si="57"/>
        <v>19984.509999999998</v>
      </c>
      <c r="AU161" s="280">
        <f t="shared" si="50"/>
        <v>238553.27000000005</v>
      </c>
      <c r="AV161" s="280">
        <f t="shared" si="42"/>
        <v>19984.509999999998</v>
      </c>
      <c r="AW161" s="280">
        <f t="shared" si="42"/>
        <v>10276.11</v>
      </c>
      <c r="AX161" s="280">
        <f t="shared" si="42"/>
        <v>567.70000000000005</v>
      </c>
      <c r="AY161" s="280">
        <f t="shared" si="42"/>
        <v>567.70000000000005</v>
      </c>
      <c r="AZ161" s="280">
        <f t="shared" si="54"/>
        <v>531.61</v>
      </c>
      <c r="BA161" s="280">
        <f t="shared" si="55"/>
        <v>531.61</v>
      </c>
      <c r="BB161" s="280">
        <f t="shared" si="56"/>
        <v>531.61</v>
      </c>
      <c r="BC161" s="280">
        <f t="shared" si="53"/>
        <v>531.61</v>
      </c>
      <c r="BD161" s="280">
        <f t="shared" si="53"/>
        <v>531.61</v>
      </c>
      <c r="BE161" s="280">
        <f t="shared" si="53"/>
        <v>531.61</v>
      </c>
      <c r="BF161" s="280">
        <f t="shared" si="53"/>
        <v>531.61</v>
      </c>
      <c r="BG161" s="280">
        <f t="shared" si="53"/>
        <v>531.61</v>
      </c>
      <c r="BH161" s="280">
        <f t="shared" si="53"/>
        <v>531.61</v>
      </c>
      <c r="BI161" s="280">
        <f t="shared" si="43"/>
        <v>531.61</v>
      </c>
      <c r="BJ161" s="280">
        <f t="shared" si="43"/>
        <v>531.61</v>
      </c>
      <c r="BK161" s="280">
        <f t="shared" si="43"/>
        <v>531.61</v>
      </c>
      <c r="BL161" s="279">
        <f t="shared" si="51"/>
        <v>6379.3199999999988</v>
      </c>
    </row>
    <row r="162" spans="1:64" x14ac:dyDescent="0.25">
      <c r="A162" s="268" t="s">
        <v>227</v>
      </c>
      <c r="B162" s="175">
        <v>1.7299999999999999E-2</v>
      </c>
      <c r="C162" s="175">
        <v>5.2899999999999996E-2</v>
      </c>
      <c r="D162" s="272">
        <v>45797966.32</v>
      </c>
      <c r="E162" s="272">
        <v>45798011.82</v>
      </c>
      <c r="F162" s="272">
        <v>45797340.479999997</v>
      </c>
      <c r="G162" s="272">
        <v>45797340.479999997</v>
      </c>
      <c r="H162" s="272">
        <v>45797340.479999997</v>
      </c>
      <c r="I162" s="272">
        <v>45819219.469999999</v>
      </c>
      <c r="J162" s="272">
        <v>45841098.449999996</v>
      </c>
      <c r="K162" s="272">
        <v>45841098.449999996</v>
      </c>
      <c r="L162" s="272">
        <v>45841098.449999996</v>
      </c>
      <c r="M162" s="272">
        <v>45841098.449999996</v>
      </c>
      <c r="N162" s="272">
        <v>45841098.449999996</v>
      </c>
      <c r="O162" s="272">
        <v>45841098.449999996</v>
      </c>
      <c r="P162" s="272">
        <f t="shared" si="48"/>
        <v>549853809.74999988</v>
      </c>
      <c r="Q162" s="272">
        <v>45841098.449999996</v>
      </c>
      <c r="R162" s="272">
        <v>45841098.449999996</v>
      </c>
      <c r="S162" s="272">
        <v>45841098.449999996</v>
      </c>
      <c r="T162" s="272">
        <v>45841098.449999996</v>
      </c>
      <c r="U162" s="272">
        <v>45841098.449999996</v>
      </c>
      <c r="V162" s="272">
        <v>45841098.449999996</v>
      </c>
      <c r="W162" s="272">
        <v>45841098.449999996</v>
      </c>
      <c r="X162" s="272">
        <v>45841098.449999996</v>
      </c>
      <c r="Y162" s="272">
        <v>45841098.449999996</v>
      </c>
      <c r="Z162" s="272">
        <v>45841098.449999996</v>
      </c>
      <c r="AA162" s="272">
        <v>45841098.449999996</v>
      </c>
      <c r="AB162" s="272">
        <v>49190943.499999993</v>
      </c>
      <c r="AC162" s="272">
        <v>52540788.549999997</v>
      </c>
      <c r="AD162" s="272">
        <v>52540788.549999997</v>
      </c>
      <c r="AE162" s="272">
        <v>52540788.549999997</v>
      </c>
      <c r="AF162" s="272">
        <v>52540788.549999997</v>
      </c>
      <c r="AG162" s="170">
        <f t="shared" si="49"/>
        <v>580241786.85000002</v>
      </c>
      <c r="AI162" s="279">
        <f t="shared" si="47"/>
        <v>66025.399999999994</v>
      </c>
      <c r="AJ162" s="279">
        <f t="shared" si="47"/>
        <v>66025.47</v>
      </c>
      <c r="AK162" s="279">
        <f t="shared" si="47"/>
        <v>66024.5</v>
      </c>
      <c r="AL162" s="279">
        <f t="shared" si="47"/>
        <v>66024.5</v>
      </c>
      <c r="AM162" s="279">
        <f t="shared" si="47"/>
        <v>66024.5</v>
      </c>
      <c r="AN162" s="279">
        <f t="shared" si="47"/>
        <v>66056.039999999994</v>
      </c>
      <c r="AO162" s="279">
        <f t="shared" si="57"/>
        <v>66087.58</v>
      </c>
      <c r="AP162" s="279">
        <f t="shared" si="57"/>
        <v>66087.58</v>
      </c>
      <c r="AQ162" s="279">
        <f t="shared" si="57"/>
        <v>66087.58</v>
      </c>
      <c r="AR162" s="279">
        <f t="shared" si="57"/>
        <v>66087.58</v>
      </c>
      <c r="AS162" s="279">
        <f t="shared" si="57"/>
        <v>66087.58</v>
      </c>
      <c r="AT162" s="279">
        <f t="shared" si="57"/>
        <v>66087.58</v>
      </c>
      <c r="AU162" s="280">
        <f t="shared" si="50"/>
        <v>792705.88999999978</v>
      </c>
      <c r="AV162" s="280">
        <f t="shared" si="42"/>
        <v>66087.58</v>
      </c>
      <c r="AW162" s="280">
        <f t="shared" si="42"/>
        <v>66087.58</v>
      </c>
      <c r="AX162" s="280">
        <f t="shared" si="42"/>
        <v>66087.58</v>
      </c>
      <c r="AY162" s="280">
        <f t="shared" si="42"/>
        <v>66087.58</v>
      </c>
      <c r="AZ162" s="280">
        <f t="shared" si="54"/>
        <v>202082.84</v>
      </c>
      <c r="BA162" s="280">
        <f t="shared" si="55"/>
        <v>202082.84</v>
      </c>
      <c r="BB162" s="280">
        <f t="shared" si="56"/>
        <v>202082.84</v>
      </c>
      <c r="BC162" s="280">
        <f t="shared" si="53"/>
        <v>202082.84</v>
      </c>
      <c r="BD162" s="280">
        <f t="shared" si="53"/>
        <v>202082.84</v>
      </c>
      <c r="BE162" s="280">
        <f t="shared" si="53"/>
        <v>202082.84</v>
      </c>
      <c r="BF162" s="280">
        <f t="shared" si="53"/>
        <v>202082.84</v>
      </c>
      <c r="BG162" s="280">
        <f t="shared" si="53"/>
        <v>216850.08</v>
      </c>
      <c r="BH162" s="280">
        <f t="shared" si="53"/>
        <v>231617.31</v>
      </c>
      <c r="BI162" s="280">
        <f t="shared" si="43"/>
        <v>231617.31</v>
      </c>
      <c r="BJ162" s="280">
        <f t="shared" si="43"/>
        <v>231617.31</v>
      </c>
      <c r="BK162" s="280">
        <f t="shared" si="43"/>
        <v>231617.31</v>
      </c>
      <c r="BL162" s="279">
        <f t="shared" si="51"/>
        <v>2557899.2000000002</v>
      </c>
    </row>
    <row r="163" spans="1:64" x14ac:dyDescent="0.25">
      <c r="A163" s="268" t="s">
        <v>228</v>
      </c>
      <c r="B163" s="175">
        <v>2.6000000000000002E-2</v>
      </c>
      <c r="C163" s="175">
        <v>3.3399999999999999E-2</v>
      </c>
      <c r="D163" s="272">
        <v>40327999.450000003</v>
      </c>
      <c r="E163" s="272">
        <v>40328257.469999999</v>
      </c>
      <c r="F163" s="272">
        <v>40328257.469999999</v>
      </c>
      <c r="G163" s="272">
        <v>40328257.469999999</v>
      </c>
      <c r="H163" s="272">
        <v>40909722.109999999</v>
      </c>
      <c r="I163" s="272">
        <v>41491196.659999996</v>
      </c>
      <c r="J163" s="272">
        <v>41491206.57</v>
      </c>
      <c r="K163" s="272">
        <v>41630138.68</v>
      </c>
      <c r="L163" s="272">
        <v>41769070.789999999</v>
      </c>
      <c r="M163" s="272">
        <v>41770588.335000001</v>
      </c>
      <c r="N163" s="272">
        <v>41772105.880000003</v>
      </c>
      <c r="O163" s="272">
        <v>41772105.880000003</v>
      </c>
      <c r="P163" s="272">
        <f t="shared" si="48"/>
        <v>493918906.76500005</v>
      </c>
      <c r="Q163" s="272">
        <v>41772105.880000003</v>
      </c>
      <c r="R163" s="272">
        <v>41772105.880000003</v>
      </c>
      <c r="S163" s="272">
        <v>41772105.880000003</v>
      </c>
      <c r="T163" s="272">
        <v>42030961.700000003</v>
      </c>
      <c r="U163" s="272">
        <v>42289817.520000003</v>
      </c>
      <c r="V163" s="272">
        <v>42289817.520000003</v>
      </c>
      <c r="W163" s="272">
        <v>42325673.665000007</v>
      </c>
      <c r="X163" s="272">
        <v>42361529.810000002</v>
      </c>
      <c r="Y163" s="272">
        <v>42361529.810000002</v>
      </c>
      <c r="Z163" s="272">
        <v>42361529.810000002</v>
      </c>
      <c r="AA163" s="272">
        <v>42361529.810000002</v>
      </c>
      <c r="AB163" s="272">
        <v>42361529.810000002</v>
      </c>
      <c r="AC163" s="272">
        <v>42361529.810000002</v>
      </c>
      <c r="AD163" s="272">
        <v>42361529.810000002</v>
      </c>
      <c r="AE163" s="272">
        <v>42361529.810000002</v>
      </c>
      <c r="AF163" s="272">
        <v>42361529.810000002</v>
      </c>
      <c r="AG163" s="170">
        <f t="shared" si="49"/>
        <v>508159076.99500006</v>
      </c>
      <c r="AI163" s="279">
        <f t="shared" si="47"/>
        <v>87377.33</v>
      </c>
      <c r="AJ163" s="279">
        <f t="shared" si="47"/>
        <v>87377.89</v>
      </c>
      <c r="AK163" s="279">
        <f t="shared" si="47"/>
        <v>87377.89</v>
      </c>
      <c r="AL163" s="279">
        <f t="shared" si="47"/>
        <v>87377.89</v>
      </c>
      <c r="AM163" s="279">
        <f t="shared" si="47"/>
        <v>88637.73</v>
      </c>
      <c r="AN163" s="279">
        <f t="shared" si="47"/>
        <v>89897.59</v>
      </c>
      <c r="AO163" s="279">
        <f t="shared" si="57"/>
        <v>89897.61</v>
      </c>
      <c r="AP163" s="279">
        <f t="shared" si="57"/>
        <v>90198.63</v>
      </c>
      <c r="AQ163" s="279">
        <f t="shared" si="57"/>
        <v>90499.65</v>
      </c>
      <c r="AR163" s="279">
        <f t="shared" si="57"/>
        <v>90502.94</v>
      </c>
      <c r="AS163" s="279">
        <f t="shared" si="57"/>
        <v>90506.23</v>
      </c>
      <c r="AT163" s="279">
        <f t="shared" si="57"/>
        <v>90506.23</v>
      </c>
      <c r="AU163" s="280">
        <f t="shared" si="50"/>
        <v>1070157.6099999999</v>
      </c>
      <c r="AV163" s="280">
        <f t="shared" si="42"/>
        <v>90506.23</v>
      </c>
      <c r="AW163" s="280">
        <f t="shared" si="42"/>
        <v>90506.23</v>
      </c>
      <c r="AX163" s="280">
        <f t="shared" si="42"/>
        <v>90506.23</v>
      </c>
      <c r="AY163" s="280">
        <f t="shared" si="42"/>
        <v>91067.08</v>
      </c>
      <c r="AZ163" s="280">
        <f t="shared" si="54"/>
        <v>117706.66</v>
      </c>
      <c r="BA163" s="280">
        <f t="shared" si="55"/>
        <v>117706.66</v>
      </c>
      <c r="BB163" s="280">
        <f t="shared" si="56"/>
        <v>117806.46</v>
      </c>
      <c r="BC163" s="280">
        <f t="shared" si="53"/>
        <v>117906.26</v>
      </c>
      <c r="BD163" s="280">
        <f t="shared" si="53"/>
        <v>117906.26</v>
      </c>
      <c r="BE163" s="280">
        <f t="shared" si="53"/>
        <v>117906.26</v>
      </c>
      <c r="BF163" s="280">
        <f t="shared" si="53"/>
        <v>117906.26</v>
      </c>
      <c r="BG163" s="280">
        <f t="shared" si="53"/>
        <v>117906.26</v>
      </c>
      <c r="BH163" s="280">
        <f t="shared" si="53"/>
        <v>117906.26</v>
      </c>
      <c r="BI163" s="280">
        <f t="shared" si="43"/>
        <v>117906.26</v>
      </c>
      <c r="BJ163" s="280">
        <f t="shared" si="43"/>
        <v>117906.26</v>
      </c>
      <c r="BK163" s="280">
        <f t="shared" si="43"/>
        <v>117906.26</v>
      </c>
      <c r="BL163" s="279">
        <f t="shared" si="51"/>
        <v>1414376.12</v>
      </c>
    </row>
    <row r="164" spans="1:64" x14ac:dyDescent="0.25">
      <c r="A164" s="268" t="s">
        <v>229</v>
      </c>
      <c r="B164" s="175">
        <v>2.1099999999999997E-2</v>
      </c>
      <c r="C164" s="175">
        <v>2.6199999999999998E-2</v>
      </c>
      <c r="D164" s="272">
        <v>33061029.690000001</v>
      </c>
      <c r="E164" s="272">
        <v>33065083.620000001</v>
      </c>
      <c r="F164" s="272">
        <v>33065083.620000001</v>
      </c>
      <c r="G164" s="272">
        <v>33065083.620000001</v>
      </c>
      <c r="H164" s="272">
        <v>33065083.620000001</v>
      </c>
      <c r="I164" s="272">
        <v>33044559.510000002</v>
      </c>
      <c r="J164" s="272">
        <v>33346676.755000003</v>
      </c>
      <c r="K164" s="272">
        <v>33697343.170000002</v>
      </c>
      <c r="L164" s="272">
        <v>33726705.744999997</v>
      </c>
      <c r="M164" s="272">
        <v>33764716.914999999</v>
      </c>
      <c r="N164" s="272">
        <v>33801390.57</v>
      </c>
      <c r="O164" s="272">
        <v>33801390.57</v>
      </c>
      <c r="P164" s="272">
        <f t="shared" si="48"/>
        <v>400504147.40500003</v>
      </c>
      <c r="Q164" s="272">
        <v>33801390.57</v>
      </c>
      <c r="R164" s="272">
        <v>33801390.57</v>
      </c>
      <c r="S164" s="272">
        <v>33801390.57</v>
      </c>
      <c r="T164" s="272">
        <v>33801390.57</v>
      </c>
      <c r="U164" s="272">
        <v>33801390.57</v>
      </c>
      <c r="V164" s="272">
        <v>33801390.57</v>
      </c>
      <c r="W164" s="272">
        <v>33837246.715000004</v>
      </c>
      <c r="X164" s="272">
        <v>33873102.859999999</v>
      </c>
      <c r="Y164" s="272">
        <v>33873102.859999999</v>
      </c>
      <c r="Z164" s="272">
        <v>33873102.859999999</v>
      </c>
      <c r="AA164" s="272">
        <v>34948973.905000001</v>
      </c>
      <c r="AB164" s="272">
        <v>36024844.950000003</v>
      </c>
      <c r="AC164" s="272">
        <v>36024844.950000003</v>
      </c>
      <c r="AD164" s="272">
        <v>36024844.950000003</v>
      </c>
      <c r="AE164" s="272">
        <v>36024844.950000003</v>
      </c>
      <c r="AF164" s="272">
        <v>36024844.950000003</v>
      </c>
      <c r="AG164" s="170">
        <f t="shared" si="49"/>
        <v>418132535.08999997</v>
      </c>
      <c r="AI164" s="279">
        <f t="shared" si="47"/>
        <v>58132.31</v>
      </c>
      <c r="AJ164" s="279">
        <f t="shared" si="47"/>
        <v>58139.44</v>
      </c>
      <c r="AK164" s="279">
        <f t="shared" si="47"/>
        <v>58139.44</v>
      </c>
      <c r="AL164" s="279">
        <f t="shared" si="47"/>
        <v>58139.44</v>
      </c>
      <c r="AM164" s="279">
        <f t="shared" si="47"/>
        <v>58139.44</v>
      </c>
      <c r="AN164" s="279">
        <f t="shared" si="47"/>
        <v>58103.35</v>
      </c>
      <c r="AO164" s="279">
        <f t="shared" si="57"/>
        <v>58634.57</v>
      </c>
      <c r="AP164" s="279">
        <f t="shared" si="57"/>
        <v>59251.16</v>
      </c>
      <c r="AQ164" s="279">
        <f t="shared" si="57"/>
        <v>59302.79</v>
      </c>
      <c r="AR164" s="279">
        <f t="shared" si="57"/>
        <v>59369.63</v>
      </c>
      <c r="AS164" s="279">
        <f t="shared" si="57"/>
        <v>59434.11</v>
      </c>
      <c r="AT164" s="279">
        <f t="shared" si="57"/>
        <v>59434.11</v>
      </c>
      <c r="AU164" s="280">
        <f t="shared" si="50"/>
        <v>704219.79</v>
      </c>
      <c r="AV164" s="280">
        <f t="shared" si="42"/>
        <v>59434.11</v>
      </c>
      <c r="AW164" s="280">
        <f t="shared" si="42"/>
        <v>59434.11</v>
      </c>
      <c r="AX164" s="280">
        <f t="shared" si="42"/>
        <v>59434.11</v>
      </c>
      <c r="AY164" s="280">
        <f t="shared" si="42"/>
        <v>59434.11</v>
      </c>
      <c r="AZ164" s="280">
        <f t="shared" si="54"/>
        <v>73799.7</v>
      </c>
      <c r="BA164" s="280">
        <f t="shared" si="55"/>
        <v>73799.7</v>
      </c>
      <c r="BB164" s="280">
        <f t="shared" si="56"/>
        <v>73877.990000000005</v>
      </c>
      <c r="BC164" s="280">
        <f t="shared" si="53"/>
        <v>73956.27</v>
      </c>
      <c r="BD164" s="280">
        <f t="shared" si="53"/>
        <v>73956.27</v>
      </c>
      <c r="BE164" s="280">
        <f t="shared" si="53"/>
        <v>73956.27</v>
      </c>
      <c r="BF164" s="280">
        <f t="shared" si="53"/>
        <v>76305.259999999995</v>
      </c>
      <c r="BG164" s="280">
        <f t="shared" si="53"/>
        <v>78654.240000000005</v>
      </c>
      <c r="BH164" s="280">
        <f t="shared" si="53"/>
        <v>78654.240000000005</v>
      </c>
      <c r="BI164" s="280">
        <f t="shared" si="43"/>
        <v>78654.240000000005</v>
      </c>
      <c r="BJ164" s="280">
        <f t="shared" si="43"/>
        <v>78654.240000000005</v>
      </c>
      <c r="BK164" s="280">
        <f t="shared" si="43"/>
        <v>78654.240000000005</v>
      </c>
      <c r="BL164" s="279">
        <f t="shared" si="51"/>
        <v>912922.66</v>
      </c>
    </row>
    <row r="165" spans="1:64" x14ac:dyDescent="0.25">
      <c r="A165" s="268" t="s">
        <v>230</v>
      </c>
      <c r="B165" s="175">
        <v>1.9699999999999999E-2</v>
      </c>
      <c r="C165" s="175">
        <v>2.12E-2</v>
      </c>
      <c r="D165" s="272">
        <v>43859372.170000002</v>
      </c>
      <c r="E165" s="272">
        <v>43859372.170000002</v>
      </c>
      <c r="F165" s="272">
        <v>43859372.170000002</v>
      </c>
      <c r="G165" s="272">
        <v>43859372.170000002</v>
      </c>
      <c r="H165" s="272">
        <v>43859372.170000002</v>
      </c>
      <c r="I165" s="272">
        <v>43859372.170000002</v>
      </c>
      <c r="J165" s="272">
        <v>43859372.170000002</v>
      </c>
      <c r="K165" s="272">
        <v>43859372.170000002</v>
      </c>
      <c r="L165" s="272">
        <v>43859372.170000002</v>
      </c>
      <c r="M165" s="272">
        <v>43859372.170000002</v>
      </c>
      <c r="N165" s="272">
        <v>48208522.195</v>
      </c>
      <c r="O165" s="272">
        <v>53375262.440000005</v>
      </c>
      <c r="P165" s="272">
        <f t="shared" si="48"/>
        <v>540177506.33500016</v>
      </c>
      <c r="Q165" s="272">
        <v>54192852.660000004</v>
      </c>
      <c r="R165" s="272">
        <v>54192852.660000004</v>
      </c>
      <c r="S165" s="272">
        <v>54192852.660000004</v>
      </c>
      <c r="T165" s="272">
        <v>54192852.660000004</v>
      </c>
      <c r="U165" s="272">
        <v>54192852.660000004</v>
      </c>
      <c r="V165" s="272">
        <v>54720709.355000004</v>
      </c>
      <c r="W165" s="272">
        <v>55248566.050000004</v>
      </c>
      <c r="X165" s="272">
        <v>55248566.050000004</v>
      </c>
      <c r="Y165" s="272">
        <v>55248566.050000004</v>
      </c>
      <c r="Z165" s="272">
        <v>55248566.050000004</v>
      </c>
      <c r="AA165" s="272">
        <v>55248566.050000004</v>
      </c>
      <c r="AB165" s="272">
        <v>55248566.050000004</v>
      </c>
      <c r="AC165" s="272">
        <v>55248566.050000004</v>
      </c>
      <c r="AD165" s="272">
        <v>55248566.050000004</v>
      </c>
      <c r="AE165" s="272">
        <v>55248566.050000004</v>
      </c>
      <c r="AF165" s="272">
        <v>55248566.050000004</v>
      </c>
      <c r="AG165" s="170">
        <f t="shared" si="49"/>
        <v>661399222.51499999</v>
      </c>
      <c r="AI165" s="279">
        <f t="shared" si="47"/>
        <v>72002.47</v>
      </c>
      <c r="AJ165" s="279">
        <f t="shared" si="47"/>
        <v>72002.47</v>
      </c>
      <c r="AK165" s="279">
        <f t="shared" si="47"/>
        <v>72002.47</v>
      </c>
      <c r="AL165" s="279">
        <f t="shared" si="47"/>
        <v>72002.47</v>
      </c>
      <c r="AM165" s="279">
        <f t="shared" si="47"/>
        <v>72002.47</v>
      </c>
      <c r="AN165" s="279">
        <f t="shared" si="47"/>
        <v>72002.47</v>
      </c>
      <c r="AO165" s="279">
        <f t="shared" si="57"/>
        <v>72002.47</v>
      </c>
      <c r="AP165" s="279">
        <f t="shared" si="57"/>
        <v>72002.47</v>
      </c>
      <c r="AQ165" s="279">
        <f t="shared" si="57"/>
        <v>72002.47</v>
      </c>
      <c r="AR165" s="279">
        <f t="shared" si="57"/>
        <v>72002.47</v>
      </c>
      <c r="AS165" s="279">
        <f t="shared" si="57"/>
        <v>79142.320000000007</v>
      </c>
      <c r="AT165" s="279">
        <f t="shared" si="57"/>
        <v>87624.39</v>
      </c>
      <c r="AU165" s="280">
        <f t="shared" si="50"/>
        <v>886791.4099999998</v>
      </c>
      <c r="AV165" s="280">
        <f t="shared" si="42"/>
        <v>88966.6</v>
      </c>
      <c r="AW165" s="280">
        <f t="shared" si="42"/>
        <v>88966.6</v>
      </c>
      <c r="AX165" s="280">
        <f t="shared" si="42"/>
        <v>88966.6</v>
      </c>
      <c r="AY165" s="280">
        <f t="shared" si="42"/>
        <v>88966.6</v>
      </c>
      <c r="AZ165" s="280">
        <f t="shared" si="54"/>
        <v>95740.71</v>
      </c>
      <c r="BA165" s="280">
        <f t="shared" si="55"/>
        <v>96673.25</v>
      </c>
      <c r="BB165" s="280">
        <f t="shared" si="56"/>
        <v>97605.8</v>
      </c>
      <c r="BC165" s="280">
        <f t="shared" si="53"/>
        <v>97605.8</v>
      </c>
      <c r="BD165" s="280">
        <f t="shared" si="53"/>
        <v>97605.8</v>
      </c>
      <c r="BE165" s="280">
        <f t="shared" si="53"/>
        <v>97605.8</v>
      </c>
      <c r="BF165" s="280">
        <f t="shared" si="53"/>
        <v>97605.8</v>
      </c>
      <c r="BG165" s="280">
        <f t="shared" si="53"/>
        <v>97605.8</v>
      </c>
      <c r="BH165" s="280">
        <f t="shared" si="53"/>
        <v>97605.8</v>
      </c>
      <c r="BI165" s="280">
        <f t="shared" si="43"/>
        <v>97605.8</v>
      </c>
      <c r="BJ165" s="280">
        <f t="shared" si="43"/>
        <v>97605.8</v>
      </c>
      <c r="BK165" s="280">
        <f t="shared" si="43"/>
        <v>97605.8</v>
      </c>
      <c r="BL165" s="279">
        <f t="shared" si="51"/>
        <v>1168471.9600000002</v>
      </c>
    </row>
    <row r="166" spans="1:64" x14ac:dyDescent="0.25">
      <c r="A166" s="268" t="s">
        <v>231</v>
      </c>
      <c r="B166" s="175">
        <v>2.3900000000000001E-2</v>
      </c>
      <c r="C166" s="175">
        <v>2.64E-2</v>
      </c>
      <c r="D166" s="272">
        <v>59231769.810000002</v>
      </c>
      <c r="E166" s="272">
        <v>59232002.890000001</v>
      </c>
      <c r="F166" s="272">
        <v>59232002.890000001</v>
      </c>
      <c r="G166" s="272">
        <v>59232002.890000001</v>
      </c>
      <c r="H166" s="272">
        <v>59232002.890000001</v>
      </c>
      <c r="I166" s="272">
        <v>59107715.049999997</v>
      </c>
      <c r="J166" s="272">
        <v>59000307.704999998</v>
      </c>
      <c r="K166" s="272">
        <v>59057349.169999994</v>
      </c>
      <c r="L166" s="272">
        <v>59097510.129999995</v>
      </c>
      <c r="M166" s="272">
        <v>59097510.129999995</v>
      </c>
      <c r="N166" s="272">
        <v>59097510.129999995</v>
      </c>
      <c r="O166" s="272">
        <v>59097510.129999995</v>
      </c>
      <c r="P166" s="272">
        <f t="shared" si="48"/>
        <v>709715193.81500006</v>
      </c>
      <c r="Q166" s="272">
        <v>59097510.129999995</v>
      </c>
      <c r="R166" s="272">
        <v>59097510.129999995</v>
      </c>
      <c r="S166" s="272">
        <v>59097510.129999995</v>
      </c>
      <c r="T166" s="272">
        <v>59097510.129999995</v>
      </c>
      <c r="U166" s="272">
        <v>59097510.129999995</v>
      </c>
      <c r="V166" s="272">
        <v>59097510.129999995</v>
      </c>
      <c r="W166" s="272">
        <v>59114113.984999992</v>
      </c>
      <c r="X166" s="272">
        <v>59130717.839999996</v>
      </c>
      <c r="Y166" s="272">
        <v>59130717.839999996</v>
      </c>
      <c r="Z166" s="272">
        <v>59130717.839999996</v>
      </c>
      <c r="AA166" s="272">
        <v>59130717.839999996</v>
      </c>
      <c r="AB166" s="272">
        <v>59130717.839999996</v>
      </c>
      <c r="AC166" s="272">
        <v>59130717.839999996</v>
      </c>
      <c r="AD166" s="272">
        <v>59130717.839999996</v>
      </c>
      <c r="AE166" s="272">
        <v>59130717.839999996</v>
      </c>
      <c r="AF166" s="272">
        <v>55565707.649999999</v>
      </c>
      <c r="AG166" s="170">
        <f t="shared" si="49"/>
        <v>705920584.61499989</v>
      </c>
      <c r="AI166" s="279">
        <f t="shared" si="47"/>
        <v>117969.94</v>
      </c>
      <c r="AJ166" s="279">
        <f t="shared" si="47"/>
        <v>117970.41</v>
      </c>
      <c r="AK166" s="279">
        <f t="shared" si="47"/>
        <v>117970.41</v>
      </c>
      <c r="AL166" s="279">
        <f t="shared" si="47"/>
        <v>117970.41</v>
      </c>
      <c r="AM166" s="279">
        <f t="shared" si="47"/>
        <v>117970.41</v>
      </c>
      <c r="AN166" s="279">
        <f t="shared" si="47"/>
        <v>117722.87</v>
      </c>
      <c r="AO166" s="279">
        <f t="shared" si="57"/>
        <v>117508.95</v>
      </c>
      <c r="AP166" s="279">
        <f t="shared" si="57"/>
        <v>117622.55</v>
      </c>
      <c r="AQ166" s="279">
        <f t="shared" si="57"/>
        <v>117702.54</v>
      </c>
      <c r="AR166" s="279">
        <f t="shared" si="57"/>
        <v>117702.54</v>
      </c>
      <c r="AS166" s="279">
        <f t="shared" si="57"/>
        <v>117702.54</v>
      </c>
      <c r="AT166" s="279">
        <f t="shared" si="57"/>
        <v>117702.54</v>
      </c>
      <c r="AU166" s="280">
        <f t="shared" si="50"/>
        <v>1413516.11</v>
      </c>
      <c r="AV166" s="280">
        <f t="shared" si="42"/>
        <v>117702.54</v>
      </c>
      <c r="AW166" s="280">
        <f t="shared" si="42"/>
        <v>117702.54</v>
      </c>
      <c r="AX166" s="280">
        <f t="shared" si="42"/>
        <v>117702.54</v>
      </c>
      <c r="AY166" s="280">
        <f t="shared" si="42"/>
        <v>117702.54</v>
      </c>
      <c r="AZ166" s="280">
        <f t="shared" si="54"/>
        <v>130014.52</v>
      </c>
      <c r="BA166" s="280">
        <f t="shared" si="55"/>
        <v>130014.52</v>
      </c>
      <c r="BB166" s="280">
        <f t="shared" si="56"/>
        <v>130051.05</v>
      </c>
      <c r="BC166" s="280">
        <f t="shared" si="53"/>
        <v>130087.58</v>
      </c>
      <c r="BD166" s="280">
        <f t="shared" si="53"/>
        <v>130087.58</v>
      </c>
      <c r="BE166" s="280">
        <f t="shared" si="53"/>
        <v>130087.58</v>
      </c>
      <c r="BF166" s="280">
        <f t="shared" si="53"/>
        <v>130087.58</v>
      </c>
      <c r="BG166" s="280">
        <f t="shared" si="53"/>
        <v>130087.58</v>
      </c>
      <c r="BH166" s="280">
        <f t="shared" si="53"/>
        <v>130087.58</v>
      </c>
      <c r="BI166" s="280">
        <f t="shared" si="43"/>
        <v>130087.58</v>
      </c>
      <c r="BJ166" s="280">
        <f t="shared" si="43"/>
        <v>130087.58</v>
      </c>
      <c r="BK166" s="280">
        <f t="shared" si="43"/>
        <v>122244.56</v>
      </c>
      <c r="BL166" s="279">
        <f t="shared" si="51"/>
        <v>1553025.29</v>
      </c>
    </row>
    <row r="167" spans="1:64" x14ac:dyDescent="0.25">
      <c r="A167" s="268" t="s">
        <v>624</v>
      </c>
      <c r="B167" s="175">
        <v>0</v>
      </c>
      <c r="C167" s="175">
        <v>0</v>
      </c>
      <c r="D167" s="272">
        <v>0</v>
      </c>
      <c r="E167" s="272">
        <v>0</v>
      </c>
      <c r="F167" s="272">
        <v>0</v>
      </c>
      <c r="G167" s="272">
        <v>0</v>
      </c>
      <c r="H167" s="272">
        <v>0</v>
      </c>
      <c r="I167" s="272">
        <v>0</v>
      </c>
      <c r="J167" s="272">
        <v>0</v>
      </c>
      <c r="K167" s="272">
        <v>0</v>
      </c>
      <c r="L167" s="272">
        <v>0</v>
      </c>
      <c r="M167" s="272">
        <v>0</v>
      </c>
      <c r="N167" s="272">
        <v>0</v>
      </c>
      <c r="O167" s="272">
        <v>0</v>
      </c>
      <c r="P167" s="272">
        <f t="shared" si="48"/>
        <v>0</v>
      </c>
      <c r="Q167" s="272">
        <v>0</v>
      </c>
      <c r="R167" s="272">
        <v>0</v>
      </c>
      <c r="S167" s="272">
        <v>0</v>
      </c>
      <c r="T167" s="272">
        <v>0</v>
      </c>
      <c r="U167" s="272">
        <v>0</v>
      </c>
      <c r="V167" s="272">
        <v>0</v>
      </c>
      <c r="W167" s="272">
        <v>0</v>
      </c>
      <c r="X167" s="272">
        <v>0</v>
      </c>
      <c r="Y167" s="272">
        <v>0</v>
      </c>
      <c r="Z167" s="272">
        <v>0</v>
      </c>
      <c r="AA167" s="272">
        <v>0</v>
      </c>
      <c r="AB167" s="272">
        <v>0</v>
      </c>
      <c r="AC167" s="272">
        <v>0</v>
      </c>
      <c r="AD167" s="272">
        <v>0</v>
      </c>
      <c r="AE167" s="272">
        <v>0</v>
      </c>
      <c r="AF167" s="272">
        <v>0</v>
      </c>
      <c r="AG167" s="170">
        <f t="shared" si="49"/>
        <v>0</v>
      </c>
      <c r="AI167" s="279">
        <f t="shared" si="47"/>
        <v>0</v>
      </c>
      <c r="AJ167" s="279">
        <f t="shared" si="47"/>
        <v>0</v>
      </c>
      <c r="AK167" s="279">
        <f t="shared" si="47"/>
        <v>0</v>
      </c>
      <c r="AL167" s="279">
        <f t="shared" si="47"/>
        <v>0</v>
      </c>
      <c r="AM167" s="279">
        <f t="shared" si="47"/>
        <v>0</v>
      </c>
      <c r="AN167" s="279">
        <f t="shared" si="47"/>
        <v>0</v>
      </c>
      <c r="AO167" s="279">
        <f t="shared" si="57"/>
        <v>0</v>
      </c>
      <c r="AP167" s="279">
        <f t="shared" si="57"/>
        <v>0</v>
      </c>
      <c r="AQ167" s="279">
        <f t="shared" si="57"/>
        <v>0</v>
      </c>
      <c r="AR167" s="279">
        <f t="shared" si="57"/>
        <v>0</v>
      </c>
      <c r="AS167" s="279">
        <f t="shared" si="57"/>
        <v>0</v>
      </c>
      <c r="AT167" s="279">
        <f t="shared" si="57"/>
        <v>0</v>
      </c>
      <c r="AU167" s="280">
        <f t="shared" si="50"/>
        <v>0</v>
      </c>
      <c r="AV167" s="280">
        <f t="shared" si="42"/>
        <v>0</v>
      </c>
      <c r="AW167" s="280">
        <f t="shared" si="42"/>
        <v>0</v>
      </c>
      <c r="AX167" s="280">
        <f t="shared" si="42"/>
        <v>0</v>
      </c>
      <c r="AY167" s="280">
        <f t="shared" si="42"/>
        <v>0</v>
      </c>
      <c r="AZ167" s="280">
        <f t="shared" si="54"/>
        <v>0</v>
      </c>
      <c r="BA167" s="280">
        <f t="shared" si="55"/>
        <v>0</v>
      </c>
      <c r="BB167" s="280">
        <f t="shared" si="56"/>
        <v>0</v>
      </c>
      <c r="BC167" s="280">
        <f t="shared" si="53"/>
        <v>0</v>
      </c>
      <c r="BD167" s="280">
        <f t="shared" si="53"/>
        <v>0</v>
      </c>
      <c r="BE167" s="280">
        <f t="shared" si="53"/>
        <v>0</v>
      </c>
      <c r="BF167" s="280">
        <f t="shared" si="53"/>
        <v>0</v>
      </c>
      <c r="BG167" s="280">
        <f t="shared" si="53"/>
        <v>0</v>
      </c>
      <c r="BH167" s="280">
        <f t="shared" si="53"/>
        <v>0</v>
      </c>
      <c r="BI167" s="280">
        <f t="shared" si="43"/>
        <v>0</v>
      </c>
      <c r="BJ167" s="280">
        <f t="shared" si="43"/>
        <v>0</v>
      </c>
      <c r="BK167" s="280">
        <f t="shared" si="43"/>
        <v>0</v>
      </c>
      <c r="BL167" s="279">
        <f t="shared" si="51"/>
        <v>0</v>
      </c>
    </row>
    <row r="168" spans="1:64" x14ac:dyDescent="0.25">
      <c r="A168" s="268" t="s">
        <v>625</v>
      </c>
      <c r="B168" s="175">
        <v>0</v>
      </c>
      <c r="C168" s="175">
        <v>0</v>
      </c>
      <c r="D168" s="272">
        <v>107003.1</v>
      </c>
      <c r="E168" s="272">
        <v>107003.1</v>
      </c>
      <c r="F168" s="272">
        <v>107003.1</v>
      </c>
      <c r="G168" s="272">
        <v>107003.1</v>
      </c>
      <c r="H168" s="272">
        <v>53501.55</v>
      </c>
      <c r="I168" s="272">
        <v>0</v>
      </c>
      <c r="J168" s="272">
        <v>0</v>
      </c>
      <c r="K168" s="272">
        <v>0</v>
      </c>
      <c r="L168" s="272">
        <v>0</v>
      </c>
      <c r="M168" s="272">
        <v>0</v>
      </c>
      <c r="N168" s="272">
        <v>0</v>
      </c>
      <c r="O168" s="272">
        <v>0</v>
      </c>
      <c r="P168" s="272">
        <f t="shared" si="48"/>
        <v>481513.95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2">
        <v>0</v>
      </c>
      <c r="Y168" s="272">
        <v>0</v>
      </c>
      <c r="Z168" s="272">
        <v>0</v>
      </c>
      <c r="AA168" s="272">
        <v>0</v>
      </c>
      <c r="AB168" s="272">
        <v>-53501.55</v>
      </c>
      <c r="AC168" s="272">
        <v>-107003.1</v>
      </c>
      <c r="AD168" s="272">
        <v>-107003.1</v>
      </c>
      <c r="AE168" s="272">
        <v>-107003.1</v>
      </c>
      <c r="AF168" s="272">
        <v>-107003.1</v>
      </c>
      <c r="AG168" s="170">
        <f t="shared" si="49"/>
        <v>-481513.94999999995</v>
      </c>
      <c r="AI168" s="279">
        <f t="shared" si="47"/>
        <v>0</v>
      </c>
      <c r="AJ168" s="279">
        <f t="shared" si="47"/>
        <v>0</v>
      </c>
      <c r="AK168" s="279">
        <f t="shared" si="47"/>
        <v>0</v>
      </c>
      <c r="AL168" s="279">
        <f t="shared" si="47"/>
        <v>0</v>
      </c>
      <c r="AM168" s="279">
        <f t="shared" si="47"/>
        <v>0</v>
      </c>
      <c r="AN168" s="279">
        <f t="shared" si="47"/>
        <v>0</v>
      </c>
      <c r="AO168" s="279">
        <f t="shared" si="57"/>
        <v>0</v>
      </c>
      <c r="AP168" s="279">
        <f t="shared" si="57"/>
        <v>0</v>
      </c>
      <c r="AQ168" s="279">
        <f t="shared" si="57"/>
        <v>0</v>
      </c>
      <c r="AR168" s="279">
        <f t="shared" si="57"/>
        <v>0</v>
      </c>
      <c r="AS168" s="279">
        <f t="shared" si="57"/>
        <v>0</v>
      </c>
      <c r="AT168" s="279">
        <f t="shared" si="57"/>
        <v>0</v>
      </c>
      <c r="AU168" s="280">
        <f t="shared" si="50"/>
        <v>0</v>
      </c>
      <c r="AV168" s="280">
        <f t="shared" si="42"/>
        <v>0</v>
      </c>
      <c r="AW168" s="280">
        <f t="shared" si="42"/>
        <v>0</v>
      </c>
      <c r="AX168" s="280">
        <f t="shared" si="42"/>
        <v>0</v>
      </c>
      <c r="AY168" s="280">
        <f t="shared" si="42"/>
        <v>0</v>
      </c>
      <c r="AZ168" s="280">
        <f t="shared" si="54"/>
        <v>0</v>
      </c>
      <c r="BA168" s="280">
        <f t="shared" si="55"/>
        <v>0</v>
      </c>
      <c r="BB168" s="280">
        <f t="shared" si="56"/>
        <v>0</v>
      </c>
      <c r="BC168" s="280">
        <f t="shared" si="53"/>
        <v>0</v>
      </c>
      <c r="BD168" s="280">
        <f t="shared" si="53"/>
        <v>0</v>
      </c>
      <c r="BE168" s="280">
        <f t="shared" si="53"/>
        <v>0</v>
      </c>
      <c r="BF168" s="280">
        <f t="shared" si="53"/>
        <v>0</v>
      </c>
      <c r="BG168" s="280">
        <f t="shared" si="53"/>
        <v>0</v>
      </c>
      <c r="BH168" s="280">
        <f t="shared" si="53"/>
        <v>0</v>
      </c>
      <c r="BI168" s="280">
        <f t="shared" si="43"/>
        <v>0</v>
      </c>
      <c r="BJ168" s="280">
        <f t="shared" si="43"/>
        <v>0</v>
      </c>
      <c r="BK168" s="280">
        <f t="shared" si="43"/>
        <v>0</v>
      </c>
      <c r="BL168" s="279">
        <f t="shared" si="51"/>
        <v>0</v>
      </c>
    </row>
    <row r="169" spans="1:64" x14ac:dyDescent="0.25">
      <c r="A169" s="268" t="s">
        <v>626</v>
      </c>
      <c r="B169" s="175">
        <v>0</v>
      </c>
      <c r="C169" s="175">
        <v>0</v>
      </c>
      <c r="D169" s="272">
        <v>57483.16</v>
      </c>
      <c r="E169" s="272">
        <v>57483.16</v>
      </c>
      <c r="F169" s="272">
        <v>57483.16</v>
      </c>
      <c r="G169" s="272">
        <v>57483.16</v>
      </c>
      <c r="H169" s="272">
        <v>28741.58</v>
      </c>
      <c r="I169" s="272">
        <v>0</v>
      </c>
      <c r="J169" s="272">
        <v>0</v>
      </c>
      <c r="K169" s="272">
        <v>0</v>
      </c>
      <c r="L169" s="272">
        <v>0</v>
      </c>
      <c r="M169" s="272">
        <v>0</v>
      </c>
      <c r="N169" s="272">
        <v>0</v>
      </c>
      <c r="O169" s="272">
        <v>0</v>
      </c>
      <c r="P169" s="272">
        <f t="shared" si="48"/>
        <v>258674.22000000003</v>
      </c>
      <c r="Q169" s="272">
        <v>0</v>
      </c>
      <c r="R169" s="272">
        <v>0</v>
      </c>
      <c r="S169" s="272">
        <v>0</v>
      </c>
      <c r="T169" s="272">
        <v>0</v>
      </c>
      <c r="U169" s="272">
        <v>0</v>
      </c>
      <c r="V169" s="272">
        <v>0</v>
      </c>
      <c r="W169" s="272">
        <v>0</v>
      </c>
      <c r="X169" s="272">
        <v>0</v>
      </c>
      <c r="Y169" s="272">
        <v>0</v>
      </c>
      <c r="Z169" s="272">
        <v>0</v>
      </c>
      <c r="AA169" s="272">
        <v>0</v>
      </c>
      <c r="AB169" s="272">
        <v>-28741.58</v>
      </c>
      <c r="AC169" s="272">
        <v>-57483.16</v>
      </c>
      <c r="AD169" s="272">
        <v>-57483.16</v>
      </c>
      <c r="AE169" s="272">
        <v>-57483.16</v>
      </c>
      <c r="AF169" s="272">
        <v>-57483.16</v>
      </c>
      <c r="AG169" s="170">
        <f t="shared" si="49"/>
        <v>-258674.22000000003</v>
      </c>
      <c r="AI169" s="279">
        <f t="shared" si="47"/>
        <v>0</v>
      </c>
      <c r="AJ169" s="279">
        <f t="shared" si="47"/>
        <v>0</v>
      </c>
      <c r="AK169" s="279">
        <f t="shared" si="47"/>
        <v>0</v>
      </c>
      <c r="AL169" s="279">
        <f t="shared" si="47"/>
        <v>0</v>
      </c>
      <c r="AM169" s="279">
        <f t="shared" si="47"/>
        <v>0</v>
      </c>
      <c r="AN169" s="279">
        <f t="shared" si="47"/>
        <v>0</v>
      </c>
      <c r="AO169" s="279">
        <f t="shared" si="57"/>
        <v>0</v>
      </c>
      <c r="AP169" s="279">
        <f t="shared" si="57"/>
        <v>0</v>
      </c>
      <c r="AQ169" s="279">
        <f t="shared" si="57"/>
        <v>0</v>
      </c>
      <c r="AR169" s="279">
        <f t="shared" si="57"/>
        <v>0</v>
      </c>
      <c r="AS169" s="279">
        <f t="shared" si="57"/>
        <v>0</v>
      </c>
      <c r="AT169" s="279">
        <f t="shared" si="57"/>
        <v>0</v>
      </c>
      <c r="AU169" s="280">
        <f t="shared" si="50"/>
        <v>0</v>
      </c>
      <c r="AV169" s="280">
        <f t="shared" si="42"/>
        <v>0</v>
      </c>
      <c r="AW169" s="280">
        <f t="shared" si="42"/>
        <v>0</v>
      </c>
      <c r="AX169" s="280">
        <f t="shared" si="42"/>
        <v>0</v>
      </c>
      <c r="AY169" s="280">
        <f t="shared" si="42"/>
        <v>0</v>
      </c>
      <c r="AZ169" s="280">
        <f t="shared" si="54"/>
        <v>0</v>
      </c>
      <c r="BA169" s="280">
        <f t="shared" si="55"/>
        <v>0</v>
      </c>
      <c r="BB169" s="280">
        <f t="shared" si="56"/>
        <v>0</v>
      </c>
      <c r="BC169" s="280">
        <f t="shared" si="53"/>
        <v>0</v>
      </c>
      <c r="BD169" s="280">
        <f t="shared" si="53"/>
        <v>0</v>
      </c>
      <c r="BE169" s="280">
        <f t="shared" si="53"/>
        <v>0</v>
      </c>
      <c r="BF169" s="280">
        <f t="shared" si="53"/>
        <v>0</v>
      </c>
      <c r="BG169" s="280">
        <f t="shared" si="53"/>
        <v>0</v>
      </c>
      <c r="BH169" s="280">
        <f t="shared" si="53"/>
        <v>0</v>
      </c>
      <c r="BI169" s="280">
        <f t="shared" si="43"/>
        <v>0</v>
      </c>
      <c r="BJ169" s="280">
        <f t="shared" si="43"/>
        <v>0</v>
      </c>
      <c r="BK169" s="280">
        <f t="shared" si="43"/>
        <v>0</v>
      </c>
      <c r="BL169" s="279">
        <f t="shared" si="51"/>
        <v>0</v>
      </c>
    </row>
    <row r="170" spans="1:64" x14ac:dyDescent="0.25">
      <c r="A170" s="268" t="s">
        <v>627</v>
      </c>
      <c r="B170" s="175">
        <v>0</v>
      </c>
      <c r="C170" s="175">
        <v>0</v>
      </c>
      <c r="D170" s="272">
        <v>0</v>
      </c>
      <c r="E170" s="272">
        <v>0</v>
      </c>
      <c r="F170" s="272">
        <v>0</v>
      </c>
      <c r="G170" s="272">
        <v>0</v>
      </c>
      <c r="H170" s="272">
        <v>0</v>
      </c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f t="shared" si="48"/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2">
        <v>0</v>
      </c>
      <c r="Y170" s="272">
        <v>0</v>
      </c>
      <c r="Z170" s="272">
        <v>0</v>
      </c>
      <c r="AA170" s="272">
        <v>0</v>
      </c>
      <c r="AB170" s="272">
        <v>0</v>
      </c>
      <c r="AC170" s="272">
        <v>0</v>
      </c>
      <c r="AD170" s="272">
        <v>0</v>
      </c>
      <c r="AE170" s="272">
        <v>0</v>
      </c>
      <c r="AF170" s="272">
        <v>0</v>
      </c>
      <c r="AG170" s="170">
        <f t="shared" si="49"/>
        <v>0</v>
      </c>
      <c r="AI170" s="279">
        <f t="shared" si="47"/>
        <v>0</v>
      </c>
      <c r="AJ170" s="279">
        <f t="shared" si="47"/>
        <v>0</v>
      </c>
      <c r="AK170" s="279">
        <f t="shared" si="47"/>
        <v>0</v>
      </c>
      <c r="AL170" s="279">
        <f t="shared" si="47"/>
        <v>0</v>
      </c>
      <c r="AM170" s="279">
        <f t="shared" si="47"/>
        <v>0</v>
      </c>
      <c r="AN170" s="279">
        <f t="shared" si="47"/>
        <v>0</v>
      </c>
      <c r="AO170" s="279">
        <f t="shared" si="57"/>
        <v>0</v>
      </c>
      <c r="AP170" s="279">
        <f t="shared" si="57"/>
        <v>0</v>
      </c>
      <c r="AQ170" s="279">
        <f t="shared" si="57"/>
        <v>0</v>
      </c>
      <c r="AR170" s="279">
        <f t="shared" si="57"/>
        <v>0</v>
      </c>
      <c r="AS170" s="279">
        <f t="shared" si="57"/>
        <v>0</v>
      </c>
      <c r="AT170" s="279">
        <f t="shared" si="57"/>
        <v>0</v>
      </c>
      <c r="AU170" s="280">
        <f t="shared" si="50"/>
        <v>0</v>
      </c>
      <c r="AV170" s="280">
        <f t="shared" si="42"/>
        <v>0</v>
      </c>
      <c r="AW170" s="280">
        <f t="shared" si="42"/>
        <v>0</v>
      </c>
      <c r="AX170" s="280">
        <f t="shared" si="42"/>
        <v>0</v>
      </c>
      <c r="AY170" s="280">
        <f t="shared" si="42"/>
        <v>0</v>
      </c>
      <c r="AZ170" s="280">
        <f t="shared" si="54"/>
        <v>0</v>
      </c>
      <c r="BA170" s="280">
        <f t="shared" si="55"/>
        <v>0</v>
      </c>
      <c r="BB170" s="280">
        <f t="shared" si="56"/>
        <v>0</v>
      </c>
      <c r="BC170" s="280">
        <f t="shared" si="53"/>
        <v>0</v>
      </c>
      <c r="BD170" s="280">
        <f t="shared" si="53"/>
        <v>0</v>
      </c>
      <c r="BE170" s="280">
        <f t="shared" si="53"/>
        <v>0</v>
      </c>
      <c r="BF170" s="280">
        <f t="shared" si="53"/>
        <v>0</v>
      </c>
      <c r="BG170" s="280">
        <f t="shared" si="53"/>
        <v>0</v>
      </c>
      <c r="BH170" s="280">
        <f t="shared" si="53"/>
        <v>0</v>
      </c>
      <c r="BI170" s="280">
        <f t="shared" si="43"/>
        <v>0</v>
      </c>
      <c r="BJ170" s="280">
        <f t="shared" si="43"/>
        <v>0</v>
      </c>
      <c r="BK170" s="280">
        <f t="shared" si="43"/>
        <v>0</v>
      </c>
      <c r="BL170" s="279">
        <f t="shared" si="51"/>
        <v>0</v>
      </c>
    </row>
    <row r="171" spans="1:64" x14ac:dyDescent="0.25">
      <c r="A171" s="268" t="s">
        <v>628</v>
      </c>
      <c r="B171" s="175">
        <v>0</v>
      </c>
      <c r="C171" s="175">
        <v>0</v>
      </c>
      <c r="D171" s="272">
        <v>0</v>
      </c>
      <c r="E171" s="272">
        <v>0</v>
      </c>
      <c r="F171" s="272">
        <v>0</v>
      </c>
      <c r="G171" s="272">
        <v>0</v>
      </c>
      <c r="H171" s="272">
        <v>0</v>
      </c>
      <c r="I171" s="272">
        <v>0</v>
      </c>
      <c r="J171" s="272">
        <v>0</v>
      </c>
      <c r="K171" s="272">
        <v>0</v>
      </c>
      <c r="L171" s="272">
        <v>0</v>
      </c>
      <c r="M171" s="272">
        <v>0</v>
      </c>
      <c r="N171" s="272">
        <v>0</v>
      </c>
      <c r="O171" s="272">
        <v>0</v>
      </c>
      <c r="P171" s="272">
        <f t="shared" si="48"/>
        <v>0</v>
      </c>
      <c r="Q171" s="272">
        <v>0</v>
      </c>
      <c r="R171" s="272">
        <v>0</v>
      </c>
      <c r="S171" s="272">
        <v>0</v>
      </c>
      <c r="T171" s="272">
        <v>0</v>
      </c>
      <c r="U171" s="272">
        <v>0</v>
      </c>
      <c r="V171" s="272">
        <v>0</v>
      </c>
      <c r="W171" s="272">
        <v>0</v>
      </c>
      <c r="X171" s="272">
        <v>0</v>
      </c>
      <c r="Y171" s="272">
        <v>0</v>
      </c>
      <c r="Z171" s="272">
        <v>0</v>
      </c>
      <c r="AA171" s="272">
        <v>0</v>
      </c>
      <c r="AB171" s="272">
        <v>0</v>
      </c>
      <c r="AC171" s="272">
        <v>0</v>
      </c>
      <c r="AD171" s="272">
        <v>0</v>
      </c>
      <c r="AE171" s="272">
        <v>0</v>
      </c>
      <c r="AF171" s="272">
        <v>0</v>
      </c>
      <c r="AG171" s="170">
        <f t="shared" si="49"/>
        <v>0</v>
      </c>
      <c r="AI171" s="279">
        <f t="shared" si="47"/>
        <v>0</v>
      </c>
      <c r="AJ171" s="279">
        <f t="shared" si="47"/>
        <v>0</v>
      </c>
      <c r="AK171" s="279">
        <f t="shared" si="47"/>
        <v>0</v>
      </c>
      <c r="AL171" s="279">
        <f t="shared" si="47"/>
        <v>0</v>
      </c>
      <c r="AM171" s="279">
        <f t="shared" si="47"/>
        <v>0</v>
      </c>
      <c r="AN171" s="279">
        <f t="shared" si="47"/>
        <v>0</v>
      </c>
      <c r="AO171" s="279">
        <f t="shared" si="57"/>
        <v>0</v>
      </c>
      <c r="AP171" s="279">
        <f t="shared" si="57"/>
        <v>0</v>
      </c>
      <c r="AQ171" s="279">
        <f t="shared" si="57"/>
        <v>0</v>
      </c>
      <c r="AR171" s="279">
        <f t="shared" si="57"/>
        <v>0</v>
      </c>
      <c r="AS171" s="279">
        <f t="shared" si="57"/>
        <v>0</v>
      </c>
      <c r="AT171" s="279">
        <f t="shared" si="57"/>
        <v>0</v>
      </c>
      <c r="AU171" s="280">
        <f t="shared" si="50"/>
        <v>0</v>
      </c>
      <c r="AV171" s="280">
        <f t="shared" si="42"/>
        <v>0</v>
      </c>
      <c r="AW171" s="280">
        <f t="shared" si="42"/>
        <v>0</v>
      </c>
      <c r="AX171" s="280">
        <f t="shared" si="42"/>
        <v>0</v>
      </c>
      <c r="AY171" s="280">
        <f t="shared" si="42"/>
        <v>0</v>
      </c>
      <c r="AZ171" s="280">
        <f t="shared" si="54"/>
        <v>0</v>
      </c>
      <c r="BA171" s="280">
        <f t="shared" si="55"/>
        <v>0</v>
      </c>
      <c r="BB171" s="280">
        <f t="shared" si="56"/>
        <v>0</v>
      </c>
      <c r="BC171" s="280">
        <f t="shared" si="53"/>
        <v>0</v>
      </c>
      <c r="BD171" s="280">
        <f t="shared" si="53"/>
        <v>0</v>
      </c>
      <c r="BE171" s="280">
        <f t="shared" si="53"/>
        <v>0</v>
      </c>
      <c r="BF171" s="280">
        <f t="shared" si="53"/>
        <v>0</v>
      </c>
      <c r="BG171" s="280">
        <f t="shared" si="53"/>
        <v>0</v>
      </c>
      <c r="BH171" s="280">
        <f t="shared" si="53"/>
        <v>0</v>
      </c>
      <c r="BI171" s="280">
        <f t="shared" si="43"/>
        <v>0</v>
      </c>
      <c r="BJ171" s="280">
        <f t="shared" si="43"/>
        <v>0</v>
      </c>
      <c r="BK171" s="280">
        <f t="shared" si="43"/>
        <v>0</v>
      </c>
      <c r="BL171" s="279">
        <f t="shared" si="51"/>
        <v>0</v>
      </c>
    </row>
    <row r="172" spans="1:64" x14ac:dyDescent="0.25">
      <c r="A172" s="268" t="s">
        <v>232</v>
      </c>
      <c r="B172" s="175">
        <v>2.3699999999999999E-2</v>
      </c>
      <c r="C172" s="175">
        <v>2.1400000000000002E-2</v>
      </c>
      <c r="D172" s="272">
        <v>90169722.780000001</v>
      </c>
      <c r="E172" s="272">
        <v>90353234.739999995</v>
      </c>
      <c r="F172" s="272">
        <v>90530891.579999998</v>
      </c>
      <c r="G172" s="272">
        <v>90747161.590000004</v>
      </c>
      <c r="H172" s="272">
        <v>90792529.099999994</v>
      </c>
      <c r="I172" s="272">
        <v>92398515.730000004</v>
      </c>
      <c r="J172" s="272">
        <v>94018743.760000005</v>
      </c>
      <c r="K172" s="272">
        <v>94055016.260000005</v>
      </c>
      <c r="L172" s="272">
        <v>94070406.260000005</v>
      </c>
      <c r="M172" s="272">
        <v>94126600.010000005</v>
      </c>
      <c r="N172" s="272">
        <v>94247691.760000005</v>
      </c>
      <c r="O172" s="272">
        <v>94547586.850000009</v>
      </c>
      <c r="P172" s="272">
        <f t="shared" si="48"/>
        <v>1110058100.4199998</v>
      </c>
      <c r="Q172" s="272">
        <v>94782583.940000013</v>
      </c>
      <c r="R172" s="272">
        <v>94782583.940000013</v>
      </c>
      <c r="S172" s="272">
        <v>94782583.940000013</v>
      </c>
      <c r="T172" s="272">
        <v>94864111.640000015</v>
      </c>
      <c r="U172" s="272">
        <v>95213365.920000017</v>
      </c>
      <c r="V172" s="272">
        <v>95481092.500000015</v>
      </c>
      <c r="W172" s="272">
        <v>95481092.500000015</v>
      </c>
      <c r="X172" s="272">
        <v>95481092.500000015</v>
      </c>
      <c r="Y172" s="272">
        <v>95481092.500000015</v>
      </c>
      <c r="Z172" s="272">
        <v>95481092.500000015</v>
      </c>
      <c r="AA172" s="272">
        <v>95481092.500000015</v>
      </c>
      <c r="AB172" s="272">
        <v>95481092.500000015</v>
      </c>
      <c r="AC172" s="272">
        <v>95481092.500000015</v>
      </c>
      <c r="AD172" s="272">
        <v>95481092.500000015</v>
      </c>
      <c r="AE172" s="272">
        <v>95481092.500000015</v>
      </c>
      <c r="AF172" s="272">
        <v>95481092.500000015</v>
      </c>
      <c r="AG172" s="170">
        <f t="shared" si="49"/>
        <v>1145505383.4200001</v>
      </c>
      <c r="AI172" s="279">
        <f t="shared" si="47"/>
        <v>178085.2</v>
      </c>
      <c r="AJ172" s="279">
        <f t="shared" si="47"/>
        <v>178447.64</v>
      </c>
      <c r="AK172" s="279">
        <f t="shared" si="47"/>
        <v>178798.51</v>
      </c>
      <c r="AL172" s="279">
        <f t="shared" si="47"/>
        <v>179225.64</v>
      </c>
      <c r="AM172" s="279">
        <f t="shared" si="47"/>
        <v>179315.24</v>
      </c>
      <c r="AN172" s="279">
        <f t="shared" si="47"/>
        <v>182487.07</v>
      </c>
      <c r="AO172" s="279">
        <f t="shared" si="57"/>
        <v>185687.02</v>
      </c>
      <c r="AP172" s="279">
        <f t="shared" si="57"/>
        <v>185758.66</v>
      </c>
      <c r="AQ172" s="279">
        <f t="shared" si="57"/>
        <v>185789.05</v>
      </c>
      <c r="AR172" s="279">
        <f t="shared" si="57"/>
        <v>185900.04</v>
      </c>
      <c r="AS172" s="279">
        <f t="shared" si="57"/>
        <v>186139.19</v>
      </c>
      <c r="AT172" s="279">
        <f t="shared" si="57"/>
        <v>186731.48</v>
      </c>
      <c r="AU172" s="280">
        <f t="shared" si="50"/>
        <v>2192364.7400000002</v>
      </c>
      <c r="AV172" s="280">
        <f t="shared" si="42"/>
        <v>187195.6</v>
      </c>
      <c r="AW172" s="280">
        <f t="shared" si="42"/>
        <v>187195.6</v>
      </c>
      <c r="AX172" s="280">
        <f t="shared" si="42"/>
        <v>187195.6</v>
      </c>
      <c r="AY172" s="280">
        <f t="shared" si="42"/>
        <v>187356.62</v>
      </c>
      <c r="AZ172" s="280">
        <f t="shared" si="54"/>
        <v>169797.17</v>
      </c>
      <c r="BA172" s="280">
        <f t="shared" si="55"/>
        <v>170274.61</v>
      </c>
      <c r="BB172" s="280">
        <f t="shared" si="56"/>
        <v>170274.61</v>
      </c>
      <c r="BC172" s="280">
        <f t="shared" si="53"/>
        <v>170274.61</v>
      </c>
      <c r="BD172" s="280">
        <f t="shared" si="53"/>
        <v>170274.61</v>
      </c>
      <c r="BE172" s="280">
        <f t="shared" si="53"/>
        <v>170274.61</v>
      </c>
      <c r="BF172" s="280">
        <f t="shared" si="53"/>
        <v>170274.61</v>
      </c>
      <c r="BG172" s="280">
        <f t="shared" si="53"/>
        <v>170274.61</v>
      </c>
      <c r="BH172" s="280">
        <f t="shared" si="53"/>
        <v>170274.61</v>
      </c>
      <c r="BI172" s="280">
        <f t="shared" si="43"/>
        <v>170274.61</v>
      </c>
      <c r="BJ172" s="280">
        <f t="shared" si="43"/>
        <v>170274.61</v>
      </c>
      <c r="BK172" s="280">
        <f t="shared" si="43"/>
        <v>170274.61</v>
      </c>
      <c r="BL172" s="279">
        <f t="shared" si="51"/>
        <v>2042817.8799999994</v>
      </c>
    </row>
    <row r="173" spans="1:64" x14ac:dyDescent="0.25">
      <c r="A173" s="268" t="s">
        <v>629</v>
      </c>
      <c r="B173" s="175">
        <v>0</v>
      </c>
      <c r="C173" s="175">
        <v>0</v>
      </c>
      <c r="D173" s="272">
        <v>0</v>
      </c>
      <c r="E173" s="272">
        <v>0</v>
      </c>
      <c r="F173" s="272">
        <v>0</v>
      </c>
      <c r="G173" s="272">
        <v>0</v>
      </c>
      <c r="H173" s="272">
        <v>0</v>
      </c>
      <c r="I173" s="272">
        <v>0</v>
      </c>
      <c r="J173" s="272">
        <v>0</v>
      </c>
      <c r="K173" s="272">
        <v>0</v>
      </c>
      <c r="L173" s="272">
        <v>0</v>
      </c>
      <c r="M173" s="272">
        <v>0</v>
      </c>
      <c r="N173" s="272">
        <v>0</v>
      </c>
      <c r="O173" s="272">
        <v>0</v>
      </c>
      <c r="P173" s="272">
        <f t="shared" si="48"/>
        <v>0</v>
      </c>
      <c r="Q173" s="272">
        <v>0</v>
      </c>
      <c r="R173" s="272">
        <v>0</v>
      </c>
      <c r="S173" s="272">
        <v>0</v>
      </c>
      <c r="T173" s="272">
        <v>0</v>
      </c>
      <c r="U173" s="272">
        <v>0</v>
      </c>
      <c r="V173" s="272">
        <v>0</v>
      </c>
      <c r="W173" s="272">
        <v>0</v>
      </c>
      <c r="X173" s="272">
        <v>0</v>
      </c>
      <c r="Y173" s="272">
        <v>0</v>
      </c>
      <c r="Z173" s="272">
        <v>0</v>
      </c>
      <c r="AA173" s="272">
        <v>0</v>
      </c>
      <c r="AB173" s="272">
        <v>0</v>
      </c>
      <c r="AC173" s="272">
        <v>0</v>
      </c>
      <c r="AD173" s="272">
        <v>0</v>
      </c>
      <c r="AE173" s="272">
        <v>0</v>
      </c>
      <c r="AF173" s="272">
        <v>0</v>
      </c>
      <c r="AG173" s="170">
        <f t="shared" si="49"/>
        <v>0</v>
      </c>
      <c r="AI173" s="279">
        <f t="shared" si="47"/>
        <v>0</v>
      </c>
      <c r="AJ173" s="279">
        <f t="shared" si="47"/>
        <v>0</v>
      </c>
      <c r="AK173" s="279">
        <f t="shared" si="47"/>
        <v>0</v>
      </c>
      <c r="AL173" s="279">
        <f t="shared" si="47"/>
        <v>0</v>
      </c>
      <c r="AM173" s="279">
        <f t="shared" si="47"/>
        <v>0</v>
      </c>
      <c r="AN173" s="279">
        <f t="shared" si="47"/>
        <v>0</v>
      </c>
      <c r="AO173" s="279">
        <f t="shared" si="57"/>
        <v>0</v>
      </c>
      <c r="AP173" s="279">
        <f t="shared" si="57"/>
        <v>0</v>
      </c>
      <c r="AQ173" s="279">
        <f t="shared" si="57"/>
        <v>0</v>
      </c>
      <c r="AR173" s="279">
        <f t="shared" si="57"/>
        <v>0</v>
      </c>
      <c r="AS173" s="279">
        <f t="shared" si="57"/>
        <v>0</v>
      </c>
      <c r="AT173" s="279">
        <f t="shared" si="57"/>
        <v>0</v>
      </c>
      <c r="AU173" s="280">
        <f t="shared" si="50"/>
        <v>0</v>
      </c>
      <c r="AV173" s="280">
        <f t="shared" si="42"/>
        <v>0</v>
      </c>
      <c r="AW173" s="280">
        <f t="shared" si="42"/>
        <v>0</v>
      </c>
      <c r="AX173" s="280">
        <f t="shared" si="42"/>
        <v>0</v>
      </c>
      <c r="AY173" s="280">
        <f t="shared" si="42"/>
        <v>0</v>
      </c>
      <c r="AZ173" s="280">
        <f t="shared" si="54"/>
        <v>0</v>
      </c>
      <c r="BA173" s="280">
        <f t="shared" si="55"/>
        <v>0</v>
      </c>
      <c r="BB173" s="280">
        <f t="shared" si="56"/>
        <v>0</v>
      </c>
      <c r="BC173" s="280">
        <f t="shared" si="53"/>
        <v>0</v>
      </c>
      <c r="BD173" s="280">
        <f t="shared" si="53"/>
        <v>0</v>
      </c>
      <c r="BE173" s="280">
        <f t="shared" si="53"/>
        <v>0</v>
      </c>
      <c r="BF173" s="280">
        <f t="shared" si="53"/>
        <v>0</v>
      </c>
      <c r="BG173" s="280">
        <f t="shared" si="53"/>
        <v>0</v>
      </c>
      <c r="BH173" s="280">
        <f t="shared" si="53"/>
        <v>0</v>
      </c>
      <c r="BI173" s="280">
        <f t="shared" si="43"/>
        <v>0</v>
      </c>
      <c r="BJ173" s="280">
        <f t="shared" si="43"/>
        <v>0</v>
      </c>
      <c r="BK173" s="280">
        <f t="shared" si="43"/>
        <v>0</v>
      </c>
      <c r="BL173" s="279">
        <f t="shared" si="51"/>
        <v>0</v>
      </c>
    </row>
    <row r="174" spans="1:64" x14ac:dyDescent="0.25">
      <c r="A174" s="268" t="s">
        <v>630</v>
      </c>
      <c r="B174" s="175">
        <v>0</v>
      </c>
      <c r="C174" s="175">
        <v>0</v>
      </c>
      <c r="D174" s="272">
        <v>0</v>
      </c>
      <c r="E174" s="272">
        <v>0</v>
      </c>
      <c r="F174" s="272">
        <v>0</v>
      </c>
      <c r="G174" s="272">
        <v>0</v>
      </c>
      <c r="H174" s="272">
        <v>0</v>
      </c>
      <c r="I174" s="272">
        <v>0</v>
      </c>
      <c r="J174" s="272">
        <v>0</v>
      </c>
      <c r="K174" s="272">
        <v>0</v>
      </c>
      <c r="L174" s="272">
        <v>0</v>
      </c>
      <c r="M174" s="272">
        <v>0</v>
      </c>
      <c r="N174" s="272">
        <v>0</v>
      </c>
      <c r="O174" s="272">
        <v>0</v>
      </c>
      <c r="P174" s="272">
        <f t="shared" si="48"/>
        <v>0</v>
      </c>
      <c r="Q174" s="272">
        <v>0</v>
      </c>
      <c r="R174" s="272">
        <v>0</v>
      </c>
      <c r="S174" s="272">
        <v>0</v>
      </c>
      <c r="T174" s="272">
        <v>0</v>
      </c>
      <c r="U174" s="272">
        <v>0</v>
      </c>
      <c r="V174" s="272">
        <v>0</v>
      </c>
      <c r="W174" s="272">
        <v>0</v>
      </c>
      <c r="X174" s="272">
        <v>0</v>
      </c>
      <c r="Y174" s="272">
        <v>0</v>
      </c>
      <c r="Z174" s="272">
        <v>0</v>
      </c>
      <c r="AA174" s="272">
        <v>0</v>
      </c>
      <c r="AB174" s="272">
        <v>0</v>
      </c>
      <c r="AC174" s="272">
        <v>0</v>
      </c>
      <c r="AD174" s="272">
        <v>0</v>
      </c>
      <c r="AE174" s="272">
        <v>0</v>
      </c>
      <c r="AF174" s="272">
        <v>0</v>
      </c>
      <c r="AG174" s="170">
        <f t="shared" si="49"/>
        <v>0</v>
      </c>
      <c r="AI174" s="279">
        <f t="shared" si="47"/>
        <v>0</v>
      </c>
      <c r="AJ174" s="279">
        <f t="shared" si="47"/>
        <v>0</v>
      </c>
      <c r="AK174" s="279">
        <f t="shared" si="47"/>
        <v>0</v>
      </c>
      <c r="AL174" s="279">
        <f t="shared" ref="AL174:AQ223" si="58">ROUND(G174*$B174/12,2)</f>
        <v>0</v>
      </c>
      <c r="AM174" s="279">
        <f t="shared" si="58"/>
        <v>0</v>
      </c>
      <c r="AN174" s="279">
        <f t="shared" si="58"/>
        <v>0</v>
      </c>
      <c r="AO174" s="279">
        <f t="shared" si="57"/>
        <v>0</v>
      </c>
      <c r="AP174" s="279">
        <f t="shared" si="57"/>
        <v>0</v>
      </c>
      <c r="AQ174" s="279">
        <f t="shared" si="57"/>
        <v>0</v>
      </c>
      <c r="AR174" s="279">
        <f t="shared" si="57"/>
        <v>0</v>
      </c>
      <c r="AS174" s="279">
        <f t="shared" si="57"/>
        <v>0</v>
      </c>
      <c r="AT174" s="279">
        <f t="shared" si="57"/>
        <v>0</v>
      </c>
      <c r="AU174" s="280">
        <f t="shared" si="50"/>
        <v>0</v>
      </c>
      <c r="AV174" s="280">
        <f t="shared" si="42"/>
        <v>0</v>
      </c>
      <c r="AW174" s="280">
        <f t="shared" si="42"/>
        <v>0</v>
      </c>
      <c r="AX174" s="280">
        <f t="shared" si="42"/>
        <v>0</v>
      </c>
      <c r="AY174" s="280">
        <f t="shared" ref="AY174:AY237" si="59">ROUND(T174*$B174/12,2)</f>
        <v>0</v>
      </c>
      <c r="AZ174" s="280">
        <f t="shared" ref="AZ174:AZ192" si="60">ROUND(U174*$C174/12,2)</f>
        <v>0</v>
      </c>
      <c r="BA174" s="280">
        <f t="shared" ref="BA174:BA192" si="61">ROUND(V174*$C174/12,2)</f>
        <v>0</v>
      </c>
      <c r="BB174" s="280">
        <f t="shared" ref="BB174:BB192" si="62">ROUND(W174*$C174/12,2)</f>
        <v>0</v>
      </c>
      <c r="BC174" s="280">
        <f t="shared" si="53"/>
        <v>0</v>
      </c>
      <c r="BD174" s="280">
        <f t="shared" si="53"/>
        <v>0</v>
      </c>
      <c r="BE174" s="280">
        <f t="shared" si="53"/>
        <v>0</v>
      </c>
      <c r="BF174" s="280">
        <f t="shared" si="53"/>
        <v>0</v>
      </c>
      <c r="BG174" s="280">
        <f t="shared" si="53"/>
        <v>0</v>
      </c>
      <c r="BH174" s="280">
        <f t="shared" si="53"/>
        <v>0</v>
      </c>
      <c r="BI174" s="280">
        <f t="shared" si="43"/>
        <v>0</v>
      </c>
      <c r="BJ174" s="280">
        <f t="shared" si="43"/>
        <v>0</v>
      </c>
      <c r="BK174" s="280">
        <f t="shared" si="43"/>
        <v>0</v>
      </c>
      <c r="BL174" s="279">
        <f t="shared" si="51"/>
        <v>0</v>
      </c>
    </row>
    <row r="175" spans="1:64" x14ac:dyDescent="0.25">
      <c r="A175" s="268" t="s">
        <v>631</v>
      </c>
      <c r="B175" s="175">
        <v>0</v>
      </c>
      <c r="C175" s="175">
        <v>0</v>
      </c>
      <c r="D175" s="272">
        <v>0</v>
      </c>
      <c r="E175" s="272">
        <v>0</v>
      </c>
      <c r="F175" s="272">
        <v>0</v>
      </c>
      <c r="G175" s="272">
        <v>0</v>
      </c>
      <c r="H175" s="272">
        <v>0</v>
      </c>
      <c r="I175" s="272">
        <v>0</v>
      </c>
      <c r="J175" s="272">
        <v>0</v>
      </c>
      <c r="K175" s="272">
        <v>0</v>
      </c>
      <c r="L175" s="272">
        <v>0</v>
      </c>
      <c r="M175" s="272">
        <v>0</v>
      </c>
      <c r="N175" s="272">
        <v>0</v>
      </c>
      <c r="O175" s="272">
        <v>0</v>
      </c>
      <c r="P175" s="272">
        <f t="shared" si="48"/>
        <v>0</v>
      </c>
      <c r="Q175" s="272">
        <v>0</v>
      </c>
      <c r="R175" s="272">
        <v>0</v>
      </c>
      <c r="S175" s="272">
        <v>0</v>
      </c>
      <c r="T175" s="272">
        <v>0</v>
      </c>
      <c r="U175" s="272">
        <v>0</v>
      </c>
      <c r="V175" s="272">
        <v>0</v>
      </c>
      <c r="W175" s="272">
        <v>0</v>
      </c>
      <c r="X175" s="272">
        <v>0</v>
      </c>
      <c r="Y175" s="272">
        <v>0</v>
      </c>
      <c r="Z175" s="272">
        <v>0</v>
      </c>
      <c r="AA175" s="272">
        <v>0</v>
      </c>
      <c r="AB175" s="272">
        <v>0</v>
      </c>
      <c r="AC175" s="272">
        <v>0</v>
      </c>
      <c r="AD175" s="272">
        <v>0</v>
      </c>
      <c r="AE175" s="272">
        <v>0</v>
      </c>
      <c r="AF175" s="272">
        <v>0</v>
      </c>
      <c r="AG175" s="170">
        <f t="shared" si="49"/>
        <v>0</v>
      </c>
      <c r="AI175" s="279">
        <f t="shared" ref="AI175:AN238" si="63">ROUND(D175*$B175/12,2)</f>
        <v>0</v>
      </c>
      <c r="AJ175" s="279">
        <f t="shared" si="63"/>
        <v>0</v>
      </c>
      <c r="AK175" s="279">
        <f t="shared" si="63"/>
        <v>0</v>
      </c>
      <c r="AL175" s="279">
        <f t="shared" si="58"/>
        <v>0</v>
      </c>
      <c r="AM175" s="279">
        <f t="shared" si="58"/>
        <v>0</v>
      </c>
      <c r="AN175" s="279">
        <f t="shared" si="58"/>
        <v>0</v>
      </c>
      <c r="AO175" s="279">
        <f t="shared" si="57"/>
        <v>0</v>
      </c>
      <c r="AP175" s="279">
        <f t="shared" si="57"/>
        <v>0</v>
      </c>
      <c r="AQ175" s="279">
        <f t="shared" si="57"/>
        <v>0</v>
      </c>
      <c r="AR175" s="279">
        <f t="shared" si="57"/>
        <v>0</v>
      </c>
      <c r="AS175" s="279">
        <f t="shared" si="57"/>
        <v>0</v>
      </c>
      <c r="AT175" s="279">
        <f t="shared" si="57"/>
        <v>0</v>
      </c>
      <c r="AU175" s="280">
        <f t="shared" si="50"/>
        <v>0</v>
      </c>
      <c r="AV175" s="280">
        <f t="shared" ref="AV175:AY238" si="64">ROUND(Q175*$B175/12,2)</f>
        <v>0</v>
      </c>
      <c r="AW175" s="280">
        <f t="shared" si="64"/>
        <v>0</v>
      </c>
      <c r="AX175" s="280">
        <f t="shared" si="64"/>
        <v>0</v>
      </c>
      <c r="AY175" s="280">
        <f t="shared" si="59"/>
        <v>0</v>
      </c>
      <c r="AZ175" s="280">
        <f t="shared" si="60"/>
        <v>0</v>
      </c>
      <c r="BA175" s="280">
        <f t="shared" si="61"/>
        <v>0</v>
      </c>
      <c r="BB175" s="280">
        <f t="shared" si="62"/>
        <v>0</v>
      </c>
      <c r="BC175" s="280">
        <f t="shared" si="53"/>
        <v>0</v>
      </c>
      <c r="BD175" s="280">
        <f t="shared" si="53"/>
        <v>0</v>
      </c>
      <c r="BE175" s="280">
        <f t="shared" si="53"/>
        <v>0</v>
      </c>
      <c r="BF175" s="280">
        <f t="shared" si="53"/>
        <v>0</v>
      </c>
      <c r="BG175" s="280">
        <f t="shared" si="53"/>
        <v>0</v>
      </c>
      <c r="BH175" s="280">
        <f t="shared" si="53"/>
        <v>0</v>
      </c>
      <c r="BI175" s="280">
        <f t="shared" si="43"/>
        <v>0</v>
      </c>
      <c r="BJ175" s="280">
        <f t="shared" si="43"/>
        <v>0</v>
      </c>
      <c r="BK175" s="280">
        <f t="shared" si="43"/>
        <v>0</v>
      </c>
      <c r="BL175" s="279">
        <f t="shared" si="51"/>
        <v>0</v>
      </c>
    </row>
    <row r="176" spans="1:64" x14ac:dyDescent="0.25">
      <c r="A176" s="268" t="s">
        <v>233</v>
      </c>
      <c r="B176" s="175">
        <v>1.3300000000000001E-2</v>
      </c>
      <c r="C176" s="175">
        <v>1.2400000000000001E-2</v>
      </c>
      <c r="D176" s="272">
        <v>4321078.8899999997</v>
      </c>
      <c r="E176" s="272">
        <v>4320833.72</v>
      </c>
      <c r="F176" s="272">
        <v>4320833.72</v>
      </c>
      <c r="G176" s="272">
        <v>4320833.72</v>
      </c>
      <c r="H176" s="272">
        <v>4320833.72</v>
      </c>
      <c r="I176" s="272">
        <v>4320833.72</v>
      </c>
      <c r="J176" s="272">
        <v>4320833.72</v>
      </c>
      <c r="K176" s="272">
        <v>4320833.72</v>
      </c>
      <c r="L176" s="272">
        <v>4320833.72</v>
      </c>
      <c r="M176" s="272">
        <v>4354032.75</v>
      </c>
      <c r="N176" s="272">
        <v>4473507.0899999989</v>
      </c>
      <c r="O176" s="272">
        <v>4559782.3999999994</v>
      </c>
      <c r="P176" s="272">
        <f t="shared" si="48"/>
        <v>52275070.889999986</v>
      </c>
      <c r="Q176" s="272">
        <v>4559782.3999999994</v>
      </c>
      <c r="R176" s="272">
        <v>3855186.7399999993</v>
      </c>
      <c r="S176" s="272">
        <v>3150591.0799999991</v>
      </c>
      <c r="T176" s="272">
        <v>3150591.0799999991</v>
      </c>
      <c r="U176" s="272">
        <v>3150591.0799999991</v>
      </c>
      <c r="V176" s="272">
        <v>3150591.0799999991</v>
      </c>
      <c r="W176" s="272">
        <v>3150591.0799999991</v>
      </c>
      <c r="X176" s="272">
        <v>3150591.0799999991</v>
      </c>
      <c r="Y176" s="272">
        <v>3150591.0799999991</v>
      </c>
      <c r="Z176" s="272">
        <v>3150591.0799999991</v>
      </c>
      <c r="AA176" s="272">
        <v>3150591.0799999991</v>
      </c>
      <c r="AB176" s="272">
        <v>3150591.0799999991</v>
      </c>
      <c r="AC176" s="272">
        <v>3150591.0799999991</v>
      </c>
      <c r="AD176" s="272">
        <v>3150591.0799999991</v>
      </c>
      <c r="AE176" s="272">
        <v>3150591.0799999991</v>
      </c>
      <c r="AF176" s="272">
        <v>3150591.0799999991</v>
      </c>
      <c r="AG176" s="170">
        <f t="shared" si="49"/>
        <v>37807092.959999986</v>
      </c>
      <c r="AI176" s="279">
        <f t="shared" si="63"/>
        <v>4789.2</v>
      </c>
      <c r="AJ176" s="279">
        <f t="shared" si="63"/>
        <v>4788.92</v>
      </c>
      <c r="AK176" s="279">
        <f t="shared" si="63"/>
        <v>4788.92</v>
      </c>
      <c r="AL176" s="279">
        <f t="shared" si="58"/>
        <v>4788.92</v>
      </c>
      <c r="AM176" s="279">
        <f t="shared" si="58"/>
        <v>4788.92</v>
      </c>
      <c r="AN176" s="279">
        <f t="shared" si="58"/>
        <v>4788.92</v>
      </c>
      <c r="AO176" s="279">
        <f t="shared" si="57"/>
        <v>4788.92</v>
      </c>
      <c r="AP176" s="279">
        <f t="shared" si="57"/>
        <v>4788.92</v>
      </c>
      <c r="AQ176" s="279">
        <f t="shared" si="57"/>
        <v>4788.92</v>
      </c>
      <c r="AR176" s="279">
        <f t="shared" si="57"/>
        <v>4825.72</v>
      </c>
      <c r="AS176" s="279">
        <f t="shared" si="57"/>
        <v>4958.1400000000003</v>
      </c>
      <c r="AT176" s="279">
        <f t="shared" si="57"/>
        <v>5053.76</v>
      </c>
      <c r="AU176" s="280">
        <f t="shared" si="50"/>
        <v>57938.179999999993</v>
      </c>
      <c r="AV176" s="280">
        <f t="shared" si="64"/>
        <v>5053.76</v>
      </c>
      <c r="AW176" s="280">
        <f t="shared" si="64"/>
        <v>4272.83</v>
      </c>
      <c r="AX176" s="280">
        <f t="shared" si="64"/>
        <v>3491.91</v>
      </c>
      <c r="AY176" s="280">
        <f t="shared" si="59"/>
        <v>3491.91</v>
      </c>
      <c r="AZ176" s="280">
        <f t="shared" si="60"/>
        <v>3255.61</v>
      </c>
      <c r="BA176" s="280">
        <f t="shared" si="61"/>
        <v>3255.61</v>
      </c>
      <c r="BB176" s="280">
        <f t="shared" si="62"/>
        <v>3255.61</v>
      </c>
      <c r="BC176" s="280">
        <f t="shared" si="53"/>
        <v>3255.61</v>
      </c>
      <c r="BD176" s="280">
        <f t="shared" si="53"/>
        <v>3255.61</v>
      </c>
      <c r="BE176" s="280">
        <f t="shared" si="53"/>
        <v>3255.61</v>
      </c>
      <c r="BF176" s="280">
        <f t="shared" si="53"/>
        <v>3255.61</v>
      </c>
      <c r="BG176" s="280">
        <f t="shared" si="53"/>
        <v>3255.61</v>
      </c>
      <c r="BH176" s="280">
        <f t="shared" si="53"/>
        <v>3255.61</v>
      </c>
      <c r="BI176" s="280">
        <f t="shared" si="53"/>
        <v>3255.61</v>
      </c>
      <c r="BJ176" s="280">
        <f t="shared" si="53"/>
        <v>3255.61</v>
      </c>
      <c r="BK176" s="280">
        <f t="shared" si="53"/>
        <v>3255.61</v>
      </c>
      <c r="BL176" s="279">
        <f t="shared" si="51"/>
        <v>39067.32</v>
      </c>
    </row>
    <row r="177" spans="1:66" x14ac:dyDescent="0.25">
      <c r="A177" s="268" t="s">
        <v>234</v>
      </c>
      <c r="B177" s="175">
        <v>2.1299999999999999E-2</v>
      </c>
      <c r="C177" s="175">
        <v>0.02</v>
      </c>
      <c r="D177" s="272">
        <v>2416429.81</v>
      </c>
      <c r="E177" s="272">
        <v>2416429.81</v>
      </c>
      <c r="F177" s="272">
        <v>2416429.81</v>
      </c>
      <c r="G177" s="272">
        <v>2416429.81</v>
      </c>
      <c r="H177" s="272">
        <v>2416429.81</v>
      </c>
      <c r="I177" s="272">
        <v>2416429.81</v>
      </c>
      <c r="J177" s="272">
        <v>2416429.81</v>
      </c>
      <c r="K177" s="272">
        <v>2416429.81</v>
      </c>
      <c r="L177" s="272">
        <v>2416429.81</v>
      </c>
      <c r="M177" s="272">
        <v>2416429.81</v>
      </c>
      <c r="N177" s="272">
        <v>2416429.81</v>
      </c>
      <c r="O177" s="272">
        <v>2416429.81</v>
      </c>
      <c r="P177" s="272">
        <f t="shared" si="48"/>
        <v>28997157.719999995</v>
      </c>
      <c r="Q177" s="272">
        <v>2416429.81</v>
      </c>
      <c r="R177" s="272">
        <v>1489248.9900000002</v>
      </c>
      <c r="S177" s="272">
        <v>562068.17000000016</v>
      </c>
      <c r="T177" s="272">
        <v>562068.17000000016</v>
      </c>
      <c r="U177" s="272">
        <v>562068.17000000016</v>
      </c>
      <c r="V177" s="272">
        <v>562068.17000000016</v>
      </c>
      <c r="W177" s="272">
        <v>562068.17000000016</v>
      </c>
      <c r="X177" s="272">
        <v>562068.17000000016</v>
      </c>
      <c r="Y177" s="272">
        <v>562068.17000000016</v>
      </c>
      <c r="Z177" s="272">
        <v>562068.17000000016</v>
      </c>
      <c r="AA177" s="272">
        <v>562068.17000000016</v>
      </c>
      <c r="AB177" s="272">
        <v>562068.17000000016</v>
      </c>
      <c r="AC177" s="272">
        <v>562068.17000000016</v>
      </c>
      <c r="AD177" s="272">
        <v>562068.17000000016</v>
      </c>
      <c r="AE177" s="272">
        <v>562068.17000000016</v>
      </c>
      <c r="AF177" s="272">
        <v>562068.17000000016</v>
      </c>
      <c r="AG177" s="170">
        <f t="shared" si="49"/>
        <v>6744818.04</v>
      </c>
      <c r="AI177" s="279">
        <f t="shared" si="63"/>
        <v>4289.16</v>
      </c>
      <c r="AJ177" s="279">
        <f t="shared" si="63"/>
        <v>4289.16</v>
      </c>
      <c r="AK177" s="279">
        <f t="shared" si="63"/>
        <v>4289.16</v>
      </c>
      <c r="AL177" s="279">
        <f t="shared" si="58"/>
        <v>4289.16</v>
      </c>
      <c r="AM177" s="279">
        <f t="shared" si="58"/>
        <v>4289.16</v>
      </c>
      <c r="AN177" s="279">
        <f t="shared" si="58"/>
        <v>4289.16</v>
      </c>
      <c r="AO177" s="279">
        <f t="shared" si="57"/>
        <v>4289.16</v>
      </c>
      <c r="AP177" s="279">
        <f t="shared" si="57"/>
        <v>4289.16</v>
      </c>
      <c r="AQ177" s="279">
        <f t="shared" si="57"/>
        <v>4289.16</v>
      </c>
      <c r="AR177" s="279">
        <f t="shared" si="57"/>
        <v>4289.16</v>
      </c>
      <c r="AS177" s="279">
        <f t="shared" si="57"/>
        <v>4289.16</v>
      </c>
      <c r="AT177" s="279">
        <f t="shared" si="57"/>
        <v>4289.16</v>
      </c>
      <c r="AU177" s="280">
        <f t="shared" si="50"/>
        <v>51469.920000000013</v>
      </c>
      <c r="AV177" s="280">
        <f t="shared" si="64"/>
        <v>4289.16</v>
      </c>
      <c r="AW177" s="280">
        <f t="shared" si="64"/>
        <v>2643.42</v>
      </c>
      <c r="AX177" s="280">
        <f t="shared" si="64"/>
        <v>997.67</v>
      </c>
      <c r="AY177" s="280">
        <f t="shared" si="59"/>
        <v>997.67</v>
      </c>
      <c r="AZ177" s="280">
        <f t="shared" si="60"/>
        <v>936.78</v>
      </c>
      <c r="BA177" s="280">
        <f t="shared" si="61"/>
        <v>936.78</v>
      </c>
      <c r="BB177" s="280">
        <f t="shared" si="62"/>
        <v>936.78</v>
      </c>
      <c r="BC177" s="280">
        <f t="shared" si="53"/>
        <v>936.78</v>
      </c>
      <c r="BD177" s="280">
        <f t="shared" si="53"/>
        <v>936.78</v>
      </c>
      <c r="BE177" s="280">
        <f t="shared" si="53"/>
        <v>936.78</v>
      </c>
      <c r="BF177" s="280">
        <f t="shared" si="53"/>
        <v>936.78</v>
      </c>
      <c r="BG177" s="280">
        <f t="shared" si="53"/>
        <v>936.78</v>
      </c>
      <c r="BH177" s="280">
        <f t="shared" si="53"/>
        <v>936.78</v>
      </c>
      <c r="BI177" s="280">
        <f t="shared" si="53"/>
        <v>936.78</v>
      </c>
      <c r="BJ177" s="280">
        <f t="shared" si="53"/>
        <v>936.78</v>
      </c>
      <c r="BK177" s="280">
        <f t="shared" si="53"/>
        <v>936.78</v>
      </c>
      <c r="BL177" s="279">
        <f t="shared" si="51"/>
        <v>11241.36</v>
      </c>
    </row>
    <row r="178" spans="1:66" x14ac:dyDescent="0.25">
      <c r="A178" s="268" t="s">
        <v>632</v>
      </c>
      <c r="B178" s="175">
        <v>2.1299999999999999E-2</v>
      </c>
      <c r="C178" s="175">
        <v>0.02</v>
      </c>
      <c r="D178" s="272">
        <v>0</v>
      </c>
      <c r="E178" s="272">
        <v>0</v>
      </c>
      <c r="F178" s="272">
        <v>0</v>
      </c>
      <c r="G178" s="272">
        <v>0</v>
      </c>
      <c r="H178" s="272">
        <v>0</v>
      </c>
      <c r="I178" s="272">
        <v>0</v>
      </c>
      <c r="J178" s="272">
        <v>0</v>
      </c>
      <c r="K178" s="272">
        <v>0</v>
      </c>
      <c r="L178" s="272">
        <v>0</v>
      </c>
      <c r="M178" s="272">
        <v>0</v>
      </c>
      <c r="N178" s="272">
        <v>0</v>
      </c>
      <c r="O178" s="272">
        <v>0</v>
      </c>
      <c r="P178" s="272">
        <f t="shared" si="48"/>
        <v>0</v>
      </c>
      <c r="Q178" s="272">
        <v>0</v>
      </c>
      <c r="R178" s="272">
        <v>0</v>
      </c>
      <c r="S178" s="272">
        <v>0</v>
      </c>
      <c r="T178" s="272">
        <v>0</v>
      </c>
      <c r="U178" s="272">
        <v>0</v>
      </c>
      <c r="V178" s="272">
        <v>0</v>
      </c>
      <c r="W178" s="272">
        <v>0</v>
      </c>
      <c r="X178" s="272">
        <v>0</v>
      </c>
      <c r="Y178" s="272">
        <v>0</v>
      </c>
      <c r="Z178" s="272">
        <v>0</v>
      </c>
      <c r="AA178" s="272">
        <v>0</v>
      </c>
      <c r="AB178" s="272">
        <v>0</v>
      </c>
      <c r="AC178" s="272">
        <v>0</v>
      </c>
      <c r="AD178" s="272">
        <v>0</v>
      </c>
      <c r="AE178" s="272">
        <v>0</v>
      </c>
      <c r="AF178" s="272">
        <v>0</v>
      </c>
      <c r="AG178" s="170">
        <f t="shared" si="49"/>
        <v>0</v>
      </c>
      <c r="AI178" s="279">
        <f t="shared" si="63"/>
        <v>0</v>
      </c>
      <c r="AJ178" s="279">
        <f t="shared" si="63"/>
        <v>0</v>
      </c>
      <c r="AK178" s="279">
        <f t="shared" si="63"/>
        <v>0</v>
      </c>
      <c r="AL178" s="279">
        <f t="shared" si="58"/>
        <v>0</v>
      </c>
      <c r="AM178" s="279">
        <f t="shared" si="58"/>
        <v>0</v>
      </c>
      <c r="AN178" s="279">
        <f t="shared" si="58"/>
        <v>0</v>
      </c>
      <c r="AO178" s="279">
        <f t="shared" si="57"/>
        <v>0</v>
      </c>
      <c r="AP178" s="279">
        <f t="shared" si="57"/>
        <v>0</v>
      </c>
      <c r="AQ178" s="279">
        <f t="shared" si="57"/>
        <v>0</v>
      </c>
      <c r="AR178" s="279">
        <f t="shared" si="57"/>
        <v>0</v>
      </c>
      <c r="AS178" s="279">
        <f t="shared" si="57"/>
        <v>0</v>
      </c>
      <c r="AT178" s="279">
        <f t="shared" si="57"/>
        <v>0</v>
      </c>
      <c r="AU178" s="280">
        <f t="shared" si="50"/>
        <v>0</v>
      </c>
      <c r="AV178" s="280">
        <f t="shared" si="64"/>
        <v>0</v>
      </c>
      <c r="AW178" s="280">
        <f t="shared" si="64"/>
        <v>0</v>
      </c>
      <c r="AX178" s="280">
        <f t="shared" si="64"/>
        <v>0</v>
      </c>
      <c r="AY178" s="280">
        <f t="shared" si="59"/>
        <v>0</v>
      </c>
      <c r="AZ178" s="280">
        <f t="shared" si="60"/>
        <v>0</v>
      </c>
      <c r="BA178" s="280">
        <f t="shared" si="61"/>
        <v>0</v>
      </c>
      <c r="BB178" s="280">
        <f t="shared" si="62"/>
        <v>0</v>
      </c>
      <c r="BC178" s="280">
        <f t="shared" si="53"/>
        <v>0</v>
      </c>
      <c r="BD178" s="280">
        <f t="shared" si="53"/>
        <v>0</v>
      </c>
      <c r="BE178" s="280">
        <f t="shared" si="53"/>
        <v>0</v>
      </c>
      <c r="BF178" s="280">
        <f t="shared" si="53"/>
        <v>0</v>
      </c>
      <c r="BG178" s="280">
        <f t="shared" si="53"/>
        <v>0</v>
      </c>
      <c r="BH178" s="280">
        <f t="shared" si="53"/>
        <v>0</v>
      </c>
      <c r="BI178" s="280">
        <f t="shared" si="53"/>
        <v>0</v>
      </c>
      <c r="BJ178" s="280">
        <f t="shared" si="53"/>
        <v>0</v>
      </c>
      <c r="BK178" s="280">
        <f t="shared" si="53"/>
        <v>0</v>
      </c>
      <c r="BL178" s="279">
        <f t="shared" si="51"/>
        <v>0</v>
      </c>
      <c r="BN178" s="279">
        <f>BL178</f>
        <v>0</v>
      </c>
    </row>
    <row r="179" spans="1:66" x14ac:dyDescent="0.25">
      <c r="A179" s="268" t="s">
        <v>235</v>
      </c>
      <c r="B179" s="175">
        <v>1.3399999999999999E-2</v>
      </c>
      <c r="C179" s="175">
        <v>3.7400000000000003E-2</v>
      </c>
      <c r="D179" s="272">
        <v>8959765.8100000005</v>
      </c>
      <c r="E179" s="272">
        <v>8959765.8100000005</v>
      </c>
      <c r="F179" s="272">
        <v>8959765.8100000005</v>
      </c>
      <c r="G179" s="272">
        <v>8959765.8100000005</v>
      </c>
      <c r="H179" s="272">
        <v>8959765.8100000005</v>
      </c>
      <c r="I179" s="272">
        <v>8959765.8100000005</v>
      </c>
      <c r="J179" s="272">
        <v>8959765.8100000005</v>
      </c>
      <c r="K179" s="272">
        <v>8959765.8100000005</v>
      </c>
      <c r="L179" s="272">
        <v>8976265.8100000005</v>
      </c>
      <c r="M179" s="272">
        <v>8992765.8100000005</v>
      </c>
      <c r="N179" s="272">
        <v>8992765.8100000005</v>
      </c>
      <c r="O179" s="272">
        <v>8992765.8100000005</v>
      </c>
      <c r="P179" s="272">
        <f t="shared" si="48"/>
        <v>107632689.72000001</v>
      </c>
      <c r="Q179" s="272">
        <v>8992765.8100000005</v>
      </c>
      <c r="R179" s="272">
        <v>8992765.8100000005</v>
      </c>
      <c r="S179" s="272">
        <v>8992765.8100000005</v>
      </c>
      <c r="T179" s="272">
        <v>8992765.8100000005</v>
      </c>
      <c r="U179" s="272">
        <v>9029727.6150000002</v>
      </c>
      <c r="V179" s="272">
        <v>9066689.4199999999</v>
      </c>
      <c r="W179" s="272">
        <v>9066689.4199999999</v>
      </c>
      <c r="X179" s="272">
        <v>9066689.4199999999</v>
      </c>
      <c r="Y179" s="272">
        <v>9066689.4199999999</v>
      </c>
      <c r="Z179" s="272">
        <v>9066689.4199999999</v>
      </c>
      <c r="AA179" s="272">
        <v>9066689.4199999999</v>
      </c>
      <c r="AB179" s="272">
        <v>9606862.3350000009</v>
      </c>
      <c r="AC179" s="272">
        <v>10147035.25</v>
      </c>
      <c r="AD179" s="272">
        <v>10147035.25</v>
      </c>
      <c r="AE179" s="272">
        <v>10147035.25</v>
      </c>
      <c r="AF179" s="272">
        <v>10147035.25</v>
      </c>
      <c r="AG179" s="170">
        <f t="shared" si="49"/>
        <v>113624867.47</v>
      </c>
      <c r="AI179" s="279">
        <f t="shared" si="63"/>
        <v>10005.07</v>
      </c>
      <c r="AJ179" s="279">
        <f t="shared" si="63"/>
        <v>10005.07</v>
      </c>
      <c r="AK179" s="279">
        <f t="shared" si="63"/>
        <v>10005.07</v>
      </c>
      <c r="AL179" s="279">
        <f t="shared" si="58"/>
        <v>10005.07</v>
      </c>
      <c r="AM179" s="279">
        <f t="shared" si="58"/>
        <v>10005.07</v>
      </c>
      <c r="AN179" s="279">
        <f t="shared" si="58"/>
        <v>10005.07</v>
      </c>
      <c r="AO179" s="279">
        <f t="shared" si="57"/>
        <v>10005.07</v>
      </c>
      <c r="AP179" s="279">
        <f t="shared" si="57"/>
        <v>10005.07</v>
      </c>
      <c r="AQ179" s="279">
        <f t="shared" si="57"/>
        <v>10023.5</v>
      </c>
      <c r="AR179" s="279">
        <f t="shared" si="57"/>
        <v>10041.92</v>
      </c>
      <c r="AS179" s="279">
        <f t="shared" si="57"/>
        <v>10041.92</v>
      </c>
      <c r="AT179" s="279">
        <f t="shared" si="57"/>
        <v>10041.92</v>
      </c>
      <c r="AU179" s="280">
        <f t="shared" si="50"/>
        <v>120189.81999999999</v>
      </c>
      <c r="AV179" s="280">
        <f t="shared" si="64"/>
        <v>10041.92</v>
      </c>
      <c r="AW179" s="280">
        <f t="shared" si="64"/>
        <v>10041.92</v>
      </c>
      <c r="AX179" s="280">
        <f t="shared" si="64"/>
        <v>10041.92</v>
      </c>
      <c r="AY179" s="280">
        <f t="shared" si="59"/>
        <v>10041.92</v>
      </c>
      <c r="AZ179" s="280">
        <f t="shared" si="60"/>
        <v>28142.65</v>
      </c>
      <c r="BA179" s="280">
        <f t="shared" si="61"/>
        <v>28257.85</v>
      </c>
      <c r="BB179" s="280">
        <f t="shared" si="62"/>
        <v>28257.85</v>
      </c>
      <c r="BC179" s="280">
        <f t="shared" si="53"/>
        <v>28257.85</v>
      </c>
      <c r="BD179" s="280">
        <f t="shared" si="53"/>
        <v>28257.85</v>
      </c>
      <c r="BE179" s="280">
        <f t="shared" si="53"/>
        <v>28257.85</v>
      </c>
      <c r="BF179" s="280">
        <f t="shared" si="53"/>
        <v>28257.85</v>
      </c>
      <c r="BG179" s="280">
        <f t="shared" si="53"/>
        <v>29941.39</v>
      </c>
      <c r="BH179" s="280">
        <f t="shared" si="53"/>
        <v>31624.93</v>
      </c>
      <c r="BI179" s="280">
        <f t="shared" si="53"/>
        <v>31624.93</v>
      </c>
      <c r="BJ179" s="280">
        <f t="shared" si="53"/>
        <v>31624.93</v>
      </c>
      <c r="BK179" s="280">
        <f t="shared" si="53"/>
        <v>31624.93</v>
      </c>
      <c r="BL179" s="279">
        <f t="shared" si="51"/>
        <v>354130.86</v>
      </c>
    </row>
    <row r="180" spans="1:66" x14ac:dyDescent="0.25">
      <c r="A180" s="268" t="s">
        <v>633</v>
      </c>
      <c r="B180" s="175">
        <v>1.3399999999999999E-2</v>
      </c>
      <c r="C180" s="175">
        <v>3.7400000000000003E-2</v>
      </c>
      <c r="D180" s="272">
        <v>0</v>
      </c>
      <c r="E180" s="272">
        <v>0</v>
      </c>
      <c r="F180" s="272">
        <v>0</v>
      </c>
      <c r="G180" s="272">
        <v>0</v>
      </c>
      <c r="H180" s="272">
        <v>0</v>
      </c>
      <c r="I180" s="272">
        <v>0</v>
      </c>
      <c r="J180" s="272">
        <v>0</v>
      </c>
      <c r="K180" s="272">
        <v>0</v>
      </c>
      <c r="L180" s="272">
        <v>0</v>
      </c>
      <c r="M180" s="272">
        <v>0</v>
      </c>
      <c r="N180" s="272">
        <v>0</v>
      </c>
      <c r="O180" s="272">
        <v>0</v>
      </c>
      <c r="P180" s="272">
        <f t="shared" si="48"/>
        <v>0</v>
      </c>
      <c r="Q180" s="272">
        <v>0</v>
      </c>
      <c r="R180" s="272">
        <v>0</v>
      </c>
      <c r="S180" s="272">
        <v>0</v>
      </c>
      <c r="T180" s="272">
        <v>0</v>
      </c>
      <c r="U180" s="272">
        <v>0</v>
      </c>
      <c r="V180" s="272">
        <v>0</v>
      </c>
      <c r="W180" s="272">
        <v>0</v>
      </c>
      <c r="X180" s="272">
        <v>0</v>
      </c>
      <c r="Y180" s="272">
        <v>0</v>
      </c>
      <c r="Z180" s="272">
        <v>0</v>
      </c>
      <c r="AA180" s="272">
        <v>0</v>
      </c>
      <c r="AB180" s="272">
        <v>0</v>
      </c>
      <c r="AC180" s="272">
        <v>0</v>
      </c>
      <c r="AD180" s="272">
        <v>0</v>
      </c>
      <c r="AE180" s="272">
        <v>0</v>
      </c>
      <c r="AF180" s="272">
        <v>0</v>
      </c>
      <c r="AG180" s="170">
        <f t="shared" si="49"/>
        <v>0</v>
      </c>
      <c r="AI180" s="279">
        <f t="shared" si="63"/>
        <v>0</v>
      </c>
      <c r="AJ180" s="279">
        <f t="shared" si="63"/>
        <v>0</v>
      </c>
      <c r="AK180" s="279">
        <f t="shared" si="63"/>
        <v>0</v>
      </c>
      <c r="AL180" s="279">
        <f t="shared" si="58"/>
        <v>0</v>
      </c>
      <c r="AM180" s="279">
        <f t="shared" si="58"/>
        <v>0</v>
      </c>
      <c r="AN180" s="279">
        <f t="shared" si="58"/>
        <v>0</v>
      </c>
      <c r="AO180" s="279">
        <f t="shared" si="57"/>
        <v>0</v>
      </c>
      <c r="AP180" s="279">
        <f t="shared" si="57"/>
        <v>0</v>
      </c>
      <c r="AQ180" s="279">
        <f t="shared" si="57"/>
        <v>0</v>
      </c>
      <c r="AR180" s="279">
        <f t="shared" si="57"/>
        <v>0</v>
      </c>
      <c r="AS180" s="279">
        <f t="shared" si="57"/>
        <v>0</v>
      </c>
      <c r="AT180" s="279">
        <f t="shared" si="57"/>
        <v>0</v>
      </c>
      <c r="AU180" s="280">
        <f t="shared" si="50"/>
        <v>0</v>
      </c>
      <c r="AV180" s="280">
        <f t="shared" si="64"/>
        <v>0</v>
      </c>
      <c r="AW180" s="280">
        <f t="shared" si="64"/>
        <v>0</v>
      </c>
      <c r="AX180" s="280">
        <f t="shared" si="64"/>
        <v>0</v>
      </c>
      <c r="AY180" s="280">
        <f t="shared" si="59"/>
        <v>0</v>
      </c>
      <c r="AZ180" s="280">
        <f t="shared" si="60"/>
        <v>0</v>
      </c>
      <c r="BA180" s="280">
        <f t="shared" si="61"/>
        <v>0</v>
      </c>
      <c r="BB180" s="280">
        <f t="shared" si="62"/>
        <v>0</v>
      </c>
      <c r="BC180" s="280">
        <f t="shared" si="53"/>
        <v>0</v>
      </c>
      <c r="BD180" s="280">
        <f t="shared" si="53"/>
        <v>0</v>
      </c>
      <c r="BE180" s="280">
        <f t="shared" si="53"/>
        <v>0</v>
      </c>
      <c r="BF180" s="280">
        <f t="shared" si="53"/>
        <v>0</v>
      </c>
      <c r="BG180" s="280">
        <f t="shared" si="53"/>
        <v>0</v>
      </c>
      <c r="BH180" s="280">
        <f t="shared" si="53"/>
        <v>0</v>
      </c>
      <c r="BI180" s="280">
        <f t="shared" si="53"/>
        <v>0</v>
      </c>
      <c r="BJ180" s="280">
        <f t="shared" si="53"/>
        <v>0</v>
      </c>
      <c r="BK180" s="280">
        <f t="shared" si="53"/>
        <v>0</v>
      </c>
      <c r="BL180" s="279">
        <f t="shared" si="51"/>
        <v>0</v>
      </c>
      <c r="BN180" s="279">
        <f>BL180</f>
        <v>0</v>
      </c>
    </row>
    <row r="181" spans="1:66" x14ac:dyDescent="0.25">
      <c r="A181" s="268" t="s">
        <v>634</v>
      </c>
      <c r="B181" s="175">
        <v>1.3399999999999999E-2</v>
      </c>
      <c r="C181" s="175">
        <v>3.7400000000000003E-2</v>
      </c>
      <c r="D181" s="272">
        <v>6475762.9199999999</v>
      </c>
      <c r="E181" s="272">
        <v>6475762.9199999999</v>
      </c>
      <c r="F181" s="272">
        <v>6475762.9199999999</v>
      </c>
      <c r="G181" s="272">
        <v>6475762.9199999999</v>
      </c>
      <c r="H181" s="272">
        <v>6475762.9199999999</v>
      </c>
      <c r="I181" s="272">
        <v>6475762.9199999999</v>
      </c>
      <c r="J181" s="272">
        <v>6475762.9199999999</v>
      </c>
      <c r="K181" s="272">
        <v>6475762.9199999999</v>
      </c>
      <c r="L181" s="272">
        <v>6475762.9199999999</v>
      </c>
      <c r="M181" s="272">
        <v>6475762.9199999999</v>
      </c>
      <c r="N181" s="272">
        <v>6475762.9199999999</v>
      </c>
      <c r="O181" s="272">
        <v>6475762.9199999999</v>
      </c>
      <c r="P181" s="272">
        <f t="shared" si="48"/>
        <v>77709155.040000007</v>
      </c>
      <c r="Q181" s="272">
        <v>6475762.9199999999</v>
      </c>
      <c r="R181" s="272">
        <v>6475762.9199999999</v>
      </c>
      <c r="S181" s="272">
        <v>6475762.9199999999</v>
      </c>
      <c r="T181" s="272">
        <v>6475762.9199999999</v>
      </c>
      <c r="U181" s="272">
        <v>6475762.9199999999</v>
      </c>
      <c r="V181" s="272">
        <v>6475762.9199999999</v>
      </c>
      <c r="W181" s="272">
        <v>6475762.9199999999</v>
      </c>
      <c r="X181" s="272">
        <v>6475762.9199999999</v>
      </c>
      <c r="Y181" s="272">
        <v>6475762.9199999999</v>
      </c>
      <c r="Z181" s="272">
        <v>6475762.9199999999</v>
      </c>
      <c r="AA181" s="272">
        <v>6475762.9199999999</v>
      </c>
      <c r="AB181" s="272">
        <v>6475762.9199999999</v>
      </c>
      <c r="AC181" s="272">
        <v>6475762.9199999999</v>
      </c>
      <c r="AD181" s="272">
        <v>6475762.9199999999</v>
      </c>
      <c r="AE181" s="272">
        <v>6475762.9199999999</v>
      </c>
      <c r="AF181" s="272">
        <v>6475762.9199999999</v>
      </c>
      <c r="AG181" s="170">
        <f t="shared" si="49"/>
        <v>77709155.040000007</v>
      </c>
      <c r="AI181" s="279">
        <f t="shared" si="63"/>
        <v>7231.27</v>
      </c>
      <c r="AJ181" s="279">
        <f t="shared" si="63"/>
        <v>7231.27</v>
      </c>
      <c r="AK181" s="279">
        <f t="shared" si="63"/>
        <v>7231.27</v>
      </c>
      <c r="AL181" s="279">
        <f t="shared" si="58"/>
        <v>7231.27</v>
      </c>
      <c r="AM181" s="279">
        <f t="shared" si="58"/>
        <v>7231.27</v>
      </c>
      <c r="AN181" s="279">
        <f t="shared" si="58"/>
        <v>7231.27</v>
      </c>
      <c r="AO181" s="279">
        <f t="shared" si="57"/>
        <v>7231.27</v>
      </c>
      <c r="AP181" s="279">
        <f t="shared" si="57"/>
        <v>7231.27</v>
      </c>
      <c r="AQ181" s="279">
        <f t="shared" si="57"/>
        <v>7231.27</v>
      </c>
      <c r="AR181" s="279">
        <f t="shared" si="57"/>
        <v>7231.27</v>
      </c>
      <c r="AS181" s="279">
        <f t="shared" si="57"/>
        <v>7231.27</v>
      </c>
      <c r="AT181" s="279">
        <f t="shared" si="57"/>
        <v>7231.27</v>
      </c>
      <c r="AU181" s="280">
        <f t="shared" si="50"/>
        <v>86775.240000000034</v>
      </c>
      <c r="AV181" s="280">
        <f t="shared" si="64"/>
        <v>7231.27</v>
      </c>
      <c r="AW181" s="280">
        <f t="shared" si="64"/>
        <v>7231.27</v>
      </c>
      <c r="AX181" s="280">
        <f t="shared" si="64"/>
        <v>7231.27</v>
      </c>
      <c r="AY181" s="280">
        <f t="shared" si="59"/>
        <v>7231.27</v>
      </c>
      <c r="AZ181" s="280">
        <f t="shared" si="60"/>
        <v>20182.79</v>
      </c>
      <c r="BA181" s="280">
        <f t="shared" si="61"/>
        <v>20182.79</v>
      </c>
      <c r="BB181" s="280">
        <f t="shared" si="62"/>
        <v>20182.79</v>
      </c>
      <c r="BC181" s="280">
        <f t="shared" ref="BC181:BC191" si="65">ROUND(X181*$C181/12,2)</f>
        <v>20182.79</v>
      </c>
      <c r="BD181" s="280">
        <f t="shared" ref="BD181:BD191" si="66">ROUND(Y181*$C181/12,2)</f>
        <v>20182.79</v>
      </c>
      <c r="BE181" s="280">
        <f t="shared" ref="BE181:BE191" si="67">ROUND(Z181*$C181/12,2)</f>
        <v>20182.79</v>
      </c>
      <c r="BF181" s="280">
        <f t="shared" ref="BF181:BF191" si="68">ROUND(AA181*$C181/12,2)</f>
        <v>20182.79</v>
      </c>
      <c r="BG181" s="280">
        <f t="shared" ref="BG181:BG191" si="69">ROUND(AB181*$C181/12,2)</f>
        <v>20182.79</v>
      </c>
      <c r="BH181" s="280">
        <f t="shared" ref="BH181:BH191" si="70">ROUND(AC181*$C181/12,2)</f>
        <v>20182.79</v>
      </c>
      <c r="BI181" s="280">
        <f t="shared" ref="BI181:BI191" si="71">ROUND(AD181*$C181/12,2)</f>
        <v>20182.79</v>
      </c>
      <c r="BJ181" s="280">
        <f t="shared" ref="BJ181:BJ191" si="72">ROUND(AE181*$C181/12,2)</f>
        <v>20182.79</v>
      </c>
      <c r="BK181" s="280">
        <f t="shared" ref="BK181:BK191" si="73">ROUND(AF181*$C181/12,2)</f>
        <v>20182.79</v>
      </c>
      <c r="BL181" s="279">
        <f t="shared" si="51"/>
        <v>242193.48000000007</v>
      </c>
      <c r="BN181" s="279">
        <f>BL181</f>
        <v>242193.48000000007</v>
      </c>
    </row>
    <row r="182" spans="1:66" x14ac:dyDescent="0.25">
      <c r="A182" s="268" t="s">
        <v>236</v>
      </c>
      <c r="B182" s="175">
        <v>4.7899999999999991E-2</v>
      </c>
      <c r="C182" s="175">
        <v>4.7500000000000001E-2</v>
      </c>
      <c r="D182" s="272">
        <v>29324457.100000001</v>
      </c>
      <c r="E182" s="272">
        <v>29324457.100000001</v>
      </c>
      <c r="F182" s="272">
        <v>29324457.100000001</v>
      </c>
      <c r="G182" s="272">
        <v>29324457.100000001</v>
      </c>
      <c r="H182" s="272">
        <v>29324457.100000001</v>
      </c>
      <c r="I182" s="272">
        <v>29324457.100000001</v>
      </c>
      <c r="J182" s="272">
        <v>29324457.100000001</v>
      </c>
      <c r="K182" s="272">
        <v>29324457.100000001</v>
      </c>
      <c r="L182" s="272">
        <v>29324457.100000001</v>
      </c>
      <c r="M182" s="272">
        <v>29324457.100000001</v>
      </c>
      <c r="N182" s="272">
        <v>29324457.100000001</v>
      </c>
      <c r="O182" s="272">
        <v>29324457.100000001</v>
      </c>
      <c r="P182" s="272">
        <f t="shared" si="48"/>
        <v>351893485.20000005</v>
      </c>
      <c r="Q182" s="272">
        <v>29324457.100000001</v>
      </c>
      <c r="R182" s="272">
        <v>29324457.100000001</v>
      </c>
      <c r="S182" s="272">
        <v>29324457.100000001</v>
      </c>
      <c r="T182" s="272">
        <v>29324457.100000001</v>
      </c>
      <c r="U182" s="272">
        <v>29324457.100000001</v>
      </c>
      <c r="V182" s="272">
        <v>29324457.100000001</v>
      </c>
      <c r="W182" s="272">
        <v>29324457.100000001</v>
      </c>
      <c r="X182" s="272">
        <v>29324457.100000001</v>
      </c>
      <c r="Y182" s="272">
        <v>29324457.100000001</v>
      </c>
      <c r="Z182" s="272">
        <v>29324457.100000001</v>
      </c>
      <c r="AA182" s="272">
        <v>29324457.100000001</v>
      </c>
      <c r="AB182" s="272">
        <v>29324457.100000001</v>
      </c>
      <c r="AC182" s="272">
        <v>29324457.100000001</v>
      </c>
      <c r="AD182" s="272">
        <v>29324457.100000001</v>
      </c>
      <c r="AE182" s="272">
        <v>29324457.100000001</v>
      </c>
      <c r="AF182" s="272">
        <v>29324457.100000001</v>
      </c>
      <c r="AG182" s="170">
        <f t="shared" si="49"/>
        <v>351893485.20000005</v>
      </c>
      <c r="AI182" s="279">
        <f t="shared" si="63"/>
        <v>117053.46</v>
      </c>
      <c r="AJ182" s="279">
        <f t="shared" si="63"/>
        <v>117053.46</v>
      </c>
      <c r="AK182" s="279">
        <f t="shared" si="63"/>
        <v>117053.46</v>
      </c>
      <c r="AL182" s="279">
        <f t="shared" si="58"/>
        <v>117053.46</v>
      </c>
      <c r="AM182" s="279">
        <f t="shared" si="58"/>
        <v>117053.46</v>
      </c>
      <c r="AN182" s="279">
        <f t="shared" si="58"/>
        <v>117053.46</v>
      </c>
      <c r="AO182" s="279">
        <f t="shared" si="57"/>
        <v>117053.46</v>
      </c>
      <c r="AP182" s="279">
        <f t="shared" si="57"/>
        <v>117053.46</v>
      </c>
      <c r="AQ182" s="279">
        <f t="shared" si="57"/>
        <v>117053.46</v>
      </c>
      <c r="AR182" s="279">
        <f t="shared" si="57"/>
        <v>117053.46</v>
      </c>
      <c r="AS182" s="279">
        <f t="shared" si="57"/>
        <v>117053.46</v>
      </c>
      <c r="AT182" s="279">
        <f t="shared" si="57"/>
        <v>117053.46</v>
      </c>
      <c r="AU182" s="280">
        <f t="shared" si="50"/>
        <v>1404641.5199999998</v>
      </c>
      <c r="AV182" s="280">
        <f t="shared" si="64"/>
        <v>117053.46</v>
      </c>
      <c r="AW182" s="280">
        <f t="shared" si="64"/>
        <v>117053.46</v>
      </c>
      <c r="AX182" s="280">
        <f t="shared" si="64"/>
        <v>117053.46</v>
      </c>
      <c r="AY182" s="280">
        <f t="shared" si="59"/>
        <v>117053.46</v>
      </c>
      <c r="AZ182" s="280">
        <f t="shared" si="60"/>
        <v>116075.98</v>
      </c>
      <c r="BA182" s="280">
        <f t="shared" si="61"/>
        <v>116075.98</v>
      </c>
      <c r="BB182" s="280">
        <f t="shared" si="62"/>
        <v>116075.98</v>
      </c>
      <c r="BC182" s="280">
        <f t="shared" si="65"/>
        <v>116075.98</v>
      </c>
      <c r="BD182" s="280">
        <f t="shared" si="66"/>
        <v>116075.98</v>
      </c>
      <c r="BE182" s="280">
        <f t="shared" si="67"/>
        <v>116075.98</v>
      </c>
      <c r="BF182" s="280">
        <f t="shared" si="68"/>
        <v>116075.98</v>
      </c>
      <c r="BG182" s="280">
        <f t="shared" si="69"/>
        <v>116075.98</v>
      </c>
      <c r="BH182" s="280">
        <f t="shared" si="70"/>
        <v>116075.98</v>
      </c>
      <c r="BI182" s="280">
        <f t="shared" si="71"/>
        <v>116075.98</v>
      </c>
      <c r="BJ182" s="280">
        <f t="shared" si="72"/>
        <v>116075.98</v>
      </c>
      <c r="BK182" s="280">
        <f t="shared" si="73"/>
        <v>116075.98</v>
      </c>
      <c r="BL182" s="279">
        <f t="shared" si="51"/>
        <v>1392911.76</v>
      </c>
    </row>
    <row r="183" spans="1:66" x14ac:dyDescent="0.25">
      <c r="A183" s="268" t="s">
        <v>635</v>
      </c>
      <c r="B183" s="175">
        <v>4.7899999999999991E-2</v>
      </c>
      <c r="C183" s="175">
        <v>4.7500000000000001E-2</v>
      </c>
      <c r="D183" s="272">
        <v>0</v>
      </c>
      <c r="E183" s="272">
        <v>0</v>
      </c>
      <c r="F183" s="272">
        <v>0</v>
      </c>
      <c r="G183" s="272">
        <v>0</v>
      </c>
      <c r="H183" s="272">
        <v>0</v>
      </c>
      <c r="I183" s="272">
        <v>0</v>
      </c>
      <c r="J183" s="272">
        <v>0</v>
      </c>
      <c r="K183" s="272">
        <v>0</v>
      </c>
      <c r="L183" s="272">
        <v>0</v>
      </c>
      <c r="M183" s="272">
        <v>0</v>
      </c>
      <c r="N183" s="272">
        <v>0</v>
      </c>
      <c r="O183" s="272">
        <v>0</v>
      </c>
      <c r="P183" s="272">
        <f t="shared" si="48"/>
        <v>0</v>
      </c>
      <c r="Q183" s="272">
        <v>0</v>
      </c>
      <c r="R183" s="272">
        <v>0</v>
      </c>
      <c r="S183" s="272">
        <v>0</v>
      </c>
      <c r="T183" s="272">
        <v>0</v>
      </c>
      <c r="U183" s="272">
        <v>0</v>
      </c>
      <c r="V183" s="272">
        <v>0</v>
      </c>
      <c r="W183" s="272">
        <v>0</v>
      </c>
      <c r="X183" s="272">
        <v>0</v>
      </c>
      <c r="Y183" s="272">
        <v>0</v>
      </c>
      <c r="Z183" s="272">
        <v>0</v>
      </c>
      <c r="AA183" s="272">
        <v>0</v>
      </c>
      <c r="AB183" s="272">
        <v>0</v>
      </c>
      <c r="AC183" s="272">
        <v>0</v>
      </c>
      <c r="AD183" s="272">
        <v>0</v>
      </c>
      <c r="AE183" s="272">
        <v>0</v>
      </c>
      <c r="AF183" s="272">
        <v>0</v>
      </c>
      <c r="AG183" s="170">
        <f t="shared" si="49"/>
        <v>0</v>
      </c>
      <c r="AI183" s="279">
        <f t="shared" si="63"/>
        <v>0</v>
      </c>
      <c r="AJ183" s="279">
        <f t="shared" si="63"/>
        <v>0</v>
      </c>
      <c r="AK183" s="279">
        <f t="shared" si="63"/>
        <v>0</v>
      </c>
      <c r="AL183" s="279">
        <f t="shared" si="58"/>
        <v>0</v>
      </c>
      <c r="AM183" s="279">
        <f t="shared" si="58"/>
        <v>0</v>
      </c>
      <c r="AN183" s="279">
        <f t="shared" si="58"/>
        <v>0</v>
      </c>
      <c r="AO183" s="279">
        <f t="shared" si="57"/>
        <v>0</v>
      </c>
      <c r="AP183" s="279">
        <f t="shared" si="57"/>
        <v>0</v>
      </c>
      <c r="AQ183" s="279">
        <f t="shared" si="57"/>
        <v>0</v>
      </c>
      <c r="AR183" s="279">
        <f t="shared" si="57"/>
        <v>0</v>
      </c>
      <c r="AS183" s="279">
        <f t="shared" si="57"/>
        <v>0</v>
      </c>
      <c r="AT183" s="279">
        <f t="shared" si="57"/>
        <v>0</v>
      </c>
      <c r="AU183" s="280">
        <f t="shared" si="50"/>
        <v>0</v>
      </c>
      <c r="AV183" s="280">
        <f t="shared" si="64"/>
        <v>0</v>
      </c>
      <c r="AW183" s="280">
        <f t="shared" si="64"/>
        <v>0</v>
      </c>
      <c r="AX183" s="280">
        <f t="shared" si="64"/>
        <v>0</v>
      </c>
      <c r="AY183" s="280">
        <f t="shared" si="59"/>
        <v>0</v>
      </c>
      <c r="AZ183" s="280">
        <f t="shared" si="60"/>
        <v>0</v>
      </c>
      <c r="BA183" s="280">
        <f t="shared" si="61"/>
        <v>0</v>
      </c>
      <c r="BB183" s="280">
        <f t="shared" si="62"/>
        <v>0</v>
      </c>
      <c r="BC183" s="280">
        <f t="shared" si="65"/>
        <v>0</v>
      </c>
      <c r="BD183" s="280">
        <f t="shared" si="66"/>
        <v>0</v>
      </c>
      <c r="BE183" s="280">
        <f t="shared" si="67"/>
        <v>0</v>
      </c>
      <c r="BF183" s="280">
        <f t="shared" si="68"/>
        <v>0</v>
      </c>
      <c r="BG183" s="280">
        <f t="shared" si="69"/>
        <v>0</v>
      </c>
      <c r="BH183" s="280">
        <f t="shared" si="70"/>
        <v>0</v>
      </c>
      <c r="BI183" s="280">
        <f t="shared" si="71"/>
        <v>0</v>
      </c>
      <c r="BJ183" s="280">
        <f t="shared" si="72"/>
        <v>0</v>
      </c>
      <c r="BK183" s="280">
        <f t="shared" si="73"/>
        <v>0</v>
      </c>
      <c r="BL183" s="279">
        <f t="shared" si="51"/>
        <v>0</v>
      </c>
      <c r="BN183" s="279">
        <f>BL183</f>
        <v>0</v>
      </c>
    </row>
    <row r="184" spans="1:66" x14ac:dyDescent="0.25">
      <c r="A184" s="268" t="s">
        <v>237</v>
      </c>
      <c r="B184" s="175">
        <v>6.0000000000000001E-3</v>
      </c>
      <c r="C184" s="175">
        <v>2.3699999999999999E-2</v>
      </c>
      <c r="D184" s="272">
        <v>2605094.1800000002</v>
      </c>
      <c r="E184" s="272">
        <v>2605094.1800000002</v>
      </c>
      <c r="F184" s="272">
        <v>2605094.1800000002</v>
      </c>
      <c r="G184" s="272">
        <v>2605094.1800000002</v>
      </c>
      <c r="H184" s="272">
        <v>2605094.1800000002</v>
      </c>
      <c r="I184" s="272">
        <v>2639290.67</v>
      </c>
      <c r="J184" s="272">
        <v>2673487.16</v>
      </c>
      <c r="K184" s="272">
        <v>2673487.16</v>
      </c>
      <c r="L184" s="272">
        <v>2673487.16</v>
      </c>
      <c r="M184" s="272">
        <v>2673487.16</v>
      </c>
      <c r="N184" s="272">
        <v>2673487.16</v>
      </c>
      <c r="O184" s="272">
        <v>2673487.16</v>
      </c>
      <c r="P184" s="272">
        <f t="shared" si="48"/>
        <v>31705684.530000001</v>
      </c>
      <c r="Q184" s="272">
        <v>2673487.16</v>
      </c>
      <c r="R184" s="272">
        <v>2673487.16</v>
      </c>
      <c r="S184" s="272">
        <v>2673487.16</v>
      </c>
      <c r="T184" s="272">
        <v>2673487.16</v>
      </c>
      <c r="U184" s="272">
        <v>2673487.16</v>
      </c>
      <c r="V184" s="272">
        <v>2673487.16</v>
      </c>
      <c r="W184" s="272">
        <v>2673487.16</v>
      </c>
      <c r="X184" s="272">
        <v>2673487.16</v>
      </c>
      <c r="Y184" s="272">
        <v>2673487.16</v>
      </c>
      <c r="Z184" s="272">
        <v>2673487.16</v>
      </c>
      <c r="AA184" s="272">
        <v>2673487.16</v>
      </c>
      <c r="AB184" s="272">
        <v>2673487.16</v>
      </c>
      <c r="AC184" s="272">
        <v>2673487.16</v>
      </c>
      <c r="AD184" s="272">
        <v>2673487.16</v>
      </c>
      <c r="AE184" s="272">
        <v>2673487.16</v>
      </c>
      <c r="AF184" s="272">
        <v>2673487.16</v>
      </c>
      <c r="AG184" s="170">
        <f t="shared" si="49"/>
        <v>32081845.920000002</v>
      </c>
      <c r="AI184" s="279">
        <f t="shared" si="63"/>
        <v>1302.55</v>
      </c>
      <c r="AJ184" s="279">
        <f t="shared" si="63"/>
        <v>1302.55</v>
      </c>
      <c r="AK184" s="279">
        <f t="shared" si="63"/>
        <v>1302.55</v>
      </c>
      <c r="AL184" s="279">
        <f t="shared" si="58"/>
        <v>1302.55</v>
      </c>
      <c r="AM184" s="279">
        <f t="shared" si="58"/>
        <v>1302.55</v>
      </c>
      <c r="AN184" s="279">
        <f t="shared" si="58"/>
        <v>1319.65</v>
      </c>
      <c r="AO184" s="279">
        <f t="shared" si="57"/>
        <v>1336.74</v>
      </c>
      <c r="AP184" s="279">
        <f t="shared" si="57"/>
        <v>1336.74</v>
      </c>
      <c r="AQ184" s="279">
        <f t="shared" si="57"/>
        <v>1336.74</v>
      </c>
      <c r="AR184" s="279">
        <f t="shared" si="57"/>
        <v>1336.74</v>
      </c>
      <c r="AS184" s="279">
        <f t="shared" si="57"/>
        <v>1336.74</v>
      </c>
      <c r="AT184" s="279">
        <f t="shared" si="57"/>
        <v>1336.74</v>
      </c>
      <c r="AU184" s="280">
        <f t="shared" si="50"/>
        <v>15852.839999999998</v>
      </c>
      <c r="AV184" s="280">
        <f t="shared" si="64"/>
        <v>1336.74</v>
      </c>
      <c r="AW184" s="280">
        <f t="shared" si="64"/>
        <v>1336.74</v>
      </c>
      <c r="AX184" s="280">
        <f t="shared" si="64"/>
        <v>1336.74</v>
      </c>
      <c r="AY184" s="280">
        <f t="shared" si="59"/>
        <v>1336.74</v>
      </c>
      <c r="AZ184" s="280">
        <f t="shared" si="60"/>
        <v>5280.14</v>
      </c>
      <c r="BA184" s="280">
        <f t="shared" si="61"/>
        <v>5280.14</v>
      </c>
      <c r="BB184" s="280">
        <f t="shared" si="62"/>
        <v>5280.14</v>
      </c>
      <c r="BC184" s="280">
        <f t="shared" si="65"/>
        <v>5280.14</v>
      </c>
      <c r="BD184" s="280">
        <f t="shared" si="66"/>
        <v>5280.14</v>
      </c>
      <c r="BE184" s="280">
        <f t="shared" si="67"/>
        <v>5280.14</v>
      </c>
      <c r="BF184" s="280">
        <f t="shared" si="68"/>
        <v>5280.14</v>
      </c>
      <c r="BG184" s="280">
        <f t="shared" si="69"/>
        <v>5280.14</v>
      </c>
      <c r="BH184" s="280">
        <f t="shared" si="70"/>
        <v>5280.14</v>
      </c>
      <c r="BI184" s="280">
        <f t="shared" si="71"/>
        <v>5280.14</v>
      </c>
      <c r="BJ184" s="280">
        <f t="shared" si="72"/>
        <v>5280.14</v>
      </c>
      <c r="BK184" s="280">
        <f t="shared" si="73"/>
        <v>5280.14</v>
      </c>
      <c r="BL184" s="279">
        <f t="shared" si="51"/>
        <v>63361.68</v>
      </c>
      <c r="BN184" s="279">
        <f>BL184</f>
        <v>63361.68</v>
      </c>
    </row>
    <row r="185" spans="1:66" x14ac:dyDescent="0.25">
      <c r="A185" s="268" t="s">
        <v>238</v>
      </c>
      <c r="B185" s="175">
        <v>6.0000000000000001E-3</v>
      </c>
      <c r="C185" s="175">
        <v>2.3699999999999999E-2</v>
      </c>
      <c r="D185" s="272">
        <v>9731787.2400000002</v>
      </c>
      <c r="E185" s="272">
        <v>9731787.2400000002</v>
      </c>
      <c r="F185" s="272">
        <v>9731787.2400000002</v>
      </c>
      <c r="G185" s="272">
        <v>9731787.2400000002</v>
      </c>
      <c r="H185" s="272">
        <v>9731787.2400000002</v>
      </c>
      <c r="I185" s="272">
        <v>9822619.3000000007</v>
      </c>
      <c r="J185" s="272">
        <v>9913451.3499999996</v>
      </c>
      <c r="K185" s="272">
        <v>9959482.7649999987</v>
      </c>
      <c r="L185" s="272">
        <v>10167075.779999999</v>
      </c>
      <c r="M185" s="272">
        <v>10328637.379999999</v>
      </c>
      <c r="N185" s="272">
        <v>10328637.379999999</v>
      </c>
      <c r="O185" s="272">
        <v>10328637.379999999</v>
      </c>
      <c r="P185" s="272">
        <f t="shared" si="48"/>
        <v>119507477.53499998</v>
      </c>
      <c r="Q185" s="272">
        <v>10328637.379999999</v>
      </c>
      <c r="R185" s="272">
        <v>10328637.379999999</v>
      </c>
      <c r="S185" s="272">
        <v>10328637.379999999</v>
      </c>
      <c r="T185" s="272">
        <v>10328637.379999999</v>
      </c>
      <c r="U185" s="272">
        <v>10328637.379999999</v>
      </c>
      <c r="V185" s="272">
        <v>10328637.379999999</v>
      </c>
      <c r="W185" s="272">
        <v>10328637.379999999</v>
      </c>
      <c r="X185" s="272">
        <v>10328637.379999999</v>
      </c>
      <c r="Y185" s="272">
        <v>10328637.379999999</v>
      </c>
      <c r="Z185" s="272">
        <v>10328637.379999999</v>
      </c>
      <c r="AA185" s="272">
        <v>10328637.379999999</v>
      </c>
      <c r="AB185" s="272">
        <v>10328637.379999999</v>
      </c>
      <c r="AC185" s="272">
        <v>10328637.379999999</v>
      </c>
      <c r="AD185" s="272">
        <v>10328637.379999999</v>
      </c>
      <c r="AE185" s="272">
        <v>10328637.379999999</v>
      </c>
      <c r="AF185" s="272">
        <v>10328637.379999999</v>
      </c>
      <c r="AG185" s="170">
        <f t="shared" si="49"/>
        <v>123943648.55999996</v>
      </c>
      <c r="AI185" s="279">
        <f t="shared" si="63"/>
        <v>4865.8900000000003</v>
      </c>
      <c r="AJ185" s="279">
        <f t="shared" si="63"/>
        <v>4865.8900000000003</v>
      </c>
      <c r="AK185" s="279">
        <f t="shared" si="63"/>
        <v>4865.8900000000003</v>
      </c>
      <c r="AL185" s="279">
        <f t="shared" si="58"/>
        <v>4865.8900000000003</v>
      </c>
      <c r="AM185" s="279">
        <f t="shared" si="58"/>
        <v>4865.8900000000003</v>
      </c>
      <c r="AN185" s="279">
        <f t="shared" si="58"/>
        <v>4911.3100000000004</v>
      </c>
      <c r="AO185" s="279">
        <f t="shared" si="57"/>
        <v>4956.7299999999996</v>
      </c>
      <c r="AP185" s="279">
        <f t="shared" si="57"/>
        <v>4979.74</v>
      </c>
      <c r="AQ185" s="279">
        <f t="shared" si="57"/>
        <v>5083.54</v>
      </c>
      <c r="AR185" s="279">
        <f t="shared" si="57"/>
        <v>5164.32</v>
      </c>
      <c r="AS185" s="279">
        <f t="shared" si="57"/>
        <v>5164.32</v>
      </c>
      <c r="AT185" s="279">
        <f t="shared" si="57"/>
        <v>5164.32</v>
      </c>
      <c r="AU185" s="280">
        <f t="shared" si="50"/>
        <v>59753.73</v>
      </c>
      <c r="AV185" s="280">
        <f t="shared" si="64"/>
        <v>5164.32</v>
      </c>
      <c r="AW185" s="280">
        <f t="shared" si="64"/>
        <v>5164.32</v>
      </c>
      <c r="AX185" s="280">
        <f t="shared" si="64"/>
        <v>5164.32</v>
      </c>
      <c r="AY185" s="280">
        <f t="shared" si="59"/>
        <v>5164.32</v>
      </c>
      <c r="AZ185" s="280">
        <f t="shared" si="60"/>
        <v>20399.060000000001</v>
      </c>
      <c r="BA185" s="280">
        <f t="shared" si="61"/>
        <v>20399.060000000001</v>
      </c>
      <c r="BB185" s="280">
        <f t="shared" si="62"/>
        <v>20399.060000000001</v>
      </c>
      <c r="BC185" s="280">
        <f t="shared" si="65"/>
        <v>20399.060000000001</v>
      </c>
      <c r="BD185" s="280">
        <f t="shared" si="66"/>
        <v>20399.060000000001</v>
      </c>
      <c r="BE185" s="280">
        <f t="shared" si="67"/>
        <v>20399.060000000001</v>
      </c>
      <c r="BF185" s="280">
        <f t="shared" si="68"/>
        <v>20399.060000000001</v>
      </c>
      <c r="BG185" s="280">
        <f t="shared" si="69"/>
        <v>20399.060000000001</v>
      </c>
      <c r="BH185" s="280">
        <f t="shared" si="70"/>
        <v>20399.060000000001</v>
      </c>
      <c r="BI185" s="280">
        <f t="shared" si="71"/>
        <v>20399.060000000001</v>
      </c>
      <c r="BJ185" s="280">
        <f t="shared" si="72"/>
        <v>20399.060000000001</v>
      </c>
      <c r="BK185" s="280">
        <f t="shared" si="73"/>
        <v>20399.060000000001</v>
      </c>
      <c r="BL185" s="279">
        <f t="shared" si="51"/>
        <v>244788.72</v>
      </c>
    </row>
    <row r="186" spans="1:66" x14ac:dyDescent="0.25">
      <c r="A186" s="268" t="s">
        <v>239</v>
      </c>
      <c r="B186" s="175">
        <v>4.0399999999999998E-2</v>
      </c>
      <c r="C186" s="175">
        <v>3.6899999999999995E-2</v>
      </c>
      <c r="D186" s="272">
        <v>12223379.51</v>
      </c>
      <c r="E186" s="272">
        <v>12223379.51</v>
      </c>
      <c r="F186" s="272">
        <v>12223379.51</v>
      </c>
      <c r="G186" s="272">
        <v>12223379.51</v>
      </c>
      <c r="H186" s="272">
        <v>12223379.51</v>
      </c>
      <c r="I186" s="272">
        <v>12223379.51</v>
      </c>
      <c r="J186" s="272">
        <v>12223379.51</v>
      </c>
      <c r="K186" s="272">
        <v>12223379.51</v>
      </c>
      <c r="L186" s="272">
        <v>12223379.51</v>
      </c>
      <c r="M186" s="272">
        <v>12223379.51</v>
      </c>
      <c r="N186" s="272">
        <v>12223379.51</v>
      </c>
      <c r="O186" s="272">
        <v>12223379.51</v>
      </c>
      <c r="P186" s="272">
        <f t="shared" si="48"/>
        <v>146680554.12</v>
      </c>
      <c r="Q186" s="272">
        <v>12223379.51</v>
      </c>
      <c r="R186" s="272">
        <v>12223379.51</v>
      </c>
      <c r="S186" s="272">
        <v>12223379.51</v>
      </c>
      <c r="T186" s="272">
        <v>12223379.51</v>
      </c>
      <c r="U186" s="272">
        <v>12223379.51</v>
      </c>
      <c r="V186" s="272">
        <v>12223379.51</v>
      </c>
      <c r="W186" s="272">
        <v>12223379.51</v>
      </c>
      <c r="X186" s="272">
        <v>12223379.51</v>
      </c>
      <c r="Y186" s="272">
        <v>12223379.51</v>
      </c>
      <c r="Z186" s="272">
        <v>12223379.51</v>
      </c>
      <c r="AA186" s="272">
        <v>12223379.51</v>
      </c>
      <c r="AB186" s="272">
        <v>12223379.51</v>
      </c>
      <c r="AC186" s="272">
        <v>12223379.51</v>
      </c>
      <c r="AD186" s="272">
        <v>12223379.51</v>
      </c>
      <c r="AE186" s="272">
        <v>12223379.51</v>
      </c>
      <c r="AF186" s="272">
        <v>12223379.51</v>
      </c>
      <c r="AG186" s="170">
        <f t="shared" si="49"/>
        <v>146680554.12</v>
      </c>
      <c r="AI186" s="279">
        <f t="shared" si="63"/>
        <v>41152.04</v>
      </c>
      <c r="AJ186" s="279">
        <f t="shared" si="63"/>
        <v>41152.04</v>
      </c>
      <c r="AK186" s="279">
        <f t="shared" si="63"/>
        <v>41152.04</v>
      </c>
      <c r="AL186" s="279">
        <f t="shared" si="58"/>
        <v>41152.04</v>
      </c>
      <c r="AM186" s="279">
        <f t="shared" si="58"/>
        <v>41152.04</v>
      </c>
      <c r="AN186" s="279">
        <f t="shared" si="58"/>
        <v>41152.04</v>
      </c>
      <c r="AO186" s="279">
        <f t="shared" si="57"/>
        <v>41152.04</v>
      </c>
      <c r="AP186" s="279">
        <f t="shared" si="57"/>
        <v>41152.04</v>
      </c>
      <c r="AQ186" s="279">
        <f t="shared" si="57"/>
        <v>41152.04</v>
      </c>
      <c r="AR186" s="279">
        <f t="shared" si="57"/>
        <v>41152.04</v>
      </c>
      <c r="AS186" s="279">
        <f t="shared" si="57"/>
        <v>41152.04</v>
      </c>
      <c r="AT186" s="279">
        <f t="shared" si="57"/>
        <v>41152.04</v>
      </c>
      <c r="AU186" s="280">
        <f t="shared" si="50"/>
        <v>493824.47999999992</v>
      </c>
      <c r="AV186" s="280">
        <f t="shared" si="64"/>
        <v>41152.04</v>
      </c>
      <c r="AW186" s="280">
        <f t="shared" si="64"/>
        <v>41152.04</v>
      </c>
      <c r="AX186" s="280">
        <f t="shared" si="64"/>
        <v>41152.04</v>
      </c>
      <c r="AY186" s="280">
        <f t="shared" si="59"/>
        <v>41152.04</v>
      </c>
      <c r="AZ186" s="280">
        <f t="shared" si="60"/>
        <v>37586.89</v>
      </c>
      <c r="BA186" s="280">
        <f t="shared" si="61"/>
        <v>37586.89</v>
      </c>
      <c r="BB186" s="280">
        <f t="shared" si="62"/>
        <v>37586.89</v>
      </c>
      <c r="BC186" s="280">
        <f t="shared" si="65"/>
        <v>37586.89</v>
      </c>
      <c r="BD186" s="280">
        <f t="shared" si="66"/>
        <v>37586.89</v>
      </c>
      <c r="BE186" s="280">
        <f t="shared" si="67"/>
        <v>37586.89</v>
      </c>
      <c r="BF186" s="280">
        <f t="shared" si="68"/>
        <v>37586.89</v>
      </c>
      <c r="BG186" s="280">
        <f t="shared" si="69"/>
        <v>37586.89</v>
      </c>
      <c r="BH186" s="280">
        <f t="shared" si="70"/>
        <v>37586.89</v>
      </c>
      <c r="BI186" s="280">
        <f t="shared" si="71"/>
        <v>37586.89</v>
      </c>
      <c r="BJ186" s="280">
        <f t="shared" si="72"/>
        <v>37586.89</v>
      </c>
      <c r="BK186" s="280">
        <f t="shared" si="73"/>
        <v>37586.89</v>
      </c>
      <c r="BL186" s="279">
        <f t="shared" si="51"/>
        <v>451042.68000000011</v>
      </c>
    </row>
    <row r="187" spans="1:66" x14ac:dyDescent="0.25">
      <c r="A187" s="268" t="s">
        <v>636</v>
      </c>
      <c r="B187" s="175">
        <v>4.0399999999999998E-2</v>
      </c>
      <c r="C187" s="175">
        <v>3.6899999999999995E-2</v>
      </c>
      <c r="D187" s="272">
        <v>0</v>
      </c>
      <c r="E187" s="272">
        <v>0</v>
      </c>
      <c r="F187" s="272">
        <v>0</v>
      </c>
      <c r="G187" s="272">
        <v>0</v>
      </c>
      <c r="H187" s="272">
        <v>0</v>
      </c>
      <c r="I187" s="272">
        <v>0</v>
      </c>
      <c r="J187" s="272">
        <v>0</v>
      </c>
      <c r="K187" s="272">
        <v>0</v>
      </c>
      <c r="L187" s="272">
        <v>0</v>
      </c>
      <c r="M187" s="272">
        <v>0</v>
      </c>
      <c r="N187" s="272">
        <v>0</v>
      </c>
      <c r="O187" s="272">
        <v>0</v>
      </c>
      <c r="P187" s="272">
        <f t="shared" si="48"/>
        <v>0</v>
      </c>
      <c r="Q187" s="272">
        <v>0</v>
      </c>
      <c r="R187" s="272">
        <v>0</v>
      </c>
      <c r="S187" s="272">
        <v>0</v>
      </c>
      <c r="T187" s="272">
        <v>0</v>
      </c>
      <c r="U187" s="272">
        <v>0</v>
      </c>
      <c r="V187" s="272">
        <v>0</v>
      </c>
      <c r="W187" s="272">
        <v>0</v>
      </c>
      <c r="X187" s="272">
        <v>0</v>
      </c>
      <c r="Y187" s="272">
        <v>0</v>
      </c>
      <c r="Z187" s="272">
        <v>0</v>
      </c>
      <c r="AA187" s="272">
        <v>0</v>
      </c>
      <c r="AB187" s="272">
        <v>0</v>
      </c>
      <c r="AC187" s="272">
        <v>0</v>
      </c>
      <c r="AD187" s="272">
        <v>0</v>
      </c>
      <c r="AE187" s="272">
        <v>0</v>
      </c>
      <c r="AF187" s="272">
        <v>0</v>
      </c>
      <c r="AG187" s="170">
        <f t="shared" si="49"/>
        <v>0</v>
      </c>
      <c r="AI187" s="279">
        <f t="shared" si="63"/>
        <v>0</v>
      </c>
      <c r="AJ187" s="279">
        <f t="shared" si="63"/>
        <v>0</v>
      </c>
      <c r="AK187" s="279">
        <f t="shared" si="63"/>
        <v>0</v>
      </c>
      <c r="AL187" s="279">
        <f t="shared" si="58"/>
        <v>0</v>
      </c>
      <c r="AM187" s="279">
        <f t="shared" si="58"/>
        <v>0</v>
      </c>
      <c r="AN187" s="279">
        <f t="shared" si="58"/>
        <v>0</v>
      </c>
      <c r="AO187" s="279">
        <f t="shared" si="57"/>
        <v>0</v>
      </c>
      <c r="AP187" s="279">
        <f t="shared" si="57"/>
        <v>0</v>
      </c>
      <c r="AQ187" s="279">
        <f t="shared" si="57"/>
        <v>0</v>
      </c>
      <c r="AR187" s="279">
        <f t="shared" ref="AR187:AT250" si="74">ROUND(M187*$B187/12,2)</f>
        <v>0</v>
      </c>
      <c r="AS187" s="279">
        <f t="shared" si="74"/>
        <v>0</v>
      </c>
      <c r="AT187" s="279">
        <f t="shared" si="74"/>
        <v>0</v>
      </c>
      <c r="AU187" s="280">
        <f t="shared" si="50"/>
        <v>0</v>
      </c>
      <c r="AV187" s="280">
        <f t="shared" si="64"/>
        <v>0</v>
      </c>
      <c r="AW187" s="280">
        <f t="shared" si="64"/>
        <v>0</v>
      </c>
      <c r="AX187" s="280">
        <f t="shared" si="64"/>
        <v>0</v>
      </c>
      <c r="AY187" s="280">
        <f t="shared" si="59"/>
        <v>0</v>
      </c>
      <c r="AZ187" s="280">
        <f t="shared" si="60"/>
        <v>0</v>
      </c>
      <c r="BA187" s="280">
        <f t="shared" si="61"/>
        <v>0</v>
      </c>
      <c r="BB187" s="280">
        <f t="shared" si="62"/>
        <v>0</v>
      </c>
      <c r="BC187" s="280">
        <f t="shared" si="65"/>
        <v>0</v>
      </c>
      <c r="BD187" s="280">
        <f t="shared" si="66"/>
        <v>0</v>
      </c>
      <c r="BE187" s="280">
        <f t="shared" si="67"/>
        <v>0</v>
      </c>
      <c r="BF187" s="280">
        <f t="shared" si="68"/>
        <v>0</v>
      </c>
      <c r="BG187" s="280">
        <f t="shared" si="69"/>
        <v>0</v>
      </c>
      <c r="BH187" s="280">
        <f t="shared" si="70"/>
        <v>0</v>
      </c>
      <c r="BI187" s="280">
        <f t="shared" si="71"/>
        <v>0</v>
      </c>
      <c r="BJ187" s="280">
        <f t="shared" si="72"/>
        <v>0</v>
      </c>
      <c r="BK187" s="280">
        <f t="shared" si="73"/>
        <v>0</v>
      </c>
      <c r="BL187" s="279">
        <f t="shared" si="51"/>
        <v>0</v>
      </c>
      <c r="BN187" s="279">
        <f>BL187</f>
        <v>0</v>
      </c>
    </row>
    <row r="188" spans="1:66" x14ac:dyDescent="0.25">
      <c r="A188" s="268" t="s">
        <v>240</v>
      </c>
      <c r="B188" s="175">
        <v>1.49E-2</v>
      </c>
      <c r="C188" s="175">
        <v>1.66E-2</v>
      </c>
      <c r="D188" s="272">
        <v>225897.58</v>
      </c>
      <c r="E188" s="272">
        <v>225897.58</v>
      </c>
      <c r="F188" s="272">
        <v>225897.58</v>
      </c>
      <c r="G188" s="272">
        <v>225897.58</v>
      </c>
      <c r="H188" s="272">
        <v>225897.58</v>
      </c>
      <c r="I188" s="272">
        <v>225897.58</v>
      </c>
      <c r="J188" s="272">
        <v>225897.58</v>
      </c>
      <c r="K188" s="272">
        <v>225897.58</v>
      </c>
      <c r="L188" s="272">
        <v>225897.58</v>
      </c>
      <c r="M188" s="272">
        <v>225897.58</v>
      </c>
      <c r="N188" s="272">
        <v>225897.58</v>
      </c>
      <c r="O188" s="272">
        <v>225897.58</v>
      </c>
      <c r="P188" s="272">
        <f t="shared" si="48"/>
        <v>2710770.9600000004</v>
      </c>
      <c r="Q188" s="272">
        <v>225897.58</v>
      </c>
      <c r="R188" s="272">
        <v>225897.58</v>
      </c>
      <c r="S188" s="272">
        <v>225897.58</v>
      </c>
      <c r="T188" s="272">
        <v>225897.58</v>
      </c>
      <c r="U188" s="272">
        <v>225897.58</v>
      </c>
      <c r="V188" s="272">
        <v>225897.58</v>
      </c>
      <c r="W188" s="272">
        <v>225897.58</v>
      </c>
      <c r="X188" s="272">
        <v>225897.58</v>
      </c>
      <c r="Y188" s="272">
        <v>225897.58</v>
      </c>
      <c r="Z188" s="272">
        <v>225897.58</v>
      </c>
      <c r="AA188" s="272">
        <v>225897.58</v>
      </c>
      <c r="AB188" s="272">
        <v>225897.58</v>
      </c>
      <c r="AC188" s="272">
        <v>225897.58</v>
      </c>
      <c r="AD188" s="272">
        <v>225897.58</v>
      </c>
      <c r="AE188" s="272">
        <v>225897.58</v>
      </c>
      <c r="AF188" s="272">
        <v>225897.58</v>
      </c>
      <c r="AG188" s="170">
        <f t="shared" si="49"/>
        <v>2710770.9600000004</v>
      </c>
      <c r="AI188" s="279">
        <f t="shared" si="63"/>
        <v>280.49</v>
      </c>
      <c r="AJ188" s="279">
        <f t="shared" si="63"/>
        <v>280.49</v>
      </c>
      <c r="AK188" s="279">
        <f t="shared" si="63"/>
        <v>280.49</v>
      </c>
      <c r="AL188" s="279">
        <f t="shared" si="58"/>
        <v>280.49</v>
      </c>
      <c r="AM188" s="279">
        <f t="shared" si="58"/>
        <v>280.49</v>
      </c>
      <c r="AN188" s="279">
        <f t="shared" si="58"/>
        <v>280.49</v>
      </c>
      <c r="AO188" s="279">
        <f t="shared" si="58"/>
        <v>280.49</v>
      </c>
      <c r="AP188" s="279">
        <f t="shared" si="58"/>
        <v>280.49</v>
      </c>
      <c r="AQ188" s="279">
        <f t="shared" si="58"/>
        <v>280.49</v>
      </c>
      <c r="AR188" s="279">
        <f t="shared" si="74"/>
        <v>280.49</v>
      </c>
      <c r="AS188" s="279">
        <f t="shared" si="74"/>
        <v>280.49</v>
      </c>
      <c r="AT188" s="279">
        <f t="shared" si="74"/>
        <v>280.49</v>
      </c>
      <c r="AU188" s="280">
        <f t="shared" si="50"/>
        <v>3365.8799999999992</v>
      </c>
      <c r="AV188" s="280">
        <f t="shared" si="64"/>
        <v>280.49</v>
      </c>
      <c r="AW188" s="280">
        <f t="shared" si="64"/>
        <v>280.49</v>
      </c>
      <c r="AX188" s="280">
        <f t="shared" si="64"/>
        <v>280.49</v>
      </c>
      <c r="AY188" s="280">
        <f t="shared" si="59"/>
        <v>280.49</v>
      </c>
      <c r="AZ188" s="280">
        <f t="shared" si="60"/>
        <v>312.49</v>
      </c>
      <c r="BA188" s="280">
        <f t="shared" si="61"/>
        <v>312.49</v>
      </c>
      <c r="BB188" s="280">
        <f t="shared" si="62"/>
        <v>312.49</v>
      </c>
      <c r="BC188" s="280">
        <f t="shared" si="65"/>
        <v>312.49</v>
      </c>
      <c r="BD188" s="280">
        <f t="shared" si="66"/>
        <v>312.49</v>
      </c>
      <c r="BE188" s="280">
        <f t="shared" si="67"/>
        <v>312.49</v>
      </c>
      <c r="BF188" s="280">
        <f t="shared" si="68"/>
        <v>312.49</v>
      </c>
      <c r="BG188" s="280">
        <f t="shared" si="69"/>
        <v>312.49</v>
      </c>
      <c r="BH188" s="280">
        <f t="shared" si="70"/>
        <v>312.49</v>
      </c>
      <c r="BI188" s="280">
        <f t="shared" si="71"/>
        <v>312.49</v>
      </c>
      <c r="BJ188" s="280">
        <f t="shared" si="72"/>
        <v>312.49</v>
      </c>
      <c r="BK188" s="280">
        <f t="shared" si="73"/>
        <v>312.49</v>
      </c>
      <c r="BL188" s="279">
        <f t="shared" si="51"/>
        <v>3749.8799999999992</v>
      </c>
      <c r="BN188" s="279">
        <f>BL188</f>
        <v>3749.8799999999992</v>
      </c>
    </row>
    <row r="189" spans="1:66" x14ac:dyDescent="0.25">
      <c r="A189" s="268" t="s">
        <v>241</v>
      </c>
      <c r="B189" s="175">
        <v>1.49E-2</v>
      </c>
      <c r="C189" s="175">
        <v>1.66E-2</v>
      </c>
      <c r="D189" s="272">
        <v>13987843.16</v>
      </c>
      <c r="E189" s="272">
        <v>13987843.16</v>
      </c>
      <c r="F189" s="272">
        <v>13987843.16</v>
      </c>
      <c r="G189" s="272">
        <v>13987843.16</v>
      </c>
      <c r="H189" s="272">
        <v>14071053.310000001</v>
      </c>
      <c r="I189" s="272">
        <v>14154263.460000001</v>
      </c>
      <c r="J189" s="272">
        <v>14154263.460000001</v>
      </c>
      <c r="K189" s="272">
        <v>14167108.470000001</v>
      </c>
      <c r="L189" s="272">
        <v>14179953.48</v>
      </c>
      <c r="M189" s="272">
        <v>14179953.48</v>
      </c>
      <c r="N189" s="272">
        <v>14200698.695</v>
      </c>
      <c r="O189" s="272">
        <v>14221443.91</v>
      </c>
      <c r="P189" s="272">
        <f t="shared" si="48"/>
        <v>169280110.905</v>
      </c>
      <c r="Q189" s="272">
        <v>14221443.91</v>
      </c>
      <c r="R189" s="272">
        <v>14221443.91</v>
      </c>
      <c r="S189" s="272">
        <v>14221443.91</v>
      </c>
      <c r="T189" s="272">
        <v>14221443.91</v>
      </c>
      <c r="U189" s="272">
        <v>14221443.91</v>
      </c>
      <c r="V189" s="272">
        <v>14221443.91</v>
      </c>
      <c r="W189" s="272">
        <v>14221443.91</v>
      </c>
      <c r="X189" s="272">
        <v>14221443.91</v>
      </c>
      <c r="Y189" s="272">
        <v>14221443.91</v>
      </c>
      <c r="Z189" s="272">
        <v>14221443.91</v>
      </c>
      <c r="AA189" s="272">
        <v>17748209.16</v>
      </c>
      <c r="AB189" s="272">
        <v>21274974.41</v>
      </c>
      <c r="AC189" s="272">
        <v>21274974.41</v>
      </c>
      <c r="AD189" s="272">
        <v>21274974.41</v>
      </c>
      <c r="AE189" s="272">
        <v>21274974.41</v>
      </c>
      <c r="AF189" s="272">
        <v>21274974.41</v>
      </c>
      <c r="AG189" s="170">
        <f t="shared" si="49"/>
        <v>209451744.66999999</v>
      </c>
      <c r="AI189" s="279">
        <f t="shared" si="63"/>
        <v>17368.240000000002</v>
      </c>
      <c r="AJ189" s="279">
        <f t="shared" si="63"/>
        <v>17368.240000000002</v>
      </c>
      <c r="AK189" s="279">
        <f t="shared" si="63"/>
        <v>17368.240000000002</v>
      </c>
      <c r="AL189" s="279">
        <f t="shared" si="58"/>
        <v>17368.240000000002</v>
      </c>
      <c r="AM189" s="279">
        <f t="shared" si="58"/>
        <v>17471.560000000001</v>
      </c>
      <c r="AN189" s="279">
        <f t="shared" si="58"/>
        <v>17574.88</v>
      </c>
      <c r="AO189" s="279">
        <f t="shared" si="58"/>
        <v>17574.88</v>
      </c>
      <c r="AP189" s="279">
        <f t="shared" si="58"/>
        <v>17590.830000000002</v>
      </c>
      <c r="AQ189" s="279">
        <f t="shared" si="58"/>
        <v>17606.78</v>
      </c>
      <c r="AR189" s="279">
        <f t="shared" si="74"/>
        <v>17606.78</v>
      </c>
      <c r="AS189" s="279">
        <f t="shared" si="74"/>
        <v>17632.53</v>
      </c>
      <c r="AT189" s="279">
        <f t="shared" si="74"/>
        <v>17658.29</v>
      </c>
      <c r="AU189" s="280">
        <f t="shared" si="50"/>
        <v>210189.49000000002</v>
      </c>
      <c r="AV189" s="280">
        <f t="shared" si="64"/>
        <v>17658.29</v>
      </c>
      <c r="AW189" s="280">
        <f t="shared" si="64"/>
        <v>17658.29</v>
      </c>
      <c r="AX189" s="280">
        <f t="shared" si="64"/>
        <v>17658.29</v>
      </c>
      <c r="AY189" s="280">
        <f t="shared" si="59"/>
        <v>17658.29</v>
      </c>
      <c r="AZ189" s="280">
        <f t="shared" si="60"/>
        <v>19673</v>
      </c>
      <c r="BA189" s="280">
        <f t="shared" si="61"/>
        <v>19673</v>
      </c>
      <c r="BB189" s="280">
        <f t="shared" si="62"/>
        <v>19673</v>
      </c>
      <c r="BC189" s="280">
        <f t="shared" si="65"/>
        <v>19673</v>
      </c>
      <c r="BD189" s="280">
        <f t="shared" si="66"/>
        <v>19673</v>
      </c>
      <c r="BE189" s="280">
        <f t="shared" si="67"/>
        <v>19673</v>
      </c>
      <c r="BF189" s="280">
        <f t="shared" si="68"/>
        <v>24551.69</v>
      </c>
      <c r="BG189" s="280">
        <f t="shared" si="69"/>
        <v>29430.38</v>
      </c>
      <c r="BH189" s="280">
        <f t="shared" si="70"/>
        <v>29430.38</v>
      </c>
      <c r="BI189" s="280">
        <f t="shared" si="71"/>
        <v>29430.38</v>
      </c>
      <c r="BJ189" s="280">
        <f t="shared" si="72"/>
        <v>29430.38</v>
      </c>
      <c r="BK189" s="280">
        <f t="shared" si="73"/>
        <v>29430.38</v>
      </c>
      <c r="BL189" s="279">
        <f t="shared" si="51"/>
        <v>289741.59000000003</v>
      </c>
    </row>
    <row r="190" spans="1:66" x14ac:dyDescent="0.25">
      <c r="A190" s="268" t="s">
        <v>242</v>
      </c>
      <c r="B190" s="175">
        <v>4.9399999999999999E-2</v>
      </c>
      <c r="C190" s="175">
        <v>4.8500000000000001E-2</v>
      </c>
      <c r="D190" s="272">
        <v>951198.87</v>
      </c>
      <c r="E190" s="272">
        <v>951198.87</v>
      </c>
      <c r="F190" s="272">
        <v>951198.87</v>
      </c>
      <c r="G190" s="272">
        <v>951198.87</v>
      </c>
      <c r="H190" s="272">
        <v>951198.87</v>
      </c>
      <c r="I190" s="272">
        <v>951198.87</v>
      </c>
      <c r="J190" s="272">
        <v>951198.87</v>
      </c>
      <c r="K190" s="272">
        <v>951198.87</v>
      </c>
      <c r="L190" s="272">
        <v>951198.87</v>
      </c>
      <c r="M190" s="272">
        <v>951198.87</v>
      </c>
      <c r="N190" s="272">
        <v>951198.87</v>
      </c>
      <c r="O190" s="272">
        <v>951198.87</v>
      </c>
      <c r="P190" s="272">
        <f t="shared" si="48"/>
        <v>11414386.439999998</v>
      </c>
      <c r="Q190" s="272">
        <v>951198.87</v>
      </c>
      <c r="R190" s="272">
        <v>951198.87</v>
      </c>
      <c r="S190" s="272">
        <v>951198.87</v>
      </c>
      <c r="T190" s="272">
        <v>951198.87</v>
      </c>
      <c r="U190" s="272">
        <v>951198.87</v>
      </c>
      <c r="V190" s="272">
        <v>951198.87</v>
      </c>
      <c r="W190" s="272">
        <v>951198.87</v>
      </c>
      <c r="X190" s="272">
        <v>951198.87</v>
      </c>
      <c r="Y190" s="272">
        <v>951198.87</v>
      </c>
      <c r="Z190" s="272">
        <v>951198.87</v>
      </c>
      <c r="AA190" s="272">
        <v>951198.87</v>
      </c>
      <c r="AB190" s="272">
        <v>951198.87</v>
      </c>
      <c r="AC190" s="272">
        <v>951198.87</v>
      </c>
      <c r="AD190" s="272">
        <v>951198.87</v>
      </c>
      <c r="AE190" s="272">
        <v>951198.87</v>
      </c>
      <c r="AF190" s="272">
        <v>951198.87</v>
      </c>
      <c r="AG190" s="170">
        <f t="shared" si="49"/>
        <v>11414386.439999998</v>
      </c>
      <c r="AI190" s="279">
        <f t="shared" si="63"/>
        <v>3915.77</v>
      </c>
      <c r="AJ190" s="279">
        <f t="shared" si="63"/>
        <v>3915.77</v>
      </c>
      <c r="AK190" s="279">
        <f t="shared" si="63"/>
        <v>3915.77</v>
      </c>
      <c r="AL190" s="279">
        <f t="shared" si="58"/>
        <v>3915.77</v>
      </c>
      <c r="AM190" s="279">
        <f t="shared" si="58"/>
        <v>3915.77</v>
      </c>
      <c r="AN190" s="279">
        <f t="shared" si="58"/>
        <v>3915.77</v>
      </c>
      <c r="AO190" s="279">
        <f t="shared" si="58"/>
        <v>3915.77</v>
      </c>
      <c r="AP190" s="279">
        <f t="shared" si="58"/>
        <v>3915.77</v>
      </c>
      <c r="AQ190" s="279">
        <f t="shared" si="58"/>
        <v>3915.77</v>
      </c>
      <c r="AR190" s="279">
        <f t="shared" si="74"/>
        <v>3915.77</v>
      </c>
      <c r="AS190" s="279">
        <f t="shared" si="74"/>
        <v>3915.77</v>
      </c>
      <c r="AT190" s="279">
        <f t="shared" si="74"/>
        <v>3915.77</v>
      </c>
      <c r="AU190" s="280">
        <f t="shared" si="50"/>
        <v>46989.239999999991</v>
      </c>
      <c r="AV190" s="280">
        <f t="shared" si="64"/>
        <v>3915.77</v>
      </c>
      <c r="AW190" s="280">
        <f t="shared" si="64"/>
        <v>3915.77</v>
      </c>
      <c r="AX190" s="280">
        <f t="shared" si="64"/>
        <v>3915.77</v>
      </c>
      <c r="AY190" s="280">
        <f t="shared" si="59"/>
        <v>3915.77</v>
      </c>
      <c r="AZ190" s="280">
        <f t="shared" si="60"/>
        <v>3844.43</v>
      </c>
      <c r="BA190" s="280">
        <f t="shared" si="61"/>
        <v>3844.43</v>
      </c>
      <c r="BB190" s="280">
        <f t="shared" si="62"/>
        <v>3844.43</v>
      </c>
      <c r="BC190" s="280">
        <f t="shared" si="65"/>
        <v>3844.43</v>
      </c>
      <c r="BD190" s="280">
        <f t="shared" si="66"/>
        <v>3844.43</v>
      </c>
      <c r="BE190" s="280">
        <f t="shared" si="67"/>
        <v>3844.43</v>
      </c>
      <c r="BF190" s="280">
        <f t="shared" si="68"/>
        <v>3844.43</v>
      </c>
      <c r="BG190" s="280">
        <f t="shared" si="69"/>
        <v>3844.43</v>
      </c>
      <c r="BH190" s="280">
        <f t="shared" si="70"/>
        <v>3844.43</v>
      </c>
      <c r="BI190" s="280">
        <f t="shared" si="71"/>
        <v>3844.43</v>
      </c>
      <c r="BJ190" s="280">
        <f t="shared" si="72"/>
        <v>3844.43</v>
      </c>
      <c r="BK190" s="280">
        <f t="shared" si="73"/>
        <v>3844.43</v>
      </c>
      <c r="BL190" s="279">
        <f t="shared" si="51"/>
        <v>46133.159999999996</v>
      </c>
    </row>
    <row r="191" spans="1:66" x14ac:dyDescent="0.25">
      <c r="A191" s="268" t="s">
        <v>637</v>
      </c>
      <c r="B191" s="175">
        <v>4.9399999999999999E-2</v>
      </c>
      <c r="C191" s="175">
        <v>4.8500000000000001E-2</v>
      </c>
      <c r="D191" s="272">
        <v>0</v>
      </c>
      <c r="E191" s="272">
        <v>0</v>
      </c>
      <c r="F191" s="272">
        <v>0</v>
      </c>
      <c r="G191" s="272">
        <v>0</v>
      </c>
      <c r="H191" s="272">
        <v>0</v>
      </c>
      <c r="I191" s="272">
        <v>0</v>
      </c>
      <c r="J191" s="272">
        <v>0</v>
      </c>
      <c r="K191" s="272">
        <v>0</v>
      </c>
      <c r="L191" s="272">
        <v>0</v>
      </c>
      <c r="M191" s="272">
        <v>0</v>
      </c>
      <c r="N191" s="272">
        <v>0</v>
      </c>
      <c r="O191" s="272">
        <v>0</v>
      </c>
      <c r="P191" s="272">
        <f t="shared" si="48"/>
        <v>0</v>
      </c>
      <c r="Q191" s="272">
        <v>0</v>
      </c>
      <c r="R191" s="272">
        <v>0</v>
      </c>
      <c r="S191" s="272">
        <v>0</v>
      </c>
      <c r="T191" s="272">
        <v>0</v>
      </c>
      <c r="U191" s="272">
        <v>0</v>
      </c>
      <c r="V191" s="272">
        <v>0</v>
      </c>
      <c r="W191" s="272">
        <v>0</v>
      </c>
      <c r="X191" s="272">
        <v>0</v>
      </c>
      <c r="Y191" s="272">
        <v>0</v>
      </c>
      <c r="Z191" s="272">
        <v>0</v>
      </c>
      <c r="AA191" s="272">
        <v>0</v>
      </c>
      <c r="AB191" s="272">
        <v>0</v>
      </c>
      <c r="AC191" s="272">
        <v>0</v>
      </c>
      <c r="AD191" s="272">
        <v>0</v>
      </c>
      <c r="AE191" s="272">
        <v>0</v>
      </c>
      <c r="AF191" s="272">
        <v>0</v>
      </c>
      <c r="AG191" s="170">
        <f t="shared" si="49"/>
        <v>0</v>
      </c>
      <c r="AI191" s="279">
        <f t="shared" si="63"/>
        <v>0</v>
      </c>
      <c r="AJ191" s="279">
        <f t="shared" si="63"/>
        <v>0</v>
      </c>
      <c r="AK191" s="279">
        <f t="shared" si="63"/>
        <v>0</v>
      </c>
      <c r="AL191" s="279">
        <f t="shared" si="58"/>
        <v>0</v>
      </c>
      <c r="AM191" s="279">
        <f t="shared" si="58"/>
        <v>0</v>
      </c>
      <c r="AN191" s="279">
        <f t="shared" si="58"/>
        <v>0</v>
      </c>
      <c r="AO191" s="279">
        <f t="shared" si="58"/>
        <v>0</v>
      </c>
      <c r="AP191" s="279">
        <f t="shared" si="58"/>
        <v>0</v>
      </c>
      <c r="AQ191" s="279">
        <f t="shared" si="58"/>
        <v>0</v>
      </c>
      <c r="AR191" s="279">
        <f t="shared" si="74"/>
        <v>0</v>
      </c>
      <c r="AS191" s="279">
        <f t="shared" si="74"/>
        <v>0</v>
      </c>
      <c r="AT191" s="279">
        <f t="shared" si="74"/>
        <v>0</v>
      </c>
      <c r="AU191" s="280">
        <f t="shared" si="50"/>
        <v>0</v>
      </c>
      <c r="AV191" s="280">
        <f t="shared" si="64"/>
        <v>0</v>
      </c>
      <c r="AW191" s="280">
        <f t="shared" si="64"/>
        <v>0</v>
      </c>
      <c r="AX191" s="280">
        <f t="shared" si="64"/>
        <v>0</v>
      </c>
      <c r="AY191" s="280">
        <f t="shared" si="59"/>
        <v>0</v>
      </c>
      <c r="AZ191" s="280">
        <f t="shared" si="60"/>
        <v>0</v>
      </c>
      <c r="BA191" s="280">
        <f t="shared" si="61"/>
        <v>0</v>
      </c>
      <c r="BB191" s="280">
        <f t="shared" si="62"/>
        <v>0</v>
      </c>
      <c r="BC191" s="280">
        <f t="shared" si="65"/>
        <v>0</v>
      </c>
      <c r="BD191" s="280">
        <f t="shared" si="66"/>
        <v>0</v>
      </c>
      <c r="BE191" s="280">
        <f t="shared" si="67"/>
        <v>0</v>
      </c>
      <c r="BF191" s="280">
        <f t="shared" si="68"/>
        <v>0</v>
      </c>
      <c r="BG191" s="280">
        <f t="shared" si="69"/>
        <v>0</v>
      </c>
      <c r="BH191" s="280">
        <f t="shared" si="70"/>
        <v>0</v>
      </c>
      <c r="BI191" s="280">
        <f t="shared" si="71"/>
        <v>0</v>
      </c>
      <c r="BJ191" s="280">
        <f t="shared" si="72"/>
        <v>0</v>
      </c>
      <c r="BK191" s="280">
        <f t="shared" si="73"/>
        <v>0</v>
      </c>
      <c r="BL191" s="279">
        <f t="shared" si="51"/>
        <v>0</v>
      </c>
      <c r="BN191" s="279">
        <f>BL191</f>
        <v>0</v>
      </c>
    </row>
    <row r="192" spans="1:66" x14ac:dyDescent="0.25">
      <c r="A192" s="268" t="s">
        <v>243</v>
      </c>
      <c r="B192" s="175">
        <v>1.4500000000000001E-2</v>
      </c>
      <c r="C192" s="175">
        <v>1.7299999999999999E-2</v>
      </c>
      <c r="D192" s="272">
        <v>2536658.89</v>
      </c>
      <c r="E192" s="272">
        <v>2536658.89</v>
      </c>
      <c r="F192" s="272">
        <v>2536658.89</v>
      </c>
      <c r="G192" s="272">
        <v>2536658.89</v>
      </c>
      <c r="H192" s="272">
        <v>2536658.89</v>
      </c>
      <c r="I192" s="272">
        <v>2536658.89</v>
      </c>
      <c r="J192" s="272">
        <v>2536658.89</v>
      </c>
      <c r="K192" s="272">
        <v>2536658.89</v>
      </c>
      <c r="L192" s="272">
        <v>2536658.89</v>
      </c>
      <c r="M192" s="272">
        <v>2536658.89</v>
      </c>
      <c r="N192" s="272">
        <v>2536658.89</v>
      </c>
      <c r="O192" s="272">
        <v>2536658.89</v>
      </c>
      <c r="P192" s="272">
        <f t="shared" si="48"/>
        <v>30439906.680000003</v>
      </c>
      <c r="Q192" s="272">
        <v>2536658.89</v>
      </c>
      <c r="R192" s="272">
        <v>2536658.89</v>
      </c>
      <c r="S192" s="272">
        <v>2536658.89</v>
      </c>
      <c r="T192" s="272">
        <v>2536658.89</v>
      </c>
      <c r="U192" s="272">
        <v>2536658.89</v>
      </c>
      <c r="V192" s="272">
        <v>2536658.89</v>
      </c>
      <c r="W192" s="272">
        <v>2536658.89</v>
      </c>
      <c r="X192" s="272">
        <v>2536658.89</v>
      </c>
      <c r="Y192" s="272">
        <v>2536658.89</v>
      </c>
      <c r="Z192" s="272">
        <v>2536658.89</v>
      </c>
      <c r="AA192" s="272">
        <v>2536658.89</v>
      </c>
      <c r="AB192" s="272">
        <v>2536658.89</v>
      </c>
      <c r="AC192" s="272">
        <v>2536658.89</v>
      </c>
      <c r="AD192" s="272">
        <v>2536658.89</v>
      </c>
      <c r="AE192" s="272">
        <v>2536658.89</v>
      </c>
      <c r="AF192" s="272">
        <v>2536658.89</v>
      </c>
      <c r="AG192" s="170">
        <f t="shared" si="49"/>
        <v>30439906.680000003</v>
      </c>
      <c r="AI192" s="279">
        <f t="shared" si="63"/>
        <v>3065.13</v>
      </c>
      <c r="AJ192" s="279">
        <f t="shared" si="63"/>
        <v>3065.13</v>
      </c>
      <c r="AK192" s="279">
        <f t="shared" si="63"/>
        <v>3065.13</v>
      </c>
      <c r="AL192" s="279">
        <f t="shared" si="58"/>
        <v>3065.13</v>
      </c>
      <c r="AM192" s="279">
        <f t="shared" si="58"/>
        <v>3065.13</v>
      </c>
      <c r="AN192" s="279">
        <f t="shared" si="58"/>
        <v>3065.13</v>
      </c>
      <c r="AO192" s="279">
        <f t="shared" si="58"/>
        <v>3065.13</v>
      </c>
      <c r="AP192" s="279">
        <f t="shared" si="58"/>
        <v>3065.13</v>
      </c>
      <c r="AQ192" s="279">
        <f t="shared" si="58"/>
        <v>3065.13</v>
      </c>
      <c r="AR192" s="279">
        <f t="shared" si="74"/>
        <v>3065.13</v>
      </c>
      <c r="AS192" s="279">
        <f t="shared" si="74"/>
        <v>3065.13</v>
      </c>
      <c r="AT192" s="279">
        <f t="shared" si="74"/>
        <v>3065.13</v>
      </c>
      <c r="AU192" s="280">
        <f t="shared" si="50"/>
        <v>36781.560000000005</v>
      </c>
      <c r="AV192" s="280">
        <f t="shared" si="64"/>
        <v>3065.13</v>
      </c>
      <c r="AW192" s="280">
        <f t="shared" si="64"/>
        <v>3065.13</v>
      </c>
      <c r="AX192" s="280">
        <f t="shared" si="64"/>
        <v>3065.13</v>
      </c>
      <c r="AY192" s="280">
        <f t="shared" si="59"/>
        <v>3065.13</v>
      </c>
      <c r="AZ192" s="280">
        <f t="shared" si="60"/>
        <v>3657.02</v>
      </c>
      <c r="BA192" s="280">
        <f t="shared" si="61"/>
        <v>3657.02</v>
      </c>
      <c r="BB192" s="280">
        <f t="shared" si="62"/>
        <v>3657.02</v>
      </c>
      <c r="BC192" s="280">
        <f>ROUND(X192*$C192/12,2)</f>
        <v>3657.02</v>
      </c>
      <c r="BD192" s="280">
        <f>ROUND(Y192*$C192/12,2)</f>
        <v>3657.02</v>
      </c>
      <c r="BE192" s="280">
        <f>ROUND(Z192*$C192/12,2)</f>
        <v>3657.02</v>
      </c>
      <c r="BF192" s="280">
        <f t="shared" ref="BF192:BK234" si="75">ROUND(AA192*$C192/12,2)</f>
        <v>3657.02</v>
      </c>
      <c r="BG192" s="280">
        <f t="shared" si="75"/>
        <v>3657.02</v>
      </c>
      <c r="BH192" s="280">
        <f t="shared" si="75"/>
        <v>3657.02</v>
      </c>
      <c r="BI192" s="280">
        <f t="shared" si="75"/>
        <v>3657.02</v>
      </c>
      <c r="BJ192" s="280">
        <f t="shared" si="75"/>
        <v>3657.02</v>
      </c>
      <c r="BK192" s="280">
        <f t="shared" si="75"/>
        <v>3657.02</v>
      </c>
      <c r="BL192" s="279">
        <f t="shared" si="51"/>
        <v>43884.239999999991</v>
      </c>
      <c r="BN192" s="279">
        <f>BL192</f>
        <v>43884.239999999991</v>
      </c>
    </row>
    <row r="193" spans="1:66" x14ac:dyDescent="0.25">
      <c r="A193" s="268" t="s">
        <v>244</v>
      </c>
      <c r="B193" s="175">
        <v>1.4500000000000001E-2</v>
      </c>
      <c r="C193" s="175">
        <v>1.7299999999999999E-2</v>
      </c>
      <c r="D193" s="272">
        <v>31027550.93</v>
      </c>
      <c r="E193" s="272">
        <v>31027550.93</v>
      </c>
      <c r="F193" s="272">
        <v>31027550.93</v>
      </c>
      <c r="G193" s="272">
        <v>31027550.93</v>
      </c>
      <c r="H193" s="272">
        <v>31027550.93</v>
      </c>
      <c r="I193" s="272">
        <v>31024493.129999999</v>
      </c>
      <c r="J193" s="272">
        <v>31021435.32</v>
      </c>
      <c r="K193" s="272">
        <v>31021435.32</v>
      </c>
      <c r="L193" s="272">
        <v>31021435.32</v>
      </c>
      <c r="M193" s="272">
        <v>31021435.32</v>
      </c>
      <c r="N193" s="272">
        <v>31044610.824999999</v>
      </c>
      <c r="O193" s="272">
        <v>31067786.330000002</v>
      </c>
      <c r="P193" s="272">
        <f t="shared" si="48"/>
        <v>372360386.21499997</v>
      </c>
      <c r="Q193" s="272">
        <v>31067786.330000002</v>
      </c>
      <c r="R193" s="272">
        <v>31067786.330000002</v>
      </c>
      <c r="S193" s="272">
        <v>31067786.330000002</v>
      </c>
      <c r="T193" s="272">
        <v>31067786.330000002</v>
      </c>
      <c r="U193" s="272">
        <v>31067786.330000002</v>
      </c>
      <c r="V193" s="272">
        <v>31067786.330000002</v>
      </c>
      <c r="W193" s="272">
        <v>31067786.330000002</v>
      </c>
      <c r="X193" s="272">
        <v>31067786.330000002</v>
      </c>
      <c r="Y193" s="272">
        <v>31067786.330000002</v>
      </c>
      <c r="Z193" s="272">
        <v>31067786.330000002</v>
      </c>
      <c r="AA193" s="272">
        <v>31067786.330000002</v>
      </c>
      <c r="AB193" s="272">
        <v>31067786.330000002</v>
      </c>
      <c r="AC193" s="272">
        <v>31067786.330000002</v>
      </c>
      <c r="AD193" s="272">
        <v>31067786.330000002</v>
      </c>
      <c r="AE193" s="272">
        <v>31067786.330000002</v>
      </c>
      <c r="AF193" s="272">
        <v>31067786.330000002</v>
      </c>
      <c r="AG193" s="170">
        <f t="shared" si="49"/>
        <v>372813435.95999998</v>
      </c>
      <c r="AI193" s="279">
        <f t="shared" si="63"/>
        <v>37491.620000000003</v>
      </c>
      <c r="AJ193" s="279">
        <f t="shared" si="63"/>
        <v>37491.620000000003</v>
      </c>
      <c r="AK193" s="279">
        <f t="shared" si="63"/>
        <v>37491.620000000003</v>
      </c>
      <c r="AL193" s="279">
        <f t="shared" si="58"/>
        <v>37491.620000000003</v>
      </c>
      <c r="AM193" s="279">
        <f t="shared" si="58"/>
        <v>37491.620000000003</v>
      </c>
      <c r="AN193" s="279">
        <f t="shared" si="58"/>
        <v>37487.93</v>
      </c>
      <c r="AO193" s="279">
        <f t="shared" si="58"/>
        <v>37484.230000000003</v>
      </c>
      <c r="AP193" s="279">
        <f t="shared" si="58"/>
        <v>37484.230000000003</v>
      </c>
      <c r="AQ193" s="279">
        <f t="shared" si="58"/>
        <v>37484.230000000003</v>
      </c>
      <c r="AR193" s="279">
        <f t="shared" si="74"/>
        <v>37484.230000000003</v>
      </c>
      <c r="AS193" s="279">
        <f t="shared" si="74"/>
        <v>37512.239999999998</v>
      </c>
      <c r="AT193" s="279">
        <f t="shared" si="74"/>
        <v>37540.239999999998</v>
      </c>
      <c r="AU193" s="280">
        <f t="shared" si="50"/>
        <v>449935.42999999993</v>
      </c>
      <c r="AV193" s="280">
        <f t="shared" si="64"/>
        <v>37540.239999999998</v>
      </c>
      <c r="AW193" s="280">
        <f t="shared" si="64"/>
        <v>37540.239999999998</v>
      </c>
      <c r="AX193" s="280">
        <f t="shared" si="64"/>
        <v>37540.239999999998</v>
      </c>
      <c r="AY193" s="280">
        <f t="shared" si="59"/>
        <v>37540.239999999998</v>
      </c>
      <c r="AZ193" s="280">
        <f t="shared" ref="AZ193:BE235" si="76">ROUND(U193*$C193/12,2)</f>
        <v>44789.39</v>
      </c>
      <c r="BA193" s="280">
        <f t="shared" si="76"/>
        <v>44789.39</v>
      </c>
      <c r="BB193" s="280">
        <f t="shared" si="76"/>
        <v>44789.39</v>
      </c>
      <c r="BC193" s="280">
        <f t="shared" si="76"/>
        <v>44789.39</v>
      </c>
      <c r="BD193" s="280">
        <f t="shared" si="76"/>
        <v>44789.39</v>
      </c>
      <c r="BE193" s="280">
        <f t="shared" si="76"/>
        <v>44789.39</v>
      </c>
      <c r="BF193" s="280">
        <f t="shared" si="75"/>
        <v>44789.39</v>
      </c>
      <c r="BG193" s="280">
        <f t="shared" si="75"/>
        <v>44789.39</v>
      </c>
      <c r="BH193" s="280">
        <f t="shared" si="75"/>
        <v>44789.39</v>
      </c>
      <c r="BI193" s="280">
        <f t="shared" si="75"/>
        <v>44789.39</v>
      </c>
      <c r="BJ193" s="280">
        <f t="shared" si="75"/>
        <v>44789.39</v>
      </c>
      <c r="BK193" s="280">
        <f t="shared" si="75"/>
        <v>44789.39</v>
      </c>
      <c r="BL193" s="279">
        <f t="shared" si="51"/>
        <v>537472.68000000005</v>
      </c>
    </row>
    <row r="194" spans="1:66" x14ac:dyDescent="0.25">
      <c r="A194" s="268" t="s">
        <v>245</v>
      </c>
      <c r="B194" s="175">
        <v>1.67E-2</v>
      </c>
      <c r="C194" s="175">
        <v>3.56E-2</v>
      </c>
      <c r="D194" s="272">
        <v>20283650.690000001</v>
      </c>
      <c r="E194" s="272">
        <v>20283650.690000001</v>
      </c>
      <c r="F194" s="272">
        <v>20283650.690000001</v>
      </c>
      <c r="G194" s="272">
        <v>20283650.690000001</v>
      </c>
      <c r="H194" s="272">
        <v>20283650.690000001</v>
      </c>
      <c r="I194" s="272">
        <v>20283650.690000001</v>
      </c>
      <c r="J194" s="272">
        <v>20283650.690000001</v>
      </c>
      <c r="K194" s="272">
        <v>20283650.690000001</v>
      </c>
      <c r="L194" s="272">
        <v>20283650.690000001</v>
      </c>
      <c r="M194" s="272">
        <v>20283650.690000001</v>
      </c>
      <c r="N194" s="272">
        <v>20283650.690000001</v>
      </c>
      <c r="O194" s="272">
        <v>20283650.690000001</v>
      </c>
      <c r="P194" s="272">
        <f t="shared" si="48"/>
        <v>243403808.28</v>
      </c>
      <c r="Q194" s="272">
        <v>20283650.690000001</v>
      </c>
      <c r="R194" s="272">
        <v>20283650.690000001</v>
      </c>
      <c r="S194" s="272">
        <v>20283650.690000001</v>
      </c>
      <c r="T194" s="272">
        <v>20283650.690000001</v>
      </c>
      <c r="U194" s="272">
        <v>20283650.690000001</v>
      </c>
      <c r="V194" s="272">
        <v>20283650.690000001</v>
      </c>
      <c r="W194" s="272">
        <v>20283650.690000001</v>
      </c>
      <c r="X194" s="272">
        <v>20283650.690000001</v>
      </c>
      <c r="Y194" s="272">
        <v>20283650.690000001</v>
      </c>
      <c r="Z194" s="272">
        <v>20283650.690000001</v>
      </c>
      <c r="AA194" s="272">
        <v>20283650.690000001</v>
      </c>
      <c r="AB194" s="272">
        <v>20283650.690000001</v>
      </c>
      <c r="AC194" s="272">
        <v>20283650.690000001</v>
      </c>
      <c r="AD194" s="272">
        <v>20283650.690000001</v>
      </c>
      <c r="AE194" s="272">
        <v>20283650.690000001</v>
      </c>
      <c r="AF194" s="272">
        <v>20283650.690000001</v>
      </c>
      <c r="AG194" s="170">
        <f t="shared" si="49"/>
        <v>243403808.28</v>
      </c>
      <c r="AI194" s="279">
        <f t="shared" si="63"/>
        <v>28228.080000000002</v>
      </c>
      <c r="AJ194" s="279">
        <f t="shared" si="63"/>
        <v>28228.080000000002</v>
      </c>
      <c r="AK194" s="279">
        <f t="shared" si="63"/>
        <v>28228.080000000002</v>
      </c>
      <c r="AL194" s="279">
        <f t="shared" si="58"/>
        <v>28228.080000000002</v>
      </c>
      <c r="AM194" s="279">
        <f t="shared" si="58"/>
        <v>28228.080000000002</v>
      </c>
      <c r="AN194" s="279">
        <f t="shared" si="58"/>
        <v>28228.080000000002</v>
      </c>
      <c r="AO194" s="279">
        <f t="shared" si="58"/>
        <v>28228.080000000002</v>
      </c>
      <c r="AP194" s="279">
        <f t="shared" si="58"/>
        <v>28228.080000000002</v>
      </c>
      <c r="AQ194" s="279">
        <f t="shared" si="58"/>
        <v>28228.080000000002</v>
      </c>
      <c r="AR194" s="279">
        <f t="shared" si="74"/>
        <v>28228.080000000002</v>
      </c>
      <c r="AS194" s="279">
        <f t="shared" si="74"/>
        <v>28228.080000000002</v>
      </c>
      <c r="AT194" s="279">
        <f t="shared" si="74"/>
        <v>28228.080000000002</v>
      </c>
      <c r="AU194" s="280">
        <f t="shared" si="50"/>
        <v>338736.96000000014</v>
      </c>
      <c r="AV194" s="280">
        <f t="shared" si="64"/>
        <v>28228.080000000002</v>
      </c>
      <c r="AW194" s="280">
        <f t="shared" si="64"/>
        <v>28228.080000000002</v>
      </c>
      <c r="AX194" s="280">
        <f t="shared" si="64"/>
        <v>28228.080000000002</v>
      </c>
      <c r="AY194" s="280">
        <f t="shared" si="59"/>
        <v>28228.080000000002</v>
      </c>
      <c r="AZ194" s="280">
        <f t="shared" si="76"/>
        <v>60174.83</v>
      </c>
      <c r="BA194" s="280">
        <f t="shared" si="76"/>
        <v>60174.83</v>
      </c>
      <c r="BB194" s="280">
        <f t="shared" si="76"/>
        <v>60174.83</v>
      </c>
      <c r="BC194" s="280">
        <f t="shared" si="76"/>
        <v>60174.83</v>
      </c>
      <c r="BD194" s="280">
        <f t="shared" si="76"/>
        <v>60174.83</v>
      </c>
      <c r="BE194" s="280">
        <f t="shared" si="76"/>
        <v>60174.83</v>
      </c>
      <c r="BF194" s="280">
        <f t="shared" si="75"/>
        <v>60174.83</v>
      </c>
      <c r="BG194" s="280">
        <f t="shared" si="75"/>
        <v>60174.83</v>
      </c>
      <c r="BH194" s="280">
        <f t="shared" si="75"/>
        <v>60174.83</v>
      </c>
      <c r="BI194" s="280">
        <f t="shared" si="75"/>
        <v>60174.83</v>
      </c>
      <c r="BJ194" s="280">
        <f t="shared" si="75"/>
        <v>60174.83</v>
      </c>
      <c r="BK194" s="280">
        <f t="shared" si="75"/>
        <v>60174.83</v>
      </c>
      <c r="BL194" s="279">
        <f t="shared" si="51"/>
        <v>722097.96</v>
      </c>
      <c r="BN194" s="279">
        <f>BL194</f>
        <v>722097.96</v>
      </c>
    </row>
    <row r="195" spans="1:66" x14ac:dyDescent="0.25">
      <c r="A195" s="268" t="s">
        <v>246</v>
      </c>
      <c r="B195" s="175">
        <v>1.67E-2</v>
      </c>
      <c r="C195" s="175">
        <v>3.56E-2</v>
      </c>
      <c r="D195" s="272">
        <v>2852247.61</v>
      </c>
      <c r="E195" s="272">
        <v>2852247.61</v>
      </c>
      <c r="F195" s="272">
        <v>2852247.61</v>
      </c>
      <c r="G195" s="272">
        <v>2852247.61</v>
      </c>
      <c r="H195" s="272">
        <v>2852247.61</v>
      </c>
      <c r="I195" s="272">
        <v>2852247.61</v>
      </c>
      <c r="J195" s="272">
        <v>2852247.61</v>
      </c>
      <c r="K195" s="272">
        <v>2852247.61</v>
      </c>
      <c r="L195" s="272">
        <v>2852247.61</v>
      </c>
      <c r="M195" s="272">
        <v>2852247.61</v>
      </c>
      <c r="N195" s="272">
        <v>2852247.61</v>
      </c>
      <c r="O195" s="272">
        <v>2852247.61</v>
      </c>
      <c r="P195" s="272">
        <f t="shared" si="48"/>
        <v>34226971.32</v>
      </c>
      <c r="Q195" s="272">
        <v>2852247.61</v>
      </c>
      <c r="R195" s="272">
        <v>2852247.61</v>
      </c>
      <c r="S195" s="272">
        <v>2852247.61</v>
      </c>
      <c r="T195" s="272">
        <v>2852247.61</v>
      </c>
      <c r="U195" s="272">
        <v>2852247.61</v>
      </c>
      <c r="V195" s="272">
        <v>2852247.61</v>
      </c>
      <c r="W195" s="272">
        <v>2852247.61</v>
      </c>
      <c r="X195" s="272">
        <v>2852247.61</v>
      </c>
      <c r="Y195" s="272">
        <v>2852247.61</v>
      </c>
      <c r="Z195" s="272">
        <v>2852247.61</v>
      </c>
      <c r="AA195" s="272">
        <v>2852247.61</v>
      </c>
      <c r="AB195" s="272">
        <v>2852247.61</v>
      </c>
      <c r="AC195" s="272">
        <v>2852247.61</v>
      </c>
      <c r="AD195" s="272">
        <v>2852247.61</v>
      </c>
      <c r="AE195" s="272">
        <v>2852247.61</v>
      </c>
      <c r="AF195" s="272">
        <v>2852247.61</v>
      </c>
      <c r="AG195" s="170">
        <f t="shared" si="49"/>
        <v>34226971.32</v>
      </c>
      <c r="AI195" s="279">
        <f t="shared" si="63"/>
        <v>3969.38</v>
      </c>
      <c r="AJ195" s="279">
        <f t="shared" si="63"/>
        <v>3969.38</v>
      </c>
      <c r="AK195" s="279">
        <f t="shared" si="63"/>
        <v>3969.38</v>
      </c>
      <c r="AL195" s="279">
        <f t="shared" si="58"/>
        <v>3969.38</v>
      </c>
      <c r="AM195" s="279">
        <f t="shared" si="58"/>
        <v>3969.38</v>
      </c>
      <c r="AN195" s="279">
        <f t="shared" si="58"/>
        <v>3969.38</v>
      </c>
      <c r="AO195" s="279">
        <f t="shared" si="58"/>
        <v>3969.38</v>
      </c>
      <c r="AP195" s="279">
        <f t="shared" si="58"/>
        <v>3969.38</v>
      </c>
      <c r="AQ195" s="279">
        <f t="shared" si="58"/>
        <v>3969.38</v>
      </c>
      <c r="AR195" s="279">
        <f t="shared" si="74"/>
        <v>3969.38</v>
      </c>
      <c r="AS195" s="279">
        <f t="shared" si="74"/>
        <v>3969.38</v>
      </c>
      <c r="AT195" s="279">
        <f t="shared" si="74"/>
        <v>3969.38</v>
      </c>
      <c r="AU195" s="280">
        <f t="shared" si="50"/>
        <v>47632.56</v>
      </c>
      <c r="AV195" s="280">
        <f t="shared" si="64"/>
        <v>3969.38</v>
      </c>
      <c r="AW195" s="280">
        <f t="shared" si="64"/>
        <v>3969.38</v>
      </c>
      <c r="AX195" s="280">
        <f t="shared" si="64"/>
        <v>3969.38</v>
      </c>
      <c r="AY195" s="280">
        <f t="shared" si="59"/>
        <v>3969.38</v>
      </c>
      <c r="AZ195" s="280">
        <f t="shared" si="76"/>
        <v>8461.67</v>
      </c>
      <c r="BA195" s="280">
        <f t="shared" si="76"/>
        <v>8461.67</v>
      </c>
      <c r="BB195" s="280">
        <f t="shared" si="76"/>
        <v>8461.67</v>
      </c>
      <c r="BC195" s="280">
        <f t="shared" si="76"/>
        <v>8461.67</v>
      </c>
      <c r="BD195" s="280">
        <f t="shared" si="76"/>
        <v>8461.67</v>
      </c>
      <c r="BE195" s="280">
        <f t="shared" si="76"/>
        <v>8461.67</v>
      </c>
      <c r="BF195" s="280">
        <f t="shared" si="75"/>
        <v>8461.67</v>
      </c>
      <c r="BG195" s="280">
        <f t="shared" si="75"/>
        <v>8461.67</v>
      </c>
      <c r="BH195" s="280">
        <f t="shared" si="75"/>
        <v>8461.67</v>
      </c>
      <c r="BI195" s="280">
        <f t="shared" si="75"/>
        <v>8461.67</v>
      </c>
      <c r="BJ195" s="280">
        <f t="shared" si="75"/>
        <v>8461.67</v>
      </c>
      <c r="BK195" s="280">
        <f t="shared" si="75"/>
        <v>8461.67</v>
      </c>
      <c r="BL195" s="279">
        <f t="shared" si="51"/>
        <v>101540.04</v>
      </c>
      <c r="BN195" s="279">
        <f>BL195</f>
        <v>101540.04</v>
      </c>
    </row>
    <row r="196" spans="1:66" x14ac:dyDescent="0.25">
      <c r="A196" s="268" t="s">
        <v>247</v>
      </c>
      <c r="B196" s="175">
        <v>1.67E-2</v>
      </c>
      <c r="C196" s="175">
        <v>3.56E-2</v>
      </c>
      <c r="D196" s="272">
        <v>29048898.91</v>
      </c>
      <c r="E196" s="272">
        <v>29048898.91</v>
      </c>
      <c r="F196" s="272">
        <v>29048898.91</v>
      </c>
      <c r="G196" s="272">
        <v>29048898.91</v>
      </c>
      <c r="H196" s="272">
        <v>29048898.91</v>
      </c>
      <c r="I196" s="272">
        <v>29048898.91</v>
      </c>
      <c r="J196" s="272">
        <v>29065666.395</v>
      </c>
      <c r="K196" s="272">
        <v>29133734.574999999</v>
      </c>
      <c r="L196" s="272">
        <v>29185035.27</v>
      </c>
      <c r="M196" s="272">
        <v>29185035.27</v>
      </c>
      <c r="N196" s="272">
        <v>29281211.555</v>
      </c>
      <c r="O196" s="272">
        <v>29377387.84</v>
      </c>
      <c r="P196" s="272">
        <f t="shared" si="48"/>
        <v>349521464.36500001</v>
      </c>
      <c r="Q196" s="272">
        <v>29377387.84</v>
      </c>
      <c r="R196" s="272">
        <v>29377387.84</v>
      </c>
      <c r="S196" s="272">
        <v>29377387.84</v>
      </c>
      <c r="T196" s="272">
        <v>29377387.84</v>
      </c>
      <c r="U196" s="272">
        <v>29377387.84</v>
      </c>
      <c r="V196" s="272">
        <v>29377387.84</v>
      </c>
      <c r="W196" s="272">
        <v>29377387.84</v>
      </c>
      <c r="X196" s="272">
        <v>29377387.84</v>
      </c>
      <c r="Y196" s="272">
        <v>29377387.84</v>
      </c>
      <c r="Z196" s="272">
        <v>29377387.84</v>
      </c>
      <c r="AA196" s="272">
        <v>29377387.84</v>
      </c>
      <c r="AB196" s="272">
        <v>29377387.84</v>
      </c>
      <c r="AC196" s="272">
        <v>29377387.84</v>
      </c>
      <c r="AD196" s="272">
        <v>29377387.84</v>
      </c>
      <c r="AE196" s="272">
        <v>29377387.84</v>
      </c>
      <c r="AF196" s="272">
        <v>29183104.469999999</v>
      </c>
      <c r="AG196" s="170">
        <f t="shared" si="49"/>
        <v>352334370.70999992</v>
      </c>
      <c r="AI196" s="279">
        <f t="shared" si="63"/>
        <v>40426.379999999997</v>
      </c>
      <c r="AJ196" s="279">
        <f t="shared" si="63"/>
        <v>40426.379999999997</v>
      </c>
      <c r="AK196" s="279">
        <f t="shared" si="63"/>
        <v>40426.379999999997</v>
      </c>
      <c r="AL196" s="279">
        <f t="shared" si="58"/>
        <v>40426.379999999997</v>
      </c>
      <c r="AM196" s="279">
        <f t="shared" si="58"/>
        <v>40426.379999999997</v>
      </c>
      <c r="AN196" s="279">
        <f t="shared" si="58"/>
        <v>40426.379999999997</v>
      </c>
      <c r="AO196" s="279">
        <f t="shared" si="58"/>
        <v>40449.72</v>
      </c>
      <c r="AP196" s="279">
        <f t="shared" si="58"/>
        <v>40544.449999999997</v>
      </c>
      <c r="AQ196" s="279">
        <f t="shared" si="58"/>
        <v>40615.839999999997</v>
      </c>
      <c r="AR196" s="279">
        <f t="shared" si="74"/>
        <v>40615.839999999997</v>
      </c>
      <c r="AS196" s="279">
        <f t="shared" si="74"/>
        <v>40749.69</v>
      </c>
      <c r="AT196" s="279">
        <f t="shared" si="74"/>
        <v>40883.53</v>
      </c>
      <c r="AU196" s="280">
        <f t="shared" si="50"/>
        <v>486417.35</v>
      </c>
      <c r="AV196" s="280">
        <f t="shared" si="64"/>
        <v>40883.53</v>
      </c>
      <c r="AW196" s="280">
        <f t="shared" si="64"/>
        <v>40883.53</v>
      </c>
      <c r="AX196" s="280">
        <f t="shared" si="64"/>
        <v>40883.53</v>
      </c>
      <c r="AY196" s="280">
        <f t="shared" si="59"/>
        <v>40883.53</v>
      </c>
      <c r="AZ196" s="280">
        <f t="shared" si="76"/>
        <v>87152.92</v>
      </c>
      <c r="BA196" s="280">
        <f t="shared" si="76"/>
        <v>87152.92</v>
      </c>
      <c r="BB196" s="280">
        <f t="shared" si="76"/>
        <v>87152.92</v>
      </c>
      <c r="BC196" s="280">
        <f t="shared" si="76"/>
        <v>87152.92</v>
      </c>
      <c r="BD196" s="280">
        <f t="shared" si="76"/>
        <v>87152.92</v>
      </c>
      <c r="BE196" s="280">
        <f t="shared" si="76"/>
        <v>87152.92</v>
      </c>
      <c r="BF196" s="280">
        <f t="shared" si="75"/>
        <v>87152.92</v>
      </c>
      <c r="BG196" s="280">
        <f t="shared" si="75"/>
        <v>87152.92</v>
      </c>
      <c r="BH196" s="280">
        <f t="shared" si="75"/>
        <v>87152.92</v>
      </c>
      <c r="BI196" s="280">
        <f t="shared" si="75"/>
        <v>87152.92</v>
      </c>
      <c r="BJ196" s="280">
        <f t="shared" si="75"/>
        <v>87152.92</v>
      </c>
      <c r="BK196" s="280">
        <f t="shared" si="75"/>
        <v>86576.54</v>
      </c>
      <c r="BL196" s="279">
        <f t="shared" si="51"/>
        <v>1045258.6600000001</v>
      </c>
    </row>
    <row r="197" spans="1:66" x14ac:dyDescent="0.25">
      <c r="A197" s="268" t="s">
        <v>248</v>
      </c>
      <c r="B197" s="175">
        <v>3.9100000000000003E-2</v>
      </c>
      <c r="C197" s="175">
        <v>3.6599999999999994E-2</v>
      </c>
      <c r="D197" s="272">
        <v>12041998.279999999</v>
      </c>
      <c r="E197" s="272">
        <v>12041998.279999999</v>
      </c>
      <c r="F197" s="272">
        <v>12041998.279999999</v>
      </c>
      <c r="G197" s="272">
        <v>12041998.279999999</v>
      </c>
      <c r="H197" s="272">
        <v>12041998.279999999</v>
      </c>
      <c r="I197" s="272">
        <v>12041998.279999999</v>
      </c>
      <c r="J197" s="272">
        <v>12041998.279999999</v>
      </c>
      <c r="K197" s="272">
        <v>12041998.279999999</v>
      </c>
      <c r="L197" s="272">
        <v>12041998.279999999</v>
      </c>
      <c r="M197" s="272">
        <v>12041998.279999999</v>
      </c>
      <c r="N197" s="272">
        <v>12041998.279999999</v>
      </c>
      <c r="O197" s="272">
        <v>12041998.279999999</v>
      </c>
      <c r="P197" s="272">
        <f t="shared" si="48"/>
        <v>144503979.35999998</v>
      </c>
      <c r="Q197" s="272">
        <v>12041998.279999999</v>
      </c>
      <c r="R197" s="272">
        <v>12041998.279999999</v>
      </c>
      <c r="S197" s="272">
        <v>12041998.279999999</v>
      </c>
      <c r="T197" s="272">
        <v>12041998.279999999</v>
      </c>
      <c r="U197" s="272">
        <v>12041998.279999999</v>
      </c>
      <c r="V197" s="272">
        <v>12041998.279999999</v>
      </c>
      <c r="W197" s="272">
        <v>12041998.279999999</v>
      </c>
      <c r="X197" s="272">
        <v>12041998.279999999</v>
      </c>
      <c r="Y197" s="272">
        <v>12041998.279999999</v>
      </c>
      <c r="Z197" s="272">
        <v>12041998.279999999</v>
      </c>
      <c r="AA197" s="272">
        <v>12041998.279999999</v>
      </c>
      <c r="AB197" s="272">
        <v>12041998.279999999</v>
      </c>
      <c r="AC197" s="272">
        <v>12041998.279999999</v>
      </c>
      <c r="AD197" s="272">
        <v>12041998.279999999</v>
      </c>
      <c r="AE197" s="272">
        <v>12041998.279999999</v>
      </c>
      <c r="AF197" s="272">
        <v>12041998.279999999</v>
      </c>
      <c r="AG197" s="170">
        <f t="shared" si="49"/>
        <v>144503979.35999998</v>
      </c>
      <c r="AI197" s="279">
        <f t="shared" si="63"/>
        <v>39236.839999999997</v>
      </c>
      <c r="AJ197" s="279">
        <f t="shared" si="63"/>
        <v>39236.839999999997</v>
      </c>
      <c r="AK197" s="279">
        <f t="shared" si="63"/>
        <v>39236.839999999997</v>
      </c>
      <c r="AL197" s="279">
        <f t="shared" si="58"/>
        <v>39236.839999999997</v>
      </c>
      <c r="AM197" s="279">
        <f t="shared" si="58"/>
        <v>39236.839999999997</v>
      </c>
      <c r="AN197" s="279">
        <f t="shared" si="58"/>
        <v>39236.839999999997</v>
      </c>
      <c r="AO197" s="279">
        <f t="shared" si="58"/>
        <v>39236.839999999997</v>
      </c>
      <c r="AP197" s="279">
        <f t="shared" si="58"/>
        <v>39236.839999999997</v>
      </c>
      <c r="AQ197" s="279">
        <f t="shared" si="58"/>
        <v>39236.839999999997</v>
      </c>
      <c r="AR197" s="279">
        <f t="shared" si="74"/>
        <v>39236.839999999997</v>
      </c>
      <c r="AS197" s="279">
        <f t="shared" si="74"/>
        <v>39236.839999999997</v>
      </c>
      <c r="AT197" s="279">
        <f t="shared" si="74"/>
        <v>39236.839999999997</v>
      </c>
      <c r="AU197" s="280">
        <f t="shared" si="50"/>
        <v>470842.07999999984</v>
      </c>
      <c r="AV197" s="280">
        <f t="shared" si="64"/>
        <v>39236.839999999997</v>
      </c>
      <c r="AW197" s="280">
        <f t="shared" si="64"/>
        <v>39236.839999999997</v>
      </c>
      <c r="AX197" s="280">
        <f t="shared" si="64"/>
        <v>39236.839999999997</v>
      </c>
      <c r="AY197" s="280">
        <f t="shared" si="59"/>
        <v>39236.839999999997</v>
      </c>
      <c r="AZ197" s="280">
        <f t="shared" si="76"/>
        <v>36728.089999999997</v>
      </c>
      <c r="BA197" s="280">
        <f t="shared" si="76"/>
        <v>36728.089999999997</v>
      </c>
      <c r="BB197" s="280">
        <f t="shared" si="76"/>
        <v>36728.089999999997</v>
      </c>
      <c r="BC197" s="280">
        <f t="shared" si="76"/>
        <v>36728.089999999997</v>
      </c>
      <c r="BD197" s="280">
        <f t="shared" si="76"/>
        <v>36728.089999999997</v>
      </c>
      <c r="BE197" s="280">
        <f t="shared" si="76"/>
        <v>36728.089999999997</v>
      </c>
      <c r="BF197" s="280">
        <f t="shared" si="75"/>
        <v>36728.089999999997</v>
      </c>
      <c r="BG197" s="280">
        <f t="shared" si="75"/>
        <v>36728.089999999997</v>
      </c>
      <c r="BH197" s="280">
        <f t="shared" si="75"/>
        <v>36728.089999999997</v>
      </c>
      <c r="BI197" s="280">
        <f t="shared" si="75"/>
        <v>36728.089999999997</v>
      </c>
      <c r="BJ197" s="280">
        <f t="shared" si="75"/>
        <v>36728.089999999997</v>
      </c>
      <c r="BK197" s="280">
        <f t="shared" si="75"/>
        <v>36728.089999999997</v>
      </c>
      <c r="BL197" s="279">
        <f t="shared" si="51"/>
        <v>440737.07999999984</v>
      </c>
    </row>
    <row r="198" spans="1:66" x14ac:dyDescent="0.25">
      <c r="A198" s="268" t="s">
        <v>638</v>
      </c>
      <c r="B198" s="175">
        <v>3.9100000000000003E-2</v>
      </c>
      <c r="C198" s="175">
        <v>3.6599999999999994E-2</v>
      </c>
      <c r="D198" s="272">
        <v>0</v>
      </c>
      <c r="E198" s="272">
        <v>0</v>
      </c>
      <c r="F198" s="272">
        <v>0</v>
      </c>
      <c r="G198" s="272">
        <v>0</v>
      </c>
      <c r="H198" s="272">
        <v>0</v>
      </c>
      <c r="I198" s="272">
        <v>0</v>
      </c>
      <c r="J198" s="272">
        <v>0</v>
      </c>
      <c r="K198" s="272">
        <v>0</v>
      </c>
      <c r="L198" s="272">
        <v>0</v>
      </c>
      <c r="M198" s="272">
        <v>0</v>
      </c>
      <c r="N198" s="272">
        <v>0</v>
      </c>
      <c r="O198" s="272">
        <v>0</v>
      </c>
      <c r="P198" s="272">
        <f t="shared" ref="P198:P261" si="77">SUM(D198:O198)</f>
        <v>0</v>
      </c>
      <c r="Q198" s="272">
        <v>0</v>
      </c>
      <c r="R198" s="272">
        <v>0</v>
      </c>
      <c r="S198" s="272">
        <v>0</v>
      </c>
      <c r="T198" s="272">
        <v>0</v>
      </c>
      <c r="U198" s="272">
        <v>0</v>
      </c>
      <c r="V198" s="272">
        <v>0</v>
      </c>
      <c r="W198" s="272">
        <v>0</v>
      </c>
      <c r="X198" s="272">
        <v>0</v>
      </c>
      <c r="Y198" s="272">
        <v>0</v>
      </c>
      <c r="Z198" s="272">
        <v>0</v>
      </c>
      <c r="AA198" s="272">
        <v>0</v>
      </c>
      <c r="AB198" s="272">
        <v>0</v>
      </c>
      <c r="AC198" s="272">
        <v>0</v>
      </c>
      <c r="AD198" s="272">
        <v>0</v>
      </c>
      <c r="AE198" s="272">
        <v>0</v>
      </c>
      <c r="AF198" s="272">
        <v>0</v>
      </c>
      <c r="AG198" s="170">
        <f t="shared" ref="AG198:AG261" si="78">SUM(U198:AF198)</f>
        <v>0</v>
      </c>
      <c r="AI198" s="279">
        <f t="shared" si="63"/>
        <v>0</v>
      </c>
      <c r="AJ198" s="279">
        <f t="shared" si="63"/>
        <v>0</v>
      </c>
      <c r="AK198" s="279">
        <f t="shared" si="63"/>
        <v>0</v>
      </c>
      <c r="AL198" s="279">
        <f t="shared" si="58"/>
        <v>0</v>
      </c>
      <c r="AM198" s="279">
        <f t="shared" si="58"/>
        <v>0</v>
      </c>
      <c r="AN198" s="279">
        <f t="shared" si="58"/>
        <v>0</v>
      </c>
      <c r="AO198" s="279">
        <f t="shared" si="58"/>
        <v>0</v>
      </c>
      <c r="AP198" s="279">
        <f t="shared" si="58"/>
        <v>0</v>
      </c>
      <c r="AQ198" s="279">
        <f t="shared" si="58"/>
        <v>0</v>
      </c>
      <c r="AR198" s="279">
        <f t="shared" si="74"/>
        <v>0</v>
      </c>
      <c r="AS198" s="279">
        <f t="shared" si="74"/>
        <v>0</v>
      </c>
      <c r="AT198" s="279">
        <f t="shared" si="74"/>
        <v>0</v>
      </c>
      <c r="AU198" s="280">
        <f t="shared" ref="AU198:AU261" si="79">SUM(AI198:AT198)</f>
        <v>0</v>
      </c>
      <c r="AV198" s="280">
        <f t="shared" si="64"/>
        <v>0</v>
      </c>
      <c r="AW198" s="280">
        <f t="shared" si="64"/>
        <v>0</v>
      </c>
      <c r="AX198" s="280">
        <f t="shared" si="64"/>
        <v>0</v>
      </c>
      <c r="AY198" s="280">
        <f t="shared" si="59"/>
        <v>0</v>
      </c>
      <c r="AZ198" s="280">
        <f t="shared" si="76"/>
        <v>0</v>
      </c>
      <c r="BA198" s="280">
        <f t="shared" si="76"/>
        <v>0</v>
      </c>
      <c r="BB198" s="280">
        <f t="shared" si="76"/>
        <v>0</v>
      </c>
      <c r="BC198" s="280">
        <f t="shared" si="76"/>
        <v>0</v>
      </c>
      <c r="BD198" s="280">
        <f t="shared" si="76"/>
        <v>0</v>
      </c>
      <c r="BE198" s="280">
        <f t="shared" si="76"/>
        <v>0</v>
      </c>
      <c r="BF198" s="280">
        <f t="shared" si="75"/>
        <v>0</v>
      </c>
      <c r="BG198" s="280">
        <f t="shared" si="75"/>
        <v>0</v>
      </c>
      <c r="BH198" s="280">
        <f t="shared" si="75"/>
        <v>0</v>
      </c>
      <c r="BI198" s="280">
        <f t="shared" si="75"/>
        <v>0</v>
      </c>
      <c r="BJ198" s="280">
        <f t="shared" si="75"/>
        <v>0</v>
      </c>
      <c r="BK198" s="280">
        <f t="shared" si="75"/>
        <v>0</v>
      </c>
      <c r="BL198" s="279">
        <f t="shared" ref="BL198:BL261" si="80">SUM(AZ198:BK198)</f>
        <v>0</v>
      </c>
      <c r="BN198" s="279">
        <f>BL198</f>
        <v>0</v>
      </c>
    </row>
    <row r="199" spans="1:66" x14ac:dyDescent="0.25">
      <c r="A199" s="268" t="s">
        <v>249</v>
      </c>
      <c r="B199" s="175">
        <v>4.0500000000000001E-2</v>
      </c>
      <c r="C199" s="175">
        <v>4.1500000000000002E-2</v>
      </c>
      <c r="D199" s="272">
        <v>15148041.550000001</v>
      </c>
      <c r="E199" s="272">
        <v>15148041.550000001</v>
      </c>
      <c r="F199" s="272">
        <v>15148041.550000001</v>
      </c>
      <c r="G199" s="272">
        <v>15148041.550000001</v>
      </c>
      <c r="H199" s="272">
        <v>15148041.550000001</v>
      </c>
      <c r="I199" s="272">
        <v>15148041.550000001</v>
      </c>
      <c r="J199" s="272">
        <v>15148041.550000001</v>
      </c>
      <c r="K199" s="272">
        <v>15148041.550000001</v>
      </c>
      <c r="L199" s="272">
        <v>15148041.550000001</v>
      </c>
      <c r="M199" s="272">
        <v>15148041.550000001</v>
      </c>
      <c r="N199" s="272">
        <v>15148041.550000001</v>
      </c>
      <c r="O199" s="272">
        <v>15148041.550000001</v>
      </c>
      <c r="P199" s="272">
        <f t="shared" si="77"/>
        <v>181776498.60000002</v>
      </c>
      <c r="Q199" s="272">
        <v>15148041.550000001</v>
      </c>
      <c r="R199" s="272">
        <v>15148041.550000001</v>
      </c>
      <c r="S199" s="272">
        <v>15148041.550000001</v>
      </c>
      <c r="T199" s="272">
        <v>15148041.550000001</v>
      </c>
      <c r="U199" s="272">
        <v>15148041.550000001</v>
      </c>
      <c r="V199" s="272">
        <v>15148041.550000001</v>
      </c>
      <c r="W199" s="272">
        <v>15148041.550000001</v>
      </c>
      <c r="X199" s="272">
        <v>15148041.550000001</v>
      </c>
      <c r="Y199" s="272">
        <v>15148041.550000001</v>
      </c>
      <c r="Z199" s="272">
        <v>15148041.550000001</v>
      </c>
      <c r="AA199" s="272">
        <v>15148041.550000001</v>
      </c>
      <c r="AB199" s="272">
        <v>15148041.550000001</v>
      </c>
      <c r="AC199" s="272">
        <v>15148041.550000001</v>
      </c>
      <c r="AD199" s="272">
        <v>15148041.550000001</v>
      </c>
      <c r="AE199" s="272">
        <v>15148041.550000001</v>
      </c>
      <c r="AF199" s="272">
        <v>15148041.550000001</v>
      </c>
      <c r="AG199" s="170">
        <f t="shared" si="78"/>
        <v>181776498.60000002</v>
      </c>
      <c r="AI199" s="279">
        <f t="shared" si="63"/>
        <v>51124.639999999999</v>
      </c>
      <c r="AJ199" s="279">
        <f t="shared" si="63"/>
        <v>51124.639999999999</v>
      </c>
      <c r="AK199" s="279">
        <f t="shared" si="63"/>
        <v>51124.639999999999</v>
      </c>
      <c r="AL199" s="279">
        <f t="shared" si="58"/>
        <v>51124.639999999999</v>
      </c>
      <c r="AM199" s="279">
        <f t="shared" si="58"/>
        <v>51124.639999999999</v>
      </c>
      <c r="AN199" s="279">
        <f t="shared" si="58"/>
        <v>51124.639999999999</v>
      </c>
      <c r="AO199" s="279">
        <f t="shared" si="58"/>
        <v>51124.639999999999</v>
      </c>
      <c r="AP199" s="279">
        <f t="shared" si="58"/>
        <v>51124.639999999999</v>
      </c>
      <c r="AQ199" s="279">
        <f t="shared" si="58"/>
        <v>51124.639999999999</v>
      </c>
      <c r="AR199" s="279">
        <f t="shared" si="74"/>
        <v>51124.639999999999</v>
      </c>
      <c r="AS199" s="279">
        <f t="shared" si="74"/>
        <v>51124.639999999999</v>
      </c>
      <c r="AT199" s="279">
        <f t="shared" si="74"/>
        <v>51124.639999999999</v>
      </c>
      <c r="AU199" s="280">
        <f t="shared" si="79"/>
        <v>613495.68000000005</v>
      </c>
      <c r="AV199" s="280">
        <f t="shared" si="64"/>
        <v>51124.639999999999</v>
      </c>
      <c r="AW199" s="280">
        <f t="shared" si="64"/>
        <v>51124.639999999999</v>
      </c>
      <c r="AX199" s="280">
        <f t="shared" si="64"/>
        <v>51124.639999999999</v>
      </c>
      <c r="AY199" s="280">
        <f t="shared" si="59"/>
        <v>51124.639999999999</v>
      </c>
      <c r="AZ199" s="280">
        <f t="shared" si="76"/>
        <v>52386.98</v>
      </c>
      <c r="BA199" s="280">
        <f t="shared" si="76"/>
        <v>52386.98</v>
      </c>
      <c r="BB199" s="280">
        <f t="shared" si="76"/>
        <v>52386.98</v>
      </c>
      <c r="BC199" s="280">
        <f t="shared" si="76"/>
        <v>52386.98</v>
      </c>
      <c r="BD199" s="280">
        <f t="shared" si="76"/>
        <v>52386.98</v>
      </c>
      <c r="BE199" s="280">
        <f t="shared" si="76"/>
        <v>52386.98</v>
      </c>
      <c r="BF199" s="280">
        <f t="shared" si="75"/>
        <v>52386.98</v>
      </c>
      <c r="BG199" s="280">
        <f t="shared" si="75"/>
        <v>52386.98</v>
      </c>
      <c r="BH199" s="280">
        <f t="shared" si="75"/>
        <v>52386.98</v>
      </c>
      <c r="BI199" s="280">
        <f t="shared" si="75"/>
        <v>52386.98</v>
      </c>
      <c r="BJ199" s="280">
        <f t="shared" si="75"/>
        <v>52386.98</v>
      </c>
      <c r="BK199" s="280">
        <f t="shared" si="75"/>
        <v>52386.98</v>
      </c>
      <c r="BL199" s="279">
        <f t="shared" si="80"/>
        <v>628643.75999999989</v>
      </c>
    </row>
    <row r="200" spans="1:66" x14ac:dyDescent="0.25">
      <c r="A200" s="268" t="s">
        <v>639</v>
      </c>
      <c r="B200" s="175">
        <v>4.0500000000000001E-2</v>
      </c>
      <c r="C200" s="175">
        <v>4.1500000000000002E-2</v>
      </c>
      <c r="D200" s="272">
        <v>0</v>
      </c>
      <c r="E200" s="272">
        <v>0</v>
      </c>
      <c r="F200" s="272">
        <v>0</v>
      </c>
      <c r="G200" s="272">
        <v>0</v>
      </c>
      <c r="H200" s="272">
        <v>0</v>
      </c>
      <c r="I200" s="272">
        <v>0</v>
      </c>
      <c r="J200" s="272">
        <v>0</v>
      </c>
      <c r="K200" s="272">
        <v>0</v>
      </c>
      <c r="L200" s="272">
        <v>0</v>
      </c>
      <c r="M200" s="272">
        <v>0</v>
      </c>
      <c r="N200" s="272">
        <v>0</v>
      </c>
      <c r="O200" s="272">
        <v>0</v>
      </c>
      <c r="P200" s="272">
        <f t="shared" si="77"/>
        <v>0</v>
      </c>
      <c r="Q200" s="272">
        <v>0</v>
      </c>
      <c r="R200" s="272">
        <v>0</v>
      </c>
      <c r="S200" s="272">
        <v>0</v>
      </c>
      <c r="T200" s="272">
        <v>0</v>
      </c>
      <c r="U200" s="272">
        <v>0</v>
      </c>
      <c r="V200" s="272">
        <v>0</v>
      </c>
      <c r="W200" s="272">
        <v>0</v>
      </c>
      <c r="X200" s="272">
        <v>0</v>
      </c>
      <c r="Y200" s="272">
        <v>0</v>
      </c>
      <c r="Z200" s="272">
        <v>0</v>
      </c>
      <c r="AA200" s="272">
        <v>0</v>
      </c>
      <c r="AB200" s="272">
        <v>0</v>
      </c>
      <c r="AC200" s="272">
        <v>0</v>
      </c>
      <c r="AD200" s="272">
        <v>0</v>
      </c>
      <c r="AE200" s="272">
        <v>0</v>
      </c>
      <c r="AF200" s="272">
        <v>0</v>
      </c>
      <c r="AG200" s="170">
        <f t="shared" si="78"/>
        <v>0</v>
      </c>
      <c r="AI200" s="279">
        <f t="shared" si="63"/>
        <v>0</v>
      </c>
      <c r="AJ200" s="279">
        <f t="shared" si="63"/>
        <v>0</v>
      </c>
      <c r="AK200" s="279">
        <f t="shared" si="63"/>
        <v>0</v>
      </c>
      <c r="AL200" s="279">
        <f t="shared" si="58"/>
        <v>0</v>
      </c>
      <c r="AM200" s="279">
        <f t="shared" si="58"/>
        <v>0</v>
      </c>
      <c r="AN200" s="279">
        <f t="shared" si="58"/>
        <v>0</v>
      </c>
      <c r="AO200" s="279">
        <f t="shared" si="58"/>
        <v>0</v>
      </c>
      <c r="AP200" s="279">
        <f t="shared" si="58"/>
        <v>0</v>
      </c>
      <c r="AQ200" s="279">
        <f t="shared" si="58"/>
        <v>0</v>
      </c>
      <c r="AR200" s="279">
        <f t="shared" si="74"/>
        <v>0</v>
      </c>
      <c r="AS200" s="279">
        <f t="shared" si="74"/>
        <v>0</v>
      </c>
      <c r="AT200" s="279">
        <f t="shared" si="74"/>
        <v>0</v>
      </c>
      <c r="AU200" s="280">
        <f t="shared" si="79"/>
        <v>0</v>
      </c>
      <c r="AV200" s="280">
        <f t="shared" si="64"/>
        <v>0</v>
      </c>
      <c r="AW200" s="280">
        <f t="shared" si="64"/>
        <v>0</v>
      </c>
      <c r="AX200" s="280">
        <f t="shared" si="64"/>
        <v>0</v>
      </c>
      <c r="AY200" s="280">
        <f t="shared" si="59"/>
        <v>0</v>
      </c>
      <c r="AZ200" s="280">
        <f t="shared" si="76"/>
        <v>0</v>
      </c>
      <c r="BA200" s="280">
        <f t="shared" si="76"/>
        <v>0</v>
      </c>
      <c r="BB200" s="280">
        <f t="shared" si="76"/>
        <v>0</v>
      </c>
      <c r="BC200" s="280">
        <f t="shared" si="76"/>
        <v>0</v>
      </c>
      <c r="BD200" s="280">
        <f t="shared" si="76"/>
        <v>0</v>
      </c>
      <c r="BE200" s="280">
        <f t="shared" si="76"/>
        <v>0</v>
      </c>
      <c r="BF200" s="280">
        <f t="shared" si="75"/>
        <v>0</v>
      </c>
      <c r="BG200" s="280">
        <f t="shared" si="75"/>
        <v>0</v>
      </c>
      <c r="BH200" s="280">
        <f t="shared" si="75"/>
        <v>0</v>
      </c>
      <c r="BI200" s="280">
        <f t="shared" si="75"/>
        <v>0</v>
      </c>
      <c r="BJ200" s="280">
        <f t="shared" si="75"/>
        <v>0</v>
      </c>
      <c r="BK200" s="280">
        <f t="shared" si="75"/>
        <v>0</v>
      </c>
      <c r="BL200" s="279">
        <f t="shared" si="80"/>
        <v>0</v>
      </c>
      <c r="BN200" s="279">
        <f>BL200</f>
        <v>0</v>
      </c>
    </row>
    <row r="201" spans="1:66" x14ac:dyDescent="0.25">
      <c r="A201" s="268" t="s">
        <v>640</v>
      </c>
      <c r="B201" s="175">
        <v>0</v>
      </c>
      <c r="C201" s="175">
        <v>0</v>
      </c>
      <c r="D201" s="272">
        <v>0</v>
      </c>
      <c r="E201" s="272">
        <v>0</v>
      </c>
      <c r="F201" s="272">
        <v>0</v>
      </c>
      <c r="G201" s="272">
        <v>0</v>
      </c>
      <c r="H201" s="272">
        <v>0</v>
      </c>
      <c r="I201" s="272">
        <v>0</v>
      </c>
      <c r="J201" s="272">
        <v>0</v>
      </c>
      <c r="K201" s="272">
        <v>0</v>
      </c>
      <c r="L201" s="272">
        <v>0</v>
      </c>
      <c r="M201" s="272">
        <v>0</v>
      </c>
      <c r="N201" s="272">
        <v>0</v>
      </c>
      <c r="O201" s="272">
        <v>0</v>
      </c>
      <c r="P201" s="272">
        <f t="shared" si="77"/>
        <v>0</v>
      </c>
      <c r="Q201" s="272">
        <v>0</v>
      </c>
      <c r="R201" s="272">
        <v>0</v>
      </c>
      <c r="S201" s="272">
        <v>0</v>
      </c>
      <c r="T201" s="272">
        <v>0</v>
      </c>
      <c r="U201" s="272">
        <v>0</v>
      </c>
      <c r="V201" s="272">
        <v>0</v>
      </c>
      <c r="W201" s="272">
        <v>0</v>
      </c>
      <c r="X201" s="272">
        <v>0</v>
      </c>
      <c r="Y201" s="272">
        <v>0</v>
      </c>
      <c r="Z201" s="272">
        <v>0</v>
      </c>
      <c r="AA201" s="272">
        <v>0</v>
      </c>
      <c r="AB201" s="272">
        <v>0</v>
      </c>
      <c r="AC201" s="272">
        <v>0</v>
      </c>
      <c r="AD201" s="272">
        <v>0</v>
      </c>
      <c r="AE201" s="272">
        <v>0</v>
      </c>
      <c r="AF201" s="272">
        <v>0</v>
      </c>
      <c r="AG201" s="170">
        <f t="shared" si="78"/>
        <v>0</v>
      </c>
      <c r="AI201" s="279">
        <f t="shared" si="63"/>
        <v>0</v>
      </c>
      <c r="AJ201" s="279">
        <f t="shared" si="63"/>
        <v>0</v>
      </c>
      <c r="AK201" s="279">
        <f t="shared" si="63"/>
        <v>0</v>
      </c>
      <c r="AL201" s="279">
        <f t="shared" si="58"/>
        <v>0</v>
      </c>
      <c r="AM201" s="279">
        <f t="shared" si="58"/>
        <v>0</v>
      </c>
      <c r="AN201" s="279">
        <f t="shared" si="58"/>
        <v>0</v>
      </c>
      <c r="AO201" s="279">
        <f t="shared" si="58"/>
        <v>0</v>
      </c>
      <c r="AP201" s="279">
        <f t="shared" si="58"/>
        <v>0</v>
      </c>
      <c r="AQ201" s="279">
        <f t="shared" si="58"/>
        <v>0</v>
      </c>
      <c r="AR201" s="279">
        <f t="shared" si="74"/>
        <v>0</v>
      </c>
      <c r="AS201" s="279">
        <f t="shared" si="74"/>
        <v>0</v>
      </c>
      <c r="AT201" s="279">
        <f t="shared" si="74"/>
        <v>0</v>
      </c>
      <c r="AU201" s="280">
        <f t="shared" si="79"/>
        <v>0</v>
      </c>
      <c r="AV201" s="280">
        <f t="shared" si="64"/>
        <v>0</v>
      </c>
      <c r="AW201" s="280">
        <f t="shared" si="64"/>
        <v>0</v>
      </c>
      <c r="AX201" s="280">
        <f t="shared" si="64"/>
        <v>0</v>
      </c>
      <c r="AY201" s="280">
        <f t="shared" si="59"/>
        <v>0</v>
      </c>
      <c r="AZ201" s="280">
        <f t="shared" si="76"/>
        <v>0</v>
      </c>
      <c r="BA201" s="280">
        <f t="shared" si="76"/>
        <v>0</v>
      </c>
      <c r="BB201" s="280">
        <f t="shared" si="76"/>
        <v>0</v>
      </c>
      <c r="BC201" s="280">
        <f t="shared" si="76"/>
        <v>0</v>
      </c>
      <c r="BD201" s="280">
        <f t="shared" si="76"/>
        <v>0</v>
      </c>
      <c r="BE201" s="280">
        <f t="shared" si="76"/>
        <v>0</v>
      </c>
      <c r="BF201" s="280">
        <f t="shared" si="75"/>
        <v>0</v>
      </c>
      <c r="BG201" s="280">
        <f t="shared" si="75"/>
        <v>0</v>
      </c>
      <c r="BH201" s="280">
        <f t="shared" si="75"/>
        <v>0</v>
      </c>
      <c r="BI201" s="280">
        <f t="shared" si="75"/>
        <v>0</v>
      </c>
      <c r="BJ201" s="280">
        <f t="shared" si="75"/>
        <v>0</v>
      </c>
      <c r="BK201" s="280">
        <f t="shared" si="75"/>
        <v>0</v>
      </c>
      <c r="BL201" s="279">
        <f t="shared" si="80"/>
        <v>0</v>
      </c>
    </row>
    <row r="202" spans="1:66" x14ac:dyDescent="0.25">
      <c r="A202" s="268" t="s">
        <v>250</v>
      </c>
      <c r="B202" s="175">
        <v>0</v>
      </c>
      <c r="C202" s="175">
        <v>0</v>
      </c>
      <c r="D202" s="272">
        <v>165716.59</v>
      </c>
      <c r="E202" s="272">
        <v>165716.59</v>
      </c>
      <c r="F202" s="272">
        <v>165716.59</v>
      </c>
      <c r="G202" s="272">
        <v>165716.59</v>
      </c>
      <c r="H202" s="272">
        <v>82858.3</v>
      </c>
      <c r="I202" s="272">
        <v>0</v>
      </c>
      <c r="J202" s="272">
        <v>0</v>
      </c>
      <c r="K202" s="272">
        <v>0</v>
      </c>
      <c r="L202" s="272">
        <v>0</v>
      </c>
      <c r="M202" s="272">
        <v>0</v>
      </c>
      <c r="N202" s="272">
        <v>0</v>
      </c>
      <c r="O202" s="272">
        <v>0</v>
      </c>
      <c r="P202" s="272">
        <f t="shared" si="77"/>
        <v>745724.66</v>
      </c>
      <c r="Q202" s="272">
        <v>0</v>
      </c>
      <c r="R202" s="272">
        <v>0</v>
      </c>
      <c r="S202" s="272">
        <v>0</v>
      </c>
      <c r="T202" s="272">
        <v>0</v>
      </c>
      <c r="U202" s="272">
        <v>0</v>
      </c>
      <c r="V202" s="272">
        <v>0</v>
      </c>
      <c r="W202" s="272">
        <v>0</v>
      </c>
      <c r="X202" s="272">
        <v>0</v>
      </c>
      <c r="Y202" s="272">
        <v>0</v>
      </c>
      <c r="Z202" s="272">
        <v>0</v>
      </c>
      <c r="AA202" s="272">
        <v>0</v>
      </c>
      <c r="AB202" s="272">
        <v>-82858.294999999998</v>
      </c>
      <c r="AC202" s="272">
        <v>-165716.59</v>
      </c>
      <c r="AD202" s="272">
        <v>-165716.59</v>
      </c>
      <c r="AE202" s="272">
        <v>-165716.59</v>
      </c>
      <c r="AF202" s="272">
        <v>-165716.59</v>
      </c>
      <c r="AG202" s="170">
        <f t="shared" si="78"/>
        <v>-745724.65499999991</v>
      </c>
      <c r="AI202" s="279">
        <f t="shared" si="63"/>
        <v>0</v>
      </c>
      <c r="AJ202" s="279">
        <f t="shared" si="63"/>
        <v>0</v>
      </c>
      <c r="AK202" s="279">
        <f t="shared" si="63"/>
        <v>0</v>
      </c>
      <c r="AL202" s="279">
        <f t="shared" si="58"/>
        <v>0</v>
      </c>
      <c r="AM202" s="279">
        <f t="shared" si="58"/>
        <v>0</v>
      </c>
      <c r="AN202" s="279">
        <f t="shared" si="58"/>
        <v>0</v>
      </c>
      <c r="AO202" s="279">
        <f t="shared" si="58"/>
        <v>0</v>
      </c>
      <c r="AP202" s="279">
        <f t="shared" si="58"/>
        <v>0</v>
      </c>
      <c r="AQ202" s="279">
        <f t="shared" si="58"/>
        <v>0</v>
      </c>
      <c r="AR202" s="279">
        <f t="shared" si="74"/>
        <v>0</v>
      </c>
      <c r="AS202" s="279">
        <f t="shared" si="74"/>
        <v>0</v>
      </c>
      <c r="AT202" s="279">
        <f t="shared" si="74"/>
        <v>0</v>
      </c>
      <c r="AU202" s="280">
        <f t="shared" si="79"/>
        <v>0</v>
      </c>
      <c r="AV202" s="280">
        <f t="shared" si="64"/>
        <v>0</v>
      </c>
      <c r="AW202" s="280">
        <f t="shared" si="64"/>
        <v>0</v>
      </c>
      <c r="AX202" s="280">
        <f t="shared" si="64"/>
        <v>0</v>
      </c>
      <c r="AY202" s="280">
        <f t="shared" si="59"/>
        <v>0</v>
      </c>
      <c r="AZ202" s="280">
        <f t="shared" si="76"/>
        <v>0</v>
      </c>
      <c r="BA202" s="280">
        <f t="shared" si="76"/>
        <v>0</v>
      </c>
      <c r="BB202" s="280">
        <f t="shared" si="76"/>
        <v>0</v>
      </c>
      <c r="BC202" s="280">
        <f t="shared" si="76"/>
        <v>0</v>
      </c>
      <c r="BD202" s="280">
        <f t="shared" si="76"/>
        <v>0</v>
      </c>
      <c r="BE202" s="280">
        <f t="shared" si="76"/>
        <v>0</v>
      </c>
      <c r="BF202" s="280">
        <f t="shared" si="75"/>
        <v>0</v>
      </c>
      <c r="BG202" s="280">
        <f t="shared" si="75"/>
        <v>0</v>
      </c>
      <c r="BH202" s="280">
        <f t="shared" si="75"/>
        <v>0</v>
      </c>
      <c r="BI202" s="280">
        <f t="shared" si="75"/>
        <v>0</v>
      </c>
      <c r="BJ202" s="280">
        <f t="shared" si="75"/>
        <v>0</v>
      </c>
      <c r="BK202" s="280">
        <f t="shared" si="75"/>
        <v>0</v>
      </c>
      <c r="BL202" s="279">
        <f t="shared" si="80"/>
        <v>0</v>
      </c>
    </row>
    <row r="203" spans="1:66" x14ac:dyDescent="0.25">
      <c r="A203" s="268" t="s">
        <v>251</v>
      </c>
      <c r="B203" s="175">
        <v>0</v>
      </c>
      <c r="C203" s="175">
        <v>0</v>
      </c>
      <c r="D203" s="272">
        <v>480433.11</v>
      </c>
      <c r="E203" s="272">
        <v>480433.11</v>
      </c>
      <c r="F203" s="272">
        <v>480433.11</v>
      </c>
      <c r="G203" s="272">
        <v>480433.11</v>
      </c>
      <c r="H203" s="272">
        <v>240216.56</v>
      </c>
      <c r="I203" s="272">
        <v>0</v>
      </c>
      <c r="J203" s="272">
        <v>0</v>
      </c>
      <c r="K203" s="272">
        <v>0</v>
      </c>
      <c r="L203" s="272">
        <v>0</v>
      </c>
      <c r="M203" s="272">
        <v>0</v>
      </c>
      <c r="N203" s="272">
        <v>0</v>
      </c>
      <c r="O203" s="272">
        <v>0</v>
      </c>
      <c r="P203" s="272">
        <f t="shared" si="77"/>
        <v>2161949</v>
      </c>
      <c r="Q203" s="272">
        <v>0</v>
      </c>
      <c r="R203" s="272">
        <v>0</v>
      </c>
      <c r="S203" s="272">
        <v>0</v>
      </c>
      <c r="T203" s="272">
        <v>0</v>
      </c>
      <c r="U203" s="272">
        <v>0</v>
      </c>
      <c r="V203" s="272">
        <v>0</v>
      </c>
      <c r="W203" s="272">
        <v>0</v>
      </c>
      <c r="X203" s="272">
        <v>0</v>
      </c>
      <c r="Y203" s="272">
        <v>0</v>
      </c>
      <c r="Z203" s="272">
        <v>0</v>
      </c>
      <c r="AA203" s="272">
        <v>0</v>
      </c>
      <c r="AB203" s="272">
        <v>-240216.55499999999</v>
      </c>
      <c r="AC203" s="272">
        <v>-480433.11</v>
      </c>
      <c r="AD203" s="272">
        <v>-480433.11</v>
      </c>
      <c r="AE203" s="272">
        <v>-480433.11</v>
      </c>
      <c r="AF203" s="272">
        <v>-480433.11</v>
      </c>
      <c r="AG203" s="170">
        <f t="shared" si="78"/>
        <v>-2161948.9949999996</v>
      </c>
      <c r="AI203" s="279">
        <f t="shared" si="63"/>
        <v>0</v>
      </c>
      <c r="AJ203" s="279">
        <f t="shared" si="63"/>
        <v>0</v>
      </c>
      <c r="AK203" s="279">
        <f t="shared" si="63"/>
        <v>0</v>
      </c>
      <c r="AL203" s="279">
        <f t="shared" si="58"/>
        <v>0</v>
      </c>
      <c r="AM203" s="279">
        <f t="shared" si="58"/>
        <v>0</v>
      </c>
      <c r="AN203" s="279">
        <f t="shared" si="58"/>
        <v>0</v>
      </c>
      <c r="AO203" s="279">
        <f t="shared" si="58"/>
        <v>0</v>
      </c>
      <c r="AP203" s="279">
        <f t="shared" si="58"/>
        <v>0</v>
      </c>
      <c r="AQ203" s="279">
        <f t="shared" si="58"/>
        <v>0</v>
      </c>
      <c r="AR203" s="279">
        <f t="shared" si="74"/>
        <v>0</v>
      </c>
      <c r="AS203" s="279">
        <f t="shared" si="74"/>
        <v>0</v>
      </c>
      <c r="AT203" s="279">
        <f t="shared" si="74"/>
        <v>0</v>
      </c>
      <c r="AU203" s="280">
        <f t="shared" si="79"/>
        <v>0</v>
      </c>
      <c r="AV203" s="280">
        <f t="shared" si="64"/>
        <v>0</v>
      </c>
      <c r="AW203" s="280">
        <f t="shared" si="64"/>
        <v>0</v>
      </c>
      <c r="AX203" s="280">
        <f t="shared" si="64"/>
        <v>0</v>
      </c>
      <c r="AY203" s="280">
        <f t="shared" si="59"/>
        <v>0</v>
      </c>
      <c r="AZ203" s="280">
        <f t="shared" si="76"/>
        <v>0</v>
      </c>
      <c r="BA203" s="280">
        <f t="shared" si="76"/>
        <v>0</v>
      </c>
      <c r="BB203" s="280">
        <f t="shared" si="76"/>
        <v>0</v>
      </c>
      <c r="BC203" s="280">
        <f t="shared" si="76"/>
        <v>0</v>
      </c>
      <c r="BD203" s="280">
        <f t="shared" si="76"/>
        <v>0</v>
      </c>
      <c r="BE203" s="280">
        <f t="shared" si="76"/>
        <v>0</v>
      </c>
      <c r="BF203" s="280">
        <f t="shared" si="75"/>
        <v>0</v>
      </c>
      <c r="BG203" s="280">
        <f t="shared" si="75"/>
        <v>0</v>
      </c>
      <c r="BH203" s="280">
        <f t="shared" si="75"/>
        <v>0</v>
      </c>
      <c r="BI203" s="280">
        <f t="shared" si="75"/>
        <v>0</v>
      </c>
      <c r="BJ203" s="280">
        <f t="shared" si="75"/>
        <v>0</v>
      </c>
      <c r="BK203" s="280">
        <f t="shared" si="75"/>
        <v>0</v>
      </c>
      <c r="BL203" s="279">
        <f t="shared" si="80"/>
        <v>0</v>
      </c>
    </row>
    <row r="204" spans="1:66" x14ac:dyDescent="0.25">
      <c r="A204" s="268" t="s">
        <v>641</v>
      </c>
      <c r="B204" s="175">
        <v>0</v>
      </c>
      <c r="C204" s="175">
        <v>0</v>
      </c>
      <c r="D204" s="272">
        <v>0</v>
      </c>
      <c r="E204" s="272">
        <v>0</v>
      </c>
      <c r="F204" s="272">
        <v>0</v>
      </c>
      <c r="G204" s="272">
        <v>0</v>
      </c>
      <c r="H204" s="272">
        <v>0</v>
      </c>
      <c r="I204" s="272">
        <v>0</v>
      </c>
      <c r="J204" s="272">
        <v>0</v>
      </c>
      <c r="K204" s="272">
        <v>0</v>
      </c>
      <c r="L204" s="272">
        <v>0</v>
      </c>
      <c r="M204" s="272">
        <v>0</v>
      </c>
      <c r="N204" s="272">
        <v>0</v>
      </c>
      <c r="O204" s="272">
        <v>0</v>
      </c>
      <c r="P204" s="272">
        <f t="shared" si="77"/>
        <v>0</v>
      </c>
      <c r="Q204" s="272">
        <v>0</v>
      </c>
      <c r="R204" s="272">
        <v>0</v>
      </c>
      <c r="S204" s="272">
        <v>0</v>
      </c>
      <c r="T204" s="272">
        <v>0</v>
      </c>
      <c r="U204" s="272">
        <v>0</v>
      </c>
      <c r="V204" s="272">
        <v>0</v>
      </c>
      <c r="W204" s="272">
        <v>0</v>
      </c>
      <c r="X204" s="272">
        <v>0</v>
      </c>
      <c r="Y204" s="272">
        <v>0</v>
      </c>
      <c r="Z204" s="272">
        <v>0</v>
      </c>
      <c r="AA204" s="272">
        <v>0</v>
      </c>
      <c r="AB204" s="272">
        <v>0</v>
      </c>
      <c r="AC204" s="272">
        <v>0</v>
      </c>
      <c r="AD204" s="272">
        <v>0</v>
      </c>
      <c r="AE204" s="272">
        <v>0</v>
      </c>
      <c r="AF204" s="272">
        <v>0</v>
      </c>
      <c r="AG204" s="170">
        <f t="shared" si="78"/>
        <v>0</v>
      </c>
      <c r="AI204" s="279">
        <f t="shared" si="63"/>
        <v>0</v>
      </c>
      <c r="AJ204" s="279">
        <f t="shared" si="63"/>
        <v>0</v>
      </c>
      <c r="AK204" s="279">
        <f t="shared" si="63"/>
        <v>0</v>
      </c>
      <c r="AL204" s="279">
        <f t="shared" si="58"/>
        <v>0</v>
      </c>
      <c r="AM204" s="279">
        <f t="shared" si="58"/>
        <v>0</v>
      </c>
      <c r="AN204" s="279">
        <f t="shared" si="58"/>
        <v>0</v>
      </c>
      <c r="AO204" s="279">
        <f t="shared" si="58"/>
        <v>0</v>
      </c>
      <c r="AP204" s="279">
        <f t="shared" si="58"/>
        <v>0</v>
      </c>
      <c r="AQ204" s="279">
        <f t="shared" si="58"/>
        <v>0</v>
      </c>
      <c r="AR204" s="279">
        <f t="shared" si="74"/>
        <v>0</v>
      </c>
      <c r="AS204" s="279">
        <f t="shared" si="74"/>
        <v>0</v>
      </c>
      <c r="AT204" s="279">
        <f t="shared" si="74"/>
        <v>0</v>
      </c>
      <c r="AU204" s="280">
        <f t="shared" si="79"/>
        <v>0</v>
      </c>
      <c r="AV204" s="280">
        <f t="shared" si="64"/>
        <v>0</v>
      </c>
      <c r="AW204" s="280">
        <f t="shared" si="64"/>
        <v>0</v>
      </c>
      <c r="AX204" s="280">
        <f t="shared" si="64"/>
        <v>0</v>
      </c>
      <c r="AY204" s="280">
        <f t="shared" si="59"/>
        <v>0</v>
      </c>
      <c r="AZ204" s="280">
        <f t="shared" si="76"/>
        <v>0</v>
      </c>
      <c r="BA204" s="280">
        <f t="shared" si="76"/>
        <v>0</v>
      </c>
      <c r="BB204" s="280">
        <f t="shared" si="76"/>
        <v>0</v>
      </c>
      <c r="BC204" s="280">
        <f t="shared" si="76"/>
        <v>0</v>
      </c>
      <c r="BD204" s="280">
        <f t="shared" si="76"/>
        <v>0</v>
      </c>
      <c r="BE204" s="280">
        <f t="shared" si="76"/>
        <v>0</v>
      </c>
      <c r="BF204" s="280">
        <f t="shared" si="75"/>
        <v>0</v>
      </c>
      <c r="BG204" s="280">
        <f t="shared" si="75"/>
        <v>0</v>
      </c>
      <c r="BH204" s="280">
        <f t="shared" si="75"/>
        <v>0</v>
      </c>
      <c r="BI204" s="280">
        <f t="shared" si="75"/>
        <v>0</v>
      </c>
      <c r="BJ204" s="280">
        <f t="shared" si="75"/>
        <v>0</v>
      </c>
      <c r="BK204" s="280">
        <f t="shared" si="75"/>
        <v>0</v>
      </c>
      <c r="BL204" s="279">
        <f t="shared" si="80"/>
        <v>0</v>
      </c>
    </row>
    <row r="205" spans="1:66" x14ac:dyDescent="0.25">
      <c r="A205" s="268" t="s">
        <v>642</v>
      </c>
      <c r="B205" s="175">
        <v>0</v>
      </c>
      <c r="C205" s="175">
        <v>0</v>
      </c>
      <c r="D205" s="272">
        <v>0</v>
      </c>
      <c r="E205" s="272">
        <v>0</v>
      </c>
      <c r="F205" s="272">
        <v>0</v>
      </c>
      <c r="G205" s="272">
        <v>0</v>
      </c>
      <c r="H205" s="272">
        <v>0</v>
      </c>
      <c r="I205" s="272">
        <v>0</v>
      </c>
      <c r="J205" s="272">
        <v>0</v>
      </c>
      <c r="K205" s="272">
        <v>0</v>
      </c>
      <c r="L205" s="272">
        <v>0</v>
      </c>
      <c r="M205" s="272">
        <v>0</v>
      </c>
      <c r="N205" s="272">
        <v>0</v>
      </c>
      <c r="O205" s="272">
        <v>0</v>
      </c>
      <c r="P205" s="272">
        <f t="shared" si="77"/>
        <v>0</v>
      </c>
      <c r="Q205" s="272">
        <v>0</v>
      </c>
      <c r="R205" s="272">
        <v>0</v>
      </c>
      <c r="S205" s="272">
        <v>0</v>
      </c>
      <c r="T205" s="272">
        <v>0</v>
      </c>
      <c r="U205" s="272">
        <v>0</v>
      </c>
      <c r="V205" s="272">
        <v>0</v>
      </c>
      <c r="W205" s="272">
        <v>0</v>
      </c>
      <c r="X205" s="272">
        <v>0</v>
      </c>
      <c r="Y205" s="272">
        <v>0</v>
      </c>
      <c r="Z205" s="272">
        <v>0</v>
      </c>
      <c r="AA205" s="272">
        <v>0</v>
      </c>
      <c r="AB205" s="272">
        <v>0</v>
      </c>
      <c r="AC205" s="272">
        <v>0</v>
      </c>
      <c r="AD205" s="272">
        <v>0</v>
      </c>
      <c r="AE205" s="272">
        <v>0</v>
      </c>
      <c r="AF205" s="272">
        <v>0</v>
      </c>
      <c r="AG205" s="170">
        <f t="shared" si="78"/>
        <v>0</v>
      </c>
      <c r="AI205" s="279">
        <f t="shared" si="63"/>
        <v>0</v>
      </c>
      <c r="AJ205" s="279">
        <f t="shared" si="63"/>
        <v>0</v>
      </c>
      <c r="AK205" s="279">
        <f t="shared" si="63"/>
        <v>0</v>
      </c>
      <c r="AL205" s="279">
        <f t="shared" si="58"/>
        <v>0</v>
      </c>
      <c r="AM205" s="279">
        <f t="shared" si="58"/>
        <v>0</v>
      </c>
      <c r="AN205" s="279">
        <f t="shared" si="58"/>
        <v>0</v>
      </c>
      <c r="AO205" s="279">
        <f t="shared" si="58"/>
        <v>0</v>
      </c>
      <c r="AP205" s="279">
        <f t="shared" si="58"/>
        <v>0</v>
      </c>
      <c r="AQ205" s="279">
        <f t="shared" si="58"/>
        <v>0</v>
      </c>
      <c r="AR205" s="279">
        <f t="shared" si="74"/>
        <v>0</v>
      </c>
      <c r="AS205" s="279">
        <f t="shared" si="74"/>
        <v>0</v>
      </c>
      <c r="AT205" s="279">
        <f t="shared" si="74"/>
        <v>0</v>
      </c>
      <c r="AU205" s="280">
        <f t="shared" si="79"/>
        <v>0</v>
      </c>
      <c r="AV205" s="280">
        <f t="shared" si="64"/>
        <v>0</v>
      </c>
      <c r="AW205" s="280">
        <f t="shared" si="64"/>
        <v>0</v>
      </c>
      <c r="AX205" s="280">
        <f t="shared" si="64"/>
        <v>0</v>
      </c>
      <c r="AY205" s="280">
        <f t="shared" si="59"/>
        <v>0</v>
      </c>
      <c r="AZ205" s="280">
        <f t="shared" si="76"/>
        <v>0</v>
      </c>
      <c r="BA205" s="280">
        <f t="shared" si="76"/>
        <v>0</v>
      </c>
      <c r="BB205" s="280">
        <f t="shared" si="76"/>
        <v>0</v>
      </c>
      <c r="BC205" s="280">
        <f t="shared" si="76"/>
        <v>0</v>
      </c>
      <c r="BD205" s="280">
        <f t="shared" si="76"/>
        <v>0</v>
      </c>
      <c r="BE205" s="280">
        <f t="shared" si="76"/>
        <v>0</v>
      </c>
      <c r="BF205" s="280">
        <f t="shared" si="75"/>
        <v>0</v>
      </c>
      <c r="BG205" s="280">
        <f t="shared" si="75"/>
        <v>0</v>
      </c>
      <c r="BH205" s="280">
        <f t="shared" si="75"/>
        <v>0</v>
      </c>
      <c r="BI205" s="280">
        <f t="shared" si="75"/>
        <v>0</v>
      </c>
      <c r="BJ205" s="280">
        <f t="shared" si="75"/>
        <v>0</v>
      </c>
      <c r="BK205" s="280">
        <f t="shared" si="75"/>
        <v>0</v>
      </c>
      <c r="BL205" s="279">
        <f t="shared" si="80"/>
        <v>0</v>
      </c>
    </row>
    <row r="206" spans="1:66" x14ac:dyDescent="0.25">
      <c r="A206" s="268" t="s">
        <v>252</v>
      </c>
      <c r="B206" s="175">
        <v>2.18E-2</v>
      </c>
      <c r="C206" s="175">
        <v>1.9900000000000001E-2</v>
      </c>
      <c r="D206" s="272">
        <v>44371779.43</v>
      </c>
      <c r="E206" s="272">
        <v>44388438.960000001</v>
      </c>
      <c r="F206" s="272">
        <v>44388438.960000001</v>
      </c>
      <c r="G206" s="272">
        <v>44388438.960000001</v>
      </c>
      <c r="H206" s="272">
        <v>44388438.960000001</v>
      </c>
      <c r="I206" s="272">
        <v>44603119.32</v>
      </c>
      <c r="J206" s="272">
        <v>44817799.68</v>
      </c>
      <c r="K206" s="272">
        <v>44817799.68</v>
      </c>
      <c r="L206" s="272">
        <v>44817799.68</v>
      </c>
      <c r="M206" s="272">
        <v>44817799.68</v>
      </c>
      <c r="N206" s="272">
        <v>44817799.68</v>
      </c>
      <c r="O206" s="272">
        <v>44901307.659999996</v>
      </c>
      <c r="P206" s="272">
        <f t="shared" si="77"/>
        <v>535518960.64999998</v>
      </c>
      <c r="Q206" s="272">
        <v>44984815.640000001</v>
      </c>
      <c r="R206" s="272">
        <v>44984815.640000001</v>
      </c>
      <c r="S206" s="272">
        <v>44984815.640000001</v>
      </c>
      <c r="T206" s="272">
        <v>44984815.640000001</v>
      </c>
      <c r="U206" s="272">
        <v>44984815.640000001</v>
      </c>
      <c r="V206" s="272">
        <v>44984815.640000001</v>
      </c>
      <c r="W206" s="272">
        <v>44984815.640000001</v>
      </c>
      <c r="X206" s="272">
        <v>44984815.640000001</v>
      </c>
      <c r="Y206" s="272">
        <v>44984815.640000001</v>
      </c>
      <c r="Z206" s="272">
        <v>44984815.640000001</v>
      </c>
      <c r="AA206" s="272">
        <v>44984815.640000001</v>
      </c>
      <c r="AB206" s="272">
        <v>44984815.640000001</v>
      </c>
      <c r="AC206" s="272">
        <v>44984815.640000001</v>
      </c>
      <c r="AD206" s="272">
        <v>44984815.640000001</v>
      </c>
      <c r="AE206" s="272">
        <v>44984815.640000001</v>
      </c>
      <c r="AF206" s="272">
        <v>44984815.640000001</v>
      </c>
      <c r="AG206" s="170">
        <f t="shared" si="78"/>
        <v>539817787.67999995</v>
      </c>
      <c r="AI206" s="279">
        <f t="shared" si="63"/>
        <v>80608.73</v>
      </c>
      <c r="AJ206" s="279">
        <f t="shared" si="63"/>
        <v>80639</v>
      </c>
      <c r="AK206" s="279">
        <f t="shared" si="63"/>
        <v>80639</v>
      </c>
      <c r="AL206" s="279">
        <f t="shared" si="58"/>
        <v>80639</v>
      </c>
      <c r="AM206" s="279">
        <f t="shared" si="58"/>
        <v>80639</v>
      </c>
      <c r="AN206" s="279">
        <f t="shared" si="58"/>
        <v>81029</v>
      </c>
      <c r="AO206" s="279">
        <f t="shared" si="58"/>
        <v>81419</v>
      </c>
      <c r="AP206" s="279">
        <f t="shared" si="58"/>
        <v>81419</v>
      </c>
      <c r="AQ206" s="279">
        <f t="shared" si="58"/>
        <v>81419</v>
      </c>
      <c r="AR206" s="279">
        <f t="shared" si="74"/>
        <v>81419</v>
      </c>
      <c r="AS206" s="279">
        <f t="shared" si="74"/>
        <v>81419</v>
      </c>
      <c r="AT206" s="279">
        <f t="shared" si="74"/>
        <v>81570.710000000006</v>
      </c>
      <c r="AU206" s="280">
        <f t="shared" si="79"/>
        <v>972859.44</v>
      </c>
      <c r="AV206" s="280">
        <f t="shared" si="64"/>
        <v>81722.42</v>
      </c>
      <c r="AW206" s="280">
        <f t="shared" si="64"/>
        <v>81722.42</v>
      </c>
      <c r="AX206" s="280">
        <f t="shared" si="64"/>
        <v>81722.42</v>
      </c>
      <c r="AY206" s="280">
        <f t="shared" si="59"/>
        <v>81722.42</v>
      </c>
      <c r="AZ206" s="280">
        <f t="shared" si="76"/>
        <v>74599.820000000007</v>
      </c>
      <c r="BA206" s="280">
        <f t="shared" si="76"/>
        <v>74599.820000000007</v>
      </c>
      <c r="BB206" s="280">
        <f t="shared" si="76"/>
        <v>74599.820000000007</v>
      </c>
      <c r="BC206" s="280">
        <f t="shared" si="76"/>
        <v>74599.820000000007</v>
      </c>
      <c r="BD206" s="280">
        <f t="shared" si="76"/>
        <v>74599.820000000007</v>
      </c>
      <c r="BE206" s="280">
        <f t="shared" si="76"/>
        <v>74599.820000000007</v>
      </c>
      <c r="BF206" s="280">
        <f t="shared" si="75"/>
        <v>74599.820000000007</v>
      </c>
      <c r="BG206" s="280">
        <f t="shared" si="75"/>
        <v>74599.820000000007</v>
      </c>
      <c r="BH206" s="280">
        <f t="shared" si="75"/>
        <v>74599.820000000007</v>
      </c>
      <c r="BI206" s="280">
        <f t="shared" si="75"/>
        <v>74599.820000000007</v>
      </c>
      <c r="BJ206" s="280">
        <f t="shared" si="75"/>
        <v>74599.820000000007</v>
      </c>
      <c r="BK206" s="280">
        <f t="shared" si="75"/>
        <v>74599.820000000007</v>
      </c>
      <c r="BL206" s="279">
        <f t="shared" si="80"/>
        <v>895197.84000000032</v>
      </c>
    </row>
    <row r="207" spans="1:66" x14ac:dyDescent="0.25">
      <c r="A207" s="268" t="s">
        <v>643</v>
      </c>
      <c r="B207" s="175">
        <v>2.18E-2</v>
      </c>
      <c r="C207" s="175">
        <v>1.9900000000000001E-2</v>
      </c>
      <c r="D207" s="272">
        <v>0</v>
      </c>
      <c r="E207" s="272">
        <v>0</v>
      </c>
      <c r="F207" s="272">
        <v>0</v>
      </c>
      <c r="G207" s="272">
        <v>0</v>
      </c>
      <c r="H207" s="272">
        <v>0</v>
      </c>
      <c r="I207" s="272">
        <v>0</v>
      </c>
      <c r="J207" s="272">
        <v>0</v>
      </c>
      <c r="K207" s="272">
        <v>0</v>
      </c>
      <c r="L207" s="272">
        <v>0</v>
      </c>
      <c r="M207" s="272">
        <v>0</v>
      </c>
      <c r="N207" s="272">
        <v>0</v>
      </c>
      <c r="O207" s="272">
        <v>0</v>
      </c>
      <c r="P207" s="272">
        <f t="shared" si="77"/>
        <v>0</v>
      </c>
      <c r="Q207" s="272">
        <v>0</v>
      </c>
      <c r="R207" s="272">
        <v>0</v>
      </c>
      <c r="S207" s="272">
        <v>0</v>
      </c>
      <c r="T207" s="272">
        <v>0</v>
      </c>
      <c r="U207" s="272">
        <v>0</v>
      </c>
      <c r="V207" s="272">
        <v>0</v>
      </c>
      <c r="W207" s="272">
        <v>0</v>
      </c>
      <c r="X207" s="272">
        <v>0</v>
      </c>
      <c r="Y207" s="272">
        <v>0</v>
      </c>
      <c r="Z207" s="272">
        <v>0</v>
      </c>
      <c r="AA207" s="272">
        <v>0</v>
      </c>
      <c r="AB207" s="272">
        <v>0</v>
      </c>
      <c r="AC207" s="272">
        <v>0</v>
      </c>
      <c r="AD207" s="272">
        <v>0</v>
      </c>
      <c r="AE207" s="272">
        <v>0</v>
      </c>
      <c r="AF207" s="272">
        <v>0</v>
      </c>
      <c r="AG207" s="170">
        <f t="shared" si="78"/>
        <v>0</v>
      </c>
      <c r="AI207" s="279">
        <f t="shared" si="63"/>
        <v>0</v>
      </c>
      <c r="AJ207" s="279">
        <f t="shared" si="63"/>
        <v>0</v>
      </c>
      <c r="AK207" s="279">
        <f t="shared" si="63"/>
        <v>0</v>
      </c>
      <c r="AL207" s="279">
        <f t="shared" si="58"/>
        <v>0</v>
      </c>
      <c r="AM207" s="279">
        <f t="shared" si="58"/>
        <v>0</v>
      </c>
      <c r="AN207" s="279">
        <f t="shared" si="58"/>
        <v>0</v>
      </c>
      <c r="AO207" s="279">
        <f t="shared" si="58"/>
        <v>0</v>
      </c>
      <c r="AP207" s="279">
        <f t="shared" si="58"/>
        <v>0</v>
      </c>
      <c r="AQ207" s="279">
        <f t="shared" si="58"/>
        <v>0</v>
      </c>
      <c r="AR207" s="279">
        <f t="shared" si="74"/>
        <v>0</v>
      </c>
      <c r="AS207" s="279">
        <f t="shared" si="74"/>
        <v>0</v>
      </c>
      <c r="AT207" s="279">
        <f t="shared" si="74"/>
        <v>0</v>
      </c>
      <c r="AU207" s="280">
        <f t="shared" si="79"/>
        <v>0</v>
      </c>
      <c r="AV207" s="280">
        <f t="shared" si="64"/>
        <v>0</v>
      </c>
      <c r="AW207" s="280">
        <f t="shared" si="64"/>
        <v>0</v>
      </c>
      <c r="AX207" s="280">
        <f t="shared" si="64"/>
        <v>0</v>
      </c>
      <c r="AY207" s="280">
        <f t="shared" si="59"/>
        <v>0</v>
      </c>
      <c r="AZ207" s="280">
        <f t="shared" si="76"/>
        <v>0</v>
      </c>
      <c r="BA207" s="280">
        <f t="shared" si="76"/>
        <v>0</v>
      </c>
      <c r="BB207" s="280">
        <f t="shared" si="76"/>
        <v>0</v>
      </c>
      <c r="BC207" s="280">
        <f t="shared" si="76"/>
        <v>0</v>
      </c>
      <c r="BD207" s="280">
        <f t="shared" si="76"/>
        <v>0</v>
      </c>
      <c r="BE207" s="280">
        <f t="shared" si="76"/>
        <v>0</v>
      </c>
      <c r="BF207" s="280">
        <f t="shared" si="75"/>
        <v>0</v>
      </c>
      <c r="BG207" s="280">
        <f t="shared" si="75"/>
        <v>0</v>
      </c>
      <c r="BH207" s="280">
        <f t="shared" si="75"/>
        <v>0</v>
      </c>
      <c r="BI207" s="280">
        <f t="shared" si="75"/>
        <v>0</v>
      </c>
      <c r="BJ207" s="280">
        <f t="shared" si="75"/>
        <v>0</v>
      </c>
      <c r="BK207" s="280">
        <f t="shared" si="75"/>
        <v>0</v>
      </c>
      <c r="BL207" s="279">
        <f t="shared" si="80"/>
        <v>0</v>
      </c>
      <c r="BN207" s="279">
        <f>BL207</f>
        <v>0</v>
      </c>
    </row>
    <row r="208" spans="1:66" x14ac:dyDescent="0.25">
      <c r="A208" s="268" t="s">
        <v>253</v>
      </c>
      <c r="B208" s="175">
        <v>2.18E-2</v>
      </c>
      <c r="C208" s="175">
        <v>1.9900000000000001E-2</v>
      </c>
      <c r="D208" s="272">
        <v>1264434.92</v>
      </c>
      <c r="E208" s="272">
        <v>1264434.92</v>
      </c>
      <c r="F208" s="272">
        <v>1264434.92</v>
      </c>
      <c r="G208" s="272">
        <v>1264434.92</v>
      </c>
      <c r="H208" s="272">
        <v>1264434.92</v>
      </c>
      <c r="I208" s="272">
        <v>1264434.92</v>
      </c>
      <c r="J208" s="272">
        <v>1264434.92</v>
      </c>
      <c r="K208" s="272">
        <v>1264434.92</v>
      </c>
      <c r="L208" s="272">
        <v>1264434.92</v>
      </c>
      <c r="M208" s="272">
        <v>1264434.92</v>
      </c>
      <c r="N208" s="272">
        <v>1264434.92</v>
      </c>
      <c r="O208" s="272">
        <v>1264434.92</v>
      </c>
      <c r="P208" s="272">
        <f t="shared" si="77"/>
        <v>15173219.039999999</v>
      </c>
      <c r="Q208" s="272">
        <v>1264434.92</v>
      </c>
      <c r="R208" s="272">
        <v>1264434.92</v>
      </c>
      <c r="S208" s="272">
        <v>1264434.92</v>
      </c>
      <c r="T208" s="272">
        <v>1264434.92</v>
      </c>
      <c r="U208" s="272">
        <v>1264434.92</v>
      </c>
      <c r="V208" s="272">
        <v>1264434.92</v>
      </c>
      <c r="W208" s="272">
        <v>1264434.92</v>
      </c>
      <c r="X208" s="272">
        <v>1264434.92</v>
      </c>
      <c r="Y208" s="272">
        <v>1264434.92</v>
      </c>
      <c r="Z208" s="272">
        <v>1264434.92</v>
      </c>
      <c r="AA208" s="272">
        <v>1264434.92</v>
      </c>
      <c r="AB208" s="272">
        <v>1264434.92</v>
      </c>
      <c r="AC208" s="272">
        <v>1264434.92</v>
      </c>
      <c r="AD208" s="272">
        <v>1264434.92</v>
      </c>
      <c r="AE208" s="272">
        <v>1264434.92</v>
      </c>
      <c r="AF208" s="272">
        <v>1264434.92</v>
      </c>
      <c r="AG208" s="170">
        <f t="shared" si="78"/>
        <v>15173219.039999999</v>
      </c>
      <c r="AI208" s="279">
        <f t="shared" si="63"/>
        <v>2297.06</v>
      </c>
      <c r="AJ208" s="279">
        <f t="shared" si="63"/>
        <v>2297.06</v>
      </c>
      <c r="AK208" s="279">
        <f t="shared" si="63"/>
        <v>2297.06</v>
      </c>
      <c r="AL208" s="279">
        <f t="shared" si="58"/>
        <v>2297.06</v>
      </c>
      <c r="AM208" s="279">
        <f t="shared" si="58"/>
        <v>2297.06</v>
      </c>
      <c r="AN208" s="279">
        <f t="shared" si="58"/>
        <v>2297.06</v>
      </c>
      <c r="AO208" s="279">
        <f t="shared" si="58"/>
        <v>2297.06</v>
      </c>
      <c r="AP208" s="279">
        <f t="shared" si="58"/>
        <v>2297.06</v>
      </c>
      <c r="AQ208" s="279">
        <f t="shared" si="58"/>
        <v>2297.06</v>
      </c>
      <c r="AR208" s="279">
        <f t="shared" si="74"/>
        <v>2297.06</v>
      </c>
      <c r="AS208" s="279">
        <f t="shared" si="74"/>
        <v>2297.06</v>
      </c>
      <c r="AT208" s="279">
        <f t="shared" si="74"/>
        <v>2297.06</v>
      </c>
      <c r="AU208" s="280">
        <f t="shared" si="79"/>
        <v>27564.720000000005</v>
      </c>
      <c r="AV208" s="280">
        <f t="shared" si="64"/>
        <v>2297.06</v>
      </c>
      <c r="AW208" s="280">
        <f t="shared" si="64"/>
        <v>2297.06</v>
      </c>
      <c r="AX208" s="280">
        <f t="shared" si="64"/>
        <v>2297.06</v>
      </c>
      <c r="AY208" s="280">
        <f t="shared" si="59"/>
        <v>2297.06</v>
      </c>
      <c r="AZ208" s="280">
        <f t="shared" si="76"/>
        <v>2096.85</v>
      </c>
      <c r="BA208" s="280">
        <f t="shared" si="76"/>
        <v>2096.85</v>
      </c>
      <c r="BB208" s="280">
        <f t="shared" si="76"/>
        <v>2096.85</v>
      </c>
      <c r="BC208" s="280">
        <f t="shared" si="76"/>
        <v>2096.85</v>
      </c>
      <c r="BD208" s="280">
        <f t="shared" si="76"/>
        <v>2096.85</v>
      </c>
      <c r="BE208" s="280">
        <f t="shared" si="76"/>
        <v>2096.85</v>
      </c>
      <c r="BF208" s="280">
        <f t="shared" si="75"/>
        <v>2096.85</v>
      </c>
      <c r="BG208" s="280">
        <f t="shared" si="75"/>
        <v>2096.85</v>
      </c>
      <c r="BH208" s="280">
        <f t="shared" si="75"/>
        <v>2096.85</v>
      </c>
      <c r="BI208" s="280">
        <f t="shared" si="75"/>
        <v>2096.85</v>
      </c>
      <c r="BJ208" s="280">
        <f t="shared" si="75"/>
        <v>2096.85</v>
      </c>
      <c r="BK208" s="280">
        <f t="shared" si="75"/>
        <v>2096.85</v>
      </c>
      <c r="BL208" s="279">
        <f t="shared" si="80"/>
        <v>25162.199999999993</v>
      </c>
      <c r="BN208" s="279">
        <f>BL208</f>
        <v>25162.199999999993</v>
      </c>
    </row>
    <row r="209" spans="1:64" x14ac:dyDescent="0.25">
      <c r="A209" s="268" t="s">
        <v>254</v>
      </c>
      <c r="B209" s="175">
        <v>1.66E-2</v>
      </c>
      <c r="C209" s="175">
        <v>1.4200000000000001E-2</v>
      </c>
      <c r="D209" s="272">
        <v>1415469.1</v>
      </c>
      <c r="E209" s="272">
        <v>1415469.1</v>
      </c>
      <c r="F209" s="272">
        <v>1415469.1</v>
      </c>
      <c r="G209" s="272">
        <v>1415469.1</v>
      </c>
      <c r="H209" s="272">
        <v>1415469.1</v>
      </c>
      <c r="I209" s="272">
        <v>1415469.1</v>
      </c>
      <c r="J209" s="272">
        <v>1415469.1</v>
      </c>
      <c r="K209" s="272">
        <v>1415469.1</v>
      </c>
      <c r="L209" s="272">
        <v>1415469.1</v>
      </c>
      <c r="M209" s="272">
        <v>1415469.1</v>
      </c>
      <c r="N209" s="272">
        <v>1415469.1</v>
      </c>
      <c r="O209" s="272">
        <v>1534805.5</v>
      </c>
      <c r="P209" s="272">
        <f t="shared" si="77"/>
        <v>17104965.599999998</v>
      </c>
      <c r="Q209" s="272">
        <v>1654141.9000000001</v>
      </c>
      <c r="R209" s="272">
        <v>1654141.9000000001</v>
      </c>
      <c r="S209" s="272">
        <v>1654141.9000000001</v>
      </c>
      <c r="T209" s="272">
        <v>1654141.9000000001</v>
      </c>
      <c r="U209" s="272">
        <v>1654141.9000000001</v>
      </c>
      <c r="V209" s="272">
        <v>1654141.9000000001</v>
      </c>
      <c r="W209" s="272">
        <v>1654141.9000000001</v>
      </c>
      <c r="X209" s="272">
        <v>1654141.9000000001</v>
      </c>
      <c r="Y209" s="272">
        <v>1654141.9000000001</v>
      </c>
      <c r="Z209" s="272">
        <v>1654141.9000000001</v>
      </c>
      <c r="AA209" s="272">
        <v>1654141.9000000001</v>
      </c>
      <c r="AB209" s="272">
        <v>1654141.9000000001</v>
      </c>
      <c r="AC209" s="272">
        <v>1654141.9000000001</v>
      </c>
      <c r="AD209" s="272">
        <v>1654141.9000000001</v>
      </c>
      <c r="AE209" s="272">
        <v>1654141.9000000001</v>
      </c>
      <c r="AF209" s="272">
        <v>1654141.9000000001</v>
      </c>
      <c r="AG209" s="170">
        <f t="shared" si="78"/>
        <v>19849702.800000001</v>
      </c>
      <c r="AI209" s="279">
        <f t="shared" si="63"/>
        <v>1958.07</v>
      </c>
      <c r="AJ209" s="279">
        <f t="shared" si="63"/>
        <v>1958.07</v>
      </c>
      <c r="AK209" s="279">
        <f t="shared" si="63"/>
        <v>1958.07</v>
      </c>
      <c r="AL209" s="279">
        <f t="shared" si="58"/>
        <v>1958.07</v>
      </c>
      <c r="AM209" s="279">
        <f t="shared" si="58"/>
        <v>1958.07</v>
      </c>
      <c r="AN209" s="279">
        <f t="shared" si="58"/>
        <v>1958.07</v>
      </c>
      <c r="AO209" s="279">
        <f t="shared" si="58"/>
        <v>1958.07</v>
      </c>
      <c r="AP209" s="279">
        <f t="shared" si="58"/>
        <v>1958.07</v>
      </c>
      <c r="AQ209" s="279">
        <f t="shared" si="58"/>
        <v>1958.07</v>
      </c>
      <c r="AR209" s="279">
        <f t="shared" si="74"/>
        <v>1958.07</v>
      </c>
      <c r="AS209" s="279">
        <f t="shared" si="74"/>
        <v>1958.07</v>
      </c>
      <c r="AT209" s="279">
        <f t="shared" si="74"/>
        <v>2123.15</v>
      </c>
      <c r="AU209" s="280">
        <f t="shared" si="79"/>
        <v>23661.920000000002</v>
      </c>
      <c r="AV209" s="280">
        <f t="shared" si="64"/>
        <v>2288.23</v>
      </c>
      <c r="AW209" s="280">
        <f t="shared" si="64"/>
        <v>2288.23</v>
      </c>
      <c r="AX209" s="280">
        <f t="shared" si="64"/>
        <v>2288.23</v>
      </c>
      <c r="AY209" s="280">
        <f t="shared" si="59"/>
        <v>2288.23</v>
      </c>
      <c r="AZ209" s="280">
        <f t="shared" si="76"/>
        <v>1957.4</v>
      </c>
      <c r="BA209" s="280">
        <f t="shared" si="76"/>
        <v>1957.4</v>
      </c>
      <c r="BB209" s="280">
        <f t="shared" si="76"/>
        <v>1957.4</v>
      </c>
      <c r="BC209" s="280">
        <f t="shared" si="76"/>
        <v>1957.4</v>
      </c>
      <c r="BD209" s="280">
        <f t="shared" si="76"/>
        <v>1957.4</v>
      </c>
      <c r="BE209" s="280">
        <f t="shared" si="76"/>
        <v>1957.4</v>
      </c>
      <c r="BF209" s="280">
        <f t="shared" si="75"/>
        <v>1957.4</v>
      </c>
      <c r="BG209" s="280">
        <f t="shared" si="75"/>
        <v>1957.4</v>
      </c>
      <c r="BH209" s="280">
        <f t="shared" si="75"/>
        <v>1957.4</v>
      </c>
      <c r="BI209" s="280">
        <f t="shared" si="75"/>
        <v>1957.4</v>
      </c>
      <c r="BJ209" s="280">
        <f t="shared" si="75"/>
        <v>1957.4</v>
      </c>
      <c r="BK209" s="280">
        <f t="shared" si="75"/>
        <v>1957.4</v>
      </c>
      <c r="BL209" s="279">
        <f t="shared" si="80"/>
        <v>23488.800000000003</v>
      </c>
    </row>
    <row r="210" spans="1:64" x14ac:dyDescent="0.25">
      <c r="A210" s="268" t="s">
        <v>644</v>
      </c>
      <c r="B210" s="175">
        <v>0</v>
      </c>
      <c r="C210" s="175">
        <v>0</v>
      </c>
      <c r="D210" s="272">
        <v>0</v>
      </c>
      <c r="E210" s="272">
        <v>0</v>
      </c>
      <c r="F210" s="272">
        <v>0</v>
      </c>
      <c r="G210" s="272">
        <v>0</v>
      </c>
      <c r="H210" s="272">
        <v>0</v>
      </c>
      <c r="I210" s="272">
        <v>0</v>
      </c>
      <c r="J210" s="272">
        <v>0</v>
      </c>
      <c r="K210" s="272">
        <v>0</v>
      </c>
      <c r="L210" s="272">
        <v>0</v>
      </c>
      <c r="M210" s="272">
        <v>0</v>
      </c>
      <c r="N210" s="272">
        <v>0</v>
      </c>
      <c r="O210" s="272">
        <v>0</v>
      </c>
      <c r="P210" s="272">
        <f t="shared" si="77"/>
        <v>0</v>
      </c>
      <c r="Q210" s="272">
        <v>0</v>
      </c>
      <c r="R210" s="272">
        <v>0</v>
      </c>
      <c r="S210" s="272">
        <v>0</v>
      </c>
      <c r="T210" s="272">
        <v>0</v>
      </c>
      <c r="U210" s="272">
        <v>0</v>
      </c>
      <c r="V210" s="272">
        <v>0</v>
      </c>
      <c r="W210" s="272">
        <v>0</v>
      </c>
      <c r="X210" s="272">
        <v>0</v>
      </c>
      <c r="Y210" s="272">
        <v>0</v>
      </c>
      <c r="Z210" s="272">
        <v>0</v>
      </c>
      <c r="AA210" s="272">
        <v>0</v>
      </c>
      <c r="AB210" s="272">
        <v>0</v>
      </c>
      <c r="AC210" s="272">
        <v>0</v>
      </c>
      <c r="AD210" s="272">
        <v>0</v>
      </c>
      <c r="AE210" s="272">
        <v>0</v>
      </c>
      <c r="AF210" s="272">
        <v>0</v>
      </c>
      <c r="AG210" s="170">
        <f t="shared" si="78"/>
        <v>0</v>
      </c>
      <c r="AI210" s="279">
        <f t="shared" si="63"/>
        <v>0</v>
      </c>
      <c r="AJ210" s="279">
        <f t="shared" si="63"/>
        <v>0</v>
      </c>
      <c r="AK210" s="279">
        <f t="shared" si="63"/>
        <v>0</v>
      </c>
      <c r="AL210" s="279">
        <f t="shared" si="58"/>
        <v>0</v>
      </c>
      <c r="AM210" s="279">
        <f t="shared" si="58"/>
        <v>0</v>
      </c>
      <c r="AN210" s="279">
        <f t="shared" si="58"/>
        <v>0</v>
      </c>
      <c r="AO210" s="279">
        <f t="shared" si="58"/>
        <v>0</v>
      </c>
      <c r="AP210" s="279">
        <f t="shared" si="58"/>
        <v>0</v>
      </c>
      <c r="AQ210" s="279">
        <f t="shared" si="58"/>
        <v>0</v>
      </c>
      <c r="AR210" s="279">
        <f t="shared" si="74"/>
        <v>0</v>
      </c>
      <c r="AS210" s="279">
        <f t="shared" si="74"/>
        <v>0</v>
      </c>
      <c r="AT210" s="279">
        <f t="shared" si="74"/>
        <v>0</v>
      </c>
      <c r="AU210" s="280">
        <f t="shared" si="79"/>
        <v>0</v>
      </c>
      <c r="AV210" s="280">
        <f t="shared" si="64"/>
        <v>0</v>
      </c>
      <c r="AW210" s="280">
        <f t="shared" si="64"/>
        <v>0</v>
      </c>
      <c r="AX210" s="280">
        <f t="shared" si="64"/>
        <v>0</v>
      </c>
      <c r="AY210" s="280">
        <f t="shared" si="59"/>
        <v>0</v>
      </c>
      <c r="AZ210" s="280">
        <f t="shared" si="76"/>
        <v>0</v>
      </c>
      <c r="BA210" s="280">
        <f t="shared" si="76"/>
        <v>0</v>
      </c>
      <c r="BB210" s="280">
        <f t="shared" si="76"/>
        <v>0</v>
      </c>
      <c r="BC210" s="280">
        <f t="shared" si="76"/>
        <v>0</v>
      </c>
      <c r="BD210" s="280">
        <f t="shared" si="76"/>
        <v>0</v>
      </c>
      <c r="BE210" s="280">
        <f t="shared" si="76"/>
        <v>0</v>
      </c>
      <c r="BF210" s="280">
        <f t="shared" si="75"/>
        <v>0</v>
      </c>
      <c r="BG210" s="280">
        <f t="shared" si="75"/>
        <v>0</v>
      </c>
      <c r="BH210" s="280">
        <f t="shared" si="75"/>
        <v>0</v>
      </c>
      <c r="BI210" s="280">
        <f t="shared" si="75"/>
        <v>0</v>
      </c>
      <c r="BJ210" s="280">
        <f t="shared" si="75"/>
        <v>0</v>
      </c>
      <c r="BK210" s="280">
        <f t="shared" si="75"/>
        <v>0</v>
      </c>
      <c r="BL210" s="279">
        <f t="shared" si="80"/>
        <v>0</v>
      </c>
    </row>
    <row r="211" spans="1:64" x14ac:dyDescent="0.25">
      <c r="A211" s="268" t="s">
        <v>255</v>
      </c>
      <c r="B211" s="175">
        <v>0</v>
      </c>
      <c r="C211" s="175">
        <v>0</v>
      </c>
      <c r="D211" s="272">
        <v>24267.360000000001</v>
      </c>
      <c r="E211" s="272">
        <v>24267.360000000001</v>
      </c>
      <c r="F211" s="272">
        <v>24267.360000000001</v>
      </c>
      <c r="G211" s="272">
        <v>24267.360000000001</v>
      </c>
      <c r="H211" s="272">
        <v>12133.68</v>
      </c>
      <c r="I211" s="272">
        <v>0</v>
      </c>
      <c r="J211" s="272">
        <v>0</v>
      </c>
      <c r="K211" s="272">
        <v>0</v>
      </c>
      <c r="L211" s="272">
        <v>0</v>
      </c>
      <c r="M211" s="272">
        <v>0</v>
      </c>
      <c r="N211" s="272">
        <v>0</v>
      </c>
      <c r="O211" s="272">
        <v>0</v>
      </c>
      <c r="P211" s="272">
        <f t="shared" si="77"/>
        <v>109203.12</v>
      </c>
      <c r="Q211" s="272">
        <v>0</v>
      </c>
      <c r="R211" s="272">
        <v>0</v>
      </c>
      <c r="S211" s="272">
        <v>0</v>
      </c>
      <c r="T211" s="272">
        <v>0</v>
      </c>
      <c r="U211" s="272">
        <v>0</v>
      </c>
      <c r="V211" s="272">
        <v>0</v>
      </c>
      <c r="W211" s="272">
        <v>0</v>
      </c>
      <c r="X211" s="272">
        <v>0</v>
      </c>
      <c r="Y211" s="272">
        <v>0</v>
      </c>
      <c r="Z211" s="272">
        <v>0</v>
      </c>
      <c r="AA211" s="272">
        <v>0</v>
      </c>
      <c r="AB211" s="272">
        <v>-12133.68</v>
      </c>
      <c r="AC211" s="272">
        <v>-24267.360000000001</v>
      </c>
      <c r="AD211" s="272">
        <v>-24267.360000000001</v>
      </c>
      <c r="AE211" s="272">
        <v>-24267.360000000001</v>
      </c>
      <c r="AF211" s="272">
        <v>-24267.360000000001</v>
      </c>
      <c r="AG211" s="170">
        <f t="shared" si="78"/>
        <v>-109203.12000000001</v>
      </c>
      <c r="AI211" s="279">
        <f t="shared" si="63"/>
        <v>0</v>
      </c>
      <c r="AJ211" s="279">
        <f t="shared" si="63"/>
        <v>0</v>
      </c>
      <c r="AK211" s="279">
        <f t="shared" si="63"/>
        <v>0</v>
      </c>
      <c r="AL211" s="279">
        <f t="shared" si="58"/>
        <v>0</v>
      </c>
      <c r="AM211" s="279">
        <f t="shared" si="58"/>
        <v>0</v>
      </c>
      <c r="AN211" s="279">
        <f t="shared" si="58"/>
        <v>0</v>
      </c>
      <c r="AO211" s="279">
        <f t="shared" si="58"/>
        <v>0</v>
      </c>
      <c r="AP211" s="279">
        <f t="shared" si="58"/>
        <v>0</v>
      </c>
      <c r="AQ211" s="279">
        <f t="shared" si="58"/>
        <v>0</v>
      </c>
      <c r="AR211" s="279">
        <f t="shared" si="74"/>
        <v>0</v>
      </c>
      <c r="AS211" s="279">
        <f t="shared" si="74"/>
        <v>0</v>
      </c>
      <c r="AT211" s="279">
        <f t="shared" si="74"/>
        <v>0</v>
      </c>
      <c r="AU211" s="280">
        <f t="shared" si="79"/>
        <v>0</v>
      </c>
      <c r="AV211" s="280">
        <f t="shared" si="64"/>
        <v>0</v>
      </c>
      <c r="AW211" s="280">
        <f t="shared" si="64"/>
        <v>0</v>
      </c>
      <c r="AX211" s="280">
        <f t="shared" si="64"/>
        <v>0</v>
      </c>
      <c r="AY211" s="280">
        <f t="shared" si="59"/>
        <v>0</v>
      </c>
      <c r="AZ211" s="280">
        <f t="shared" si="76"/>
        <v>0</v>
      </c>
      <c r="BA211" s="280">
        <f t="shared" si="76"/>
        <v>0</v>
      </c>
      <c r="BB211" s="280">
        <f t="shared" si="76"/>
        <v>0</v>
      </c>
      <c r="BC211" s="280">
        <f t="shared" si="76"/>
        <v>0</v>
      </c>
      <c r="BD211" s="280">
        <f t="shared" si="76"/>
        <v>0</v>
      </c>
      <c r="BE211" s="280">
        <f t="shared" si="76"/>
        <v>0</v>
      </c>
      <c r="BF211" s="280">
        <f t="shared" si="75"/>
        <v>0</v>
      </c>
      <c r="BG211" s="280">
        <f t="shared" si="75"/>
        <v>0</v>
      </c>
      <c r="BH211" s="280">
        <f t="shared" si="75"/>
        <v>0</v>
      </c>
      <c r="BI211" s="280">
        <f t="shared" si="75"/>
        <v>0</v>
      </c>
      <c r="BJ211" s="280">
        <f t="shared" si="75"/>
        <v>0</v>
      </c>
      <c r="BK211" s="280">
        <f t="shared" si="75"/>
        <v>0</v>
      </c>
      <c r="BL211" s="279">
        <f t="shared" si="80"/>
        <v>0</v>
      </c>
    </row>
    <row r="212" spans="1:64" x14ac:dyDescent="0.25">
      <c r="A212" s="268" t="s">
        <v>645</v>
      </c>
      <c r="B212" s="175">
        <v>0</v>
      </c>
      <c r="C212" s="175">
        <v>0</v>
      </c>
      <c r="D212" s="272">
        <v>0</v>
      </c>
      <c r="E212" s="272">
        <v>0</v>
      </c>
      <c r="F212" s="272">
        <v>0</v>
      </c>
      <c r="G212" s="272">
        <v>0</v>
      </c>
      <c r="H212" s="272">
        <v>0</v>
      </c>
      <c r="I212" s="272">
        <v>0</v>
      </c>
      <c r="J212" s="272">
        <v>0</v>
      </c>
      <c r="K212" s="272">
        <v>0</v>
      </c>
      <c r="L212" s="272">
        <v>0</v>
      </c>
      <c r="M212" s="272">
        <v>0</v>
      </c>
      <c r="N212" s="272">
        <v>0</v>
      </c>
      <c r="O212" s="272">
        <v>0</v>
      </c>
      <c r="P212" s="272">
        <f t="shared" si="77"/>
        <v>0</v>
      </c>
      <c r="Q212" s="272">
        <v>0</v>
      </c>
      <c r="R212" s="272">
        <v>0</v>
      </c>
      <c r="S212" s="272">
        <v>0</v>
      </c>
      <c r="T212" s="272">
        <v>0</v>
      </c>
      <c r="U212" s="272">
        <v>0</v>
      </c>
      <c r="V212" s="272">
        <v>0</v>
      </c>
      <c r="W212" s="272">
        <v>0</v>
      </c>
      <c r="X212" s="272">
        <v>0</v>
      </c>
      <c r="Y212" s="272">
        <v>0</v>
      </c>
      <c r="Z212" s="272">
        <v>0</v>
      </c>
      <c r="AA212" s="272">
        <v>0</v>
      </c>
      <c r="AB212" s="272">
        <v>0</v>
      </c>
      <c r="AC212" s="272">
        <v>0</v>
      </c>
      <c r="AD212" s="272">
        <v>0</v>
      </c>
      <c r="AE212" s="272">
        <v>0</v>
      </c>
      <c r="AF212" s="272">
        <v>0</v>
      </c>
      <c r="AG212" s="170">
        <f t="shared" si="78"/>
        <v>0</v>
      </c>
      <c r="AI212" s="279">
        <f t="shared" si="63"/>
        <v>0</v>
      </c>
      <c r="AJ212" s="279">
        <f t="shared" si="63"/>
        <v>0</v>
      </c>
      <c r="AK212" s="279">
        <f t="shared" si="63"/>
        <v>0</v>
      </c>
      <c r="AL212" s="279">
        <f t="shared" si="58"/>
        <v>0</v>
      </c>
      <c r="AM212" s="279">
        <f t="shared" si="58"/>
        <v>0</v>
      </c>
      <c r="AN212" s="279">
        <f t="shared" si="58"/>
        <v>0</v>
      </c>
      <c r="AO212" s="279">
        <f t="shared" si="58"/>
        <v>0</v>
      </c>
      <c r="AP212" s="279">
        <f t="shared" si="58"/>
        <v>0</v>
      </c>
      <c r="AQ212" s="279">
        <f t="shared" si="58"/>
        <v>0</v>
      </c>
      <c r="AR212" s="279">
        <f t="shared" si="74"/>
        <v>0</v>
      </c>
      <c r="AS212" s="279">
        <f t="shared" si="74"/>
        <v>0</v>
      </c>
      <c r="AT212" s="279">
        <f t="shared" si="74"/>
        <v>0</v>
      </c>
      <c r="AU212" s="280">
        <f t="shared" si="79"/>
        <v>0</v>
      </c>
      <c r="AV212" s="280">
        <f t="shared" si="64"/>
        <v>0</v>
      </c>
      <c r="AW212" s="280">
        <f t="shared" si="64"/>
        <v>0</v>
      </c>
      <c r="AX212" s="280">
        <f t="shared" si="64"/>
        <v>0</v>
      </c>
      <c r="AY212" s="280">
        <f t="shared" si="59"/>
        <v>0</v>
      </c>
      <c r="AZ212" s="280">
        <f t="shared" si="76"/>
        <v>0</v>
      </c>
      <c r="BA212" s="280">
        <f t="shared" si="76"/>
        <v>0</v>
      </c>
      <c r="BB212" s="280">
        <f t="shared" si="76"/>
        <v>0</v>
      </c>
      <c r="BC212" s="280">
        <f t="shared" si="76"/>
        <v>0</v>
      </c>
      <c r="BD212" s="280">
        <f t="shared" si="76"/>
        <v>0</v>
      </c>
      <c r="BE212" s="280">
        <f t="shared" si="76"/>
        <v>0</v>
      </c>
      <c r="BF212" s="280">
        <f t="shared" si="75"/>
        <v>0</v>
      </c>
      <c r="BG212" s="280">
        <f t="shared" si="75"/>
        <v>0</v>
      </c>
      <c r="BH212" s="280">
        <f t="shared" si="75"/>
        <v>0</v>
      </c>
      <c r="BI212" s="280">
        <f t="shared" si="75"/>
        <v>0</v>
      </c>
      <c r="BJ212" s="280">
        <f t="shared" si="75"/>
        <v>0</v>
      </c>
      <c r="BK212" s="280">
        <f t="shared" si="75"/>
        <v>0</v>
      </c>
      <c r="BL212" s="279">
        <f t="shared" si="80"/>
        <v>0</v>
      </c>
    </row>
    <row r="213" spans="1:64" x14ac:dyDescent="0.25">
      <c r="A213" s="268" t="s">
        <v>646</v>
      </c>
      <c r="B213" s="175">
        <v>0</v>
      </c>
      <c r="C213" s="175">
        <v>0</v>
      </c>
      <c r="D213" s="272">
        <v>0</v>
      </c>
      <c r="E213" s="272">
        <v>0</v>
      </c>
      <c r="F213" s="272">
        <v>0</v>
      </c>
      <c r="G213" s="272">
        <v>0</v>
      </c>
      <c r="H213" s="272">
        <v>0</v>
      </c>
      <c r="I213" s="272">
        <v>0</v>
      </c>
      <c r="J213" s="272">
        <v>0</v>
      </c>
      <c r="K213" s="272">
        <v>0</v>
      </c>
      <c r="L213" s="272">
        <v>0</v>
      </c>
      <c r="M213" s="272">
        <v>0</v>
      </c>
      <c r="N213" s="272">
        <v>0</v>
      </c>
      <c r="O213" s="272">
        <v>0</v>
      </c>
      <c r="P213" s="272">
        <f t="shared" si="77"/>
        <v>0</v>
      </c>
      <c r="Q213" s="272">
        <v>0</v>
      </c>
      <c r="R213" s="272">
        <v>0</v>
      </c>
      <c r="S213" s="272">
        <v>0</v>
      </c>
      <c r="T213" s="272">
        <v>0</v>
      </c>
      <c r="U213" s="272">
        <v>0</v>
      </c>
      <c r="V213" s="272">
        <v>0</v>
      </c>
      <c r="W213" s="272">
        <v>0</v>
      </c>
      <c r="X213" s="272">
        <v>0</v>
      </c>
      <c r="Y213" s="272">
        <v>0</v>
      </c>
      <c r="Z213" s="272">
        <v>0</v>
      </c>
      <c r="AA213" s="272">
        <v>0</v>
      </c>
      <c r="AB213" s="272">
        <v>0</v>
      </c>
      <c r="AC213" s="272">
        <v>0</v>
      </c>
      <c r="AD213" s="272">
        <v>0</v>
      </c>
      <c r="AE213" s="272">
        <v>0</v>
      </c>
      <c r="AF213" s="272">
        <v>0</v>
      </c>
      <c r="AG213" s="170">
        <f t="shared" si="78"/>
        <v>0</v>
      </c>
      <c r="AI213" s="279">
        <f t="shared" si="63"/>
        <v>0</v>
      </c>
      <c r="AJ213" s="279">
        <f t="shared" si="63"/>
        <v>0</v>
      </c>
      <c r="AK213" s="279">
        <f t="shared" si="63"/>
        <v>0</v>
      </c>
      <c r="AL213" s="279">
        <f t="shared" si="58"/>
        <v>0</v>
      </c>
      <c r="AM213" s="279">
        <f t="shared" si="58"/>
        <v>0</v>
      </c>
      <c r="AN213" s="279">
        <f t="shared" si="58"/>
        <v>0</v>
      </c>
      <c r="AO213" s="279">
        <f t="shared" si="58"/>
        <v>0</v>
      </c>
      <c r="AP213" s="279">
        <f t="shared" si="58"/>
        <v>0</v>
      </c>
      <c r="AQ213" s="279">
        <f t="shared" si="58"/>
        <v>0</v>
      </c>
      <c r="AR213" s="279">
        <f t="shared" si="74"/>
        <v>0</v>
      </c>
      <c r="AS213" s="279">
        <f t="shared" si="74"/>
        <v>0</v>
      </c>
      <c r="AT213" s="279">
        <f t="shared" si="74"/>
        <v>0</v>
      </c>
      <c r="AU213" s="280">
        <f t="shared" si="79"/>
        <v>0</v>
      </c>
      <c r="AV213" s="280">
        <f t="shared" si="64"/>
        <v>0</v>
      </c>
      <c r="AW213" s="280">
        <f t="shared" si="64"/>
        <v>0</v>
      </c>
      <c r="AX213" s="280">
        <f t="shared" si="64"/>
        <v>0</v>
      </c>
      <c r="AY213" s="280">
        <f t="shared" si="59"/>
        <v>0</v>
      </c>
      <c r="AZ213" s="280">
        <f t="shared" si="76"/>
        <v>0</v>
      </c>
      <c r="BA213" s="280">
        <f t="shared" si="76"/>
        <v>0</v>
      </c>
      <c r="BB213" s="280">
        <f t="shared" si="76"/>
        <v>0</v>
      </c>
      <c r="BC213" s="280">
        <f t="shared" si="76"/>
        <v>0</v>
      </c>
      <c r="BD213" s="280">
        <f t="shared" si="76"/>
        <v>0</v>
      </c>
      <c r="BE213" s="280">
        <f t="shared" si="76"/>
        <v>0</v>
      </c>
      <c r="BF213" s="280">
        <f t="shared" si="75"/>
        <v>0</v>
      </c>
      <c r="BG213" s="280">
        <f t="shared" si="75"/>
        <v>0</v>
      </c>
      <c r="BH213" s="280">
        <f t="shared" si="75"/>
        <v>0</v>
      </c>
      <c r="BI213" s="280">
        <f t="shared" si="75"/>
        <v>0</v>
      </c>
      <c r="BJ213" s="280">
        <f t="shared" si="75"/>
        <v>0</v>
      </c>
      <c r="BK213" s="280">
        <f t="shared" si="75"/>
        <v>0</v>
      </c>
      <c r="BL213" s="279">
        <f t="shared" si="80"/>
        <v>0</v>
      </c>
    </row>
    <row r="214" spans="1:64" x14ac:dyDescent="0.25">
      <c r="A214" s="268" t="s">
        <v>647</v>
      </c>
      <c r="B214" s="175">
        <v>0</v>
      </c>
      <c r="C214" s="175">
        <v>0</v>
      </c>
      <c r="D214" s="272">
        <v>0</v>
      </c>
      <c r="E214" s="272">
        <v>0</v>
      </c>
      <c r="F214" s="272">
        <v>0</v>
      </c>
      <c r="G214" s="272">
        <v>0</v>
      </c>
      <c r="H214" s="272">
        <v>0</v>
      </c>
      <c r="I214" s="272">
        <v>0</v>
      </c>
      <c r="J214" s="272">
        <v>0</v>
      </c>
      <c r="K214" s="272">
        <v>0</v>
      </c>
      <c r="L214" s="272">
        <v>0</v>
      </c>
      <c r="M214" s="272">
        <v>0</v>
      </c>
      <c r="N214" s="272">
        <v>0</v>
      </c>
      <c r="O214" s="272">
        <v>0</v>
      </c>
      <c r="P214" s="272">
        <f t="shared" si="77"/>
        <v>0</v>
      </c>
      <c r="Q214" s="272">
        <v>0</v>
      </c>
      <c r="R214" s="272">
        <v>0</v>
      </c>
      <c r="S214" s="272">
        <v>0</v>
      </c>
      <c r="T214" s="272">
        <v>0</v>
      </c>
      <c r="U214" s="272">
        <v>0</v>
      </c>
      <c r="V214" s="272">
        <v>0</v>
      </c>
      <c r="W214" s="272">
        <v>0</v>
      </c>
      <c r="X214" s="272">
        <v>0</v>
      </c>
      <c r="Y214" s="272">
        <v>0</v>
      </c>
      <c r="Z214" s="272">
        <v>0</v>
      </c>
      <c r="AA214" s="272">
        <v>0</v>
      </c>
      <c r="AB214" s="272">
        <v>0</v>
      </c>
      <c r="AC214" s="272">
        <v>0</v>
      </c>
      <c r="AD214" s="272">
        <v>0</v>
      </c>
      <c r="AE214" s="272">
        <v>0</v>
      </c>
      <c r="AF214" s="272">
        <v>0</v>
      </c>
      <c r="AG214" s="170">
        <f t="shared" si="78"/>
        <v>0</v>
      </c>
      <c r="AI214" s="279">
        <f t="shared" si="63"/>
        <v>0</v>
      </c>
      <c r="AJ214" s="279">
        <f t="shared" si="63"/>
        <v>0</v>
      </c>
      <c r="AK214" s="279">
        <f t="shared" si="63"/>
        <v>0</v>
      </c>
      <c r="AL214" s="279">
        <f t="shared" si="58"/>
        <v>0</v>
      </c>
      <c r="AM214" s="279">
        <f t="shared" si="58"/>
        <v>0</v>
      </c>
      <c r="AN214" s="279">
        <f t="shared" si="58"/>
        <v>0</v>
      </c>
      <c r="AO214" s="279">
        <f t="shared" si="58"/>
        <v>0</v>
      </c>
      <c r="AP214" s="279">
        <f t="shared" si="58"/>
        <v>0</v>
      </c>
      <c r="AQ214" s="279">
        <f t="shared" si="58"/>
        <v>0</v>
      </c>
      <c r="AR214" s="279">
        <f t="shared" si="74"/>
        <v>0</v>
      </c>
      <c r="AS214" s="279">
        <f t="shared" si="74"/>
        <v>0</v>
      </c>
      <c r="AT214" s="279">
        <f t="shared" si="74"/>
        <v>0</v>
      </c>
      <c r="AU214" s="280">
        <f t="shared" si="79"/>
        <v>0</v>
      </c>
      <c r="AV214" s="280">
        <f t="shared" si="64"/>
        <v>0</v>
      </c>
      <c r="AW214" s="280">
        <f t="shared" si="64"/>
        <v>0</v>
      </c>
      <c r="AX214" s="280">
        <f t="shared" si="64"/>
        <v>0</v>
      </c>
      <c r="AY214" s="280">
        <f t="shared" si="59"/>
        <v>0</v>
      </c>
      <c r="AZ214" s="280">
        <f t="shared" si="76"/>
        <v>0</v>
      </c>
      <c r="BA214" s="280">
        <f t="shared" si="76"/>
        <v>0</v>
      </c>
      <c r="BB214" s="280">
        <f t="shared" si="76"/>
        <v>0</v>
      </c>
      <c r="BC214" s="280">
        <f t="shared" si="76"/>
        <v>0</v>
      </c>
      <c r="BD214" s="280">
        <f t="shared" si="76"/>
        <v>0</v>
      </c>
      <c r="BE214" s="280">
        <f t="shared" si="76"/>
        <v>0</v>
      </c>
      <c r="BF214" s="280">
        <f t="shared" si="75"/>
        <v>0</v>
      </c>
      <c r="BG214" s="280">
        <f t="shared" si="75"/>
        <v>0</v>
      </c>
      <c r="BH214" s="280">
        <f t="shared" si="75"/>
        <v>0</v>
      </c>
      <c r="BI214" s="280">
        <f t="shared" si="75"/>
        <v>0</v>
      </c>
      <c r="BJ214" s="280">
        <f t="shared" si="75"/>
        <v>0</v>
      </c>
      <c r="BK214" s="280">
        <f t="shared" si="75"/>
        <v>0</v>
      </c>
      <c r="BL214" s="279">
        <f t="shared" si="80"/>
        <v>0</v>
      </c>
    </row>
    <row r="215" spans="1:64" x14ac:dyDescent="0.25">
      <c r="A215" s="268" t="s">
        <v>648</v>
      </c>
      <c r="B215" s="175">
        <v>0</v>
      </c>
      <c r="C215" s="175">
        <v>0</v>
      </c>
      <c r="D215" s="272">
        <v>0</v>
      </c>
      <c r="E215" s="272">
        <v>0</v>
      </c>
      <c r="F215" s="272">
        <v>0</v>
      </c>
      <c r="G215" s="272">
        <v>0</v>
      </c>
      <c r="H215" s="272">
        <v>0</v>
      </c>
      <c r="I215" s="272">
        <v>0</v>
      </c>
      <c r="J215" s="272">
        <v>0</v>
      </c>
      <c r="K215" s="272">
        <v>0</v>
      </c>
      <c r="L215" s="272">
        <v>0</v>
      </c>
      <c r="M215" s="272">
        <v>0</v>
      </c>
      <c r="N215" s="272">
        <v>0</v>
      </c>
      <c r="O215" s="272">
        <v>0</v>
      </c>
      <c r="P215" s="272">
        <f t="shared" si="77"/>
        <v>0</v>
      </c>
      <c r="Q215" s="272">
        <v>0</v>
      </c>
      <c r="R215" s="272">
        <v>0</v>
      </c>
      <c r="S215" s="272">
        <v>0</v>
      </c>
      <c r="T215" s="272">
        <v>0</v>
      </c>
      <c r="U215" s="272">
        <v>0</v>
      </c>
      <c r="V215" s="272">
        <v>0</v>
      </c>
      <c r="W215" s="272">
        <v>0</v>
      </c>
      <c r="X215" s="272">
        <v>0</v>
      </c>
      <c r="Y215" s="272">
        <v>0</v>
      </c>
      <c r="Z215" s="272">
        <v>0</v>
      </c>
      <c r="AA215" s="272">
        <v>0</v>
      </c>
      <c r="AB215" s="272">
        <v>0</v>
      </c>
      <c r="AC215" s="272">
        <v>0</v>
      </c>
      <c r="AD215" s="272">
        <v>0</v>
      </c>
      <c r="AE215" s="272">
        <v>0</v>
      </c>
      <c r="AF215" s="272">
        <v>0</v>
      </c>
      <c r="AG215" s="170">
        <f t="shared" si="78"/>
        <v>0</v>
      </c>
      <c r="AI215" s="279">
        <f t="shared" si="63"/>
        <v>0</v>
      </c>
      <c r="AJ215" s="279">
        <f t="shared" si="63"/>
        <v>0</v>
      </c>
      <c r="AK215" s="279">
        <f t="shared" si="63"/>
        <v>0</v>
      </c>
      <c r="AL215" s="279">
        <f t="shared" si="58"/>
        <v>0</v>
      </c>
      <c r="AM215" s="279">
        <f t="shared" si="58"/>
        <v>0</v>
      </c>
      <c r="AN215" s="279">
        <f t="shared" si="58"/>
        <v>0</v>
      </c>
      <c r="AO215" s="279">
        <f t="shared" si="58"/>
        <v>0</v>
      </c>
      <c r="AP215" s="279">
        <f t="shared" si="58"/>
        <v>0</v>
      </c>
      <c r="AQ215" s="279">
        <f t="shared" si="58"/>
        <v>0</v>
      </c>
      <c r="AR215" s="279">
        <f t="shared" si="74"/>
        <v>0</v>
      </c>
      <c r="AS215" s="279">
        <f t="shared" si="74"/>
        <v>0</v>
      </c>
      <c r="AT215" s="279">
        <f t="shared" si="74"/>
        <v>0</v>
      </c>
      <c r="AU215" s="280">
        <f t="shared" si="79"/>
        <v>0</v>
      </c>
      <c r="AV215" s="280">
        <f t="shared" si="64"/>
        <v>0</v>
      </c>
      <c r="AW215" s="280">
        <f t="shared" si="64"/>
        <v>0</v>
      </c>
      <c r="AX215" s="280">
        <f t="shared" si="64"/>
        <v>0</v>
      </c>
      <c r="AY215" s="280">
        <f t="shared" si="59"/>
        <v>0</v>
      </c>
      <c r="AZ215" s="280">
        <f t="shared" si="76"/>
        <v>0</v>
      </c>
      <c r="BA215" s="280">
        <f t="shared" si="76"/>
        <v>0</v>
      </c>
      <c r="BB215" s="280">
        <f t="shared" si="76"/>
        <v>0</v>
      </c>
      <c r="BC215" s="280">
        <f t="shared" si="76"/>
        <v>0</v>
      </c>
      <c r="BD215" s="280">
        <f t="shared" si="76"/>
        <v>0</v>
      </c>
      <c r="BE215" s="280">
        <f t="shared" si="76"/>
        <v>0</v>
      </c>
      <c r="BF215" s="280">
        <f t="shared" si="75"/>
        <v>0</v>
      </c>
      <c r="BG215" s="280">
        <f t="shared" si="75"/>
        <v>0</v>
      </c>
      <c r="BH215" s="280">
        <f t="shared" si="75"/>
        <v>0</v>
      </c>
      <c r="BI215" s="280">
        <f t="shared" si="75"/>
        <v>0</v>
      </c>
      <c r="BJ215" s="280">
        <f t="shared" si="75"/>
        <v>0</v>
      </c>
      <c r="BK215" s="280">
        <f t="shared" si="75"/>
        <v>0</v>
      </c>
      <c r="BL215" s="279">
        <f t="shared" si="80"/>
        <v>0</v>
      </c>
    </row>
    <row r="216" spans="1:64" x14ac:dyDescent="0.25">
      <c r="A216" s="268" t="s">
        <v>649</v>
      </c>
      <c r="B216" s="175">
        <v>0</v>
      </c>
      <c r="C216" s="175">
        <v>0</v>
      </c>
      <c r="D216" s="272">
        <v>0</v>
      </c>
      <c r="E216" s="272">
        <v>0</v>
      </c>
      <c r="F216" s="272">
        <v>0</v>
      </c>
      <c r="G216" s="272">
        <v>0</v>
      </c>
      <c r="H216" s="272">
        <v>0</v>
      </c>
      <c r="I216" s="272">
        <v>0</v>
      </c>
      <c r="J216" s="272">
        <v>0</v>
      </c>
      <c r="K216" s="272">
        <v>0</v>
      </c>
      <c r="L216" s="272">
        <v>0</v>
      </c>
      <c r="M216" s="272">
        <v>0</v>
      </c>
      <c r="N216" s="272">
        <v>0</v>
      </c>
      <c r="O216" s="272">
        <v>0</v>
      </c>
      <c r="P216" s="272">
        <f t="shared" si="77"/>
        <v>0</v>
      </c>
      <c r="Q216" s="272">
        <v>0</v>
      </c>
      <c r="R216" s="272">
        <v>0</v>
      </c>
      <c r="S216" s="272">
        <v>0</v>
      </c>
      <c r="T216" s="272">
        <v>0</v>
      </c>
      <c r="U216" s="272">
        <v>0</v>
      </c>
      <c r="V216" s="272">
        <v>0</v>
      </c>
      <c r="W216" s="272">
        <v>0</v>
      </c>
      <c r="X216" s="272">
        <v>0</v>
      </c>
      <c r="Y216" s="272">
        <v>0</v>
      </c>
      <c r="Z216" s="272">
        <v>0</v>
      </c>
      <c r="AA216" s="272">
        <v>0</v>
      </c>
      <c r="AB216" s="272">
        <v>0</v>
      </c>
      <c r="AC216" s="272">
        <v>0</v>
      </c>
      <c r="AD216" s="272">
        <v>0</v>
      </c>
      <c r="AE216" s="272">
        <v>0</v>
      </c>
      <c r="AF216" s="272">
        <v>0</v>
      </c>
      <c r="AG216" s="170">
        <f t="shared" si="78"/>
        <v>0</v>
      </c>
      <c r="AI216" s="279">
        <f t="shared" si="63"/>
        <v>0</v>
      </c>
      <c r="AJ216" s="279">
        <f t="shared" si="63"/>
        <v>0</v>
      </c>
      <c r="AK216" s="279">
        <f t="shared" si="63"/>
        <v>0</v>
      </c>
      <c r="AL216" s="279">
        <f t="shared" si="58"/>
        <v>0</v>
      </c>
      <c r="AM216" s="279">
        <f t="shared" si="58"/>
        <v>0</v>
      </c>
      <c r="AN216" s="279">
        <f t="shared" si="58"/>
        <v>0</v>
      </c>
      <c r="AO216" s="279">
        <f t="shared" si="58"/>
        <v>0</v>
      </c>
      <c r="AP216" s="279">
        <f t="shared" si="58"/>
        <v>0</v>
      </c>
      <c r="AQ216" s="279">
        <f t="shared" si="58"/>
        <v>0</v>
      </c>
      <c r="AR216" s="279">
        <f t="shared" si="74"/>
        <v>0</v>
      </c>
      <c r="AS216" s="279">
        <f t="shared" si="74"/>
        <v>0</v>
      </c>
      <c r="AT216" s="279">
        <f t="shared" si="74"/>
        <v>0</v>
      </c>
      <c r="AU216" s="280">
        <f t="shared" si="79"/>
        <v>0</v>
      </c>
      <c r="AV216" s="280">
        <f t="shared" si="64"/>
        <v>0</v>
      </c>
      <c r="AW216" s="280">
        <f t="shared" si="64"/>
        <v>0</v>
      </c>
      <c r="AX216" s="280">
        <f t="shared" si="64"/>
        <v>0</v>
      </c>
      <c r="AY216" s="280">
        <f t="shared" si="59"/>
        <v>0</v>
      </c>
      <c r="AZ216" s="280">
        <f t="shared" si="76"/>
        <v>0</v>
      </c>
      <c r="BA216" s="280">
        <f t="shared" si="76"/>
        <v>0</v>
      </c>
      <c r="BB216" s="280">
        <f t="shared" si="76"/>
        <v>0</v>
      </c>
      <c r="BC216" s="280">
        <f t="shared" si="76"/>
        <v>0</v>
      </c>
      <c r="BD216" s="280">
        <f t="shared" si="76"/>
        <v>0</v>
      </c>
      <c r="BE216" s="280">
        <f t="shared" si="76"/>
        <v>0</v>
      </c>
      <c r="BF216" s="280">
        <f t="shared" si="75"/>
        <v>0</v>
      </c>
      <c r="BG216" s="280">
        <f t="shared" si="75"/>
        <v>0</v>
      </c>
      <c r="BH216" s="280">
        <f t="shared" si="75"/>
        <v>0</v>
      </c>
      <c r="BI216" s="280">
        <f t="shared" si="75"/>
        <v>0</v>
      </c>
      <c r="BJ216" s="280">
        <f t="shared" si="75"/>
        <v>0</v>
      </c>
      <c r="BK216" s="280">
        <f t="shared" si="75"/>
        <v>0</v>
      </c>
      <c r="BL216" s="279">
        <f t="shared" si="80"/>
        <v>0</v>
      </c>
    </row>
    <row r="217" spans="1:64" x14ac:dyDescent="0.25">
      <c r="A217" s="268" t="s">
        <v>650</v>
      </c>
      <c r="B217" s="175">
        <v>0</v>
      </c>
      <c r="C217" s="175">
        <v>0</v>
      </c>
      <c r="D217" s="272">
        <v>0</v>
      </c>
      <c r="E217" s="272">
        <v>0</v>
      </c>
      <c r="F217" s="272">
        <v>0</v>
      </c>
      <c r="G217" s="272">
        <v>0</v>
      </c>
      <c r="H217" s="272">
        <v>0</v>
      </c>
      <c r="I217" s="272">
        <v>0</v>
      </c>
      <c r="J217" s="272">
        <v>0</v>
      </c>
      <c r="K217" s="272">
        <v>0</v>
      </c>
      <c r="L217" s="272">
        <v>0</v>
      </c>
      <c r="M217" s="272">
        <v>0</v>
      </c>
      <c r="N217" s="272">
        <v>0</v>
      </c>
      <c r="O217" s="272">
        <v>0</v>
      </c>
      <c r="P217" s="272">
        <f t="shared" si="77"/>
        <v>0</v>
      </c>
      <c r="Q217" s="272">
        <v>0</v>
      </c>
      <c r="R217" s="272">
        <v>0</v>
      </c>
      <c r="S217" s="272">
        <v>0</v>
      </c>
      <c r="T217" s="272">
        <v>0</v>
      </c>
      <c r="U217" s="272">
        <v>0</v>
      </c>
      <c r="V217" s="272">
        <v>0</v>
      </c>
      <c r="W217" s="272">
        <v>0</v>
      </c>
      <c r="X217" s="272">
        <v>0</v>
      </c>
      <c r="Y217" s="272">
        <v>0</v>
      </c>
      <c r="Z217" s="272">
        <v>0</v>
      </c>
      <c r="AA217" s="272">
        <v>0</v>
      </c>
      <c r="AB217" s="272">
        <v>0</v>
      </c>
      <c r="AC217" s="272">
        <v>0</v>
      </c>
      <c r="AD217" s="272">
        <v>0</v>
      </c>
      <c r="AE217" s="272">
        <v>0</v>
      </c>
      <c r="AF217" s="272">
        <v>0</v>
      </c>
      <c r="AG217" s="170">
        <f t="shared" si="78"/>
        <v>0</v>
      </c>
      <c r="AI217" s="279">
        <f t="shared" si="63"/>
        <v>0</v>
      </c>
      <c r="AJ217" s="279">
        <f t="shared" si="63"/>
        <v>0</v>
      </c>
      <c r="AK217" s="279">
        <f t="shared" si="63"/>
        <v>0</v>
      </c>
      <c r="AL217" s="279">
        <f t="shared" si="58"/>
        <v>0</v>
      </c>
      <c r="AM217" s="279">
        <f t="shared" si="58"/>
        <v>0</v>
      </c>
      <c r="AN217" s="279">
        <f t="shared" si="58"/>
        <v>0</v>
      </c>
      <c r="AO217" s="279">
        <f t="shared" si="58"/>
        <v>0</v>
      </c>
      <c r="AP217" s="279">
        <f t="shared" si="58"/>
        <v>0</v>
      </c>
      <c r="AQ217" s="279">
        <f t="shared" si="58"/>
        <v>0</v>
      </c>
      <c r="AR217" s="279">
        <f t="shared" si="74"/>
        <v>0</v>
      </c>
      <c r="AS217" s="279">
        <f t="shared" si="74"/>
        <v>0</v>
      </c>
      <c r="AT217" s="279">
        <f t="shared" si="74"/>
        <v>0</v>
      </c>
      <c r="AU217" s="280">
        <f t="shared" si="79"/>
        <v>0</v>
      </c>
      <c r="AV217" s="280">
        <f t="shared" si="64"/>
        <v>0</v>
      </c>
      <c r="AW217" s="280">
        <f t="shared" si="64"/>
        <v>0</v>
      </c>
      <c r="AX217" s="280">
        <f t="shared" si="64"/>
        <v>0</v>
      </c>
      <c r="AY217" s="280">
        <f t="shared" si="59"/>
        <v>0</v>
      </c>
      <c r="AZ217" s="280">
        <f t="shared" si="76"/>
        <v>0</v>
      </c>
      <c r="BA217" s="280">
        <f t="shared" si="76"/>
        <v>0</v>
      </c>
      <c r="BB217" s="280">
        <f t="shared" si="76"/>
        <v>0</v>
      </c>
      <c r="BC217" s="280">
        <f t="shared" si="76"/>
        <v>0</v>
      </c>
      <c r="BD217" s="280">
        <f t="shared" si="76"/>
        <v>0</v>
      </c>
      <c r="BE217" s="280">
        <f t="shared" si="76"/>
        <v>0</v>
      </c>
      <c r="BF217" s="280">
        <f t="shared" si="75"/>
        <v>0</v>
      </c>
      <c r="BG217" s="280">
        <f t="shared" si="75"/>
        <v>0</v>
      </c>
      <c r="BH217" s="280">
        <f t="shared" si="75"/>
        <v>0</v>
      </c>
      <c r="BI217" s="280">
        <f t="shared" si="75"/>
        <v>0</v>
      </c>
      <c r="BJ217" s="280">
        <f t="shared" si="75"/>
        <v>0</v>
      </c>
      <c r="BK217" s="280">
        <f t="shared" si="75"/>
        <v>0</v>
      </c>
      <c r="BL217" s="279">
        <f t="shared" si="80"/>
        <v>0</v>
      </c>
    </row>
    <row r="218" spans="1:64" x14ac:dyDescent="0.25">
      <c r="A218" s="268" t="s">
        <v>651</v>
      </c>
      <c r="B218" s="175">
        <v>0</v>
      </c>
      <c r="C218" s="175">
        <v>0</v>
      </c>
      <c r="D218" s="272">
        <v>0</v>
      </c>
      <c r="E218" s="272">
        <v>0</v>
      </c>
      <c r="F218" s="272">
        <v>0</v>
      </c>
      <c r="G218" s="272">
        <v>0</v>
      </c>
      <c r="H218" s="272">
        <v>0</v>
      </c>
      <c r="I218" s="272">
        <v>0</v>
      </c>
      <c r="J218" s="272">
        <v>0</v>
      </c>
      <c r="K218" s="272">
        <v>0</v>
      </c>
      <c r="L218" s="272">
        <v>0</v>
      </c>
      <c r="M218" s="272">
        <v>0</v>
      </c>
      <c r="N218" s="272">
        <v>0</v>
      </c>
      <c r="O218" s="272">
        <v>0</v>
      </c>
      <c r="P218" s="272">
        <f t="shared" si="77"/>
        <v>0</v>
      </c>
      <c r="Q218" s="272">
        <v>0</v>
      </c>
      <c r="R218" s="272">
        <v>0</v>
      </c>
      <c r="S218" s="272">
        <v>0</v>
      </c>
      <c r="T218" s="272">
        <v>0</v>
      </c>
      <c r="U218" s="272">
        <v>0</v>
      </c>
      <c r="V218" s="272">
        <v>0</v>
      </c>
      <c r="W218" s="272">
        <v>0</v>
      </c>
      <c r="X218" s="272">
        <v>0</v>
      </c>
      <c r="Y218" s="272">
        <v>0</v>
      </c>
      <c r="Z218" s="272">
        <v>0</v>
      </c>
      <c r="AA218" s="272">
        <v>0</v>
      </c>
      <c r="AB218" s="272">
        <v>0</v>
      </c>
      <c r="AC218" s="272">
        <v>0</v>
      </c>
      <c r="AD218" s="272">
        <v>0</v>
      </c>
      <c r="AE218" s="272">
        <v>0</v>
      </c>
      <c r="AF218" s="272">
        <v>0</v>
      </c>
      <c r="AG218" s="170">
        <f t="shared" si="78"/>
        <v>0</v>
      </c>
      <c r="AI218" s="279">
        <f t="shared" si="63"/>
        <v>0</v>
      </c>
      <c r="AJ218" s="279">
        <f t="shared" si="63"/>
        <v>0</v>
      </c>
      <c r="AK218" s="279">
        <f t="shared" si="63"/>
        <v>0</v>
      </c>
      <c r="AL218" s="279">
        <f t="shared" si="58"/>
        <v>0</v>
      </c>
      <c r="AM218" s="279">
        <f t="shared" si="58"/>
        <v>0</v>
      </c>
      <c r="AN218" s="279">
        <f t="shared" si="58"/>
        <v>0</v>
      </c>
      <c r="AO218" s="279">
        <f t="shared" si="58"/>
        <v>0</v>
      </c>
      <c r="AP218" s="279">
        <f t="shared" si="58"/>
        <v>0</v>
      </c>
      <c r="AQ218" s="279">
        <f t="shared" si="58"/>
        <v>0</v>
      </c>
      <c r="AR218" s="279">
        <f t="shared" si="74"/>
        <v>0</v>
      </c>
      <c r="AS218" s="279">
        <f t="shared" si="74"/>
        <v>0</v>
      </c>
      <c r="AT218" s="279">
        <f t="shared" si="74"/>
        <v>0</v>
      </c>
      <c r="AU218" s="280">
        <f t="shared" si="79"/>
        <v>0</v>
      </c>
      <c r="AV218" s="280">
        <f t="shared" si="64"/>
        <v>0</v>
      </c>
      <c r="AW218" s="280">
        <f t="shared" si="64"/>
        <v>0</v>
      </c>
      <c r="AX218" s="280">
        <f t="shared" si="64"/>
        <v>0</v>
      </c>
      <c r="AY218" s="280">
        <f t="shared" si="59"/>
        <v>0</v>
      </c>
      <c r="AZ218" s="280">
        <f t="shared" si="76"/>
        <v>0</v>
      </c>
      <c r="BA218" s="280">
        <f t="shared" si="76"/>
        <v>0</v>
      </c>
      <c r="BB218" s="280">
        <f t="shared" si="76"/>
        <v>0</v>
      </c>
      <c r="BC218" s="280">
        <f t="shared" si="76"/>
        <v>0</v>
      </c>
      <c r="BD218" s="280">
        <f t="shared" si="76"/>
        <v>0</v>
      </c>
      <c r="BE218" s="280">
        <f t="shared" si="76"/>
        <v>0</v>
      </c>
      <c r="BF218" s="280">
        <f t="shared" si="75"/>
        <v>0</v>
      </c>
      <c r="BG218" s="280">
        <f t="shared" si="75"/>
        <v>0</v>
      </c>
      <c r="BH218" s="280">
        <f t="shared" si="75"/>
        <v>0</v>
      </c>
      <c r="BI218" s="280">
        <f t="shared" si="75"/>
        <v>0</v>
      </c>
      <c r="BJ218" s="280">
        <f t="shared" si="75"/>
        <v>0</v>
      </c>
      <c r="BK218" s="280">
        <f t="shared" si="75"/>
        <v>0</v>
      </c>
      <c r="BL218" s="279">
        <f t="shared" si="80"/>
        <v>0</v>
      </c>
    </row>
    <row r="219" spans="1:64" x14ac:dyDescent="0.25">
      <c r="A219" s="268" t="s">
        <v>652</v>
      </c>
      <c r="B219" s="175">
        <v>0</v>
      </c>
      <c r="C219" s="175">
        <v>0</v>
      </c>
      <c r="D219" s="272">
        <v>0</v>
      </c>
      <c r="E219" s="272">
        <v>0</v>
      </c>
      <c r="F219" s="272">
        <v>0</v>
      </c>
      <c r="G219" s="272">
        <v>0</v>
      </c>
      <c r="H219" s="272">
        <v>0</v>
      </c>
      <c r="I219" s="272">
        <v>0</v>
      </c>
      <c r="J219" s="272">
        <v>0</v>
      </c>
      <c r="K219" s="272">
        <v>0</v>
      </c>
      <c r="L219" s="272">
        <v>0</v>
      </c>
      <c r="M219" s="272">
        <v>0</v>
      </c>
      <c r="N219" s="272">
        <v>0</v>
      </c>
      <c r="O219" s="272">
        <v>0</v>
      </c>
      <c r="P219" s="272">
        <f t="shared" si="77"/>
        <v>0</v>
      </c>
      <c r="Q219" s="272">
        <v>0</v>
      </c>
      <c r="R219" s="272">
        <v>0</v>
      </c>
      <c r="S219" s="272">
        <v>0</v>
      </c>
      <c r="T219" s="272">
        <v>0</v>
      </c>
      <c r="U219" s="272">
        <v>0</v>
      </c>
      <c r="V219" s="272">
        <v>0</v>
      </c>
      <c r="W219" s="272">
        <v>0</v>
      </c>
      <c r="X219" s="272">
        <v>0</v>
      </c>
      <c r="Y219" s="272">
        <v>0</v>
      </c>
      <c r="Z219" s="272">
        <v>0</v>
      </c>
      <c r="AA219" s="272">
        <v>0</v>
      </c>
      <c r="AB219" s="272">
        <v>0</v>
      </c>
      <c r="AC219" s="272">
        <v>0</v>
      </c>
      <c r="AD219" s="272">
        <v>0</v>
      </c>
      <c r="AE219" s="272">
        <v>0</v>
      </c>
      <c r="AF219" s="272">
        <v>0</v>
      </c>
      <c r="AG219" s="170">
        <f t="shared" si="78"/>
        <v>0</v>
      </c>
      <c r="AI219" s="279">
        <f t="shared" si="63"/>
        <v>0</v>
      </c>
      <c r="AJ219" s="279">
        <f t="shared" si="63"/>
        <v>0</v>
      </c>
      <c r="AK219" s="279">
        <f t="shared" si="63"/>
        <v>0</v>
      </c>
      <c r="AL219" s="279">
        <f t="shared" si="58"/>
        <v>0</v>
      </c>
      <c r="AM219" s="279">
        <f t="shared" si="58"/>
        <v>0</v>
      </c>
      <c r="AN219" s="279">
        <f t="shared" si="58"/>
        <v>0</v>
      </c>
      <c r="AO219" s="279">
        <f t="shared" si="58"/>
        <v>0</v>
      </c>
      <c r="AP219" s="279">
        <f t="shared" si="58"/>
        <v>0</v>
      </c>
      <c r="AQ219" s="279">
        <f t="shared" si="58"/>
        <v>0</v>
      </c>
      <c r="AR219" s="279">
        <f t="shared" si="74"/>
        <v>0</v>
      </c>
      <c r="AS219" s="279">
        <f t="shared" si="74"/>
        <v>0</v>
      </c>
      <c r="AT219" s="279">
        <f t="shared" si="74"/>
        <v>0</v>
      </c>
      <c r="AU219" s="280">
        <f t="shared" si="79"/>
        <v>0</v>
      </c>
      <c r="AV219" s="280">
        <f t="shared" si="64"/>
        <v>0</v>
      </c>
      <c r="AW219" s="280">
        <f t="shared" si="64"/>
        <v>0</v>
      </c>
      <c r="AX219" s="280">
        <f t="shared" si="64"/>
        <v>0</v>
      </c>
      <c r="AY219" s="280">
        <f t="shared" si="59"/>
        <v>0</v>
      </c>
      <c r="AZ219" s="280">
        <f t="shared" si="76"/>
        <v>0</v>
      </c>
      <c r="BA219" s="280">
        <f t="shared" si="76"/>
        <v>0</v>
      </c>
      <c r="BB219" s="280">
        <f t="shared" si="76"/>
        <v>0</v>
      </c>
      <c r="BC219" s="280">
        <f t="shared" si="76"/>
        <v>0</v>
      </c>
      <c r="BD219" s="280">
        <f t="shared" si="76"/>
        <v>0</v>
      </c>
      <c r="BE219" s="280">
        <f t="shared" si="76"/>
        <v>0</v>
      </c>
      <c r="BF219" s="280">
        <f t="shared" si="75"/>
        <v>0</v>
      </c>
      <c r="BG219" s="280">
        <f t="shared" si="75"/>
        <v>0</v>
      </c>
      <c r="BH219" s="280">
        <f t="shared" si="75"/>
        <v>0</v>
      </c>
      <c r="BI219" s="280">
        <f t="shared" si="75"/>
        <v>0</v>
      </c>
      <c r="BJ219" s="280">
        <f t="shared" si="75"/>
        <v>0</v>
      </c>
      <c r="BK219" s="280">
        <f t="shared" si="75"/>
        <v>0</v>
      </c>
      <c r="BL219" s="279">
        <f t="shared" si="80"/>
        <v>0</v>
      </c>
    </row>
    <row r="220" spans="1:64" x14ac:dyDescent="0.25">
      <c r="A220" s="268" t="s">
        <v>653</v>
      </c>
      <c r="B220" s="175">
        <v>0</v>
      </c>
      <c r="C220" s="175">
        <v>0</v>
      </c>
      <c r="D220" s="272">
        <v>0</v>
      </c>
      <c r="E220" s="272">
        <v>0</v>
      </c>
      <c r="F220" s="272">
        <v>0</v>
      </c>
      <c r="G220" s="272">
        <v>0</v>
      </c>
      <c r="H220" s="272">
        <v>0</v>
      </c>
      <c r="I220" s="272">
        <v>0</v>
      </c>
      <c r="J220" s="272">
        <v>0</v>
      </c>
      <c r="K220" s="272">
        <v>0</v>
      </c>
      <c r="L220" s="272">
        <v>0</v>
      </c>
      <c r="M220" s="272">
        <v>0</v>
      </c>
      <c r="N220" s="272">
        <v>0</v>
      </c>
      <c r="O220" s="272">
        <v>0</v>
      </c>
      <c r="P220" s="272">
        <f t="shared" si="77"/>
        <v>0</v>
      </c>
      <c r="Q220" s="272">
        <v>0</v>
      </c>
      <c r="R220" s="272">
        <v>0</v>
      </c>
      <c r="S220" s="272">
        <v>0</v>
      </c>
      <c r="T220" s="272">
        <v>0</v>
      </c>
      <c r="U220" s="272">
        <v>0</v>
      </c>
      <c r="V220" s="272">
        <v>0</v>
      </c>
      <c r="W220" s="272">
        <v>0</v>
      </c>
      <c r="X220" s="272">
        <v>0</v>
      </c>
      <c r="Y220" s="272">
        <v>0</v>
      </c>
      <c r="Z220" s="272">
        <v>0</v>
      </c>
      <c r="AA220" s="272">
        <v>0</v>
      </c>
      <c r="AB220" s="272">
        <v>0</v>
      </c>
      <c r="AC220" s="272">
        <v>0</v>
      </c>
      <c r="AD220" s="272">
        <v>0</v>
      </c>
      <c r="AE220" s="272">
        <v>0</v>
      </c>
      <c r="AF220" s="272">
        <v>0</v>
      </c>
      <c r="AG220" s="170">
        <f t="shared" si="78"/>
        <v>0</v>
      </c>
      <c r="AI220" s="279">
        <f t="shared" si="63"/>
        <v>0</v>
      </c>
      <c r="AJ220" s="279">
        <f t="shared" si="63"/>
        <v>0</v>
      </c>
      <c r="AK220" s="279">
        <f t="shared" si="63"/>
        <v>0</v>
      </c>
      <c r="AL220" s="279">
        <f t="shared" si="58"/>
        <v>0</v>
      </c>
      <c r="AM220" s="279">
        <f t="shared" si="58"/>
        <v>0</v>
      </c>
      <c r="AN220" s="279">
        <f t="shared" si="58"/>
        <v>0</v>
      </c>
      <c r="AO220" s="279">
        <f t="shared" si="58"/>
        <v>0</v>
      </c>
      <c r="AP220" s="279">
        <f t="shared" si="58"/>
        <v>0</v>
      </c>
      <c r="AQ220" s="279">
        <f t="shared" si="58"/>
        <v>0</v>
      </c>
      <c r="AR220" s="279">
        <f t="shared" si="74"/>
        <v>0</v>
      </c>
      <c r="AS220" s="279">
        <f t="shared" si="74"/>
        <v>0</v>
      </c>
      <c r="AT220" s="279">
        <f t="shared" si="74"/>
        <v>0</v>
      </c>
      <c r="AU220" s="280">
        <f t="shared" si="79"/>
        <v>0</v>
      </c>
      <c r="AV220" s="280">
        <f t="shared" si="64"/>
        <v>0</v>
      </c>
      <c r="AW220" s="280">
        <f t="shared" si="64"/>
        <v>0</v>
      </c>
      <c r="AX220" s="280">
        <f t="shared" si="64"/>
        <v>0</v>
      </c>
      <c r="AY220" s="280">
        <f t="shared" si="59"/>
        <v>0</v>
      </c>
      <c r="AZ220" s="280">
        <f t="shared" si="76"/>
        <v>0</v>
      </c>
      <c r="BA220" s="280">
        <f t="shared" si="76"/>
        <v>0</v>
      </c>
      <c r="BB220" s="280">
        <f t="shared" si="76"/>
        <v>0</v>
      </c>
      <c r="BC220" s="280">
        <f t="shared" si="76"/>
        <v>0</v>
      </c>
      <c r="BD220" s="280">
        <f t="shared" si="76"/>
        <v>0</v>
      </c>
      <c r="BE220" s="280">
        <f t="shared" si="76"/>
        <v>0</v>
      </c>
      <c r="BF220" s="280">
        <f t="shared" si="75"/>
        <v>0</v>
      </c>
      <c r="BG220" s="280">
        <f t="shared" si="75"/>
        <v>0</v>
      </c>
      <c r="BH220" s="280">
        <f t="shared" si="75"/>
        <v>0</v>
      </c>
      <c r="BI220" s="280">
        <f t="shared" si="75"/>
        <v>0</v>
      </c>
      <c r="BJ220" s="280">
        <f t="shared" si="75"/>
        <v>0</v>
      </c>
      <c r="BK220" s="280">
        <f t="shared" si="75"/>
        <v>0</v>
      </c>
      <c r="BL220" s="279">
        <f t="shared" si="80"/>
        <v>0</v>
      </c>
    </row>
    <row r="221" spans="1:64" x14ac:dyDescent="0.25">
      <c r="A221" s="268" t="s">
        <v>256</v>
      </c>
      <c r="B221" s="175">
        <v>1.5999999999999997E-2</v>
      </c>
      <c r="C221" s="175">
        <v>1.5200000000000002E-2</v>
      </c>
      <c r="D221" s="272">
        <v>389684.21</v>
      </c>
      <c r="E221" s="272">
        <v>389684.21</v>
      </c>
      <c r="F221" s="272">
        <v>389684.21</v>
      </c>
      <c r="G221" s="272">
        <v>389684.21</v>
      </c>
      <c r="H221" s="272">
        <v>389684.21</v>
      </c>
      <c r="I221" s="272">
        <v>393999.33</v>
      </c>
      <c r="J221" s="272">
        <v>398314.44</v>
      </c>
      <c r="K221" s="272">
        <v>398314.44</v>
      </c>
      <c r="L221" s="272">
        <v>398314.44</v>
      </c>
      <c r="M221" s="272">
        <v>398314.44</v>
      </c>
      <c r="N221" s="272">
        <v>398314.44</v>
      </c>
      <c r="O221" s="272">
        <v>398314.44</v>
      </c>
      <c r="P221" s="272">
        <f t="shared" si="77"/>
        <v>4732307.0200000005</v>
      </c>
      <c r="Q221" s="272">
        <v>398314.44</v>
      </c>
      <c r="R221" s="272">
        <v>236499</v>
      </c>
      <c r="S221" s="272">
        <v>74683.56</v>
      </c>
      <c r="T221" s="272">
        <v>74683.56</v>
      </c>
      <c r="U221" s="272">
        <v>74683.56</v>
      </c>
      <c r="V221" s="272">
        <v>74683.56</v>
      </c>
      <c r="W221" s="272">
        <v>74683.56</v>
      </c>
      <c r="X221" s="272">
        <v>74683.56</v>
      </c>
      <c r="Y221" s="272">
        <v>74683.56</v>
      </c>
      <c r="Z221" s="272">
        <v>74683.56</v>
      </c>
      <c r="AA221" s="272">
        <v>74683.56</v>
      </c>
      <c r="AB221" s="272">
        <v>74683.56</v>
      </c>
      <c r="AC221" s="272">
        <v>74683.56</v>
      </c>
      <c r="AD221" s="272">
        <v>74683.56</v>
      </c>
      <c r="AE221" s="272">
        <v>74683.56</v>
      </c>
      <c r="AF221" s="272">
        <v>74683.56</v>
      </c>
      <c r="AG221" s="170">
        <f t="shared" si="78"/>
        <v>896202.7200000002</v>
      </c>
      <c r="AI221" s="279">
        <f t="shared" si="63"/>
        <v>519.58000000000004</v>
      </c>
      <c r="AJ221" s="279">
        <f t="shared" si="63"/>
        <v>519.58000000000004</v>
      </c>
      <c r="AK221" s="279">
        <f t="shared" si="63"/>
        <v>519.58000000000004</v>
      </c>
      <c r="AL221" s="279">
        <f t="shared" si="58"/>
        <v>519.58000000000004</v>
      </c>
      <c r="AM221" s="279">
        <f t="shared" si="58"/>
        <v>519.58000000000004</v>
      </c>
      <c r="AN221" s="279">
        <f t="shared" si="58"/>
        <v>525.33000000000004</v>
      </c>
      <c r="AO221" s="279">
        <f t="shared" si="58"/>
        <v>531.09</v>
      </c>
      <c r="AP221" s="279">
        <f t="shared" si="58"/>
        <v>531.09</v>
      </c>
      <c r="AQ221" s="279">
        <f t="shared" si="58"/>
        <v>531.09</v>
      </c>
      <c r="AR221" s="279">
        <f t="shared" si="74"/>
        <v>531.09</v>
      </c>
      <c r="AS221" s="279">
        <f t="shared" si="74"/>
        <v>531.09</v>
      </c>
      <c r="AT221" s="279">
        <f t="shared" si="74"/>
        <v>531.09</v>
      </c>
      <c r="AU221" s="280">
        <f t="shared" si="79"/>
        <v>6309.77</v>
      </c>
      <c r="AV221" s="280">
        <f t="shared" si="64"/>
        <v>531.09</v>
      </c>
      <c r="AW221" s="280">
        <f t="shared" si="64"/>
        <v>315.33</v>
      </c>
      <c r="AX221" s="280">
        <f t="shared" si="64"/>
        <v>99.58</v>
      </c>
      <c r="AY221" s="280">
        <f t="shared" si="59"/>
        <v>99.58</v>
      </c>
      <c r="AZ221" s="280">
        <f t="shared" si="76"/>
        <v>94.6</v>
      </c>
      <c r="BA221" s="280">
        <f t="shared" si="76"/>
        <v>94.6</v>
      </c>
      <c r="BB221" s="280">
        <f t="shared" si="76"/>
        <v>94.6</v>
      </c>
      <c r="BC221" s="280">
        <f t="shared" si="76"/>
        <v>94.6</v>
      </c>
      <c r="BD221" s="280">
        <f t="shared" si="76"/>
        <v>94.6</v>
      </c>
      <c r="BE221" s="280">
        <f t="shared" si="76"/>
        <v>94.6</v>
      </c>
      <c r="BF221" s="280">
        <f t="shared" si="75"/>
        <v>94.6</v>
      </c>
      <c r="BG221" s="280">
        <f t="shared" si="75"/>
        <v>94.6</v>
      </c>
      <c r="BH221" s="280">
        <f t="shared" si="75"/>
        <v>94.6</v>
      </c>
      <c r="BI221" s="280">
        <f t="shared" si="75"/>
        <v>94.6</v>
      </c>
      <c r="BJ221" s="280">
        <f t="shared" si="75"/>
        <v>94.6</v>
      </c>
      <c r="BK221" s="280">
        <f t="shared" si="75"/>
        <v>94.6</v>
      </c>
      <c r="BL221" s="279">
        <f t="shared" si="80"/>
        <v>1135.2</v>
      </c>
    </row>
    <row r="222" spans="1:64" x14ac:dyDescent="0.25">
      <c r="A222" s="268" t="s">
        <v>257</v>
      </c>
      <c r="B222" s="175">
        <v>5.9999999999999995E-4</v>
      </c>
      <c r="C222" s="175">
        <v>5.9999999999999995E-4</v>
      </c>
      <c r="D222" s="272">
        <v>123107.1</v>
      </c>
      <c r="E222" s="272">
        <v>123107.1</v>
      </c>
      <c r="F222" s="272">
        <v>123107.1</v>
      </c>
      <c r="G222" s="272">
        <v>123107.1</v>
      </c>
      <c r="H222" s="272">
        <v>123107.1</v>
      </c>
      <c r="I222" s="272">
        <v>127422.22</v>
      </c>
      <c r="J222" s="272">
        <v>131737.33000000002</v>
      </c>
      <c r="K222" s="272">
        <v>131737.33000000002</v>
      </c>
      <c r="L222" s="272">
        <v>131737.33000000002</v>
      </c>
      <c r="M222" s="272">
        <v>131737.33000000002</v>
      </c>
      <c r="N222" s="272">
        <v>131737.33000000002</v>
      </c>
      <c r="O222" s="272">
        <v>131737.33000000002</v>
      </c>
      <c r="P222" s="272">
        <f t="shared" si="77"/>
        <v>1533381.7000000004</v>
      </c>
      <c r="Q222" s="272">
        <v>131737.33000000002</v>
      </c>
      <c r="R222" s="272">
        <v>83400.920000000013</v>
      </c>
      <c r="S222" s="272">
        <v>35064.510000000009</v>
      </c>
      <c r="T222" s="272">
        <v>35064.510000000009</v>
      </c>
      <c r="U222" s="272">
        <v>35064.510000000009</v>
      </c>
      <c r="V222" s="272">
        <v>35064.510000000009</v>
      </c>
      <c r="W222" s="272">
        <v>35064.510000000009</v>
      </c>
      <c r="X222" s="272">
        <v>35064.510000000009</v>
      </c>
      <c r="Y222" s="272">
        <v>35064.510000000009</v>
      </c>
      <c r="Z222" s="272">
        <v>35064.510000000009</v>
      </c>
      <c r="AA222" s="272">
        <v>35064.510000000009</v>
      </c>
      <c r="AB222" s="272">
        <v>35064.510000000009</v>
      </c>
      <c r="AC222" s="272">
        <v>35064.510000000009</v>
      </c>
      <c r="AD222" s="272">
        <v>35064.510000000009</v>
      </c>
      <c r="AE222" s="272">
        <v>35064.510000000009</v>
      </c>
      <c r="AF222" s="272">
        <v>35064.510000000009</v>
      </c>
      <c r="AG222" s="170">
        <f t="shared" si="78"/>
        <v>420774.12000000011</v>
      </c>
      <c r="AI222" s="279">
        <f t="shared" si="63"/>
        <v>6.16</v>
      </c>
      <c r="AJ222" s="279">
        <f t="shared" si="63"/>
        <v>6.16</v>
      </c>
      <c r="AK222" s="279">
        <f t="shared" si="63"/>
        <v>6.16</v>
      </c>
      <c r="AL222" s="279">
        <f t="shared" si="58"/>
        <v>6.16</v>
      </c>
      <c r="AM222" s="279">
        <f t="shared" si="58"/>
        <v>6.16</v>
      </c>
      <c r="AN222" s="279">
        <f t="shared" si="58"/>
        <v>6.37</v>
      </c>
      <c r="AO222" s="279">
        <f t="shared" si="58"/>
        <v>6.59</v>
      </c>
      <c r="AP222" s="279">
        <f t="shared" si="58"/>
        <v>6.59</v>
      </c>
      <c r="AQ222" s="279">
        <f t="shared" si="58"/>
        <v>6.59</v>
      </c>
      <c r="AR222" s="279">
        <f t="shared" si="74"/>
        <v>6.59</v>
      </c>
      <c r="AS222" s="279">
        <f t="shared" si="74"/>
        <v>6.59</v>
      </c>
      <c r="AT222" s="279">
        <f t="shared" si="74"/>
        <v>6.59</v>
      </c>
      <c r="AU222" s="280">
        <f t="shared" si="79"/>
        <v>76.710000000000022</v>
      </c>
      <c r="AV222" s="280">
        <f t="shared" si="64"/>
        <v>6.59</v>
      </c>
      <c r="AW222" s="280">
        <f t="shared" si="64"/>
        <v>4.17</v>
      </c>
      <c r="AX222" s="280">
        <f t="shared" si="64"/>
        <v>1.75</v>
      </c>
      <c r="AY222" s="280">
        <f t="shared" si="59"/>
        <v>1.75</v>
      </c>
      <c r="AZ222" s="280">
        <f t="shared" si="76"/>
        <v>1.75</v>
      </c>
      <c r="BA222" s="280">
        <f t="shared" si="76"/>
        <v>1.75</v>
      </c>
      <c r="BB222" s="280">
        <f t="shared" si="76"/>
        <v>1.75</v>
      </c>
      <c r="BC222" s="280">
        <f t="shared" si="76"/>
        <v>1.75</v>
      </c>
      <c r="BD222" s="280">
        <f t="shared" si="76"/>
        <v>1.75</v>
      </c>
      <c r="BE222" s="280">
        <f t="shared" si="76"/>
        <v>1.75</v>
      </c>
      <c r="BF222" s="280">
        <f t="shared" si="75"/>
        <v>1.75</v>
      </c>
      <c r="BG222" s="280">
        <f t="shared" si="75"/>
        <v>1.75</v>
      </c>
      <c r="BH222" s="280">
        <f t="shared" si="75"/>
        <v>1.75</v>
      </c>
      <c r="BI222" s="280">
        <f t="shared" si="75"/>
        <v>1.75</v>
      </c>
      <c r="BJ222" s="280">
        <f t="shared" si="75"/>
        <v>1.75</v>
      </c>
      <c r="BK222" s="280">
        <f t="shared" si="75"/>
        <v>1.75</v>
      </c>
      <c r="BL222" s="279">
        <f t="shared" si="80"/>
        <v>21</v>
      </c>
    </row>
    <row r="223" spans="1:64" x14ac:dyDescent="0.25">
      <c r="A223" s="268" t="s">
        <v>258</v>
      </c>
      <c r="B223" s="175">
        <v>2.35E-2</v>
      </c>
      <c r="C223" s="175">
        <v>3.3599999999999998E-2</v>
      </c>
      <c r="D223" s="272">
        <v>6498879.9100000001</v>
      </c>
      <c r="E223" s="272">
        <v>6513904.4900000002</v>
      </c>
      <c r="F223" s="272">
        <v>6536287.6900000004</v>
      </c>
      <c r="G223" s="272">
        <v>6558420.8799999999</v>
      </c>
      <c r="H223" s="272">
        <v>6557264.5099999998</v>
      </c>
      <c r="I223" s="272">
        <v>6556358.3300000001</v>
      </c>
      <c r="J223" s="272">
        <v>6558118.2050000001</v>
      </c>
      <c r="K223" s="272">
        <v>6567127.8799999999</v>
      </c>
      <c r="L223" s="272">
        <v>6574377.8799999999</v>
      </c>
      <c r="M223" s="272">
        <v>6778377.8799999999</v>
      </c>
      <c r="N223" s="272">
        <v>6982377.8799999999</v>
      </c>
      <c r="O223" s="272">
        <v>6982377.8799999999</v>
      </c>
      <c r="P223" s="272">
        <f t="shared" si="77"/>
        <v>79663873.414999992</v>
      </c>
      <c r="Q223" s="272">
        <v>6982377.8799999999</v>
      </c>
      <c r="R223" s="272">
        <v>6982377.8799999999</v>
      </c>
      <c r="S223" s="272">
        <v>6982377.8799999999</v>
      </c>
      <c r="T223" s="272">
        <v>6982377.8799999999</v>
      </c>
      <c r="U223" s="272">
        <v>7113918.4799999995</v>
      </c>
      <c r="V223" s="272">
        <v>7245459.0800000001</v>
      </c>
      <c r="W223" s="272">
        <v>7245459.0800000001</v>
      </c>
      <c r="X223" s="272">
        <v>7245459.0800000001</v>
      </c>
      <c r="Y223" s="272">
        <v>7245459.0800000001</v>
      </c>
      <c r="Z223" s="272">
        <v>7245459.0800000001</v>
      </c>
      <c r="AA223" s="272">
        <v>7334985.7700000005</v>
      </c>
      <c r="AB223" s="272">
        <v>8743397.3100000005</v>
      </c>
      <c r="AC223" s="272">
        <v>10062282.16</v>
      </c>
      <c r="AD223" s="272">
        <v>10062282.16</v>
      </c>
      <c r="AE223" s="272">
        <v>10062282.16</v>
      </c>
      <c r="AF223" s="272">
        <v>10152477.310000001</v>
      </c>
      <c r="AG223" s="170">
        <f t="shared" si="78"/>
        <v>99758920.75</v>
      </c>
      <c r="AI223" s="279">
        <f t="shared" si="63"/>
        <v>12726.97</v>
      </c>
      <c r="AJ223" s="279">
        <f t="shared" si="63"/>
        <v>12756.4</v>
      </c>
      <c r="AK223" s="279">
        <f t="shared" si="63"/>
        <v>12800.23</v>
      </c>
      <c r="AL223" s="279">
        <f t="shared" si="58"/>
        <v>12843.57</v>
      </c>
      <c r="AM223" s="279">
        <f t="shared" si="58"/>
        <v>12841.31</v>
      </c>
      <c r="AN223" s="279">
        <f t="shared" si="58"/>
        <v>12839.54</v>
      </c>
      <c r="AO223" s="279">
        <f t="shared" ref="AO223:AT279" si="81">ROUND(J223*$B223/12,2)</f>
        <v>12842.98</v>
      </c>
      <c r="AP223" s="279">
        <f t="shared" si="81"/>
        <v>12860.63</v>
      </c>
      <c r="AQ223" s="279">
        <f t="shared" si="81"/>
        <v>12874.82</v>
      </c>
      <c r="AR223" s="279">
        <f t="shared" si="74"/>
        <v>13274.32</v>
      </c>
      <c r="AS223" s="279">
        <f t="shared" si="74"/>
        <v>13673.82</v>
      </c>
      <c r="AT223" s="279">
        <f t="shared" si="74"/>
        <v>13673.82</v>
      </c>
      <c r="AU223" s="280">
        <f t="shared" si="79"/>
        <v>156008.41</v>
      </c>
      <c r="AV223" s="280">
        <f t="shared" si="64"/>
        <v>13673.82</v>
      </c>
      <c r="AW223" s="280">
        <f t="shared" si="64"/>
        <v>13673.82</v>
      </c>
      <c r="AX223" s="280">
        <f t="shared" si="64"/>
        <v>13673.82</v>
      </c>
      <c r="AY223" s="280">
        <f t="shared" si="59"/>
        <v>13673.82</v>
      </c>
      <c r="AZ223" s="280">
        <f t="shared" si="76"/>
        <v>19918.97</v>
      </c>
      <c r="BA223" s="280">
        <f t="shared" si="76"/>
        <v>20287.29</v>
      </c>
      <c r="BB223" s="280">
        <f t="shared" si="76"/>
        <v>20287.29</v>
      </c>
      <c r="BC223" s="280">
        <f t="shared" si="76"/>
        <v>20287.29</v>
      </c>
      <c r="BD223" s="280">
        <f t="shared" si="76"/>
        <v>20287.29</v>
      </c>
      <c r="BE223" s="280">
        <f t="shared" si="76"/>
        <v>20287.29</v>
      </c>
      <c r="BF223" s="280">
        <f t="shared" si="75"/>
        <v>20537.96</v>
      </c>
      <c r="BG223" s="280">
        <f t="shared" si="75"/>
        <v>24481.51</v>
      </c>
      <c r="BH223" s="280">
        <f t="shared" si="75"/>
        <v>28174.39</v>
      </c>
      <c r="BI223" s="280">
        <f t="shared" si="75"/>
        <v>28174.39</v>
      </c>
      <c r="BJ223" s="280">
        <f t="shared" si="75"/>
        <v>28174.39</v>
      </c>
      <c r="BK223" s="280">
        <f t="shared" si="75"/>
        <v>28426.94</v>
      </c>
      <c r="BL223" s="279">
        <f t="shared" si="80"/>
        <v>279325.00000000006</v>
      </c>
    </row>
    <row r="224" spans="1:64" x14ac:dyDescent="0.25">
      <c r="A224" s="268" t="s">
        <v>259</v>
      </c>
      <c r="B224" s="175">
        <v>7.7999999999999988E-3</v>
      </c>
      <c r="C224" s="175">
        <v>1.06E-2</v>
      </c>
      <c r="D224" s="272">
        <v>1845970.85</v>
      </c>
      <c r="E224" s="272">
        <v>1845970.85</v>
      </c>
      <c r="F224" s="272">
        <v>1845970.85</v>
      </c>
      <c r="G224" s="272">
        <v>1845970.85</v>
      </c>
      <c r="H224" s="272">
        <v>1845970.85</v>
      </c>
      <c r="I224" s="272">
        <v>1845970.85</v>
      </c>
      <c r="J224" s="272">
        <v>1845970.85</v>
      </c>
      <c r="K224" s="272">
        <v>1845970.85</v>
      </c>
      <c r="L224" s="272">
        <v>1845970.85</v>
      </c>
      <c r="M224" s="272">
        <v>1845970.85</v>
      </c>
      <c r="N224" s="272">
        <v>1845970.85</v>
      </c>
      <c r="O224" s="272">
        <v>1845970.85</v>
      </c>
      <c r="P224" s="272">
        <f t="shared" si="77"/>
        <v>22151650.200000003</v>
      </c>
      <c r="Q224" s="272">
        <v>1845970.85</v>
      </c>
      <c r="R224" s="272">
        <v>1845970.85</v>
      </c>
      <c r="S224" s="272">
        <v>1845970.85</v>
      </c>
      <c r="T224" s="272">
        <v>1866694.415</v>
      </c>
      <c r="U224" s="272">
        <v>1887417.98</v>
      </c>
      <c r="V224" s="272">
        <v>1887417.98</v>
      </c>
      <c r="W224" s="272">
        <v>1887417.98</v>
      </c>
      <c r="X224" s="272">
        <v>1887417.98</v>
      </c>
      <c r="Y224" s="272">
        <v>1887417.98</v>
      </c>
      <c r="Z224" s="272">
        <v>1887417.98</v>
      </c>
      <c r="AA224" s="272">
        <v>1887417.98</v>
      </c>
      <c r="AB224" s="272">
        <v>1887417.98</v>
      </c>
      <c r="AC224" s="272">
        <v>1887417.98</v>
      </c>
      <c r="AD224" s="272">
        <v>1887417.98</v>
      </c>
      <c r="AE224" s="272">
        <v>1908712.325</v>
      </c>
      <c r="AF224" s="272">
        <v>1930006.67</v>
      </c>
      <c r="AG224" s="170">
        <f t="shared" si="78"/>
        <v>22712898.795000002</v>
      </c>
      <c r="AI224" s="279">
        <f t="shared" si="63"/>
        <v>1199.8800000000001</v>
      </c>
      <c r="AJ224" s="279">
        <f t="shared" si="63"/>
        <v>1199.8800000000001</v>
      </c>
      <c r="AK224" s="279">
        <f t="shared" si="63"/>
        <v>1199.8800000000001</v>
      </c>
      <c r="AL224" s="279">
        <f t="shared" si="63"/>
        <v>1199.8800000000001</v>
      </c>
      <c r="AM224" s="279">
        <f t="shared" si="63"/>
        <v>1199.8800000000001</v>
      </c>
      <c r="AN224" s="279">
        <f t="shared" si="63"/>
        <v>1199.8800000000001</v>
      </c>
      <c r="AO224" s="279">
        <f t="shared" si="81"/>
        <v>1199.8800000000001</v>
      </c>
      <c r="AP224" s="279">
        <f t="shared" si="81"/>
        <v>1199.8800000000001</v>
      </c>
      <c r="AQ224" s="279">
        <f t="shared" si="81"/>
        <v>1199.8800000000001</v>
      </c>
      <c r="AR224" s="279">
        <f t="shared" si="74"/>
        <v>1199.8800000000001</v>
      </c>
      <c r="AS224" s="279">
        <f t="shared" si="74"/>
        <v>1199.8800000000001</v>
      </c>
      <c r="AT224" s="279">
        <f t="shared" si="74"/>
        <v>1199.8800000000001</v>
      </c>
      <c r="AU224" s="280">
        <f t="shared" si="79"/>
        <v>14398.560000000005</v>
      </c>
      <c r="AV224" s="280">
        <f t="shared" si="64"/>
        <v>1199.8800000000001</v>
      </c>
      <c r="AW224" s="280">
        <f t="shared" si="64"/>
        <v>1199.8800000000001</v>
      </c>
      <c r="AX224" s="280">
        <f t="shared" si="64"/>
        <v>1199.8800000000001</v>
      </c>
      <c r="AY224" s="280">
        <f t="shared" si="59"/>
        <v>1213.3499999999999</v>
      </c>
      <c r="AZ224" s="280">
        <f t="shared" si="76"/>
        <v>1667.22</v>
      </c>
      <c r="BA224" s="280">
        <f t="shared" si="76"/>
        <v>1667.22</v>
      </c>
      <c r="BB224" s="280">
        <f t="shared" si="76"/>
        <v>1667.22</v>
      </c>
      <c r="BC224" s="280">
        <f t="shared" si="76"/>
        <v>1667.22</v>
      </c>
      <c r="BD224" s="280">
        <f t="shared" si="76"/>
        <v>1667.22</v>
      </c>
      <c r="BE224" s="280">
        <f t="shared" si="76"/>
        <v>1667.22</v>
      </c>
      <c r="BF224" s="280">
        <f t="shared" si="75"/>
        <v>1667.22</v>
      </c>
      <c r="BG224" s="280">
        <f t="shared" si="75"/>
        <v>1667.22</v>
      </c>
      <c r="BH224" s="280">
        <f t="shared" si="75"/>
        <v>1667.22</v>
      </c>
      <c r="BI224" s="280">
        <f t="shared" si="75"/>
        <v>1667.22</v>
      </c>
      <c r="BJ224" s="280">
        <f t="shared" si="75"/>
        <v>1686.03</v>
      </c>
      <c r="BK224" s="280">
        <f t="shared" si="75"/>
        <v>1704.84</v>
      </c>
      <c r="BL224" s="279">
        <f t="shared" si="80"/>
        <v>20063.069999999996</v>
      </c>
    </row>
    <row r="225" spans="1:66" x14ac:dyDescent="0.25">
      <c r="A225" s="268" t="s">
        <v>260</v>
      </c>
      <c r="B225" s="175">
        <v>1.2700000000000001E-2</v>
      </c>
      <c r="C225" s="175">
        <v>9.0000000000000011E-3</v>
      </c>
      <c r="D225" s="272">
        <v>962012.25</v>
      </c>
      <c r="E225" s="272">
        <v>962012.25</v>
      </c>
      <c r="F225" s="272">
        <v>962012.25</v>
      </c>
      <c r="G225" s="272">
        <v>962012.25</v>
      </c>
      <c r="H225" s="272">
        <v>962012.25</v>
      </c>
      <c r="I225" s="272">
        <v>962012.25</v>
      </c>
      <c r="J225" s="272">
        <v>962012.25</v>
      </c>
      <c r="K225" s="272">
        <v>962012.25</v>
      </c>
      <c r="L225" s="272">
        <v>962012.25</v>
      </c>
      <c r="M225" s="272">
        <v>962012.25</v>
      </c>
      <c r="N225" s="272">
        <v>962012.25</v>
      </c>
      <c r="O225" s="272">
        <v>962012.25</v>
      </c>
      <c r="P225" s="272">
        <f t="shared" si="77"/>
        <v>11544147</v>
      </c>
      <c r="Q225" s="272">
        <v>962012.25</v>
      </c>
      <c r="R225" s="272">
        <v>962012.25</v>
      </c>
      <c r="S225" s="272">
        <v>962012.25</v>
      </c>
      <c r="T225" s="272">
        <v>962012.25</v>
      </c>
      <c r="U225" s="272">
        <v>962012.25</v>
      </c>
      <c r="V225" s="272">
        <v>962012.25</v>
      </c>
      <c r="W225" s="272">
        <v>962012.25</v>
      </c>
      <c r="X225" s="272">
        <v>962012.25</v>
      </c>
      <c r="Y225" s="272">
        <v>962012.25</v>
      </c>
      <c r="Z225" s="272">
        <v>962012.25</v>
      </c>
      <c r="AA225" s="272">
        <v>962012.25</v>
      </c>
      <c r="AB225" s="272">
        <v>962012.25</v>
      </c>
      <c r="AC225" s="272">
        <v>962012.25</v>
      </c>
      <c r="AD225" s="272">
        <v>962012.25</v>
      </c>
      <c r="AE225" s="272">
        <v>962012.25</v>
      </c>
      <c r="AF225" s="272">
        <v>962012.25</v>
      </c>
      <c r="AG225" s="170">
        <f t="shared" si="78"/>
        <v>11544147</v>
      </c>
      <c r="AI225" s="279">
        <f t="shared" si="63"/>
        <v>1018.13</v>
      </c>
      <c r="AJ225" s="279">
        <f t="shared" si="63"/>
        <v>1018.13</v>
      </c>
      <c r="AK225" s="279">
        <f t="shared" si="63"/>
        <v>1018.13</v>
      </c>
      <c r="AL225" s="279">
        <f t="shared" si="63"/>
        <v>1018.13</v>
      </c>
      <c r="AM225" s="279">
        <f t="shared" si="63"/>
        <v>1018.13</v>
      </c>
      <c r="AN225" s="279">
        <f t="shared" si="63"/>
        <v>1018.13</v>
      </c>
      <c r="AO225" s="279">
        <f t="shared" si="81"/>
        <v>1018.13</v>
      </c>
      <c r="AP225" s="279">
        <f t="shared" si="81"/>
        <v>1018.13</v>
      </c>
      <c r="AQ225" s="279">
        <f t="shared" si="81"/>
        <v>1018.13</v>
      </c>
      <c r="AR225" s="279">
        <f t="shared" si="74"/>
        <v>1018.13</v>
      </c>
      <c r="AS225" s="279">
        <f t="shared" si="74"/>
        <v>1018.13</v>
      </c>
      <c r="AT225" s="279">
        <f t="shared" si="74"/>
        <v>1018.13</v>
      </c>
      <c r="AU225" s="280">
        <f t="shared" si="79"/>
        <v>12217.559999999998</v>
      </c>
      <c r="AV225" s="280">
        <f t="shared" si="64"/>
        <v>1018.13</v>
      </c>
      <c r="AW225" s="280">
        <f t="shared" si="64"/>
        <v>1018.13</v>
      </c>
      <c r="AX225" s="280">
        <f t="shared" si="64"/>
        <v>1018.13</v>
      </c>
      <c r="AY225" s="280">
        <f t="shared" si="59"/>
        <v>1018.13</v>
      </c>
      <c r="AZ225" s="280">
        <f t="shared" si="76"/>
        <v>721.51</v>
      </c>
      <c r="BA225" s="280">
        <f t="shared" si="76"/>
        <v>721.51</v>
      </c>
      <c r="BB225" s="280">
        <f t="shared" si="76"/>
        <v>721.51</v>
      </c>
      <c r="BC225" s="280">
        <f t="shared" si="76"/>
        <v>721.51</v>
      </c>
      <c r="BD225" s="280">
        <f t="shared" si="76"/>
        <v>721.51</v>
      </c>
      <c r="BE225" s="280">
        <f t="shared" si="76"/>
        <v>721.51</v>
      </c>
      <c r="BF225" s="280">
        <f t="shared" si="75"/>
        <v>721.51</v>
      </c>
      <c r="BG225" s="280">
        <f t="shared" si="75"/>
        <v>721.51</v>
      </c>
      <c r="BH225" s="280">
        <f t="shared" si="75"/>
        <v>721.51</v>
      </c>
      <c r="BI225" s="280">
        <f t="shared" si="75"/>
        <v>721.51</v>
      </c>
      <c r="BJ225" s="280">
        <f t="shared" si="75"/>
        <v>721.51</v>
      </c>
      <c r="BK225" s="280">
        <f t="shared" si="75"/>
        <v>721.51</v>
      </c>
      <c r="BL225" s="279">
        <f t="shared" si="80"/>
        <v>8658.1200000000008</v>
      </c>
    </row>
    <row r="226" spans="1:66" x14ac:dyDescent="0.25">
      <c r="A226" s="268" t="s">
        <v>261</v>
      </c>
      <c r="B226" s="175">
        <v>6.4999999999999997E-3</v>
      </c>
      <c r="C226" s="175">
        <v>8.8999999999999999E-3</v>
      </c>
      <c r="D226" s="272">
        <v>1560448.19</v>
      </c>
      <c r="E226" s="272">
        <v>1567386.38</v>
      </c>
      <c r="F226" s="272">
        <v>1567386.38</v>
      </c>
      <c r="G226" s="272">
        <v>1567386.38</v>
      </c>
      <c r="H226" s="272">
        <v>1567386.38</v>
      </c>
      <c r="I226" s="272">
        <v>1567386.38</v>
      </c>
      <c r="J226" s="272">
        <v>1567386.38</v>
      </c>
      <c r="K226" s="272">
        <v>1567386.38</v>
      </c>
      <c r="L226" s="272">
        <v>1567386.38</v>
      </c>
      <c r="M226" s="272">
        <v>1567386.38</v>
      </c>
      <c r="N226" s="272">
        <v>1567386.38</v>
      </c>
      <c r="O226" s="272">
        <v>1567386.38</v>
      </c>
      <c r="P226" s="272">
        <f t="shared" si="77"/>
        <v>18801698.369999994</v>
      </c>
      <c r="Q226" s="272">
        <v>1567386.38</v>
      </c>
      <c r="R226" s="272">
        <v>1567386.38</v>
      </c>
      <c r="S226" s="272">
        <v>1567386.38</v>
      </c>
      <c r="T226" s="272">
        <v>1567386.38</v>
      </c>
      <c r="U226" s="272">
        <v>1567386.38</v>
      </c>
      <c r="V226" s="272">
        <v>1567386.38</v>
      </c>
      <c r="W226" s="272">
        <v>1567386.38</v>
      </c>
      <c r="X226" s="272">
        <v>1567386.38</v>
      </c>
      <c r="Y226" s="272">
        <v>1567386.38</v>
      </c>
      <c r="Z226" s="272">
        <v>1567386.38</v>
      </c>
      <c r="AA226" s="272">
        <v>1698699.835</v>
      </c>
      <c r="AB226" s="272">
        <v>1830013.29</v>
      </c>
      <c r="AC226" s="272">
        <v>1830013.29</v>
      </c>
      <c r="AD226" s="272">
        <v>1830013.29</v>
      </c>
      <c r="AE226" s="272">
        <v>1830013.29</v>
      </c>
      <c r="AF226" s="272">
        <v>1830013.29</v>
      </c>
      <c r="AG226" s="170">
        <f t="shared" si="78"/>
        <v>20253084.564999994</v>
      </c>
      <c r="AI226" s="279">
        <f t="shared" si="63"/>
        <v>845.24</v>
      </c>
      <c r="AJ226" s="279">
        <f t="shared" si="63"/>
        <v>849</v>
      </c>
      <c r="AK226" s="279">
        <f t="shared" si="63"/>
        <v>849</v>
      </c>
      <c r="AL226" s="279">
        <f t="shared" si="63"/>
        <v>849</v>
      </c>
      <c r="AM226" s="279">
        <f t="shared" si="63"/>
        <v>849</v>
      </c>
      <c r="AN226" s="279">
        <f t="shared" si="63"/>
        <v>849</v>
      </c>
      <c r="AO226" s="279">
        <f t="shared" si="81"/>
        <v>849</v>
      </c>
      <c r="AP226" s="279">
        <f t="shared" si="81"/>
        <v>849</v>
      </c>
      <c r="AQ226" s="279">
        <f t="shared" si="81"/>
        <v>849</v>
      </c>
      <c r="AR226" s="279">
        <f t="shared" si="74"/>
        <v>849</v>
      </c>
      <c r="AS226" s="279">
        <f t="shared" si="74"/>
        <v>849</v>
      </c>
      <c r="AT226" s="279">
        <f t="shared" si="74"/>
        <v>849</v>
      </c>
      <c r="AU226" s="280">
        <f t="shared" si="79"/>
        <v>10184.24</v>
      </c>
      <c r="AV226" s="280">
        <f t="shared" si="64"/>
        <v>849</v>
      </c>
      <c r="AW226" s="280">
        <f t="shared" si="64"/>
        <v>849</v>
      </c>
      <c r="AX226" s="280">
        <f t="shared" si="64"/>
        <v>849</v>
      </c>
      <c r="AY226" s="280">
        <f t="shared" si="59"/>
        <v>849</v>
      </c>
      <c r="AZ226" s="280">
        <f t="shared" si="76"/>
        <v>1162.48</v>
      </c>
      <c r="BA226" s="280">
        <f t="shared" si="76"/>
        <v>1162.48</v>
      </c>
      <c r="BB226" s="280">
        <f t="shared" si="76"/>
        <v>1162.48</v>
      </c>
      <c r="BC226" s="280">
        <f t="shared" si="76"/>
        <v>1162.48</v>
      </c>
      <c r="BD226" s="280">
        <f t="shared" si="76"/>
        <v>1162.48</v>
      </c>
      <c r="BE226" s="280">
        <f t="shared" si="76"/>
        <v>1162.48</v>
      </c>
      <c r="BF226" s="280">
        <f t="shared" si="75"/>
        <v>1259.8699999999999</v>
      </c>
      <c r="BG226" s="280">
        <f t="shared" si="75"/>
        <v>1357.26</v>
      </c>
      <c r="BH226" s="280">
        <f t="shared" si="75"/>
        <v>1357.26</v>
      </c>
      <c r="BI226" s="280">
        <f t="shared" si="75"/>
        <v>1357.26</v>
      </c>
      <c r="BJ226" s="280">
        <f t="shared" si="75"/>
        <v>1357.26</v>
      </c>
      <c r="BK226" s="280">
        <f t="shared" si="75"/>
        <v>1357.26</v>
      </c>
      <c r="BL226" s="279">
        <f t="shared" si="80"/>
        <v>15021.050000000001</v>
      </c>
    </row>
    <row r="227" spans="1:66" x14ac:dyDescent="0.25">
      <c r="A227" s="268" t="s">
        <v>262</v>
      </c>
      <c r="B227" s="175">
        <v>1.1999999999999999E-2</v>
      </c>
      <c r="C227" s="175">
        <v>2.1700000000000001E-2</v>
      </c>
      <c r="D227" s="272">
        <v>3202576.63</v>
      </c>
      <c r="E227" s="272">
        <v>3202576.63</v>
      </c>
      <c r="F227" s="272">
        <v>3202576.63</v>
      </c>
      <c r="G227" s="272">
        <v>3202576.63</v>
      </c>
      <c r="H227" s="272">
        <v>3202576.63</v>
      </c>
      <c r="I227" s="272">
        <v>3211206.39</v>
      </c>
      <c r="J227" s="272">
        <v>3219836.15</v>
      </c>
      <c r="K227" s="272">
        <v>3219836.15</v>
      </c>
      <c r="L227" s="272">
        <v>3219836.15</v>
      </c>
      <c r="M227" s="272">
        <v>3219836.15</v>
      </c>
      <c r="N227" s="272">
        <v>3219836.15</v>
      </c>
      <c r="O227" s="272">
        <v>3219836.15</v>
      </c>
      <c r="P227" s="272">
        <f t="shared" si="77"/>
        <v>38543106.43999999</v>
      </c>
      <c r="Q227" s="272">
        <v>3219836.15</v>
      </c>
      <c r="R227" s="272">
        <v>3219836.15</v>
      </c>
      <c r="S227" s="272">
        <v>3219836.15</v>
      </c>
      <c r="T227" s="272">
        <v>3219836.15</v>
      </c>
      <c r="U227" s="272">
        <v>3219836.15</v>
      </c>
      <c r="V227" s="272">
        <v>3219836.15</v>
      </c>
      <c r="W227" s="272">
        <v>3219836.15</v>
      </c>
      <c r="X227" s="272">
        <v>3219836.15</v>
      </c>
      <c r="Y227" s="272">
        <v>3219836.15</v>
      </c>
      <c r="Z227" s="272">
        <v>3219836.15</v>
      </c>
      <c r="AA227" s="272">
        <v>3219836.15</v>
      </c>
      <c r="AB227" s="272">
        <v>3219836.15</v>
      </c>
      <c r="AC227" s="272">
        <v>3219836.15</v>
      </c>
      <c r="AD227" s="272">
        <v>3219836.15</v>
      </c>
      <c r="AE227" s="272">
        <v>3219836.15</v>
      </c>
      <c r="AF227" s="272">
        <v>3219836.15</v>
      </c>
      <c r="AG227" s="170">
        <f t="shared" si="78"/>
        <v>38638033.79999999</v>
      </c>
      <c r="AI227" s="279">
        <f t="shared" si="63"/>
        <v>3202.58</v>
      </c>
      <c r="AJ227" s="279">
        <f t="shared" si="63"/>
        <v>3202.58</v>
      </c>
      <c r="AK227" s="279">
        <f t="shared" si="63"/>
        <v>3202.58</v>
      </c>
      <c r="AL227" s="279">
        <f t="shared" si="63"/>
        <v>3202.58</v>
      </c>
      <c r="AM227" s="279">
        <f t="shared" si="63"/>
        <v>3202.58</v>
      </c>
      <c r="AN227" s="279">
        <f t="shared" si="63"/>
        <v>3211.21</v>
      </c>
      <c r="AO227" s="279">
        <f t="shared" si="81"/>
        <v>3219.84</v>
      </c>
      <c r="AP227" s="279">
        <f t="shared" si="81"/>
        <v>3219.84</v>
      </c>
      <c r="AQ227" s="279">
        <f t="shared" si="81"/>
        <v>3219.84</v>
      </c>
      <c r="AR227" s="279">
        <f t="shared" si="74"/>
        <v>3219.84</v>
      </c>
      <c r="AS227" s="279">
        <f t="shared" si="74"/>
        <v>3219.84</v>
      </c>
      <c r="AT227" s="279">
        <f t="shared" si="74"/>
        <v>3219.84</v>
      </c>
      <c r="AU227" s="280">
        <f t="shared" si="79"/>
        <v>38543.149999999994</v>
      </c>
      <c r="AV227" s="280">
        <f t="shared" si="64"/>
        <v>3219.84</v>
      </c>
      <c r="AW227" s="280">
        <f t="shared" si="64"/>
        <v>3219.84</v>
      </c>
      <c r="AX227" s="280">
        <f t="shared" si="64"/>
        <v>3219.84</v>
      </c>
      <c r="AY227" s="280">
        <f t="shared" si="59"/>
        <v>3219.84</v>
      </c>
      <c r="AZ227" s="280">
        <f t="shared" si="76"/>
        <v>5822.54</v>
      </c>
      <c r="BA227" s="280">
        <f t="shared" si="76"/>
        <v>5822.54</v>
      </c>
      <c r="BB227" s="280">
        <f t="shared" si="76"/>
        <v>5822.54</v>
      </c>
      <c r="BC227" s="280">
        <f t="shared" si="76"/>
        <v>5822.54</v>
      </c>
      <c r="BD227" s="280">
        <f t="shared" si="76"/>
        <v>5822.54</v>
      </c>
      <c r="BE227" s="280">
        <f t="shared" si="76"/>
        <v>5822.54</v>
      </c>
      <c r="BF227" s="280">
        <f t="shared" si="75"/>
        <v>5822.54</v>
      </c>
      <c r="BG227" s="280">
        <f t="shared" si="75"/>
        <v>5822.54</v>
      </c>
      <c r="BH227" s="280">
        <f t="shared" si="75"/>
        <v>5822.54</v>
      </c>
      <c r="BI227" s="280">
        <f t="shared" si="75"/>
        <v>5822.54</v>
      </c>
      <c r="BJ227" s="280">
        <f t="shared" si="75"/>
        <v>5822.54</v>
      </c>
      <c r="BK227" s="280">
        <f t="shared" si="75"/>
        <v>5822.54</v>
      </c>
      <c r="BL227" s="279">
        <f t="shared" si="80"/>
        <v>69870.48</v>
      </c>
    </row>
    <row r="228" spans="1:66" x14ac:dyDescent="0.25">
      <c r="A228" s="268" t="s">
        <v>263</v>
      </c>
      <c r="B228" s="175">
        <v>1.1999999999999999E-2</v>
      </c>
      <c r="C228" s="175">
        <v>2.1700000000000001E-2</v>
      </c>
      <c r="D228" s="272">
        <v>824923.38</v>
      </c>
      <c r="E228" s="272">
        <v>824923.38</v>
      </c>
      <c r="F228" s="272">
        <v>824923.38</v>
      </c>
      <c r="G228" s="272">
        <v>824923.38</v>
      </c>
      <c r="H228" s="272">
        <v>824923.38</v>
      </c>
      <c r="I228" s="272">
        <v>824923.38</v>
      </c>
      <c r="J228" s="272">
        <v>824923.38</v>
      </c>
      <c r="K228" s="272">
        <v>824923.38</v>
      </c>
      <c r="L228" s="272">
        <v>824923.38</v>
      </c>
      <c r="M228" s="272">
        <v>824923.38</v>
      </c>
      <c r="N228" s="272">
        <v>824923.38</v>
      </c>
      <c r="O228" s="272">
        <v>824923.38</v>
      </c>
      <c r="P228" s="272">
        <f t="shared" si="77"/>
        <v>9899080.5600000005</v>
      </c>
      <c r="Q228" s="272">
        <v>824923.38</v>
      </c>
      <c r="R228" s="272">
        <v>824923.38</v>
      </c>
      <c r="S228" s="272">
        <v>824923.38</v>
      </c>
      <c r="T228" s="272">
        <v>824923.38</v>
      </c>
      <c r="U228" s="272">
        <v>824923.38</v>
      </c>
      <c r="V228" s="272">
        <v>824923.38</v>
      </c>
      <c r="W228" s="272">
        <v>824923.38</v>
      </c>
      <c r="X228" s="272">
        <v>824923.38</v>
      </c>
      <c r="Y228" s="272">
        <v>824923.38</v>
      </c>
      <c r="Z228" s="272">
        <v>824923.38</v>
      </c>
      <c r="AA228" s="272">
        <v>824923.38</v>
      </c>
      <c r="AB228" s="272">
        <v>824923.38</v>
      </c>
      <c r="AC228" s="272">
        <v>824923.38</v>
      </c>
      <c r="AD228" s="272">
        <v>824923.38</v>
      </c>
      <c r="AE228" s="272">
        <v>824923.38</v>
      </c>
      <c r="AF228" s="272">
        <v>824923.38</v>
      </c>
      <c r="AG228" s="170">
        <f t="shared" si="78"/>
        <v>9899080.5600000005</v>
      </c>
      <c r="AI228" s="279">
        <f t="shared" si="63"/>
        <v>824.92</v>
      </c>
      <c r="AJ228" s="279">
        <f t="shared" si="63"/>
        <v>824.92</v>
      </c>
      <c r="AK228" s="279">
        <f t="shared" si="63"/>
        <v>824.92</v>
      </c>
      <c r="AL228" s="279">
        <f t="shared" si="63"/>
        <v>824.92</v>
      </c>
      <c r="AM228" s="279">
        <f t="shared" si="63"/>
        <v>824.92</v>
      </c>
      <c r="AN228" s="279">
        <f t="shared" si="63"/>
        <v>824.92</v>
      </c>
      <c r="AO228" s="279">
        <f t="shared" si="81"/>
        <v>824.92</v>
      </c>
      <c r="AP228" s="279">
        <f t="shared" si="81"/>
        <v>824.92</v>
      </c>
      <c r="AQ228" s="279">
        <f t="shared" si="81"/>
        <v>824.92</v>
      </c>
      <c r="AR228" s="279">
        <f t="shared" si="74"/>
        <v>824.92</v>
      </c>
      <c r="AS228" s="279">
        <f t="shared" si="74"/>
        <v>824.92</v>
      </c>
      <c r="AT228" s="279">
        <f t="shared" si="74"/>
        <v>824.92</v>
      </c>
      <c r="AU228" s="280">
        <f t="shared" si="79"/>
        <v>9899.0399999999991</v>
      </c>
      <c r="AV228" s="280">
        <f t="shared" si="64"/>
        <v>824.92</v>
      </c>
      <c r="AW228" s="280">
        <f t="shared" si="64"/>
        <v>824.92</v>
      </c>
      <c r="AX228" s="280">
        <f t="shared" si="64"/>
        <v>824.92</v>
      </c>
      <c r="AY228" s="280">
        <f t="shared" si="59"/>
        <v>824.92</v>
      </c>
      <c r="AZ228" s="280">
        <f t="shared" si="76"/>
        <v>1491.74</v>
      </c>
      <c r="BA228" s="280">
        <f t="shared" si="76"/>
        <v>1491.74</v>
      </c>
      <c r="BB228" s="280">
        <f t="shared" si="76"/>
        <v>1491.74</v>
      </c>
      <c r="BC228" s="280">
        <f t="shared" si="76"/>
        <v>1491.74</v>
      </c>
      <c r="BD228" s="280">
        <f t="shared" si="76"/>
        <v>1491.74</v>
      </c>
      <c r="BE228" s="280">
        <f t="shared" si="76"/>
        <v>1491.74</v>
      </c>
      <c r="BF228" s="280">
        <f t="shared" si="75"/>
        <v>1491.74</v>
      </c>
      <c r="BG228" s="280">
        <f t="shared" si="75"/>
        <v>1491.74</v>
      </c>
      <c r="BH228" s="280">
        <f t="shared" si="75"/>
        <v>1491.74</v>
      </c>
      <c r="BI228" s="280">
        <f t="shared" si="75"/>
        <v>1491.74</v>
      </c>
      <c r="BJ228" s="280">
        <f t="shared" si="75"/>
        <v>1491.74</v>
      </c>
      <c r="BK228" s="280">
        <f t="shared" si="75"/>
        <v>1491.74</v>
      </c>
      <c r="BL228" s="279">
        <f t="shared" si="80"/>
        <v>17900.88</v>
      </c>
      <c r="BN228" s="279">
        <f>BL228</f>
        <v>17900.88</v>
      </c>
    </row>
    <row r="229" spans="1:66" x14ac:dyDescent="0.25">
      <c r="A229" s="268" t="s">
        <v>264</v>
      </c>
      <c r="B229" s="175">
        <v>3.0300000000000001E-2</v>
      </c>
      <c r="C229" s="175">
        <v>3.5299999999999998E-2</v>
      </c>
      <c r="D229" s="272">
        <v>9992338.3000000007</v>
      </c>
      <c r="E229" s="272">
        <v>9868482.8200000003</v>
      </c>
      <c r="F229" s="272">
        <v>9751349.7699999996</v>
      </c>
      <c r="G229" s="272">
        <v>9788721.75</v>
      </c>
      <c r="H229" s="272">
        <v>9826093.7300000004</v>
      </c>
      <c r="I229" s="272">
        <v>9931344.8100000005</v>
      </c>
      <c r="J229" s="272">
        <v>10054461.385000002</v>
      </c>
      <c r="K229" s="272">
        <v>10155720.74</v>
      </c>
      <c r="L229" s="272">
        <v>10265606.004999999</v>
      </c>
      <c r="M229" s="272">
        <v>10292097.42</v>
      </c>
      <c r="N229" s="272">
        <v>10292097.42</v>
      </c>
      <c r="O229" s="272">
        <v>10383851.99</v>
      </c>
      <c r="P229" s="272">
        <f t="shared" si="77"/>
        <v>120602166.14</v>
      </c>
      <c r="Q229" s="272">
        <v>10475606.560000001</v>
      </c>
      <c r="R229" s="272">
        <v>10475606.560000001</v>
      </c>
      <c r="S229" s="272">
        <v>10509912.860000001</v>
      </c>
      <c r="T229" s="272">
        <v>11309880.699999999</v>
      </c>
      <c r="U229" s="272">
        <v>12075542.24</v>
      </c>
      <c r="V229" s="272">
        <v>12091170.870000001</v>
      </c>
      <c r="W229" s="272">
        <v>12106799.5</v>
      </c>
      <c r="X229" s="272">
        <v>12155461.425000001</v>
      </c>
      <c r="Y229" s="272">
        <v>12204123.35</v>
      </c>
      <c r="Z229" s="272">
        <v>12204123.35</v>
      </c>
      <c r="AA229" s="272">
        <v>12204123.35</v>
      </c>
      <c r="AB229" s="272">
        <v>12234095.75</v>
      </c>
      <c r="AC229" s="272">
        <v>12264068.15</v>
      </c>
      <c r="AD229" s="272">
        <v>12264068.15</v>
      </c>
      <c r="AE229" s="272">
        <v>12312033.65</v>
      </c>
      <c r="AF229" s="272">
        <v>12354477.755000001</v>
      </c>
      <c r="AG229" s="170">
        <f t="shared" si="78"/>
        <v>146470087.54000002</v>
      </c>
      <c r="AI229" s="279">
        <f t="shared" si="63"/>
        <v>25230.65</v>
      </c>
      <c r="AJ229" s="279">
        <f t="shared" si="63"/>
        <v>24917.919999999998</v>
      </c>
      <c r="AK229" s="279">
        <f t="shared" si="63"/>
        <v>24622.16</v>
      </c>
      <c r="AL229" s="279">
        <f t="shared" si="63"/>
        <v>24716.52</v>
      </c>
      <c r="AM229" s="279">
        <f t="shared" si="63"/>
        <v>24810.89</v>
      </c>
      <c r="AN229" s="279">
        <f t="shared" si="63"/>
        <v>25076.65</v>
      </c>
      <c r="AO229" s="279">
        <f t="shared" si="81"/>
        <v>25387.51</v>
      </c>
      <c r="AP229" s="279">
        <f t="shared" si="81"/>
        <v>25643.19</v>
      </c>
      <c r="AQ229" s="279">
        <f t="shared" si="81"/>
        <v>25920.66</v>
      </c>
      <c r="AR229" s="279">
        <f t="shared" si="74"/>
        <v>25987.55</v>
      </c>
      <c r="AS229" s="279">
        <f t="shared" si="74"/>
        <v>25987.55</v>
      </c>
      <c r="AT229" s="279">
        <f t="shared" si="74"/>
        <v>26219.23</v>
      </c>
      <c r="AU229" s="280">
        <f t="shared" si="79"/>
        <v>304520.48</v>
      </c>
      <c r="AV229" s="280">
        <f t="shared" si="64"/>
        <v>26450.91</v>
      </c>
      <c r="AW229" s="280">
        <f t="shared" si="64"/>
        <v>26450.91</v>
      </c>
      <c r="AX229" s="280">
        <f t="shared" si="64"/>
        <v>26537.53</v>
      </c>
      <c r="AY229" s="280">
        <f t="shared" si="59"/>
        <v>28557.45</v>
      </c>
      <c r="AZ229" s="280">
        <f t="shared" si="76"/>
        <v>35522.22</v>
      </c>
      <c r="BA229" s="280">
        <f t="shared" si="76"/>
        <v>35568.19</v>
      </c>
      <c r="BB229" s="280">
        <f t="shared" si="76"/>
        <v>35614.17</v>
      </c>
      <c r="BC229" s="280">
        <f t="shared" si="76"/>
        <v>35757.32</v>
      </c>
      <c r="BD229" s="280">
        <f t="shared" si="76"/>
        <v>35900.46</v>
      </c>
      <c r="BE229" s="280">
        <f t="shared" si="76"/>
        <v>35900.46</v>
      </c>
      <c r="BF229" s="280">
        <f t="shared" si="75"/>
        <v>35900.46</v>
      </c>
      <c r="BG229" s="280">
        <f t="shared" si="75"/>
        <v>35988.629999999997</v>
      </c>
      <c r="BH229" s="280">
        <f t="shared" si="75"/>
        <v>36076.800000000003</v>
      </c>
      <c r="BI229" s="280">
        <f t="shared" si="75"/>
        <v>36076.800000000003</v>
      </c>
      <c r="BJ229" s="280">
        <f t="shared" si="75"/>
        <v>36217.9</v>
      </c>
      <c r="BK229" s="280">
        <f t="shared" si="75"/>
        <v>36342.76</v>
      </c>
      <c r="BL229" s="279">
        <f t="shared" si="80"/>
        <v>430866.17</v>
      </c>
    </row>
    <row r="230" spans="1:66" x14ac:dyDescent="0.25">
      <c r="A230" s="268" t="s">
        <v>265</v>
      </c>
      <c r="B230" s="175">
        <v>0</v>
      </c>
      <c r="C230" s="175">
        <v>0</v>
      </c>
      <c r="D230" s="272">
        <v>45689.51</v>
      </c>
      <c r="E230" s="272">
        <v>45689.51</v>
      </c>
      <c r="F230" s="272">
        <v>45689.51</v>
      </c>
      <c r="G230" s="272">
        <v>45689.51</v>
      </c>
      <c r="H230" s="272">
        <v>22844.76</v>
      </c>
      <c r="I230" s="272">
        <v>0</v>
      </c>
      <c r="J230" s="272">
        <v>0</v>
      </c>
      <c r="K230" s="272">
        <v>0</v>
      </c>
      <c r="L230" s="272">
        <v>0</v>
      </c>
      <c r="M230" s="272">
        <v>0</v>
      </c>
      <c r="N230" s="272">
        <v>0</v>
      </c>
      <c r="O230" s="272">
        <v>0</v>
      </c>
      <c r="P230" s="272">
        <f t="shared" si="77"/>
        <v>205602.80000000002</v>
      </c>
      <c r="Q230" s="272">
        <v>0</v>
      </c>
      <c r="R230" s="272">
        <v>0</v>
      </c>
      <c r="S230" s="272">
        <v>0</v>
      </c>
      <c r="T230" s="272">
        <v>0</v>
      </c>
      <c r="U230" s="272">
        <v>0</v>
      </c>
      <c r="V230" s="272">
        <v>0</v>
      </c>
      <c r="W230" s="272">
        <v>0</v>
      </c>
      <c r="X230" s="272">
        <v>0</v>
      </c>
      <c r="Y230" s="272">
        <v>0</v>
      </c>
      <c r="Z230" s="272">
        <v>0</v>
      </c>
      <c r="AA230" s="272">
        <v>0</v>
      </c>
      <c r="AB230" s="272">
        <v>-22844.755000000001</v>
      </c>
      <c r="AC230" s="272">
        <v>-45689.51</v>
      </c>
      <c r="AD230" s="272">
        <v>-45689.51</v>
      </c>
      <c r="AE230" s="272">
        <v>-45689.51</v>
      </c>
      <c r="AF230" s="272">
        <v>-45689.51</v>
      </c>
      <c r="AG230" s="170">
        <f t="shared" si="78"/>
        <v>-205602.79500000001</v>
      </c>
      <c r="AI230" s="279">
        <f t="shared" si="63"/>
        <v>0</v>
      </c>
      <c r="AJ230" s="279">
        <f t="shared" si="63"/>
        <v>0</v>
      </c>
      <c r="AK230" s="279">
        <f t="shared" si="63"/>
        <v>0</v>
      </c>
      <c r="AL230" s="279">
        <f t="shared" si="63"/>
        <v>0</v>
      </c>
      <c r="AM230" s="279">
        <f t="shared" si="63"/>
        <v>0</v>
      </c>
      <c r="AN230" s="279">
        <f t="shared" si="63"/>
        <v>0</v>
      </c>
      <c r="AO230" s="279">
        <f t="shared" si="81"/>
        <v>0</v>
      </c>
      <c r="AP230" s="279">
        <f t="shared" si="81"/>
        <v>0</v>
      </c>
      <c r="AQ230" s="279">
        <f t="shared" si="81"/>
        <v>0</v>
      </c>
      <c r="AR230" s="279">
        <f t="shared" si="74"/>
        <v>0</v>
      </c>
      <c r="AS230" s="279">
        <f t="shared" si="74"/>
        <v>0</v>
      </c>
      <c r="AT230" s="279">
        <f t="shared" si="74"/>
        <v>0</v>
      </c>
      <c r="AU230" s="280">
        <f t="shared" si="79"/>
        <v>0</v>
      </c>
      <c r="AV230" s="280">
        <f t="shared" si="64"/>
        <v>0</v>
      </c>
      <c r="AW230" s="280">
        <f t="shared" si="64"/>
        <v>0</v>
      </c>
      <c r="AX230" s="280">
        <f t="shared" si="64"/>
        <v>0</v>
      </c>
      <c r="AY230" s="280">
        <f t="shared" si="59"/>
        <v>0</v>
      </c>
      <c r="AZ230" s="280">
        <f t="shared" si="76"/>
        <v>0</v>
      </c>
      <c r="BA230" s="280">
        <f t="shared" si="76"/>
        <v>0</v>
      </c>
      <c r="BB230" s="280">
        <f t="shared" si="76"/>
        <v>0</v>
      </c>
      <c r="BC230" s="280">
        <f t="shared" si="76"/>
        <v>0</v>
      </c>
      <c r="BD230" s="280">
        <f t="shared" si="76"/>
        <v>0</v>
      </c>
      <c r="BE230" s="280">
        <f t="shared" si="76"/>
        <v>0</v>
      </c>
      <c r="BF230" s="280">
        <f t="shared" si="75"/>
        <v>0</v>
      </c>
      <c r="BG230" s="280">
        <f t="shared" si="75"/>
        <v>0</v>
      </c>
      <c r="BH230" s="280">
        <f t="shared" si="75"/>
        <v>0</v>
      </c>
      <c r="BI230" s="280">
        <f t="shared" si="75"/>
        <v>0</v>
      </c>
      <c r="BJ230" s="280">
        <f t="shared" si="75"/>
        <v>0</v>
      </c>
      <c r="BK230" s="280">
        <f t="shared" si="75"/>
        <v>0</v>
      </c>
      <c r="BL230" s="279">
        <f t="shared" si="80"/>
        <v>0</v>
      </c>
    </row>
    <row r="231" spans="1:66" x14ac:dyDescent="0.25">
      <c r="A231" s="268" t="s">
        <v>654</v>
      </c>
      <c r="B231" s="175">
        <v>0</v>
      </c>
      <c r="C231" s="175">
        <v>0</v>
      </c>
      <c r="D231" s="272">
        <v>22250.26</v>
      </c>
      <c r="E231" s="272">
        <v>22250.26</v>
      </c>
      <c r="F231" s="272">
        <v>22250.26</v>
      </c>
      <c r="G231" s="272">
        <v>22250.26</v>
      </c>
      <c r="H231" s="272">
        <v>11125.13</v>
      </c>
      <c r="I231" s="272">
        <v>0</v>
      </c>
      <c r="J231" s="272">
        <v>0</v>
      </c>
      <c r="K231" s="272">
        <v>0</v>
      </c>
      <c r="L231" s="272">
        <v>0</v>
      </c>
      <c r="M231" s="272">
        <v>0</v>
      </c>
      <c r="N231" s="272">
        <v>0</v>
      </c>
      <c r="O231" s="272">
        <v>0</v>
      </c>
      <c r="P231" s="272">
        <f t="shared" si="77"/>
        <v>100126.17</v>
      </c>
      <c r="Q231" s="272">
        <v>0</v>
      </c>
      <c r="R231" s="272">
        <v>0</v>
      </c>
      <c r="S231" s="272">
        <v>0</v>
      </c>
      <c r="T231" s="272">
        <v>0</v>
      </c>
      <c r="U231" s="272">
        <v>0</v>
      </c>
      <c r="V231" s="272">
        <v>0</v>
      </c>
      <c r="W231" s="272">
        <v>0</v>
      </c>
      <c r="X231" s="272">
        <v>0</v>
      </c>
      <c r="Y231" s="272">
        <v>0</v>
      </c>
      <c r="Z231" s="272">
        <v>0</v>
      </c>
      <c r="AA231" s="272">
        <v>0</v>
      </c>
      <c r="AB231" s="272">
        <v>-11125.13</v>
      </c>
      <c r="AC231" s="272">
        <v>-22250.26</v>
      </c>
      <c r="AD231" s="272">
        <v>-22250.26</v>
      </c>
      <c r="AE231" s="272">
        <v>-22250.26</v>
      </c>
      <c r="AF231" s="272">
        <v>-22250.26</v>
      </c>
      <c r="AG231" s="170">
        <f t="shared" si="78"/>
        <v>-100126.16999999998</v>
      </c>
      <c r="AI231" s="279">
        <f t="shared" si="63"/>
        <v>0</v>
      </c>
      <c r="AJ231" s="279">
        <f t="shared" si="63"/>
        <v>0</v>
      </c>
      <c r="AK231" s="279">
        <f t="shared" si="63"/>
        <v>0</v>
      </c>
      <c r="AL231" s="279">
        <f t="shared" si="63"/>
        <v>0</v>
      </c>
      <c r="AM231" s="279">
        <f t="shared" si="63"/>
        <v>0</v>
      </c>
      <c r="AN231" s="279">
        <f t="shared" si="63"/>
        <v>0</v>
      </c>
      <c r="AO231" s="279">
        <f t="shared" si="81"/>
        <v>0</v>
      </c>
      <c r="AP231" s="279">
        <f t="shared" si="81"/>
        <v>0</v>
      </c>
      <c r="AQ231" s="279">
        <f t="shared" si="81"/>
        <v>0</v>
      </c>
      <c r="AR231" s="279">
        <f t="shared" si="74"/>
        <v>0</v>
      </c>
      <c r="AS231" s="279">
        <f t="shared" si="74"/>
        <v>0</v>
      </c>
      <c r="AT231" s="279">
        <f t="shared" si="74"/>
        <v>0</v>
      </c>
      <c r="AU231" s="280">
        <f t="shared" si="79"/>
        <v>0</v>
      </c>
      <c r="AV231" s="280">
        <f t="shared" si="64"/>
        <v>0</v>
      </c>
      <c r="AW231" s="280">
        <f t="shared" si="64"/>
        <v>0</v>
      </c>
      <c r="AX231" s="280">
        <f t="shared" si="64"/>
        <v>0</v>
      </c>
      <c r="AY231" s="280">
        <f t="shared" si="59"/>
        <v>0</v>
      </c>
      <c r="AZ231" s="280">
        <f t="shared" si="76"/>
        <v>0</v>
      </c>
      <c r="BA231" s="280">
        <f t="shared" si="76"/>
        <v>0</v>
      </c>
      <c r="BB231" s="280">
        <f t="shared" si="76"/>
        <v>0</v>
      </c>
      <c r="BC231" s="280">
        <f t="shared" si="76"/>
        <v>0</v>
      </c>
      <c r="BD231" s="280">
        <f t="shared" si="76"/>
        <v>0</v>
      </c>
      <c r="BE231" s="280">
        <f t="shared" si="76"/>
        <v>0</v>
      </c>
      <c r="BF231" s="280">
        <f t="shared" si="75"/>
        <v>0</v>
      </c>
      <c r="BG231" s="280">
        <f t="shared" si="75"/>
        <v>0</v>
      </c>
      <c r="BH231" s="280">
        <f t="shared" si="75"/>
        <v>0</v>
      </c>
      <c r="BI231" s="280">
        <f t="shared" si="75"/>
        <v>0</v>
      </c>
      <c r="BJ231" s="280">
        <f t="shared" si="75"/>
        <v>0</v>
      </c>
      <c r="BK231" s="280">
        <f t="shared" si="75"/>
        <v>0</v>
      </c>
      <c r="BL231" s="279">
        <f t="shared" si="80"/>
        <v>0</v>
      </c>
    </row>
    <row r="232" spans="1:66" x14ac:dyDescent="0.25">
      <c r="A232" s="268" t="s">
        <v>266</v>
      </c>
      <c r="B232" s="175">
        <v>0</v>
      </c>
      <c r="C232" s="175">
        <v>0</v>
      </c>
      <c r="D232" s="272">
        <v>371296.87</v>
      </c>
      <c r="E232" s="272">
        <v>371296.87</v>
      </c>
      <c r="F232" s="272">
        <v>371296.87</v>
      </c>
      <c r="G232" s="272">
        <v>371296.87</v>
      </c>
      <c r="H232" s="272">
        <v>185648.44</v>
      </c>
      <c r="I232" s="272">
        <v>0</v>
      </c>
      <c r="J232" s="272">
        <v>0</v>
      </c>
      <c r="K232" s="272">
        <v>0</v>
      </c>
      <c r="L232" s="272">
        <v>0</v>
      </c>
      <c r="M232" s="272">
        <v>0</v>
      </c>
      <c r="N232" s="272">
        <v>0</v>
      </c>
      <c r="O232" s="272">
        <v>0</v>
      </c>
      <c r="P232" s="272">
        <f t="shared" si="77"/>
        <v>1670835.92</v>
      </c>
      <c r="Q232" s="272">
        <v>0</v>
      </c>
      <c r="R232" s="272">
        <v>0</v>
      </c>
      <c r="S232" s="272">
        <v>0</v>
      </c>
      <c r="T232" s="272">
        <v>0</v>
      </c>
      <c r="U232" s="272">
        <v>0</v>
      </c>
      <c r="V232" s="272">
        <v>0</v>
      </c>
      <c r="W232" s="272">
        <v>0</v>
      </c>
      <c r="X232" s="272">
        <v>0</v>
      </c>
      <c r="Y232" s="272">
        <v>0</v>
      </c>
      <c r="Z232" s="272">
        <v>0</v>
      </c>
      <c r="AA232" s="272">
        <v>0</v>
      </c>
      <c r="AB232" s="272">
        <v>-185648.435</v>
      </c>
      <c r="AC232" s="272">
        <v>-371296.87</v>
      </c>
      <c r="AD232" s="272">
        <v>-371296.87</v>
      </c>
      <c r="AE232" s="272">
        <v>-371296.87</v>
      </c>
      <c r="AF232" s="272">
        <v>-371296.87</v>
      </c>
      <c r="AG232" s="170">
        <f t="shared" si="78"/>
        <v>-1670835.915</v>
      </c>
      <c r="AI232" s="279">
        <f t="shared" si="63"/>
        <v>0</v>
      </c>
      <c r="AJ232" s="279">
        <f t="shared" si="63"/>
        <v>0</v>
      </c>
      <c r="AK232" s="279">
        <f t="shared" si="63"/>
        <v>0</v>
      </c>
      <c r="AL232" s="279">
        <f t="shared" si="63"/>
        <v>0</v>
      </c>
      <c r="AM232" s="279">
        <f t="shared" si="63"/>
        <v>0</v>
      </c>
      <c r="AN232" s="279">
        <f t="shared" si="63"/>
        <v>0</v>
      </c>
      <c r="AO232" s="279">
        <f t="shared" si="81"/>
        <v>0</v>
      </c>
      <c r="AP232" s="279">
        <f t="shared" si="81"/>
        <v>0</v>
      </c>
      <c r="AQ232" s="279">
        <f t="shared" si="81"/>
        <v>0</v>
      </c>
      <c r="AR232" s="279">
        <f t="shared" si="74"/>
        <v>0</v>
      </c>
      <c r="AS232" s="279">
        <f t="shared" si="74"/>
        <v>0</v>
      </c>
      <c r="AT232" s="279">
        <f t="shared" si="74"/>
        <v>0</v>
      </c>
      <c r="AU232" s="280">
        <f t="shared" si="79"/>
        <v>0</v>
      </c>
      <c r="AV232" s="280">
        <f t="shared" si="64"/>
        <v>0</v>
      </c>
      <c r="AW232" s="280">
        <f t="shared" si="64"/>
        <v>0</v>
      </c>
      <c r="AX232" s="280">
        <f t="shared" si="64"/>
        <v>0</v>
      </c>
      <c r="AY232" s="280">
        <f t="shared" si="59"/>
        <v>0</v>
      </c>
      <c r="AZ232" s="280">
        <f t="shared" si="76"/>
        <v>0</v>
      </c>
      <c r="BA232" s="280">
        <f t="shared" si="76"/>
        <v>0</v>
      </c>
      <c r="BB232" s="280">
        <f t="shared" si="76"/>
        <v>0</v>
      </c>
      <c r="BC232" s="280">
        <f t="shared" si="76"/>
        <v>0</v>
      </c>
      <c r="BD232" s="280">
        <f t="shared" si="76"/>
        <v>0</v>
      </c>
      <c r="BE232" s="280">
        <f t="shared" si="76"/>
        <v>0</v>
      </c>
      <c r="BF232" s="280">
        <f t="shared" si="75"/>
        <v>0</v>
      </c>
      <c r="BG232" s="280">
        <f t="shared" si="75"/>
        <v>0</v>
      </c>
      <c r="BH232" s="280">
        <f t="shared" si="75"/>
        <v>0</v>
      </c>
      <c r="BI232" s="280">
        <f t="shared" si="75"/>
        <v>0</v>
      </c>
      <c r="BJ232" s="280">
        <f t="shared" si="75"/>
        <v>0</v>
      </c>
      <c r="BK232" s="280">
        <f t="shared" si="75"/>
        <v>0</v>
      </c>
      <c r="BL232" s="279">
        <f t="shared" si="80"/>
        <v>0</v>
      </c>
    </row>
    <row r="233" spans="1:66" x14ac:dyDescent="0.25">
      <c r="A233" s="268" t="s">
        <v>655</v>
      </c>
      <c r="B233" s="175">
        <v>0</v>
      </c>
      <c r="C233" s="175">
        <v>0</v>
      </c>
      <c r="D233" s="272">
        <v>0</v>
      </c>
      <c r="E233" s="272">
        <v>0</v>
      </c>
      <c r="F233" s="272">
        <v>0</v>
      </c>
      <c r="G233" s="272">
        <v>0</v>
      </c>
      <c r="H233" s="272">
        <v>0</v>
      </c>
      <c r="I233" s="272">
        <v>0</v>
      </c>
      <c r="J233" s="272">
        <v>0</v>
      </c>
      <c r="K233" s="272">
        <v>0</v>
      </c>
      <c r="L233" s="272">
        <v>0</v>
      </c>
      <c r="M233" s="272">
        <v>0</v>
      </c>
      <c r="N233" s="272">
        <v>0</v>
      </c>
      <c r="O233" s="272">
        <v>0</v>
      </c>
      <c r="P233" s="272">
        <f t="shared" si="77"/>
        <v>0</v>
      </c>
      <c r="Q233" s="272">
        <v>0</v>
      </c>
      <c r="R233" s="272">
        <v>0</v>
      </c>
      <c r="S233" s="272">
        <v>0</v>
      </c>
      <c r="T233" s="272">
        <v>0</v>
      </c>
      <c r="U233" s="272">
        <v>0</v>
      </c>
      <c r="V233" s="272">
        <v>0</v>
      </c>
      <c r="W233" s="272">
        <v>0</v>
      </c>
      <c r="X233" s="272">
        <v>0</v>
      </c>
      <c r="Y233" s="272">
        <v>0</v>
      </c>
      <c r="Z233" s="272">
        <v>0</v>
      </c>
      <c r="AA233" s="272">
        <v>0</v>
      </c>
      <c r="AB233" s="272">
        <v>0</v>
      </c>
      <c r="AC233" s="272">
        <v>0</v>
      </c>
      <c r="AD233" s="272">
        <v>0</v>
      </c>
      <c r="AE233" s="272">
        <v>0</v>
      </c>
      <c r="AF233" s="272">
        <v>0</v>
      </c>
      <c r="AG233" s="170">
        <f t="shared" si="78"/>
        <v>0</v>
      </c>
      <c r="AI233" s="279">
        <f t="shared" si="63"/>
        <v>0</v>
      </c>
      <c r="AJ233" s="279">
        <f t="shared" si="63"/>
        <v>0</v>
      </c>
      <c r="AK233" s="279">
        <f t="shared" si="63"/>
        <v>0</v>
      </c>
      <c r="AL233" s="279">
        <f t="shared" si="63"/>
        <v>0</v>
      </c>
      <c r="AM233" s="279">
        <f t="shared" si="63"/>
        <v>0</v>
      </c>
      <c r="AN233" s="279">
        <f t="shared" si="63"/>
        <v>0</v>
      </c>
      <c r="AO233" s="279">
        <f t="shared" si="81"/>
        <v>0</v>
      </c>
      <c r="AP233" s="279">
        <f t="shared" si="81"/>
        <v>0</v>
      </c>
      <c r="AQ233" s="279">
        <f t="shared" si="81"/>
        <v>0</v>
      </c>
      <c r="AR233" s="279">
        <f t="shared" si="74"/>
        <v>0</v>
      </c>
      <c r="AS233" s="279">
        <f t="shared" si="74"/>
        <v>0</v>
      </c>
      <c r="AT233" s="279">
        <f t="shared" si="74"/>
        <v>0</v>
      </c>
      <c r="AU233" s="280">
        <f t="shared" si="79"/>
        <v>0</v>
      </c>
      <c r="AV233" s="280">
        <f t="shared" si="64"/>
        <v>0</v>
      </c>
      <c r="AW233" s="280">
        <f t="shared" si="64"/>
        <v>0</v>
      </c>
      <c r="AX233" s="280">
        <f t="shared" si="64"/>
        <v>0</v>
      </c>
      <c r="AY233" s="280">
        <f t="shared" si="59"/>
        <v>0</v>
      </c>
      <c r="AZ233" s="280">
        <f t="shared" si="76"/>
        <v>0</v>
      </c>
      <c r="BA233" s="280">
        <f t="shared" si="76"/>
        <v>0</v>
      </c>
      <c r="BB233" s="280">
        <f t="shared" si="76"/>
        <v>0</v>
      </c>
      <c r="BC233" s="280">
        <f t="shared" si="76"/>
        <v>0</v>
      </c>
      <c r="BD233" s="280">
        <f t="shared" si="76"/>
        <v>0</v>
      </c>
      <c r="BE233" s="280">
        <f t="shared" si="76"/>
        <v>0</v>
      </c>
      <c r="BF233" s="280">
        <f t="shared" si="75"/>
        <v>0</v>
      </c>
      <c r="BG233" s="280">
        <f t="shared" si="75"/>
        <v>0</v>
      </c>
      <c r="BH233" s="280">
        <f t="shared" si="75"/>
        <v>0</v>
      </c>
      <c r="BI233" s="280">
        <f t="shared" si="75"/>
        <v>0</v>
      </c>
      <c r="BJ233" s="280">
        <f t="shared" si="75"/>
        <v>0</v>
      </c>
      <c r="BK233" s="280">
        <f t="shared" si="75"/>
        <v>0</v>
      </c>
      <c r="BL233" s="279">
        <f t="shared" si="80"/>
        <v>0</v>
      </c>
    </row>
    <row r="234" spans="1:66" x14ac:dyDescent="0.25">
      <c r="A234" s="268" t="s">
        <v>656</v>
      </c>
      <c r="B234" s="175">
        <v>0</v>
      </c>
      <c r="C234" s="175">
        <v>0</v>
      </c>
      <c r="D234" s="272">
        <v>0</v>
      </c>
      <c r="E234" s="272">
        <v>0</v>
      </c>
      <c r="F234" s="272">
        <v>0</v>
      </c>
      <c r="G234" s="272">
        <v>0</v>
      </c>
      <c r="H234" s="272">
        <v>0</v>
      </c>
      <c r="I234" s="272">
        <v>0</v>
      </c>
      <c r="J234" s="272">
        <v>0</v>
      </c>
      <c r="K234" s="272">
        <v>0</v>
      </c>
      <c r="L234" s="272">
        <v>0</v>
      </c>
      <c r="M234" s="272">
        <v>0</v>
      </c>
      <c r="N234" s="272">
        <v>0</v>
      </c>
      <c r="O234" s="272">
        <v>0</v>
      </c>
      <c r="P234" s="272">
        <f t="shared" si="77"/>
        <v>0</v>
      </c>
      <c r="Q234" s="272">
        <v>0</v>
      </c>
      <c r="R234" s="272">
        <v>0</v>
      </c>
      <c r="S234" s="272">
        <v>0</v>
      </c>
      <c r="T234" s="272">
        <v>0</v>
      </c>
      <c r="U234" s="272">
        <v>0</v>
      </c>
      <c r="V234" s="272">
        <v>0</v>
      </c>
      <c r="W234" s="272">
        <v>0</v>
      </c>
      <c r="X234" s="272">
        <v>0</v>
      </c>
      <c r="Y234" s="272">
        <v>0</v>
      </c>
      <c r="Z234" s="272">
        <v>0</v>
      </c>
      <c r="AA234" s="272">
        <v>0</v>
      </c>
      <c r="AB234" s="272">
        <v>0</v>
      </c>
      <c r="AC234" s="272">
        <v>0</v>
      </c>
      <c r="AD234" s="272">
        <v>0</v>
      </c>
      <c r="AE234" s="272">
        <v>0</v>
      </c>
      <c r="AF234" s="272">
        <v>0</v>
      </c>
      <c r="AG234" s="170">
        <f t="shared" si="78"/>
        <v>0</v>
      </c>
      <c r="AI234" s="279">
        <f t="shared" si="63"/>
        <v>0</v>
      </c>
      <c r="AJ234" s="279">
        <f t="shared" si="63"/>
        <v>0</v>
      </c>
      <c r="AK234" s="279">
        <f t="shared" si="63"/>
        <v>0</v>
      </c>
      <c r="AL234" s="279">
        <f t="shared" si="63"/>
        <v>0</v>
      </c>
      <c r="AM234" s="279">
        <f t="shared" si="63"/>
        <v>0</v>
      </c>
      <c r="AN234" s="279">
        <f t="shared" si="63"/>
        <v>0</v>
      </c>
      <c r="AO234" s="279">
        <f t="shared" si="81"/>
        <v>0</v>
      </c>
      <c r="AP234" s="279">
        <f t="shared" si="81"/>
        <v>0</v>
      </c>
      <c r="AQ234" s="279">
        <f t="shared" si="81"/>
        <v>0</v>
      </c>
      <c r="AR234" s="279">
        <f t="shared" si="74"/>
        <v>0</v>
      </c>
      <c r="AS234" s="279">
        <f t="shared" si="74"/>
        <v>0</v>
      </c>
      <c r="AT234" s="279">
        <f t="shared" si="74"/>
        <v>0</v>
      </c>
      <c r="AU234" s="280">
        <f t="shared" si="79"/>
        <v>0</v>
      </c>
      <c r="AV234" s="280">
        <f t="shared" si="64"/>
        <v>0</v>
      </c>
      <c r="AW234" s="280">
        <f t="shared" si="64"/>
        <v>0</v>
      </c>
      <c r="AX234" s="280">
        <f t="shared" si="64"/>
        <v>0</v>
      </c>
      <c r="AY234" s="280">
        <f t="shared" si="59"/>
        <v>0</v>
      </c>
      <c r="AZ234" s="280">
        <f t="shared" si="76"/>
        <v>0</v>
      </c>
      <c r="BA234" s="280">
        <f t="shared" si="76"/>
        <v>0</v>
      </c>
      <c r="BB234" s="280">
        <f t="shared" si="76"/>
        <v>0</v>
      </c>
      <c r="BC234" s="280">
        <f t="shared" si="76"/>
        <v>0</v>
      </c>
      <c r="BD234" s="280">
        <f t="shared" si="76"/>
        <v>0</v>
      </c>
      <c r="BE234" s="280">
        <f t="shared" si="76"/>
        <v>0</v>
      </c>
      <c r="BF234" s="280">
        <f t="shared" si="75"/>
        <v>0</v>
      </c>
      <c r="BG234" s="280">
        <f t="shared" si="75"/>
        <v>0</v>
      </c>
      <c r="BH234" s="280">
        <f t="shared" si="75"/>
        <v>0</v>
      </c>
      <c r="BI234" s="280">
        <f t="shared" ref="BI234:BK297" si="82">ROUND(AD234*$C234/12,2)</f>
        <v>0</v>
      </c>
      <c r="BJ234" s="280">
        <f t="shared" si="82"/>
        <v>0</v>
      </c>
      <c r="BK234" s="280">
        <f t="shared" si="82"/>
        <v>0</v>
      </c>
      <c r="BL234" s="279">
        <f t="shared" si="80"/>
        <v>0</v>
      </c>
    </row>
    <row r="235" spans="1:66" x14ac:dyDescent="0.25">
      <c r="A235" s="268" t="s">
        <v>267</v>
      </c>
      <c r="B235" s="175">
        <v>3.0399999999999996E-2</v>
      </c>
      <c r="C235" s="175">
        <v>3.4599999999999999E-2</v>
      </c>
      <c r="D235" s="272">
        <v>3688912.98</v>
      </c>
      <c r="E235" s="272">
        <v>3688912.98</v>
      </c>
      <c r="F235" s="272">
        <v>3688912.98</v>
      </c>
      <c r="G235" s="272">
        <v>3688912.98</v>
      </c>
      <c r="H235" s="272">
        <v>3702599.15</v>
      </c>
      <c r="I235" s="272">
        <v>3723719.27</v>
      </c>
      <c r="J235" s="272">
        <v>3889492.1549999998</v>
      </c>
      <c r="K235" s="272">
        <v>4074606.08</v>
      </c>
      <c r="L235" s="272">
        <v>4101381.08</v>
      </c>
      <c r="M235" s="272">
        <v>4101381.08</v>
      </c>
      <c r="N235" s="272">
        <v>4101381.08</v>
      </c>
      <c r="O235" s="272">
        <v>4101381.08</v>
      </c>
      <c r="P235" s="272">
        <f t="shared" si="77"/>
        <v>46551592.894999996</v>
      </c>
      <c r="Q235" s="272">
        <v>4101381.08</v>
      </c>
      <c r="R235" s="272">
        <v>4101381.08</v>
      </c>
      <c r="S235" s="272">
        <v>4101381.08</v>
      </c>
      <c r="T235" s="272">
        <v>4204738.8150000004</v>
      </c>
      <c r="U235" s="272">
        <v>4342785.2749999994</v>
      </c>
      <c r="V235" s="272">
        <v>4395354.7850000001</v>
      </c>
      <c r="W235" s="272">
        <v>4413235.57</v>
      </c>
      <c r="X235" s="272">
        <v>4504842.665</v>
      </c>
      <c r="Y235" s="272">
        <v>4596449.7600000007</v>
      </c>
      <c r="Z235" s="272">
        <v>4803240.99</v>
      </c>
      <c r="AA235" s="272">
        <v>5010032.2200000007</v>
      </c>
      <c r="AB235" s="272">
        <v>5041532.2200000007</v>
      </c>
      <c r="AC235" s="272">
        <v>5073032.2200000007</v>
      </c>
      <c r="AD235" s="272">
        <v>5073032.2200000007</v>
      </c>
      <c r="AE235" s="272">
        <v>5113072.4050000003</v>
      </c>
      <c r="AF235" s="272">
        <v>5175591.290000001</v>
      </c>
      <c r="AG235" s="170">
        <f t="shared" si="78"/>
        <v>57542201.619999997</v>
      </c>
      <c r="AI235" s="279">
        <f t="shared" si="63"/>
        <v>9345.25</v>
      </c>
      <c r="AJ235" s="279">
        <f t="shared" si="63"/>
        <v>9345.25</v>
      </c>
      <c r="AK235" s="279">
        <f t="shared" si="63"/>
        <v>9345.25</v>
      </c>
      <c r="AL235" s="279">
        <f t="shared" si="63"/>
        <v>9345.25</v>
      </c>
      <c r="AM235" s="279">
        <f t="shared" si="63"/>
        <v>9379.92</v>
      </c>
      <c r="AN235" s="279">
        <f t="shared" si="63"/>
        <v>9433.42</v>
      </c>
      <c r="AO235" s="279">
        <f t="shared" si="81"/>
        <v>9853.3799999999992</v>
      </c>
      <c r="AP235" s="279">
        <f t="shared" si="81"/>
        <v>10322.34</v>
      </c>
      <c r="AQ235" s="279">
        <f t="shared" si="81"/>
        <v>10390.17</v>
      </c>
      <c r="AR235" s="279">
        <f t="shared" si="74"/>
        <v>10390.17</v>
      </c>
      <c r="AS235" s="279">
        <f t="shared" si="74"/>
        <v>10390.17</v>
      </c>
      <c r="AT235" s="279">
        <f t="shared" si="74"/>
        <v>10390.17</v>
      </c>
      <c r="AU235" s="280">
        <f t="shared" si="79"/>
        <v>117930.73999999999</v>
      </c>
      <c r="AV235" s="280">
        <f t="shared" si="64"/>
        <v>10390.17</v>
      </c>
      <c r="AW235" s="280">
        <f t="shared" si="64"/>
        <v>10390.17</v>
      </c>
      <c r="AX235" s="280">
        <f t="shared" si="64"/>
        <v>10390.17</v>
      </c>
      <c r="AY235" s="280">
        <f t="shared" si="59"/>
        <v>10652</v>
      </c>
      <c r="AZ235" s="280">
        <f t="shared" si="76"/>
        <v>12521.7</v>
      </c>
      <c r="BA235" s="280">
        <f t="shared" si="76"/>
        <v>12673.27</v>
      </c>
      <c r="BB235" s="280">
        <f t="shared" si="76"/>
        <v>12724.83</v>
      </c>
      <c r="BC235" s="280">
        <f t="shared" ref="BC235:BH277" si="83">ROUND(X235*$C235/12,2)</f>
        <v>12988.96</v>
      </c>
      <c r="BD235" s="280">
        <f t="shared" si="83"/>
        <v>13253.1</v>
      </c>
      <c r="BE235" s="280">
        <f t="shared" si="83"/>
        <v>13849.34</v>
      </c>
      <c r="BF235" s="280">
        <f t="shared" si="83"/>
        <v>14445.59</v>
      </c>
      <c r="BG235" s="280">
        <f t="shared" si="83"/>
        <v>14536.42</v>
      </c>
      <c r="BH235" s="280">
        <f t="shared" si="83"/>
        <v>14627.24</v>
      </c>
      <c r="BI235" s="280">
        <f t="shared" si="82"/>
        <v>14627.24</v>
      </c>
      <c r="BJ235" s="280">
        <f t="shared" si="82"/>
        <v>14742.69</v>
      </c>
      <c r="BK235" s="280">
        <f t="shared" si="82"/>
        <v>14922.95</v>
      </c>
      <c r="BL235" s="279">
        <f t="shared" si="80"/>
        <v>165913.33000000002</v>
      </c>
    </row>
    <row r="236" spans="1:66" x14ac:dyDescent="0.25">
      <c r="A236" s="268" t="s">
        <v>268</v>
      </c>
      <c r="B236" s="175">
        <v>2.5100000000000001E-2</v>
      </c>
      <c r="C236" s="175">
        <v>2.2600000000000002E-2</v>
      </c>
      <c r="D236" s="272">
        <v>7155254.1399999997</v>
      </c>
      <c r="E236" s="272">
        <v>7354918.4299999997</v>
      </c>
      <c r="F236" s="272">
        <v>7402975.4100000001</v>
      </c>
      <c r="G236" s="272">
        <v>7400566.0700000003</v>
      </c>
      <c r="H236" s="272">
        <v>7393643.9900000002</v>
      </c>
      <c r="I236" s="272">
        <v>7391321.4299999997</v>
      </c>
      <c r="J236" s="272">
        <v>7392567.5499999998</v>
      </c>
      <c r="K236" s="272">
        <v>7431685.6299999999</v>
      </c>
      <c r="L236" s="272">
        <v>7470803.71</v>
      </c>
      <c r="M236" s="272">
        <v>7531632.0800000001</v>
      </c>
      <c r="N236" s="272">
        <v>7592460.4500000002</v>
      </c>
      <c r="O236" s="272">
        <v>7677062.1349999998</v>
      </c>
      <c r="P236" s="272">
        <f t="shared" si="77"/>
        <v>89194891.025000006</v>
      </c>
      <c r="Q236" s="272">
        <v>7761663.8200000003</v>
      </c>
      <c r="R236" s="272">
        <v>7761663.8200000003</v>
      </c>
      <c r="S236" s="272">
        <v>7761663.8200000003</v>
      </c>
      <c r="T236" s="272">
        <v>7813996.9100000001</v>
      </c>
      <c r="U236" s="272">
        <v>8702590.0250000004</v>
      </c>
      <c r="V236" s="272">
        <v>9538850.0500000007</v>
      </c>
      <c r="W236" s="272">
        <v>9538850.0500000007</v>
      </c>
      <c r="X236" s="272">
        <v>9611043.3250000011</v>
      </c>
      <c r="Y236" s="272">
        <v>9683236.6000000015</v>
      </c>
      <c r="Z236" s="272">
        <v>9683236.6000000015</v>
      </c>
      <c r="AA236" s="272">
        <v>9683236.6000000015</v>
      </c>
      <c r="AB236" s="272">
        <v>10067867.600000001</v>
      </c>
      <c r="AC236" s="272">
        <v>10452498.600000001</v>
      </c>
      <c r="AD236" s="272">
        <v>10452498.600000001</v>
      </c>
      <c r="AE236" s="272">
        <v>10452498.600000001</v>
      </c>
      <c r="AF236" s="272">
        <v>10507051.740000002</v>
      </c>
      <c r="AG236" s="170">
        <f t="shared" si="78"/>
        <v>118373458.39000002</v>
      </c>
      <c r="AI236" s="279">
        <f t="shared" si="63"/>
        <v>14966.41</v>
      </c>
      <c r="AJ236" s="279">
        <f t="shared" si="63"/>
        <v>15384.04</v>
      </c>
      <c r="AK236" s="279">
        <f t="shared" si="63"/>
        <v>15484.56</v>
      </c>
      <c r="AL236" s="279">
        <f t="shared" si="63"/>
        <v>15479.52</v>
      </c>
      <c r="AM236" s="279">
        <f t="shared" si="63"/>
        <v>15465.04</v>
      </c>
      <c r="AN236" s="279">
        <f t="shared" si="63"/>
        <v>15460.18</v>
      </c>
      <c r="AO236" s="279">
        <f t="shared" si="81"/>
        <v>15462.79</v>
      </c>
      <c r="AP236" s="279">
        <f t="shared" si="81"/>
        <v>15544.61</v>
      </c>
      <c r="AQ236" s="279">
        <f t="shared" si="81"/>
        <v>15626.43</v>
      </c>
      <c r="AR236" s="279">
        <f t="shared" si="74"/>
        <v>15753.66</v>
      </c>
      <c r="AS236" s="279">
        <f t="shared" si="74"/>
        <v>15880.9</v>
      </c>
      <c r="AT236" s="279">
        <f t="shared" si="74"/>
        <v>16057.85</v>
      </c>
      <c r="AU236" s="280">
        <f t="shared" si="79"/>
        <v>186565.99000000002</v>
      </c>
      <c r="AV236" s="280">
        <f t="shared" si="64"/>
        <v>16234.81</v>
      </c>
      <c r="AW236" s="280">
        <f t="shared" si="64"/>
        <v>16234.81</v>
      </c>
      <c r="AX236" s="280">
        <f t="shared" si="64"/>
        <v>16234.81</v>
      </c>
      <c r="AY236" s="280">
        <f t="shared" si="59"/>
        <v>16344.28</v>
      </c>
      <c r="AZ236" s="280">
        <f t="shared" ref="AZ236:BE299" si="84">ROUND(U236*$C236/12,2)</f>
        <v>16389.88</v>
      </c>
      <c r="BA236" s="280">
        <f t="shared" si="84"/>
        <v>17964.830000000002</v>
      </c>
      <c r="BB236" s="280">
        <f t="shared" si="84"/>
        <v>17964.830000000002</v>
      </c>
      <c r="BC236" s="280">
        <f t="shared" si="83"/>
        <v>18100.8</v>
      </c>
      <c r="BD236" s="280">
        <f t="shared" si="83"/>
        <v>18236.759999999998</v>
      </c>
      <c r="BE236" s="280">
        <f t="shared" si="83"/>
        <v>18236.759999999998</v>
      </c>
      <c r="BF236" s="280">
        <f t="shared" si="83"/>
        <v>18236.759999999998</v>
      </c>
      <c r="BG236" s="280">
        <f t="shared" si="83"/>
        <v>18961.150000000001</v>
      </c>
      <c r="BH236" s="280">
        <f t="shared" si="83"/>
        <v>19685.54</v>
      </c>
      <c r="BI236" s="280">
        <f t="shared" si="82"/>
        <v>19685.54</v>
      </c>
      <c r="BJ236" s="280">
        <f t="shared" si="82"/>
        <v>19685.54</v>
      </c>
      <c r="BK236" s="280">
        <f t="shared" si="82"/>
        <v>19788.28</v>
      </c>
      <c r="BL236" s="279">
        <f t="shared" si="80"/>
        <v>222936.67</v>
      </c>
    </row>
    <row r="237" spans="1:66" x14ac:dyDescent="0.25">
      <c r="A237" s="268" t="s">
        <v>269</v>
      </c>
      <c r="B237" s="175">
        <v>0</v>
      </c>
      <c r="C237" s="175">
        <v>0</v>
      </c>
      <c r="D237" s="272">
        <v>11541.15</v>
      </c>
      <c r="E237" s="272">
        <v>11541.15</v>
      </c>
      <c r="F237" s="272">
        <v>11541.15</v>
      </c>
      <c r="G237" s="272">
        <v>11541.15</v>
      </c>
      <c r="H237" s="272">
        <v>5770.58</v>
      </c>
      <c r="I237" s="272">
        <v>0</v>
      </c>
      <c r="J237" s="272">
        <v>0</v>
      </c>
      <c r="K237" s="272">
        <v>0</v>
      </c>
      <c r="L237" s="272">
        <v>0</v>
      </c>
      <c r="M237" s="272">
        <v>0</v>
      </c>
      <c r="N237" s="272">
        <v>0</v>
      </c>
      <c r="O237" s="272">
        <v>0</v>
      </c>
      <c r="P237" s="272">
        <f t="shared" si="77"/>
        <v>51935.18</v>
      </c>
      <c r="Q237" s="272">
        <v>0</v>
      </c>
      <c r="R237" s="272">
        <v>0</v>
      </c>
      <c r="S237" s="272">
        <v>0</v>
      </c>
      <c r="T237" s="272">
        <v>0</v>
      </c>
      <c r="U237" s="272">
        <v>0</v>
      </c>
      <c r="V237" s="272">
        <v>0</v>
      </c>
      <c r="W237" s="272">
        <v>0</v>
      </c>
      <c r="X237" s="272">
        <v>0</v>
      </c>
      <c r="Y237" s="272">
        <v>0</v>
      </c>
      <c r="Z237" s="272">
        <v>0</v>
      </c>
      <c r="AA237" s="272">
        <v>0</v>
      </c>
      <c r="AB237" s="272">
        <v>-5770.5749999999998</v>
      </c>
      <c r="AC237" s="272">
        <v>-11541.15</v>
      </c>
      <c r="AD237" s="272">
        <v>-11541.15</v>
      </c>
      <c r="AE237" s="272">
        <v>-11541.15</v>
      </c>
      <c r="AF237" s="272">
        <v>-11541.15</v>
      </c>
      <c r="AG237" s="170">
        <f t="shared" si="78"/>
        <v>-51935.175000000003</v>
      </c>
      <c r="AI237" s="279">
        <f t="shared" si="63"/>
        <v>0</v>
      </c>
      <c r="AJ237" s="279">
        <f t="shared" si="63"/>
        <v>0</v>
      </c>
      <c r="AK237" s="279">
        <f t="shared" si="63"/>
        <v>0</v>
      </c>
      <c r="AL237" s="279">
        <f t="shared" si="63"/>
        <v>0</v>
      </c>
      <c r="AM237" s="279">
        <f t="shared" si="63"/>
        <v>0</v>
      </c>
      <c r="AN237" s="279">
        <f t="shared" si="63"/>
        <v>0</v>
      </c>
      <c r="AO237" s="279">
        <f t="shared" si="81"/>
        <v>0</v>
      </c>
      <c r="AP237" s="279">
        <f t="shared" si="81"/>
        <v>0</v>
      </c>
      <c r="AQ237" s="279">
        <f t="shared" si="81"/>
        <v>0</v>
      </c>
      <c r="AR237" s="279">
        <f t="shared" si="74"/>
        <v>0</v>
      </c>
      <c r="AS237" s="279">
        <f t="shared" si="74"/>
        <v>0</v>
      </c>
      <c r="AT237" s="279">
        <f t="shared" si="74"/>
        <v>0</v>
      </c>
      <c r="AU237" s="280">
        <f t="shared" si="79"/>
        <v>0</v>
      </c>
      <c r="AV237" s="280">
        <f t="shared" si="64"/>
        <v>0</v>
      </c>
      <c r="AW237" s="280">
        <f t="shared" si="64"/>
        <v>0</v>
      </c>
      <c r="AX237" s="280">
        <f t="shared" si="64"/>
        <v>0</v>
      </c>
      <c r="AY237" s="280">
        <f t="shared" si="59"/>
        <v>0</v>
      </c>
      <c r="AZ237" s="280">
        <f t="shared" si="84"/>
        <v>0</v>
      </c>
      <c r="BA237" s="280">
        <f t="shared" si="84"/>
        <v>0</v>
      </c>
      <c r="BB237" s="280">
        <f t="shared" si="84"/>
        <v>0</v>
      </c>
      <c r="BC237" s="280">
        <f t="shared" si="83"/>
        <v>0</v>
      </c>
      <c r="BD237" s="280">
        <f t="shared" si="83"/>
        <v>0</v>
      </c>
      <c r="BE237" s="280">
        <f t="shared" si="83"/>
        <v>0</v>
      </c>
      <c r="BF237" s="280">
        <f t="shared" si="83"/>
        <v>0</v>
      </c>
      <c r="BG237" s="280">
        <f t="shared" si="83"/>
        <v>0</v>
      </c>
      <c r="BH237" s="280">
        <f t="shared" si="83"/>
        <v>0</v>
      </c>
      <c r="BI237" s="280">
        <f t="shared" si="82"/>
        <v>0</v>
      </c>
      <c r="BJ237" s="280">
        <f t="shared" si="82"/>
        <v>0</v>
      </c>
      <c r="BK237" s="280">
        <f t="shared" si="82"/>
        <v>0</v>
      </c>
      <c r="BL237" s="279">
        <f t="shared" si="80"/>
        <v>0</v>
      </c>
    </row>
    <row r="238" spans="1:66" x14ac:dyDescent="0.25">
      <c r="A238" s="268" t="s">
        <v>270</v>
      </c>
      <c r="B238" s="175">
        <v>0</v>
      </c>
      <c r="C238" s="175">
        <v>0</v>
      </c>
      <c r="D238" s="272">
        <v>74491.69</v>
      </c>
      <c r="E238" s="272">
        <v>74491.69</v>
      </c>
      <c r="F238" s="272">
        <v>74491.69</v>
      </c>
      <c r="G238" s="272">
        <v>74491.69</v>
      </c>
      <c r="H238" s="272">
        <v>37245.85</v>
      </c>
      <c r="I238" s="272">
        <v>0</v>
      </c>
      <c r="J238" s="272">
        <v>0</v>
      </c>
      <c r="K238" s="272">
        <v>0</v>
      </c>
      <c r="L238" s="272">
        <v>0</v>
      </c>
      <c r="M238" s="272">
        <v>0</v>
      </c>
      <c r="N238" s="272">
        <v>0</v>
      </c>
      <c r="O238" s="272">
        <v>0</v>
      </c>
      <c r="P238" s="272">
        <f t="shared" si="77"/>
        <v>335212.61</v>
      </c>
      <c r="Q238" s="272">
        <v>0</v>
      </c>
      <c r="R238" s="272">
        <v>0</v>
      </c>
      <c r="S238" s="272">
        <v>0</v>
      </c>
      <c r="T238" s="272">
        <v>0</v>
      </c>
      <c r="U238" s="272">
        <v>0</v>
      </c>
      <c r="V238" s="272">
        <v>0</v>
      </c>
      <c r="W238" s="272">
        <v>0</v>
      </c>
      <c r="X238" s="272">
        <v>0</v>
      </c>
      <c r="Y238" s="272">
        <v>0</v>
      </c>
      <c r="Z238" s="272">
        <v>0</v>
      </c>
      <c r="AA238" s="272">
        <v>0</v>
      </c>
      <c r="AB238" s="272">
        <v>-37245.845000000001</v>
      </c>
      <c r="AC238" s="272">
        <v>-74491.69</v>
      </c>
      <c r="AD238" s="272">
        <v>-74491.69</v>
      </c>
      <c r="AE238" s="272">
        <v>-74491.69</v>
      </c>
      <c r="AF238" s="272">
        <v>-74491.69</v>
      </c>
      <c r="AG238" s="170">
        <f t="shared" si="78"/>
        <v>-335212.60499999998</v>
      </c>
      <c r="AI238" s="279">
        <f t="shared" si="63"/>
        <v>0</v>
      </c>
      <c r="AJ238" s="279">
        <f t="shared" si="63"/>
        <v>0</v>
      </c>
      <c r="AK238" s="279">
        <f t="shared" si="63"/>
        <v>0</v>
      </c>
      <c r="AL238" s="279">
        <f t="shared" si="63"/>
        <v>0</v>
      </c>
      <c r="AM238" s="279">
        <f t="shared" si="63"/>
        <v>0</v>
      </c>
      <c r="AN238" s="279">
        <f t="shared" si="63"/>
        <v>0</v>
      </c>
      <c r="AO238" s="279">
        <f t="shared" si="81"/>
        <v>0</v>
      </c>
      <c r="AP238" s="279">
        <f t="shared" si="81"/>
        <v>0</v>
      </c>
      <c r="AQ238" s="279">
        <f t="shared" si="81"/>
        <v>0</v>
      </c>
      <c r="AR238" s="279">
        <f t="shared" si="74"/>
        <v>0</v>
      </c>
      <c r="AS238" s="279">
        <f t="shared" si="74"/>
        <v>0</v>
      </c>
      <c r="AT238" s="279">
        <f t="shared" si="74"/>
        <v>0</v>
      </c>
      <c r="AU238" s="280">
        <f t="shared" si="79"/>
        <v>0</v>
      </c>
      <c r="AV238" s="280">
        <f t="shared" si="64"/>
        <v>0</v>
      </c>
      <c r="AW238" s="280">
        <f t="shared" si="64"/>
        <v>0</v>
      </c>
      <c r="AX238" s="280">
        <f t="shared" si="64"/>
        <v>0</v>
      </c>
      <c r="AY238" s="280">
        <f t="shared" si="64"/>
        <v>0</v>
      </c>
      <c r="AZ238" s="280">
        <f t="shared" si="84"/>
        <v>0</v>
      </c>
      <c r="BA238" s="280">
        <f t="shared" si="84"/>
        <v>0</v>
      </c>
      <c r="BB238" s="280">
        <f t="shared" si="84"/>
        <v>0</v>
      </c>
      <c r="BC238" s="280">
        <f t="shared" si="83"/>
        <v>0</v>
      </c>
      <c r="BD238" s="280">
        <f t="shared" si="83"/>
        <v>0</v>
      </c>
      <c r="BE238" s="280">
        <f t="shared" si="83"/>
        <v>0</v>
      </c>
      <c r="BF238" s="280">
        <f t="shared" si="83"/>
        <v>0</v>
      </c>
      <c r="BG238" s="280">
        <f t="shared" si="83"/>
        <v>0</v>
      </c>
      <c r="BH238" s="280">
        <f t="shared" si="83"/>
        <v>0</v>
      </c>
      <c r="BI238" s="280">
        <f t="shared" si="82"/>
        <v>0</v>
      </c>
      <c r="BJ238" s="280">
        <f t="shared" si="82"/>
        <v>0</v>
      </c>
      <c r="BK238" s="280">
        <f t="shared" si="82"/>
        <v>0</v>
      </c>
      <c r="BL238" s="279">
        <f t="shared" si="80"/>
        <v>0</v>
      </c>
    </row>
    <row r="239" spans="1:66" x14ac:dyDescent="0.25">
      <c r="A239" s="268" t="s">
        <v>271</v>
      </c>
      <c r="B239" s="175">
        <v>0</v>
      </c>
      <c r="C239" s="175">
        <v>0</v>
      </c>
      <c r="D239" s="272">
        <v>855636.47</v>
      </c>
      <c r="E239" s="272">
        <v>855636.47</v>
      </c>
      <c r="F239" s="272">
        <v>855636.47</v>
      </c>
      <c r="G239" s="272">
        <v>855636.47</v>
      </c>
      <c r="H239" s="272">
        <v>855636.47</v>
      </c>
      <c r="I239" s="272">
        <v>855636.47</v>
      </c>
      <c r="J239" s="272">
        <v>855636.47</v>
      </c>
      <c r="K239" s="272">
        <v>855636.47</v>
      </c>
      <c r="L239" s="272">
        <v>855636.47</v>
      </c>
      <c r="M239" s="272">
        <v>855636.47</v>
      </c>
      <c r="N239" s="272">
        <v>855636.47</v>
      </c>
      <c r="O239" s="272">
        <v>855636.47</v>
      </c>
      <c r="P239" s="272">
        <f t="shared" si="77"/>
        <v>10267637.640000001</v>
      </c>
      <c r="Q239" s="272">
        <v>855636.47</v>
      </c>
      <c r="R239" s="272">
        <v>855636.47</v>
      </c>
      <c r="S239" s="272">
        <v>855636.47</v>
      </c>
      <c r="T239" s="272">
        <v>855636.47</v>
      </c>
      <c r="U239" s="272">
        <v>855636.47</v>
      </c>
      <c r="V239" s="272">
        <v>855636.47</v>
      </c>
      <c r="W239" s="272">
        <v>855636.47</v>
      </c>
      <c r="X239" s="272">
        <v>855636.47</v>
      </c>
      <c r="Y239" s="272">
        <v>855636.47</v>
      </c>
      <c r="Z239" s="272">
        <v>855636.47</v>
      </c>
      <c r="AA239" s="272">
        <v>855636.47</v>
      </c>
      <c r="AB239" s="272">
        <v>855636.47</v>
      </c>
      <c r="AC239" s="272">
        <v>855636.47</v>
      </c>
      <c r="AD239" s="272">
        <v>855636.47</v>
      </c>
      <c r="AE239" s="272">
        <v>855636.47</v>
      </c>
      <c r="AF239" s="272">
        <v>855636.47</v>
      </c>
      <c r="AG239" s="170">
        <f t="shared" si="78"/>
        <v>10267637.640000001</v>
      </c>
      <c r="AI239" s="279">
        <f t="shared" ref="AI239:AQ280" si="85">ROUND(D239*$B239/12,2)</f>
        <v>0</v>
      </c>
      <c r="AJ239" s="279">
        <f t="shared" si="85"/>
        <v>0</v>
      </c>
      <c r="AK239" s="279">
        <f t="shared" si="85"/>
        <v>0</v>
      </c>
      <c r="AL239" s="279">
        <f t="shared" si="85"/>
        <v>0</v>
      </c>
      <c r="AM239" s="279">
        <f t="shared" si="85"/>
        <v>0</v>
      </c>
      <c r="AN239" s="279">
        <f t="shared" si="85"/>
        <v>0</v>
      </c>
      <c r="AO239" s="279">
        <f t="shared" si="81"/>
        <v>0</v>
      </c>
      <c r="AP239" s="279">
        <f t="shared" si="81"/>
        <v>0</v>
      </c>
      <c r="AQ239" s="279">
        <f t="shared" si="81"/>
        <v>0</v>
      </c>
      <c r="AR239" s="279">
        <f t="shared" si="74"/>
        <v>0</v>
      </c>
      <c r="AS239" s="279">
        <f t="shared" si="74"/>
        <v>0</v>
      </c>
      <c r="AT239" s="279">
        <f t="shared" si="74"/>
        <v>0</v>
      </c>
      <c r="AU239" s="280">
        <f t="shared" si="79"/>
        <v>0</v>
      </c>
      <c r="AV239" s="280">
        <f t="shared" ref="AV239:AY302" si="86">ROUND(Q239*$B239/12,2)</f>
        <v>0</v>
      </c>
      <c r="AW239" s="280">
        <f t="shared" si="86"/>
        <v>0</v>
      </c>
      <c r="AX239" s="280">
        <f t="shared" si="86"/>
        <v>0</v>
      </c>
      <c r="AY239" s="280">
        <f t="shared" si="86"/>
        <v>0</v>
      </c>
      <c r="AZ239" s="280">
        <f t="shared" si="84"/>
        <v>0</v>
      </c>
      <c r="BA239" s="280">
        <f t="shared" si="84"/>
        <v>0</v>
      </c>
      <c r="BB239" s="280">
        <f t="shared" si="84"/>
        <v>0</v>
      </c>
      <c r="BC239" s="280">
        <f t="shared" si="83"/>
        <v>0</v>
      </c>
      <c r="BD239" s="280">
        <f t="shared" si="83"/>
        <v>0</v>
      </c>
      <c r="BE239" s="280">
        <f t="shared" si="83"/>
        <v>0</v>
      </c>
      <c r="BF239" s="280">
        <f t="shared" si="83"/>
        <v>0</v>
      </c>
      <c r="BG239" s="280">
        <f t="shared" si="83"/>
        <v>0</v>
      </c>
      <c r="BH239" s="280">
        <f t="shared" si="83"/>
        <v>0</v>
      </c>
      <c r="BI239" s="280">
        <f t="shared" si="82"/>
        <v>0</v>
      </c>
      <c r="BJ239" s="280">
        <f t="shared" si="82"/>
        <v>0</v>
      </c>
      <c r="BK239" s="280">
        <f t="shared" si="82"/>
        <v>0</v>
      </c>
      <c r="BL239" s="279">
        <f t="shared" si="80"/>
        <v>0</v>
      </c>
    </row>
    <row r="240" spans="1:66" x14ac:dyDescent="0.25">
      <c r="A240" s="268" t="s">
        <v>272</v>
      </c>
      <c r="B240" s="175">
        <v>2.4799999999999999E-2</v>
      </c>
      <c r="C240" s="175">
        <v>2.4799999999999999E-2</v>
      </c>
      <c r="D240" s="272">
        <v>2999390.54</v>
      </c>
      <c r="E240" s="272">
        <v>2999390.54</v>
      </c>
      <c r="F240" s="272">
        <v>2999390.54</v>
      </c>
      <c r="G240" s="272">
        <v>2999390.54</v>
      </c>
      <c r="H240" s="272">
        <v>2999390.54</v>
      </c>
      <c r="I240" s="272">
        <v>2999390.54</v>
      </c>
      <c r="J240" s="272">
        <v>2999390.54</v>
      </c>
      <c r="K240" s="272">
        <v>3504614.44</v>
      </c>
      <c r="L240" s="272">
        <v>4009838.34</v>
      </c>
      <c r="M240" s="272">
        <v>4009838.34</v>
      </c>
      <c r="N240" s="272">
        <v>4209838.34</v>
      </c>
      <c r="O240" s="272">
        <v>4409838.34</v>
      </c>
      <c r="P240" s="272">
        <f t="shared" si="77"/>
        <v>41139701.579999998</v>
      </c>
      <c r="Q240" s="272">
        <v>4409838.34</v>
      </c>
      <c r="R240" s="272">
        <v>4409838.34</v>
      </c>
      <c r="S240" s="272">
        <v>4409838.34</v>
      </c>
      <c r="T240" s="272">
        <v>4409838.34</v>
      </c>
      <c r="U240" s="272">
        <v>4409838.34</v>
      </c>
      <c r="V240" s="272">
        <v>4458525.34</v>
      </c>
      <c r="W240" s="272">
        <v>4507212.34</v>
      </c>
      <c r="X240" s="272">
        <v>4507212.34</v>
      </c>
      <c r="Y240" s="272">
        <v>4507212.34</v>
      </c>
      <c r="Z240" s="272">
        <v>4507212.34</v>
      </c>
      <c r="AA240" s="272">
        <v>4507212.34</v>
      </c>
      <c r="AB240" s="272">
        <v>4507212.34</v>
      </c>
      <c r="AC240" s="272">
        <v>4507212.34</v>
      </c>
      <c r="AD240" s="272">
        <v>4507212.34</v>
      </c>
      <c r="AE240" s="272">
        <v>4507212.34</v>
      </c>
      <c r="AF240" s="272">
        <v>4507212.34</v>
      </c>
      <c r="AG240" s="170">
        <f t="shared" si="78"/>
        <v>53940487.080000013</v>
      </c>
      <c r="AI240" s="279">
        <f t="shared" si="85"/>
        <v>6198.74</v>
      </c>
      <c r="AJ240" s="279">
        <f t="shared" si="85"/>
        <v>6198.74</v>
      </c>
      <c r="AK240" s="279">
        <f t="shared" si="85"/>
        <v>6198.74</v>
      </c>
      <c r="AL240" s="279">
        <f t="shared" si="85"/>
        <v>6198.74</v>
      </c>
      <c r="AM240" s="279">
        <f t="shared" si="85"/>
        <v>6198.74</v>
      </c>
      <c r="AN240" s="279">
        <f t="shared" si="85"/>
        <v>6198.74</v>
      </c>
      <c r="AO240" s="279">
        <f t="shared" si="81"/>
        <v>6198.74</v>
      </c>
      <c r="AP240" s="279">
        <f t="shared" si="81"/>
        <v>7242.87</v>
      </c>
      <c r="AQ240" s="279">
        <f t="shared" si="81"/>
        <v>8287</v>
      </c>
      <c r="AR240" s="279">
        <f t="shared" si="74"/>
        <v>8287</v>
      </c>
      <c r="AS240" s="279">
        <f t="shared" si="74"/>
        <v>8700.33</v>
      </c>
      <c r="AT240" s="279">
        <f t="shared" si="74"/>
        <v>9113.67</v>
      </c>
      <c r="AU240" s="280">
        <f t="shared" si="79"/>
        <v>85022.049999999988</v>
      </c>
      <c r="AV240" s="280">
        <f t="shared" si="86"/>
        <v>9113.67</v>
      </c>
      <c r="AW240" s="280">
        <f t="shared" si="86"/>
        <v>9113.67</v>
      </c>
      <c r="AX240" s="280">
        <f t="shared" si="86"/>
        <v>9113.67</v>
      </c>
      <c r="AY240" s="280">
        <f t="shared" si="86"/>
        <v>9113.67</v>
      </c>
      <c r="AZ240" s="280">
        <f t="shared" si="84"/>
        <v>9113.67</v>
      </c>
      <c r="BA240" s="280">
        <f t="shared" si="84"/>
        <v>9214.2900000000009</v>
      </c>
      <c r="BB240" s="280">
        <f t="shared" si="84"/>
        <v>9314.91</v>
      </c>
      <c r="BC240" s="280">
        <f t="shared" si="83"/>
        <v>9314.91</v>
      </c>
      <c r="BD240" s="280">
        <f t="shared" si="83"/>
        <v>9314.91</v>
      </c>
      <c r="BE240" s="280">
        <f t="shared" si="83"/>
        <v>9314.91</v>
      </c>
      <c r="BF240" s="280">
        <f t="shared" si="83"/>
        <v>9314.91</v>
      </c>
      <c r="BG240" s="280">
        <f t="shared" si="83"/>
        <v>9314.91</v>
      </c>
      <c r="BH240" s="280">
        <f t="shared" si="83"/>
        <v>9314.91</v>
      </c>
      <c r="BI240" s="280">
        <f t="shared" si="82"/>
        <v>9314.91</v>
      </c>
      <c r="BJ240" s="280">
        <f t="shared" si="82"/>
        <v>9314.91</v>
      </c>
      <c r="BK240" s="280">
        <f t="shared" si="82"/>
        <v>9314.91</v>
      </c>
      <c r="BL240" s="279">
        <f t="shared" si="80"/>
        <v>111477.06000000003</v>
      </c>
    </row>
    <row r="241" spans="1:64" x14ac:dyDescent="0.25">
      <c r="A241" s="268" t="s">
        <v>273</v>
      </c>
      <c r="B241" s="175">
        <v>2.6099999999999998E-2</v>
      </c>
      <c r="C241" s="175">
        <v>2.6099999999999998E-2</v>
      </c>
      <c r="D241" s="272">
        <v>21885646.370000001</v>
      </c>
      <c r="E241" s="272">
        <v>21885646.370000001</v>
      </c>
      <c r="F241" s="272">
        <v>21885646.370000001</v>
      </c>
      <c r="G241" s="272">
        <v>21885646.370000001</v>
      </c>
      <c r="H241" s="272">
        <v>21885646.370000001</v>
      </c>
      <c r="I241" s="272">
        <v>21885646.370000001</v>
      </c>
      <c r="J241" s="272">
        <v>21885646.370000001</v>
      </c>
      <c r="K241" s="272">
        <v>21885646.370000001</v>
      </c>
      <c r="L241" s="272">
        <v>21885646.370000001</v>
      </c>
      <c r="M241" s="272">
        <v>21885646.370000001</v>
      </c>
      <c r="N241" s="272">
        <v>21885646.370000001</v>
      </c>
      <c r="O241" s="272">
        <v>21885646.370000001</v>
      </c>
      <c r="P241" s="272">
        <f t="shared" si="77"/>
        <v>262627756.44000003</v>
      </c>
      <c r="Q241" s="272">
        <v>21885646.370000001</v>
      </c>
      <c r="R241" s="272">
        <v>21885646.370000001</v>
      </c>
      <c r="S241" s="272">
        <v>21885646.370000001</v>
      </c>
      <c r="T241" s="272">
        <v>21885646.370000001</v>
      </c>
      <c r="U241" s="272">
        <v>21885646.370000001</v>
      </c>
      <c r="V241" s="272">
        <v>21885646.370000001</v>
      </c>
      <c r="W241" s="272">
        <v>21885646.370000001</v>
      </c>
      <c r="X241" s="272">
        <v>21885646.370000001</v>
      </c>
      <c r="Y241" s="272">
        <v>21885646.370000001</v>
      </c>
      <c r="Z241" s="272">
        <v>21885646.370000001</v>
      </c>
      <c r="AA241" s="272">
        <v>21885646.370000001</v>
      </c>
      <c r="AB241" s="272">
        <v>21885646.370000001</v>
      </c>
      <c r="AC241" s="272">
        <v>21885646.370000001</v>
      </c>
      <c r="AD241" s="272">
        <v>21885646.370000001</v>
      </c>
      <c r="AE241" s="272">
        <v>21885646.370000001</v>
      </c>
      <c r="AF241" s="272">
        <v>21885646.370000001</v>
      </c>
      <c r="AG241" s="170">
        <f t="shared" si="78"/>
        <v>262627756.44000003</v>
      </c>
      <c r="AI241" s="279">
        <f t="shared" si="85"/>
        <v>47601.279999999999</v>
      </c>
      <c r="AJ241" s="279">
        <f t="shared" si="85"/>
        <v>47601.279999999999</v>
      </c>
      <c r="AK241" s="279">
        <f t="shared" si="85"/>
        <v>47601.279999999999</v>
      </c>
      <c r="AL241" s="279">
        <f t="shared" si="85"/>
        <v>47601.279999999999</v>
      </c>
      <c r="AM241" s="279">
        <f t="shared" si="85"/>
        <v>47601.279999999999</v>
      </c>
      <c r="AN241" s="279">
        <f t="shared" si="85"/>
        <v>47601.279999999999</v>
      </c>
      <c r="AO241" s="279">
        <f t="shared" si="81"/>
        <v>47601.279999999999</v>
      </c>
      <c r="AP241" s="279">
        <f t="shared" si="81"/>
        <v>47601.279999999999</v>
      </c>
      <c r="AQ241" s="279">
        <f t="shared" si="81"/>
        <v>47601.279999999999</v>
      </c>
      <c r="AR241" s="279">
        <f t="shared" si="74"/>
        <v>47601.279999999999</v>
      </c>
      <c r="AS241" s="279">
        <f t="shared" si="74"/>
        <v>47601.279999999999</v>
      </c>
      <c r="AT241" s="279">
        <f t="shared" si="74"/>
        <v>47601.279999999999</v>
      </c>
      <c r="AU241" s="280">
        <f t="shared" si="79"/>
        <v>571215.3600000001</v>
      </c>
      <c r="AV241" s="280">
        <f t="shared" si="86"/>
        <v>47601.279999999999</v>
      </c>
      <c r="AW241" s="280">
        <f t="shared" si="86"/>
        <v>47601.279999999999</v>
      </c>
      <c r="AX241" s="280">
        <f t="shared" si="86"/>
        <v>47601.279999999999</v>
      </c>
      <c r="AY241" s="280">
        <f t="shared" si="86"/>
        <v>47601.279999999999</v>
      </c>
      <c r="AZ241" s="280">
        <f t="shared" si="84"/>
        <v>47601.279999999999</v>
      </c>
      <c r="BA241" s="280">
        <f t="shared" si="84"/>
        <v>47601.279999999999</v>
      </c>
      <c r="BB241" s="280">
        <f t="shared" si="84"/>
        <v>47601.279999999999</v>
      </c>
      <c r="BC241" s="280">
        <f t="shared" si="83"/>
        <v>47601.279999999999</v>
      </c>
      <c r="BD241" s="280">
        <f t="shared" si="83"/>
        <v>47601.279999999999</v>
      </c>
      <c r="BE241" s="280">
        <f t="shared" si="83"/>
        <v>47601.279999999999</v>
      </c>
      <c r="BF241" s="280">
        <f t="shared" si="83"/>
        <v>47601.279999999999</v>
      </c>
      <c r="BG241" s="280">
        <f t="shared" si="83"/>
        <v>47601.279999999999</v>
      </c>
      <c r="BH241" s="280">
        <f t="shared" si="83"/>
        <v>47601.279999999999</v>
      </c>
      <c r="BI241" s="280">
        <f t="shared" si="82"/>
        <v>47601.279999999999</v>
      </c>
      <c r="BJ241" s="280">
        <f t="shared" si="82"/>
        <v>47601.279999999999</v>
      </c>
      <c r="BK241" s="280">
        <f t="shared" si="82"/>
        <v>47601.279999999999</v>
      </c>
      <c r="BL241" s="279">
        <f t="shared" si="80"/>
        <v>571215.3600000001</v>
      </c>
    </row>
    <row r="242" spans="1:64" x14ac:dyDescent="0.25">
      <c r="A242" s="268" t="s">
        <v>274</v>
      </c>
      <c r="B242" s="175">
        <v>3.8600000000000002E-2</v>
      </c>
      <c r="C242" s="175">
        <v>3.8600000000000002E-2</v>
      </c>
      <c r="D242" s="272">
        <v>14046741.58</v>
      </c>
      <c r="E242" s="272">
        <v>14046741.58</v>
      </c>
      <c r="F242" s="272">
        <v>14046741.58</v>
      </c>
      <c r="G242" s="272">
        <v>14046741.58</v>
      </c>
      <c r="H242" s="272">
        <v>14046741.58</v>
      </c>
      <c r="I242" s="272">
        <v>14046741.58</v>
      </c>
      <c r="J242" s="272">
        <v>14046741.58</v>
      </c>
      <c r="K242" s="272">
        <v>14046741.58</v>
      </c>
      <c r="L242" s="272">
        <v>14046741.58</v>
      </c>
      <c r="M242" s="272">
        <v>14046741.58</v>
      </c>
      <c r="N242" s="272">
        <v>14046741.58</v>
      </c>
      <c r="O242" s="272">
        <v>14046741.58</v>
      </c>
      <c r="P242" s="272">
        <f t="shared" si="77"/>
        <v>168560898.96000004</v>
      </c>
      <c r="Q242" s="272">
        <v>14046741.58</v>
      </c>
      <c r="R242" s="272">
        <v>14046741.58</v>
      </c>
      <c r="S242" s="272">
        <v>14046741.58</v>
      </c>
      <c r="T242" s="272">
        <v>14046741.58</v>
      </c>
      <c r="U242" s="272">
        <v>14046741.58</v>
      </c>
      <c r="V242" s="272">
        <v>14046741.58</v>
      </c>
      <c r="W242" s="272">
        <v>14046741.58</v>
      </c>
      <c r="X242" s="272">
        <v>14046741.58</v>
      </c>
      <c r="Y242" s="272">
        <v>14046741.58</v>
      </c>
      <c r="Z242" s="272">
        <v>14046741.58</v>
      </c>
      <c r="AA242" s="272">
        <v>14046741.58</v>
      </c>
      <c r="AB242" s="272">
        <v>14046741.58</v>
      </c>
      <c r="AC242" s="272">
        <v>14046741.58</v>
      </c>
      <c r="AD242" s="272">
        <v>14046741.58</v>
      </c>
      <c r="AE242" s="272">
        <v>14046741.58</v>
      </c>
      <c r="AF242" s="272">
        <v>14046741.58</v>
      </c>
      <c r="AG242" s="170">
        <f t="shared" si="78"/>
        <v>168560898.96000004</v>
      </c>
      <c r="AI242" s="279">
        <f t="shared" si="85"/>
        <v>45183.69</v>
      </c>
      <c r="AJ242" s="279">
        <f t="shared" si="85"/>
        <v>45183.69</v>
      </c>
      <c r="AK242" s="279">
        <f t="shared" si="85"/>
        <v>45183.69</v>
      </c>
      <c r="AL242" s="279">
        <f t="shared" si="85"/>
        <v>45183.69</v>
      </c>
      <c r="AM242" s="279">
        <f t="shared" si="85"/>
        <v>45183.69</v>
      </c>
      <c r="AN242" s="279">
        <f t="shared" si="85"/>
        <v>45183.69</v>
      </c>
      <c r="AO242" s="279">
        <f t="shared" si="81"/>
        <v>45183.69</v>
      </c>
      <c r="AP242" s="279">
        <f t="shared" si="81"/>
        <v>45183.69</v>
      </c>
      <c r="AQ242" s="279">
        <f t="shared" si="81"/>
        <v>45183.69</v>
      </c>
      <c r="AR242" s="279">
        <f t="shared" si="74"/>
        <v>45183.69</v>
      </c>
      <c r="AS242" s="279">
        <f t="shared" si="74"/>
        <v>45183.69</v>
      </c>
      <c r="AT242" s="279">
        <f t="shared" si="74"/>
        <v>45183.69</v>
      </c>
      <c r="AU242" s="280">
        <f t="shared" si="79"/>
        <v>542204.28</v>
      </c>
      <c r="AV242" s="280">
        <f t="shared" si="86"/>
        <v>45183.69</v>
      </c>
      <c r="AW242" s="280">
        <f t="shared" si="86"/>
        <v>45183.69</v>
      </c>
      <c r="AX242" s="280">
        <f t="shared" si="86"/>
        <v>45183.69</v>
      </c>
      <c r="AY242" s="280">
        <f t="shared" si="86"/>
        <v>45183.69</v>
      </c>
      <c r="AZ242" s="280">
        <f t="shared" si="84"/>
        <v>45183.69</v>
      </c>
      <c r="BA242" s="280">
        <f t="shared" si="84"/>
        <v>45183.69</v>
      </c>
      <c r="BB242" s="280">
        <f t="shared" si="84"/>
        <v>45183.69</v>
      </c>
      <c r="BC242" s="280">
        <f t="shared" si="83"/>
        <v>45183.69</v>
      </c>
      <c r="BD242" s="280">
        <f t="shared" si="83"/>
        <v>45183.69</v>
      </c>
      <c r="BE242" s="280">
        <f t="shared" si="83"/>
        <v>45183.69</v>
      </c>
      <c r="BF242" s="280">
        <f t="shared" si="83"/>
        <v>45183.69</v>
      </c>
      <c r="BG242" s="280">
        <f t="shared" si="83"/>
        <v>45183.69</v>
      </c>
      <c r="BH242" s="280">
        <f t="shared" si="83"/>
        <v>45183.69</v>
      </c>
      <c r="BI242" s="280">
        <f t="shared" si="82"/>
        <v>45183.69</v>
      </c>
      <c r="BJ242" s="280">
        <f t="shared" si="82"/>
        <v>45183.69</v>
      </c>
      <c r="BK242" s="280">
        <f t="shared" si="82"/>
        <v>45183.69</v>
      </c>
      <c r="BL242" s="279">
        <f t="shared" si="80"/>
        <v>542204.28</v>
      </c>
    </row>
    <row r="243" spans="1:64" x14ac:dyDescent="0.25">
      <c r="A243" s="268" t="s">
        <v>275</v>
      </c>
      <c r="B243" s="175">
        <v>3.8099999999999995E-2</v>
      </c>
      <c r="C243" s="175">
        <v>3.8099999999999995E-2</v>
      </c>
      <c r="D243" s="272">
        <v>1381870.67</v>
      </c>
      <c r="E243" s="272">
        <v>1381870.67</v>
      </c>
      <c r="F243" s="272">
        <v>1381870.67</v>
      </c>
      <c r="G243" s="272">
        <v>1381870.67</v>
      </c>
      <c r="H243" s="272">
        <v>1381870.67</v>
      </c>
      <c r="I243" s="272">
        <v>1381870.67</v>
      </c>
      <c r="J243" s="272">
        <v>1381870.67</v>
      </c>
      <c r="K243" s="272">
        <v>1381870.67</v>
      </c>
      <c r="L243" s="272">
        <v>1381870.67</v>
      </c>
      <c r="M243" s="272">
        <v>1381870.67</v>
      </c>
      <c r="N243" s="272">
        <v>1381870.67</v>
      </c>
      <c r="O243" s="272">
        <v>1381870.67</v>
      </c>
      <c r="P243" s="272">
        <f t="shared" si="77"/>
        <v>16582448.039999999</v>
      </c>
      <c r="Q243" s="272">
        <v>1381870.67</v>
      </c>
      <c r="R243" s="272">
        <v>1381870.67</v>
      </c>
      <c r="S243" s="272">
        <v>1381870.67</v>
      </c>
      <c r="T243" s="272">
        <v>1381870.67</v>
      </c>
      <c r="U243" s="272">
        <v>1381870.67</v>
      </c>
      <c r="V243" s="272">
        <v>1381870.67</v>
      </c>
      <c r="W243" s="272">
        <v>1381870.67</v>
      </c>
      <c r="X243" s="272">
        <v>1381870.67</v>
      </c>
      <c r="Y243" s="272">
        <v>1381870.67</v>
      </c>
      <c r="Z243" s="272">
        <v>1381870.67</v>
      </c>
      <c r="AA243" s="272">
        <v>1381870.67</v>
      </c>
      <c r="AB243" s="272">
        <v>1381870.67</v>
      </c>
      <c r="AC243" s="272">
        <v>1381870.67</v>
      </c>
      <c r="AD243" s="272">
        <v>1381870.67</v>
      </c>
      <c r="AE243" s="272">
        <v>1381870.67</v>
      </c>
      <c r="AF243" s="272">
        <v>1381870.67</v>
      </c>
      <c r="AG243" s="170">
        <f t="shared" si="78"/>
        <v>16582448.039999999</v>
      </c>
      <c r="AI243" s="279">
        <f t="shared" si="85"/>
        <v>4387.4399999999996</v>
      </c>
      <c r="AJ243" s="279">
        <f t="shared" si="85"/>
        <v>4387.4399999999996</v>
      </c>
      <c r="AK243" s="279">
        <f t="shared" si="85"/>
        <v>4387.4399999999996</v>
      </c>
      <c r="AL243" s="279">
        <f t="shared" si="85"/>
        <v>4387.4399999999996</v>
      </c>
      <c r="AM243" s="279">
        <f t="shared" si="85"/>
        <v>4387.4399999999996</v>
      </c>
      <c r="AN243" s="279">
        <f t="shared" si="85"/>
        <v>4387.4399999999996</v>
      </c>
      <c r="AO243" s="279">
        <f t="shared" si="81"/>
        <v>4387.4399999999996</v>
      </c>
      <c r="AP243" s="279">
        <f t="shared" si="81"/>
        <v>4387.4399999999996</v>
      </c>
      <c r="AQ243" s="279">
        <f t="shared" si="81"/>
        <v>4387.4399999999996</v>
      </c>
      <c r="AR243" s="279">
        <f t="shared" si="74"/>
        <v>4387.4399999999996</v>
      </c>
      <c r="AS243" s="279">
        <f t="shared" si="74"/>
        <v>4387.4399999999996</v>
      </c>
      <c r="AT243" s="279">
        <f t="shared" si="74"/>
        <v>4387.4399999999996</v>
      </c>
      <c r="AU243" s="280">
        <f t="shared" si="79"/>
        <v>52649.280000000006</v>
      </c>
      <c r="AV243" s="280">
        <f t="shared" si="86"/>
        <v>4387.4399999999996</v>
      </c>
      <c r="AW243" s="280">
        <f t="shared" si="86"/>
        <v>4387.4399999999996</v>
      </c>
      <c r="AX243" s="280">
        <f t="shared" si="86"/>
        <v>4387.4399999999996</v>
      </c>
      <c r="AY243" s="280">
        <f t="shared" si="86"/>
        <v>4387.4399999999996</v>
      </c>
      <c r="AZ243" s="280">
        <f t="shared" si="84"/>
        <v>4387.4399999999996</v>
      </c>
      <c r="BA243" s="280">
        <f t="shared" si="84"/>
        <v>4387.4399999999996</v>
      </c>
      <c r="BB243" s="280">
        <f t="shared" si="84"/>
        <v>4387.4399999999996</v>
      </c>
      <c r="BC243" s="280">
        <f t="shared" si="83"/>
        <v>4387.4399999999996</v>
      </c>
      <c r="BD243" s="280">
        <f t="shared" si="83"/>
        <v>4387.4399999999996</v>
      </c>
      <c r="BE243" s="280">
        <f t="shared" si="83"/>
        <v>4387.4399999999996</v>
      </c>
      <c r="BF243" s="280">
        <f t="shared" si="83"/>
        <v>4387.4399999999996</v>
      </c>
      <c r="BG243" s="280">
        <f t="shared" si="83"/>
        <v>4387.4399999999996</v>
      </c>
      <c r="BH243" s="280">
        <f t="shared" si="83"/>
        <v>4387.4399999999996</v>
      </c>
      <c r="BI243" s="280">
        <f t="shared" si="82"/>
        <v>4387.4399999999996</v>
      </c>
      <c r="BJ243" s="280">
        <f t="shared" si="82"/>
        <v>4387.4399999999996</v>
      </c>
      <c r="BK243" s="280">
        <f t="shared" si="82"/>
        <v>4387.4399999999996</v>
      </c>
      <c r="BL243" s="279">
        <f t="shared" si="80"/>
        <v>52649.280000000006</v>
      </c>
    </row>
    <row r="244" spans="1:64" x14ac:dyDescent="0.25">
      <c r="A244" s="268" t="s">
        <v>657</v>
      </c>
      <c r="B244" s="175">
        <v>0</v>
      </c>
      <c r="C244" s="175">
        <v>0</v>
      </c>
      <c r="D244" s="272">
        <v>0</v>
      </c>
      <c r="E244" s="272">
        <v>0</v>
      </c>
      <c r="F244" s="272">
        <v>0</v>
      </c>
      <c r="G244" s="272">
        <v>0</v>
      </c>
      <c r="H244" s="272">
        <v>0</v>
      </c>
      <c r="I244" s="272">
        <v>0</v>
      </c>
      <c r="J244" s="272">
        <v>0</v>
      </c>
      <c r="K244" s="272">
        <v>0</v>
      </c>
      <c r="L244" s="272">
        <v>0</v>
      </c>
      <c r="M244" s="272">
        <v>0</v>
      </c>
      <c r="N244" s="272">
        <v>0</v>
      </c>
      <c r="O244" s="272">
        <v>0</v>
      </c>
      <c r="P244" s="272">
        <f t="shared" si="77"/>
        <v>0</v>
      </c>
      <c r="Q244" s="272">
        <v>0</v>
      </c>
      <c r="R244" s="272">
        <v>0</v>
      </c>
      <c r="S244" s="272">
        <v>0</v>
      </c>
      <c r="T244" s="272">
        <v>0</v>
      </c>
      <c r="U244" s="272">
        <v>0</v>
      </c>
      <c r="V244" s="272">
        <v>0</v>
      </c>
      <c r="W244" s="272">
        <v>0</v>
      </c>
      <c r="X244" s="272">
        <v>0</v>
      </c>
      <c r="Y244" s="272">
        <v>0</v>
      </c>
      <c r="Z244" s="272">
        <v>0</v>
      </c>
      <c r="AA244" s="272">
        <v>0</v>
      </c>
      <c r="AB244" s="272">
        <v>0</v>
      </c>
      <c r="AC244" s="272">
        <v>0</v>
      </c>
      <c r="AD244" s="272">
        <v>0</v>
      </c>
      <c r="AE244" s="272">
        <v>0</v>
      </c>
      <c r="AF244" s="272">
        <v>0</v>
      </c>
      <c r="AG244" s="170">
        <f t="shared" si="78"/>
        <v>0</v>
      </c>
      <c r="AI244" s="279">
        <f t="shared" si="85"/>
        <v>0</v>
      </c>
      <c r="AJ244" s="279">
        <f t="shared" si="85"/>
        <v>0</v>
      </c>
      <c r="AK244" s="279">
        <f t="shared" si="85"/>
        <v>0</v>
      </c>
      <c r="AL244" s="279">
        <f t="shared" si="85"/>
        <v>0</v>
      </c>
      <c r="AM244" s="279">
        <f t="shared" si="85"/>
        <v>0</v>
      </c>
      <c r="AN244" s="279">
        <f t="shared" si="85"/>
        <v>0</v>
      </c>
      <c r="AO244" s="279">
        <f t="shared" si="81"/>
        <v>0</v>
      </c>
      <c r="AP244" s="279">
        <f t="shared" si="81"/>
        <v>0</v>
      </c>
      <c r="AQ244" s="279">
        <f t="shared" si="81"/>
        <v>0</v>
      </c>
      <c r="AR244" s="279">
        <f t="shared" si="74"/>
        <v>0</v>
      </c>
      <c r="AS244" s="279">
        <f t="shared" si="74"/>
        <v>0</v>
      </c>
      <c r="AT244" s="279">
        <f t="shared" si="74"/>
        <v>0</v>
      </c>
      <c r="AU244" s="280">
        <f t="shared" si="79"/>
        <v>0</v>
      </c>
      <c r="AV244" s="280">
        <f t="shared" si="86"/>
        <v>0</v>
      </c>
      <c r="AW244" s="280">
        <f t="shared" si="86"/>
        <v>0</v>
      </c>
      <c r="AX244" s="280">
        <f t="shared" si="86"/>
        <v>0</v>
      </c>
      <c r="AY244" s="280">
        <f t="shared" si="86"/>
        <v>0</v>
      </c>
      <c r="AZ244" s="280">
        <f t="shared" si="84"/>
        <v>0</v>
      </c>
      <c r="BA244" s="280">
        <f t="shared" si="84"/>
        <v>0</v>
      </c>
      <c r="BB244" s="280">
        <f t="shared" si="84"/>
        <v>0</v>
      </c>
      <c r="BC244" s="280">
        <f t="shared" si="83"/>
        <v>0</v>
      </c>
      <c r="BD244" s="280">
        <f t="shared" si="83"/>
        <v>0</v>
      </c>
      <c r="BE244" s="280">
        <f t="shared" si="83"/>
        <v>0</v>
      </c>
      <c r="BF244" s="280">
        <f t="shared" si="83"/>
        <v>0</v>
      </c>
      <c r="BG244" s="280">
        <f t="shared" si="83"/>
        <v>0</v>
      </c>
      <c r="BH244" s="280">
        <f t="shared" si="83"/>
        <v>0</v>
      </c>
      <c r="BI244" s="280">
        <f t="shared" si="82"/>
        <v>0</v>
      </c>
      <c r="BJ244" s="280">
        <f t="shared" si="82"/>
        <v>0</v>
      </c>
      <c r="BK244" s="280">
        <f t="shared" si="82"/>
        <v>0</v>
      </c>
      <c r="BL244" s="279">
        <f t="shared" si="80"/>
        <v>0</v>
      </c>
    </row>
    <row r="245" spans="1:64" x14ac:dyDescent="0.25">
      <c r="A245" s="268" t="s">
        <v>276</v>
      </c>
      <c r="B245" s="175">
        <v>3.7599999999999995E-2</v>
      </c>
      <c r="C245" s="175">
        <v>3.7599999999999995E-2</v>
      </c>
      <c r="D245" s="272">
        <v>329374.18</v>
      </c>
      <c r="E245" s="272">
        <v>329374.18</v>
      </c>
      <c r="F245" s="272">
        <v>329374.18</v>
      </c>
      <c r="G245" s="272">
        <v>329374.18</v>
      </c>
      <c r="H245" s="272">
        <v>329374.18</v>
      </c>
      <c r="I245" s="272">
        <v>329374.18</v>
      </c>
      <c r="J245" s="272">
        <v>329374.18</v>
      </c>
      <c r="K245" s="272">
        <v>329374.18</v>
      </c>
      <c r="L245" s="272">
        <v>329374.18</v>
      </c>
      <c r="M245" s="272">
        <v>329374.18</v>
      </c>
      <c r="N245" s="272">
        <v>329374.18</v>
      </c>
      <c r="O245" s="272">
        <v>329374.18</v>
      </c>
      <c r="P245" s="272">
        <f t="shared" si="77"/>
        <v>3952490.1600000006</v>
      </c>
      <c r="Q245" s="272">
        <v>329374.18</v>
      </c>
      <c r="R245" s="272">
        <v>329374.18</v>
      </c>
      <c r="S245" s="272">
        <v>329374.18</v>
      </c>
      <c r="T245" s="272">
        <v>329374.18</v>
      </c>
      <c r="U245" s="272">
        <v>329374.18</v>
      </c>
      <c r="V245" s="272">
        <v>329374.18</v>
      </c>
      <c r="W245" s="272">
        <v>329374.18</v>
      </c>
      <c r="X245" s="272">
        <v>329374.18</v>
      </c>
      <c r="Y245" s="272">
        <v>329374.18</v>
      </c>
      <c r="Z245" s="272">
        <v>329374.18</v>
      </c>
      <c r="AA245" s="272">
        <v>329374.18</v>
      </c>
      <c r="AB245" s="272">
        <v>329374.18</v>
      </c>
      <c r="AC245" s="272">
        <v>329374.18</v>
      </c>
      <c r="AD245" s="272">
        <v>329374.18</v>
      </c>
      <c r="AE245" s="272">
        <v>329374.18</v>
      </c>
      <c r="AF245" s="272">
        <v>329374.18</v>
      </c>
      <c r="AG245" s="170">
        <f t="shared" si="78"/>
        <v>3952490.1600000006</v>
      </c>
      <c r="AI245" s="279">
        <f t="shared" si="85"/>
        <v>1032.04</v>
      </c>
      <c r="AJ245" s="279">
        <f t="shared" si="85"/>
        <v>1032.04</v>
      </c>
      <c r="AK245" s="279">
        <f t="shared" si="85"/>
        <v>1032.04</v>
      </c>
      <c r="AL245" s="279">
        <f t="shared" si="85"/>
        <v>1032.04</v>
      </c>
      <c r="AM245" s="279">
        <f t="shared" si="85"/>
        <v>1032.04</v>
      </c>
      <c r="AN245" s="279">
        <f t="shared" si="85"/>
        <v>1032.04</v>
      </c>
      <c r="AO245" s="279">
        <f t="shared" si="81"/>
        <v>1032.04</v>
      </c>
      <c r="AP245" s="279">
        <f t="shared" si="81"/>
        <v>1032.04</v>
      </c>
      <c r="AQ245" s="279">
        <f t="shared" si="81"/>
        <v>1032.04</v>
      </c>
      <c r="AR245" s="279">
        <f t="shared" si="74"/>
        <v>1032.04</v>
      </c>
      <c r="AS245" s="279">
        <f t="shared" si="74"/>
        <v>1032.04</v>
      </c>
      <c r="AT245" s="279">
        <f t="shared" si="74"/>
        <v>1032.04</v>
      </c>
      <c r="AU245" s="280">
        <f t="shared" si="79"/>
        <v>12384.480000000003</v>
      </c>
      <c r="AV245" s="280">
        <f t="shared" si="86"/>
        <v>1032.04</v>
      </c>
      <c r="AW245" s="280">
        <f t="shared" si="86"/>
        <v>1032.04</v>
      </c>
      <c r="AX245" s="280">
        <f t="shared" si="86"/>
        <v>1032.04</v>
      </c>
      <c r="AY245" s="280">
        <f t="shared" si="86"/>
        <v>1032.04</v>
      </c>
      <c r="AZ245" s="280">
        <f t="shared" si="84"/>
        <v>1032.04</v>
      </c>
      <c r="BA245" s="280">
        <f t="shared" si="84"/>
        <v>1032.04</v>
      </c>
      <c r="BB245" s="280">
        <f t="shared" si="84"/>
        <v>1032.04</v>
      </c>
      <c r="BC245" s="280">
        <f t="shared" si="83"/>
        <v>1032.04</v>
      </c>
      <c r="BD245" s="280">
        <f t="shared" si="83"/>
        <v>1032.04</v>
      </c>
      <c r="BE245" s="280">
        <f t="shared" si="83"/>
        <v>1032.04</v>
      </c>
      <c r="BF245" s="280">
        <f t="shared" si="83"/>
        <v>1032.04</v>
      </c>
      <c r="BG245" s="280">
        <f t="shared" si="83"/>
        <v>1032.04</v>
      </c>
      <c r="BH245" s="280">
        <f t="shared" si="83"/>
        <v>1032.04</v>
      </c>
      <c r="BI245" s="280">
        <f t="shared" si="82"/>
        <v>1032.04</v>
      </c>
      <c r="BJ245" s="280">
        <f t="shared" si="82"/>
        <v>1032.04</v>
      </c>
      <c r="BK245" s="280">
        <f t="shared" si="82"/>
        <v>1032.04</v>
      </c>
      <c r="BL245" s="279">
        <f t="shared" si="80"/>
        <v>12384.480000000003</v>
      </c>
    </row>
    <row r="246" spans="1:64" x14ac:dyDescent="0.25">
      <c r="A246" s="268" t="s">
        <v>658</v>
      </c>
      <c r="B246" s="175">
        <v>0</v>
      </c>
      <c r="C246" s="175">
        <v>0</v>
      </c>
      <c r="D246" s="272">
        <v>0</v>
      </c>
      <c r="E246" s="272">
        <v>0</v>
      </c>
      <c r="F246" s="272">
        <v>0</v>
      </c>
      <c r="G246" s="272">
        <v>0</v>
      </c>
      <c r="H246" s="272">
        <v>0</v>
      </c>
      <c r="I246" s="272">
        <v>0</v>
      </c>
      <c r="J246" s="272">
        <v>0</v>
      </c>
      <c r="K246" s="272">
        <v>0</v>
      </c>
      <c r="L246" s="272">
        <v>0</v>
      </c>
      <c r="M246" s="272">
        <v>0</v>
      </c>
      <c r="N246" s="272">
        <v>0</v>
      </c>
      <c r="O246" s="272">
        <v>0</v>
      </c>
      <c r="P246" s="272">
        <f t="shared" si="77"/>
        <v>0</v>
      </c>
      <c r="Q246" s="272">
        <v>0</v>
      </c>
      <c r="R246" s="272">
        <v>0</v>
      </c>
      <c r="S246" s="272">
        <v>0</v>
      </c>
      <c r="T246" s="272">
        <v>0</v>
      </c>
      <c r="U246" s="272">
        <v>0</v>
      </c>
      <c r="V246" s="272">
        <v>0</v>
      </c>
      <c r="W246" s="272">
        <v>0</v>
      </c>
      <c r="X246" s="272">
        <v>0</v>
      </c>
      <c r="Y246" s="272">
        <v>0</v>
      </c>
      <c r="Z246" s="272">
        <v>0</v>
      </c>
      <c r="AA246" s="272">
        <v>0</v>
      </c>
      <c r="AB246" s="272">
        <v>0</v>
      </c>
      <c r="AC246" s="272">
        <v>0</v>
      </c>
      <c r="AD246" s="272">
        <v>0</v>
      </c>
      <c r="AE246" s="272">
        <v>0</v>
      </c>
      <c r="AF246" s="272">
        <v>0</v>
      </c>
      <c r="AG246" s="170">
        <f t="shared" si="78"/>
        <v>0</v>
      </c>
      <c r="AI246" s="279">
        <f t="shared" si="85"/>
        <v>0</v>
      </c>
      <c r="AJ246" s="279">
        <f t="shared" si="85"/>
        <v>0</v>
      </c>
      <c r="AK246" s="279">
        <f t="shared" si="85"/>
        <v>0</v>
      </c>
      <c r="AL246" s="279">
        <f t="shared" si="85"/>
        <v>0</v>
      </c>
      <c r="AM246" s="279">
        <f t="shared" si="85"/>
        <v>0</v>
      </c>
      <c r="AN246" s="279">
        <f t="shared" si="85"/>
        <v>0</v>
      </c>
      <c r="AO246" s="279">
        <f t="shared" si="81"/>
        <v>0</v>
      </c>
      <c r="AP246" s="279">
        <f t="shared" si="81"/>
        <v>0</v>
      </c>
      <c r="AQ246" s="279">
        <f t="shared" si="81"/>
        <v>0</v>
      </c>
      <c r="AR246" s="279">
        <f t="shared" si="74"/>
        <v>0</v>
      </c>
      <c r="AS246" s="279">
        <f t="shared" si="74"/>
        <v>0</v>
      </c>
      <c r="AT246" s="279">
        <f t="shared" si="74"/>
        <v>0</v>
      </c>
      <c r="AU246" s="280">
        <f t="shared" si="79"/>
        <v>0</v>
      </c>
      <c r="AV246" s="280">
        <f t="shared" si="86"/>
        <v>0</v>
      </c>
      <c r="AW246" s="280">
        <f t="shared" si="86"/>
        <v>0</v>
      </c>
      <c r="AX246" s="280">
        <f t="shared" si="86"/>
        <v>0</v>
      </c>
      <c r="AY246" s="280">
        <f t="shared" si="86"/>
        <v>0</v>
      </c>
      <c r="AZ246" s="280">
        <f t="shared" si="84"/>
        <v>0</v>
      </c>
      <c r="BA246" s="280">
        <f t="shared" si="84"/>
        <v>0</v>
      </c>
      <c r="BB246" s="280">
        <f t="shared" si="84"/>
        <v>0</v>
      </c>
      <c r="BC246" s="280">
        <f t="shared" si="83"/>
        <v>0</v>
      </c>
      <c r="BD246" s="280">
        <f t="shared" si="83"/>
        <v>0</v>
      </c>
      <c r="BE246" s="280">
        <f t="shared" si="83"/>
        <v>0</v>
      </c>
      <c r="BF246" s="280">
        <f t="shared" si="83"/>
        <v>0</v>
      </c>
      <c r="BG246" s="280">
        <f t="shared" si="83"/>
        <v>0</v>
      </c>
      <c r="BH246" s="280">
        <f t="shared" si="83"/>
        <v>0</v>
      </c>
      <c r="BI246" s="280">
        <f t="shared" si="82"/>
        <v>0</v>
      </c>
      <c r="BJ246" s="280">
        <f t="shared" si="82"/>
        <v>0</v>
      </c>
      <c r="BK246" s="280">
        <f t="shared" si="82"/>
        <v>0</v>
      </c>
      <c r="BL246" s="279">
        <f t="shared" si="80"/>
        <v>0</v>
      </c>
    </row>
    <row r="247" spans="1:64" x14ac:dyDescent="0.25">
      <c r="A247" s="268" t="s">
        <v>277</v>
      </c>
      <c r="B247" s="175">
        <v>3.3300000000000003E-2</v>
      </c>
      <c r="C247" s="175">
        <v>3.3300000000000003E-2</v>
      </c>
      <c r="D247" s="272">
        <v>234509.13</v>
      </c>
      <c r="E247" s="272">
        <v>234509.13</v>
      </c>
      <c r="F247" s="272">
        <v>234509.13</v>
      </c>
      <c r="G247" s="272">
        <v>234509.13</v>
      </c>
      <c r="H247" s="272">
        <v>234509.13</v>
      </c>
      <c r="I247" s="272">
        <v>234509.13</v>
      </c>
      <c r="J247" s="272">
        <v>234509.13</v>
      </c>
      <c r="K247" s="272">
        <v>234509.13</v>
      </c>
      <c r="L247" s="272">
        <v>234509.13</v>
      </c>
      <c r="M247" s="272">
        <v>234509.13</v>
      </c>
      <c r="N247" s="272">
        <v>234509.13</v>
      </c>
      <c r="O247" s="272">
        <v>234509.13</v>
      </c>
      <c r="P247" s="272">
        <f t="shared" si="77"/>
        <v>2814109.5599999991</v>
      </c>
      <c r="Q247" s="272">
        <v>234509.13</v>
      </c>
      <c r="R247" s="272">
        <v>234509.13</v>
      </c>
      <c r="S247" s="272">
        <v>234509.13</v>
      </c>
      <c r="T247" s="272">
        <v>234509.13</v>
      </c>
      <c r="U247" s="272">
        <v>234509.13</v>
      </c>
      <c r="V247" s="272">
        <v>234509.13</v>
      </c>
      <c r="W247" s="272">
        <v>234509.13</v>
      </c>
      <c r="X247" s="272">
        <v>234509.13</v>
      </c>
      <c r="Y247" s="272">
        <v>234509.13</v>
      </c>
      <c r="Z247" s="272">
        <v>234509.13</v>
      </c>
      <c r="AA247" s="272">
        <v>234509.13</v>
      </c>
      <c r="AB247" s="272">
        <v>234509.13</v>
      </c>
      <c r="AC247" s="272">
        <v>234509.13</v>
      </c>
      <c r="AD247" s="272">
        <v>234509.13</v>
      </c>
      <c r="AE247" s="272">
        <v>234509.13</v>
      </c>
      <c r="AF247" s="272">
        <v>234509.13</v>
      </c>
      <c r="AG247" s="170">
        <f t="shared" si="78"/>
        <v>2814109.5599999991</v>
      </c>
      <c r="AI247" s="279">
        <f t="shared" si="85"/>
        <v>650.76</v>
      </c>
      <c r="AJ247" s="279">
        <f t="shared" si="85"/>
        <v>650.76</v>
      </c>
      <c r="AK247" s="279">
        <f t="shared" si="85"/>
        <v>650.76</v>
      </c>
      <c r="AL247" s="279">
        <f t="shared" si="85"/>
        <v>650.76</v>
      </c>
      <c r="AM247" s="279">
        <f t="shared" si="85"/>
        <v>650.76</v>
      </c>
      <c r="AN247" s="279">
        <f t="shared" si="85"/>
        <v>650.76</v>
      </c>
      <c r="AO247" s="279">
        <f t="shared" si="81"/>
        <v>650.76</v>
      </c>
      <c r="AP247" s="279">
        <f t="shared" si="81"/>
        <v>650.76</v>
      </c>
      <c r="AQ247" s="279">
        <f t="shared" si="81"/>
        <v>650.76</v>
      </c>
      <c r="AR247" s="279">
        <f t="shared" si="74"/>
        <v>650.76</v>
      </c>
      <c r="AS247" s="279">
        <f t="shared" si="74"/>
        <v>650.76</v>
      </c>
      <c r="AT247" s="279">
        <f t="shared" si="74"/>
        <v>650.76</v>
      </c>
      <c r="AU247" s="280">
        <f t="shared" si="79"/>
        <v>7809.1200000000017</v>
      </c>
      <c r="AV247" s="280">
        <f t="shared" si="86"/>
        <v>650.76</v>
      </c>
      <c r="AW247" s="280">
        <f t="shared" si="86"/>
        <v>650.76</v>
      </c>
      <c r="AX247" s="280">
        <f t="shared" si="86"/>
        <v>650.76</v>
      </c>
      <c r="AY247" s="280">
        <f t="shared" si="86"/>
        <v>650.76</v>
      </c>
      <c r="AZ247" s="280">
        <f t="shared" si="84"/>
        <v>650.76</v>
      </c>
      <c r="BA247" s="280">
        <f t="shared" si="84"/>
        <v>650.76</v>
      </c>
      <c r="BB247" s="280">
        <f t="shared" si="84"/>
        <v>650.76</v>
      </c>
      <c r="BC247" s="280">
        <f t="shared" si="83"/>
        <v>650.76</v>
      </c>
      <c r="BD247" s="280">
        <f t="shared" si="83"/>
        <v>650.76</v>
      </c>
      <c r="BE247" s="280">
        <f t="shared" si="83"/>
        <v>650.76</v>
      </c>
      <c r="BF247" s="280">
        <f t="shared" si="83"/>
        <v>650.76</v>
      </c>
      <c r="BG247" s="280">
        <f t="shared" si="83"/>
        <v>650.76</v>
      </c>
      <c r="BH247" s="280">
        <f t="shared" si="83"/>
        <v>650.76</v>
      </c>
      <c r="BI247" s="280">
        <f t="shared" si="82"/>
        <v>650.76</v>
      </c>
      <c r="BJ247" s="280">
        <f t="shared" si="82"/>
        <v>650.76</v>
      </c>
      <c r="BK247" s="280">
        <f t="shared" si="82"/>
        <v>650.76</v>
      </c>
      <c r="BL247" s="279">
        <f t="shared" si="80"/>
        <v>7809.1200000000017</v>
      </c>
    </row>
    <row r="248" spans="1:64" x14ac:dyDescent="0.25">
      <c r="A248" s="268" t="s">
        <v>278</v>
      </c>
      <c r="B248" s="175">
        <v>0</v>
      </c>
      <c r="C248" s="175">
        <v>0</v>
      </c>
      <c r="D248" s="272">
        <v>96395.56</v>
      </c>
      <c r="E248" s="272">
        <v>96395.56</v>
      </c>
      <c r="F248" s="272">
        <v>96395.56</v>
      </c>
      <c r="G248" s="272">
        <v>96395.56</v>
      </c>
      <c r="H248" s="272">
        <v>96395.56</v>
      </c>
      <c r="I248" s="272">
        <v>96395.56</v>
      </c>
      <c r="J248" s="272">
        <v>96395.56</v>
      </c>
      <c r="K248" s="272">
        <v>96395.56</v>
      </c>
      <c r="L248" s="272">
        <v>96395.56</v>
      </c>
      <c r="M248" s="272">
        <v>96395.56</v>
      </c>
      <c r="N248" s="272">
        <v>96395.56</v>
      </c>
      <c r="O248" s="272">
        <v>96395.56</v>
      </c>
      <c r="P248" s="272">
        <f t="shared" si="77"/>
        <v>1156746.7200000002</v>
      </c>
      <c r="Q248" s="272">
        <v>96395.56</v>
      </c>
      <c r="R248" s="272">
        <v>96395.56</v>
      </c>
      <c r="S248" s="272">
        <v>96395.56</v>
      </c>
      <c r="T248" s="272">
        <v>96395.56</v>
      </c>
      <c r="U248" s="272">
        <v>96395.56</v>
      </c>
      <c r="V248" s="272">
        <v>96395.56</v>
      </c>
      <c r="W248" s="272">
        <v>96395.56</v>
      </c>
      <c r="X248" s="272">
        <v>96395.56</v>
      </c>
      <c r="Y248" s="272">
        <v>96395.56</v>
      </c>
      <c r="Z248" s="272">
        <v>96395.56</v>
      </c>
      <c r="AA248" s="272">
        <v>96395.56</v>
      </c>
      <c r="AB248" s="272">
        <v>96395.56</v>
      </c>
      <c r="AC248" s="272">
        <v>96395.56</v>
      </c>
      <c r="AD248" s="272">
        <v>96395.56</v>
      </c>
      <c r="AE248" s="272">
        <v>96395.56</v>
      </c>
      <c r="AF248" s="272">
        <v>96395.56</v>
      </c>
      <c r="AG248" s="170">
        <f t="shared" si="78"/>
        <v>1156746.7200000002</v>
      </c>
      <c r="AI248" s="279">
        <f t="shared" si="85"/>
        <v>0</v>
      </c>
      <c r="AJ248" s="279">
        <f t="shared" si="85"/>
        <v>0</v>
      </c>
      <c r="AK248" s="279">
        <f t="shared" si="85"/>
        <v>0</v>
      </c>
      <c r="AL248" s="279">
        <f t="shared" si="85"/>
        <v>0</v>
      </c>
      <c r="AM248" s="279">
        <f t="shared" si="85"/>
        <v>0</v>
      </c>
      <c r="AN248" s="279">
        <f t="shared" si="85"/>
        <v>0</v>
      </c>
      <c r="AO248" s="279">
        <f t="shared" si="81"/>
        <v>0</v>
      </c>
      <c r="AP248" s="279">
        <f t="shared" si="81"/>
        <v>0</v>
      </c>
      <c r="AQ248" s="279">
        <f t="shared" si="81"/>
        <v>0</v>
      </c>
      <c r="AR248" s="279">
        <f t="shared" si="74"/>
        <v>0</v>
      </c>
      <c r="AS248" s="279">
        <f t="shared" si="74"/>
        <v>0</v>
      </c>
      <c r="AT248" s="279">
        <f t="shared" si="74"/>
        <v>0</v>
      </c>
      <c r="AU248" s="280">
        <f t="shared" si="79"/>
        <v>0</v>
      </c>
      <c r="AV248" s="280">
        <f t="shared" si="86"/>
        <v>0</v>
      </c>
      <c r="AW248" s="280">
        <f t="shared" si="86"/>
        <v>0</v>
      </c>
      <c r="AX248" s="280">
        <f t="shared" si="86"/>
        <v>0</v>
      </c>
      <c r="AY248" s="280">
        <f t="shared" si="86"/>
        <v>0</v>
      </c>
      <c r="AZ248" s="280">
        <f t="shared" si="84"/>
        <v>0</v>
      </c>
      <c r="BA248" s="280">
        <f t="shared" si="84"/>
        <v>0</v>
      </c>
      <c r="BB248" s="280">
        <f t="shared" si="84"/>
        <v>0</v>
      </c>
      <c r="BC248" s="280">
        <f t="shared" si="83"/>
        <v>0</v>
      </c>
      <c r="BD248" s="280">
        <f t="shared" si="83"/>
        <v>0</v>
      </c>
      <c r="BE248" s="280">
        <f t="shared" si="83"/>
        <v>0</v>
      </c>
      <c r="BF248" s="280">
        <f t="shared" si="83"/>
        <v>0</v>
      </c>
      <c r="BG248" s="280">
        <f t="shared" si="83"/>
        <v>0</v>
      </c>
      <c r="BH248" s="280">
        <f t="shared" si="83"/>
        <v>0</v>
      </c>
      <c r="BI248" s="280">
        <f t="shared" si="82"/>
        <v>0</v>
      </c>
      <c r="BJ248" s="280">
        <f t="shared" si="82"/>
        <v>0</v>
      </c>
      <c r="BK248" s="280">
        <f t="shared" si="82"/>
        <v>0</v>
      </c>
      <c r="BL248" s="279">
        <f t="shared" si="80"/>
        <v>0</v>
      </c>
    </row>
    <row r="249" spans="1:64" x14ac:dyDescent="0.25">
      <c r="A249" s="268" t="s">
        <v>279</v>
      </c>
      <c r="B249" s="175">
        <v>0</v>
      </c>
      <c r="C249" s="175">
        <v>0</v>
      </c>
      <c r="D249" s="272">
        <v>162070.19</v>
      </c>
      <c r="E249" s="272">
        <v>162070.19</v>
      </c>
      <c r="F249" s="272">
        <v>162070.19</v>
      </c>
      <c r="G249" s="272">
        <v>162070.19</v>
      </c>
      <c r="H249" s="272">
        <v>162070.19</v>
      </c>
      <c r="I249" s="272">
        <v>162070.19</v>
      </c>
      <c r="J249" s="272">
        <v>162070.19</v>
      </c>
      <c r="K249" s="272">
        <v>162070.19</v>
      </c>
      <c r="L249" s="272">
        <v>162070.19</v>
      </c>
      <c r="M249" s="272">
        <v>162070.19</v>
      </c>
      <c r="N249" s="272">
        <v>162070.19</v>
      </c>
      <c r="O249" s="272">
        <v>162070.19</v>
      </c>
      <c r="P249" s="272">
        <f t="shared" si="77"/>
        <v>1944842.2799999996</v>
      </c>
      <c r="Q249" s="272">
        <v>162070.19</v>
      </c>
      <c r="R249" s="272">
        <v>162070.19</v>
      </c>
      <c r="S249" s="272">
        <v>162070.19</v>
      </c>
      <c r="T249" s="272">
        <v>162070.19</v>
      </c>
      <c r="U249" s="272">
        <v>162070.19</v>
      </c>
      <c r="V249" s="272">
        <v>162070.19</v>
      </c>
      <c r="W249" s="272">
        <v>162070.19</v>
      </c>
      <c r="X249" s="272">
        <v>162070.19</v>
      </c>
      <c r="Y249" s="272">
        <v>162070.19</v>
      </c>
      <c r="Z249" s="272">
        <v>162070.19</v>
      </c>
      <c r="AA249" s="272">
        <v>162070.19</v>
      </c>
      <c r="AB249" s="272">
        <v>162070.19</v>
      </c>
      <c r="AC249" s="272">
        <v>162070.19</v>
      </c>
      <c r="AD249" s="272">
        <v>162070.19</v>
      </c>
      <c r="AE249" s="272">
        <v>162070.19</v>
      </c>
      <c r="AF249" s="272">
        <v>162070.19</v>
      </c>
      <c r="AG249" s="170">
        <f t="shared" si="78"/>
        <v>1944842.2799999996</v>
      </c>
      <c r="AI249" s="279">
        <f t="shared" si="85"/>
        <v>0</v>
      </c>
      <c r="AJ249" s="279">
        <f t="shared" si="85"/>
        <v>0</v>
      </c>
      <c r="AK249" s="279">
        <f t="shared" si="85"/>
        <v>0</v>
      </c>
      <c r="AL249" s="279">
        <f t="shared" si="85"/>
        <v>0</v>
      </c>
      <c r="AM249" s="279">
        <f t="shared" si="85"/>
        <v>0</v>
      </c>
      <c r="AN249" s="279">
        <f t="shared" si="85"/>
        <v>0</v>
      </c>
      <c r="AO249" s="279">
        <f t="shared" si="81"/>
        <v>0</v>
      </c>
      <c r="AP249" s="279">
        <f t="shared" si="81"/>
        <v>0</v>
      </c>
      <c r="AQ249" s="279">
        <f t="shared" si="81"/>
        <v>0</v>
      </c>
      <c r="AR249" s="279">
        <f t="shared" si="74"/>
        <v>0</v>
      </c>
      <c r="AS249" s="279">
        <f t="shared" si="74"/>
        <v>0</v>
      </c>
      <c r="AT249" s="279">
        <f t="shared" si="74"/>
        <v>0</v>
      </c>
      <c r="AU249" s="280">
        <f t="shared" si="79"/>
        <v>0</v>
      </c>
      <c r="AV249" s="280">
        <f t="shared" si="86"/>
        <v>0</v>
      </c>
      <c r="AW249" s="280">
        <f t="shared" si="86"/>
        <v>0</v>
      </c>
      <c r="AX249" s="280">
        <f t="shared" si="86"/>
        <v>0</v>
      </c>
      <c r="AY249" s="280">
        <f t="shared" si="86"/>
        <v>0</v>
      </c>
      <c r="AZ249" s="280">
        <f t="shared" si="84"/>
        <v>0</v>
      </c>
      <c r="BA249" s="280">
        <f t="shared" si="84"/>
        <v>0</v>
      </c>
      <c r="BB249" s="280">
        <f t="shared" si="84"/>
        <v>0</v>
      </c>
      <c r="BC249" s="280">
        <f t="shared" si="83"/>
        <v>0</v>
      </c>
      <c r="BD249" s="280">
        <f t="shared" si="83"/>
        <v>0</v>
      </c>
      <c r="BE249" s="280">
        <f t="shared" si="83"/>
        <v>0</v>
      </c>
      <c r="BF249" s="280">
        <f t="shared" si="83"/>
        <v>0</v>
      </c>
      <c r="BG249" s="280">
        <f t="shared" si="83"/>
        <v>0</v>
      </c>
      <c r="BH249" s="280">
        <f t="shared" si="83"/>
        <v>0</v>
      </c>
      <c r="BI249" s="280">
        <f t="shared" si="82"/>
        <v>0</v>
      </c>
      <c r="BJ249" s="280">
        <f t="shared" si="82"/>
        <v>0</v>
      </c>
      <c r="BK249" s="280">
        <f t="shared" si="82"/>
        <v>0</v>
      </c>
      <c r="BL249" s="279">
        <f t="shared" si="80"/>
        <v>0</v>
      </c>
    </row>
    <row r="250" spans="1:64" x14ac:dyDescent="0.25">
      <c r="A250" s="268" t="s">
        <v>280</v>
      </c>
      <c r="B250" s="175">
        <v>0</v>
      </c>
      <c r="C250" s="175">
        <v>0</v>
      </c>
      <c r="D250" s="272">
        <v>348244.31</v>
      </c>
      <c r="E250" s="272">
        <v>348244.31</v>
      </c>
      <c r="F250" s="272">
        <v>348244.31</v>
      </c>
      <c r="G250" s="272">
        <v>348244.31</v>
      </c>
      <c r="H250" s="272">
        <v>348244.31</v>
      </c>
      <c r="I250" s="272">
        <v>348244.31</v>
      </c>
      <c r="J250" s="272">
        <v>348244.31</v>
      </c>
      <c r="K250" s="272">
        <v>348244.31</v>
      </c>
      <c r="L250" s="272">
        <v>348244.31</v>
      </c>
      <c r="M250" s="272">
        <v>348244.31</v>
      </c>
      <c r="N250" s="272">
        <v>348244.31</v>
      </c>
      <c r="O250" s="272">
        <v>348244.31</v>
      </c>
      <c r="P250" s="272">
        <f t="shared" si="77"/>
        <v>4178931.72</v>
      </c>
      <c r="Q250" s="272">
        <v>348244.31</v>
      </c>
      <c r="R250" s="272">
        <v>348244.31</v>
      </c>
      <c r="S250" s="272">
        <v>348244.31</v>
      </c>
      <c r="T250" s="272">
        <v>348244.31</v>
      </c>
      <c r="U250" s="272">
        <v>348244.31</v>
      </c>
      <c r="V250" s="272">
        <v>348244.31</v>
      </c>
      <c r="W250" s="272">
        <v>348244.31</v>
      </c>
      <c r="X250" s="272">
        <v>348244.31</v>
      </c>
      <c r="Y250" s="272">
        <v>348244.31</v>
      </c>
      <c r="Z250" s="272">
        <v>348244.31</v>
      </c>
      <c r="AA250" s="272">
        <v>348244.31</v>
      </c>
      <c r="AB250" s="272">
        <v>348244.31</v>
      </c>
      <c r="AC250" s="272">
        <v>348244.31</v>
      </c>
      <c r="AD250" s="272">
        <v>348244.31</v>
      </c>
      <c r="AE250" s="272">
        <v>348244.31</v>
      </c>
      <c r="AF250" s="272">
        <v>348244.31</v>
      </c>
      <c r="AG250" s="170">
        <f t="shared" si="78"/>
        <v>4178931.72</v>
      </c>
      <c r="AI250" s="279">
        <f t="shared" si="85"/>
        <v>0</v>
      </c>
      <c r="AJ250" s="279">
        <f t="shared" si="85"/>
        <v>0</v>
      </c>
      <c r="AK250" s="279">
        <f t="shared" si="85"/>
        <v>0</v>
      </c>
      <c r="AL250" s="279">
        <f t="shared" si="85"/>
        <v>0</v>
      </c>
      <c r="AM250" s="279">
        <f t="shared" si="85"/>
        <v>0</v>
      </c>
      <c r="AN250" s="279">
        <f t="shared" si="85"/>
        <v>0</v>
      </c>
      <c r="AO250" s="279">
        <f t="shared" si="81"/>
        <v>0</v>
      </c>
      <c r="AP250" s="279">
        <f t="shared" si="81"/>
        <v>0</v>
      </c>
      <c r="AQ250" s="279">
        <f t="shared" si="81"/>
        <v>0</v>
      </c>
      <c r="AR250" s="279">
        <f t="shared" si="74"/>
        <v>0</v>
      </c>
      <c r="AS250" s="279">
        <f t="shared" si="74"/>
        <v>0</v>
      </c>
      <c r="AT250" s="279">
        <f t="shared" si="74"/>
        <v>0</v>
      </c>
      <c r="AU250" s="280">
        <f t="shared" si="79"/>
        <v>0</v>
      </c>
      <c r="AV250" s="280">
        <f t="shared" si="86"/>
        <v>0</v>
      </c>
      <c r="AW250" s="280">
        <f t="shared" si="86"/>
        <v>0</v>
      </c>
      <c r="AX250" s="280">
        <f t="shared" si="86"/>
        <v>0</v>
      </c>
      <c r="AY250" s="280">
        <f t="shared" si="86"/>
        <v>0</v>
      </c>
      <c r="AZ250" s="280">
        <f t="shared" si="84"/>
        <v>0</v>
      </c>
      <c r="BA250" s="280">
        <f t="shared" si="84"/>
        <v>0</v>
      </c>
      <c r="BB250" s="280">
        <f t="shared" si="84"/>
        <v>0</v>
      </c>
      <c r="BC250" s="280">
        <f t="shared" si="83"/>
        <v>0</v>
      </c>
      <c r="BD250" s="280">
        <f t="shared" si="83"/>
        <v>0</v>
      </c>
      <c r="BE250" s="280">
        <f t="shared" si="83"/>
        <v>0</v>
      </c>
      <c r="BF250" s="280">
        <f t="shared" si="83"/>
        <v>0</v>
      </c>
      <c r="BG250" s="280">
        <f t="shared" si="83"/>
        <v>0</v>
      </c>
      <c r="BH250" s="280">
        <f t="shared" si="83"/>
        <v>0</v>
      </c>
      <c r="BI250" s="280">
        <f t="shared" si="82"/>
        <v>0</v>
      </c>
      <c r="BJ250" s="280">
        <f t="shared" si="82"/>
        <v>0</v>
      </c>
      <c r="BK250" s="280">
        <f t="shared" si="82"/>
        <v>0</v>
      </c>
      <c r="BL250" s="279">
        <f t="shared" si="80"/>
        <v>0</v>
      </c>
    </row>
    <row r="251" spans="1:64" x14ac:dyDescent="0.25">
      <c r="A251" s="268" t="s">
        <v>281</v>
      </c>
      <c r="B251" s="175">
        <v>3.0300000000000001E-2</v>
      </c>
      <c r="C251" s="175">
        <v>3.0300000000000001E-2</v>
      </c>
      <c r="D251" s="272">
        <v>47993721.93</v>
      </c>
      <c r="E251" s="272">
        <v>48155467.460000001</v>
      </c>
      <c r="F251" s="272">
        <v>48155467.460000001</v>
      </c>
      <c r="G251" s="272">
        <v>48156019.469999999</v>
      </c>
      <c r="H251" s="272">
        <v>48156571.469999999</v>
      </c>
      <c r="I251" s="272">
        <v>48446658.600000001</v>
      </c>
      <c r="J251" s="272">
        <v>48931765.659999996</v>
      </c>
      <c r="K251" s="272">
        <v>49126785.589999996</v>
      </c>
      <c r="L251" s="272">
        <v>49147526.499999993</v>
      </c>
      <c r="M251" s="272">
        <v>49177042.409999996</v>
      </c>
      <c r="N251" s="272">
        <v>49185817.409999996</v>
      </c>
      <c r="O251" s="272">
        <v>49185817.409999996</v>
      </c>
      <c r="P251" s="272">
        <f t="shared" si="77"/>
        <v>583818661.36999989</v>
      </c>
      <c r="Q251" s="272">
        <v>49185817.409999996</v>
      </c>
      <c r="R251" s="272">
        <v>49185817.409999996</v>
      </c>
      <c r="S251" s="272">
        <v>49185817.409999996</v>
      </c>
      <c r="T251" s="272">
        <v>49185817.409999996</v>
      </c>
      <c r="U251" s="272">
        <v>49185817.409999996</v>
      </c>
      <c r="V251" s="272">
        <v>49185817.409999996</v>
      </c>
      <c r="W251" s="272">
        <v>49185817.409999996</v>
      </c>
      <c r="X251" s="272">
        <v>49185817.409999996</v>
      </c>
      <c r="Y251" s="272">
        <v>49185817.409999996</v>
      </c>
      <c r="Z251" s="272">
        <v>49185817.409999996</v>
      </c>
      <c r="AA251" s="272">
        <v>49185817.409999996</v>
      </c>
      <c r="AB251" s="272">
        <v>49185817.409999996</v>
      </c>
      <c r="AC251" s="272">
        <v>49185817.409999996</v>
      </c>
      <c r="AD251" s="272">
        <v>49185817.409999996</v>
      </c>
      <c r="AE251" s="272">
        <v>49185817.409999996</v>
      </c>
      <c r="AF251" s="272">
        <v>49185817.409999996</v>
      </c>
      <c r="AG251" s="170">
        <f t="shared" si="78"/>
        <v>590229808.91999984</v>
      </c>
      <c r="AI251" s="279">
        <f t="shared" si="85"/>
        <v>121184.15</v>
      </c>
      <c r="AJ251" s="279">
        <f t="shared" si="85"/>
        <v>121592.56</v>
      </c>
      <c r="AK251" s="279">
        <f t="shared" si="85"/>
        <v>121592.56</v>
      </c>
      <c r="AL251" s="279">
        <f t="shared" si="85"/>
        <v>121593.95</v>
      </c>
      <c r="AM251" s="279">
        <f t="shared" si="85"/>
        <v>121595.34</v>
      </c>
      <c r="AN251" s="279">
        <f t="shared" si="85"/>
        <v>122327.81</v>
      </c>
      <c r="AO251" s="279">
        <f t="shared" si="81"/>
        <v>123552.71</v>
      </c>
      <c r="AP251" s="279">
        <f t="shared" si="81"/>
        <v>124045.13</v>
      </c>
      <c r="AQ251" s="279">
        <f t="shared" si="81"/>
        <v>124097.5</v>
      </c>
      <c r="AR251" s="279">
        <f t="shared" si="81"/>
        <v>124172.03</v>
      </c>
      <c r="AS251" s="279">
        <f t="shared" si="81"/>
        <v>124194.19</v>
      </c>
      <c r="AT251" s="279">
        <f t="shared" si="81"/>
        <v>124194.19</v>
      </c>
      <c r="AU251" s="280">
        <f t="shared" si="79"/>
        <v>1474142.1199999999</v>
      </c>
      <c r="AV251" s="280">
        <f t="shared" si="86"/>
        <v>124194.19</v>
      </c>
      <c r="AW251" s="280">
        <f t="shared" si="86"/>
        <v>124194.19</v>
      </c>
      <c r="AX251" s="280">
        <f t="shared" si="86"/>
        <v>124194.19</v>
      </c>
      <c r="AY251" s="280">
        <f t="shared" si="86"/>
        <v>124194.19</v>
      </c>
      <c r="AZ251" s="280">
        <f t="shared" si="84"/>
        <v>124194.19</v>
      </c>
      <c r="BA251" s="280">
        <f t="shared" si="84"/>
        <v>124194.19</v>
      </c>
      <c r="BB251" s="280">
        <f t="shared" si="84"/>
        <v>124194.19</v>
      </c>
      <c r="BC251" s="280">
        <f t="shared" si="83"/>
        <v>124194.19</v>
      </c>
      <c r="BD251" s="280">
        <f t="shared" si="83"/>
        <v>124194.19</v>
      </c>
      <c r="BE251" s="280">
        <f t="shared" si="83"/>
        <v>124194.19</v>
      </c>
      <c r="BF251" s="280">
        <f t="shared" si="83"/>
        <v>124194.19</v>
      </c>
      <c r="BG251" s="280">
        <f t="shared" si="83"/>
        <v>124194.19</v>
      </c>
      <c r="BH251" s="280">
        <f t="shared" si="83"/>
        <v>124194.19</v>
      </c>
      <c r="BI251" s="280">
        <f t="shared" si="82"/>
        <v>124194.19</v>
      </c>
      <c r="BJ251" s="280">
        <f t="shared" si="82"/>
        <v>124194.19</v>
      </c>
      <c r="BK251" s="280">
        <f t="shared" si="82"/>
        <v>124194.19</v>
      </c>
      <c r="BL251" s="279">
        <f t="shared" si="80"/>
        <v>1490330.2799999996</v>
      </c>
    </row>
    <row r="252" spans="1:64" x14ac:dyDescent="0.25">
      <c r="A252" s="268" t="s">
        <v>282</v>
      </c>
      <c r="B252" s="175">
        <v>2.92E-2</v>
      </c>
      <c r="C252" s="175">
        <v>2.92E-2</v>
      </c>
      <c r="D252" s="272">
        <v>1865718.2</v>
      </c>
      <c r="E252" s="272">
        <v>1865718.2</v>
      </c>
      <c r="F252" s="272">
        <v>1865718.2</v>
      </c>
      <c r="G252" s="272">
        <v>1865718.2</v>
      </c>
      <c r="H252" s="272">
        <v>1865718.2</v>
      </c>
      <c r="I252" s="272">
        <v>1865718.2</v>
      </c>
      <c r="J252" s="272">
        <v>1865718.2</v>
      </c>
      <c r="K252" s="272">
        <v>1865718.2</v>
      </c>
      <c r="L252" s="272">
        <v>1865718.2</v>
      </c>
      <c r="M252" s="272">
        <v>1865718.2</v>
      </c>
      <c r="N252" s="272">
        <v>1865718.2</v>
      </c>
      <c r="O252" s="272">
        <v>1865718.2</v>
      </c>
      <c r="P252" s="272">
        <f t="shared" si="77"/>
        <v>22388618.399999995</v>
      </c>
      <c r="Q252" s="272">
        <v>1865718.2</v>
      </c>
      <c r="R252" s="272">
        <v>1865718.2</v>
      </c>
      <c r="S252" s="272">
        <v>1865718.2</v>
      </c>
      <c r="T252" s="272">
        <v>1865718.2</v>
      </c>
      <c r="U252" s="272">
        <v>1865718.2</v>
      </c>
      <c r="V252" s="272">
        <v>1865718.2</v>
      </c>
      <c r="W252" s="272">
        <v>1865718.2</v>
      </c>
      <c r="X252" s="272">
        <v>1865718.2</v>
      </c>
      <c r="Y252" s="272">
        <v>1865718.2</v>
      </c>
      <c r="Z252" s="272">
        <v>1865718.2</v>
      </c>
      <c r="AA252" s="272">
        <v>1865718.2</v>
      </c>
      <c r="AB252" s="272">
        <v>1865718.2</v>
      </c>
      <c r="AC252" s="272">
        <v>1865718.2</v>
      </c>
      <c r="AD252" s="272">
        <v>1865718.2</v>
      </c>
      <c r="AE252" s="272">
        <v>1865718.2</v>
      </c>
      <c r="AF252" s="272">
        <v>1865718.2</v>
      </c>
      <c r="AG252" s="170">
        <f t="shared" si="78"/>
        <v>22388618.399999995</v>
      </c>
      <c r="AI252" s="279">
        <f t="shared" si="85"/>
        <v>4539.91</v>
      </c>
      <c r="AJ252" s="279">
        <f t="shared" si="85"/>
        <v>4539.91</v>
      </c>
      <c r="AK252" s="279">
        <f t="shared" si="85"/>
        <v>4539.91</v>
      </c>
      <c r="AL252" s="279">
        <f t="shared" si="85"/>
        <v>4539.91</v>
      </c>
      <c r="AM252" s="279">
        <f t="shared" si="85"/>
        <v>4539.91</v>
      </c>
      <c r="AN252" s="279">
        <f t="shared" si="85"/>
        <v>4539.91</v>
      </c>
      <c r="AO252" s="279">
        <f t="shared" si="81"/>
        <v>4539.91</v>
      </c>
      <c r="AP252" s="279">
        <f t="shared" si="81"/>
        <v>4539.91</v>
      </c>
      <c r="AQ252" s="279">
        <f t="shared" si="81"/>
        <v>4539.91</v>
      </c>
      <c r="AR252" s="279">
        <f t="shared" si="81"/>
        <v>4539.91</v>
      </c>
      <c r="AS252" s="279">
        <f t="shared" si="81"/>
        <v>4539.91</v>
      </c>
      <c r="AT252" s="279">
        <f t="shared" si="81"/>
        <v>4539.91</v>
      </c>
      <c r="AU252" s="280">
        <f t="shared" si="79"/>
        <v>54478.920000000013</v>
      </c>
      <c r="AV252" s="280">
        <f t="shared" si="86"/>
        <v>4539.91</v>
      </c>
      <c r="AW252" s="280">
        <f t="shared" si="86"/>
        <v>4539.91</v>
      </c>
      <c r="AX252" s="280">
        <f t="shared" si="86"/>
        <v>4539.91</v>
      </c>
      <c r="AY252" s="280">
        <f t="shared" si="86"/>
        <v>4539.91</v>
      </c>
      <c r="AZ252" s="280">
        <f t="shared" si="84"/>
        <v>4539.91</v>
      </c>
      <c r="BA252" s="280">
        <f t="shared" si="84"/>
        <v>4539.91</v>
      </c>
      <c r="BB252" s="280">
        <f t="shared" si="84"/>
        <v>4539.91</v>
      </c>
      <c r="BC252" s="280">
        <f t="shared" si="83"/>
        <v>4539.91</v>
      </c>
      <c r="BD252" s="280">
        <f t="shared" si="83"/>
        <v>4539.91</v>
      </c>
      <c r="BE252" s="280">
        <f t="shared" si="83"/>
        <v>4539.91</v>
      </c>
      <c r="BF252" s="280">
        <f t="shared" si="83"/>
        <v>4539.91</v>
      </c>
      <c r="BG252" s="280">
        <f t="shared" si="83"/>
        <v>4539.91</v>
      </c>
      <c r="BH252" s="280">
        <f t="shared" si="83"/>
        <v>4539.91</v>
      </c>
      <c r="BI252" s="280">
        <f t="shared" si="82"/>
        <v>4539.91</v>
      </c>
      <c r="BJ252" s="280">
        <f t="shared" si="82"/>
        <v>4539.91</v>
      </c>
      <c r="BK252" s="280">
        <f t="shared" si="82"/>
        <v>4539.91</v>
      </c>
      <c r="BL252" s="279">
        <f t="shared" si="80"/>
        <v>54478.920000000013</v>
      </c>
    </row>
    <row r="253" spans="1:64" x14ac:dyDescent="0.25">
      <c r="A253" s="268" t="s">
        <v>283</v>
      </c>
      <c r="B253" s="175">
        <v>4.3199999999999995E-2</v>
      </c>
      <c r="C253" s="175">
        <v>4.3199999999999995E-2</v>
      </c>
      <c r="D253" s="272">
        <v>1919015.13</v>
      </c>
      <c r="E253" s="272">
        <v>1919015.13</v>
      </c>
      <c r="F253" s="272">
        <v>1919015.13</v>
      </c>
      <c r="G253" s="272">
        <v>1919015.13</v>
      </c>
      <c r="H253" s="272">
        <v>1919015.13</v>
      </c>
      <c r="I253" s="272">
        <v>1919015.13</v>
      </c>
      <c r="J253" s="272">
        <v>1919015.13</v>
      </c>
      <c r="K253" s="272">
        <v>1919015.13</v>
      </c>
      <c r="L253" s="272">
        <v>1919015.13</v>
      </c>
      <c r="M253" s="272">
        <v>1919015.13</v>
      </c>
      <c r="N253" s="272">
        <v>1919015.13</v>
      </c>
      <c r="O253" s="272">
        <v>1919015.13</v>
      </c>
      <c r="P253" s="272">
        <f t="shared" si="77"/>
        <v>23028181.559999991</v>
      </c>
      <c r="Q253" s="272">
        <v>1919015.13</v>
      </c>
      <c r="R253" s="272">
        <v>1919015.13</v>
      </c>
      <c r="S253" s="272">
        <v>1919015.13</v>
      </c>
      <c r="T253" s="272">
        <v>1919015.13</v>
      </c>
      <c r="U253" s="272">
        <v>1919015.13</v>
      </c>
      <c r="V253" s="272">
        <v>1919015.13</v>
      </c>
      <c r="W253" s="272">
        <v>1919015.13</v>
      </c>
      <c r="X253" s="272">
        <v>1919015.13</v>
      </c>
      <c r="Y253" s="272">
        <v>1919015.13</v>
      </c>
      <c r="Z253" s="272">
        <v>1919015.13</v>
      </c>
      <c r="AA253" s="272">
        <v>1919015.13</v>
      </c>
      <c r="AB253" s="272">
        <v>1919015.13</v>
      </c>
      <c r="AC253" s="272">
        <v>1919015.13</v>
      </c>
      <c r="AD253" s="272">
        <v>1919015.13</v>
      </c>
      <c r="AE253" s="272">
        <v>1919015.13</v>
      </c>
      <c r="AF253" s="272">
        <v>1919015.13</v>
      </c>
      <c r="AG253" s="170">
        <f t="shared" si="78"/>
        <v>23028181.559999991</v>
      </c>
      <c r="AI253" s="279">
        <f t="shared" si="85"/>
        <v>6908.45</v>
      </c>
      <c r="AJ253" s="279">
        <f t="shared" si="85"/>
        <v>6908.45</v>
      </c>
      <c r="AK253" s="279">
        <f t="shared" si="85"/>
        <v>6908.45</v>
      </c>
      <c r="AL253" s="279">
        <f t="shared" si="85"/>
        <v>6908.45</v>
      </c>
      <c r="AM253" s="279">
        <f t="shared" si="85"/>
        <v>6908.45</v>
      </c>
      <c r="AN253" s="279">
        <f t="shared" si="85"/>
        <v>6908.45</v>
      </c>
      <c r="AO253" s="279">
        <f t="shared" si="81"/>
        <v>6908.45</v>
      </c>
      <c r="AP253" s="279">
        <f t="shared" si="81"/>
        <v>6908.45</v>
      </c>
      <c r="AQ253" s="279">
        <f t="shared" si="81"/>
        <v>6908.45</v>
      </c>
      <c r="AR253" s="279">
        <f t="shared" si="81"/>
        <v>6908.45</v>
      </c>
      <c r="AS253" s="279">
        <f t="shared" si="81"/>
        <v>6908.45</v>
      </c>
      <c r="AT253" s="279">
        <f t="shared" si="81"/>
        <v>6908.45</v>
      </c>
      <c r="AU253" s="280">
        <f t="shared" si="79"/>
        <v>82901.39999999998</v>
      </c>
      <c r="AV253" s="280">
        <f t="shared" si="86"/>
        <v>6908.45</v>
      </c>
      <c r="AW253" s="280">
        <f t="shared" si="86"/>
        <v>6908.45</v>
      </c>
      <c r="AX253" s="280">
        <f t="shared" si="86"/>
        <v>6908.45</v>
      </c>
      <c r="AY253" s="280">
        <f t="shared" si="86"/>
        <v>6908.45</v>
      </c>
      <c r="AZ253" s="280">
        <f t="shared" si="84"/>
        <v>6908.45</v>
      </c>
      <c r="BA253" s="280">
        <f t="shared" si="84"/>
        <v>6908.45</v>
      </c>
      <c r="BB253" s="280">
        <f t="shared" si="84"/>
        <v>6908.45</v>
      </c>
      <c r="BC253" s="280">
        <f t="shared" si="83"/>
        <v>6908.45</v>
      </c>
      <c r="BD253" s="280">
        <f t="shared" si="83"/>
        <v>6908.45</v>
      </c>
      <c r="BE253" s="280">
        <f t="shared" si="83"/>
        <v>6908.45</v>
      </c>
      <c r="BF253" s="280">
        <f t="shared" si="83"/>
        <v>6908.45</v>
      </c>
      <c r="BG253" s="280">
        <f t="shared" si="83"/>
        <v>6908.45</v>
      </c>
      <c r="BH253" s="280">
        <f t="shared" si="83"/>
        <v>6908.45</v>
      </c>
      <c r="BI253" s="280">
        <f t="shared" si="82"/>
        <v>6908.45</v>
      </c>
      <c r="BJ253" s="280">
        <f t="shared" si="82"/>
        <v>6908.45</v>
      </c>
      <c r="BK253" s="280">
        <f t="shared" si="82"/>
        <v>6908.45</v>
      </c>
      <c r="BL253" s="279">
        <f t="shared" si="80"/>
        <v>82901.39999999998</v>
      </c>
    </row>
    <row r="254" spans="1:64" x14ac:dyDescent="0.25">
      <c r="A254" s="268" t="s">
        <v>284</v>
      </c>
      <c r="B254" s="175">
        <v>3.9399999999999998E-2</v>
      </c>
      <c r="C254" s="175">
        <v>3.9399999999999998E-2</v>
      </c>
      <c r="D254" s="272">
        <v>1053014.69</v>
      </c>
      <c r="E254" s="272">
        <v>1053014.69</v>
      </c>
      <c r="F254" s="272">
        <v>1053014.69</v>
      </c>
      <c r="G254" s="272">
        <v>1053014.69</v>
      </c>
      <c r="H254" s="272">
        <v>1053014.69</v>
      </c>
      <c r="I254" s="272">
        <v>1053014.69</v>
      </c>
      <c r="J254" s="272">
        <v>1053014.69</v>
      </c>
      <c r="K254" s="272">
        <v>1053014.69</v>
      </c>
      <c r="L254" s="272">
        <v>1053014.69</v>
      </c>
      <c r="M254" s="272">
        <v>1053014.69</v>
      </c>
      <c r="N254" s="272">
        <v>1053014.69</v>
      </c>
      <c r="O254" s="272">
        <v>1053014.69</v>
      </c>
      <c r="P254" s="272">
        <f t="shared" si="77"/>
        <v>12636176.279999996</v>
      </c>
      <c r="Q254" s="272">
        <v>1053014.69</v>
      </c>
      <c r="R254" s="272">
        <v>1053014.69</v>
      </c>
      <c r="S254" s="272">
        <v>1053014.69</v>
      </c>
      <c r="T254" s="272">
        <v>1053014.69</v>
      </c>
      <c r="U254" s="272">
        <v>1053014.69</v>
      </c>
      <c r="V254" s="272">
        <v>1053014.69</v>
      </c>
      <c r="W254" s="272">
        <v>1053014.69</v>
      </c>
      <c r="X254" s="272">
        <v>1053014.69</v>
      </c>
      <c r="Y254" s="272">
        <v>1053014.69</v>
      </c>
      <c r="Z254" s="272">
        <v>1053014.69</v>
      </c>
      <c r="AA254" s="272">
        <v>1053014.69</v>
      </c>
      <c r="AB254" s="272">
        <v>1053014.69</v>
      </c>
      <c r="AC254" s="272">
        <v>1053014.69</v>
      </c>
      <c r="AD254" s="272">
        <v>1053014.69</v>
      </c>
      <c r="AE254" s="272">
        <v>1053014.69</v>
      </c>
      <c r="AF254" s="272">
        <v>1053014.69</v>
      </c>
      <c r="AG254" s="170">
        <f t="shared" si="78"/>
        <v>12636176.279999996</v>
      </c>
      <c r="AI254" s="279">
        <f t="shared" si="85"/>
        <v>3457.4</v>
      </c>
      <c r="AJ254" s="279">
        <f t="shared" si="85"/>
        <v>3457.4</v>
      </c>
      <c r="AK254" s="279">
        <f t="shared" si="85"/>
        <v>3457.4</v>
      </c>
      <c r="AL254" s="279">
        <f t="shared" si="85"/>
        <v>3457.4</v>
      </c>
      <c r="AM254" s="279">
        <f t="shared" si="85"/>
        <v>3457.4</v>
      </c>
      <c r="AN254" s="279">
        <f t="shared" si="85"/>
        <v>3457.4</v>
      </c>
      <c r="AO254" s="279">
        <f t="shared" si="81"/>
        <v>3457.4</v>
      </c>
      <c r="AP254" s="279">
        <f t="shared" si="81"/>
        <v>3457.4</v>
      </c>
      <c r="AQ254" s="279">
        <f t="shared" si="81"/>
        <v>3457.4</v>
      </c>
      <c r="AR254" s="279">
        <f t="shared" si="81"/>
        <v>3457.4</v>
      </c>
      <c r="AS254" s="279">
        <f t="shared" si="81"/>
        <v>3457.4</v>
      </c>
      <c r="AT254" s="279">
        <f t="shared" si="81"/>
        <v>3457.4</v>
      </c>
      <c r="AU254" s="280">
        <f t="shared" si="79"/>
        <v>41488.80000000001</v>
      </c>
      <c r="AV254" s="280">
        <f t="shared" si="86"/>
        <v>3457.4</v>
      </c>
      <c r="AW254" s="280">
        <f t="shared" si="86"/>
        <v>3457.4</v>
      </c>
      <c r="AX254" s="280">
        <f t="shared" si="86"/>
        <v>3457.4</v>
      </c>
      <c r="AY254" s="280">
        <f t="shared" si="86"/>
        <v>3457.4</v>
      </c>
      <c r="AZ254" s="280">
        <f t="shared" si="84"/>
        <v>3457.4</v>
      </c>
      <c r="BA254" s="280">
        <f t="shared" si="84"/>
        <v>3457.4</v>
      </c>
      <c r="BB254" s="280">
        <f t="shared" si="84"/>
        <v>3457.4</v>
      </c>
      <c r="BC254" s="280">
        <f t="shared" si="83"/>
        <v>3457.4</v>
      </c>
      <c r="BD254" s="280">
        <f t="shared" si="83"/>
        <v>3457.4</v>
      </c>
      <c r="BE254" s="280">
        <f t="shared" si="83"/>
        <v>3457.4</v>
      </c>
      <c r="BF254" s="280">
        <f t="shared" si="83"/>
        <v>3457.4</v>
      </c>
      <c r="BG254" s="280">
        <f t="shared" si="83"/>
        <v>3457.4</v>
      </c>
      <c r="BH254" s="280">
        <f t="shared" si="83"/>
        <v>3457.4</v>
      </c>
      <c r="BI254" s="280">
        <f t="shared" si="82"/>
        <v>3457.4</v>
      </c>
      <c r="BJ254" s="280">
        <f t="shared" si="82"/>
        <v>3457.4</v>
      </c>
      <c r="BK254" s="280">
        <f t="shared" si="82"/>
        <v>3457.4</v>
      </c>
      <c r="BL254" s="279">
        <f t="shared" si="80"/>
        <v>41488.80000000001</v>
      </c>
    </row>
    <row r="255" spans="1:64" x14ac:dyDescent="0.25">
      <c r="A255" s="268" t="s">
        <v>285</v>
      </c>
      <c r="B255" s="175">
        <v>4.3399999999999994E-2</v>
      </c>
      <c r="C255" s="175">
        <v>4.3399999999999994E-2</v>
      </c>
      <c r="D255" s="272">
        <v>192814.02</v>
      </c>
      <c r="E255" s="272">
        <v>192814.02</v>
      </c>
      <c r="F255" s="272">
        <v>192814.02</v>
      </c>
      <c r="G255" s="272">
        <v>192814.02</v>
      </c>
      <c r="H255" s="272">
        <v>192814.02</v>
      </c>
      <c r="I255" s="272">
        <v>192814.02</v>
      </c>
      <c r="J255" s="272">
        <v>192814.02</v>
      </c>
      <c r="K255" s="272">
        <v>192814.02</v>
      </c>
      <c r="L255" s="272">
        <v>192814.02</v>
      </c>
      <c r="M255" s="272">
        <v>192814.02</v>
      </c>
      <c r="N255" s="272">
        <v>192814.02</v>
      </c>
      <c r="O255" s="272">
        <v>192814.02</v>
      </c>
      <c r="P255" s="272">
        <f t="shared" si="77"/>
        <v>2313768.2399999998</v>
      </c>
      <c r="Q255" s="272">
        <v>192814.02</v>
      </c>
      <c r="R255" s="272">
        <v>192814.02</v>
      </c>
      <c r="S255" s="272">
        <v>192814.02</v>
      </c>
      <c r="T255" s="272">
        <v>192814.02</v>
      </c>
      <c r="U255" s="272">
        <v>192814.02</v>
      </c>
      <c r="V255" s="272">
        <v>192814.02</v>
      </c>
      <c r="W255" s="272">
        <v>192814.02</v>
      </c>
      <c r="X255" s="272">
        <v>192814.02</v>
      </c>
      <c r="Y255" s="272">
        <v>192814.02</v>
      </c>
      <c r="Z255" s="272">
        <v>192814.02</v>
      </c>
      <c r="AA255" s="272">
        <v>192814.02</v>
      </c>
      <c r="AB255" s="272">
        <v>192814.02</v>
      </c>
      <c r="AC255" s="272">
        <v>192814.02</v>
      </c>
      <c r="AD255" s="272">
        <v>192814.02</v>
      </c>
      <c r="AE255" s="272">
        <v>192814.02</v>
      </c>
      <c r="AF255" s="272">
        <v>192814.02</v>
      </c>
      <c r="AG255" s="170">
        <f t="shared" si="78"/>
        <v>2313768.2399999998</v>
      </c>
      <c r="AI255" s="279">
        <f t="shared" si="85"/>
        <v>697.34</v>
      </c>
      <c r="AJ255" s="279">
        <f t="shared" si="85"/>
        <v>697.34</v>
      </c>
      <c r="AK255" s="279">
        <f t="shared" si="85"/>
        <v>697.34</v>
      </c>
      <c r="AL255" s="279">
        <f t="shared" si="85"/>
        <v>697.34</v>
      </c>
      <c r="AM255" s="279">
        <f t="shared" si="85"/>
        <v>697.34</v>
      </c>
      <c r="AN255" s="279">
        <f t="shared" si="85"/>
        <v>697.34</v>
      </c>
      <c r="AO255" s="279">
        <f t="shared" si="81"/>
        <v>697.34</v>
      </c>
      <c r="AP255" s="279">
        <f t="shared" si="81"/>
        <v>697.34</v>
      </c>
      <c r="AQ255" s="279">
        <f t="shared" si="81"/>
        <v>697.34</v>
      </c>
      <c r="AR255" s="279">
        <f t="shared" si="81"/>
        <v>697.34</v>
      </c>
      <c r="AS255" s="279">
        <f t="shared" si="81"/>
        <v>697.34</v>
      </c>
      <c r="AT255" s="279">
        <f t="shared" si="81"/>
        <v>697.34</v>
      </c>
      <c r="AU255" s="280">
        <f t="shared" si="79"/>
        <v>8368.08</v>
      </c>
      <c r="AV255" s="280">
        <f t="shared" si="86"/>
        <v>697.34</v>
      </c>
      <c r="AW255" s="280">
        <f t="shared" si="86"/>
        <v>697.34</v>
      </c>
      <c r="AX255" s="280">
        <f t="shared" si="86"/>
        <v>697.34</v>
      </c>
      <c r="AY255" s="280">
        <f t="shared" si="86"/>
        <v>697.34</v>
      </c>
      <c r="AZ255" s="280">
        <f t="shared" si="84"/>
        <v>697.34</v>
      </c>
      <c r="BA255" s="280">
        <f t="shared" si="84"/>
        <v>697.34</v>
      </c>
      <c r="BB255" s="280">
        <f t="shared" si="84"/>
        <v>697.34</v>
      </c>
      <c r="BC255" s="280">
        <f t="shared" si="83"/>
        <v>697.34</v>
      </c>
      <c r="BD255" s="280">
        <f t="shared" si="83"/>
        <v>697.34</v>
      </c>
      <c r="BE255" s="280">
        <f t="shared" si="83"/>
        <v>697.34</v>
      </c>
      <c r="BF255" s="280">
        <f t="shared" si="83"/>
        <v>697.34</v>
      </c>
      <c r="BG255" s="280">
        <f t="shared" si="83"/>
        <v>697.34</v>
      </c>
      <c r="BH255" s="280">
        <f t="shared" si="83"/>
        <v>697.34</v>
      </c>
      <c r="BI255" s="280">
        <f t="shared" si="82"/>
        <v>697.34</v>
      </c>
      <c r="BJ255" s="280">
        <f t="shared" si="82"/>
        <v>697.34</v>
      </c>
      <c r="BK255" s="280">
        <f t="shared" si="82"/>
        <v>697.34</v>
      </c>
      <c r="BL255" s="279">
        <f t="shared" si="80"/>
        <v>8368.08</v>
      </c>
    </row>
    <row r="256" spans="1:64" x14ac:dyDescent="0.25">
      <c r="A256" s="268" t="s">
        <v>286</v>
      </c>
      <c r="B256" s="175">
        <v>4.3299999999999998E-2</v>
      </c>
      <c r="C256" s="175">
        <v>4.3299999999999998E-2</v>
      </c>
      <c r="D256" s="272">
        <v>555992.76</v>
      </c>
      <c r="E256" s="272">
        <v>555992.76</v>
      </c>
      <c r="F256" s="272">
        <v>555992.76</v>
      </c>
      <c r="G256" s="272">
        <v>555992.76</v>
      </c>
      <c r="H256" s="272">
        <v>555992.76</v>
      </c>
      <c r="I256" s="272">
        <v>555992.76</v>
      </c>
      <c r="J256" s="272">
        <v>555992.76</v>
      </c>
      <c r="K256" s="272">
        <v>555992.76</v>
      </c>
      <c r="L256" s="272">
        <v>555992.76</v>
      </c>
      <c r="M256" s="272">
        <v>555992.76</v>
      </c>
      <c r="N256" s="272">
        <v>555992.76</v>
      </c>
      <c r="O256" s="272">
        <v>555992.76</v>
      </c>
      <c r="P256" s="272">
        <f t="shared" si="77"/>
        <v>6671913.1199999982</v>
      </c>
      <c r="Q256" s="272">
        <v>555992.76</v>
      </c>
      <c r="R256" s="272">
        <v>555992.76</v>
      </c>
      <c r="S256" s="272">
        <v>555992.76</v>
      </c>
      <c r="T256" s="272">
        <v>555992.76</v>
      </c>
      <c r="U256" s="272">
        <v>555992.76</v>
      </c>
      <c r="V256" s="272">
        <v>555992.76</v>
      </c>
      <c r="W256" s="272">
        <v>555992.76</v>
      </c>
      <c r="X256" s="272">
        <v>555992.76</v>
      </c>
      <c r="Y256" s="272">
        <v>555992.76</v>
      </c>
      <c r="Z256" s="272">
        <v>555992.76</v>
      </c>
      <c r="AA256" s="272">
        <v>555992.76</v>
      </c>
      <c r="AB256" s="272">
        <v>555992.76</v>
      </c>
      <c r="AC256" s="272">
        <v>555992.76</v>
      </c>
      <c r="AD256" s="272">
        <v>555992.76</v>
      </c>
      <c r="AE256" s="272">
        <v>555992.76</v>
      </c>
      <c r="AF256" s="272">
        <v>555992.76</v>
      </c>
      <c r="AG256" s="170">
        <f t="shared" si="78"/>
        <v>6671913.1199999982</v>
      </c>
      <c r="AI256" s="279">
        <f t="shared" si="85"/>
        <v>2006.21</v>
      </c>
      <c r="AJ256" s="279">
        <f t="shared" si="85"/>
        <v>2006.21</v>
      </c>
      <c r="AK256" s="279">
        <f t="shared" si="85"/>
        <v>2006.21</v>
      </c>
      <c r="AL256" s="279">
        <f t="shared" si="85"/>
        <v>2006.21</v>
      </c>
      <c r="AM256" s="279">
        <f t="shared" si="85"/>
        <v>2006.21</v>
      </c>
      <c r="AN256" s="279">
        <f t="shared" si="85"/>
        <v>2006.21</v>
      </c>
      <c r="AO256" s="279">
        <f t="shared" si="81"/>
        <v>2006.21</v>
      </c>
      <c r="AP256" s="279">
        <f t="shared" si="81"/>
        <v>2006.21</v>
      </c>
      <c r="AQ256" s="279">
        <f t="shared" si="81"/>
        <v>2006.21</v>
      </c>
      <c r="AR256" s="279">
        <f t="shared" si="81"/>
        <v>2006.21</v>
      </c>
      <c r="AS256" s="279">
        <f t="shared" si="81"/>
        <v>2006.21</v>
      </c>
      <c r="AT256" s="279">
        <f t="shared" si="81"/>
        <v>2006.21</v>
      </c>
      <c r="AU256" s="280">
        <f t="shared" si="79"/>
        <v>24074.519999999993</v>
      </c>
      <c r="AV256" s="280">
        <f t="shared" si="86"/>
        <v>2006.21</v>
      </c>
      <c r="AW256" s="280">
        <f t="shared" si="86"/>
        <v>2006.21</v>
      </c>
      <c r="AX256" s="280">
        <f t="shared" si="86"/>
        <v>2006.21</v>
      </c>
      <c r="AY256" s="280">
        <f t="shared" si="86"/>
        <v>2006.21</v>
      </c>
      <c r="AZ256" s="280">
        <f t="shared" si="84"/>
        <v>2006.21</v>
      </c>
      <c r="BA256" s="280">
        <f t="shared" si="84"/>
        <v>2006.21</v>
      </c>
      <c r="BB256" s="280">
        <f t="shared" si="84"/>
        <v>2006.21</v>
      </c>
      <c r="BC256" s="280">
        <f t="shared" si="83"/>
        <v>2006.21</v>
      </c>
      <c r="BD256" s="280">
        <f t="shared" si="83"/>
        <v>2006.21</v>
      </c>
      <c r="BE256" s="280">
        <f t="shared" si="83"/>
        <v>2006.21</v>
      </c>
      <c r="BF256" s="280">
        <f t="shared" si="83"/>
        <v>2006.21</v>
      </c>
      <c r="BG256" s="280">
        <f t="shared" si="83"/>
        <v>2006.21</v>
      </c>
      <c r="BH256" s="280">
        <f t="shared" si="83"/>
        <v>2006.21</v>
      </c>
      <c r="BI256" s="280">
        <f t="shared" si="82"/>
        <v>2006.21</v>
      </c>
      <c r="BJ256" s="280">
        <f t="shared" si="82"/>
        <v>2006.21</v>
      </c>
      <c r="BK256" s="280">
        <f t="shared" si="82"/>
        <v>2006.21</v>
      </c>
      <c r="BL256" s="279">
        <f t="shared" si="80"/>
        <v>24074.519999999993</v>
      </c>
    </row>
    <row r="257" spans="1:64" x14ac:dyDescent="0.25">
      <c r="A257" s="268" t="s">
        <v>287</v>
      </c>
      <c r="B257" s="175">
        <v>3.9699999999999999E-2</v>
      </c>
      <c r="C257" s="175">
        <v>3.9699999999999999E-2</v>
      </c>
      <c r="D257" s="272">
        <v>2012654.95</v>
      </c>
      <c r="E257" s="272">
        <v>2012654.95</v>
      </c>
      <c r="F257" s="272">
        <v>2012654.95</v>
      </c>
      <c r="G257" s="272">
        <v>2012654.95</v>
      </c>
      <c r="H257" s="272">
        <v>2012654.95</v>
      </c>
      <c r="I257" s="272">
        <v>2012654.95</v>
      </c>
      <c r="J257" s="272">
        <v>2012654.95</v>
      </c>
      <c r="K257" s="272">
        <v>2012654.95</v>
      </c>
      <c r="L257" s="272">
        <v>2012654.95</v>
      </c>
      <c r="M257" s="272">
        <v>2012654.95</v>
      </c>
      <c r="N257" s="272">
        <v>2012654.95</v>
      </c>
      <c r="O257" s="272">
        <v>2012654.95</v>
      </c>
      <c r="P257" s="272">
        <f t="shared" si="77"/>
        <v>24151859.399999995</v>
      </c>
      <c r="Q257" s="272">
        <v>2012654.95</v>
      </c>
      <c r="R257" s="272">
        <v>2012654.95</v>
      </c>
      <c r="S257" s="272">
        <v>2012654.95</v>
      </c>
      <c r="T257" s="272">
        <v>2012654.95</v>
      </c>
      <c r="U257" s="272">
        <v>2012654.95</v>
      </c>
      <c r="V257" s="272">
        <v>2012654.95</v>
      </c>
      <c r="W257" s="272">
        <v>2012654.95</v>
      </c>
      <c r="X257" s="272">
        <v>2012654.95</v>
      </c>
      <c r="Y257" s="272">
        <v>2012654.95</v>
      </c>
      <c r="Z257" s="272">
        <v>2012654.95</v>
      </c>
      <c r="AA257" s="272">
        <v>2012654.95</v>
      </c>
      <c r="AB257" s="272">
        <v>2012654.95</v>
      </c>
      <c r="AC257" s="272">
        <v>2012654.95</v>
      </c>
      <c r="AD257" s="272">
        <v>2012654.95</v>
      </c>
      <c r="AE257" s="272">
        <v>2012654.95</v>
      </c>
      <c r="AF257" s="272">
        <v>2012654.95</v>
      </c>
      <c r="AG257" s="170">
        <f t="shared" si="78"/>
        <v>24151859.399999995</v>
      </c>
      <c r="AI257" s="279">
        <f t="shared" si="85"/>
        <v>6658.53</v>
      </c>
      <c r="AJ257" s="279">
        <f t="shared" si="85"/>
        <v>6658.53</v>
      </c>
      <c r="AK257" s="279">
        <f t="shared" si="85"/>
        <v>6658.53</v>
      </c>
      <c r="AL257" s="279">
        <f t="shared" si="85"/>
        <v>6658.53</v>
      </c>
      <c r="AM257" s="279">
        <f t="shared" si="85"/>
        <v>6658.53</v>
      </c>
      <c r="AN257" s="279">
        <f t="shared" si="85"/>
        <v>6658.53</v>
      </c>
      <c r="AO257" s="279">
        <f t="shared" si="81"/>
        <v>6658.53</v>
      </c>
      <c r="AP257" s="279">
        <f t="shared" si="81"/>
        <v>6658.53</v>
      </c>
      <c r="AQ257" s="279">
        <f t="shared" si="81"/>
        <v>6658.53</v>
      </c>
      <c r="AR257" s="279">
        <f t="shared" si="81"/>
        <v>6658.53</v>
      </c>
      <c r="AS257" s="279">
        <f t="shared" si="81"/>
        <v>6658.53</v>
      </c>
      <c r="AT257" s="279">
        <f t="shared" si="81"/>
        <v>6658.53</v>
      </c>
      <c r="AU257" s="280">
        <f t="shared" si="79"/>
        <v>79902.36</v>
      </c>
      <c r="AV257" s="280">
        <f t="shared" si="86"/>
        <v>6658.53</v>
      </c>
      <c r="AW257" s="280">
        <f t="shared" si="86"/>
        <v>6658.53</v>
      </c>
      <c r="AX257" s="280">
        <f t="shared" si="86"/>
        <v>6658.53</v>
      </c>
      <c r="AY257" s="280">
        <f t="shared" si="86"/>
        <v>6658.53</v>
      </c>
      <c r="AZ257" s="280">
        <f t="shared" si="84"/>
        <v>6658.53</v>
      </c>
      <c r="BA257" s="280">
        <f t="shared" si="84"/>
        <v>6658.53</v>
      </c>
      <c r="BB257" s="280">
        <f t="shared" si="84"/>
        <v>6658.53</v>
      </c>
      <c r="BC257" s="280">
        <f t="shared" si="83"/>
        <v>6658.53</v>
      </c>
      <c r="BD257" s="280">
        <f t="shared" si="83"/>
        <v>6658.53</v>
      </c>
      <c r="BE257" s="280">
        <f t="shared" si="83"/>
        <v>6658.53</v>
      </c>
      <c r="BF257" s="280">
        <f t="shared" si="83"/>
        <v>6658.53</v>
      </c>
      <c r="BG257" s="280">
        <f t="shared" si="83"/>
        <v>6658.53</v>
      </c>
      <c r="BH257" s="280">
        <f t="shared" si="83"/>
        <v>6658.53</v>
      </c>
      <c r="BI257" s="280">
        <f t="shared" si="82"/>
        <v>6658.53</v>
      </c>
      <c r="BJ257" s="280">
        <f t="shared" si="82"/>
        <v>6658.53</v>
      </c>
      <c r="BK257" s="280">
        <f t="shared" si="82"/>
        <v>6658.53</v>
      </c>
      <c r="BL257" s="279">
        <f t="shared" si="80"/>
        <v>79902.36</v>
      </c>
    </row>
    <row r="258" spans="1:64" x14ac:dyDescent="0.25">
      <c r="A258" s="268" t="s">
        <v>288</v>
      </c>
      <c r="B258" s="175">
        <v>2.76E-2</v>
      </c>
      <c r="C258" s="175">
        <v>2.76E-2</v>
      </c>
      <c r="D258" s="272">
        <v>4660156.04</v>
      </c>
      <c r="E258" s="272">
        <v>4660156.04</v>
      </c>
      <c r="F258" s="272">
        <v>4660156.04</v>
      </c>
      <c r="G258" s="272">
        <v>4660156.04</v>
      </c>
      <c r="H258" s="272">
        <v>4660156.04</v>
      </c>
      <c r="I258" s="272">
        <v>4660156.04</v>
      </c>
      <c r="J258" s="272">
        <v>4660156.04</v>
      </c>
      <c r="K258" s="272">
        <v>4660156.04</v>
      </c>
      <c r="L258" s="272">
        <v>4660156.04</v>
      </c>
      <c r="M258" s="272">
        <v>4660156.04</v>
      </c>
      <c r="N258" s="272">
        <v>4660156.04</v>
      </c>
      <c r="O258" s="272">
        <v>4660156.04</v>
      </c>
      <c r="P258" s="272">
        <f t="shared" si="77"/>
        <v>55921872.479999997</v>
      </c>
      <c r="Q258" s="272">
        <v>4660156.04</v>
      </c>
      <c r="R258" s="272">
        <v>4660156.04</v>
      </c>
      <c r="S258" s="272">
        <v>4660156.04</v>
      </c>
      <c r="T258" s="272">
        <v>4660156.04</v>
      </c>
      <c r="U258" s="272">
        <v>4660156.04</v>
      </c>
      <c r="V258" s="272">
        <v>4660156.04</v>
      </c>
      <c r="W258" s="272">
        <v>4660156.04</v>
      </c>
      <c r="X258" s="272">
        <v>4660156.04</v>
      </c>
      <c r="Y258" s="272">
        <v>4660156.04</v>
      </c>
      <c r="Z258" s="272">
        <v>4660156.04</v>
      </c>
      <c r="AA258" s="272">
        <v>4660156.04</v>
      </c>
      <c r="AB258" s="272">
        <v>4660156.04</v>
      </c>
      <c r="AC258" s="272">
        <v>4660156.04</v>
      </c>
      <c r="AD258" s="272">
        <v>4660156.04</v>
      </c>
      <c r="AE258" s="272">
        <v>4660156.04</v>
      </c>
      <c r="AF258" s="272">
        <v>4660156.04</v>
      </c>
      <c r="AG258" s="170">
        <f t="shared" si="78"/>
        <v>55921872.479999997</v>
      </c>
      <c r="AI258" s="279">
        <f t="shared" si="85"/>
        <v>10718.36</v>
      </c>
      <c r="AJ258" s="279">
        <f t="shared" si="85"/>
        <v>10718.36</v>
      </c>
      <c r="AK258" s="279">
        <f t="shared" si="85"/>
        <v>10718.36</v>
      </c>
      <c r="AL258" s="279">
        <f t="shared" si="85"/>
        <v>10718.36</v>
      </c>
      <c r="AM258" s="279">
        <f t="shared" si="85"/>
        <v>10718.36</v>
      </c>
      <c r="AN258" s="279">
        <f t="shared" si="85"/>
        <v>10718.36</v>
      </c>
      <c r="AO258" s="279">
        <f t="shared" si="81"/>
        <v>10718.36</v>
      </c>
      <c r="AP258" s="279">
        <f t="shared" si="81"/>
        <v>10718.36</v>
      </c>
      <c r="AQ258" s="279">
        <f t="shared" si="81"/>
        <v>10718.36</v>
      </c>
      <c r="AR258" s="279">
        <f t="shared" si="81"/>
        <v>10718.36</v>
      </c>
      <c r="AS258" s="279">
        <f t="shared" si="81"/>
        <v>10718.36</v>
      </c>
      <c r="AT258" s="279">
        <f t="shared" si="81"/>
        <v>10718.36</v>
      </c>
      <c r="AU258" s="280">
        <f t="shared" si="79"/>
        <v>128620.32</v>
      </c>
      <c r="AV258" s="280">
        <f t="shared" si="86"/>
        <v>10718.36</v>
      </c>
      <c r="AW258" s="280">
        <f t="shared" si="86"/>
        <v>10718.36</v>
      </c>
      <c r="AX258" s="280">
        <f t="shared" si="86"/>
        <v>10718.36</v>
      </c>
      <c r="AY258" s="280">
        <f t="shared" si="86"/>
        <v>10718.36</v>
      </c>
      <c r="AZ258" s="280">
        <f t="shared" si="84"/>
        <v>10718.36</v>
      </c>
      <c r="BA258" s="280">
        <f t="shared" si="84"/>
        <v>10718.36</v>
      </c>
      <c r="BB258" s="280">
        <f t="shared" si="84"/>
        <v>10718.36</v>
      </c>
      <c r="BC258" s="280">
        <f t="shared" si="83"/>
        <v>10718.36</v>
      </c>
      <c r="BD258" s="280">
        <f t="shared" si="83"/>
        <v>10718.36</v>
      </c>
      <c r="BE258" s="280">
        <f t="shared" si="83"/>
        <v>10718.36</v>
      </c>
      <c r="BF258" s="280">
        <f t="shared" si="83"/>
        <v>10718.36</v>
      </c>
      <c r="BG258" s="280">
        <f t="shared" si="83"/>
        <v>10718.36</v>
      </c>
      <c r="BH258" s="280">
        <f t="shared" si="83"/>
        <v>10718.36</v>
      </c>
      <c r="BI258" s="280">
        <f t="shared" si="82"/>
        <v>10718.36</v>
      </c>
      <c r="BJ258" s="280">
        <f t="shared" si="82"/>
        <v>10718.36</v>
      </c>
      <c r="BK258" s="280">
        <f t="shared" si="82"/>
        <v>10718.36</v>
      </c>
      <c r="BL258" s="279">
        <f t="shared" si="80"/>
        <v>128620.32</v>
      </c>
    </row>
    <row r="259" spans="1:64" x14ac:dyDescent="0.25">
      <c r="A259" s="268" t="s">
        <v>289</v>
      </c>
      <c r="B259" s="175">
        <v>4.24E-2</v>
      </c>
      <c r="C259" s="175">
        <v>4.24E-2</v>
      </c>
      <c r="D259" s="272">
        <v>1443810.04</v>
      </c>
      <c r="E259" s="272">
        <v>1443810.04</v>
      </c>
      <c r="F259" s="272">
        <v>1443810.04</v>
      </c>
      <c r="G259" s="272">
        <v>1443810.04</v>
      </c>
      <c r="H259" s="272">
        <v>1443810.04</v>
      </c>
      <c r="I259" s="272">
        <v>1443810.04</v>
      </c>
      <c r="J259" s="272">
        <v>1443810.04</v>
      </c>
      <c r="K259" s="272">
        <v>1443810.04</v>
      </c>
      <c r="L259" s="272">
        <v>1443810.04</v>
      </c>
      <c r="M259" s="272">
        <v>1443810.04</v>
      </c>
      <c r="N259" s="272">
        <v>1443810.04</v>
      </c>
      <c r="O259" s="272">
        <v>1443810.04</v>
      </c>
      <c r="P259" s="272">
        <f t="shared" si="77"/>
        <v>17325720.479999997</v>
      </c>
      <c r="Q259" s="272">
        <v>1443810.04</v>
      </c>
      <c r="R259" s="272">
        <v>1443810.04</v>
      </c>
      <c r="S259" s="272">
        <v>1443810.04</v>
      </c>
      <c r="T259" s="272">
        <v>1443810.04</v>
      </c>
      <c r="U259" s="272">
        <v>1443810.04</v>
      </c>
      <c r="V259" s="272">
        <v>1443810.04</v>
      </c>
      <c r="W259" s="272">
        <v>1443810.04</v>
      </c>
      <c r="X259" s="272">
        <v>1443810.04</v>
      </c>
      <c r="Y259" s="272">
        <v>1443810.04</v>
      </c>
      <c r="Z259" s="272">
        <v>1443810.04</v>
      </c>
      <c r="AA259" s="272">
        <v>1443810.04</v>
      </c>
      <c r="AB259" s="272">
        <v>1443810.04</v>
      </c>
      <c r="AC259" s="272">
        <v>1443810.04</v>
      </c>
      <c r="AD259" s="272">
        <v>1443810.04</v>
      </c>
      <c r="AE259" s="272">
        <v>1443810.04</v>
      </c>
      <c r="AF259" s="272">
        <v>1443810.04</v>
      </c>
      <c r="AG259" s="170">
        <f t="shared" si="78"/>
        <v>17325720.479999997</v>
      </c>
      <c r="AI259" s="279">
        <f t="shared" si="85"/>
        <v>5101.46</v>
      </c>
      <c r="AJ259" s="279">
        <f t="shared" si="85"/>
        <v>5101.46</v>
      </c>
      <c r="AK259" s="279">
        <f t="shared" si="85"/>
        <v>5101.46</v>
      </c>
      <c r="AL259" s="279">
        <f t="shared" si="85"/>
        <v>5101.46</v>
      </c>
      <c r="AM259" s="279">
        <f t="shared" si="85"/>
        <v>5101.46</v>
      </c>
      <c r="AN259" s="279">
        <f t="shared" si="85"/>
        <v>5101.46</v>
      </c>
      <c r="AO259" s="279">
        <f t="shared" si="81"/>
        <v>5101.46</v>
      </c>
      <c r="AP259" s="279">
        <f t="shared" si="81"/>
        <v>5101.46</v>
      </c>
      <c r="AQ259" s="279">
        <f t="shared" si="81"/>
        <v>5101.46</v>
      </c>
      <c r="AR259" s="279">
        <f t="shared" si="81"/>
        <v>5101.46</v>
      </c>
      <c r="AS259" s="279">
        <f t="shared" si="81"/>
        <v>5101.46</v>
      </c>
      <c r="AT259" s="279">
        <f t="shared" si="81"/>
        <v>5101.46</v>
      </c>
      <c r="AU259" s="280">
        <f t="shared" si="79"/>
        <v>61217.52</v>
      </c>
      <c r="AV259" s="280">
        <f t="shared" si="86"/>
        <v>5101.46</v>
      </c>
      <c r="AW259" s="280">
        <f t="shared" si="86"/>
        <v>5101.46</v>
      </c>
      <c r="AX259" s="280">
        <f t="shared" si="86"/>
        <v>5101.46</v>
      </c>
      <c r="AY259" s="280">
        <f t="shared" si="86"/>
        <v>5101.46</v>
      </c>
      <c r="AZ259" s="280">
        <f t="shared" si="84"/>
        <v>5101.46</v>
      </c>
      <c r="BA259" s="280">
        <f t="shared" si="84"/>
        <v>5101.46</v>
      </c>
      <c r="BB259" s="280">
        <f t="shared" si="84"/>
        <v>5101.46</v>
      </c>
      <c r="BC259" s="280">
        <f t="shared" si="83"/>
        <v>5101.46</v>
      </c>
      <c r="BD259" s="280">
        <f t="shared" si="83"/>
        <v>5101.46</v>
      </c>
      <c r="BE259" s="280">
        <f t="shared" si="83"/>
        <v>5101.46</v>
      </c>
      <c r="BF259" s="280">
        <f t="shared" si="83"/>
        <v>5101.46</v>
      </c>
      <c r="BG259" s="280">
        <f t="shared" si="83"/>
        <v>5101.46</v>
      </c>
      <c r="BH259" s="280">
        <f t="shared" si="83"/>
        <v>5101.46</v>
      </c>
      <c r="BI259" s="280">
        <f t="shared" si="82"/>
        <v>5101.46</v>
      </c>
      <c r="BJ259" s="280">
        <f t="shared" si="82"/>
        <v>5101.46</v>
      </c>
      <c r="BK259" s="280">
        <f t="shared" si="82"/>
        <v>5101.46</v>
      </c>
      <c r="BL259" s="279">
        <f t="shared" si="80"/>
        <v>61217.52</v>
      </c>
    </row>
    <row r="260" spans="1:64" x14ac:dyDescent="0.25">
      <c r="A260" s="268" t="s">
        <v>290</v>
      </c>
      <c r="B260" s="175">
        <v>0.19170000000000001</v>
      </c>
      <c r="C260" s="175">
        <v>0.19170000000000001</v>
      </c>
      <c r="D260" s="272">
        <v>291451.55</v>
      </c>
      <c r="E260" s="272">
        <v>291451.55</v>
      </c>
      <c r="F260" s="272">
        <v>291451.55</v>
      </c>
      <c r="G260" s="272">
        <v>291451.55</v>
      </c>
      <c r="H260" s="272">
        <v>291451.55</v>
      </c>
      <c r="I260" s="272">
        <v>291451.55</v>
      </c>
      <c r="J260" s="272">
        <v>291451.55</v>
      </c>
      <c r="K260" s="272">
        <v>291451.55</v>
      </c>
      <c r="L260" s="272">
        <v>291451.55</v>
      </c>
      <c r="M260" s="272">
        <v>291451.55</v>
      </c>
      <c r="N260" s="272">
        <v>291451.55</v>
      </c>
      <c r="O260" s="272">
        <v>291451.55</v>
      </c>
      <c r="P260" s="272">
        <f t="shared" si="77"/>
        <v>3497418.5999999992</v>
      </c>
      <c r="Q260" s="272">
        <v>291451.55</v>
      </c>
      <c r="R260" s="272">
        <v>291451.55</v>
      </c>
      <c r="S260" s="272">
        <v>291451.55</v>
      </c>
      <c r="T260" s="272">
        <v>291451.55</v>
      </c>
      <c r="U260" s="272">
        <v>291451.55</v>
      </c>
      <c r="V260" s="272">
        <v>291451.55</v>
      </c>
      <c r="W260" s="272">
        <v>291451.55</v>
      </c>
      <c r="X260" s="272">
        <v>291451.55</v>
      </c>
      <c r="Y260" s="272">
        <v>291451.55</v>
      </c>
      <c r="Z260" s="272">
        <v>291451.55</v>
      </c>
      <c r="AA260" s="272">
        <v>291451.55</v>
      </c>
      <c r="AB260" s="272">
        <v>291451.55</v>
      </c>
      <c r="AC260" s="272">
        <v>291451.55</v>
      </c>
      <c r="AD260" s="272">
        <v>291451.55</v>
      </c>
      <c r="AE260" s="272">
        <v>291451.55</v>
      </c>
      <c r="AF260" s="272">
        <v>291451.55</v>
      </c>
      <c r="AG260" s="170">
        <f t="shared" si="78"/>
        <v>3497418.5999999992</v>
      </c>
      <c r="AI260" s="279">
        <f t="shared" si="85"/>
        <v>4655.9399999999996</v>
      </c>
      <c r="AJ260" s="279">
        <f t="shared" si="85"/>
        <v>4655.9399999999996</v>
      </c>
      <c r="AK260" s="279">
        <f t="shared" si="85"/>
        <v>4655.9399999999996</v>
      </c>
      <c r="AL260" s="279">
        <f t="shared" si="85"/>
        <v>4655.9399999999996</v>
      </c>
      <c r="AM260" s="279">
        <f t="shared" si="85"/>
        <v>4655.9399999999996</v>
      </c>
      <c r="AN260" s="279">
        <f t="shared" si="85"/>
        <v>4655.9399999999996</v>
      </c>
      <c r="AO260" s="279">
        <f t="shared" si="81"/>
        <v>4655.9399999999996</v>
      </c>
      <c r="AP260" s="279">
        <f t="shared" si="81"/>
        <v>4655.9399999999996</v>
      </c>
      <c r="AQ260" s="279">
        <f t="shared" si="81"/>
        <v>4655.9399999999996</v>
      </c>
      <c r="AR260" s="279">
        <f t="shared" si="81"/>
        <v>4655.9399999999996</v>
      </c>
      <c r="AS260" s="279">
        <f t="shared" si="81"/>
        <v>4655.9399999999996</v>
      </c>
      <c r="AT260" s="279">
        <f t="shared" si="81"/>
        <v>4655.9399999999996</v>
      </c>
      <c r="AU260" s="280">
        <f t="shared" si="79"/>
        <v>55871.280000000006</v>
      </c>
      <c r="AV260" s="280">
        <f t="shared" si="86"/>
        <v>4655.9399999999996</v>
      </c>
      <c r="AW260" s="280">
        <f t="shared" si="86"/>
        <v>4655.9399999999996</v>
      </c>
      <c r="AX260" s="280">
        <f t="shared" si="86"/>
        <v>4655.9399999999996</v>
      </c>
      <c r="AY260" s="280">
        <f t="shared" si="86"/>
        <v>4655.9399999999996</v>
      </c>
      <c r="AZ260" s="280">
        <f t="shared" si="84"/>
        <v>4655.9399999999996</v>
      </c>
      <c r="BA260" s="280">
        <f t="shared" si="84"/>
        <v>4655.9399999999996</v>
      </c>
      <c r="BB260" s="280">
        <f t="shared" si="84"/>
        <v>4655.9399999999996</v>
      </c>
      <c r="BC260" s="280">
        <f t="shared" si="83"/>
        <v>4655.9399999999996</v>
      </c>
      <c r="BD260" s="280">
        <f t="shared" si="83"/>
        <v>4655.9399999999996</v>
      </c>
      <c r="BE260" s="280">
        <f t="shared" si="83"/>
        <v>4655.9399999999996</v>
      </c>
      <c r="BF260" s="280">
        <f t="shared" si="83"/>
        <v>4655.9399999999996</v>
      </c>
      <c r="BG260" s="280">
        <f t="shared" si="83"/>
        <v>4655.9399999999996</v>
      </c>
      <c r="BH260" s="280">
        <f t="shared" si="83"/>
        <v>4655.9399999999996</v>
      </c>
      <c r="BI260" s="280">
        <f t="shared" si="82"/>
        <v>4655.9399999999996</v>
      </c>
      <c r="BJ260" s="280">
        <f t="shared" si="82"/>
        <v>4655.9399999999996</v>
      </c>
      <c r="BK260" s="280">
        <f t="shared" si="82"/>
        <v>4655.9399999999996</v>
      </c>
      <c r="BL260" s="279">
        <f t="shared" si="80"/>
        <v>55871.280000000006</v>
      </c>
    </row>
    <row r="261" spans="1:64" x14ac:dyDescent="0.25">
      <c r="A261" s="268" t="s">
        <v>291</v>
      </c>
      <c r="B261" s="175">
        <v>4.1599999999999998E-2</v>
      </c>
      <c r="C261" s="175">
        <v>4.1599999999999998E-2</v>
      </c>
      <c r="D261" s="272">
        <v>2158696.2599999998</v>
      </c>
      <c r="E261" s="272">
        <v>2182515.41</v>
      </c>
      <c r="F261" s="272">
        <v>2182515.41</v>
      </c>
      <c r="G261" s="272">
        <v>2182515.41</v>
      </c>
      <c r="H261" s="272">
        <v>2182515.41</v>
      </c>
      <c r="I261" s="272">
        <v>2182515.41</v>
      </c>
      <c r="J261" s="272">
        <v>2182515.41</v>
      </c>
      <c r="K261" s="272">
        <v>2182515.41</v>
      </c>
      <c r="L261" s="272">
        <v>2182515.41</v>
      </c>
      <c r="M261" s="272">
        <v>2194160.6800000002</v>
      </c>
      <c r="N261" s="272">
        <v>2205805.9500000002</v>
      </c>
      <c r="O261" s="272">
        <v>2205805.9500000002</v>
      </c>
      <c r="P261" s="272">
        <f t="shared" si="77"/>
        <v>26224592.120000001</v>
      </c>
      <c r="Q261" s="272">
        <v>2205805.9500000002</v>
      </c>
      <c r="R261" s="272">
        <v>2205805.9500000002</v>
      </c>
      <c r="S261" s="272">
        <v>2205805.9500000002</v>
      </c>
      <c r="T261" s="272">
        <v>2205805.9500000002</v>
      </c>
      <c r="U261" s="272">
        <v>2205805.9500000002</v>
      </c>
      <c r="V261" s="272">
        <v>2205805.9500000002</v>
      </c>
      <c r="W261" s="272">
        <v>2205805.9500000002</v>
      </c>
      <c r="X261" s="272">
        <v>2205805.9500000002</v>
      </c>
      <c r="Y261" s="272">
        <v>2205805.9500000002</v>
      </c>
      <c r="Z261" s="272">
        <v>2205805.9500000002</v>
      </c>
      <c r="AA261" s="272">
        <v>2205805.9500000002</v>
      </c>
      <c r="AB261" s="272">
        <v>2205805.9500000002</v>
      </c>
      <c r="AC261" s="272">
        <v>2205805.9500000002</v>
      </c>
      <c r="AD261" s="272">
        <v>2205805.9500000002</v>
      </c>
      <c r="AE261" s="272">
        <v>2205805.9500000002</v>
      </c>
      <c r="AF261" s="272">
        <v>2205805.9500000002</v>
      </c>
      <c r="AG261" s="170">
        <f t="shared" si="78"/>
        <v>26469671.399999995</v>
      </c>
      <c r="AI261" s="279">
        <f t="shared" si="85"/>
        <v>7483.48</v>
      </c>
      <c r="AJ261" s="279">
        <f t="shared" si="85"/>
        <v>7566.05</v>
      </c>
      <c r="AK261" s="279">
        <f t="shared" si="85"/>
        <v>7566.05</v>
      </c>
      <c r="AL261" s="279">
        <f t="shared" si="85"/>
        <v>7566.05</v>
      </c>
      <c r="AM261" s="279">
        <f t="shared" si="85"/>
        <v>7566.05</v>
      </c>
      <c r="AN261" s="279">
        <f t="shared" si="85"/>
        <v>7566.05</v>
      </c>
      <c r="AO261" s="279">
        <f t="shared" si="81"/>
        <v>7566.05</v>
      </c>
      <c r="AP261" s="279">
        <f t="shared" si="81"/>
        <v>7566.05</v>
      </c>
      <c r="AQ261" s="279">
        <f t="shared" si="81"/>
        <v>7566.05</v>
      </c>
      <c r="AR261" s="279">
        <f t="shared" si="81"/>
        <v>7606.42</v>
      </c>
      <c r="AS261" s="279">
        <f t="shared" si="81"/>
        <v>7646.79</v>
      </c>
      <c r="AT261" s="279">
        <f t="shared" si="81"/>
        <v>7646.79</v>
      </c>
      <c r="AU261" s="280">
        <f t="shared" si="79"/>
        <v>90911.87999999999</v>
      </c>
      <c r="AV261" s="280">
        <f t="shared" si="86"/>
        <v>7646.79</v>
      </c>
      <c r="AW261" s="280">
        <f t="shared" si="86"/>
        <v>7646.79</v>
      </c>
      <c r="AX261" s="280">
        <f t="shared" si="86"/>
        <v>7646.79</v>
      </c>
      <c r="AY261" s="280">
        <f t="shared" si="86"/>
        <v>7646.79</v>
      </c>
      <c r="AZ261" s="280">
        <f t="shared" si="84"/>
        <v>7646.79</v>
      </c>
      <c r="BA261" s="280">
        <f t="shared" si="84"/>
        <v>7646.79</v>
      </c>
      <c r="BB261" s="280">
        <f t="shared" si="84"/>
        <v>7646.79</v>
      </c>
      <c r="BC261" s="280">
        <f t="shared" si="83"/>
        <v>7646.79</v>
      </c>
      <c r="BD261" s="280">
        <f t="shared" si="83"/>
        <v>7646.79</v>
      </c>
      <c r="BE261" s="280">
        <f t="shared" si="83"/>
        <v>7646.79</v>
      </c>
      <c r="BF261" s="280">
        <f t="shared" si="83"/>
        <v>7646.79</v>
      </c>
      <c r="BG261" s="280">
        <f t="shared" si="83"/>
        <v>7646.79</v>
      </c>
      <c r="BH261" s="280">
        <f t="shared" si="83"/>
        <v>7646.79</v>
      </c>
      <c r="BI261" s="280">
        <f t="shared" si="82"/>
        <v>7646.79</v>
      </c>
      <c r="BJ261" s="280">
        <f t="shared" si="82"/>
        <v>7646.79</v>
      </c>
      <c r="BK261" s="280">
        <f t="shared" si="82"/>
        <v>7646.79</v>
      </c>
      <c r="BL261" s="279">
        <f t="shared" si="80"/>
        <v>91761.479999999981</v>
      </c>
    </row>
    <row r="262" spans="1:64" x14ac:dyDescent="0.25">
      <c r="A262" s="268" t="s">
        <v>292</v>
      </c>
      <c r="B262" s="175">
        <v>3.7900000000000003E-2</v>
      </c>
      <c r="C262" s="175">
        <v>3.7900000000000003E-2</v>
      </c>
      <c r="D262" s="272">
        <v>3653029.99</v>
      </c>
      <c r="E262" s="272">
        <v>3653029.99</v>
      </c>
      <c r="F262" s="272">
        <v>3653029.99</v>
      </c>
      <c r="G262" s="272">
        <v>3653029.99</v>
      </c>
      <c r="H262" s="272">
        <v>3653029.99</v>
      </c>
      <c r="I262" s="272">
        <v>3653029.99</v>
      </c>
      <c r="J262" s="272">
        <v>3662739.8050000002</v>
      </c>
      <c r="K262" s="272">
        <v>3672449.62</v>
      </c>
      <c r="L262" s="272">
        <v>3672449.62</v>
      </c>
      <c r="M262" s="272">
        <v>3672449.62</v>
      </c>
      <c r="N262" s="272">
        <v>3672449.62</v>
      </c>
      <c r="O262" s="272">
        <v>3672449.62</v>
      </c>
      <c r="P262" s="272">
        <f t="shared" ref="P262:P325" si="87">SUM(D262:O262)</f>
        <v>43943167.844999999</v>
      </c>
      <c r="Q262" s="272">
        <v>3672449.62</v>
      </c>
      <c r="R262" s="272">
        <v>3672449.62</v>
      </c>
      <c r="S262" s="272">
        <v>3672449.62</v>
      </c>
      <c r="T262" s="272">
        <v>3672449.62</v>
      </c>
      <c r="U262" s="272">
        <v>3672449.62</v>
      </c>
      <c r="V262" s="272">
        <v>3672449.62</v>
      </c>
      <c r="W262" s="272">
        <v>3672449.62</v>
      </c>
      <c r="X262" s="272">
        <v>3672449.62</v>
      </c>
      <c r="Y262" s="272">
        <v>3672449.62</v>
      </c>
      <c r="Z262" s="272">
        <v>3672449.62</v>
      </c>
      <c r="AA262" s="272">
        <v>3672449.62</v>
      </c>
      <c r="AB262" s="272">
        <v>3672449.62</v>
      </c>
      <c r="AC262" s="272">
        <v>3672449.62</v>
      </c>
      <c r="AD262" s="272">
        <v>3672449.62</v>
      </c>
      <c r="AE262" s="272">
        <v>3672449.62</v>
      </c>
      <c r="AF262" s="272">
        <v>3672449.62</v>
      </c>
      <c r="AG262" s="170">
        <f t="shared" ref="AG262:AG325" si="88">SUM(U262:AF262)</f>
        <v>44069395.439999998</v>
      </c>
      <c r="AI262" s="279">
        <f t="shared" si="85"/>
        <v>11537.49</v>
      </c>
      <c r="AJ262" s="279">
        <f t="shared" si="85"/>
        <v>11537.49</v>
      </c>
      <c r="AK262" s="279">
        <f t="shared" si="85"/>
        <v>11537.49</v>
      </c>
      <c r="AL262" s="279">
        <f t="shared" si="85"/>
        <v>11537.49</v>
      </c>
      <c r="AM262" s="279">
        <f t="shared" si="85"/>
        <v>11537.49</v>
      </c>
      <c r="AN262" s="279">
        <f t="shared" si="85"/>
        <v>11537.49</v>
      </c>
      <c r="AO262" s="279">
        <f t="shared" si="81"/>
        <v>11568.15</v>
      </c>
      <c r="AP262" s="279">
        <f t="shared" si="81"/>
        <v>11598.82</v>
      </c>
      <c r="AQ262" s="279">
        <f t="shared" si="81"/>
        <v>11598.82</v>
      </c>
      <c r="AR262" s="279">
        <f t="shared" si="81"/>
        <v>11598.82</v>
      </c>
      <c r="AS262" s="279">
        <f t="shared" si="81"/>
        <v>11598.82</v>
      </c>
      <c r="AT262" s="279">
        <f t="shared" si="81"/>
        <v>11598.82</v>
      </c>
      <c r="AU262" s="280">
        <f t="shared" ref="AU262:AU325" si="89">SUM(AI262:AT262)</f>
        <v>138787.19000000003</v>
      </c>
      <c r="AV262" s="280">
        <f t="shared" si="86"/>
        <v>11598.82</v>
      </c>
      <c r="AW262" s="280">
        <f t="shared" si="86"/>
        <v>11598.82</v>
      </c>
      <c r="AX262" s="280">
        <f t="shared" si="86"/>
        <v>11598.82</v>
      </c>
      <c r="AY262" s="280">
        <f t="shared" si="86"/>
        <v>11598.82</v>
      </c>
      <c r="AZ262" s="280">
        <f t="shared" si="84"/>
        <v>11598.82</v>
      </c>
      <c r="BA262" s="280">
        <f t="shared" si="84"/>
        <v>11598.82</v>
      </c>
      <c r="BB262" s="280">
        <f t="shared" si="84"/>
        <v>11598.82</v>
      </c>
      <c r="BC262" s="280">
        <f t="shared" si="83"/>
        <v>11598.82</v>
      </c>
      <c r="BD262" s="280">
        <f t="shared" si="83"/>
        <v>11598.82</v>
      </c>
      <c r="BE262" s="280">
        <f t="shared" si="83"/>
        <v>11598.82</v>
      </c>
      <c r="BF262" s="280">
        <f t="shared" si="83"/>
        <v>11598.82</v>
      </c>
      <c r="BG262" s="280">
        <f t="shared" si="83"/>
        <v>11598.82</v>
      </c>
      <c r="BH262" s="280">
        <f t="shared" si="83"/>
        <v>11598.82</v>
      </c>
      <c r="BI262" s="280">
        <f t="shared" si="82"/>
        <v>11598.82</v>
      </c>
      <c r="BJ262" s="280">
        <f t="shared" si="82"/>
        <v>11598.82</v>
      </c>
      <c r="BK262" s="280">
        <f t="shared" si="82"/>
        <v>11598.82</v>
      </c>
      <c r="BL262" s="279">
        <f t="shared" ref="BL262:BL325" si="90">SUM(AZ262:BK262)</f>
        <v>139185.84000000003</v>
      </c>
    </row>
    <row r="263" spans="1:64" x14ac:dyDescent="0.25">
      <c r="A263" s="268" t="s">
        <v>293</v>
      </c>
      <c r="B263" s="175">
        <v>3.8700000000000005E-2</v>
      </c>
      <c r="C263" s="175">
        <v>3.8700000000000005E-2</v>
      </c>
      <c r="D263" s="272">
        <v>3740231.32</v>
      </c>
      <c r="E263" s="272">
        <v>3740231.32</v>
      </c>
      <c r="F263" s="272">
        <v>3740231.32</v>
      </c>
      <c r="G263" s="272">
        <v>3740231.32</v>
      </c>
      <c r="H263" s="272">
        <v>3740231.32</v>
      </c>
      <c r="I263" s="272">
        <v>3740231.32</v>
      </c>
      <c r="J263" s="272">
        <v>3740231.32</v>
      </c>
      <c r="K263" s="272">
        <v>3740231.32</v>
      </c>
      <c r="L263" s="272">
        <v>3740231.32</v>
      </c>
      <c r="M263" s="272">
        <v>3740231.32</v>
      </c>
      <c r="N263" s="272">
        <v>3740231.32</v>
      </c>
      <c r="O263" s="272">
        <v>3740231.32</v>
      </c>
      <c r="P263" s="272">
        <f t="shared" si="87"/>
        <v>44882775.839999996</v>
      </c>
      <c r="Q263" s="272">
        <v>3740231.32</v>
      </c>
      <c r="R263" s="272">
        <v>3740231.32</v>
      </c>
      <c r="S263" s="272">
        <v>3740231.32</v>
      </c>
      <c r="T263" s="272">
        <v>3740231.32</v>
      </c>
      <c r="U263" s="272">
        <v>3740231.32</v>
      </c>
      <c r="V263" s="272">
        <v>3740231.32</v>
      </c>
      <c r="W263" s="272">
        <v>3740231.32</v>
      </c>
      <c r="X263" s="272">
        <v>3740231.32</v>
      </c>
      <c r="Y263" s="272">
        <v>3740231.32</v>
      </c>
      <c r="Z263" s="272">
        <v>3740231.32</v>
      </c>
      <c r="AA263" s="272">
        <v>3740231.32</v>
      </c>
      <c r="AB263" s="272">
        <v>3740231.32</v>
      </c>
      <c r="AC263" s="272">
        <v>3740231.32</v>
      </c>
      <c r="AD263" s="272">
        <v>3740231.32</v>
      </c>
      <c r="AE263" s="272">
        <v>3740231.32</v>
      </c>
      <c r="AF263" s="272">
        <v>3740231.32</v>
      </c>
      <c r="AG263" s="170">
        <f t="shared" si="88"/>
        <v>44882775.839999996</v>
      </c>
      <c r="AI263" s="279">
        <f t="shared" si="85"/>
        <v>12062.25</v>
      </c>
      <c r="AJ263" s="279">
        <f t="shared" si="85"/>
        <v>12062.25</v>
      </c>
      <c r="AK263" s="279">
        <f t="shared" si="85"/>
        <v>12062.25</v>
      </c>
      <c r="AL263" s="279">
        <f t="shared" si="85"/>
        <v>12062.25</v>
      </c>
      <c r="AM263" s="279">
        <f t="shared" si="85"/>
        <v>12062.25</v>
      </c>
      <c r="AN263" s="279">
        <f t="shared" si="85"/>
        <v>12062.25</v>
      </c>
      <c r="AO263" s="279">
        <f t="shared" si="81"/>
        <v>12062.25</v>
      </c>
      <c r="AP263" s="279">
        <f t="shared" si="81"/>
        <v>12062.25</v>
      </c>
      <c r="AQ263" s="279">
        <f t="shared" si="81"/>
        <v>12062.25</v>
      </c>
      <c r="AR263" s="279">
        <f t="shared" si="81"/>
        <v>12062.25</v>
      </c>
      <c r="AS263" s="279">
        <f t="shared" si="81"/>
        <v>12062.25</v>
      </c>
      <c r="AT263" s="279">
        <f t="shared" si="81"/>
        <v>12062.25</v>
      </c>
      <c r="AU263" s="280">
        <f t="shared" si="89"/>
        <v>144747</v>
      </c>
      <c r="AV263" s="280">
        <f t="shared" si="86"/>
        <v>12062.25</v>
      </c>
      <c r="AW263" s="280">
        <f t="shared" si="86"/>
        <v>12062.25</v>
      </c>
      <c r="AX263" s="280">
        <f t="shared" si="86"/>
        <v>12062.25</v>
      </c>
      <c r="AY263" s="280">
        <f t="shared" si="86"/>
        <v>12062.25</v>
      </c>
      <c r="AZ263" s="280">
        <f t="shared" si="84"/>
        <v>12062.25</v>
      </c>
      <c r="BA263" s="280">
        <f t="shared" si="84"/>
        <v>12062.25</v>
      </c>
      <c r="BB263" s="280">
        <f t="shared" si="84"/>
        <v>12062.25</v>
      </c>
      <c r="BC263" s="280">
        <f t="shared" si="83"/>
        <v>12062.25</v>
      </c>
      <c r="BD263" s="280">
        <f t="shared" si="83"/>
        <v>12062.25</v>
      </c>
      <c r="BE263" s="280">
        <f t="shared" si="83"/>
        <v>12062.25</v>
      </c>
      <c r="BF263" s="280">
        <f t="shared" si="83"/>
        <v>12062.25</v>
      </c>
      <c r="BG263" s="280">
        <f t="shared" si="83"/>
        <v>12062.25</v>
      </c>
      <c r="BH263" s="280">
        <f t="shared" si="83"/>
        <v>12062.25</v>
      </c>
      <c r="BI263" s="280">
        <f t="shared" si="82"/>
        <v>12062.25</v>
      </c>
      <c r="BJ263" s="280">
        <f t="shared" si="82"/>
        <v>12062.25</v>
      </c>
      <c r="BK263" s="280">
        <f t="shared" si="82"/>
        <v>12062.25</v>
      </c>
      <c r="BL263" s="279">
        <f t="shared" si="90"/>
        <v>144747</v>
      </c>
    </row>
    <row r="264" spans="1:64" x14ac:dyDescent="0.25">
      <c r="A264" s="268" t="s">
        <v>294</v>
      </c>
      <c r="B264" s="175">
        <v>3.8600000000000002E-2</v>
      </c>
      <c r="C264" s="175">
        <v>3.8600000000000002E-2</v>
      </c>
      <c r="D264" s="272">
        <v>3588684.24</v>
      </c>
      <c r="E264" s="272">
        <v>3588684.24</v>
      </c>
      <c r="F264" s="272">
        <v>3588684.24</v>
      </c>
      <c r="G264" s="272">
        <v>3588684.24</v>
      </c>
      <c r="H264" s="272">
        <v>3588684.24</v>
      </c>
      <c r="I264" s="272">
        <v>3588684.24</v>
      </c>
      <c r="J264" s="272">
        <v>3588684.24</v>
      </c>
      <c r="K264" s="272">
        <v>3588684.24</v>
      </c>
      <c r="L264" s="272">
        <v>3588684.24</v>
      </c>
      <c r="M264" s="272">
        <v>3588684.24</v>
      </c>
      <c r="N264" s="272">
        <v>3588684.24</v>
      </c>
      <c r="O264" s="272">
        <v>3588684.24</v>
      </c>
      <c r="P264" s="272">
        <f t="shared" si="87"/>
        <v>43064210.880000018</v>
      </c>
      <c r="Q264" s="272">
        <v>3588684.24</v>
      </c>
      <c r="R264" s="272">
        <v>3588684.24</v>
      </c>
      <c r="S264" s="272">
        <v>3588684.24</v>
      </c>
      <c r="T264" s="272">
        <v>3588684.24</v>
      </c>
      <c r="U264" s="272">
        <v>3588684.24</v>
      </c>
      <c r="V264" s="272">
        <v>3588684.24</v>
      </c>
      <c r="W264" s="272">
        <v>3588684.24</v>
      </c>
      <c r="X264" s="272">
        <v>3588684.24</v>
      </c>
      <c r="Y264" s="272">
        <v>3588684.24</v>
      </c>
      <c r="Z264" s="272">
        <v>3588684.24</v>
      </c>
      <c r="AA264" s="272">
        <v>3588684.24</v>
      </c>
      <c r="AB264" s="272">
        <v>3588684.24</v>
      </c>
      <c r="AC264" s="272">
        <v>3588684.24</v>
      </c>
      <c r="AD264" s="272">
        <v>3588684.24</v>
      </c>
      <c r="AE264" s="272">
        <v>3588684.24</v>
      </c>
      <c r="AF264" s="272">
        <v>3588684.24</v>
      </c>
      <c r="AG264" s="170">
        <f t="shared" si="88"/>
        <v>43064210.880000018</v>
      </c>
      <c r="AI264" s="279">
        <f t="shared" si="85"/>
        <v>11543.6</v>
      </c>
      <c r="AJ264" s="279">
        <f t="shared" si="85"/>
        <v>11543.6</v>
      </c>
      <c r="AK264" s="279">
        <f t="shared" si="85"/>
        <v>11543.6</v>
      </c>
      <c r="AL264" s="279">
        <f t="shared" si="85"/>
        <v>11543.6</v>
      </c>
      <c r="AM264" s="279">
        <f t="shared" si="85"/>
        <v>11543.6</v>
      </c>
      <c r="AN264" s="279">
        <f t="shared" si="85"/>
        <v>11543.6</v>
      </c>
      <c r="AO264" s="279">
        <f t="shared" si="81"/>
        <v>11543.6</v>
      </c>
      <c r="AP264" s="279">
        <f t="shared" si="81"/>
        <v>11543.6</v>
      </c>
      <c r="AQ264" s="279">
        <f t="shared" si="81"/>
        <v>11543.6</v>
      </c>
      <c r="AR264" s="279">
        <f t="shared" si="81"/>
        <v>11543.6</v>
      </c>
      <c r="AS264" s="279">
        <f t="shared" si="81"/>
        <v>11543.6</v>
      </c>
      <c r="AT264" s="279">
        <f t="shared" si="81"/>
        <v>11543.6</v>
      </c>
      <c r="AU264" s="280">
        <f t="shared" si="89"/>
        <v>138523.20000000004</v>
      </c>
      <c r="AV264" s="280">
        <f t="shared" si="86"/>
        <v>11543.6</v>
      </c>
      <c r="AW264" s="280">
        <f t="shared" si="86"/>
        <v>11543.6</v>
      </c>
      <c r="AX264" s="280">
        <f t="shared" si="86"/>
        <v>11543.6</v>
      </c>
      <c r="AY264" s="280">
        <f t="shared" si="86"/>
        <v>11543.6</v>
      </c>
      <c r="AZ264" s="280">
        <f t="shared" si="84"/>
        <v>11543.6</v>
      </c>
      <c r="BA264" s="280">
        <f t="shared" si="84"/>
        <v>11543.6</v>
      </c>
      <c r="BB264" s="280">
        <f t="shared" si="84"/>
        <v>11543.6</v>
      </c>
      <c r="BC264" s="280">
        <f t="shared" si="83"/>
        <v>11543.6</v>
      </c>
      <c r="BD264" s="280">
        <f t="shared" si="83"/>
        <v>11543.6</v>
      </c>
      <c r="BE264" s="280">
        <f t="shared" si="83"/>
        <v>11543.6</v>
      </c>
      <c r="BF264" s="280">
        <f t="shared" si="83"/>
        <v>11543.6</v>
      </c>
      <c r="BG264" s="280">
        <f t="shared" si="83"/>
        <v>11543.6</v>
      </c>
      <c r="BH264" s="280">
        <f t="shared" si="83"/>
        <v>11543.6</v>
      </c>
      <c r="BI264" s="280">
        <f t="shared" si="82"/>
        <v>11543.6</v>
      </c>
      <c r="BJ264" s="280">
        <f t="shared" si="82"/>
        <v>11543.6</v>
      </c>
      <c r="BK264" s="280">
        <f t="shared" si="82"/>
        <v>11543.6</v>
      </c>
      <c r="BL264" s="279">
        <f t="shared" si="90"/>
        <v>138523.20000000004</v>
      </c>
    </row>
    <row r="265" spans="1:64" x14ac:dyDescent="0.25">
      <c r="A265" s="268" t="s">
        <v>295</v>
      </c>
      <c r="B265" s="175">
        <v>3.78E-2</v>
      </c>
      <c r="C265" s="175">
        <v>3.78E-2</v>
      </c>
      <c r="D265" s="272">
        <v>3559154.97</v>
      </c>
      <c r="E265" s="272">
        <v>3559154.97</v>
      </c>
      <c r="F265" s="272">
        <v>3559154.97</v>
      </c>
      <c r="G265" s="272">
        <v>3559154.97</v>
      </c>
      <c r="H265" s="272">
        <v>3559154.97</v>
      </c>
      <c r="I265" s="272">
        <v>3559154.97</v>
      </c>
      <c r="J265" s="272">
        <v>3559154.97</v>
      </c>
      <c r="K265" s="272">
        <v>3559154.97</v>
      </c>
      <c r="L265" s="272">
        <v>3559154.97</v>
      </c>
      <c r="M265" s="272">
        <v>3559154.97</v>
      </c>
      <c r="N265" s="272">
        <v>3559154.97</v>
      </c>
      <c r="O265" s="272">
        <v>3559154.97</v>
      </c>
      <c r="P265" s="272">
        <f t="shared" si="87"/>
        <v>42709859.639999993</v>
      </c>
      <c r="Q265" s="272">
        <v>3559154.97</v>
      </c>
      <c r="R265" s="272">
        <v>3559154.97</v>
      </c>
      <c r="S265" s="272">
        <v>3559154.97</v>
      </c>
      <c r="T265" s="272">
        <v>3559154.97</v>
      </c>
      <c r="U265" s="272">
        <v>3559154.97</v>
      </c>
      <c r="V265" s="272">
        <v>3559154.97</v>
      </c>
      <c r="W265" s="272">
        <v>3559154.97</v>
      </c>
      <c r="X265" s="272">
        <v>3559154.97</v>
      </c>
      <c r="Y265" s="272">
        <v>3559154.97</v>
      </c>
      <c r="Z265" s="272">
        <v>3559154.97</v>
      </c>
      <c r="AA265" s="272">
        <v>3559154.97</v>
      </c>
      <c r="AB265" s="272">
        <v>3559154.97</v>
      </c>
      <c r="AC265" s="272">
        <v>3559154.97</v>
      </c>
      <c r="AD265" s="272">
        <v>3559154.97</v>
      </c>
      <c r="AE265" s="272">
        <v>3559154.97</v>
      </c>
      <c r="AF265" s="272">
        <v>3559154.97</v>
      </c>
      <c r="AG265" s="170">
        <f t="shared" si="88"/>
        <v>42709859.639999993</v>
      </c>
      <c r="AI265" s="279">
        <f t="shared" si="85"/>
        <v>11211.34</v>
      </c>
      <c r="AJ265" s="279">
        <f t="shared" si="85"/>
        <v>11211.34</v>
      </c>
      <c r="AK265" s="279">
        <f t="shared" si="85"/>
        <v>11211.34</v>
      </c>
      <c r="AL265" s="279">
        <f t="shared" si="85"/>
        <v>11211.34</v>
      </c>
      <c r="AM265" s="279">
        <f t="shared" si="85"/>
        <v>11211.34</v>
      </c>
      <c r="AN265" s="279">
        <f t="shared" si="85"/>
        <v>11211.34</v>
      </c>
      <c r="AO265" s="279">
        <f t="shared" si="81"/>
        <v>11211.34</v>
      </c>
      <c r="AP265" s="279">
        <f t="shared" si="81"/>
        <v>11211.34</v>
      </c>
      <c r="AQ265" s="279">
        <f t="shared" si="81"/>
        <v>11211.34</v>
      </c>
      <c r="AR265" s="279">
        <f t="shared" si="81"/>
        <v>11211.34</v>
      </c>
      <c r="AS265" s="279">
        <f t="shared" si="81"/>
        <v>11211.34</v>
      </c>
      <c r="AT265" s="279">
        <f t="shared" si="81"/>
        <v>11211.34</v>
      </c>
      <c r="AU265" s="280">
        <f t="shared" si="89"/>
        <v>134536.07999999999</v>
      </c>
      <c r="AV265" s="280">
        <f t="shared" si="86"/>
        <v>11211.34</v>
      </c>
      <c r="AW265" s="280">
        <f t="shared" si="86"/>
        <v>11211.34</v>
      </c>
      <c r="AX265" s="280">
        <f t="shared" si="86"/>
        <v>11211.34</v>
      </c>
      <c r="AY265" s="280">
        <f t="shared" si="86"/>
        <v>11211.34</v>
      </c>
      <c r="AZ265" s="280">
        <f t="shared" si="84"/>
        <v>11211.34</v>
      </c>
      <c r="BA265" s="280">
        <f t="shared" si="84"/>
        <v>11211.34</v>
      </c>
      <c r="BB265" s="280">
        <f t="shared" si="84"/>
        <v>11211.34</v>
      </c>
      <c r="BC265" s="280">
        <f t="shared" si="83"/>
        <v>11211.34</v>
      </c>
      <c r="BD265" s="280">
        <f t="shared" si="83"/>
        <v>11211.34</v>
      </c>
      <c r="BE265" s="280">
        <f t="shared" si="83"/>
        <v>11211.34</v>
      </c>
      <c r="BF265" s="280">
        <f t="shared" si="83"/>
        <v>11211.34</v>
      </c>
      <c r="BG265" s="280">
        <f t="shared" si="83"/>
        <v>11211.34</v>
      </c>
      <c r="BH265" s="280">
        <f t="shared" si="83"/>
        <v>11211.34</v>
      </c>
      <c r="BI265" s="280">
        <f t="shared" si="82"/>
        <v>11211.34</v>
      </c>
      <c r="BJ265" s="280">
        <f t="shared" si="82"/>
        <v>11211.34</v>
      </c>
      <c r="BK265" s="280">
        <f t="shared" si="82"/>
        <v>11211.34</v>
      </c>
      <c r="BL265" s="279">
        <f t="shared" si="90"/>
        <v>134536.07999999999</v>
      </c>
    </row>
    <row r="266" spans="1:64" x14ac:dyDescent="0.25">
      <c r="A266" s="268" t="s">
        <v>296</v>
      </c>
      <c r="B266" s="175">
        <v>3.78E-2</v>
      </c>
      <c r="C266" s="175">
        <v>3.78E-2</v>
      </c>
      <c r="D266" s="272">
        <v>3548851.71</v>
      </c>
      <c r="E266" s="272">
        <v>3548851.71</v>
      </c>
      <c r="F266" s="272">
        <v>3548851.71</v>
      </c>
      <c r="G266" s="272">
        <v>3548851.71</v>
      </c>
      <c r="H266" s="272">
        <v>3548851.71</v>
      </c>
      <c r="I266" s="272">
        <v>3548851.71</v>
      </c>
      <c r="J266" s="272">
        <v>3548851.71</v>
      </c>
      <c r="K266" s="272">
        <v>3548851.71</v>
      </c>
      <c r="L266" s="272">
        <v>3548851.71</v>
      </c>
      <c r="M266" s="272">
        <v>3548851.71</v>
      </c>
      <c r="N266" s="272">
        <v>3548851.71</v>
      </c>
      <c r="O266" s="272">
        <v>3548851.71</v>
      </c>
      <c r="P266" s="272">
        <f t="shared" si="87"/>
        <v>42586220.520000003</v>
      </c>
      <c r="Q266" s="272">
        <v>3548851.71</v>
      </c>
      <c r="R266" s="272">
        <v>3548851.71</v>
      </c>
      <c r="S266" s="272">
        <v>3548851.71</v>
      </c>
      <c r="T266" s="272">
        <v>3548851.71</v>
      </c>
      <c r="U266" s="272">
        <v>3548851.71</v>
      </c>
      <c r="V266" s="272">
        <v>3548851.71</v>
      </c>
      <c r="W266" s="272">
        <v>3548851.71</v>
      </c>
      <c r="X266" s="272">
        <v>3548851.71</v>
      </c>
      <c r="Y266" s="272">
        <v>3548851.71</v>
      </c>
      <c r="Z266" s="272">
        <v>3548851.71</v>
      </c>
      <c r="AA266" s="272">
        <v>3548851.71</v>
      </c>
      <c r="AB266" s="272">
        <v>3548851.71</v>
      </c>
      <c r="AC266" s="272">
        <v>3548851.71</v>
      </c>
      <c r="AD266" s="272">
        <v>3548851.71</v>
      </c>
      <c r="AE266" s="272">
        <v>3548851.71</v>
      </c>
      <c r="AF266" s="272">
        <v>3548851.71</v>
      </c>
      <c r="AG266" s="170">
        <f t="shared" si="88"/>
        <v>42586220.520000003</v>
      </c>
      <c r="AI266" s="279">
        <f t="shared" si="85"/>
        <v>11178.88</v>
      </c>
      <c r="AJ266" s="279">
        <f t="shared" si="85"/>
        <v>11178.88</v>
      </c>
      <c r="AK266" s="279">
        <f t="shared" si="85"/>
        <v>11178.88</v>
      </c>
      <c r="AL266" s="279">
        <f t="shared" si="85"/>
        <v>11178.88</v>
      </c>
      <c r="AM266" s="279">
        <f t="shared" si="85"/>
        <v>11178.88</v>
      </c>
      <c r="AN266" s="279">
        <f t="shared" si="85"/>
        <v>11178.88</v>
      </c>
      <c r="AO266" s="279">
        <f t="shared" si="81"/>
        <v>11178.88</v>
      </c>
      <c r="AP266" s="279">
        <f t="shared" si="81"/>
        <v>11178.88</v>
      </c>
      <c r="AQ266" s="279">
        <f t="shared" si="81"/>
        <v>11178.88</v>
      </c>
      <c r="AR266" s="279">
        <f t="shared" si="81"/>
        <v>11178.88</v>
      </c>
      <c r="AS266" s="279">
        <f t="shared" si="81"/>
        <v>11178.88</v>
      </c>
      <c r="AT266" s="279">
        <f t="shared" si="81"/>
        <v>11178.88</v>
      </c>
      <c r="AU266" s="280">
        <f t="shared" si="89"/>
        <v>134146.56000000003</v>
      </c>
      <c r="AV266" s="280">
        <f t="shared" si="86"/>
        <v>11178.88</v>
      </c>
      <c r="AW266" s="280">
        <f t="shared" si="86"/>
        <v>11178.88</v>
      </c>
      <c r="AX266" s="280">
        <f t="shared" si="86"/>
        <v>11178.88</v>
      </c>
      <c r="AY266" s="280">
        <f t="shared" si="86"/>
        <v>11178.88</v>
      </c>
      <c r="AZ266" s="280">
        <f t="shared" si="84"/>
        <v>11178.88</v>
      </c>
      <c r="BA266" s="280">
        <f t="shared" si="84"/>
        <v>11178.88</v>
      </c>
      <c r="BB266" s="280">
        <f t="shared" si="84"/>
        <v>11178.88</v>
      </c>
      <c r="BC266" s="280">
        <f t="shared" si="83"/>
        <v>11178.88</v>
      </c>
      <c r="BD266" s="280">
        <f t="shared" si="83"/>
        <v>11178.88</v>
      </c>
      <c r="BE266" s="280">
        <f t="shared" si="83"/>
        <v>11178.88</v>
      </c>
      <c r="BF266" s="280">
        <f t="shared" si="83"/>
        <v>11178.88</v>
      </c>
      <c r="BG266" s="280">
        <f t="shared" si="83"/>
        <v>11178.88</v>
      </c>
      <c r="BH266" s="280">
        <f t="shared" si="83"/>
        <v>11178.88</v>
      </c>
      <c r="BI266" s="280">
        <f t="shared" si="82"/>
        <v>11178.88</v>
      </c>
      <c r="BJ266" s="280">
        <f t="shared" si="82"/>
        <v>11178.88</v>
      </c>
      <c r="BK266" s="280">
        <f t="shared" si="82"/>
        <v>11178.88</v>
      </c>
      <c r="BL266" s="279">
        <f t="shared" si="90"/>
        <v>134146.56000000003</v>
      </c>
    </row>
    <row r="267" spans="1:64" x14ac:dyDescent="0.25">
      <c r="A267" s="268" t="s">
        <v>297</v>
      </c>
      <c r="B267" s="175">
        <v>3.7900000000000003E-2</v>
      </c>
      <c r="C267" s="175">
        <v>3.7900000000000003E-2</v>
      </c>
      <c r="D267" s="272">
        <v>3655976.41</v>
      </c>
      <c r="E267" s="272">
        <v>3655976.41</v>
      </c>
      <c r="F267" s="272">
        <v>3655976.41</v>
      </c>
      <c r="G267" s="272">
        <v>3655976.41</v>
      </c>
      <c r="H267" s="272">
        <v>3655976.41</v>
      </c>
      <c r="I267" s="272">
        <v>3655976.41</v>
      </c>
      <c r="J267" s="272">
        <v>3655976.41</v>
      </c>
      <c r="K267" s="272">
        <v>3655976.41</v>
      </c>
      <c r="L267" s="272">
        <v>3655976.41</v>
      </c>
      <c r="M267" s="272">
        <v>3655976.41</v>
      </c>
      <c r="N267" s="272">
        <v>3655976.41</v>
      </c>
      <c r="O267" s="272">
        <v>3655976.41</v>
      </c>
      <c r="P267" s="272">
        <f t="shared" si="87"/>
        <v>43871716.920000002</v>
      </c>
      <c r="Q267" s="272">
        <v>3655976.41</v>
      </c>
      <c r="R267" s="272">
        <v>3655976.41</v>
      </c>
      <c r="S267" s="272">
        <v>3655976.41</v>
      </c>
      <c r="T267" s="272">
        <v>3655976.41</v>
      </c>
      <c r="U267" s="272">
        <v>3655976.41</v>
      </c>
      <c r="V267" s="272">
        <v>3655976.41</v>
      </c>
      <c r="W267" s="272">
        <v>3655976.41</v>
      </c>
      <c r="X267" s="272">
        <v>3655976.41</v>
      </c>
      <c r="Y267" s="272">
        <v>3655976.41</v>
      </c>
      <c r="Z267" s="272">
        <v>3655976.41</v>
      </c>
      <c r="AA267" s="272">
        <v>3655976.41</v>
      </c>
      <c r="AB267" s="272">
        <v>3655976.41</v>
      </c>
      <c r="AC267" s="272">
        <v>3655976.41</v>
      </c>
      <c r="AD267" s="272">
        <v>3655976.41</v>
      </c>
      <c r="AE267" s="272">
        <v>3655976.41</v>
      </c>
      <c r="AF267" s="272">
        <v>3655976.41</v>
      </c>
      <c r="AG267" s="170">
        <f t="shared" si="88"/>
        <v>43871716.920000002</v>
      </c>
      <c r="AI267" s="279">
        <f t="shared" si="85"/>
        <v>11546.79</v>
      </c>
      <c r="AJ267" s="279">
        <f t="shared" si="85"/>
        <v>11546.79</v>
      </c>
      <c r="AK267" s="279">
        <f t="shared" si="85"/>
        <v>11546.79</v>
      </c>
      <c r="AL267" s="279">
        <f t="shared" si="85"/>
        <v>11546.79</v>
      </c>
      <c r="AM267" s="279">
        <f t="shared" si="85"/>
        <v>11546.79</v>
      </c>
      <c r="AN267" s="279">
        <f t="shared" si="85"/>
        <v>11546.79</v>
      </c>
      <c r="AO267" s="279">
        <f t="shared" si="81"/>
        <v>11546.79</v>
      </c>
      <c r="AP267" s="279">
        <f t="shared" si="81"/>
        <v>11546.79</v>
      </c>
      <c r="AQ267" s="279">
        <f t="shared" si="81"/>
        <v>11546.79</v>
      </c>
      <c r="AR267" s="279">
        <f t="shared" si="81"/>
        <v>11546.79</v>
      </c>
      <c r="AS267" s="279">
        <f t="shared" si="81"/>
        <v>11546.79</v>
      </c>
      <c r="AT267" s="279">
        <f t="shared" si="81"/>
        <v>11546.79</v>
      </c>
      <c r="AU267" s="280">
        <f t="shared" si="89"/>
        <v>138561.48000000004</v>
      </c>
      <c r="AV267" s="280">
        <f t="shared" si="86"/>
        <v>11546.79</v>
      </c>
      <c r="AW267" s="280">
        <f t="shared" si="86"/>
        <v>11546.79</v>
      </c>
      <c r="AX267" s="280">
        <f t="shared" si="86"/>
        <v>11546.79</v>
      </c>
      <c r="AY267" s="280">
        <f t="shared" si="86"/>
        <v>11546.79</v>
      </c>
      <c r="AZ267" s="280">
        <f t="shared" si="84"/>
        <v>11546.79</v>
      </c>
      <c r="BA267" s="280">
        <f t="shared" si="84"/>
        <v>11546.79</v>
      </c>
      <c r="BB267" s="280">
        <f t="shared" si="84"/>
        <v>11546.79</v>
      </c>
      <c r="BC267" s="280">
        <f t="shared" si="83"/>
        <v>11546.79</v>
      </c>
      <c r="BD267" s="280">
        <f t="shared" si="83"/>
        <v>11546.79</v>
      </c>
      <c r="BE267" s="280">
        <f t="shared" si="83"/>
        <v>11546.79</v>
      </c>
      <c r="BF267" s="280">
        <f t="shared" si="83"/>
        <v>11546.79</v>
      </c>
      <c r="BG267" s="280">
        <f t="shared" si="83"/>
        <v>11546.79</v>
      </c>
      <c r="BH267" s="280">
        <f t="shared" si="83"/>
        <v>11546.79</v>
      </c>
      <c r="BI267" s="280">
        <f t="shared" si="82"/>
        <v>11546.79</v>
      </c>
      <c r="BJ267" s="280">
        <f t="shared" si="82"/>
        <v>11546.79</v>
      </c>
      <c r="BK267" s="280">
        <f t="shared" si="82"/>
        <v>11546.79</v>
      </c>
      <c r="BL267" s="279">
        <f t="shared" si="90"/>
        <v>138561.48000000004</v>
      </c>
    </row>
    <row r="268" spans="1:64" x14ac:dyDescent="0.25">
      <c r="A268" s="268" t="s">
        <v>298</v>
      </c>
      <c r="B268" s="175">
        <v>3.1E-2</v>
      </c>
      <c r="C268" s="175">
        <v>3.1E-2</v>
      </c>
      <c r="D268" s="272">
        <v>6319398.0999999996</v>
      </c>
      <c r="E268" s="272">
        <v>6319398.0999999996</v>
      </c>
      <c r="F268" s="272">
        <v>6319398.0999999996</v>
      </c>
      <c r="G268" s="272">
        <v>6319398.0999999996</v>
      </c>
      <c r="H268" s="272">
        <v>6319398.0999999996</v>
      </c>
      <c r="I268" s="272">
        <v>6319398.0999999996</v>
      </c>
      <c r="J268" s="272">
        <v>6319398.0999999996</v>
      </c>
      <c r="K268" s="272">
        <v>6319398.0999999996</v>
      </c>
      <c r="L268" s="272">
        <v>6319398.0999999996</v>
      </c>
      <c r="M268" s="272">
        <v>6319398.0999999996</v>
      </c>
      <c r="N268" s="272">
        <v>6319398.0999999996</v>
      </c>
      <c r="O268" s="272">
        <v>6319398.0999999996</v>
      </c>
      <c r="P268" s="272">
        <f t="shared" si="87"/>
        <v>75832777.200000003</v>
      </c>
      <c r="Q268" s="272">
        <v>6319398.0999999996</v>
      </c>
      <c r="R268" s="272">
        <v>6319398.0999999996</v>
      </c>
      <c r="S268" s="272">
        <v>6319398.0999999996</v>
      </c>
      <c r="T268" s="272">
        <v>6319398.0999999996</v>
      </c>
      <c r="U268" s="272">
        <v>6319398.0999999996</v>
      </c>
      <c r="V268" s="272">
        <v>6319398.0999999996</v>
      </c>
      <c r="W268" s="272">
        <v>6319398.0999999996</v>
      </c>
      <c r="X268" s="272">
        <v>6319398.0999999996</v>
      </c>
      <c r="Y268" s="272">
        <v>6319398.0999999996</v>
      </c>
      <c r="Z268" s="272">
        <v>6319398.0999999996</v>
      </c>
      <c r="AA268" s="272">
        <v>6319398.0999999996</v>
      </c>
      <c r="AB268" s="272">
        <v>6319398.0999999996</v>
      </c>
      <c r="AC268" s="272">
        <v>6319398.0999999996</v>
      </c>
      <c r="AD268" s="272">
        <v>6319398.0999999996</v>
      </c>
      <c r="AE268" s="272">
        <v>6319398.0999999996</v>
      </c>
      <c r="AF268" s="272">
        <v>6319398.0999999996</v>
      </c>
      <c r="AG268" s="170">
        <f t="shared" si="88"/>
        <v>75832777.200000003</v>
      </c>
      <c r="AI268" s="279">
        <f t="shared" si="85"/>
        <v>16325.11</v>
      </c>
      <c r="AJ268" s="279">
        <f t="shared" si="85"/>
        <v>16325.11</v>
      </c>
      <c r="AK268" s="279">
        <f t="shared" si="85"/>
        <v>16325.11</v>
      </c>
      <c r="AL268" s="279">
        <f t="shared" si="85"/>
        <v>16325.11</v>
      </c>
      <c r="AM268" s="279">
        <f t="shared" si="85"/>
        <v>16325.11</v>
      </c>
      <c r="AN268" s="279">
        <f t="shared" si="85"/>
        <v>16325.11</v>
      </c>
      <c r="AO268" s="279">
        <f t="shared" si="81"/>
        <v>16325.11</v>
      </c>
      <c r="AP268" s="279">
        <f t="shared" si="81"/>
        <v>16325.11</v>
      </c>
      <c r="AQ268" s="279">
        <f t="shared" si="81"/>
        <v>16325.11</v>
      </c>
      <c r="AR268" s="279">
        <f t="shared" si="81"/>
        <v>16325.11</v>
      </c>
      <c r="AS268" s="279">
        <f t="shared" si="81"/>
        <v>16325.11</v>
      </c>
      <c r="AT268" s="279">
        <f t="shared" si="81"/>
        <v>16325.11</v>
      </c>
      <c r="AU268" s="280">
        <f t="shared" si="89"/>
        <v>195901.31999999995</v>
      </c>
      <c r="AV268" s="280">
        <f t="shared" si="86"/>
        <v>16325.11</v>
      </c>
      <c r="AW268" s="280">
        <f t="shared" si="86"/>
        <v>16325.11</v>
      </c>
      <c r="AX268" s="280">
        <f t="shared" si="86"/>
        <v>16325.11</v>
      </c>
      <c r="AY268" s="280">
        <f t="shared" si="86"/>
        <v>16325.11</v>
      </c>
      <c r="AZ268" s="280">
        <f t="shared" si="84"/>
        <v>16325.11</v>
      </c>
      <c r="BA268" s="280">
        <f t="shared" si="84"/>
        <v>16325.11</v>
      </c>
      <c r="BB268" s="280">
        <f t="shared" si="84"/>
        <v>16325.11</v>
      </c>
      <c r="BC268" s="280">
        <f t="shared" si="83"/>
        <v>16325.11</v>
      </c>
      <c r="BD268" s="280">
        <f t="shared" si="83"/>
        <v>16325.11</v>
      </c>
      <c r="BE268" s="280">
        <f t="shared" si="83"/>
        <v>16325.11</v>
      </c>
      <c r="BF268" s="280">
        <f t="shared" si="83"/>
        <v>16325.11</v>
      </c>
      <c r="BG268" s="280">
        <f t="shared" si="83"/>
        <v>16325.11</v>
      </c>
      <c r="BH268" s="280">
        <f t="shared" si="83"/>
        <v>16325.11</v>
      </c>
      <c r="BI268" s="280">
        <f t="shared" si="82"/>
        <v>16325.11</v>
      </c>
      <c r="BJ268" s="280">
        <f t="shared" si="82"/>
        <v>16325.11</v>
      </c>
      <c r="BK268" s="280">
        <f t="shared" si="82"/>
        <v>16325.11</v>
      </c>
      <c r="BL268" s="279">
        <f t="shared" si="90"/>
        <v>195901.31999999995</v>
      </c>
    </row>
    <row r="269" spans="1:64" x14ac:dyDescent="0.25">
      <c r="A269" s="268" t="s">
        <v>299</v>
      </c>
      <c r="B269" s="175">
        <v>5.4300000000000001E-2</v>
      </c>
      <c r="C269" s="175">
        <v>5.4300000000000001E-2</v>
      </c>
      <c r="D269" s="272">
        <v>282445.64</v>
      </c>
      <c r="E269" s="272">
        <v>282445.64</v>
      </c>
      <c r="F269" s="272">
        <v>282445.64</v>
      </c>
      <c r="G269" s="272">
        <v>282445.64</v>
      </c>
      <c r="H269" s="272">
        <v>282445.64</v>
      </c>
      <c r="I269" s="272">
        <v>282445.64</v>
      </c>
      <c r="J269" s="272">
        <v>282445.64</v>
      </c>
      <c r="K269" s="272">
        <v>282445.64</v>
      </c>
      <c r="L269" s="272">
        <v>282445.64</v>
      </c>
      <c r="M269" s="272">
        <v>282445.64</v>
      </c>
      <c r="N269" s="272">
        <v>282445.64</v>
      </c>
      <c r="O269" s="272">
        <v>282445.64</v>
      </c>
      <c r="P269" s="272">
        <f t="shared" si="87"/>
        <v>3389347.6800000011</v>
      </c>
      <c r="Q269" s="272">
        <v>282445.64</v>
      </c>
      <c r="R269" s="272">
        <v>282445.64</v>
      </c>
      <c r="S269" s="272">
        <v>282445.64</v>
      </c>
      <c r="T269" s="272">
        <v>282445.64</v>
      </c>
      <c r="U269" s="272">
        <v>282445.64</v>
      </c>
      <c r="V269" s="272">
        <v>282445.64</v>
      </c>
      <c r="W269" s="272">
        <v>282445.64</v>
      </c>
      <c r="X269" s="272">
        <v>282445.64</v>
      </c>
      <c r="Y269" s="272">
        <v>282445.64</v>
      </c>
      <c r="Z269" s="272">
        <v>282445.64</v>
      </c>
      <c r="AA269" s="272">
        <v>282445.64</v>
      </c>
      <c r="AB269" s="272">
        <v>282445.64</v>
      </c>
      <c r="AC269" s="272">
        <v>282445.64</v>
      </c>
      <c r="AD269" s="272">
        <v>282445.64</v>
      </c>
      <c r="AE269" s="272">
        <v>282445.64</v>
      </c>
      <c r="AF269" s="272">
        <v>282445.64</v>
      </c>
      <c r="AG269" s="170">
        <f t="shared" si="88"/>
        <v>3389347.6800000011</v>
      </c>
      <c r="AI269" s="279">
        <f t="shared" si="85"/>
        <v>1278.07</v>
      </c>
      <c r="AJ269" s="279">
        <f t="shared" si="85"/>
        <v>1278.07</v>
      </c>
      <c r="AK269" s="279">
        <f t="shared" si="85"/>
        <v>1278.07</v>
      </c>
      <c r="AL269" s="279">
        <f t="shared" si="85"/>
        <v>1278.07</v>
      </c>
      <c r="AM269" s="279">
        <f t="shared" si="85"/>
        <v>1278.07</v>
      </c>
      <c r="AN269" s="279">
        <f t="shared" si="85"/>
        <v>1278.07</v>
      </c>
      <c r="AO269" s="279">
        <f t="shared" si="81"/>
        <v>1278.07</v>
      </c>
      <c r="AP269" s="279">
        <f t="shared" si="81"/>
        <v>1278.07</v>
      </c>
      <c r="AQ269" s="279">
        <f t="shared" si="81"/>
        <v>1278.07</v>
      </c>
      <c r="AR269" s="279">
        <f t="shared" si="81"/>
        <v>1278.07</v>
      </c>
      <c r="AS269" s="279">
        <f t="shared" si="81"/>
        <v>1278.07</v>
      </c>
      <c r="AT269" s="279">
        <f t="shared" si="81"/>
        <v>1278.07</v>
      </c>
      <c r="AU269" s="280">
        <f t="shared" si="89"/>
        <v>15336.839999999998</v>
      </c>
      <c r="AV269" s="280">
        <f t="shared" si="86"/>
        <v>1278.07</v>
      </c>
      <c r="AW269" s="280">
        <f t="shared" si="86"/>
        <v>1278.07</v>
      </c>
      <c r="AX269" s="280">
        <f t="shared" si="86"/>
        <v>1278.07</v>
      </c>
      <c r="AY269" s="280">
        <f t="shared" si="86"/>
        <v>1278.07</v>
      </c>
      <c r="AZ269" s="280">
        <f t="shared" si="84"/>
        <v>1278.07</v>
      </c>
      <c r="BA269" s="280">
        <f t="shared" si="84"/>
        <v>1278.07</v>
      </c>
      <c r="BB269" s="280">
        <f t="shared" si="84"/>
        <v>1278.07</v>
      </c>
      <c r="BC269" s="280">
        <f t="shared" si="83"/>
        <v>1278.07</v>
      </c>
      <c r="BD269" s="280">
        <f t="shared" si="83"/>
        <v>1278.07</v>
      </c>
      <c r="BE269" s="280">
        <f t="shared" si="83"/>
        <v>1278.07</v>
      </c>
      <c r="BF269" s="280">
        <f t="shared" si="83"/>
        <v>1278.07</v>
      </c>
      <c r="BG269" s="280">
        <f t="shared" si="83"/>
        <v>1278.07</v>
      </c>
      <c r="BH269" s="280">
        <f t="shared" si="83"/>
        <v>1278.07</v>
      </c>
      <c r="BI269" s="280">
        <f t="shared" si="82"/>
        <v>1278.07</v>
      </c>
      <c r="BJ269" s="280">
        <f t="shared" si="82"/>
        <v>1278.07</v>
      </c>
      <c r="BK269" s="280">
        <f t="shared" si="82"/>
        <v>1278.07</v>
      </c>
      <c r="BL269" s="279">
        <f t="shared" si="90"/>
        <v>15336.839999999998</v>
      </c>
    </row>
    <row r="270" spans="1:64" x14ac:dyDescent="0.25">
      <c r="A270" s="268" t="s">
        <v>300</v>
      </c>
      <c r="B270" s="175">
        <v>7.3899999999999993E-2</v>
      </c>
      <c r="C270" s="175">
        <v>7.3899999999999993E-2</v>
      </c>
      <c r="D270" s="272">
        <v>301560.87</v>
      </c>
      <c r="E270" s="272">
        <v>301560.87</v>
      </c>
      <c r="F270" s="272">
        <v>301560.87</v>
      </c>
      <c r="G270" s="272">
        <v>301560.87</v>
      </c>
      <c r="H270" s="272">
        <v>301560.87</v>
      </c>
      <c r="I270" s="272">
        <v>301560.87</v>
      </c>
      <c r="J270" s="272">
        <v>301560.87</v>
      </c>
      <c r="K270" s="272">
        <v>301560.87</v>
      </c>
      <c r="L270" s="272">
        <v>301560.87</v>
      </c>
      <c r="M270" s="272">
        <v>301560.87</v>
      </c>
      <c r="N270" s="272">
        <v>301560.87</v>
      </c>
      <c r="O270" s="272">
        <v>301560.87</v>
      </c>
      <c r="P270" s="272">
        <f t="shared" si="87"/>
        <v>3618730.4400000009</v>
      </c>
      <c r="Q270" s="272">
        <v>301560.87</v>
      </c>
      <c r="R270" s="272">
        <v>301560.87</v>
      </c>
      <c r="S270" s="272">
        <v>301560.87</v>
      </c>
      <c r="T270" s="272">
        <v>301560.87</v>
      </c>
      <c r="U270" s="272">
        <v>301560.87</v>
      </c>
      <c r="V270" s="272">
        <v>301560.87</v>
      </c>
      <c r="W270" s="272">
        <v>301560.87</v>
      </c>
      <c r="X270" s="272">
        <v>301560.87</v>
      </c>
      <c r="Y270" s="272">
        <v>301560.87</v>
      </c>
      <c r="Z270" s="272">
        <v>301560.87</v>
      </c>
      <c r="AA270" s="272">
        <v>301560.87</v>
      </c>
      <c r="AB270" s="272">
        <v>301560.87</v>
      </c>
      <c r="AC270" s="272">
        <v>301560.87</v>
      </c>
      <c r="AD270" s="272">
        <v>301560.87</v>
      </c>
      <c r="AE270" s="272">
        <v>301560.87</v>
      </c>
      <c r="AF270" s="272">
        <v>301560.87</v>
      </c>
      <c r="AG270" s="170">
        <f t="shared" si="88"/>
        <v>3618730.4400000009</v>
      </c>
      <c r="AI270" s="279">
        <f t="shared" si="85"/>
        <v>1857.11</v>
      </c>
      <c r="AJ270" s="279">
        <f t="shared" si="85"/>
        <v>1857.11</v>
      </c>
      <c r="AK270" s="279">
        <f t="shared" si="85"/>
        <v>1857.11</v>
      </c>
      <c r="AL270" s="279">
        <f t="shared" si="85"/>
        <v>1857.11</v>
      </c>
      <c r="AM270" s="279">
        <f t="shared" si="85"/>
        <v>1857.11</v>
      </c>
      <c r="AN270" s="279">
        <f t="shared" si="85"/>
        <v>1857.11</v>
      </c>
      <c r="AO270" s="279">
        <f t="shared" si="81"/>
        <v>1857.11</v>
      </c>
      <c r="AP270" s="279">
        <f t="shared" si="81"/>
        <v>1857.11</v>
      </c>
      <c r="AQ270" s="279">
        <f t="shared" si="81"/>
        <v>1857.11</v>
      </c>
      <c r="AR270" s="279">
        <f t="shared" si="81"/>
        <v>1857.11</v>
      </c>
      <c r="AS270" s="279">
        <f t="shared" si="81"/>
        <v>1857.11</v>
      </c>
      <c r="AT270" s="279">
        <f t="shared" si="81"/>
        <v>1857.11</v>
      </c>
      <c r="AU270" s="280">
        <f t="shared" si="89"/>
        <v>22285.320000000003</v>
      </c>
      <c r="AV270" s="280">
        <f t="shared" si="86"/>
        <v>1857.11</v>
      </c>
      <c r="AW270" s="280">
        <f t="shared" si="86"/>
        <v>1857.11</v>
      </c>
      <c r="AX270" s="280">
        <f t="shared" si="86"/>
        <v>1857.11</v>
      </c>
      <c r="AY270" s="280">
        <f t="shared" si="86"/>
        <v>1857.11</v>
      </c>
      <c r="AZ270" s="280">
        <f t="shared" si="84"/>
        <v>1857.11</v>
      </c>
      <c r="BA270" s="280">
        <f t="shared" si="84"/>
        <v>1857.11</v>
      </c>
      <c r="BB270" s="280">
        <f t="shared" si="84"/>
        <v>1857.11</v>
      </c>
      <c r="BC270" s="280">
        <f t="shared" si="83"/>
        <v>1857.11</v>
      </c>
      <c r="BD270" s="280">
        <f t="shared" si="83"/>
        <v>1857.11</v>
      </c>
      <c r="BE270" s="280">
        <f t="shared" si="83"/>
        <v>1857.11</v>
      </c>
      <c r="BF270" s="280">
        <f t="shared" si="83"/>
        <v>1857.11</v>
      </c>
      <c r="BG270" s="280">
        <f t="shared" si="83"/>
        <v>1857.11</v>
      </c>
      <c r="BH270" s="280">
        <f t="shared" si="83"/>
        <v>1857.11</v>
      </c>
      <c r="BI270" s="280">
        <f t="shared" si="82"/>
        <v>1857.11</v>
      </c>
      <c r="BJ270" s="280">
        <f t="shared" si="82"/>
        <v>1857.11</v>
      </c>
      <c r="BK270" s="280">
        <f t="shared" si="82"/>
        <v>1857.11</v>
      </c>
      <c r="BL270" s="279">
        <f t="shared" si="90"/>
        <v>22285.320000000003</v>
      </c>
    </row>
    <row r="271" spans="1:64" x14ac:dyDescent="0.25">
      <c r="A271" s="268" t="s">
        <v>301</v>
      </c>
      <c r="B271" s="175">
        <v>4.9999999999999996E-2</v>
      </c>
      <c r="C271" s="175">
        <v>4.9999999999999996E-2</v>
      </c>
      <c r="D271" s="272">
        <v>795787.89</v>
      </c>
      <c r="E271" s="272">
        <v>795787.89</v>
      </c>
      <c r="F271" s="272">
        <v>795787.89</v>
      </c>
      <c r="G271" s="272">
        <v>795787.89</v>
      </c>
      <c r="H271" s="272">
        <v>795787.89</v>
      </c>
      <c r="I271" s="272">
        <v>795787.89</v>
      </c>
      <c r="J271" s="272">
        <v>795787.89</v>
      </c>
      <c r="K271" s="272">
        <v>795787.89</v>
      </c>
      <c r="L271" s="272">
        <v>795787.89</v>
      </c>
      <c r="M271" s="272">
        <v>795787.89</v>
      </c>
      <c r="N271" s="272">
        <v>795787.89</v>
      </c>
      <c r="O271" s="272">
        <v>795787.89</v>
      </c>
      <c r="P271" s="272">
        <f t="shared" si="87"/>
        <v>9549454.6799999997</v>
      </c>
      <c r="Q271" s="272">
        <v>795787.89</v>
      </c>
      <c r="R271" s="272">
        <v>795787.89</v>
      </c>
      <c r="S271" s="272">
        <v>795787.89</v>
      </c>
      <c r="T271" s="272">
        <v>795787.89</v>
      </c>
      <c r="U271" s="272">
        <v>795787.89</v>
      </c>
      <c r="V271" s="272">
        <v>795787.89</v>
      </c>
      <c r="W271" s="272">
        <v>795787.89</v>
      </c>
      <c r="X271" s="272">
        <v>795787.89</v>
      </c>
      <c r="Y271" s="272">
        <v>795787.89</v>
      </c>
      <c r="Z271" s="272">
        <v>795787.89</v>
      </c>
      <c r="AA271" s="272">
        <v>795787.89</v>
      </c>
      <c r="AB271" s="272">
        <v>795787.89</v>
      </c>
      <c r="AC271" s="272">
        <v>795787.89</v>
      </c>
      <c r="AD271" s="272">
        <v>795787.89</v>
      </c>
      <c r="AE271" s="272">
        <v>795787.89</v>
      </c>
      <c r="AF271" s="272">
        <v>795787.89</v>
      </c>
      <c r="AG271" s="170">
        <f t="shared" si="88"/>
        <v>9549454.6799999997</v>
      </c>
      <c r="AI271" s="279">
        <f t="shared" si="85"/>
        <v>3315.78</v>
      </c>
      <c r="AJ271" s="279">
        <f t="shared" si="85"/>
        <v>3315.78</v>
      </c>
      <c r="AK271" s="279">
        <f t="shared" si="85"/>
        <v>3315.78</v>
      </c>
      <c r="AL271" s="279">
        <f t="shared" si="85"/>
        <v>3315.78</v>
      </c>
      <c r="AM271" s="279">
        <f t="shared" si="85"/>
        <v>3315.78</v>
      </c>
      <c r="AN271" s="279">
        <f t="shared" si="85"/>
        <v>3315.78</v>
      </c>
      <c r="AO271" s="279">
        <f t="shared" si="81"/>
        <v>3315.78</v>
      </c>
      <c r="AP271" s="279">
        <f t="shared" si="81"/>
        <v>3315.78</v>
      </c>
      <c r="AQ271" s="279">
        <f t="shared" si="81"/>
        <v>3315.78</v>
      </c>
      <c r="AR271" s="279">
        <f t="shared" si="81"/>
        <v>3315.78</v>
      </c>
      <c r="AS271" s="279">
        <f t="shared" si="81"/>
        <v>3315.78</v>
      </c>
      <c r="AT271" s="279">
        <f t="shared" si="81"/>
        <v>3315.78</v>
      </c>
      <c r="AU271" s="280">
        <f t="shared" si="89"/>
        <v>39789.359999999993</v>
      </c>
      <c r="AV271" s="280">
        <f t="shared" si="86"/>
        <v>3315.78</v>
      </c>
      <c r="AW271" s="280">
        <f t="shared" si="86"/>
        <v>3315.78</v>
      </c>
      <c r="AX271" s="280">
        <f t="shared" si="86"/>
        <v>3315.78</v>
      </c>
      <c r="AY271" s="280">
        <f t="shared" si="86"/>
        <v>3315.78</v>
      </c>
      <c r="AZ271" s="280">
        <f t="shared" si="84"/>
        <v>3315.78</v>
      </c>
      <c r="BA271" s="280">
        <f t="shared" si="84"/>
        <v>3315.78</v>
      </c>
      <c r="BB271" s="280">
        <f t="shared" si="84"/>
        <v>3315.78</v>
      </c>
      <c r="BC271" s="280">
        <f t="shared" si="83"/>
        <v>3315.78</v>
      </c>
      <c r="BD271" s="280">
        <f t="shared" si="83"/>
        <v>3315.78</v>
      </c>
      <c r="BE271" s="280">
        <f t="shared" si="83"/>
        <v>3315.78</v>
      </c>
      <c r="BF271" s="280">
        <f t="shared" si="83"/>
        <v>3315.78</v>
      </c>
      <c r="BG271" s="280">
        <f t="shared" si="83"/>
        <v>3315.78</v>
      </c>
      <c r="BH271" s="280">
        <f t="shared" si="83"/>
        <v>3315.78</v>
      </c>
      <c r="BI271" s="280">
        <f t="shared" si="82"/>
        <v>3315.78</v>
      </c>
      <c r="BJ271" s="280">
        <f t="shared" si="82"/>
        <v>3315.78</v>
      </c>
      <c r="BK271" s="280">
        <f t="shared" si="82"/>
        <v>3315.78</v>
      </c>
      <c r="BL271" s="279">
        <f t="shared" si="90"/>
        <v>39789.359999999993</v>
      </c>
    </row>
    <row r="272" spans="1:64" x14ac:dyDescent="0.25">
      <c r="A272" s="268" t="s">
        <v>302</v>
      </c>
      <c r="B272" s="175">
        <v>6.9599999999999995E-2</v>
      </c>
      <c r="C272" s="175">
        <v>6.9599999999999995E-2</v>
      </c>
      <c r="D272" s="272">
        <v>959617.2</v>
      </c>
      <c r="E272" s="272">
        <v>959617.2</v>
      </c>
      <c r="F272" s="272">
        <v>973143.33</v>
      </c>
      <c r="G272" s="272">
        <v>986669.46</v>
      </c>
      <c r="H272" s="272">
        <v>986669.46</v>
      </c>
      <c r="I272" s="272">
        <v>986669.46</v>
      </c>
      <c r="J272" s="272">
        <v>1006277.755</v>
      </c>
      <c r="K272" s="272">
        <v>1025886.0499999999</v>
      </c>
      <c r="L272" s="272">
        <v>1025886.0499999999</v>
      </c>
      <c r="M272" s="272">
        <v>1094413.915</v>
      </c>
      <c r="N272" s="272">
        <v>1162941.78</v>
      </c>
      <c r="O272" s="272">
        <v>1162941.78</v>
      </c>
      <c r="P272" s="272">
        <f t="shared" si="87"/>
        <v>12330733.439999998</v>
      </c>
      <c r="Q272" s="272">
        <v>1162941.78</v>
      </c>
      <c r="R272" s="272">
        <v>1162941.78</v>
      </c>
      <c r="S272" s="272">
        <v>1162941.78</v>
      </c>
      <c r="T272" s="272">
        <v>1162941.78</v>
      </c>
      <c r="U272" s="272">
        <v>1162941.78</v>
      </c>
      <c r="V272" s="272">
        <v>1162941.78</v>
      </c>
      <c r="W272" s="272">
        <v>1162941.78</v>
      </c>
      <c r="X272" s="272">
        <v>1162941.78</v>
      </c>
      <c r="Y272" s="272">
        <v>1162941.78</v>
      </c>
      <c r="Z272" s="272">
        <v>1162941.78</v>
      </c>
      <c r="AA272" s="272">
        <v>1162941.78</v>
      </c>
      <c r="AB272" s="272">
        <v>1162941.78</v>
      </c>
      <c r="AC272" s="272">
        <v>1162941.78</v>
      </c>
      <c r="AD272" s="272">
        <v>1162941.78</v>
      </c>
      <c r="AE272" s="272">
        <v>1162941.78</v>
      </c>
      <c r="AF272" s="272">
        <v>1162941.78</v>
      </c>
      <c r="AG272" s="170">
        <f t="shared" si="88"/>
        <v>13955301.359999998</v>
      </c>
      <c r="AI272" s="279">
        <f t="shared" si="85"/>
        <v>5565.78</v>
      </c>
      <c r="AJ272" s="279">
        <f t="shared" si="85"/>
        <v>5565.78</v>
      </c>
      <c r="AK272" s="279">
        <f t="shared" si="85"/>
        <v>5644.23</v>
      </c>
      <c r="AL272" s="279">
        <f t="shared" si="85"/>
        <v>5722.68</v>
      </c>
      <c r="AM272" s="279">
        <f t="shared" si="85"/>
        <v>5722.68</v>
      </c>
      <c r="AN272" s="279">
        <f t="shared" si="85"/>
        <v>5722.68</v>
      </c>
      <c r="AO272" s="279">
        <f t="shared" si="81"/>
        <v>5836.41</v>
      </c>
      <c r="AP272" s="279">
        <f t="shared" si="81"/>
        <v>5950.14</v>
      </c>
      <c r="AQ272" s="279">
        <f t="shared" si="81"/>
        <v>5950.14</v>
      </c>
      <c r="AR272" s="279">
        <f t="shared" si="81"/>
        <v>6347.6</v>
      </c>
      <c r="AS272" s="279">
        <f t="shared" si="81"/>
        <v>6745.06</v>
      </c>
      <c r="AT272" s="279">
        <f t="shared" si="81"/>
        <v>6745.06</v>
      </c>
      <c r="AU272" s="280">
        <f t="shared" si="89"/>
        <v>71518.240000000005</v>
      </c>
      <c r="AV272" s="280">
        <f t="shared" si="86"/>
        <v>6745.06</v>
      </c>
      <c r="AW272" s="280">
        <f t="shared" si="86"/>
        <v>6745.06</v>
      </c>
      <c r="AX272" s="280">
        <f t="shared" si="86"/>
        <v>6745.06</v>
      </c>
      <c r="AY272" s="280">
        <f t="shared" si="86"/>
        <v>6745.06</v>
      </c>
      <c r="AZ272" s="280">
        <f t="shared" si="84"/>
        <v>6745.06</v>
      </c>
      <c r="BA272" s="280">
        <f t="shared" si="84"/>
        <v>6745.06</v>
      </c>
      <c r="BB272" s="280">
        <f t="shared" si="84"/>
        <v>6745.06</v>
      </c>
      <c r="BC272" s="280">
        <f t="shared" si="83"/>
        <v>6745.06</v>
      </c>
      <c r="BD272" s="280">
        <f t="shared" si="83"/>
        <v>6745.06</v>
      </c>
      <c r="BE272" s="280">
        <f t="shared" si="83"/>
        <v>6745.06</v>
      </c>
      <c r="BF272" s="280">
        <f t="shared" si="83"/>
        <v>6745.06</v>
      </c>
      <c r="BG272" s="280">
        <f t="shared" si="83"/>
        <v>6745.06</v>
      </c>
      <c r="BH272" s="280">
        <f t="shared" si="83"/>
        <v>6745.06</v>
      </c>
      <c r="BI272" s="280">
        <f t="shared" si="82"/>
        <v>6745.06</v>
      </c>
      <c r="BJ272" s="280">
        <f t="shared" si="82"/>
        <v>6745.06</v>
      </c>
      <c r="BK272" s="280">
        <f t="shared" si="82"/>
        <v>6745.06</v>
      </c>
      <c r="BL272" s="279">
        <f t="shared" si="90"/>
        <v>80940.719999999987</v>
      </c>
    </row>
    <row r="273" spans="1:64" x14ac:dyDescent="0.25">
      <c r="A273" s="268" t="s">
        <v>303</v>
      </c>
      <c r="B273" s="175">
        <v>6.989999999999999E-2</v>
      </c>
      <c r="C273" s="175">
        <v>6.989999999999999E-2</v>
      </c>
      <c r="D273" s="272">
        <v>959028.11</v>
      </c>
      <c r="E273" s="272">
        <v>959028.11</v>
      </c>
      <c r="F273" s="272">
        <v>959028.11</v>
      </c>
      <c r="G273" s="272">
        <v>959028.11</v>
      </c>
      <c r="H273" s="272">
        <v>959028.11</v>
      </c>
      <c r="I273" s="272">
        <v>959028.11</v>
      </c>
      <c r="J273" s="272">
        <v>959028.11</v>
      </c>
      <c r="K273" s="272">
        <v>959028.11</v>
      </c>
      <c r="L273" s="272">
        <v>959028.11</v>
      </c>
      <c r="M273" s="272">
        <v>959028.11</v>
      </c>
      <c r="N273" s="272">
        <v>959028.11</v>
      </c>
      <c r="O273" s="272">
        <v>959028.11</v>
      </c>
      <c r="P273" s="272">
        <f t="shared" si="87"/>
        <v>11508337.319999998</v>
      </c>
      <c r="Q273" s="272">
        <v>959028.11</v>
      </c>
      <c r="R273" s="272">
        <v>959028.11</v>
      </c>
      <c r="S273" s="272">
        <v>959028.11</v>
      </c>
      <c r="T273" s="272">
        <v>959028.11</v>
      </c>
      <c r="U273" s="272">
        <v>959028.11</v>
      </c>
      <c r="V273" s="272">
        <v>959028.11</v>
      </c>
      <c r="W273" s="272">
        <v>959028.11</v>
      </c>
      <c r="X273" s="272">
        <v>959028.11</v>
      </c>
      <c r="Y273" s="272">
        <v>959028.11</v>
      </c>
      <c r="Z273" s="272">
        <v>959028.11</v>
      </c>
      <c r="AA273" s="272">
        <v>959028.11</v>
      </c>
      <c r="AB273" s="272">
        <v>959028.11</v>
      </c>
      <c r="AC273" s="272">
        <v>959028.11</v>
      </c>
      <c r="AD273" s="272">
        <v>959028.11</v>
      </c>
      <c r="AE273" s="272">
        <v>959028.11</v>
      </c>
      <c r="AF273" s="272">
        <v>959028.11</v>
      </c>
      <c r="AG273" s="170">
        <f t="shared" si="88"/>
        <v>11508337.319999998</v>
      </c>
      <c r="AI273" s="279">
        <f t="shared" si="85"/>
        <v>5586.34</v>
      </c>
      <c r="AJ273" s="279">
        <f t="shared" si="85"/>
        <v>5586.34</v>
      </c>
      <c r="AK273" s="279">
        <f t="shared" si="85"/>
        <v>5586.34</v>
      </c>
      <c r="AL273" s="279">
        <f t="shared" si="85"/>
        <v>5586.34</v>
      </c>
      <c r="AM273" s="279">
        <f t="shared" si="85"/>
        <v>5586.34</v>
      </c>
      <c r="AN273" s="279">
        <f t="shared" si="85"/>
        <v>5586.34</v>
      </c>
      <c r="AO273" s="279">
        <f t="shared" si="81"/>
        <v>5586.34</v>
      </c>
      <c r="AP273" s="279">
        <f t="shared" si="81"/>
        <v>5586.34</v>
      </c>
      <c r="AQ273" s="279">
        <f t="shared" si="81"/>
        <v>5586.34</v>
      </c>
      <c r="AR273" s="279">
        <f t="shared" si="81"/>
        <v>5586.34</v>
      </c>
      <c r="AS273" s="279">
        <f t="shared" si="81"/>
        <v>5586.34</v>
      </c>
      <c r="AT273" s="279">
        <f t="shared" si="81"/>
        <v>5586.34</v>
      </c>
      <c r="AU273" s="280">
        <f t="shared" si="89"/>
        <v>67036.079999999987</v>
      </c>
      <c r="AV273" s="280">
        <f t="shared" si="86"/>
        <v>5586.34</v>
      </c>
      <c r="AW273" s="280">
        <f t="shared" si="86"/>
        <v>5586.34</v>
      </c>
      <c r="AX273" s="280">
        <f t="shared" si="86"/>
        <v>5586.34</v>
      </c>
      <c r="AY273" s="280">
        <f t="shared" si="86"/>
        <v>5586.34</v>
      </c>
      <c r="AZ273" s="280">
        <f t="shared" si="84"/>
        <v>5586.34</v>
      </c>
      <c r="BA273" s="280">
        <f t="shared" si="84"/>
        <v>5586.34</v>
      </c>
      <c r="BB273" s="280">
        <f t="shared" si="84"/>
        <v>5586.34</v>
      </c>
      <c r="BC273" s="280">
        <f t="shared" si="83"/>
        <v>5586.34</v>
      </c>
      <c r="BD273" s="280">
        <f t="shared" si="83"/>
        <v>5586.34</v>
      </c>
      <c r="BE273" s="280">
        <f t="shared" si="83"/>
        <v>5586.34</v>
      </c>
      <c r="BF273" s="280">
        <f t="shared" si="83"/>
        <v>5586.34</v>
      </c>
      <c r="BG273" s="280">
        <f t="shared" si="83"/>
        <v>5586.34</v>
      </c>
      <c r="BH273" s="280">
        <f t="shared" si="83"/>
        <v>5586.34</v>
      </c>
      <c r="BI273" s="280">
        <f t="shared" si="82"/>
        <v>5586.34</v>
      </c>
      <c r="BJ273" s="280">
        <f t="shared" si="82"/>
        <v>5586.34</v>
      </c>
      <c r="BK273" s="280">
        <f t="shared" si="82"/>
        <v>5586.34</v>
      </c>
      <c r="BL273" s="279">
        <f t="shared" si="90"/>
        <v>67036.079999999987</v>
      </c>
    </row>
    <row r="274" spans="1:64" x14ac:dyDescent="0.25">
      <c r="A274" s="268" t="s">
        <v>304</v>
      </c>
      <c r="B274" s="175">
        <v>6.5299999999999997E-2</v>
      </c>
      <c r="C274" s="175">
        <v>6.5299999999999997E-2</v>
      </c>
      <c r="D274" s="272">
        <v>263045.52</v>
      </c>
      <c r="E274" s="272">
        <v>263045.52</v>
      </c>
      <c r="F274" s="272">
        <v>263045.52</v>
      </c>
      <c r="G274" s="272">
        <v>263045.52</v>
      </c>
      <c r="H274" s="272">
        <v>263045.52</v>
      </c>
      <c r="I274" s="272">
        <v>263045.52</v>
      </c>
      <c r="J274" s="272">
        <v>263045.52</v>
      </c>
      <c r="K274" s="272">
        <v>263045.52</v>
      </c>
      <c r="L274" s="272">
        <v>263045.52</v>
      </c>
      <c r="M274" s="272">
        <v>263045.52</v>
      </c>
      <c r="N274" s="272">
        <v>263045.52</v>
      </c>
      <c r="O274" s="272">
        <v>263045.52</v>
      </c>
      <c r="P274" s="272">
        <f t="shared" si="87"/>
        <v>3156546.24</v>
      </c>
      <c r="Q274" s="272">
        <v>263045.52</v>
      </c>
      <c r="R274" s="272">
        <v>263045.52</v>
      </c>
      <c r="S274" s="272">
        <v>263045.52</v>
      </c>
      <c r="T274" s="272">
        <v>263045.52</v>
      </c>
      <c r="U274" s="272">
        <v>263045.52</v>
      </c>
      <c r="V274" s="272">
        <v>263045.52</v>
      </c>
      <c r="W274" s="272">
        <v>263045.52</v>
      </c>
      <c r="X274" s="272">
        <v>263045.52</v>
      </c>
      <c r="Y274" s="272">
        <v>263045.52</v>
      </c>
      <c r="Z274" s="272">
        <v>263045.52</v>
      </c>
      <c r="AA274" s="272">
        <v>263045.52</v>
      </c>
      <c r="AB274" s="272">
        <v>263045.52</v>
      </c>
      <c r="AC274" s="272">
        <v>263045.52</v>
      </c>
      <c r="AD274" s="272">
        <v>263045.52</v>
      </c>
      <c r="AE274" s="272">
        <v>263045.52</v>
      </c>
      <c r="AF274" s="272">
        <v>263045.52</v>
      </c>
      <c r="AG274" s="170">
        <f t="shared" si="88"/>
        <v>3156546.24</v>
      </c>
      <c r="AI274" s="279">
        <f t="shared" si="85"/>
        <v>1431.41</v>
      </c>
      <c r="AJ274" s="279">
        <f t="shared" si="85"/>
        <v>1431.41</v>
      </c>
      <c r="AK274" s="279">
        <f t="shared" si="85"/>
        <v>1431.41</v>
      </c>
      <c r="AL274" s="279">
        <f t="shared" si="85"/>
        <v>1431.41</v>
      </c>
      <c r="AM274" s="279">
        <f t="shared" si="85"/>
        <v>1431.41</v>
      </c>
      <c r="AN274" s="279">
        <f t="shared" si="85"/>
        <v>1431.41</v>
      </c>
      <c r="AO274" s="279">
        <f t="shared" si="81"/>
        <v>1431.41</v>
      </c>
      <c r="AP274" s="279">
        <f t="shared" si="81"/>
        <v>1431.41</v>
      </c>
      <c r="AQ274" s="279">
        <f t="shared" si="81"/>
        <v>1431.41</v>
      </c>
      <c r="AR274" s="279">
        <f t="shared" si="81"/>
        <v>1431.41</v>
      </c>
      <c r="AS274" s="279">
        <f t="shared" si="81"/>
        <v>1431.41</v>
      </c>
      <c r="AT274" s="279">
        <f t="shared" si="81"/>
        <v>1431.41</v>
      </c>
      <c r="AU274" s="280">
        <f t="shared" si="89"/>
        <v>17176.920000000002</v>
      </c>
      <c r="AV274" s="280">
        <f t="shared" si="86"/>
        <v>1431.41</v>
      </c>
      <c r="AW274" s="280">
        <f t="shared" si="86"/>
        <v>1431.41</v>
      </c>
      <c r="AX274" s="280">
        <f t="shared" si="86"/>
        <v>1431.41</v>
      </c>
      <c r="AY274" s="280">
        <f t="shared" si="86"/>
        <v>1431.41</v>
      </c>
      <c r="AZ274" s="280">
        <f t="shared" si="84"/>
        <v>1431.41</v>
      </c>
      <c r="BA274" s="280">
        <f t="shared" si="84"/>
        <v>1431.41</v>
      </c>
      <c r="BB274" s="280">
        <f t="shared" si="84"/>
        <v>1431.41</v>
      </c>
      <c r="BC274" s="280">
        <f t="shared" si="83"/>
        <v>1431.41</v>
      </c>
      <c r="BD274" s="280">
        <f t="shared" si="83"/>
        <v>1431.41</v>
      </c>
      <c r="BE274" s="280">
        <f t="shared" si="83"/>
        <v>1431.41</v>
      </c>
      <c r="BF274" s="280">
        <f t="shared" si="83"/>
        <v>1431.41</v>
      </c>
      <c r="BG274" s="280">
        <f t="shared" si="83"/>
        <v>1431.41</v>
      </c>
      <c r="BH274" s="280">
        <f t="shared" si="83"/>
        <v>1431.41</v>
      </c>
      <c r="BI274" s="280">
        <f t="shared" si="82"/>
        <v>1431.41</v>
      </c>
      <c r="BJ274" s="280">
        <f t="shared" si="82"/>
        <v>1431.41</v>
      </c>
      <c r="BK274" s="280">
        <f t="shared" si="82"/>
        <v>1431.41</v>
      </c>
      <c r="BL274" s="279">
        <f t="shared" si="90"/>
        <v>17176.920000000002</v>
      </c>
    </row>
    <row r="275" spans="1:64" x14ac:dyDescent="0.25">
      <c r="A275" s="268" t="s">
        <v>305</v>
      </c>
      <c r="B275" s="175">
        <v>4.65E-2</v>
      </c>
      <c r="C275" s="175">
        <v>4.65E-2</v>
      </c>
      <c r="D275" s="272">
        <v>3155168.07</v>
      </c>
      <c r="E275" s="272">
        <v>3155168.07</v>
      </c>
      <c r="F275" s="272">
        <v>3155168.07</v>
      </c>
      <c r="G275" s="272">
        <v>3155168.07</v>
      </c>
      <c r="H275" s="272">
        <v>3155168.07</v>
      </c>
      <c r="I275" s="272">
        <v>3155168.07</v>
      </c>
      <c r="J275" s="272">
        <v>3155168.07</v>
      </c>
      <c r="K275" s="272">
        <v>3155168.07</v>
      </c>
      <c r="L275" s="272">
        <v>3155168.07</v>
      </c>
      <c r="M275" s="272">
        <v>3155168.07</v>
      </c>
      <c r="N275" s="272">
        <v>3155168.07</v>
      </c>
      <c r="O275" s="272">
        <v>3155168.07</v>
      </c>
      <c r="P275" s="272">
        <f t="shared" si="87"/>
        <v>37862016.839999996</v>
      </c>
      <c r="Q275" s="272">
        <v>3155168.07</v>
      </c>
      <c r="R275" s="272">
        <v>3155168.07</v>
      </c>
      <c r="S275" s="272">
        <v>3155168.07</v>
      </c>
      <c r="T275" s="272">
        <v>3155168.07</v>
      </c>
      <c r="U275" s="272">
        <v>3155168.07</v>
      </c>
      <c r="V275" s="272">
        <v>3155168.07</v>
      </c>
      <c r="W275" s="272">
        <v>3155168.07</v>
      </c>
      <c r="X275" s="272">
        <v>3155168.07</v>
      </c>
      <c r="Y275" s="272">
        <v>3155168.07</v>
      </c>
      <c r="Z275" s="272">
        <v>3155168.07</v>
      </c>
      <c r="AA275" s="272">
        <v>3155168.07</v>
      </c>
      <c r="AB275" s="272">
        <v>3155168.07</v>
      </c>
      <c r="AC275" s="272">
        <v>3155168.07</v>
      </c>
      <c r="AD275" s="272">
        <v>3155168.07</v>
      </c>
      <c r="AE275" s="272">
        <v>3155168.07</v>
      </c>
      <c r="AF275" s="272">
        <v>3155168.07</v>
      </c>
      <c r="AG275" s="170">
        <f t="shared" si="88"/>
        <v>37862016.839999996</v>
      </c>
      <c r="AI275" s="279">
        <f t="shared" si="85"/>
        <v>12226.28</v>
      </c>
      <c r="AJ275" s="279">
        <f t="shared" si="85"/>
        <v>12226.28</v>
      </c>
      <c r="AK275" s="279">
        <f t="shared" si="85"/>
        <v>12226.28</v>
      </c>
      <c r="AL275" s="279">
        <f t="shared" si="85"/>
        <v>12226.28</v>
      </c>
      <c r="AM275" s="279">
        <f t="shared" si="85"/>
        <v>12226.28</v>
      </c>
      <c r="AN275" s="279">
        <f t="shared" si="85"/>
        <v>12226.28</v>
      </c>
      <c r="AO275" s="279">
        <f t="shared" si="81"/>
        <v>12226.28</v>
      </c>
      <c r="AP275" s="279">
        <f t="shared" si="81"/>
        <v>12226.28</v>
      </c>
      <c r="AQ275" s="279">
        <f t="shared" si="81"/>
        <v>12226.28</v>
      </c>
      <c r="AR275" s="279">
        <f t="shared" si="81"/>
        <v>12226.28</v>
      </c>
      <c r="AS275" s="279">
        <f t="shared" si="81"/>
        <v>12226.28</v>
      </c>
      <c r="AT275" s="279">
        <f t="shared" si="81"/>
        <v>12226.28</v>
      </c>
      <c r="AU275" s="280">
        <f t="shared" si="89"/>
        <v>146715.36000000002</v>
      </c>
      <c r="AV275" s="280">
        <f t="shared" si="86"/>
        <v>12226.28</v>
      </c>
      <c r="AW275" s="280">
        <f t="shared" si="86"/>
        <v>12226.28</v>
      </c>
      <c r="AX275" s="280">
        <f t="shared" si="86"/>
        <v>12226.28</v>
      </c>
      <c r="AY275" s="280">
        <f t="shared" si="86"/>
        <v>12226.28</v>
      </c>
      <c r="AZ275" s="280">
        <f t="shared" si="84"/>
        <v>12226.28</v>
      </c>
      <c r="BA275" s="280">
        <f t="shared" si="84"/>
        <v>12226.28</v>
      </c>
      <c r="BB275" s="280">
        <f t="shared" si="84"/>
        <v>12226.28</v>
      </c>
      <c r="BC275" s="280">
        <f t="shared" si="83"/>
        <v>12226.28</v>
      </c>
      <c r="BD275" s="280">
        <f t="shared" si="83"/>
        <v>12226.28</v>
      </c>
      <c r="BE275" s="280">
        <f t="shared" si="83"/>
        <v>12226.28</v>
      </c>
      <c r="BF275" s="280">
        <f t="shared" si="83"/>
        <v>12226.28</v>
      </c>
      <c r="BG275" s="280">
        <f t="shared" si="83"/>
        <v>12226.28</v>
      </c>
      <c r="BH275" s="280">
        <f t="shared" si="83"/>
        <v>12226.28</v>
      </c>
      <c r="BI275" s="280">
        <f t="shared" si="82"/>
        <v>12226.28</v>
      </c>
      <c r="BJ275" s="280">
        <f t="shared" si="82"/>
        <v>12226.28</v>
      </c>
      <c r="BK275" s="280">
        <f t="shared" si="82"/>
        <v>12226.28</v>
      </c>
      <c r="BL275" s="279">
        <f t="shared" si="90"/>
        <v>146715.36000000002</v>
      </c>
    </row>
    <row r="276" spans="1:64" x14ac:dyDescent="0.25">
      <c r="A276" s="268" t="s">
        <v>306</v>
      </c>
      <c r="B276" s="175">
        <v>0.15740000000000001</v>
      </c>
      <c r="C276" s="175">
        <v>0.15740000000000001</v>
      </c>
      <c r="D276" s="272">
        <v>472117.33</v>
      </c>
      <c r="E276" s="272">
        <v>472117.33</v>
      </c>
      <c r="F276" s="272">
        <v>472117.33</v>
      </c>
      <c r="G276" s="272">
        <v>472117.33</v>
      </c>
      <c r="H276" s="272">
        <v>472117.33</v>
      </c>
      <c r="I276" s="272">
        <v>472117.33</v>
      </c>
      <c r="J276" s="272">
        <v>472117.33</v>
      </c>
      <c r="K276" s="272">
        <v>472117.33</v>
      </c>
      <c r="L276" s="272">
        <v>512117.33</v>
      </c>
      <c r="M276" s="272">
        <v>552117.33000000007</v>
      </c>
      <c r="N276" s="272">
        <v>552117.33000000007</v>
      </c>
      <c r="O276" s="272">
        <v>552117.33000000007</v>
      </c>
      <c r="P276" s="272">
        <f t="shared" si="87"/>
        <v>5945407.96</v>
      </c>
      <c r="Q276" s="272">
        <v>552117.33000000007</v>
      </c>
      <c r="R276" s="272">
        <v>552117.33000000007</v>
      </c>
      <c r="S276" s="272">
        <v>552117.33000000007</v>
      </c>
      <c r="T276" s="272">
        <v>552117.33000000007</v>
      </c>
      <c r="U276" s="272">
        <v>552117.33000000007</v>
      </c>
      <c r="V276" s="272">
        <v>552117.33000000007</v>
      </c>
      <c r="W276" s="272">
        <v>552117.33000000007</v>
      </c>
      <c r="X276" s="272">
        <v>552117.33000000007</v>
      </c>
      <c r="Y276" s="272">
        <v>552117.33000000007</v>
      </c>
      <c r="Z276" s="272">
        <v>552117.33000000007</v>
      </c>
      <c r="AA276" s="272">
        <v>552117.33000000007</v>
      </c>
      <c r="AB276" s="272">
        <v>552117.33000000007</v>
      </c>
      <c r="AC276" s="272">
        <v>552117.33000000007</v>
      </c>
      <c r="AD276" s="272">
        <v>552117.33000000007</v>
      </c>
      <c r="AE276" s="272">
        <v>552117.33000000007</v>
      </c>
      <c r="AF276" s="272">
        <v>552117.33000000007</v>
      </c>
      <c r="AG276" s="170">
        <f t="shared" si="88"/>
        <v>6625407.9600000009</v>
      </c>
      <c r="AI276" s="279">
        <f t="shared" si="85"/>
        <v>6192.61</v>
      </c>
      <c r="AJ276" s="279">
        <f t="shared" si="85"/>
        <v>6192.61</v>
      </c>
      <c r="AK276" s="279">
        <f t="shared" si="85"/>
        <v>6192.61</v>
      </c>
      <c r="AL276" s="279">
        <f t="shared" si="85"/>
        <v>6192.61</v>
      </c>
      <c r="AM276" s="279">
        <f t="shared" si="85"/>
        <v>6192.61</v>
      </c>
      <c r="AN276" s="279">
        <f t="shared" si="85"/>
        <v>6192.61</v>
      </c>
      <c r="AO276" s="279">
        <f t="shared" si="81"/>
        <v>6192.61</v>
      </c>
      <c r="AP276" s="279">
        <f t="shared" si="81"/>
        <v>6192.61</v>
      </c>
      <c r="AQ276" s="279">
        <f t="shared" si="81"/>
        <v>6717.27</v>
      </c>
      <c r="AR276" s="279">
        <f t="shared" si="81"/>
        <v>7241.94</v>
      </c>
      <c r="AS276" s="279">
        <f t="shared" si="81"/>
        <v>7241.94</v>
      </c>
      <c r="AT276" s="279">
        <f t="shared" si="81"/>
        <v>7241.94</v>
      </c>
      <c r="AU276" s="280">
        <f t="shared" si="89"/>
        <v>77983.97</v>
      </c>
      <c r="AV276" s="280">
        <f t="shared" si="86"/>
        <v>7241.94</v>
      </c>
      <c r="AW276" s="280">
        <f t="shared" si="86"/>
        <v>7241.94</v>
      </c>
      <c r="AX276" s="280">
        <f t="shared" si="86"/>
        <v>7241.94</v>
      </c>
      <c r="AY276" s="280">
        <f t="shared" si="86"/>
        <v>7241.94</v>
      </c>
      <c r="AZ276" s="280">
        <f t="shared" si="84"/>
        <v>7241.94</v>
      </c>
      <c r="BA276" s="280">
        <f t="shared" si="84"/>
        <v>7241.94</v>
      </c>
      <c r="BB276" s="280">
        <f t="shared" si="84"/>
        <v>7241.94</v>
      </c>
      <c r="BC276" s="280">
        <f t="shared" si="83"/>
        <v>7241.94</v>
      </c>
      <c r="BD276" s="280">
        <f t="shared" si="83"/>
        <v>7241.94</v>
      </c>
      <c r="BE276" s="280">
        <f t="shared" si="83"/>
        <v>7241.94</v>
      </c>
      <c r="BF276" s="280">
        <f t="shared" si="83"/>
        <v>7241.94</v>
      </c>
      <c r="BG276" s="280">
        <f t="shared" si="83"/>
        <v>7241.94</v>
      </c>
      <c r="BH276" s="280">
        <f t="shared" si="83"/>
        <v>7241.94</v>
      </c>
      <c r="BI276" s="280">
        <f t="shared" si="82"/>
        <v>7241.94</v>
      </c>
      <c r="BJ276" s="280">
        <f t="shared" si="82"/>
        <v>7241.94</v>
      </c>
      <c r="BK276" s="280">
        <f t="shared" si="82"/>
        <v>7241.94</v>
      </c>
      <c r="BL276" s="279">
        <f t="shared" si="90"/>
        <v>86903.280000000013</v>
      </c>
    </row>
    <row r="277" spans="1:64" x14ac:dyDescent="0.25">
      <c r="A277" s="268" t="s">
        <v>307</v>
      </c>
      <c r="B277" s="175">
        <v>3.8900000000000004E-2</v>
      </c>
      <c r="C277" s="175">
        <v>3.8900000000000004E-2</v>
      </c>
      <c r="D277" s="272">
        <v>1977968.08</v>
      </c>
      <c r="E277" s="272">
        <v>1977968.08</v>
      </c>
      <c r="F277" s="272">
        <v>1977968.08</v>
      </c>
      <c r="G277" s="272">
        <v>1977968.08</v>
      </c>
      <c r="H277" s="272">
        <v>1977968.08</v>
      </c>
      <c r="I277" s="272">
        <v>1977968.08</v>
      </c>
      <c r="J277" s="272">
        <v>1977968.08</v>
      </c>
      <c r="K277" s="272">
        <v>1977968.08</v>
      </c>
      <c r="L277" s="272">
        <v>1977968.08</v>
      </c>
      <c r="M277" s="272">
        <v>1977968.08</v>
      </c>
      <c r="N277" s="272">
        <v>1977968.08</v>
      </c>
      <c r="O277" s="272">
        <v>1977968.08</v>
      </c>
      <c r="P277" s="272">
        <f t="shared" si="87"/>
        <v>23735616.959999993</v>
      </c>
      <c r="Q277" s="272">
        <v>1977968.08</v>
      </c>
      <c r="R277" s="272">
        <v>1977968.08</v>
      </c>
      <c r="S277" s="272">
        <v>1977968.08</v>
      </c>
      <c r="T277" s="272">
        <v>1977968.08</v>
      </c>
      <c r="U277" s="272">
        <v>1977968.08</v>
      </c>
      <c r="V277" s="272">
        <v>1977968.08</v>
      </c>
      <c r="W277" s="272">
        <v>1977968.08</v>
      </c>
      <c r="X277" s="272">
        <v>1977968.08</v>
      </c>
      <c r="Y277" s="272">
        <v>1977968.08</v>
      </c>
      <c r="Z277" s="272">
        <v>1977968.08</v>
      </c>
      <c r="AA277" s="272">
        <v>1977968.08</v>
      </c>
      <c r="AB277" s="272">
        <v>1977968.08</v>
      </c>
      <c r="AC277" s="272">
        <v>1977968.08</v>
      </c>
      <c r="AD277" s="272">
        <v>1977968.08</v>
      </c>
      <c r="AE277" s="272">
        <v>1977968.08</v>
      </c>
      <c r="AF277" s="272">
        <v>1977968.08</v>
      </c>
      <c r="AG277" s="170">
        <f t="shared" si="88"/>
        <v>23735616.959999993</v>
      </c>
      <c r="AI277" s="279">
        <f t="shared" si="85"/>
        <v>6411.91</v>
      </c>
      <c r="AJ277" s="279">
        <f t="shared" si="85"/>
        <v>6411.91</v>
      </c>
      <c r="AK277" s="279">
        <f t="shared" si="85"/>
        <v>6411.91</v>
      </c>
      <c r="AL277" s="279">
        <f t="shared" si="85"/>
        <v>6411.91</v>
      </c>
      <c r="AM277" s="279">
        <f t="shared" si="85"/>
        <v>6411.91</v>
      </c>
      <c r="AN277" s="279">
        <f t="shared" si="85"/>
        <v>6411.91</v>
      </c>
      <c r="AO277" s="279">
        <f t="shared" si="81"/>
        <v>6411.91</v>
      </c>
      <c r="AP277" s="279">
        <f t="shared" si="81"/>
        <v>6411.91</v>
      </c>
      <c r="AQ277" s="279">
        <f t="shared" si="81"/>
        <v>6411.91</v>
      </c>
      <c r="AR277" s="279">
        <f t="shared" si="81"/>
        <v>6411.91</v>
      </c>
      <c r="AS277" s="279">
        <f t="shared" si="81"/>
        <v>6411.91</v>
      </c>
      <c r="AT277" s="279">
        <f t="shared" si="81"/>
        <v>6411.91</v>
      </c>
      <c r="AU277" s="280">
        <f t="shared" si="89"/>
        <v>76942.920000000013</v>
      </c>
      <c r="AV277" s="280">
        <f t="shared" si="86"/>
        <v>6411.91</v>
      </c>
      <c r="AW277" s="280">
        <f t="shared" si="86"/>
        <v>6411.91</v>
      </c>
      <c r="AX277" s="280">
        <f t="shared" si="86"/>
        <v>6411.91</v>
      </c>
      <c r="AY277" s="280">
        <f t="shared" si="86"/>
        <v>6411.91</v>
      </c>
      <c r="AZ277" s="280">
        <f t="shared" si="84"/>
        <v>6411.91</v>
      </c>
      <c r="BA277" s="280">
        <f t="shared" si="84"/>
        <v>6411.91</v>
      </c>
      <c r="BB277" s="280">
        <f t="shared" si="84"/>
        <v>6411.91</v>
      </c>
      <c r="BC277" s="280">
        <f t="shared" si="83"/>
        <v>6411.91</v>
      </c>
      <c r="BD277" s="280">
        <f t="shared" si="83"/>
        <v>6411.91</v>
      </c>
      <c r="BE277" s="280">
        <f t="shared" si="83"/>
        <v>6411.91</v>
      </c>
      <c r="BF277" s="280">
        <f t="shared" ref="BF277:BK329" si="91">ROUND(AA277*$C277/12,2)</f>
        <v>6411.91</v>
      </c>
      <c r="BG277" s="280">
        <f t="shared" si="91"/>
        <v>6411.91</v>
      </c>
      <c r="BH277" s="280">
        <f t="shared" si="91"/>
        <v>6411.91</v>
      </c>
      <c r="BI277" s="280">
        <f t="shared" si="82"/>
        <v>6411.91</v>
      </c>
      <c r="BJ277" s="280">
        <f t="shared" si="82"/>
        <v>6411.91</v>
      </c>
      <c r="BK277" s="280">
        <f t="shared" si="82"/>
        <v>6411.91</v>
      </c>
      <c r="BL277" s="279">
        <f t="shared" si="90"/>
        <v>76942.920000000013</v>
      </c>
    </row>
    <row r="278" spans="1:64" x14ac:dyDescent="0.25">
      <c r="A278" s="268" t="s">
        <v>308</v>
      </c>
      <c r="B278" s="175">
        <v>3.85E-2</v>
      </c>
      <c r="C278" s="175">
        <v>3.85E-2</v>
      </c>
      <c r="D278" s="272">
        <v>622872.6</v>
      </c>
      <c r="E278" s="272">
        <v>622872.6</v>
      </c>
      <c r="F278" s="272">
        <v>622872.6</v>
      </c>
      <c r="G278" s="272">
        <v>622872.6</v>
      </c>
      <c r="H278" s="272">
        <v>622872.6</v>
      </c>
      <c r="I278" s="272">
        <v>622872.6</v>
      </c>
      <c r="J278" s="272">
        <v>622872.6</v>
      </c>
      <c r="K278" s="272">
        <v>622872.6</v>
      </c>
      <c r="L278" s="272">
        <v>622872.6</v>
      </c>
      <c r="M278" s="272">
        <v>622872.6</v>
      </c>
      <c r="N278" s="272">
        <v>622872.6</v>
      </c>
      <c r="O278" s="272">
        <v>622872.6</v>
      </c>
      <c r="P278" s="272">
        <f t="shared" si="87"/>
        <v>7474471.1999999983</v>
      </c>
      <c r="Q278" s="272">
        <v>622872.6</v>
      </c>
      <c r="R278" s="272">
        <v>622872.6</v>
      </c>
      <c r="S278" s="272">
        <v>622872.6</v>
      </c>
      <c r="T278" s="272">
        <v>622872.6</v>
      </c>
      <c r="U278" s="272">
        <v>622872.6</v>
      </c>
      <c r="V278" s="272">
        <v>622872.6</v>
      </c>
      <c r="W278" s="272">
        <v>622872.6</v>
      </c>
      <c r="X278" s="272">
        <v>622872.6</v>
      </c>
      <c r="Y278" s="272">
        <v>622872.6</v>
      </c>
      <c r="Z278" s="272">
        <v>622872.6</v>
      </c>
      <c r="AA278" s="272">
        <v>622872.6</v>
      </c>
      <c r="AB278" s="272">
        <v>622872.6</v>
      </c>
      <c r="AC278" s="272">
        <v>622872.6</v>
      </c>
      <c r="AD278" s="272">
        <v>622872.6</v>
      </c>
      <c r="AE278" s="272">
        <v>622872.6</v>
      </c>
      <c r="AF278" s="272">
        <v>622872.6</v>
      </c>
      <c r="AG278" s="170">
        <f t="shared" si="88"/>
        <v>7474471.1999999983</v>
      </c>
      <c r="AI278" s="279">
        <f t="shared" si="85"/>
        <v>1998.38</v>
      </c>
      <c r="AJ278" s="279">
        <f t="shared" si="85"/>
        <v>1998.38</v>
      </c>
      <c r="AK278" s="279">
        <f t="shared" si="85"/>
        <v>1998.38</v>
      </c>
      <c r="AL278" s="279">
        <f t="shared" si="85"/>
        <v>1998.38</v>
      </c>
      <c r="AM278" s="279">
        <f t="shared" si="85"/>
        <v>1998.38</v>
      </c>
      <c r="AN278" s="279">
        <f t="shared" si="85"/>
        <v>1998.38</v>
      </c>
      <c r="AO278" s="279">
        <f t="shared" si="81"/>
        <v>1998.38</v>
      </c>
      <c r="AP278" s="279">
        <f t="shared" si="81"/>
        <v>1998.38</v>
      </c>
      <c r="AQ278" s="279">
        <f t="shared" si="81"/>
        <v>1998.38</v>
      </c>
      <c r="AR278" s="279">
        <f t="shared" si="81"/>
        <v>1998.38</v>
      </c>
      <c r="AS278" s="279">
        <f t="shared" si="81"/>
        <v>1998.38</v>
      </c>
      <c r="AT278" s="279">
        <f t="shared" si="81"/>
        <v>1998.38</v>
      </c>
      <c r="AU278" s="280">
        <f t="shared" si="89"/>
        <v>23980.560000000009</v>
      </c>
      <c r="AV278" s="280">
        <f t="shared" si="86"/>
        <v>1998.38</v>
      </c>
      <c r="AW278" s="280">
        <f t="shared" si="86"/>
        <v>1998.38</v>
      </c>
      <c r="AX278" s="280">
        <f t="shared" si="86"/>
        <v>1998.38</v>
      </c>
      <c r="AY278" s="280">
        <f t="shared" si="86"/>
        <v>1998.38</v>
      </c>
      <c r="AZ278" s="280">
        <f t="shared" si="84"/>
        <v>1998.38</v>
      </c>
      <c r="BA278" s="280">
        <f t="shared" si="84"/>
        <v>1998.38</v>
      </c>
      <c r="BB278" s="280">
        <f t="shared" si="84"/>
        <v>1998.38</v>
      </c>
      <c r="BC278" s="280">
        <f t="shared" si="84"/>
        <v>1998.38</v>
      </c>
      <c r="BD278" s="280">
        <f t="shared" si="84"/>
        <v>1998.38</v>
      </c>
      <c r="BE278" s="280">
        <f t="shared" si="84"/>
        <v>1998.38</v>
      </c>
      <c r="BF278" s="280">
        <f t="shared" si="91"/>
        <v>1998.38</v>
      </c>
      <c r="BG278" s="280">
        <f t="shared" si="91"/>
        <v>1998.38</v>
      </c>
      <c r="BH278" s="280">
        <f t="shared" si="91"/>
        <v>1998.38</v>
      </c>
      <c r="BI278" s="280">
        <f t="shared" si="82"/>
        <v>1998.38</v>
      </c>
      <c r="BJ278" s="280">
        <f t="shared" si="82"/>
        <v>1998.38</v>
      </c>
      <c r="BK278" s="280">
        <f t="shared" si="82"/>
        <v>1998.38</v>
      </c>
      <c r="BL278" s="279">
        <f t="shared" si="90"/>
        <v>23980.560000000009</v>
      </c>
    </row>
    <row r="279" spans="1:64" x14ac:dyDescent="0.25">
      <c r="A279" s="268" t="s">
        <v>309</v>
      </c>
      <c r="B279" s="175">
        <v>3.9E-2</v>
      </c>
      <c r="C279" s="175">
        <v>3.9E-2</v>
      </c>
      <c r="D279" s="272">
        <v>239584.43</v>
      </c>
      <c r="E279" s="272">
        <v>239584.43</v>
      </c>
      <c r="F279" s="272">
        <v>239584.43</v>
      </c>
      <c r="G279" s="272">
        <v>239584.43</v>
      </c>
      <c r="H279" s="272">
        <v>239584.43</v>
      </c>
      <c r="I279" s="272">
        <v>239584.43</v>
      </c>
      <c r="J279" s="272">
        <v>239584.43</v>
      </c>
      <c r="K279" s="272">
        <v>239584.43</v>
      </c>
      <c r="L279" s="272">
        <v>239584.43</v>
      </c>
      <c r="M279" s="272">
        <v>239584.43</v>
      </c>
      <c r="N279" s="272">
        <v>239584.43</v>
      </c>
      <c r="O279" s="272">
        <v>239584.43</v>
      </c>
      <c r="P279" s="272">
        <f t="shared" si="87"/>
        <v>2875013.16</v>
      </c>
      <c r="Q279" s="272">
        <v>239584.43</v>
      </c>
      <c r="R279" s="272">
        <v>239584.43</v>
      </c>
      <c r="S279" s="272">
        <v>239584.43</v>
      </c>
      <c r="T279" s="272">
        <v>239584.43</v>
      </c>
      <c r="U279" s="272">
        <v>239584.43</v>
      </c>
      <c r="V279" s="272">
        <v>239584.43</v>
      </c>
      <c r="W279" s="272">
        <v>239584.43</v>
      </c>
      <c r="X279" s="272">
        <v>239584.43</v>
      </c>
      <c r="Y279" s="272">
        <v>239584.43</v>
      </c>
      <c r="Z279" s="272">
        <v>239584.43</v>
      </c>
      <c r="AA279" s="272">
        <v>239584.43</v>
      </c>
      <c r="AB279" s="272">
        <v>239584.43</v>
      </c>
      <c r="AC279" s="272">
        <v>239584.43</v>
      </c>
      <c r="AD279" s="272">
        <v>239584.43</v>
      </c>
      <c r="AE279" s="272">
        <v>239584.43</v>
      </c>
      <c r="AF279" s="272">
        <v>239584.43</v>
      </c>
      <c r="AG279" s="170">
        <f t="shared" si="88"/>
        <v>2875013.16</v>
      </c>
      <c r="AI279" s="279">
        <f t="shared" si="85"/>
        <v>778.65</v>
      </c>
      <c r="AJ279" s="279">
        <f t="shared" si="85"/>
        <v>778.65</v>
      </c>
      <c r="AK279" s="279">
        <f t="shared" si="85"/>
        <v>778.65</v>
      </c>
      <c r="AL279" s="279">
        <f t="shared" si="85"/>
        <v>778.65</v>
      </c>
      <c r="AM279" s="279">
        <f t="shared" si="85"/>
        <v>778.65</v>
      </c>
      <c r="AN279" s="279">
        <f t="shared" si="85"/>
        <v>778.65</v>
      </c>
      <c r="AO279" s="279">
        <f t="shared" si="81"/>
        <v>778.65</v>
      </c>
      <c r="AP279" s="279">
        <f t="shared" si="81"/>
        <v>778.65</v>
      </c>
      <c r="AQ279" s="279">
        <f t="shared" si="81"/>
        <v>778.65</v>
      </c>
      <c r="AR279" s="279">
        <f t="shared" ref="AR279:AT342" si="92">ROUND(M279*$B279/12,2)</f>
        <v>778.65</v>
      </c>
      <c r="AS279" s="279">
        <f t="shared" si="92"/>
        <v>778.65</v>
      </c>
      <c r="AT279" s="279">
        <f t="shared" si="92"/>
        <v>778.65</v>
      </c>
      <c r="AU279" s="280">
        <f t="shared" si="89"/>
        <v>9343.7999999999975</v>
      </c>
      <c r="AV279" s="280">
        <f t="shared" si="86"/>
        <v>778.65</v>
      </c>
      <c r="AW279" s="280">
        <f t="shared" si="86"/>
        <v>778.65</v>
      </c>
      <c r="AX279" s="280">
        <f t="shared" si="86"/>
        <v>778.65</v>
      </c>
      <c r="AY279" s="280">
        <f t="shared" si="86"/>
        <v>778.65</v>
      </c>
      <c r="AZ279" s="280">
        <f t="shared" si="84"/>
        <v>778.65</v>
      </c>
      <c r="BA279" s="280">
        <f t="shared" si="84"/>
        <v>778.65</v>
      </c>
      <c r="BB279" s="280">
        <f t="shared" si="84"/>
        <v>778.65</v>
      </c>
      <c r="BC279" s="280">
        <f t="shared" si="84"/>
        <v>778.65</v>
      </c>
      <c r="BD279" s="280">
        <f t="shared" si="84"/>
        <v>778.65</v>
      </c>
      <c r="BE279" s="280">
        <f t="shared" si="84"/>
        <v>778.65</v>
      </c>
      <c r="BF279" s="280">
        <f t="shared" si="91"/>
        <v>778.65</v>
      </c>
      <c r="BG279" s="280">
        <f t="shared" si="91"/>
        <v>778.65</v>
      </c>
      <c r="BH279" s="280">
        <f t="shared" si="91"/>
        <v>778.65</v>
      </c>
      <c r="BI279" s="280">
        <f t="shared" si="82"/>
        <v>778.65</v>
      </c>
      <c r="BJ279" s="280">
        <f t="shared" si="82"/>
        <v>778.65</v>
      </c>
      <c r="BK279" s="280">
        <f t="shared" si="82"/>
        <v>778.65</v>
      </c>
      <c r="BL279" s="279">
        <f t="shared" si="90"/>
        <v>9343.7999999999975</v>
      </c>
    </row>
    <row r="280" spans="1:64" x14ac:dyDescent="0.25">
      <c r="A280" s="268" t="s">
        <v>310</v>
      </c>
      <c r="B280" s="175">
        <v>3.9E-2</v>
      </c>
      <c r="C280" s="175">
        <v>3.9E-2</v>
      </c>
      <c r="D280" s="272">
        <v>239245.54</v>
      </c>
      <c r="E280" s="272">
        <v>239245.54</v>
      </c>
      <c r="F280" s="272">
        <v>239245.54</v>
      </c>
      <c r="G280" s="272">
        <v>239245.54</v>
      </c>
      <c r="H280" s="272">
        <v>239245.54</v>
      </c>
      <c r="I280" s="272">
        <v>239245.54</v>
      </c>
      <c r="J280" s="272">
        <v>239245.54</v>
      </c>
      <c r="K280" s="272">
        <v>239245.54</v>
      </c>
      <c r="L280" s="272">
        <v>239245.54</v>
      </c>
      <c r="M280" s="272">
        <v>239245.54</v>
      </c>
      <c r="N280" s="272">
        <v>239245.54</v>
      </c>
      <c r="O280" s="272">
        <v>239245.54</v>
      </c>
      <c r="P280" s="272">
        <f t="shared" si="87"/>
        <v>2870946.48</v>
      </c>
      <c r="Q280" s="272">
        <v>239245.54</v>
      </c>
      <c r="R280" s="272">
        <v>239245.54</v>
      </c>
      <c r="S280" s="272">
        <v>239245.54</v>
      </c>
      <c r="T280" s="272">
        <v>239245.54</v>
      </c>
      <c r="U280" s="272">
        <v>239245.54</v>
      </c>
      <c r="V280" s="272">
        <v>239245.54</v>
      </c>
      <c r="W280" s="272">
        <v>239245.54</v>
      </c>
      <c r="X280" s="272">
        <v>239245.54</v>
      </c>
      <c r="Y280" s="272">
        <v>239245.54</v>
      </c>
      <c r="Z280" s="272">
        <v>239245.54</v>
      </c>
      <c r="AA280" s="272">
        <v>239245.54</v>
      </c>
      <c r="AB280" s="272">
        <v>239245.54</v>
      </c>
      <c r="AC280" s="272">
        <v>239245.54</v>
      </c>
      <c r="AD280" s="272">
        <v>239245.54</v>
      </c>
      <c r="AE280" s="272">
        <v>239245.54</v>
      </c>
      <c r="AF280" s="272">
        <v>239245.54</v>
      </c>
      <c r="AG280" s="170">
        <f t="shared" si="88"/>
        <v>2870946.48</v>
      </c>
      <c r="AI280" s="279">
        <f t="shared" si="85"/>
        <v>777.55</v>
      </c>
      <c r="AJ280" s="279">
        <f t="shared" si="85"/>
        <v>777.55</v>
      </c>
      <c r="AK280" s="279">
        <f t="shared" si="85"/>
        <v>777.55</v>
      </c>
      <c r="AL280" s="279">
        <f t="shared" si="85"/>
        <v>777.55</v>
      </c>
      <c r="AM280" s="279">
        <f t="shared" si="85"/>
        <v>777.55</v>
      </c>
      <c r="AN280" s="279">
        <f t="shared" si="85"/>
        <v>777.55</v>
      </c>
      <c r="AO280" s="279">
        <f t="shared" si="85"/>
        <v>777.55</v>
      </c>
      <c r="AP280" s="279">
        <f t="shared" si="85"/>
        <v>777.55</v>
      </c>
      <c r="AQ280" s="279">
        <f t="shared" si="85"/>
        <v>777.55</v>
      </c>
      <c r="AR280" s="279">
        <f t="shared" si="92"/>
        <v>777.55</v>
      </c>
      <c r="AS280" s="279">
        <f t="shared" si="92"/>
        <v>777.55</v>
      </c>
      <c r="AT280" s="279">
        <f t="shared" si="92"/>
        <v>777.55</v>
      </c>
      <c r="AU280" s="280">
        <f t="shared" si="89"/>
        <v>9330.6</v>
      </c>
      <c r="AV280" s="280">
        <f t="shared" si="86"/>
        <v>777.55</v>
      </c>
      <c r="AW280" s="280">
        <f t="shared" si="86"/>
        <v>777.55</v>
      </c>
      <c r="AX280" s="280">
        <f t="shared" si="86"/>
        <v>777.55</v>
      </c>
      <c r="AY280" s="280">
        <f t="shared" si="86"/>
        <v>777.55</v>
      </c>
      <c r="AZ280" s="280">
        <f t="shared" si="84"/>
        <v>777.55</v>
      </c>
      <c r="BA280" s="280">
        <f t="shared" si="84"/>
        <v>777.55</v>
      </c>
      <c r="BB280" s="280">
        <f t="shared" si="84"/>
        <v>777.55</v>
      </c>
      <c r="BC280" s="280">
        <f t="shared" si="84"/>
        <v>777.55</v>
      </c>
      <c r="BD280" s="280">
        <f t="shared" si="84"/>
        <v>777.55</v>
      </c>
      <c r="BE280" s="280">
        <f t="shared" si="84"/>
        <v>777.55</v>
      </c>
      <c r="BF280" s="280">
        <f t="shared" si="91"/>
        <v>777.55</v>
      </c>
      <c r="BG280" s="280">
        <f t="shared" si="91"/>
        <v>777.55</v>
      </c>
      <c r="BH280" s="280">
        <f t="shared" si="91"/>
        <v>777.55</v>
      </c>
      <c r="BI280" s="280">
        <f t="shared" si="82"/>
        <v>777.55</v>
      </c>
      <c r="BJ280" s="280">
        <f t="shared" si="82"/>
        <v>777.55</v>
      </c>
      <c r="BK280" s="280">
        <f t="shared" si="82"/>
        <v>777.55</v>
      </c>
      <c r="BL280" s="279">
        <f t="shared" si="90"/>
        <v>9330.6</v>
      </c>
    </row>
    <row r="281" spans="1:64" x14ac:dyDescent="0.25">
      <c r="A281" s="268" t="s">
        <v>311</v>
      </c>
      <c r="B281" s="175">
        <v>3.8200000000000005E-2</v>
      </c>
      <c r="C281" s="175">
        <v>3.8200000000000005E-2</v>
      </c>
      <c r="D281" s="272">
        <v>578059.38</v>
      </c>
      <c r="E281" s="272">
        <v>578059.38</v>
      </c>
      <c r="F281" s="272">
        <v>578059.38</v>
      </c>
      <c r="G281" s="272">
        <v>578059.38</v>
      </c>
      <c r="H281" s="272">
        <v>578059.38</v>
      </c>
      <c r="I281" s="272">
        <v>578059.38</v>
      </c>
      <c r="J281" s="272">
        <v>578059.38</v>
      </c>
      <c r="K281" s="272">
        <v>578059.38</v>
      </c>
      <c r="L281" s="272">
        <v>578059.38</v>
      </c>
      <c r="M281" s="272">
        <v>578059.38</v>
      </c>
      <c r="N281" s="272">
        <v>578059.38</v>
      </c>
      <c r="O281" s="272">
        <v>578059.38</v>
      </c>
      <c r="P281" s="272">
        <f t="shared" si="87"/>
        <v>6936712.5599999996</v>
      </c>
      <c r="Q281" s="272">
        <v>578059.38</v>
      </c>
      <c r="R281" s="272">
        <v>578059.38</v>
      </c>
      <c r="S281" s="272">
        <v>578059.38</v>
      </c>
      <c r="T281" s="272">
        <v>578059.38</v>
      </c>
      <c r="U281" s="272">
        <v>578059.38</v>
      </c>
      <c r="V281" s="272">
        <v>578059.38</v>
      </c>
      <c r="W281" s="272">
        <v>578059.38</v>
      </c>
      <c r="X281" s="272">
        <v>578059.38</v>
      </c>
      <c r="Y281" s="272">
        <v>578059.38</v>
      </c>
      <c r="Z281" s="272">
        <v>578059.38</v>
      </c>
      <c r="AA281" s="272">
        <v>578059.38</v>
      </c>
      <c r="AB281" s="272">
        <v>578059.38</v>
      </c>
      <c r="AC281" s="272">
        <v>578059.38</v>
      </c>
      <c r="AD281" s="272">
        <v>578059.38</v>
      </c>
      <c r="AE281" s="272">
        <v>578059.38</v>
      </c>
      <c r="AF281" s="272">
        <v>578059.38</v>
      </c>
      <c r="AG281" s="170">
        <f t="shared" si="88"/>
        <v>6936712.5599999996</v>
      </c>
      <c r="AI281" s="279">
        <f t="shared" ref="AI281:AQ309" si="93">ROUND(D281*$B281/12,2)</f>
        <v>1840.16</v>
      </c>
      <c r="AJ281" s="279">
        <f t="shared" si="93"/>
        <v>1840.16</v>
      </c>
      <c r="AK281" s="279">
        <f t="shared" si="93"/>
        <v>1840.16</v>
      </c>
      <c r="AL281" s="279">
        <f t="shared" si="93"/>
        <v>1840.16</v>
      </c>
      <c r="AM281" s="279">
        <f t="shared" si="93"/>
        <v>1840.16</v>
      </c>
      <c r="AN281" s="279">
        <f t="shared" si="93"/>
        <v>1840.16</v>
      </c>
      <c r="AO281" s="279">
        <f t="shared" si="93"/>
        <v>1840.16</v>
      </c>
      <c r="AP281" s="279">
        <f t="shared" si="93"/>
        <v>1840.16</v>
      </c>
      <c r="AQ281" s="279">
        <f t="shared" si="93"/>
        <v>1840.16</v>
      </c>
      <c r="AR281" s="279">
        <f t="shared" si="92"/>
        <v>1840.16</v>
      </c>
      <c r="AS281" s="279">
        <f t="shared" si="92"/>
        <v>1840.16</v>
      </c>
      <c r="AT281" s="279">
        <f t="shared" si="92"/>
        <v>1840.16</v>
      </c>
      <c r="AU281" s="280">
        <f t="shared" si="89"/>
        <v>22081.920000000002</v>
      </c>
      <c r="AV281" s="280">
        <f t="shared" si="86"/>
        <v>1840.16</v>
      </c>
      <c r="AW281" s="280">
        <f t="shared" si="86"/>
        <v>1840.16</v>
      </c>
      <c r="AX281" s="280">
        <f t="shared" si="86"/>
        <v>1840.16</v>
      </c>
      <c r="AY281" s="280">
        <f t="shared" si="86"/>
        <v>1840.16</v>
      </c>
      <c r="AZ281" s="280">
        <f t="shared" si="84"/>
        <v>1840.16</v>
      </c>
      <c r="BA281" s="280">
        <f t="shared" si="84"/>
        <v>1840.16</v>
      </c>
      <c r="BB281" s="280">
        <f t="shared" si="84"/>
        <v>1840.16</v>
      </c>
      <c r="BC281" s="280">
        <f t="shared" si="84"/>
        <v>1840.16</v>
      </c>
      <c r="BD281" s="280">
        <f t="shared" si="84"/>
        <v>1840.16</v>
      </c>
      <c r="BE281" s="280">
        <f t="shared" si="84"/>
        <v>1840.16</v>
      </c>
      <c r="BF281" s="280">
        <f t="shared" si="91"/>
        <v>1840.16</v>
      </c>
      <c r="BG281" s="280">
        <f t="shared" si="91"/>
        <v>1840.16</v>
      </c>
      <c r="BH281" s="280">
        <f t="shared" si="91"/>
        <v>1840.16</v>
      </c>
      <c r="BI281" s="280">
        <f t="shared" si="82"/>
        <v>1840.16</v>
      </c>
      <c r="BJ281" s="280">
        <f t="shared" si="82"/>
        <v>1840.16</v>
      </c>
      <c r="BK281" s="280">
        <f t="shared" si="82"/>
        <v>1840.16</v>
      </c>
      <c r="BL281" s="279">
        <f t="shared" si="90"/>
        <v>22081.920000000002</v>
      </c>
    </row>
    <row r="282" spans="1:64" x14ac:dyDescent="0.25">
      <c r="A282" s="268" t="s">
        <v>312</v>
      </c>
      <c r="B282" s="175">
        <v>3.8200000000000005E-2</v>
      </c>
      <c r="C282" s="175">
        <v>3.8200000000000005E-2</v>
      </c>
      <c r="D282" s="272">
        <v>576385.74</v>
      </c>
      <c r="E282" s="272">
        <v>576385.74</v>
      </c>
      <c r="F282" s="272">
        <v>576385.74</v>
      </c>
      <c r="G282" s="272">
        <v>576385.74</v>
      </c>
      <c r="H282" s="272">
        <v>576385.74</v>
      </c>
      <c r="I282" s="272">
        <v>576385.74</v>
      </c>
      <c r="J282" s="272">
        <v>576385.74</v>
      </c>
      <c r="K282" s="272">
        <v>576385.74</v>
      </c>
      <c r="L282" s="272">
        <v>576385.74</v>
      </c>
      <c r="M282" s="272">
        <v>576385.74</v>
      </c>
      <c r="N282" s="272">
        <v>576385.74</v>
      </c>
      <c r="O282" s="272">
        <v>576385.74</v>
      </c>
      <c r="P282" s="272">
        <f t="shared" si="87"/>
        <v>6916628.8800000018</v>
      </c>
      <c r="Q282" s="272">
        <v>576385.74</v>
      </c>
      <c r="R282" s="272">
        <v>576385.74</v>
      </c>
      <c r="S282" s="272">
        <v>576385.74</v>
      </c>
      <c r="T282" s="272">
        <v>576385.74</v>
      </c>
      <c r="U282" s="272">
        <v>576385.74</v>
      </c>
      <c r="V282" s="272">
        <v>576385.74</v>
      </c>
      <c r="W282" s="272">
        <v>576385.74</v>
      </c>
      <c r="X282" s="272">
        <v>576385.74</v>
      </c>
      <c r="Y282" s="272">
        <v>576385.74</v>
      </c>
      <c r="Z282" s="272">
        <v>576385.74</v>
      </c>
      <c r="AA282" s="272">
        <v>576385.74</v>
      </c>
      <c r="AB282" s="272">
        <v>576385.74</v>
      </c>
      <c r="AC282" s="272">
        <v>576385.74</v>
      </c>
      <c r="AD282" s="272">
        <v>576385.74</v>
      </c>
      <c r="AE282" s="272">
        <v>576385.74</v>
      </c>
      <c r="AF282" s="272">
        <v>576385.74</v>
      </c>
      <c r="AG282" s="170">
        <f t="shared" si="88"/>
        <v>6916628.8800000018</v>
      </c>
      <c r="AI282" s="279">
        <f t="shared" si="93"/>
        <v>1834.83</v>
      </c>
      <c r="AJ282" s="279">
        <f t="shared" si="93"/>
        <v>1834.83</v>
      </c>
      <c r="AK282" s="279">
        <f t="shared" si="93"/>
        <v>1834.83</v>
      </c>
      <c r="AL282" s="279">
        <f t="shared" si="93"/>
        <v>1834.83</v>
      </c>
      <c r="AM282" s="279">
        <f t="shared" si="93"/>
        <v>1834.83</v>
      </c>
      <c r="AN282" s="279">
        <f t="shared" si="93"/>
        <v>1834.83</v>
      </c>
      <c r="AO282" s="279">
        <f t="shared" si="93"/>
        <v>1834.83</v>
      </c>
      <c r="AP282" s="279">
        <f t="shared" si="93"/>
        <v>1834.83</v>
      </c>
      <c r="AQ282" s="279">
        <f t="shared" si="93"/>
        <v>1834.83</v>
      </c>
      <c r="AR282" s="279">
        <f t="shared" si="92"/>
        <v>1834.83</v>
      </c>
      <c r="AS282" s="279">
        <f t="shared" si="92"/>
        <v>1834.83</v>
      </c>
      <c r="AT282" s="279">
        <f t="shared" si="92"/>
        <v>1834.83</v>
      </c>
      <c r="AU282" s="280">
        <f t="shared" si="89"/>
        <v>22017.960000000006</v>
      </c>
      <c r="AV282" s="280">
        <f t="shared" si="86"/>
        <v>1834.83</v>
      </c>
      <c r="AW282" s="280">
        <f t="shared" si="86"/>
        <v>1834.83</v>
      </c>
      <c r="AX282" s="280">
        <f t="shared" si="86"/>
        <v>1834.83</v>
      </c>
      <c r="AY282" s="280">
        <f t="shared" si="86"/>
        <v>1834.83</v>
      </c>
      <c r="AZ282" s="280">
        <f t="shared" si="84"/>
        <v>1834.83</v>
      </c>
      <c r="BA282" s="280">
        <f t="shared" si="84"/>
        <v>1834.83</v>
      </c>
      <c r="BB282" s="280">
        <f t="shared" si="84"/>
        <v>1834.83</v>
      </c>
      <c r="BC282" s="280">
        <f t="shared" si="84"/>
        <v>1834.83</v>
      </c>
      <c r="BD282" s="280">
        <f t="shared" si="84"/>
        <v>1834.83</v>
      </c>
      <c r="BE282" s="280">
        <f t="shared" si="84"/>
        <v>1834.83</v>
      </c>
      <c r="BF282" s="280">
        <f t="shared" si="91"/>
        <v>1834.83</v>
      </c>
      <c r="BG282" s="280">
        <f t="shared" si="91"/>
        <v>1834.83</v>
      </c>
      <c r="BH282" s="280">
        <f t="shared" si="91"/>
        <v>1834.83</v>
      </c>
      <c r="BI282" s="280">
        <f t="shared" si="82"/>
        <v>1834.83</v>
      </c>
      <c r="BJ282" s="280">
        <f t="shared" si="82"/>
        <v>1834.83</v>
      </c>
      <c r="BK282" s="280">
        <f t="shared" si="82"/>
        <v>1834.83</v>
      </c>
      <c r="BL282" s="279">
        <f t="shared" si="90"/>
        <v>22017.960000000006</v>
      </c>
    </row>
    <row r="283" spans="1:64" x14ac:dyDescent="0.25">
      <c r="A283" s="268" t="s">
        <v>313</v>
      </c>
      <c r="B283" s="175">
        <v>3.8300000000000001E-2</v>
      </c>
      <c r="C283" s="175">
        <v>3.8300000000000001E-2</v>
      </c>
      <c r="D283" s="272">
        <v>593786.01</v>
      </c>
      <c r="E283" s="272">
        <v>593786.01</v>
      </c>
      <c r="F283" s="272">
        <v>593786.01</v>
      </c>
      <c r="G283" s="272">
        <v>593786.01</v>
      </c>
      <c r="H283" s="272">
        <v>593786.01</v>
      </c>
      <c r="I283" s="272">
        <v>593786.01</v>
      </c>
      <c r="J283" s="272">
        <v>593786.01</v>
      </c>
      <c r="K283" s="272">
        <v>593786.01</v>
      </c>
      <c r="L283" s="272">
        <v>593786.01</v>
      </c>
      <c r="M283" s="272">
        <v>593786.01</v>
      </c>
      <c r="N283" s="272">
        <v>593786.01</v>
      </c>
      <c r="O283" s="272">
        <v>593786.01</v>
      </c>
      <c r="P283" s="272">
        <f t="shared" si="87"/>
        <v>7125432.1199999982</v>
      </c>
      <c r="Q283" s="272">
        <v>593786.01</v>
      </c>
      <c r="R283" s="272">
        <v>593786.01</v>
      </c>
      <c r="S283" s="272">
        <v>593786.01</v>
      </c>
      <c r="T283" s="272">
        <v>593786.01</v>
      </c>
      <c r="U283" s="272">
        <v>593786.01</v>
      </c>
      <c r="V283" s="272">
        <v>593786.01</v>
      </c>
      <c r="W283" s="272">
        <v>593786.01</v>
      </c>
      <c r="X283" s="272">
        <v>593786.01</v>
      </c>
      <c r="Y283" s="272">
        <v>593786.01</v>
      </c>
      <c r="Z283" s="272">
        <v>593786.01</v>
      </c>
      <c r="AA283" s="272">
        <v>593786.01</v>
      </c>
      <c r="AB283" s="272">
        <v>593786.01</v>
      </c>
      <c r="AC283" s="272">
        <v>593786.01</v>
      </c>
      <c r="AD283" s="272">
        <v>593786.01</v>
      </c>
      <c r="AE283" s="272">
        <v>593786.01</v>
      </c>
      <c r="AF283" s="272">
        <v>593786.01</v>
      </c>
      <c r="AG283" s="170">
        <f t="shared" si="88"/>
        <v>7125432.1199999982</v>
      </c>
      <c r="AI283" s="279">
        <f t="shared" si="93"/>
        <v>1895.17</v>
      </c>
      <c r="AJ283" s="279">
        <f t="shared" si="93"/>
        <v>1895.17</v>
      </c>
      <c r="AK283" s="279">
        <f t="shared" si="93"/>
        <v>1895.17</v>
      </c>
      <c r="AL283" s="279">
        <f t="shared" si="93"/>
        <v>1895.17</v>
      </c>
      <c r="AM283" s="279">
        <f t="shared" si="93"/>
        <v>1895.17</v>
      </c>
      <c r="AN283" s="279">
        <f t="shared" si="93"/>
        <v>1895.17</v>
      </c>
      <c r="AO283" s="279">
        <f t="shared" si="93"/>
        <v>1895.17</v>
      </c>
      <c r="AP283" s="279">
        <f t="shared" si="93"/>
        <v>1895.17</v>
      </c>
      <c r="AQ283" s="279">
        <f t="shared" si="93"/>
        <v>1895.17</v>
      </c>
      <c r="AR283" s="279">
        <f t="shared" si="92"/>
        <v>1895.17</v>
      </c>
      <c r="AS283" s="279">
        <f t="shared" si="92"/>
        <v>1895.17</v>
      </c>
      <c r="AT283" s="279">
        <f t="shared" si="92"/>
        <v>1895.17</v>
      </c>
      <c r="AU283" s="280">
        <f t="shared" si="89"/>
        <v>22742.039999999994</v>
      </c>
      <c r="AV283" s="280">
        <f t="shared" si="86"/>
        <v>1895.17</v>
      </c>
      <c r="AW283" s="280">
        <f t="shared" si="86"/>
        <v>1895.17</v>
      </c>
      <c r="AX283" s="280">
        <f t="shared" si="86"/>
        <v>1895.17</v>
      </c>
      <c r="AY283" s="280">
        <f t="shared" si="86"/>
        <v>1895.17</v>
      </c>
      <c r="AZ283" s="280">
        <f t="shared" si="84"/>
        <v>1895.17</v>
      </c>
      <c r="BA283" s="280">
        <f t="shared" si="84"/>
        <v>1895.17</v>
      </c>
      <c r="BB283" s="280">
        <f t="shared" si="84"/>
        <v>1895.17</v>
      </c>
      <c r="BC283" s="280">
        <f t="shared" si="84"/>
        <v>1895.17</v>
      </c>
      <c r="BD283" s="280">
        <f t="shared" si="84"/>
        <v>1895.17</v>
      </c>
      <c r="BE283" s="280">
        <f t="shared" si="84"/>
        <v>1895.17</v>
      </c>
      <c r="BF283" s="280">
        <f t="shared" si="91"/>
        <v>1895.17</v>
      </c>
      <c r="BG283" s="280">
        <f t="shared" si="91"/>
        <v>1895.17</v>
      </c>
      <c r="BH283" s="280">
        <f t="shared" si="91"/>
        <v>1895.17</v>
      </c>
      <c r="BI283" s="280">
        <f t="shared" si="82"/>
        <v>1895.17</v>
      </c>
      <c r="BJ283" s="280">
        <f t="shared" si="82"/>
        <v>1895.17</v>
      </c>
      <c r="BK283" s="280">
        <f t="shared" si="82"/>
        <v>1895.17</v>
      </c>
      <c r="BL283" s="279">
        <f t="shared" si="90"/>
        <v>22742.039999999994</v>
      </c>
    </row>
    <row r="284" spans="1:64" x14ac:dyDescent="0.25">
      <c r="A284" s="268" t="s">
        <v>659</v>
      </c>
      <c r="B284" s="175">
        <v>0</v>
      </c>
      <c r="C284" s="175">
        <v>0</v>
      </c>
      <c r="D284" s="272">
        <v>0</v>
      </c>
      <c r="E284" s="272">
        <v>0</v>
      </c>
      <c r="F284" s="272">
        <v>0</v>
      </c>
      <c r="G284" s="272">
        <v>0</v>
      </c>
      <c r="H284" s="272">
        <v>0</v>
      </c>
      <c r="I284" s="272">
        <v>0</v>
      </c>
      <c r="J284" s="272">
        <v>0</v>
      </c>
      <c r="K284" s="272">
        <v>0</v>
      </c>
      <c r="L284" s="272">
        <v>0</v>
      </c>
      <c r="M284" s="272">
        <v>0</v>
      </c>
      <c r="N284" s="272">
        <v>0</v>
      </c>
      <c r="O284" s="272">
        <v>0</v>
      </c>
      <c r="P284" s="272">
        <f t="shared" si="87"/>
        <v>0</v>
      </c>
      <c r="Q284" s="272">
        <v>0</v>
      </c>
      <c r="R284" s="272">
        <v>0</v>
      </c>
      <c r="S284" s="272">
        <v>0</v>
      </c>
      <c r="T284" s="272">
        <v>0</v>
      </c>
      <c r="U284" s="272">
        <v>0</v>
      </c>
      <c r="V284" s="272">
        <v>0</v>
      </c>
      <c r="W284" s="272">
        <v>0</v>
      </c>
      <c r="X284" s="272">
        <v>0</v>
      </c>
      <c r="Y284" s="272">
        <v>0</v>
      </c>
      <c r="Z284" s="272">
        <v>0</v>
      </c>
      <c r="AA284" s="272">
        <v>0</v>
      </c>
      <c r="AB284" s="272">
        <v>0</v>
      </c>
      <c r="AC284" s="272">
        <v>0</v>
      </c>
      <c r="AD284" s="272">
        <v>0</v>
      </c>
      <c r="AE284" s="272">
        <v>0</v>
      </c>
      <c r="AF284" s="272">
        <v>0</v>
      </c>
      <c r="AG284" s="170">
        <f t="shared" si="88"/>
        <v>0</v>
      </c>
      <c r="AI284" s="279">
        <f t="shared" si="93"/>
        <v>0</v>
      </c>
      <c r="AJ284" s="279">
        <f t="shared" si="93"/>
        <v>0</v>
      </c>
      <c r="AK284" s="279">
        <f t="shared" si="93"/>
        <v>0</v>
      </c>
      <c r="AL284" s="279">
        <f t="shared" si="93"/>
        <v>0</v>
      </c>
      <c r="AM284" s="279">
        <f t="shared" si="93"/>
        <v>0</v>
      </c>
      <c r="AN284" s="279">
        <f t="shared" si="93"/>
        <v>0</v>
      </c>
      <c r="AO284" s="279">
        <f t="shared" si="93"/>
        <v>0</v>
      </c>
      <c r="AP284" s="279">
        <f t="shared" si="93"/>
        <v>0</v>
      </c>
      <c r="AQ284" s="279">
        <f t="shared" si="93"/>
        <v>0</v>
      </c>
      <c r="AR284" s="279">
        <f t="shared" si="92"/>
        <v>0</v>
      </c>
      <c r="AS284" s="279">
        <f t="shared" si="92"/>
        <v>0</v>
      </c>
      <c r="AT284" s="279">
        <f t="shared" si="92"/>
        <v>0</v>
      </c>
      <c r="AU284" s="280">
        <f t="shared" si="89"/>
        <v>0</v>
      </c>
      <c r="AV284" s="280">
        <f t="shared" si="86"/>
        <v>0</v>
      </c>
      <c r="AW284" s="280">
        <f t="shared" si="86"/>
        <v>0</v>
      </c>
      <c r="AX284" s="280">
        <f t="shared" si="86"/>
        <v>0</v>
      </c>
      <c r="AY284" s="280">
        <f t="shared" si="86"/>
        <v>0</v>
      </c>
      <c r="AZ284" s="280">
        <f t="shared" si="84"/>
        <v>0</v>
      </c>
      <c r="BA284" s="280">
        <f t="shared" si="84"/>
        <v>0</v>
      </c>
      <c r="BB284" s="280">
        <f t="shared" si="84"/>
        <v>0</v>
      </c>
      <c r="BC284" s="280">
        <f t="shared" si="84"/>
        <v>0</v>
      </c>
      <c r="BD284" s="280">
        <f t="shared" si="84"/>
        <v>0</v>
      </c>
      <c r="BE284" s="280">
        <f t="shared" si="84"/>
        <v>0</v>
      </c>
      <c r="BF284" s="280">
        <f t="shared" si="91"/>
        <v>0</v>
      </c>
      <c r="BG284" s="280">
        <f t="shared" si="91"/>
        <v>0</v>
      </c>
      <c r="BH284" s="280">
        <f t="shared" si="91"/>
        <v>0</v>
      </c>
      <c r="BI284" s="280">
        <f t="shared" si="82"/>
        <v>0</v>
      </c>
      <c r="BJ284" s="280">
        <f t="shared" si="82"/>
        <v>0</v>
      </c>
      <c r="BK284" s="280">
        <f t="shared" si="82"/>
        <v>0</v>
      </c>
      <c r="BL284" s="279">
        <f t="shared" si="90"/>
        <v>0</v>
      </c>
    </row>
    <row r="285" spans="1:64" x14ac:dyDescent="0.25">
      <c r="A285" s="268" t="s">
        <v>314</v>
      </c>
      <c r="B285" s="175">
        <v>3.5699999999999996E-2</v>
      </c>
      <c r="C285" s="175">
        <v>3.5699999999999996E-2</v>
      </c>
      <c r="D285" s="272">
        <v>260341206.78999999</v>
      </c>
      <c r="E285" s="272">
        <v>260873358.81</v>
      </c>
      <c r="F285" s="272">
        <v>256603964.69999999</v>
      </c>
      <c r="G285" s="272">
        <v>256611060.44</v>
      </c>
      <c r="H285" s="272">
        <v>256610663.31</v>
      </c>
      <c r="I285" s="272">
        <v>256609447.49000001</v>
      </c>
      <c r="J285" s="272">
        <v>257060595.58500001</v>
      </c>
      <c r="K285" s="272">
        <v>257512215.58000001</v>
      </c>
      <c r="L285" s="272">
        <v>257534608.77500001</v>
      </c>
      <c r="M285" s="272">
        <v>259544565.27500001</v>
      </c>
      <c r="N285" s="272">
        <v>261532128.58000001</v>
      </c>
      <c r="O285" s="272">
        <v>261703607.435</v>
      </c>
      <c r="P285" s="272">
        <f t="shared" si="87"/>
        <v>3102537422.77</v>
      </c>
      <c r="Q285" s="272">
        <v>261875086.29000002</v>
      </c>
      <c r="R285" s="272">
        <v>261875086.29000002</v>
      </c>
      <c r="S285" s="272">
        <v>261926517.55500001</v>
      </c>
      <c r="T285" s="272">
        <v>261977948.82000002</v>
      </c>
      <c r="U285" s="272">
        <v>261977948.82000002</v>
      </c>
      <c r="V285" s="272">
        <v>262029380.08500001</v>
      </c>
      <c r="W285" s="272">
        <v>262080811.35000002</v>
      </c>
      <c r="X285" s="272">
        <v>262080811.35000002</v>
      </c>
      <c r="Y285" s="272">
        <v>262132242.61500001</v>
      </c>
      <c r="Z285" s="272">
        <v>262219330.11500004</v>
      </c>
      <c r="AA285" s="272">
        <v>262254986.35000002</v>
      </c>
      <c r="AB285" s="272">
        <v>262306417.61500001</v>
      </c>
      <c r="AC285" s="272">
        <v>262357848.88000003</v>
      </c>
      <c r="AD285" s="272">
        <v>262357848.88000003</v>
      </c>
      <c r="AE285" s="272">
        <v>262409399.38000003</v>
      </c>
      <c r="AF285" s="272">
        <v>269279777.63999999</v>
      </c>
      <c r="AG285" s="170">
        <f t="shared" si="88"/>
        <v>3153486803.0800004</v>
      </c>
      <c r="AI285" s="279">
        <f t="shared" si="93"/>
        <v>774515.09</v>
      </c>
      <c r="AJ285" s="279">
        <f t="shared" si="93"/>
        <v>776098.24</v>
      </c>
      <c r="AK285" s="279">
        <f t="shared" si="93"/>
        <v>763396.79</v>
      </c>
      <c r="AL285" s="279">
        <f t="shared" si="93"/>
        <v>763417.9</v>
      </c>
      <c r="AM285" s="279">
        <f t="shared" si="93"/>
        <v>763416.72</v>
      </c>
      <c r="AN285" s="279">
        <f t="shared" si="93"/>
        <v>763413.11</v>
      </c>
      <c r="AO285" s="279">
        <f t="shared" si="93"/>
        <v>764755.27</v>
      </c>
      <c r="AP285" s="279">
        <f t="shared" si="93"/>
        <v>766098.84</v>
      </c>
      <c r="AQ285" s="279">
        <f t="shared" si="93"/>
        <v>766165.46</v>
      </c>
      <c r="AR285" s="279">
        <f t="shared" si="92"/>
        <v>772145.08</v>
      </c>
      <c r="AS285" s="279">
        <f t="shared" si="92"/>
        <v>778058.08</v>
      </c>
      <c r="AT285" s="279">
        <f t="shared" si="92"/>
        <v>778568.23</v>
      </c>
      <c r="AU285" s="280">
        <f t="shared" si="89"/>
        <v>9230048.8100000005</v>
      </c>
      <c r="AV285" s="280">
        <f t="shared" si="86"/>
        <v>779078.38</v>
      </c>
      <c r="AW285" s="280">
        <f t="shared" si="86"/>
        <v>779078.38</v>
      </c>
      <c r="AX285" s="280">
        <f t="shared" si="86"/>
        <v>779231.39</v>
      </c>
      <c r="AY285" s="280">
        <f t="shared" si="86"/>
        <v>779384.4</v>
      </c>
      <c r="AZ285" s="280">
        <f t="shared" si="84"/>
        <v>779384.4</v>
      </c>
      <c r="BA285" s="280">
        <f t="shared" si="84"/>
        <v>779537.41</v>
      </c>
      <c r="BB285" s="280">
        <f t="shared" si="84"/>
        <v>779690.41</v>
      </c>
      <c r="BC285" s="280">
        <f t="shared" si="84"/>
        <v>779690.41</v>
      </c>
      <c r="BD285" s="280">
        <f t="shared" si="84"/>
        <v>779843.42</v>
      </c>
      <c r="BE285" s="280">
        <f t="shared" si="84"/>
        <v>780102.51</v>
      </c>
      <c r="BF285" s="280">
        <f t="shared" si="91"/>
        <v>780208.58</v>
      </c>
      <c r="BG285" s="280">
        <f t="shared" si="91"/>
        <v>780361.59</v>
      </c>
      <c r="BH285" s="280">
        <f t="shared" si="91"/>
        <v>780514.6</v>
      </c>
      <c r="BI285" s="280">
        <f t="shared" si="82"/>
        <v>780514.6</v>
      </c>
      <c r="BJ285" s="280">
        <f t="shared" si="82"/>
        <v>780667.96</v>
      </c>
      <c r="BK285" s="280">
        <f t="shared" si="82"/>
        <v>801107.34</v>
      </c>
      <c r="BL285" s="279">
        <f t="shared" si="90"/>
        <v>9381623.2300000004</v>
      </c>
    </row>
    <row r="286" spans="1:64" x14ac:dyDescent="0.25">
      <c r="A286" s="268" t="s">
        <v>315</v>
      </c>
      <c r="B286" s="175">
        <v>4.9399999999999999E-2</v>
      </c>
      <c r="C286" s="175">
        <v>4.9399999999999999E-2</v>
      </c>
      <c r="D286" s="272">
        <v>25934235.149999999</v>
      </c>
      <c r="E286" s="272">
        <v>25934235.149999999</v>
      </c>
      <c r="F286" s="272">
        <v>25934235.149999999</v>
      </c>
      <c r="G286" s="272">
        <v>25934235.149999999</v>
      </c>
      <c r="H286" s="272">
        <v>25934235.149999999</v>
      </c>
      <c r="I286" s="272">
        <v>25934235.149999999</v>
      </c>
      <c r="J286" s="272">
        <v>25934235.149999999</v>
      </c>
      <c r="K286" s="272">
        <v>25934235.149999999</v>
      </c>
      <c r="L286" s="272">
        <v>25934235.149999999</v>
      </c>
      <c r="M286" s="272">
        <v>25934235.149999999</v>
      </c>
      <c r="N286" s="272">
        <v>25934235.149999999</v>
      </c>
      <c r="O286" s="272">
        <v>25934235.149999999</v>
      </c>
      <c r="P286" s="272">
        <f t="shared" si="87"/>
        <v>311210821.80000001</v>
      </c>
      <c r="Q286" s="272">
        <v>25934235.149999999</v>
      </c>
      <c r="R286" s="272">
        <v>25934235.149999999</v>
      </c>
      <c r="S286" s="272">
        <v>25934235.149999999</v>
      </c>
      <c r="T286" s="272">
        <v>25934235.149999999</v>
      </c>
      <c r="U286" s="272">
        <v>25934235.149999999</v>
      </c>
      <c r="V286" s="272">
        <v>25934235.149999999</v>
      </c>
      <c r="W286" s="272">
        <v>25934235.149999999</v>
      </c>
      <c r="X286" s="272">
        <v>25934235.149999999</v>
      </c>
      <c r="Y286" s="272">
        <v>25934235.149999999</v>
      </c>
      <c r="Z286" s="272">
        <v>25934235.149999999</v>
      </c>
      <c r="AA286" s="272">
        <v>25934235.149999999</v>
      </c>
      <c r="AB286" s="272">
        <v>25934235.149999999</v>
      </c>
      <c r="AC286" s="272">
        <v>25934235.149999999</v>
      </c>
      <c r="AD286" s="272">
        <v>25934235.149999999</v>
      </c>
      <c r="AE286" s="272">
        <v>25934235.149999999</v>
      </c>
      <c r="AF286" s="272">
        <v>25934235.149999999</v>
      </c>
      <c r="AG286" s="170">
        <f t="shared" si="88"/>
        <v>311210821.80000001</v>
      </c>
      <c r="AI286" s="279">
        <f t="shared" si="93"/>
        <v>106762.6</v>
      </c>
      <c r="AJ286" s="279">
        <f t="shared" si="93"/>
        <v>106762.6</v>
      </c>
      <c r="AK286" s="279">
        <f t="shared" si="93"/>
        <v>106762.6</v>
      </c>
      <c r="AL286" s="279">
        <f t="shared" si="93"/>
        <v>106762.6</v>
      </c>
      <c r="AM286" s="279">
        <f t="shared" si="93"/>
        <v>106762.6</v>
      </c>
      <c r="AN286" s="279">
        <f t="shared" si="93"/>
        <v>106762.6</v>
      </c>
      <c r="AO286" s="279">
        <f t="shared" si="93"/>
        <v>106762.6</v>
      </c>
      <c r="AP286" s="279">
        <f t="shared" si="93"/>
        <v>106762.6</v>
      </c>
      <c r="AQ286" s="279">
        <f t="shared" si="93"/>
        <v>106762.6</v>
      </c>
      <c r="AR286" s="279">
        <f t="shared" si="92"/>
        <v>106762.6</v>
      </c>
      <c r="AS286" s="279">
        <f t="shared" si="92"/>
        <v>106762.6</v>
      </c>
      <c r="AT286" s="279">
        <f t="shared" si="92"/>
        <v>106762.6</v>
      </c>
      <c r="AU286" s="280">
        <f t="shared" si="89"/>
        <v>1281151.2000000002</v>
      </c>
      <c r="AV286" s="280">
        <f t="shared" si="86"/>
        <v>106762.6</v>
      </c>
      <c r="AW286" s="280">
        <f t="shared" si="86"/>
        <v>106762.6</v>
      </c>
      <c r="AX286" s="280">
        <f t="shared" si="86"/>
        <v>106762.6</v>
      </c>
      <c r="AY286" s="280">
        <f t="shared" si="86"/>
        <v>106762.6</v>
      </c>
      <c r="AZ286" s="280">
        <f t="shared" si="84"/>
        <v>106762.6</v>
      </c>
      <c r="BA286" s="280">
        <f t="shared" si="84"/>
        <v>106762.6</v>
      </c>
      <c r="BB286" s="280">
        <f t="shared" si="84"/>
        <v>106762.6</v>
      </c>
      <c r="BC286" s="280">
        <f t="shared" si="84"/>
        <v>106762.6</v>
      </c>
      <c r="BD286" s="280">
        <f t="shared" si="84"/>
        <v>106762.6</v>
      </c>
      <c r="BE286" s="280">
        <f t="shared" si="84"/>
        <v>106762.6</v>
      </c>
      <c r="BF286" s="280">
        <f t="shared" si="91"/>
        <v>106762.6</v>
      </c>
      <c r="BG286" s="280">
        <f t="shared" si="91"/>
        <v>106762.6</v>
      </c>
      <c r="BH286" s="280">
        <f t="shared" si="91"/>
        <v>106762.6</v>
      </c>
      <c r="BI286" s="280">
        <f t="shared" si="82"/>
        <v>106762.6</v>
      </c>
      <c r="BJ286" s="280">
        <f t="shared" si="82"/>
        <v>106762.6</v>
      </c>
      <c r="BK286" s="280">
        <f t="shared" si="82"/>
        <v>106762.6</v>
      </c>
      <c r="BL286" s="279">
        <f t="shared" si="90"/>
        <v>1281151.2000000002</v>
      </c>
    </row>
    <row r="287" spans="1:64" x14ac:dyDescent="0.25">
      <c r="A287" s="268" t="s">
        <v>316</v>
      </c>
      <c r="B287" s="175">
        <v>4.82E-2</v>
      </c>
      <c r="C287" s="175">
        <v>4.82E-2</v>
      </c>
      <c r="D287" s="272">
        <v>35136692.689999998</v>
      </c>
      <c r="E287" s="272">
        <v>35216761.789999999</v>
      </c>
      <c r="F287" s="272">
        <v>35296830.880000003</v>
      </c>
      <c r="G287" s="272">
        <v>35296830.880000003</v>
      </c>
      <c r="H287" s="272">
        <v>35296830.880000003</v>
      </c>
      <c r="I287" s="272">
        <v>35302026.719999999</v>
      </c>
      <c r="J287" s="272">
        <v>35307222.560000002</v>
      </c>
      <c r="K287" s="272">
        <v>35307222.560000002</v>
      </c>
      <c r="L287" s="272">
        <v>35307222.560000002</v>
      </c>
      <c r="M287" s="272">
        <v>35328934.975000001</v>
      </c>
      <c r="N287" s="272">
        <v>39526128.265000001</v>
      </c>
      <c r="O287" s="272">
        <v>43701609.140000001</v>
      </c>
      <c r="P287" s="272">
        <f t="shared" si="87"/>
        <v>436024313.89999998</v>
      </c>
      <c r="Q287" s="272">
        <v>43701609.140000001</v>
      </c>
      <c r="R287" s="272">
        <v>43701609.140000001</v>
      </c>
      <c r="S287" s="272">
        <v>43701609.140000001</v>
      </c>
      <c r="T287" s="272">
        <v>43701609.140000001</v>
      </c>
      <c r="U287" s="272">
        <v>43701609.140000001</v>
      </c>
      <c r="V287" s="272">
        <v>43701609.140000001</v>
      </c>
      <c r="W287" s="272">
        <v>43701609.140000001</v>
      </c>
      <c r="X287" s="272">
        <v>43701609.140000001</v>
      </c>
      <c r="Y287" s="272">
        <v>43701609.140000001</v>
      </c>
      <c r="Z287" s="272">
        <v>43701609.140000001</v>
      </c>
      <c r="AA287" s="272">
        <v>43701609.140000001</v>
      </c>
      <c r="AB287" s="272">
        <v>43701609.140000001</v>
      </c>
      <c r="AC287" s="272">
        <v>43701609.140000001</v>
      </c>
      <c r="AD287" s="272">
        <v>43701609.140000001</v>
      </c>
      <c r="AE287" s="272">
        <v>43701609.140000001</v>
      </c>
      <c r="AF287" s="272">
        <v>43701609.140000001</v>
      </c>
      <c r="AG287" s="170">
        <f t="shared" si="88"/>
        <v>524419309.67999989</v>
      </c>
      <c r="AI287" s="279">
        <f t="shared" si="93"/>
        <v>141132.38</v>
      </c>
      <c r="AJ287" s="279">
        <f t="shared" si="93"/>
        <v>141453.99</v>
      </c>
      <c r="AK287" s="279">
        <f t="shared" si="93"/>
        <v>141775.6</v>
      </c>
      <c r="AL287" s="279">
        <f t="shared" si="93"/>
        <v>141775.6</v>
      </c>
      <c r="AM287" s="279">
        <f t="shared" si="93"/>
        <v>141775.6</v>
      </c>
      <c r="AN287" s="279">
        <f t="shared" si="93"/>
        <v>141796.47</v>
      </c>
      <c r="AO287" s="279">
        <f t="shared" si="93"/>
        <v>141817.34</v>
      </c>
      <c r="AP287" s="279">
        <f t="shared" si="93"/>
        <v>141817.34</v>
      </c>
      <c r="AQ287" s="279">
        <f t="shared" si="93"/>
        <v>141817.34</v>
      </c>
      <c r="AR287" s="279">
        <f t="shared" si="92"/>
        <v>141904.56</v>
      </c>
      <c r="AS287" s="279">
        <f t="shared" si="92"/>
        <v>158763.28</v>
      </c>
      <c r="AT287" s="279">
        <f t="shared" si="92"/>
        <v>175534.8</v>
      </c>
      <c r="AU287" s="280">
        <f t="shared" si="89"/>
        <v>1751364.3</v>
      </c>
      <c r="AV287" s="280">
        <f t="shared" si="86"/>
        <v>175534.8</v>
      </c>
      <c r="AW287" s="280">
        <f t="shared" si="86"/>
        <v>175534.8</v>
      </c>
      <c r="AX287" s="280">
        <f t="shared" si="86"/>
        <v>175534.8</v>
      </c>
      <c r="AY287" s="280">
        <f t="shared" si="86"/>
        <v>175534.8</v>
      </c>
      <c r="AZ287" s="280">
        <f t="shared" si="84"/>
        <v>175534.8</v>
      </c>
      <c r="BA287" s="280">
        <f t="shared" si="84"/>
        <v>175534.8</v>
      </c>
      <c r="BB287" s="280">
        <f t="shared" si="84"/>
        <v>175534.8</v>
      </c>
      <c r="BC287" s="280">
        <f t="shared" si="84"/>
        <v>175534.8</v>
      </c>
      <c r="BD287" s="280">
        <f t="shared" si="84"/>
        <v>175534.8</v>
      </c>
      <c r="BE287" s="280">
        <f t="shared" si="84"/>
        <v>175534.8</v>
      </c>
      <c r="BF287" s="280">
        <f t="shared" si="91"/>
        <v>175534.8</v>
      </c>
      <c r="BG287" s="280">
        <f t="shared" si="91"/>
        <v>175534.8</v>
      </c>
      <c r="BH287" s="280">
        <f t="shared" si="91"/>
        <v>175534.8</v>
      </c>
      <c r="BI287" s="280">
        <f t="shared" si="82"/>
        <v>175534.8</v>
      </c>
      <c r="BJ287" s="280">
        <f t="shared" si="82"/>
        <v>175534.8</v>
      </c>
      <c r="BK287" s="280">
        <f t="shared" si="82"/>
        <v>175534.8</v>
      </c>
      <c r="BL287" s="279">
        <f t="shared" si="90"/>
        <v>2106417.6</v>
      </c>
    </row>
    <row r="288" spans="1:64" x14ac:dyDescent="0.25">
      <c r="A288" s="268" t="s">
        <v>317</v>
      </c>
      <c r="B288" s="175">
        <v>4.41E-2</v>
      </c>
      <c r="C288" s="175">
        <v>4.41E-2</v>
      </c>
      <c r="D288" s="272">
        <v>18143366.73</v>
      </c>
      <c r="E288" s="272">
        <v>17399956.41</v>
      </c>
      <c r="F288" s="272">
        <v>16659142.82</v>
      </c>
      <c r="G288" s="272">
        <v>16659142.82</v>
      </c>
      <c r="H288" s="272">
        <v>16659149.699999999</v>
      </c>
      <c r="I288" s="272">
        <v>16659156.58</v>
      </c>
      <c r="J288" s="272">
        <v>16659156.58</v>
      </c>
      <c r="K288" s="272">
        <v>16659156.58</v>
      </c>
      <c r="L288" s="272">
        <v>16659156.58</v>
      </c>
      <c r="M288" s="272">
        <v>16659156.58</v>
      </c>
      <c r="N288" s="272">
        <v>16659156.58</v>
      </c>
      <c r="O288" s="272">
        <v>16659156.58</v>
      </c>
      <c r="P288" s="272">
        <f t="shared" si="87"/>
        <v>202134854.54000005</v>
      </c>
      <c r="Q288" s="272">
        <v>16659156.58</v>
      </c>
      <c r="R288" s="272">
        <v>16659156.58</v>
      </c>
      <c r="S288" s="272">
        <v>16659156.58</v>
      </c>
      <c r="T288" s="272">
        <v>16659156.58</v>
      </c>
      <c r="U288" s="272">
        <v>16659156.58</v>
      </c>
      <c r="V288" s="272">
        <v>16659156.58</v>
      </c>
      <c r="W288" s="272">
        <v>16659156.58</v>
      </c>
      <c r="X288" s="272">
        <v>16659156.58</v>
      </c>
      <c r="Y288" s="272">
        <v>16659156.58</v>
      </c>
      <c r="Z288" s="272">
        <v>16659156.58</v>
      </c>
      <c r="AA288" s="272">
        <v>16659156.58</v>
      </c>
      <c r="AB288" s="272">
        <v>16659156.58</v>
      </c>
      <c r="AC288" s="272">
        <v>16659156.58</v>
      </c>
      <c r="AD288" s="272">
        <v>16659156.58</v>
      </c>
      <c r="AE288" s="272">
        <v>16659156.58</v>
      </c>
      <c r="AF288" s="272">
        <v>16659156.58</v>
      </c>
      <c r="AG288" s="170">
        <f t="shared" si="88"/>
        <v>199909878.96000004</v>
      </c>
      <c r="AI288" s="279">
        <f t="shared" si="93"/>
        <v>66676.87</v>
      </c>
      <c r="AJ288" s="279">
        <f t="shared" si="93"/>
        <v>63944.84</v>
      </c>
      <c r="AK288" s="279">
        <f t="shared" si="93"/>
        <v>61222.35</v>
      </c>
      <c r="AL288" s="279">
        <f t="shared" si="93"/>
        <v>61222.35</v>
      </c>
      <c r="AM288" s="279">
        <f t="shared" si="93"/>
        <v>61222.38</v>
      </c>
      <c r="AN288" s="279">
        <f t="shared" si="93"/>
        <v>61222.400000000001</v>
      </c>
      <c r="AO288" s="279">
        <f t="shared" si="93"/>
        <v>61222.400000000001</v>
      </c>
      <c r="AP288" s="279">
        <f t="shared" si="93"/>
        <v>61222.400000000001</v>
      </c>
      <c r="AQ288" s="279">
        <f t="shared" si="93"/>
        <v>61222.400000000001</v>
      </c>
      <c r="AR288" s="279">
        <f t="shared" si="92"/>
        <v>61222.400000000001</v>
      </c>
      <c r="AS288" s="279">
        <f t="shared" si="92"/>
        <v>61222.400000000001</v>
      </c>
      <c r="AT288" s="279">
        <f t="shared" si="92"/>
        <v>61222.400000000001</v>
      </c>
      <c r="AU288" s="280">
        <f t="shared" si="89"/>
        <v>742845.59000000008</v>
      </c>
      <c r="AV288" s="280">
        <f t="shared" si="86"/>
        <v>61222.400000000001</v>
      </c>
      <c r="AW288" s="280">
        <f t="shared" si="86"/>
        <v>61222.400000000001</v>
      </c>
      <c r="AX288" s="280">
        <f t="shared" si="86"/>
        <v>61222.400000000001</v>
      </c>
      <c r="AY288" s="280">
        <f t="shared" si="86"/>
        <v>61222.400000000001</v>
      </c>
      <c r="AZ288" s="280">
        <f t="shared" si="84"/>
        <v>61222.400000000001</v>
      </c>
      <c r="BA288" s="280">
        <f t="shared" si="84"/>
        <v>61222.400000000001</v>
      </c>
      <c r="BB288" s="280">
        <f t="shared" si="84"/>
        <v>61222.400000000001</v>
      </c>
      <c r="BC288" s="280">
        <f t="shared" si="84"/>
        <v>61222.400000000001</v>
      </c>
      <c r="BD288" s="280">
        <f t="shared" si="84"/>
        <v>61222.400000000001</v>
      </c>
      <c r="BE288" s="280">
        <f t="shared" si="84"/>
        <v>61222.400000000001</v>
      </c>
      <c r="BF288" s="280">
        <f t="shared" si="91"/>
        <v>61222.400000000001</v>
      </c>
      <c r="BG288" s="280">
        <f t="shared" si="91"/>
        <v>61222.400000000001</v>
      </c>
      <c r="BH288" s="280">
        <f t="shared" si="91"/>
        <v>61222.400000000001</v>
      </c>
      <c r="BI288" s="280">
        <f t="shared" si="82"/>
        <v>61222.400000000001</v>
      </c>
      <c r="BJ288" s="280">
        <f t="shared" si="82"/>
        <v>61222.400000000001</v>
      </c>
      <c r="BK288" s="280">
        <f t="shared" si="82"/>
        <v>61222.400000000001</v>
      </c>
      <c r="BL288" s="279">
        <f t="shared" si="90"/>
        <v>734668.80000000016</v>
      </c>
    </row>
    <row r="289" spans="1:64" x14ac:dyDescent="0.25">
      <c r="A289" s="268" t="s">
        <v>318</v>
      </c>
      <c r="B289" s="175">
        <v>5.4199999999999998E-2</v>
      </c>
      <c r="C289" s="175">
        <v>5.4199999999999998E-2</v>
      </c>
      <c r="D289" s="272">
        <v>34686321.630000003</v>
      </c>
      <c r="E289" s="272">
        <v>34686321.630000003</v>
      </c>
      <c r="F289" s="272">
        <v>34686321.630000003</v>
      </c>
      <c r="G289" s="272">
        <v>34686321.630000003</v>
      </c>
      <c r="H289" s="272">
        <v>34686321.630000003</v>
      </c>
      <c r="I289" s="272">
        <v>34686321.630000003</v>
      </c>
      <c r="J289" s="272">
        <v>34686321.630000003</v>
      </c>
      <c r="K289" s="272">
        <v>34686321.630000003</v>
      </c>
      <c r="L289" s="272">
        <v>34686321.630000003</v>
      </c>
      <c r="M289" s="272">
        <v>34686321.630000003</v>
      </c>
      <c r="N289" s="272">
        <v>34686321.630000003</v>
      </c>
      <c r="O289" s="272">
        <v>34686321.630000003</v>
      </c>
      <c r="P289" s="272">
        <f t="shared" si="87"/>
        <v>416235859.56</v>
      </c>
      <c r="Q289" s="272">
        <v>34686321.630000003</v>
      </c>
      <c r="R289" s="272">
        <v>34686321.630000003</v>
      </c>
      <c r="S289" s="272">
        <v>34686321.630000003</v>
      </c>
      <c r="T289" s="272">
        <v>34686321.630000003</v>
      </c>
      <c r="U289" s="272">
        <v>40884408.079999998</v>
      </c>
      <c r="V289" s="272">
        <v>47082494.530000001</v>
      </c>
      <c r="W289" s="272">
        <v>47082494.530000001</v>
      </c>
      <c r="X289" s="272">
        <v>47082494.530000001</v>
      </c>
      <c r="Y289" s="272">
        <v>47082494.530000001</v>
      </c>
      <c r="Z289" s="272">
        <v>47082494.530000001</v>
      </c>
      <c r="AA289" s="272">
        <v>47082494.530000001</v>
      </c>
      <c r="AB289" s="272">
        <v>47082494.530000001</v>
      </c>
      <c r="AC289" s="272">
        <v>47082494.530000001</v>
      </c>
      <c r="AD289" s="272">
        <v>47082494.530000001</v>
      </c>
      <c r="AE289" s="272">
        <v>47082494.530000001</v>
      </c>
      <c r="AF289" s="272">
        <v>47082494.530000001</v>
      </c>
      <c r="AG289" s="170">
        <f t="shared" si="88"/>
        <v>558791847.90999985</v>
      </c>
      <c r="AI289" s="279">
        <f t="shared" si="93"/>
        <v>156666.54999999999</v>
      </c>
      <c r="AJ289" s="279">
        <f t="shared" si="93"/>
        <v>156666.54999999999</v>
      </c>
      <c r="AK289" s="279">
        <f t="shared" si="93"/>
        <v>156666.54999999999</v>
      </c>
      <c r="AL289" s="279">
        <f t="shared" si="93"/>
        <v>156666.54999999999</v>
      </c>
      <c r="AM289" s="279">
        <f t="shared" si="93"/>
        <v>156666.54999999999</v>
      </c>
      <c r="AN289" s="279">
        <f t="shared" si="93"/>
        <v>156666.54999999999</v>
      </c>
      <c r="AO289" s="279">
        <f t="shared" si="93"/>
        <v>156666.54999999999</v>
      </c>
      <c r="AP289" s="279">
        <f t="shared" si="93"/>
        <v>156666.54999999999</v>
      </c>
      <c r="AQ289" s="279">
        <f t="shared" si="93"/>
        <v>156666.54999999999</v>
      </c>
      <c r="AR289" s="279">
        <f t="shared" si="92"/>
        <v>156666.54999999999</v>
      </c>
      <c r="AS289" s="279">
        <f t="shared" si="92"/>
        <v>156666.54999999999</v>
      </c>
      <c r="AT289" s="279">
        <f t="shared" si="92"/>
        <v>156666.54999999999</v>
      </c>
      <c r="AU289" s="280">
        <f t="shared" si="89"/>
        <v>1879998.6000000003</v>
      </c>
      <c r="AV289" s="280">
        <f t="shared" si="86"/>
        <v>156666.54999999999</v>
      </c>
      <c r="AW289" s="280">
        <f t="shared" si="86"/>
        <v>156666.54999999999</v>
      </c>
      <c r="AX289" s="280">
        <f t="shared" si="86"/>
        <v>156666.54999999999</v>
      </c>
      <c r="AY289" s="280">
        <f t="shared" si="86"/>
        <v>156666.54999999999</v>
      </c>
      <c r="AZ289" s="280">
        <f t="shared" si="84"/>
        <v>184661.24</v>
      </c>
      <c r="BA289" s="280">
        <f t="shared" si="84"/>
        <v>212655.93</v>
      </c>
      <c r="BB289" s="280">
        <f t="shared" si="84"/>
        <v>212655.93</v>
      </c>
      <c r="BC289" s="280">
        <f t="shared" si="84"/>
        <v>212655.93</v>
      </c>
      <c r="BD289" s="280">
        <f t="shared" si="84"/>
        <v>212655.93</v>
      </c>
      <c r="BE289" s="280">
        <f t="shared" si="84"/>
        <v>212655.93</v>
      </c>
      <c r="BF289" s="280">
        <f t="shared" si="91"/>
        <v>212655.93</v>
      </c>
      <c r="BG289" s="280">
        <f t="shared" si="91"/>
        <v>212655.93</v>
      </c>
      <c r="BH289" s="280">
        <f t="shared" si="91"/>
        <v>212655.93</v>
      </c>
      <c r="BI289" s="280">
        <f t="shared" si="82"/>
        <v>212655.93</v>
      </c>
      <c r="BJ289" s="280">
        <f t="shared" si="82"/>
        <v>212655.93</v>
      </c>
      <c r="BK289" s="280">
        <f t="shared" si="82"/>
        <v>212655.93</v>
      </c>
      <c r="BL289" s="279">
        <f t="shared" si="90"/>
        <v>2523876.4700000002</v>
      </c>
    </row>
    <row r="290" spans="1:64" x14ac:dyDescent="0.25">
      <c r="A290" s="268" t="s">
        <v>319</v>
      </c>
      <c r="B290" s="175">
        <v>5.28E-2</v>
      </c>
      <c r="C290" s="175">
        <v>5.28E-2</v>
      </c>
      <c r="D290" s="272">
        <v>32214803.190000001</v>
      </c>
      <c r="E290" s="272">
        <v>32214803.190000001</v>
      </c>
      <c r="F290" s="272">
        <v>32214803.190000001</v>
      </c>
      <c r="G290" s="272">
        <v>32214803.190000001</v>
      </c>
      <c r="H290" s="272">
        <v>32214803.190000001</v>
      </c>
      <c r="I290" s="272">
        <v>32214803.190000001</v>
      </c>
      <c r="J290" s="272">
        <v>32214803.190000001</v>
      </c>
      <c r="K290" s="272">
        <v>32214803.190000001</v>
      </c>
      <c r="L290" s="272">
        <v>32214803.190000001</v>
      </c>
      <c r="M290" s="272">
        <v>32214803.190000001</v>
      </c>
      <c r="N290" s="272">
        <v>32214803.190000001</v>
      </c>
      <c r="O290" s="272">
        <v>32214803.190000001</v>
      </c>
      <c r="P290" s="272">
        <f t="shared" si="87"/>
        <v>386577638.28000003</v>
      </c>
      <c r="Q290" s="272">
        <v>32214803.190000001</v>
      </c>
      <c r="R290" s="272">
        <v>32214803.190000001</v>
      </c>
      <c r="S290" s="272">
        <v>32214803.190000001</v>
      </c>
      <c r="T290" s="272">
        <v>32214803.190000001</v>
      </c>
      <c r="U290" s="272">
        <v>32214803.190000001</v>
      </c>
      <c r="V290" s="272">
        <v>32214803.190000001</v>
      </c>
      <c r="W290" s="272">
        <v>32214803.190000001</v>
      </c>
      <c r="X290" s="272">
        <v>32214803.190000001</v>
      </c>
      <c r="Y290" s="272">
        <v>32214803.190000001</v>
      </c>
      <c r="Z290" s="272">
        <v>32214803.190000001</v>
      </c>
      <c r="AA290" s="272">
        <v>32214803.190000001</v>
      </c>
      <c r="AB290" s="272">
        <v>32214803.190000001</v>
      </c>
      <c r="AC290" s="272">
        <v>32214803.190000001</v>
      </c>
      <c r="AD290" s="272">
        <v>32214803.190000001</v>
      </c>
      <c r="AE290" s="272">
        <v>32214803.190000001</v>
      </c>
      <c r="AF290" s="272">
        <v>32214803.190000001</v>
      </c>
      <c r="AG290" s="170">
        <f t="shared" si="88"/>
        <v>386577638.28000003</v>
      </c>
      <c r="AI290" s="279">
        <f t="shared" si="93"/>
        <v>141745.13</v>
      </c>
      <c r="AJ290" s="279">
        <f t="shared" si="93"/>
        <v>141745.13</v>
      </c>
      <c r="AK290" s="279">
        <f t="shared" si="93"/>
        <v>141745.13</v>
      </c>
      <c r="AL290" s="279">
        <f t="shared" si="93"/>
        <v>141745.13</v>
      </c>
      <c r="AM290" s="279">
        <f t="shared" si="93"/>
        <v>141745.13</v>
      </c>
      <c r="AN290" s="279">
        <f t="shared" si="93"/>
        <v>141745.13</v>
      </c>
      <c r="AO290" s="279">
        <f t="shared" si="93"/>
        <v>141745.13</v>
      </c>
      <c r="AP290" s="279">
        <f t="shared" si="93"/>
        <v>141745.13</v>
      </c>
      <c r="AQ290" s="279">
        <f t="shared" si="93"/>
        <v>141745.13</v>
      </c>
      <c r="AR290" s="279">
        <f t="shared" si="92"/>
        <v>141745.13</v>
      </c>
      <c r="AS290" s="279">
        <f t="shared" si="92"/>
        <v>141745.13</v>
      </c>
      <c r="AT290" s="279">
        <f t="shared" si="92"/>
        <v>141745.13</v>
      </c>
      <c r="AU290" s="280">
        <f t="shared" si="89"/>
        <v>1700941.5599999996</v>
      </c>
      <c r="AV290" s="280">
        <f t="shared" si="86"/>
        <v>141745.13</v>
      </c>
      <c r="AW290" s="280">
        <f t="shared" si="86"/>
        <v>141745.13</v>
      </c>
      <c r="AX290" s="280">
        <f t="shared" si="86"/>
        <v>141745.13</v>
      </c>
      <c r="AY290" s="280">
        <f t="shared" si="86"/>
        <v>141745.13</v>
      </c>
      <c r="AZ290" s="280">
        <f t="shared" si="84"/>
        <v>141745.13</v>
      </c>
      <c r="BA290" s="280">
        <f t="shared" si="84"/>
        <v>141745.13</v>
      </c>
      <c r="BB290" s="280">
        <f t="shared" si="84"/>
        <v>141745.13</v>
      </c>
      <c r="BC290" s="280">
        <f t="shared" si="84"/>
        <v>141745.13</v>
      </c>
      <c r="BD290" s="280">
        <f t="shared" si="84"/>
        <v>141745.13</v>
      </c>
      <c r="BE290" s="280">
        <f t="shared" si="84"/>
        <v>141745.13</v>
      </c>
      <c r="BF290" s="280">
        <f t="shared" si="91"/>
        <v>141745.13</v>
      </c>
      <c r="BG290" s="280">
        <f t="shared" si="91"/>
        <v>141745.13</v>
      </c>
      <c r="BH290" s="280">
        <f t="shared" si="91"/>
        <v>141745.13</v>
      </c>
      <c r="BI290" s="280">
        <f t="shared" si="82"/>
        <v>141745.13</v>
      </c>
      <c r="BJ290" s="280">
        <f t="shared" si="82"/>
        <v>141745.13</v>
      </c>
      <c r="BK290" s="280">
        <f t="shared" si="82"/>
        <v>141745.13</v>
      </c>
      <c r="BL290" s="279">
        <f t="shared" si="90"/>
        <v>1700941.5599999996</v>
      </c>
    </row>
    <row r="291" spans="1:64" x14ac:dyDescent="0.25">
      <c r="A291" s="268" t="s">
        <v>320</v>
      </c>
      <c r="B291" s="175">
        <v>5.8099999999999999E-2</v>
      </c>
      <c r="C291" s="175">
        <v>5.8099999999999999E-2</v>
      </c>
      <c r="D291" s="272">
        <v>26687272.98</v>
      </c>
      <c r="E291" s="272">
        <v>26687272.98</v>
      </c>
      <c r="F291" s="272">
        <v>26687272.98</v>
      </c>
      <c r="G291" s="272">
        <v>26687272.98</v>
      </c>
      <c r="H291" s="272">
        <v>26687272.98</v>
      </c>
      <c r="I291" s="272">
        <v>26687272.98</v>
      </c>
      <c r="J291" s="272">
        <v>26687272.98</v>
      </c>
      <c r="K291" s="272">
        <v>26687272.98</v>
      </c>
      <c r="L291" s="272">
        <v>26687272.98</v>
      </c>
      <c r="M291" s="272">
        <v>26687272.98</v>
      </c>
      <c r="N291" s="272">
        <v>26687272.98</v>
      </c>
      <c r="O291" s="272">
        <v>26687272.98</v>
      </c>
      <c r="P291" s="272">
        <f t="shared" si="87"/>
        <v>320247275.75999999</v>
      </c>
      <c r="Q291" s="272">
        <v>26687272.98</v>
      </c>
      <c r="R291" s="272">
        <v>26687272.98</v>
      </c>
      <c r="S291" s="272">
        <v>26687272.98</v>
      </c>
      <c r="T291" s="272">
        <v>26687272.98</v>
      </c>
      <c r="U291" s="272">
        <v>26687272.98</v>
      </c>
      <c r="V291" s="272">
        <v>26687272.98</v>
      </c>
      <c r="W291" s="272">
        <v>26687272.98</v>
      </c>
      <c r="X291" s="272">
        <v>26687272.98</v>
      </c>
      <c r="Y291" s="272">
        <v>26687272.98</v>
      </c>
      <c r="Z291" s="272">
        <v>26687272.98</v>
      </c>
      <c r="AA291" s="272">
        <v>26687272.98</v>
      </c>
      <c r="AB291" s="272">
        <v>26687272.98</v>
      </c>
      <c r="AC291" s="272">
        <v>26687272.98</v>
      </c>
      <c r="AD291" s="272">
        <v>26687272.98</v>
      </c>
      <c r="AE291" s="272">
        <v>26687272.98</v>
      </c>
      <c r="AF291" s="272">
        <v>26687272.98</v>
      </c>
      <c r="AG291" s="170">
        <f t="shared" si="88"/>
        <v>320247275.75999999</v>
      </c>
      <c r="AI291" s="279">
        <f t="shared" si="93"/>
        <v>129210.88</v>
      </c>
      <c r="AJ291" s="279">
        <f t="shared" si="93"/>
        <v>129210.88</v>
      </c>
      <c r="AK291" s="279">
        <f t="shared" si="93"/>
        <v>129210.88</v>
      </c>
      <c r="AL291" s="279">
        <f t="shared" si="93"/>
        <v>129210.88</v>
      </c>
      <c r="AM291" s="279">
        <f t="shared" si="93"/>
        <v>129210.88</v>
      </c>
      <c r="AN291" s="279">
        <f t="shared" si="93"/>
        <v>129210.88</v>
      </c>
      <c r="AO291" s="279">
        <f t="shared" si="93"/>
        <v>129210.88</v>
      </c>
      <c r="AP291" s="279">
        <f t="shared" si="93"/>
        <v>129210.88</v>
      </c>
      <c r="AQ291" s="279">
        <f t="shared" si="93"/>
        <v>129210.88</v>
      </c>
      <c r="AR291" s="279">
        <f t="shared" si="92"/>
        <v>129210.88</v>
      </c>
      <c r="AS291" s="279">
        <f t="shared" si="92"/>
        <v>129210.88</v>
      </c>
      <c r="AT291" s="279">
        <f t="shared" si="92"/>
        <v>129210.88</v>
      </c>
      <c r="AU291" s="280">
        <f t="shared" si="89"/>
        <v>1550530.5599999996</v>
      </c>
      <c r="AV291" s="280">
        <f t="shared" si="86"/>
        <v>129210.88</v>
      </c>
      <c r="AW291" s="280">
        <f t="shared" si="86"/>
        <v>129210.88</v>
      </c>
      <c r="AX291" s="280">
        <f t="shared" si="86"/>
        <v>129210.88</v>
      </c>
      <c r="AY291" s="280">
        <f t="shared" si="86"/>
        <v>129210.88</v>
      </c>
      <c r="AZ291" s="280">
        <f t="shared" si="84"/>
        <v>129210.88</v>
      </c>
      <c r="BA291" s="280">
        <f t="shared" si="84"/>
        <v>129210.88</v>
      </c>
      <c r="BB291" s="280">
        <f t="shared" si="84"/>
        <v>129210.88</v>
      </c>
      <c r="BC291" s="280">
        <f t="shared" si="84"/>
        <v>129210.88</v>
      </c>
      <c r="BD291" s="280">
        <f t="shared" si="84"/>
        <v>129210.88</v>
      </c>
      <c r="BE291" s="280">
        <f t="shared" si="84"/>
        <v>129210.88</v>
      </c>
      <c r="BF291" s="280">
        <f t="shared" si="91"/>
        <v>129210.88</v>
      </c>
      <c r="BG291" s="280">
        <f t="shared" si="91"/>
        <v>129210.88</v>
      </c>
      <c r="BH291" s="280">
        <f t="shared" si="91"/>
        <v>129210.88</v>
      </c>
      <c r="BI291" s="280">
        <f t="shared" si="82"/>
        <v>129210.88</v>
      </c>
      <c r="BJ291" s="280">
        <f t="shared" si="82"/>
        <v>129210.88</v>
      </c>
      <c r="BK291" s="280">
        <f t="shared" si="82"/>
        <v>129210.88</v>
      </c>
      <c r="BL291" s="279">
        <f t="shared" si="90"/>
        <v>1550530.5599999996</v>
      </c>
    </row>
    <row r="292" spans="1:64" x14ac:dyDescent="0.25">
      <c r="A292" s="268" t="s">
        <v>321</v>
      </c>
      <c r="B292" s="175">
        <v>4.7400000000000005E-2</v>
      </c>
      <c r="C292" s="175">
        <v>4.7400000000000005E-2</v>
      </c>
      <c r="D292" s="272">
        <v>28845487.59</v>
      </c>
      <c r="E292" s="272">
        <v>28845487.59</v>
      </c>
      <c r="F292" s="272">
        <v>28865532.260000002</v>
      </c>
      <c r="G292" s="272">
        <v>28885758.359999999</v>
      </c>
      <c r="H292" s="272">
        <v>28885939.789999999</v>
      </c>
      <c r="I292" s="272">
        <v>28887885.350000001</v>
      </c>
      <c r="J292" s="272">
        <v>29036094.119999997</v>
      </c>
      <c r="K292" s="272">
        <v>29194857.34</v>
      </c>
      <c r="L292" s="272">
        <v>29207357.34</v>
      </c>
      <c r="M292" s="272">
        <v>29207357.34</v>
      </c>
      <c r="N292" s="272">
        <v>29207357.34</v>
      </c>
      <c r="O292" s="272">
        <v>29207357.34</v>
      </c>
      <c r="P292" s="272">
        <f t="shared" si="87"/>
        <v>348276471.75999993</v>
      </c>
      <c r="Q292" s="272">
        <v>29207357.34</v>
      </c>
      <c r="R292" s="272">
        <v>29207357.34</v>
      </c>
      <c r="S292" s="272">
        <v>29207357.34</v>
      </c>
      <c r="T292" s="272">
        <v>29207357.34</v>
      </c>
      <c r="U292" s="272">
        <v>29207357.34</v>
      </c>
      <c r="V292" s="272">
        <v>29207357.34</v>
      </c>
      <c r="W292" s="272">
        <v>29207357.34</v>
      </c>
      <c r="X292" s="272">
        <v>29207357.34</v>
      </c>
      <c r="Y292" s="272">
        <v>29207357.34</v>
      </c>
      <c r="Z292" s="272">
        <v>29207357.34</v>
      </c>
      <c r="AA292" s="272">
        <v>29207357.34</v>
      </c>
      <c r="AB292" s="272">
        <v>29207357.34</v>
      </c>
      <c r="AC292" s="272">
        <v>29207357.34</v>
      </c>
      <c r="AD292" s="272">
        <v>29207357.34</v>
      </c>
      <c r="AE292" s="272">
        <v>29207357.34</v>
      </c>
      <c r="AF292" s="272">
        <v>29207357.34</v>
      </c>
      <c r="AG292" s="170">
        <f t="shared" si="88"/>
        <v>350488288.07999992</v>
      </c>
      <c r="AI292" s="279">
        <f t="shared" si="93"/>
        <v>113939.68</v>
      </c>
      <c r="AJ292" s="279">
        <f t="shared" si="93"/>
        <v>113939.68</v>
      </c>
      <c r="AK292" s="279">
        <f t="shared" si="93"/>
        <v>114018.85</v>
      </c>
      <c r="AL292" s="279">
        <f t="shared" si="93"/>
        <v>114098.75</v>
      </c>
      <c r="AM292" s="279">
        <f t="shared" si="93"/>
        <v>114099.46</v>
      </c>
      <c r="AN292" s="279">
        <f t="shared" si="93"/>
        <v>114107.15</v>
      </c>
      <c r="AO292" s="279">
        <f t="shared" si="93"/>
        <v>114692.57</v>
      </c>
      <c r="AP292" s="279">
        <f t="shared" si="93"/>
        <v>115319.69</v>
      </c>
      <c r="AQ292" s="279">
        <f t="shared" si="93"/>
        <v>115369.06</v>
      </c>
      <c r="AR292" s="279">
        <f t="shared" si="92"/>
        <v>115369.06</v>
      </c>
      <c r="AS292" s="279">
        <f t="shared" si="92"/>
        <v>115369.06</v>
      </c>
      <c r="AT292" s="279">
        <f t="shared" si="92"/>
        <v>115369.06</v>
      </c>
      <c r="AU292" s="280">
        <f t="shared" si="89"/>
        <v>1375692.07</v>
      </c>
      <c r="AV292" s="280">
        <f t="shared" si="86"/>
        <v>115369.06</v>
      </c>
      <c r="AW292" s="280">
        <f t="shared" si="86"/>
        <v>115369.06</v>
      </c>
      <c r="AX292" s="280">
        <f t="shared" si="86"/>
        <v>115369.06</v>
      </c>
      <c r="AY292" s="280">
        <f t="shared" si="86"/>
        <v>115369.06</v>
      </c>
      <c r="AZ292" s="280">
        <f t="shared" si="84"/>
        <v>115369.06</v>
      </c>
      <c r="BA292" s="280">
        <f t="shared" si="84"/>
        <v>115369.06</v>
      </c>
      <c r="BB292" s="280">
        <f t="shared" si="84"/>
        <v>115369.06</v>
      </c>
      <c r="BC292" s="280">
        <f t="shared" si="84"/>
        <v>115369.06</v>
      </c>
      <c r="BD292" s="280">
        <f t="shared" si="84"/>
        <v>115369.06</v>
      </c>
      <c r="BE292" s="280">
        <f t="shared" si="84"/>
        <v>115369.06</v>
      </c>
      <c r="BF292" s="280">
        <f t="shared" si="91"/>
        <v>115369.06</v>
      </c>
      <c r="BG292" s="280">
        <f t="shared" si="91"/>
        <v>115369.06</v>
      </c>
      <c r="BH292" s="280">
        <f t="shared" si="91"/>
        <v>115369.06</v>
      </c>
      <c r="BI292" s="280">
        <f t="shared" si="82"/>
        <v>115369.06</v>
      </c>
      <c r="BJ292" s="280">
        <f t="shared" si="82"/>
        <v>115369.06</v>
      </c>
      <c r="BK292" s="280">
        <f t="shared" si="82"/>
        <v>115369.06</v>
      </c>
      <c r="BL292" s="279">
        <f t="shared" si="90"/>
        <v>1384428.7200000004</v>
      </c>
    </row>
    <row r="293" spans="1:64" x14ac:dyDescent="0.25">
      <c r="A293" s="268" t="s">
        <v>660</v>
      </c>
      <c r="B293" s="175">
        <v>0</v>
      </c>
      <c r="C293" s="175">
        <v>0</v>
      </c>
      <c r="D293" s="272">
        <v>0</v>
      </c>
      <c r="E293" s="272">
        <v>0</v>
      </c>
      <c r="F293" s="272">
        <v>0</v>
      </c>
      <c r="G293" s="272">
        <v>0</v>
      </c>
      <c r="H293" s="272">
        <v>0</v>
      </c>
      <c r="I293" s="272">
        <v>0</v>
      </c>
      <c r="J293" s="272">
        <v>0</v>
      </c>
      <c r="K293" s="272">
        <v>0</v>
      </c>
      <c r="L293" s="272">
        <v>0</v>
      </c>
      <c r="M293" s="272">
        <v>0</v>
      </c>
      <c r="N293" s="272">
        <v>0</v>
      </c>
      <c r="O293" s="272">
        <v>0</v>
      </c>
      <c r="P293" s="272">
        <f t="shared" si="87"/>
        <v>0</v>
      </c>
      <c r="Q293" s="272">
        <v>0</v>
      </c>
      <c r="R293" s="272">
        <v>0</v>
      </c>
      <c r="S293" s="272">
        <v>0</v>
      </c>
      <c r="T293" s="272">
        <v>0</v>
      </c>
      <c r="U293" s="272">
        <v>0</v>
      </c>
      <c r="V293" s="272">
        <v>0</v>
      </c>
      <c r="W293" s="272">
        <v>0</v>
      </c>
      <c r="X293" s="272">
        <v>0</v>
      </c>
      <c r="Y293" s="272">
        <v>0</v>
      </c>
      <c r="Z293" s="272">
        <v>0</v>
      </c>
      <c r="AA293" s="272">
        <v>0</v>
      </c>
      <c r="AB293" s="272">
        <v>0</v>
      </c>
      <c r="AC293" s="272">
        <v>0</v>
      </c>
      <c r="AD293" s="272">
        <v>0</v>
      </c>
      <c r="AE293" s="272">
        <v>0</v>
      </c>
      <c r="AF293" s="272">
        <v>0</v>
      </c>
      <c r="AG293" s="170">
        <f t="shared" si="88"/>
        <v>0</v>
      </c>
      <c r="AI293" s="279">
        <f t="shared" si="93"/>
        <v>0</v>
      </c>
      <c r="AJ293" s="279">
        <f t="shared" si="93"/>
        <v>0</v>
      </c>
      <c r="AK293" s="279">
        <f t="shared" si="93"/>
        <v>0</v>
      </c>
      <c r="AL293" s="279">
        <f t="shared" si="93"/>
        <v>0</v>
      </c>
      <c r="AM293" s="279">
        <f t="shared" si="93"/>
        <v>0</v>
      </c>
      <c r="AN293" s="279">
        <f t="shared" si="93"/>
        <v>0</v>
      </c>
      <c r="AO293" s="279">
        <f t="shared" si="93"/>
        <v>0</v>
      </c>
      <c r="AP293" s="279">
        <f t="shared" si="93"/>
        <v>0</v>
      </c>
      <c r="AQ293" s="279">
        <f t="shared" si="93"/>
        <v>0</v>
      </c>
      <c r="AR293" s="279">
        <f t="shared" si="92"/>
        <v>0</v>
      </c>
      <c r="AS293" s="279">
        <f t="shared" si="92"/>
        <v>0</v>
      </c>
      <c r="AT293" s="279">
        <f t="shared" si="92"/>
        <v>0</v>
      </c>
      <c r="AU293" s="280">
        <f t="shared" si="89"/>
        <v>0</v>
      </c>
      <c r="AV293" s="280">
        <f t="shared" si="86"/>
        <v>0</v>
      </c>
      <c r="AW293" s="280">
        <f t="shared" si="86"/>
        <v>0</v>
      </c>
      <c r="AX293" s="280">
        <f t="shared" si="86"/>
        <v>0</v>
      </c>
      <c r="AY293" s="280">
        <f t="shared" si="86"/>
        <v>0</v>
      </c>
      <c r="AZ293" s="280">
        <f t="shared" si="84"/>
        <v>0</v>
      </c>
      <c r="BA293" s="280">
        <f t="shared" si="84"/>
        <v>0</v>
      </c>
      <c r="BB293" s="280">
        <f t="shared" si="84"/>
        <v>0</v>
      </c>
      <c r="BC293" s="280">
        <f t="shared" si="84"/>
        <v>0</v>
      </c>
      <c r="BD293" s="280">
        <f t="shared" si="84"/>
        <v>0</v>
      </c>
      <c r="BE293" s="280">
        <f t="shared" si="84"/>
        <v>0</v>
      </c>
      <c r="BF293" s="280">
        <f t="shared" si="91"/>
        <v>0</v>
      </c>
      <c r="BG293" s="280">
        <f t="shared" si="91"/>
        <v>0</v>
      </c>
      <c r="BH293" s="280">
        <f t="shared" si="91"/>
        <v>0</v>
      </c>
      <c r="BI293" s="280">
        <f t="shared" si="82"/>
        <v>0</v>
      </c>
      <c r="BJ293" s="280">
        <f t="shared" si="82"/>
        <v>0</v>
      </c>
      <c r="BK293" s="280">
        <f t="shared" si="82"/>
        <v>0</v>
      </c>
      <c r="BL293" s="279">
        <f t="shared" si="90"/>
        <v>0</v>
      </c>
    </row>
    <row r="294" spans="1:64" x14ac:dyDescent="0.25">
      <c r="A294" s="268" t="s">
        <v>322</v>
      </c>
      <c r="B294" s="175">
        <v>5.5300000000000002E-2</v>
      </c>
      <c r="C294" s="175">
        <v>5.5300000000000002E-2</v>
      </c>
      <c r="D294" s="272">
        <v>19625204.579999998</v>
      </c>
      <c r="E294" s="272">
        <v>19691532.309999999</v>
      </c>
      <c r="F294" s="272">
        <v>19691532.309999999</v>
      </c>
      <c r="G294" s="272">
        <v>19691532.309999999</v>
      </c>
      <c r="H294" s="272">
        <v>19691532.309999999</v>
      </c>
      <c r="I294" s="272">
        <v>19691532.309999999</v>
      </c>
      <c r="J294" s="272">
        <v>19691532.309999999</v>
      </c>
      <c r="K294" s="272">
        <v>19691532.309999999</v>
      </c>
      <c r="L294" s="272">
        <v>19691532.309999999</v>
      </c>
      <c r="M294" s="272">
        <v>19691532.309999999</v>
      </c>
      <c r="N294" s="272">
        <v>19691532.309999999</v>
      </c>
      <c r="O294" s="272">
        <v>19691532.309999999</v>
      </c>
      <c r="P294" s="272">
        <f t="shared" si="87"/>
        <v>236232059.99000001</v>
      </c>
      <c r="Q294" s="272">
        <v>19691532.309999999</v>
      </c>
      <c r="R294" s="272">
        <v>19691532.309999999</v>
      </c>
      <c r="S294" s="272">
        <v>19691532.309999999</v>
      </c>
      <c r="T294" s="272">
        <v>19691532.309999999</v>
      </c>
      <c r="U294" s="272">
        <v>19691532.309999999</v>
      </c>
      <c r="V294" s="272">
        <v>19691532.309999999</v>
      </c>
      <c r="W294" s="272">
        <v>19691532.309999999</v>
      </c>
      <c r="X294" s="272">
        <v>19691532.309999999</v>
      </c>
      <c r="Y294" s="272">
        <v>19691532.309999999</v>
      </c>
      <c r="Z294" s="272">
        <v>19788420.84</v>
      </c>
      <c r="AA294" s="272">
        <v>20013571.934999999</v>
      </c>
      <c r="AB294" s="272">
        <v>20141834.499999996</v>
      </c>
      <c r="AC294" s="272">
        <v>20141834.499999996</v>
      </c>
      <c r="AD294" s="272">
        <v>20141834.499999996</v>
      </c>
      <c r="AE294" s="272">
        <v>20141834.499999996</v>
      </c>
      <c r="AF294" s="272">
        <v>20141834.499999996</v>
      </c>
      <c r="AG294" s="170">
        <f t="shared" si="88"/>
        <v>238968826.82499999</v>
      </c>
      <c r="AI294" s="279">
        <f t="shared" si="93"/>
        <v>90439.48</v>
      </c>
      <c r="AJ294" s="279">
        <f t="shared" si="93"/>
        <v>90745.14</v>
      </c>
      <c r="AK294" s="279">
        <f t="shared" si="93"/>
        <v>90745.14</v>
      </c>
      <c r="AL294" s="279">
        <f t="shared" si="93"/>
        <v>90745.14</v>
      </c>
      <c r="AM294" s="279">
        <f t="shared" si="93"/>
        <v>90745.14</v>
      </c>
      <c r="AN294" s="279">
        <f t="shared" si="93"/>
        <v>90745.14</v>
      </c>
      <c r="AO294" s="279">
        <f t="shared" si="93"/>
        <v>90745.14</v>
      </c>
      <c r="AP294" s="279">
        <f t="shared" si="93"/>
        <v>90745.14</v>
      </c>
      <c r="AQ294" s="279">
        <f t="shared" si="93"/>
        <v>90745.14</v>
      </c>
      <c r="AR294" s="279">
        <f t="shared" si="92"/>
        <v>90745.14</v>
      </c>
      <c r="AS294" s="279">
        <f t="shared" si="92"/>
        <v>90745.14</v>
      </c>
      <c r="AT294" s="279">
        <f t="shared" si="92"/>
        <v>90745.14</v>
      </c>
      <c r="AU294" s="280">
        <f t="shared" si="89"/>
        <v>1088636.02</v>
      </c>
      <c r="AV294" s="280">
        <f t="shared" si="86"/>
        <v>90745.14</v>
      </c>
      <c r="AW294" s="280">
        <f t="shared" si="86"/>
        <v>90745.14</v>
      </c>
      <c r="AX294" s="280">
        <f t="shared" si="86"/>
        <v>90745.14</v>
      </c>
      <c r="AY294" s="280">
        <f t="shared" si="86"/>
        <v>90745.14</v>
      </c>
      <c r="AZ294" s="280">
        <f t="shared" si="84"/>
        <v>90745.14</v>
      </c>
      <c r="BA294" s="280">
        <f t="shared" si="84"/>
        <v>90745.14</v>
      </c>
      <c r="BB294" s="280">
        <f t="shared" si="84"/>
        <v>90745.14</v>
      </c>
      <c r="BC294" s="280">
        <f t="shared" si="84"/>
        <v>90745.14</v>
      </c>
      <c r="BD294" s="280">
        <f t="shared" si="84"/>
        <v>90745.14</v>
      </c>
      <c r="BE294" s="280">
        <f t="shared" si="84"/>
        <v>91191.64</v>
      </c>
      <c r="BF294" s="280">
        <f t="shared" si="91"/>
        <v>92229.21</v>
      </c>
      <c r="BG294" s="280">
        <f t="shared" si="91"/>
        <v>92820.29</v>
      </c>
      <c r="BH294" s="280">
        <f t="shared" si="91"/>
        <v>92820.29</v>
      </c>
      <c r="BI294" s="280">
        <f t="shared" si="82"/>
        <v>92820.29</v>
      </c>
      <c r="BJ294" s="280">
        <f t="shared" si="82"/>
        <v>92820.29</v>
      </c>
      <c r="BK294" s="280">
        <f t="shared" si="82"/>
        <v>92820.29</v>
      </c>
      <c r="BL294" s="279">
        <f t="shared" si="90"/>
        <v>1101248</v>
      </c>
    </row>
    <row r="295" spans="1:64" x14ac:dyDescent="0.25">
      <c r="A295" s="268" t="s">
        <v>323</v>
      </c>
      <c r="B295" s="175">
        <v>4.4900000000000002E-2</v>
      </c>
      <c r="C295" s="175">
        <v>4.4900000000000002E-2</v>
      </c>
      <c r="D295" s="272">
        <v>24869274.289999999</v>
      </c>
      <c r="E295" s="272">
        <v>24953584.75</v>
      </c>
      <c r="F295" s="272">
        <v>24953584.75</v>
      </c>
      <c r="G295" s="272">
        <v>25022637.379999999</v>
      </c>
      <c r="H295" s="272">
        <v>25091680.109999999</v>
      </c>
      <c r="I295" s="272">
        <v>25092320.25</v>
      </c>
      <c r="J295" s="272">
        <v>25092970.289999999</v>
      </c>
      <c r="K295" s="272">
        <v>25092970.289999999</v>
      </c>
      <c r="L295" s="272">
        <v>25092970.289999999</v>
      </c>
      <c r="M295" s="272">
        <v>25092970.289999999</v>
      </c>
      <c r="N295" s="272">
        <v>25092970.289999999</v>
      </c>
      <c r="O295" s="272">
        <v>25122470.289999999</v>
      </c>
      <c r="P295" s="272">
        <f t="shared" si="87"/>
        <v>300570403.26999998</v>
      </c>
      <c r="Q295" s="272">
        <v>25151970.289999999</v>
      </c>
      <c r="R295" s="272">
        <v>25151970.289999999</v>
      </c>
      <c r="S295" s="272">
        <v>25151970.289999999</v>
      </c>
      <c r="T295" s="272">
        <v>25209967.899999999</v>
      </c>
      <c r="U295" s="272">
        <v>25701897.654999997</v>
      </c>
      <c r="V295" s="272">
        <v>26135829.799999997</v>
      </c>
      <c r="W295" s="272">
        <v>26135829.799999997</v>
      </c>
      <c r="X295" s="272">
        <v>26135829.799999997</v>
      </c>
      <c r="Y295" s="272">
        <v>26407186.549999997</v>
      </c>
      <c r="Z295" s="272">
        <v>26678543.299999997</v>
      </c>
      <c r="AA295" s="272">
        <v>26678543.299999997</v>
      </c>
      <c r="AB295" s="272">
        <v>27039161.629999995</v>
      </c>
      <c r="AC295" s="272">
        <v>27399779.959999997</v>
      </c>
      <c r="AD295" s="272">
        <v>27399779.959999997</v>
      </c>
      <c r="AE295" s="272">
        <v>27399779.959999997</v>
      </c>
      <c r="AF295" s="272">
        <v>27399779.959999997</v>
      </c>
      <c r="AG295" s="170">
        <f t="shared" si="88"/>
        <v>320511941.67499995</v>
      </c>
      <c r="AI295" s="279">
        <f t="shared" si="93"/>
        <v>93052.53</v>
      </c>
      <c r="AJ295" s="279">
        <f t="shared" si="93"/>
        <v>93368</v>
      </c>
      <c r="AK295" s="279">
        <f t="shared" si="93"/>
        <v>93368</v>
      </c>
      <c r="AL295" s="279">
        <f t="shared" si="93"/>
        <v>93626.37</v>
      </c>
      <c r="AM295" s="279">
        <f t="shared" si="93"/>
        <v>93884.7</v>
      </c>
      <c r="AN295" s="279">
        <f t="shared" si="93"/>
        <v>93887.1</v>
      </c>
      <c r="AO295" s="279">
        <f t="shared" si="93"/>
        <v>93889.53</v>
      </c>
      <c r="AP295" s="279">
        <f t="shared" si="93"/>
        <v>93889.53</v>
      </c>
      <c r="AQ295" s="279">
        <f t="shared" si="93"/>
        <v>93889.53</v>
      </c>
      <c r="AR295" s="279">
        <f t="shared" si="92"/>
        <v>93889.53</v>
      </c>
      <c r="AS295" s="279">
        <f t="shared" si="92"/>
        <v>93889.53</v>
      </c>
      <c r="AT295" s="279">
        <f t="shared" si="92"/>
        <v>93999.91</v>
      </c>
      <c r="AU295" s="280">
        <f t="shared" si="89"/>
        <v>1124634.2600000002</v>
      </c>
      <c r="AV295" s="280">
        <f t="shared" si="86"/>
        <v>94110.29</v>
      </c>
      <c r="AW295" s="280">
        <f t="shared" si="86"/>
        <v>94110.29</v>
      </c>
      <c r="AX295" s="280">
        <f t="shared" si="86"/>
        <v>94110.29</v>
      </c>
      <c r="AY295" s="280">
        <f t="shared" si="86"/>
        <v>94327.3</v>
      </c>
      <c r="AZ295" s="280">
        <f t="shared" si="84"/>
        <v>96167.93</v>
      </c>
      <c r="BA295" s="280">
        <f t="shared" si="84"/>
        <v>97791.56</v>
      </c>
      <c r="BB295" s="280">
        <f t="shared" si="84"/>
        <v>97791.56</v>
      </c>
      <c r="BC295" s="280">
        <f t="shared" si="84"/>
        <v>97791.56</v>
      </c>
      <c r="BD295" s="280">
        <f t="shared" si="84"/>
        <v>98806.89</v>
      </c>
      <c r="BE295" s="280">
        <f t="shared" si="84"/>
        <v>99822.22</v>
      </c>
      <c r="BF295" s="280">
        <f t="shared" si="91"/>
        <v>99822.22</v>
      </c>
      <c r="BG295" s="280">
        <f t="shared" si="91"/>
        <v>101171.53</v>
      </c>
      <c r="BH295" s="280">
        <f t="shared" si="91"/>
        <v>102520.84</v>
      </c>
      <c r="BI295" s="280">
        <f t="shared" si="82"/>
        <v>102520.84</v>
      </c>
      <c r="BJ295" s="280">
        <f t="shared" si="82"/>
        <v>102520.84</v>
      </c>
      <c r="BK295" s="280">
        <f t="shared" si="82"/>
        <v>102520.84</v>
      </c>
      <c r="BL295" s="279">
        <f t="shared" si="90"/>
        <v>1199248.83</v>
      </c>
    </row>
    <row r="296" spans="1:64" x14ac:dyDescent="0.25">
      <c r="A296" s="268" t="s">
        <v>324</v>
      </c>
      <c r="B296" s="175">
        <v>4.58E-2</v>
      </c>
      <c r="C296" s="175">
        <v>4.58E-2</v>
      </c>
      <c r="D296" s="272">
        <v>36081544.439999998</v>
      </c>
      <c r="E296" s="272">
        <v>36081544.439999998</v>
      </c>
      <c r="F296" s="272">
        <v>36081544.439999998</v>
      </c>
      <c r="G296" s="272">
        <v>36081544.439999998</v>
      </c>
      <c r="H296" s="272">
        <v>36081544.439999998</v>
      </c>
      <c r="I296" s="272">
        <v>36081544.439999998</v>
      </c>
      <c r="J296" s="272">
        <v>36081544.439999998</v>
      </c>
      <c r="K296" s="272">
        <v>36127257.719999999</v>
      </c>
      <c r="L296" s="272">
        <v>36172971</v>
      </c>
      <c r="M296" s="272">
        <v>36283557.344999999</v>
      </c>
      <c r="N296" s="272">
        <v>36394143.689999998</v>
      </c>
      <c r="O296" s="272">
        <v>36394143.689999998</v>
      </c>
      <c r="P296" s="272">
        <f t="shared" si="87"/>
        <v>433942884.52499998</v>
      </c>
      <c r="Q296" s="272">
        <v>36394143.689999998</v>
      </c>
      <c r="R296" s="272">
        <v>36394143.689999998</v>
      </c>
      <c r="S296" s="272">
        <v>36394143.689999998</v>
      </c>
      <c r="T296" s="272">
        <v>36394143.689999998</v>
      </c>
      <c r="U296" s="272">
        <v>36394143.689999998</v>
      </c>
      <c r="V296" s="272">
        <v>36394143.689999998</v>
      </c>
      <c r="W296" s="272">
        <v>36394143.689999998</v>
      </c>
      <c r="X296" s="272">
        <v>36394143.689999998</v>
      </c>
      <c r="Y296" s="272">
        <v>36394143.689999998</v>
      </c>
      <c r="Z296" s="272">
        <v>36394143.689999998</v>
      </c>
      <c r="AA296" s="272">
        <v>36394143.689999998</v>
      </c>
      <c r="AB296" s="272">
        <v>36520507.199999996</v>
      </c>
      <c r="AC296" s="272">
        <v>36646870.710000001</v>
      </c>
      <c r="AD296" s="272">
        <v>36646870.710000001</v>
      </c>
      <c r="AE296" s="272">
        <v>36646870.710000001</v>
      </c>
      <c r="AF296" s="272">
        <v>36646870.710000001</v>
      </c>
      <c r="AG296" s="170">
        <f t="shared" si="88"/>
        <v>437866995.86999989</v>
      </c>
      <c r="AI296" s="279">
        <f t="shared" si="93"/>
        <v>137711.23000000001</v>
      </c>
      <c r="AJ296" s="279">
        <f t="shared" si="93"/>
        <v>137711.23000000001</v>
      </c>
      <c r="AK296" s="279">
        <f t="shared" si="93"/>
        <v>137711.23000000001</v>
      </c>
      <c r="AL296" s="279">
        <f t="shared" si="93"/>
        <v>137711.23000000001</v>
      </c>
      <c r="AM296" s="279">
        <f t="shared" si="93"/>
        <v>137711.23000000001</v>
      </c>
      <c r="AN296" s="279">
        <f t="shared" si="93"/>
        <v>137711.23000000001</v>
      </c>
      <c r="AO296" s="279">
        <f t="shared" si="93"/>
        <v>137711.23000000001</v>
      </c>
      <c r="AP296" s="279">
        <f t="shared" si="93"/>
        <v>137885.70000000001</v>
      </c>
      <c r="AQ296" s="279">
        <f t="shared" si="93"/>
        <v>138060.17000000001</v>
      </c>
      <c r="AR296" s="279">
        <f t="shared" si="92"/>
        <v>138482.23999999999</v>
      </c>
      <c r="AS296" s="279">
        <f t="shared" si="92"/>
        <v>138904.32000000001</v>
      </c>
      <c r="AT296" s="279">
        <f t="shared" si="92"/>
        <v>138904.32000000001</v>
      </c>
      <c r="AU296" s="280">
        <f t="shared" si="89"/>
        <v>1656215.36</v>
      </c>
      <c r="AV296" s="280">
        <f t="shared" si="86"/>
        <v>138904.32000000001</v>
      </c>
      <c r="AW296" s="280">
        <f t="shared" si="86"/>
        <v>138904.32000000001</v>
      </c>
      <c r="AX296" s="280">
        <f t="shared" si="86"/>
        <v>138904.32000000001</v>
      </c>
      <c r="AY296" s="280">
        <f t="shared" si="86"/>
        <v>138904.32000000001</v>
      </c>
      <c r="AZ296" s="280">
        <f t="shared" si="84"/>
        <v>138904.32000000001</v>
      </c>
      <c r="BA296" s="280">
        <f t="shared" si="84"/>
        <v>138904.32000000001</v>
      </c>
      <c r="BB296" s="280">
        <f t="shared" si="84"/>
        <v>138904.32000000001</v>
      </c>
      <c r="BC296" s="280">
        <f t="shared" si="84"/>
        <v>138904.32000000001</v>
      </c>
      <c r="BD296" s="280">
        <f t="shared" si="84"/>
        <v>138904.32000000001</v>
      </c>
      <c r="BE296" s="280">
        <f t="shared" si="84"/>
        <v>138904.32000000001</v>
      </c>
      <c r="BF296" s="280">
        <f t="shared" si="91"/>
        <v>138904.32000000001</v>
      </c>
      <c r="BG296" s="280">
        <f t="shared" si="91"/>
        <v>139386.6</v>
      </c>
      <c r="BH296" s="280">
        <f t="shared" si="91"/>
        <v>139868.89000000001</v>
      </c>
      <c r="BI296" s="280">
        <f t="shared" si="82"/>
        <v>139868.89000000001</v>
      </c>
      <c r="BJ296" s="280">
        <f t="shared" si="82"/>
        <v>139868.89000000001</v>
      </c>
      <c r="BK296" s="280">
        <f t="shared" si="82"/>
        <v>139868.89000000001</v>
      </c>
      <c r="BL296" s="279">
        <f t="shared" si="90"/>
        <v>1671192.4000000008</v>
      </c>
    </row>
    <row r="297" spans="1:64" x14ac:dyDescent="0.25">
      <c r="A297" s="268" t="s">
        <v>325</v>
      </c>
      <c r="B297" s="175">
        <v>4.5000000000000005E-2</v>
      </c>
      <c r="C297" s="175">
        <v>4.5000000000000005E-2</v>
      </c>
      <c r="D297" s="272">
        <v>34746351.799999997</v>
      </c>
      <c r="E297" s="272">
        <v>34746351.799999997</v>
      </c>
      <c r="F297" s="272">
        <v>34746351.799999997</v>
      </c>
      <c r="G297" s="272">
        <v>34746351.799999997</v>
      </c>
      <c r="H297" s="272">
        <v>34746351.799999997</v>
      </c>
      <c r="I297" s="272">
        <v>34746351.799999997</v>
      </c>
      <c r="J297" s="272">
        <v>34746351.799999997</v>
      </c>
      <c r="K297" s="272">
        <v>34746351.799999997</v>
      </c>
      <c r="L297" s="272">
        <v>34746351.799999997</v>
      </c>
      <c r="M297" s="272">
        <v>34746351.799999997</v>
      </c>
      <c r="N297" s="272">
        <v>34746351.799999997</v>
      </c>
      <c r="O297" s="272">
        <v>34746351.799999997</v>
      </c>
      <c r="P297" s="272">
        <f t="shared" si="87"/>
        <v>416956221.60000008</v>
      </c>
      <c r="Q297" s="272">
        <v>34746351.799999997</v>
      </c>
      <c r="R297" s="272">
        <v>34746351.799999997</v>
      </c>
      <c r="S297" s="272">
        <v>34746351.799999997</v>
      </c>
      <c r="T297" s="272">
        <v>34746351.799999997</v>
      </c>
      <c r="U297" s="272">
        <v>34746351.799999997</v>
      </c>
      <c r="V297" s="272">
        <v>34746351.799999997</v>
      </c>
      <c r="W297" s="272">
        <v>34746351.799999997</v>
      </c>
      <c r="X297" s="272">
        <v>34746351.799999997</v>
      </c>
      <c r="Y297" s="272">
        <v>34746351.799999997</v>
      </c>
      <c r="Z297" s="272">
        <v>34746351.799999997</v>
      </c>
      <c r="AA297" s="272">
        <v>34746351.799999997</v>
      </c>
      <c r="AB297" s="272">
        <v>34746351.799999997</v>
      </c>
      <c r="AC297" s="272">
        <v>34746351.799999997</v>
      </c>
      <c r="AD297" s="272">
        <v>34746351.799999997</v>
      </c>
      <c r="AE297" s="272">
        <v>34746351.799999997</v>
      </c>
      <c r="AF297" s="272">
        <v>34746351.799999997</v>
      </c>
      <c r="AG297" s="170">
        <f t="shared" si="88"/>
        <v>416956221.60000008</v>
      </c>
      <c r="AI297" s="279">
        <f t="shared" si="93"/>
        <v>130298.82</v>
      </c>
      <c r="AJ297" s="279">
        <f t="shared" si="93"/>
        <v>130298.82</v>
      </c>
      <c r="AK297" s="279">
        <f t="shared" si="93"/>
        <v>130298.82</v>
      </c>
      <c r="AL297" s="279">
        <f t="shared" si="93"/>
        <v>130298.82</v>
      </c>
      <c r="AM297" s="279">
        <f t="shared" si="93"/>
        <v>130298.82</v>
      </c>
      <c r="AN297" s="279">
        <f t="shared" si="93"/>
        <v>130298.82</v>
      </c>
      <c r="AO297" s="279">
        <f t="shared" si="93"/>
        <v>130298.82</v>
      </c>
      <c r="AP297" s="279">
        <f t="shared" si="93"/>
        <v>130298.82</v>
      </c>
      <c r="AQ297" s="279">
        <f t="shared" si="93"/>
        <v>130298.82</v>
      </c>
      <c r="AR297" s="279">
        <f t="shared" si="92"/>
        <v>130298.82</v>
      </c>
      <c r="AS297" s="279">
        <f t="shared" si="92"/>
        <v>130298.82</v>
      </c>
      <c r="AT297" s="279">
        <f t="shared" si="92"/>
        <v>130298.82</v>
      </c>
      <c r="AU297" s="280">
        <f t="shared" si="89"/>
        <v>1563585.8400000005</v>
      </c>
      <c r="AV297" s="280">
        <f t="shared" si="86"/>
        <v>130298.82</v>
      </c>
      <c r="AW297" s="280">
        <f t="shared" si="86"/>
        <v>130298.82</v>
      </c>
      <c r="AX297" s="280">
        <f t="shared" si="86"/>
        <v>130298.82</v>
      </c>
      <c r="AY297" s="280">
        <f t="shared" si="86"/>
        <v>130298.82</v>
      </c>
      <c r="AZ297" s="280">
        <f t="shared" si="84"/>
        <v>130298.82</v>
      </c>
      <c r="BA297" s="280">
        <f t="shared" si="84"/>
        <v>130298.82</v>
      </c>
      <c r="BB297" s="280">
        <f t="shared" si="84"/>
        <v>130298.82</v>
      </c>
      <c r="BC297" s="280">
        <f t="shared" si="84"/>
        <v>130298.82</v>
      </c>
      <c r="BD297" s="280">
        <f t="shared" si="84"/>
        <v>130298.82</v>
      </c>
      <c r="BE297" s="280">
        <f t="shared" si="84"/>
        <v>130298.82</v>
      </c>
      <c r="BF297" s="280">
        <f t="shared" si="91"/>
        <v>130298.82</v>
      </c>
      <c r="BG297" s="280">
        <f t="shared" si="91"/>
        <v>130298.82</v>
      </c>
      <c r="BH297" s="280">
        <f t="shared" si="91"/>
        <v>130298.82</v>
      </c>
      <c r="BI297" s="280">
        <f t="shared" si="82"/>
        <v>130298.82</v>
      </c>
      <c r="BJ297" s="280">
        <f t="shared" si="82"/>
        <v>130298.82</v>
      </c>
      <c r="BK297" s="280">
        <f t="shared" si="82"/>
        <v>130298.82</v>
      </c>
      <c r="BL297" s="279">
        <f t="shared" si="90"/>
        <v>1563585.8400000005</v>
      </c>
    </row>
    <row r="298" spans="1:64" x14ac:dyDescent="0.25">
      <c r="A298" s="268" t="s">
        <v>326</v>
      </c>
      <c r="B298" s="175">
        <v>4.5200000000000004E-2</v>
      </c>
      <c r="C298" s="175">
        <v>4.5200000000000004E-2</v>
      </c>
      <c r="D298" s="272">
        <v>25107763.030000001</v>
      </c>
      <c r="E298" s="272">
        <v>25107763.030000001</v>
      </c>
      <c r="F298" s="272">
        <v>25107763.030000001</v>
      </c>
      <c r="G298" s="272">
        <v>25107763.030000001</v>
      </c>
      <c r="H298" s="272">
        <v>25107763.030000001</v>
      </c>
      <c r="I298" s="272">
        <v>25107763.030000001</v>
      </c>
      <c r="J298" s="272">
        <v>25107763.030000001</v>
      </c>
      <c r="K298" s="272">
        <v>25107763.030000001</v>
      </c>
      <c r="L298" s="272">
        <v>25107763.030000001</v>
      </c>
      <c r="M298" s="272">
        <v>25107763.030000001</v>
      </c>
      <c r="N298" s="272">
        <v>25174690.415000003</v>
      </c>
      <c r="O298" s="272">
        <v>26729885.420000002</v>
      </c>
      <c r="P298" s="272">
        <f t="shared" si="87"/>
        <v>302982206.13500005</v>
      </c>
      <c r="Q298" s="272">
        <v>28326695.739999998</v>
      </c>
      <c r="R298" s="272">
        <v>28584665.554999996</v>
      </c>
      <c r="S298" s="272">
        <v>28734092.669999998</v>
      </c>
      <c r="T298" s="272">
        <v>28734092.669999998</v>
      </c>
      <c r="U298" s="272">
        <v>28734092.669999998</v>
      </c>
      <c r="V298" s="272">
        <v>28734092.669999998</v>
      </c>
      <c r="W298" s="272">
        <v>28734092.669999998</v>
      </c>
      <c r="X298" s="272">
        <v>28734092.669999998</v>
      </c>
      <c r="Y298" s="272">
        <v>28734092.669999998</v>
      </c>
      <c r="Z298" s="272">
        <v>28734092.669999998</v>
      </c>
      <c r="AA298" s="272">
        <v>28734092.669999998</v>
      </c>
      <c r="AB298" s="272">
        <v>28734092.669999998</v>
      </c>
      <c r="AC298" s="272">
        <v>28734092.669999998</v>
      </c>
      <c r="AD298" s="272">
        <v>28734092.669999998</v>
      </c>
      <c r="AE298" s="272">
        <v>28734092.669999998</v>
      </c>
      <c r="AF298" s="272">
        <v>28734092.669999998</v>
      </c>
      <c r="AG298" s="170">
        <f t="shared" si="88"/>
        <v>344809112.03999996</v>
      </c>
      <c r="AI298" s="279">
        <f t="shared" si="93"/>
        <v>94572.57</v>
      </c>
      <c r="AJ298" s="279">
        <f t="shared" si="93"/>
        <v>94572.57</v>
      </c>
      <c r="AK298" s="279">
        <f t="shared" si="93"/>
        <v>94572.57</v>
      </c>
      <c r="AL298" s="279">
        <f t="shared" si="93"/>
        <v>94572.57</v>
      </c>
      <c r="AM298" s="279">
        <f t="shared" si="93"/>
        <v>94572.57</v>
      </c>
      <c r="AN298" s="279">
        <f t="shared" si="93"/>
        <v>94572.57</v>
      </c>
      <c r="AO298" s="279">
        <f t="shared" si="93"/>
        <v>94572.57</v>
      </c>
      <c r="AP298" s="279">
        <f t="shared" si="93"/>
        <v>94572.57</v>
      </c>
      <c r="AQ298" s="279">
        <f t="shared" si="93"/>
        <v>94572.57</v>
      </c>
      <c r="AR298" s="279">
        <f t="shared" si="92"/>
        <v>94572.57</v>
      </c>
      <c r="AS298" s="279">
        <f t="shared" si="92"/>
        <v>94824.67</v>
      </c>
      <c r="AT298" s="279">
        <f t="shared" si="92"/>
        <v>100682.57</v>
      </c>
      <c r="AU298" s="280">
        <f t="shared" si="89"/>
        <v>1141232.9400000002</v>
      </c>
      <c r="AV298" s="280">
        <f t="shared" si="86"/>
        <v>106697.22</v>
      </c>
      <c r="AW298" s="280">
        <f t="shared" si="86"/>
        <v>107668.91</v>
      </c>
      <c r="AX298" s="280">
        <f t="shared" si="86"/>
        <v>108231.75</v>
      </c>
      <c r="AY298" s="280">
        <f t="shared" si="86"/>
        <v>108231.75</v>
      </c>
      <c r="AZ298" s="280">
        <f t="shared" si="84"/>
        <v>108231.75</v>
      </c>
      <c r="BA298" s="280">
        <f t="shared" si="84"/>
        <v>108231.75</v>
      </c>
      <c r="BB298" s="280">
        <f t="shared" si="84"/>
        <v>108231.75</v>
      </c>
      <c r="BC298" s="280">
        <f t="shared" si="84"/>
        <v>108231.75</v>
      </c>
      <c r="BD298" s="280">
        <f t="shared" si="84"/>
        <v>108231.75</v>
      </c>
      <c r="BE298" s="280">
        <f t="shared" si="84"/>
        <v>108231.75</v>
      </c>
      <c r="BF298" s="280">
        <f t="shared" si="91"/>
        <v>108231.75</v>
      </c>
      <c r="BG298" s="280">
        <f t="shared" si="91"/>
        <v>108231.75</v>
      </c>
      <c r="BH298" s="280">
        <f t="shared" si="91"/>
        <v>108231.75</v>
      </c>
      <c r="BI298" s="280">
        <f t="shared" si="91"/>
        <v>108231.75</v>
      </c>
      <c r="BJ298" s="280">
        <f t="shared" si="91"/>
        <v>108231.75</v>
      </c>
      <c r="BK298" s="280">
        <f t="shared" si="91"/>
        <v>108231.75</v>
      </c>
      <c r="BL298" s="279">
        <f t="shared" si="90"/>
        <v>1298781</v>
      </c>
    </row>
    <row r="299" spans="1:64" x14ac:dyDescent="0.25">
      <c r="A299" s="268" t="s">
        <v>327</v>
      </c>
      <c r="B299" s="175">
        <v>4.5700000000000005E-2</v>
      </c>
      <c r="C299" s="175">
        <v>4.5700000000000005E-2</v>
      </c>
      <c r="D299" s="272">
        <v>25158461.82</v>
      </c>
      <c r="E299" s="272">
        <v>25158461.82</v>
      </c>
      <c r="F299" s="272">
        <v>25158461.82</v>
      </c>
      <c r="G299" s="272">
        <v>25158461.82</v>
      </c>
      <c r="H299" s="272">
        <v>25158461.82</v>
      </c>
      <c r="I299" s="272">
        <v>25158461.82</v>
      </c>
      <c r="J299" s="272">
        <v>25158461.82</v>
      </c>
      <c r="K299" s="272">
        <v>25158461.82</v>
      </c>
      <c r="L299" s="272">
        <v>25158461.82</v>
      </c>
      <c r="M299" s="272">
        <v>25158461.82</v>
      </c>
      <c r="N299" s="272">
        <v>25158461.82</v>
      </c>
      <c r="O299" s="272">
        <v>25242867.905000001</v>
      </c>
      <c r="P299" s="272">
        <f t="shared" si="87"/>
        <v>301985947.92499995</v>
      </c>
      <c r="Q299" s="272">
        <v>25327273.990000002</v>
      </c>
      <c r="R299" s="272">
        <v>25327273.990000002</v>
      </c>
      <c r="S299" s="272">
        <v>25327273.990000002</v>
      </c>
      <c r="T299" s="272">
        <v>25327273.990000002</v>
      </c>
      <c r="U299" s="272">
        <v>25327273.990000002</v>
      </c>
      <c r="V299" s="272">
        <v>25327273.990000002</v>
      </c>
      <c r="W299" s="272">
        <v>25327273.990000002</v>
      </c>
      <c r="X299" s="272">
        <v>25327273.990000002</v>
      </c>
      <c r="Y299" s="272">
        <v>25327273.990000002</v>
      </c>
      <c r="Z299" s="272">
        <v>25327273.990000002</v>
      </c>
      <c r="AA299" s="272">
        <v>25327273.990000002</v>
      </c>
      <c r="AB299" s="272">
        <v>25327273.990000002</v>
      </c>
      <c r="AC299" s="272">
        <v>25327273.990000002</v>
      </c>
      <c r="AD299" s="272">
        <v>25327273.990000002</v>
      </c>
      <c r="AE299" s="272">
        <v>25327273.990000002</v>
      </c>
      <c r="AF299" s="272">
        <v>25327273.990000002</v>
      </c>
      <c r="AG299" s="170">
        <f t="shared" si="88"/>
        <v>303927287.88000005</v>
      </c>
      <c r="AI299" s="279">
        <f t="shared" si="93"/>
        <v>95811.81</v>
      </c>
      <c r="AJ299" s="279">
        <f t="shared" si="93"/>
        <v>95811.81</v>
      </c>
      <c r="AK299" s="279">
        <f t="shared" si="93"/>
        <v>95811.81</v>
      </c>
      <c r="AL299" s="279">
        <f t="shared" si="93"/>
        <v>95811.81</v>
      </c>
      <c r="AM299" s="279">
        <f t="shared" si="93"/>
        <v>95811.81</v>
      </c>
      <c r="AN299" s="279">
        <f t="shared" si="93"/>
        <v>95811.81</v>
      </c>
      <c r="AO299" s="279">
        <f t="shared" si="93"/>
        <v>95811.81</v>
      </c>
      <c r="AP299" s="279">
        <f t="shared" si="93"/>
        <v>95811.81</v>
      </c>
      <c r="AQ299" s="279">
        <f t="shared" si="93"/>
        <v>95811.81</v>
      </c>
      <c r="AR299" s="279">
        <f t="shared" si="92"/>
        <v>95811.81</v>
      </c>
      <c r="AS299" s="279">
        <f t="shared" si="92"/>
        <v>95811.81</v>
      </c>
      <c r="AT299" s="279">
        <f t="shared" si="92"/>
        <v>96133.26</v>
      </c>
      <c r="AU299" s="280">
        <f t="shared" si="89"/>
        <v>1150063.1700000002</v>
      </c>
      <c r="AV299" s="280">
        <f t="shared" si="86"/>
        <v>96454.7</v>
      </c>
      <c r="AW299" s="280">
        <f t="shared" si="86"/>
        <v>96454.7</v>
      </c>
      <c r="AX299" s="280">
        <f t="shared" si="86"/>
        <v>96454.7</v>
      </c>
      <c r="AY299" s="280">
        <f t="shared" si="86"/>
        <v>96454.7</v>
      </c>
      <c r="AZ299" s="280">
        <f t="shared" si="84"/>
        <v>96454.7</v>
      </c>
      <c r="BA299" s="280">
        <f t="shared" si="84"/>
        <v>96454.7</v>
      </c>
      <c r="BB299" s="280">
        <f t="shared" si="84"/>
        <v>96454.7</v>
      </c>
      <c r="BC299" s="280">
        <f t="shared" ref="BC299:BK347" si="94">ROUND(X299*$C299/12,2)</f>
        <v>96454.7</v>
      </c>
      <c r="BD299" s="280">
        <f t="shared" si="94"/>
        <v>96454.7</v>
      </c>
      <c r="BE299" s="280">
        <f t="shared" si="94"/>
        <v>96454.7</v>
      </c>
      <c r="BF299" s="280">
        <f t="shared" si="91"/>
        <v>96454.7</v>
      </c>
      <c r="BG299" s="280">
        <f t="shared" si="91"/>
        <v>96454.7</v>
      </c>
      <c r="BH299" s="280">
        <f t="shared" si="91"/>
        <v>96454.7</v>
      </c>
      <c r="BI299" s="280">
        <f t="shared" si="91"/>
        <v>96454.7</v>
      </c>
      <c r="BJ299" s="280">
        <f t="shared" si="91"/>
        <v>96454.7</v>
      </c>
      <c r="BK299" s="280">
        <f t="shared" si="91"/>
        <v>96454.7</v>
      </c>
      <c r="BL299" s="279">
        <f t="shared" si="90"/>
        <v>1157456.3999999997</v>
      </c>
    </row>
    <row r="300" spans="1:64" x14ac:dyDescent="0.25">
      <c r="A300" s="268" t="s">
        <v>328</v>
      </c>
      <c r="B300" s="175">
        <v>4.48E-2</v>
      </c>
      <c r="C300" s="175">
        <v>4.48E-2</v>
      </c>
      <c r="D300" s="272">
        <v>24889310.25</v>
      </c>
      <c r="E300" s="272">
        <v>24889310.25</v>
      </c>
      <c r="F300" s="272">
        <v>24889310.25</v>
      </c>
      <c r="G300" s="272">
        <v>24889310.25</v>
      </c>
      <c r="H300" s="272">
        <v>24889310.25</v>
      </c>
      <c r="I300" s="272">
        <v>24889310.25</v>
      </c>
      <c r="J300" s="272">
        <v>24889310.25</v>
      </c>
      <c r="K300" s="272">
        <v>24889310.25</v>
      </c>
      <c r="L300" s="272">
        <v>24889310.25</v>
      </c>
      <c r="M300" s="272">
        <v>24889310.25</v>
      </c>
      <c r="N300" s="272">
        <v>24889310.25</v>
      </c>
      <c r="O300" s="272">
        <v>24889310.25</v>
      </c>
      <c r="P300" s="272">
        <f t="shared" si="87"/>
        <v>298671723</v>
      </c>
      <c r="Q300" s="272">
        <v>24889310.25</v>
      </c>
      <c r="R300" s="272">
        <v>24889310.25</v>
      </c>
      <c r="S300" s="272">
        <v>24889310.25</v>
      </c>
      <c r="T300" s="272">
        <v>24889310.25</v>
      </c>
      <c r="U300" s="272">
        <v>24889310.25</v>
      </c>
      <c r="V300" s="272">
        <v>24889310.25</v>
      </c>
      <c r="W300" s="272">
        <v>24889310.25</v>
      </c>
      <c r="X300" s="272">
        <v>24889310.25</v>
      </c>
      <c r="Y300" s="272">
        <v>24889310.25</v>
      </c>
      <c r="Z300" s="272">
        <v>24889310.25</v>
      </c>
      <c r="AA300" s="272">
        <v>24889310.25</v>
      </c>
      <c r="AB300" s="272">
        <v>24889310.25</v>
      </c>
      <c r="AC300" s="272">
        <v>24889310.25</v>
      </c>
      <c r="AD300" s="272">
        <v>24889310.25</v>
      </c>
      <c r="AE300" s="272">
        <v>24889310.25</v>
      </c>
      <c r="AF300" s="272">
        <v>24889310.25</v>
      </c>
      <c r="AG300" s="170">
        <f t="shared" si="88"/>
        <v>298671723</v>
      </c>
      <c r="AI300" s="279">
        <f t="shared" si="93"/>
        <v>92920.09</v>
      </c>
      <c r="AJ300" s="279">
        <f t="shared" si="93"/>
        <v>92920.09</v>
      </c>
      <c r="AK300" s="279">
        <f t="shared" si="93"/>
        <v>92920.09</v>
      </c>
      <c r="AL300" s="279">
        <f t="shared" si="93"/>
        <v>92920.09</v>
      </c>
      <c r="AM300" s="279">
        <f t="shared" si="93"/>
        <v>92920.09</v>
      </c>
      <c r="AN300" s="279">
        <f t="shared" si="93"/>
        <v>92920.09</v>
      </c>
      <c r="AO300" s="279">
        <f t="shared" si="93"/>
        <v>92920.09</v>
      </c>
      <c r="AP300" s="279">
        <f t="shared" si="93"/>
        <v>92920.09</v>
      </c>
      <c r="AQ300" s="279">
        <f t="shared" si="93"/>
        <v>92920.09</v>
      </c>
      <c r="AR300" s="279">
        <f t="shared" si="92"/>
        <v>92920.09</v>
      </c>
      <c r="AS300" s="279">
        <f t="shared" si="92"/>
        <v>92920.09</v>
      </c>
      <c r="AT300" s="279">
        <f t="shared" si="92"/>
        <v>92920.09</v>
      </c>
      <c r="AU300" s="280">
        <f t="shared" si="89"/>
        <v>1115041.0799999998</v>
      </c>
      <c r="AV300" s="280">
        <f t="shared" si="86"/>
        <v>92920.09</v>
      </c>
      <c r="AW300" s="280">
        <f t="shared" si="86"/>
        <v>92920.09</v>
      </c>
      <c r="AX300" s="280">
        <f t="shared" si="86"/>
        <v>92920.09</v>
      </c>
      <c r="AY300" s="280">
        <f t="shared" si="86"/>
        <v>92920.09</v>
      </c>
      <c r="AZ300" s="280">
        <f t="shared" ref="AZ300:AZ331" si="95">ROUND(U300*$C300/12,2)</f>
        <v>92920.09</v>
      </c>
      <c r="BA300" s="280">
        <f t="shared" ref="BA300:BA331" si="96">ROUND(V300*$C300/12,2)</f>
        <v>92920.09</v>
      </c>
      <c r="BB300" s="280">
        <f t="shared" ref="BB300:BB331" si="97">ROUND(W300*$C300/12,2)</f>
        <v>92920.09</v>
      </c>
      <c r="BC300" s="280">
        <f t="shared" si="94"/>
        <v>92920.09</v>
      </c>
      <c r="BD300" s="280">
        <f t="shared" si="94"/>
        <v>92920.09</v>
      </c>
      <c r="BE300" s="280">
        <f t="shared" si="94"/>
        <v>92920.09</v>
      </c>
      <c r="BF300" s="280">
        <f t="shared" si="91"/>
        <v>92920.09</v>
      </c>
      <c r="BG300" s="280">
        <f t="shared" si="91"/>
        <v>92920.09</v>
      </c>
      <c r="BH300" s="280">
        <f t="shared" si="91"/>
        <v>92920.09</v>
      </c>
      <c r="BI300" s="280">
        <f t="shared" si="91"/>
        <v>92920.09</v>
      </c>
      <c r="BJ300" s="280">
        <f t="shared" si="91"/>
        <v>92920.09</v>
      </c>
      <c r="BK300" s="280">
        <f t="shared" si="91"/>
        <v>92920.09</v>
      </c>
      <c r="BL300" s="279">
        <f t="shared" si="90"/>
        <v>1115041.0799999998</v>
      </c>
    </row>
    <row r="301" spans="1:64" x14ac:dyDescent="0.25">
      <c r="A301" s="268" t="s">
        <v>329</v>
      </c>
      <c r="B301" s="175">
        <v>2.8899999999999999E-2</v>
      </c>
      <c r="C301" s="175">
        <v>2.8899999999999999E-2</v>
      </c>
      <c r="D301" s="272">
        <v>58192407.57</v>
      </c>
      <c r="E301" s="272">
        <v>58193730.869999997</v>
      </c>
      <c r="F301" s="272">
        <v>58194056.090000004</v>
      </c>
      <c r="G301" s="272">
        <v>58194056.090000004</v>
      </c>
      <c r="H301" s="272">
        <v>58194056.090000004</v>
      </c>
      <c r="I301" s="272">
        <v>58194056.090000004</v>
      </c>
      <c r="J301" s="272">
        <v>58194056.090000004</v>
      </c>
      <c r="K301" s="272">
        <v>58194056.090000004</v>
      </c>
      <c r="L301" s="272">
        <v>58194056.090000004</v>
      </c>
      <c r="M301" s="272">
        <v>58194056.090000004</v>
      </c>
      <c r="N301" s="272">
        <v>58194056.090000004</v>
      </c>
      <c r="O301" s="272">
        <v>58194056.090000004</v>
      </c>
      <c r="P301" s="272">
        <f t="shared" si="87"/>
        <v>698326699.34000027</v>
      </c>
      <c r="Q301" s="272">
        <v>58194056.090000004</v>
      </c>
      <c r="R301" s="272">
        <v>58194056.090000004</v>
      </c>
      <c r="S301" s="272">
        <v>58194056.090000004</v>
      </c>
      <c r="T301" s="272">
        <v>58194056.090000004</v>
      </c>
      <c r="U301" s="272">
        <v>58194056.090000004</v>
      </c>
      <c r="V301" s="272">
        <v>58194056.090000004</v>
      </c>
      <c r="W301" s="272">
        <v>58194056.090000004</v>
      </c>
      <c r="X301" s="272">
        <v>58194056.090000004</v>
      </c>
      <c r="Y301" s="272">
        <v>58194056.090000004</v>
      </c>
      <c r="Z301" s="272">
        <v>58194056.090000004</v>
      </c>
      <c r="AA301" s="272">
        <v>58194056.090000004</v>
      </c>
      <c r="AB301" s="272">
        <v>58194056.090000004</v>
      </c>
      <c r="AC301" s="272">
        <v>58194056.090000004</v>
      </c>
      <c r="AD301" s="272">
        <v>58194056.090000004</v>
      </c>
      <c r="AE301" s="272">
        <v>58194056.090000004</v>
      </c>
      <c r="AF301" s="272">
        <v>58194056.090000004</v>
      </c>
      <c r="AG301" s="170">
        <f t="shared" si="88"/>
        <v>698328673.08000028</v>
      </c>
      <c r="AI301" s="279">
        <f t="shared" si="93"/>
        <v>140146.71</v>
      </c>
      <c r="AJ301" s="279">
        <f t="shared" si="93"/>
        <v>140149.9</v>
      </c>
      <c r="AK301" s="279">
        <f t="shared" si="93"/>
        <v>140150.69</v>
      </c>
      <c r="AL301" s="279">
        <f t="shared" si="93"/>
        <v>140150.69</v>
      </c>
      <c r="AM301" s="279">
        <f t="shared" si="93"/>
        <v>140150.69</v>
      </c>
      <c r="AN301" s="279">
        <f t="shared" si="93"/>
        <v>140150.69</v>
      </c>
      <c r="AO301" s="279">
        <f t="shared" si="93"/>
        <v>140150.69</v>
      </c>
      <c r="AP301" s="279">
        <f t="shared" si="93"/>
        <v>140150.69</v>
      </c>
      <c r="AQ301" s="279">
        <f t="shared" si="93"/>
        <v>140150.69</v>
      </c>
      <c r="AR301" s="279">
        <f t="shared" si="92"/>
        <v>140150.69</v>
      </c>
      <c r="AS301" s="279">
        <f t="shared" si="92"/>
        <v>140150.69</v>
      </c>
      <c r="AT301" s="279">
        <f t="shared" si="92"/>
        <v>140150.69</v>
      </c>
      <c r="AU301" s="280">
        <f t="shared" si="89"/>
        <v>1681803.5099999995</v>
      </c>
      <c r="AV301" s="280">
        <f t="shared" si="86"/>
        <v>140150.69</v>
      </c>
      <c r="AW301" s="280">
        <f t="shared" si="86"/>
        <v>140150.69</v>
      </c>
      <c r="AX301" s="280">
        <f t="shared" si="86"/>
        <v>140150.69</v>
      </c>
      <c r="AY301" s="280">
        <f t="shared" si="86"/>
        <v>140150.69</v>
      </c>
      <c r="AZ301" s="280">
        <f t="shared" si="95"/>
        <v>140150.69</v>
      </c>
      <c r="BA301" s="280">
        <f t="shared" si="96"/>
        <v>140150.69</v>
      </c>
      <c r="BB301" s="280">
        <f t="shared" si="97"/>
        <v>140150.69</v>
      </c>
      <c r="BC301" s="280">
        <f t="shared" si="94"/>
        <v>140150.69</v>
      </c>
      <c r="BD301" s="280">
        <f t="shared" si="94"/>
        <v>140150.69</v>
      </c>
      <c r="BE301" s="280">
        <f t="shared" si="94"/>
        <v>140150.69</v>
      </c>
      <c r="BF301" s="280">
        <f t="shared" si="91"/>
        <v>140150.69</v>
      </c>
      <c r="BG301" s="280">
        <f t="shared" si="91"/>
        <v>140150.69</v>
      </c>
      <c r="BH301" s="280">
        <f t="shared" si="91"/>
        <v>140150.69</v>
      </c>
      <c r="BI301" s="280">
        <f t="shared" si="91"/>
        <v>140150.69</v>
      </c>
      <c r="BJ301" s="280">
        <f t="shared" si="91"/>
        <v>140150.69</v>
      </c>
      <c r="BK301" s="280">
        <f t="shared" si="91"/>
        <v>140150.69</v>
      </c>
      <c r="BL301" s="279">
        <f t="shared" si="90"/>
        <v>1681808.2799999996</v>
      </c>
    </row>
    <row r="302" spans="1:64" x14ac:dyDescent="0.25">
      <c r="A302" s="268" t="s">
        <v>330</v>
      </c>
      <c r="B302" s="175">
        <v>2.9399999999999999E-2</v>
      </c>
      <c r="C302" s="175">
        <v>2.9399999999999999E-2</v>
      </c>
      <c r="D302" s="272">
        <v>5058147.99</v>
      </c>
      <c r="E302" s="272">
        <v>5058147.99</v>
      </c>
      <c r="F302" s="272">
        <v>5058147.99</v>
      </c>
      <c r="G302" s="272">
        <v>5058147.99</v>
      </c>
      <c r="H302" s="272">
        <v>5058147.99</v>
      </c>
      <c r="I302" s="272">
        <v>5058147.99</v>
      </c>
      <c r="J302" s="272">
        <v>5058147.99</v>
      </c>
      <c r="K302" s="272">
        <v>5058147.99</v>
      </c>
      <c r="L302" s="272">
        <v>5058147.99</v>
      </c>
      <c r="M302" s="272">
        <v>5114749.63</v>
      </c>
      <c r="N302" s="272">
        <v>5171351.2700000005</v>
      </c>
      <c r="O302" s="272">
        <v>5171351.2700000005</v>
      </c>
      <c r="P302" s="272">
        <f t="shared" si="87"/>
        <v>60980784.080000021</v>
      </c>
      <c r="Q302" s="272">
        <v>5171351.2700000005</v>
      </c>
      <c r="R302" s="272">
        <v>5171351.2700000005</v>
      </c>
      <c r="S302" s="272">
        <v>5171351.2700000005</v>
      </c>
      <c r="T302" s="272">
        <v>5171351.2700000005</v>
      </c>
      <c r="U302" s="272">
        <v>5171351.2700000005</v>
      </c>
      <c r="V302" s="272">
        <v>5171351.2700000005</v>
      </c>
      <c r="W302" s="272">
        <v>5171351.2700000005</v>
      </c>
      <c r="X302" s="272">
        <v>5171351.2700000005</v>
      </c>
      <c r="Y302" s="272">
        <v>5171351.2700000005</v>
      </c>
      <c r="Z302" s="272">
        <v>5171351.2700000005</v>
      </c>
      <c r="AA302" s="272">
        <v>5171351.2700000005</v>
      </c>
      <c r="AB302" s="272">
        <v>5171351.2700000005</v>
      </c>
      <c r="AC302" s="272">
        <v>5171351.2700000005</v>
      </c>
      <c r="AD302" s="272">
        <v>5171351.2700000005</v>
      </c>
      <c r="AE302" s="272">
        <v>5171351.2700000005</v>
      </c>
      <c r="AF302" s="272">
        <v>5171351.2700000005</v>
      </c>
      <c r="AG302" s="170">
        <f t="shared" si="88"/>
        <v>62056215.240000017</v>
      </c>
      <c r="AI302" s="279">
        <f t="shared" si="93"/>
        <v>12392.46</v>
      </c>
      <c r="AJ302" s="279">
        <f t="shared" si="93"/>
        <v>12392.46</v>
      </c>
      <c r="AK302" s="279">
        <f t="shared" si="93"/>
        <v>12392.46</v>
      </c>
      <c r="AL302" s="279">
        <f t="shared" si="93"/>
        <v>12392.46</v>
      </c>
      <c r="AM302" s="279">
        <f t="shared" si="93"/>
        <v>12392.46</v>
      </c>
      <c r="AN302" s="279">
        <f t="shared" si="93"/>
        <v>12392.46</v>
      </c>
      <c r="AO302" s="279">
        <f t="shared" si="93"/>
        <v>12392.46</v>
      </c>
      <c r="AP302" s="279">
        <f t="shared" si="93"/>
        <v>12392.46</v>
      </c>
      <c r="AQ302" s="279">
        <f t="shared" si="93"/>
        <v>12392.46</v>
      </c>
      <c r="AR302" s="279">
        <f t="shared" si="92"/>
        <v>12531.14</v>
      </c>
      <c r="AS302" s="279">
        <f t="shared" si="92"/>
        <v>12669.81</v>
      </c>
      <c r="AT302" s="279">
        <f t="shared" si="92"/>
        <v>12669.81</v>
      </c>
      <c r="AU302" s="280">
        <f t="shared" si="89"/>
        <v>149402.9</v>
      </c>
      <c r="AV302" s="280">
        <f t="shared" si="86"/>
        <v>12669.81</v>
      </c>
      <c r="AW302" s="280">
        <f t="shared" si="86"/>
        <v>12669.81</v>
      </c>
      <c r="AX302" s="280">
        <f t="shared" si="86"/>
        <v>12669.81</v>
      </c>
      <c r="AY302" s="280">
        <f t="shared" ref="AY302:AY365" si="98">ROUND(T302*$B302/12,2)</f>
        <v>12669.81</v>
      </c>
      <c r="AZ302" s="280">
        <f t="shared" si="95"/>
        <v>12669.81</v>
      </c>
      <c r="BA302" s="280">
        <f t="shared" si="96"/>
        <v>12669.81</v>
      </c>
      <c r="BB302" s="280">
        <f t="shared" si="97"/>
        <v>12669.81</v>
      </c>
      <c r="BC302" s="280">
        <f t="shared" si="94"/>
        <v>12669.81</v>
      </c>
      <c r="BD302" s="280">
        <f t="shared" si="94"/>
        <v>12669.81</v>
      </c>
      <c r="BE302" s="280">
        <f t="shared" si="94"/>
        <v>12669.81</v>
      </c>
      <c r="BF302" s="280">
        <f t="shared" si="91"/>
        <v>12669.81</v>
      </c>
      <c r="BG302" s="280">
        <f t="shared" si="91"/>
        <v>12669.81</v>
      </c>
      <c r="BH302" s="280">
        <f t="shared" si="91"/>
        <v>12669.81</v>
      </c>
      <c r="BI302" s="280">
        <f t="shared" si="91"/>
        <v>12669.81</v>
      </c>
      <c r="BJ302" s="280">
        <f t="shared" si="91"/>
        <v>12669.81</v>
      </c>
      <c r="BK302" s="280">
        <f t="shared" si="91"/>
        <v>12669.81</v>
      </c>
      <c r="BL302" s="279">
        <f t="shared" si="90"/>
        <v>152037.72</v>
      </c>
    </row>
    <row r="303" spans="1:64" x14ac:dyDescent="0.25">
      <c r="A303" s="268" t="s">
        <v>331</v>
      </c>
      <c r="B303" s="175">
        <v>5.5500000000000001E-2</v>
      </c>
      <c r="C303" s="175">
        <v>5.5500000000000001E-2</v>
      </c>
      <c r="D303" s="272">
        <v>5729889.9900000002</v>
      </c>
      <c r="E303" s="272">
        <v>5729889.9900000002</v>
      </c>
      <c r="F303" s="272">
        <v>5729889.9900000002</v>
      </c>
      <c r="G303" s="272">
        <v>5729889.9900000002</v>
      </c>
      <c r="H303" s="272">
        <v>5729889.9900000002</v>
      </c>
      <c r="I303" s="272">
        <v>5729889.9900000002</v>
      </c>
      <c r="J303" s="272">
        <v>5729889.9900000002</v>
      </c>
      <c r="K303" s="272">
        <v>5729889.9900000002</v>
      </c>
      <c r="L303" s="272">
        <v>5755524.4249999998</v>
      </c>
      <c r="M303" s="272">
        <v>5835848.085</v>
      </c>
      <c r="N303" s="272">
        <v>5890537.3100000005</v>
      </c>
      <c r="O303" s="272">
        <v>5890537.3100000005</v>
      </c>
      <c r="P303" s="272">
        <f t="shared" si="87"/>
        <v>69211567.050000012</v>
      </c>
      <c r="Q303" s="272">
        <v>5890537.3100000005</v>
      </c>
      <c r="R303" s="272">
        <v>5890537.3100000005</v>
      </c>
      <c r="S303" s="272">
        <v>5890537.3100000005</v>
      </c>
      <c r="T303" s="272">
        <v>5890537.3100000005</v>
      </c>
      <c r="U303" s="272">
        <v>5890537.3100000005</v>
      </c>
      <c r="V303" s="272">
        <v>5890537.3100000005</v>
      </c>
      <c r="W303" s="272">
        <v>5890537.3100000005</v>
      </c>
      <c r="X303" s="272">
        <v>5890537.3100000005</v>
      </c>
      <c r="Y303" s="272">
        <v>5890537.3100000005</v>
      </c>
      <c r="Z303" s="272">
        <v>5890537.3100000005</v>
      </c>
      <c r="AA303" s="272">
        <v>5890537.3100000005</v>
      </c>
      <c r="AB303" s="272">
        <v>5890537.3100000005</v>
      </c>
      <c r="AC303" s="272">
        <v>5890537.3100000005</v>
      </c>
      <c r="AD303" s="272">
        <v>5890537.3100000005</v>
      </c>
      <c r="AE303" s="272">
        <v>5890537.3100000005</v>
      </c>
      <c r="AF303" s="272">
        <v>6304677.4250000007</v>
      </c>
      <c r="AG303" s="170">
        <f t="shared" si="88"/>
        <v>71100587.835000023</v>
      </c>
      <c r="AI303" s="279">
        <f t="shared" si="93"/>
        <v>26500.74</v>
      </c>
      <c r="AJ303" s="279">
        <f t="shared" si="93"/>
        <v>26500.74</v>
      </c>
      <c r="AK303" s="279">
        <f t="shared" si="93"/>
        <v>26500.74</v>
      </c>
      <c r="AL303" s="279">
        <f t="shared" si="93"/>
        <v>26500.74</v>
      </c>
      <c r="AM303" s="279">
        <f t="shared" si="93"/>
        <v>26500.74</v>
      </c>
      <c r="AN303" s="279">
        <f t="shared" si="93"/>
        <v>26500.74</v>
      </c>
      <c r="AO303" s="279">
        <f t="shared" si="93"/>
        <v>26500.74</v>
      </c>
      <c r="AP303" s="279">
        <f t="shared" si="93"/>
        <v>26500.74</v>
      </c>
      <c r="AQ303" s="279">
        <f t="shared" si="93"/>
        <v>26619.3</v>
      </c>
      <c r="AR303" s="279">
        <f t="shared" si="92"/>
        <v>26990.799999999999</v>
      </c>
      <c r="AS303" s="279">
        <f t="shared" si="92"/>
        <v>27243.74</v>
      </c>
      <c r="AT303" s="279">
        <f t="shared" si="92"/>
        <v>27243.74</v>
      </c>
      <c r="AU303" s="280">
        <f t="shared" si="89"/>
        <v>320103.49999999994</v>
      </c>
      <c r="AV303" s="280">
        <f t="shared" ref="AV303:AY366" si="99">ROUND(Q303*$B303/12,2)</f>
        <v>27243.74</v>
      </c>
      <c r="AW303" s="280">
        <f t="shared" si="99"/>
        <v>27243.74</v>
      </c>
      <c r="AX303" s="280">
        <f t="shared" si="99"/>
        <v>27243.74</v>
      </c>
      <c r="AY303" s="280">
        <f t="shared" si="98"/>
        <v>27243.74</v>
      </c>
      <c r="AZ303" s="280">
        <f t="shared" si="95"/>
        <v>27243.74</v>
      </c>
      <c r="BA303" s="280">
        <f t="shared" si="96"/>
        <v>27243.74</v>
      </c>
      <c r="BB303" s="280">
        <f t="shared" si="97"/>
        <v>27243.74</v>
      </c>
      <c r="BC303" s="280">
        <f t="shared" si="94"/>
        <v>27243.74</v>
      </c>
      <c r="BD303" s="280">
        <f t="shared" si="94"/>
        <v>27243.74</v>
      </c>
      <c r="BE303" s="280">
        <f t="shared" si="94"/>
        <v>27243.74</v>
      </c>
      <c r="BF303" s="280">
        <f t="shared" si="91"/>
        <v>27243.74</v>
      </c>
      <c r="BG303" s="280">
        <f t="shared" si="91"/>
        <v>27243.74</v>
      </c>
      <c r="BH303" s="280">
        <f t="shared" si="91"/>
        <v>27243.74</v>
      </c>
      <c r="BI303" s="280">
        <f t="shared" si="91"/>
        <v>27243.74</v>
      </c>
      <c r="BJ303" s="280">
        <f t="shared" si="91"/>
        <v>27243.74</v>
      </c>
      <c r="BK303" s="280">
        <f t="shared" si="91"/>
        <v>29159.13</v>
      </c>
      <c r="BL303" s="279">
        <f t="shared" si="90"/>
        <v>328840.26999999996</v>
      </c>
    </row>
    <row r="304" spans="1:64" x14ac:dyDescent="0.25">
      <c r="A304" s="268" t="s">
        <v>332</v>
      </c>
      <c r="B304" s="175">
        <v>3.9799999999999995E-2</v>
      </c>
      <c r="C304" s="175">
        <v>3.9799999999999995E-2</v>
      </c>
      <c r="D304" s="272">
        <v>2878544.14</v>
      </c>
      <c r="E304" s="272">
        <v>2878544.14</v>
      </c>
      <c r="F304" s="272">
        <v>2878544.14</v>
      </c>
      <c r="G304" s="272">
        <v>2878544.14</v>
      </c>
      <c r="H304" s="272">
        <v>2878544.14</v>
      </c>
      <c r="I304" s="272">
        <v>2878544.14</v>
      </c>
      <c r="J304" s="272">
        <v>2878544.14</v>
      </c>
      <c r="K304" s="272">
        <v>2878544.14</v>
      </c>
      <c r="L304" s="272">
        <v>2927452.68</v>
      </c>
      <c r="M304" s="272">
        <v>3075100.6100000003</v>
      </c>
      <c r="N304" s="272">
        <v>3173840</v>
      </c>
      <c r="O304" s="272">
        <v>3173840</v>
      </c>
      <c r="P304" s="272">
        <f t="shared" si="87"/>
        <v>35378586.409999996</v>
      </c>
      <c r="Q304" s="272">
        <v>3173840</v>
      </c>
      <c r="R304" s="272">
        <v>3173840</v>
      </c>
      <c r="S304" s="272">
        <v>3173840</v>
      </c>
      <c r="T304" s="272">
        <v>3173840</v>
      </c>
      <c r="U304" s="272">
        <v>3173840</v>
      </c>
      <c r="V304" s="272">
        <v>3173840</v>
      </c>
      <c r="W304" s="272">
        <v>3173840</v>
      </c>
      <c r="X304" s="272">
        <v>3173840</v>
      </c>
      <c r="Y304" s="272">
        <v>3173840</v>
      </c>
      <c r="Z304" s="272">
        <v>3173840</v>
      </c>
      <c r="AA304" s="272">
        <v>3173840</v>
      </c>
      <c r="AB304" s="272">
        <v>3173840</v>
      </c>
      <c r="AC304" s="272">
        <v>3173840</v>
      </c>
      <c r="AD304" s="272">
        <v>3173840</v>
      </c>
      <c r="AE304" s="272">
        <v>3173840</v>
      </c>
      <c r="AF304" s="272">
        <v>3173840</v>
      </c>
      <c r="AG304" s="170">
        <f t="shared" si="88"/>
        <v>38086080</v>
      </c>
      <c r="AI304" s="279">
        <f t="shared" si="93"/>
        <v>9547.17</v>
      </c>
      <c r="AJ304" s="279">
        <f t="shared" si="93"/>
        <v>9547.17</v>
      </c>
      <c r="AK304" s="279">
        <f t="shared" si="93"/>
        <v>9547.17</v>
      </c>
      <c r="AL304" s="279">
        <f t="shared" si="93"/>
        <v>9547.17</v>
      </c>
      <c r="AM304" s="279">
        <f t="shared" si="93"/>
        <v>9547.17</v>
      </c>
      <c r="AN304" s="279">
        <f t="shared" si="93"/>
        <v>9547.17</v>
      </c>
      <c r="AO304" s="279">
        <f t="shared" si="93"/>
        <v>9547.17</v>
      </c>
      <c r="AP304" s="279">
        <f t="shared" si="93"/>
        <v>9547.17</v>
      </c>
      <c r="AQ304" s="279">
        <f t="shared" si="93"/>
        <v>9709.3799999999992</v>
      </c>
      <c r="AR304" s="279">
        <f t="shared" si="92"/>
        <v>10199.08</v>
      </c>
      <c r="AS304" s="279">
        <f t="shared" si="92"/>
        <v>10526.57</v>
      </c>
      <c r="AT304" s="279">
        <f t="shared" si="92"/>
        <v>10526.57</v>
      </c>
      <c r="AU304" s="280">
        <f t="shared" si="89"/>
        <v>117338.96000000002</v>
      </c>
      <c r="AV304" s="280">
        <f t="shared" si="99"/>
        <v>10526.57</v>
      </c>
      <c r="AW304" s="280">
        <f t="shared" si="99"/>
        <v>10526.57</v>
      </c>
      <c r="AX304" s="280">
        <f t="shared" si="99"/>
        <v>10526.57</v>
      </c>
      <c r="AY304" s="280">
        <f t="shared" si="98"/>
        <v>10526.57</v>
      </c>
      <c r="AZ304" s="280">
        <f t="shared" si="95"/>
        <v>10526.57</v>
      </c>
      <c r="BA304" s="280">
        <f t="shared" si="96"/>
        <v>10526.57</v>
      </c>
      <c r="BB304" s="280">
        <f t="shared" si="97"/>
        <v>10526.57</v>
      </c>
      <c r="BC304" s="280">
        <f t="shared" si="94"/>
        <v>10526.57</v>
      </c>
      <c r="BD304" s="280">
        <f t="shared" si="94"/>
        <v>10526.57</v>
      </c>
      <c r="BE304" s="280">
        <f t="shared" si="94"/>
        <v>10526.57</v>
      </c>
      <c r="BF304" s="280">
        <f t="shared" si="91"/>
        <v>10526.57</v>
      </c>
      <c r="BG304" s="280">
        <f t="shared" si="91"/>
        <v>10526.57</v>
      </c>
      <c r="BH304" s="280">
        <f t="shared" si="91"/>
        <v>10526.57</v>
      </c>
      <c r="BI304" s="280">
        <f t="shared" si="91"/>
        <v>10526.57</v>
      </c>
      <c r="BJ304" s="280">
        <f t="shared" si="91"/>
        <v>10526.57</v>
      </c>
      <c r="BK304" s="280">
        <f t="shared" si="91"/>
        <v>10526.57</v>
      </c>
      <c r="BL304" s="279">
        <f t="shared" si="90"/>
        <v>126318.84000000003</v>
      </c>
    </row>
    <row r="305" spans="1:64" x14ac:dyDescent="0.25">
      <c r="A305" s="268" t="s">
        <v>333</v>
      </c>
      <c r="B305" s="175">
        <v>4.02E-2</v>
      </c>
      <c r="C305" s="175">
        <v>4.02E-2</v>
      </c>
      <c r="D305" s="272">
        <v>3735415.51</v>
      </c>
      <c r="E305" s="272">
        <v>3735415.51</v>
      </c>
      <c r="F305" s="272">
        <v>3735415.51</v>
      </c>
      <c r="G305" s="272">
        <v>3735415.51</v>
      </c>
      <c r="H305" s="272">
        <v>3735415.51</v>
      </c>
      <c r="I305" s="272">
        <v>3735415.51</v>
      </c>
      <c r="J305" s="272">
        <v>3735415.51</v>
      </c>
      <c r="K305" s="272">
        <v>3735415.51</v>
      </c>
      <c r="L305" s="272">
        <v>3735415.51</v>
      </c>
      <c r="M305" s="272">
        <v>3735415.51</v>
      </c>
      <c r="N305" s="272">
        <v>3735415.51</v>
      </c>
      <c r="O305" s="272">
        <v>3735415.51</v>
      </c>
      <c r="P305" s="272">
        <f t="shared" si="87"/>
        <v>44824986.119999982</v>
      </c>
      <c r="Q305" s="272">
        <v>3735415.51</v>
      </c>
      <c r="R305" s="272">
        <v>3735415.51</v>
      </c>
      <c r="S305" s="272">
        <v>3735415.51</v>
      </c>
      <c r="T305" s="272">
        <v>3735415.51</v>
      </c>
      <c r="U305" s="272">
        <v>3735415.51</v>
      </c>
      <c r="V305" s="272">
        <v>3735415.51</v>
      </c>
      <c r="W305" s="272">
        <v>3735415.51</v>
      </c>
      <c r="X305" s="272">
        <v>3735415.51</v>
      </c>
      <c r="Y305" s="272">
        <v>3735415.51</v>
      </c>
      <c r="Z305" s="272">
        <v>3735415.51</v>
      </c>
      <c r="AA305" s="272">
        <v>3735415.51</v>
      </c>
      <c r="AB305" s="272">
        <v>3735415.51</v>
      </c>
      <c r="AC305" s="272">
        <v>3735415.51</v>
      </c>
      <c r="AD305" s="272">
        <v>3735415.51</v>
      </c>
      <c r="AE305" s="272">
        <v>3735415.51</v>
      </c>
      <c r="AF305" s="272">
        <v>3735415.51</v>
      </c>
      <c r="AG305" s="170">
        <f t="shared" si="88"/>
        <v>44824986.119999982</v>
      </c>
      <c r="AI305" s="279">
        <f t="shared" si="93"/>
        <v>12513.64</v>
      </c>
      <c r="AJ305" s="279">
        <f t="shared" si="93"/>
        <v>12513.64</v>
      </c>
      <c r="AK305" s="279">
        <f t="shared" si="93"/>
        <v>12513.64</v>
      </c>
      <c r="AL305" s="279">
        <f t="shared" si="93"/>
        <v>12513.64</v>
      </c>
      <c r="AM305" s="279">
        <f t="shared" si="93"/>
        <v>12513.64</v>
      </c>
      <c r="AN305" s="279">
        <f t="shared" si="93"/>
        <v>12513.64</v>
      </c>
      <c r="AO305" s="279">
        <f t="shared" si="93"/>
        <v>12513.64</v>
      </c>
      <c r="AP305" s="279">
        <f t="shared" si="93"/>
        <v>12513.64</v>
      </c>
      <c r="AQ305" s="279">
        <f t="shared" si="93"/>
        <v>12513.64</v>
      </c>
      <c r="AR305" s="279">
        <f t="shared" si="92"/>
        <v>12513.64</v>
      </c>
      <c r="AS305" s="279">
        <f t="shared" si="92"/>
        <v>12513.64</v>
      </c>
      <c r="AT305" s="279">
        <f t="shared" si="92"/>
        <v>12513.64</v>
      </c>
      <c r="AU305" s="280">
        <f t="shared" si="89"/>
        <v>150163.68</v>
      </c>
      <c r="AV305" s="280">
        <f t="shared" si="99"/>
        <v>12513.64</v>
      </c>
      <c r="AW305" s="280">
        <f t="shared" si="99"/>
        <v>12513.64</v>
      </c>
      <c r="AX305" s="280">
        <f t="shared" si="99"/>
        <v>12513.64</v>
      </c>
      <c r="AY305" s="280">
        <f t="shared" si="98"/>
        <v>12513.64</v>
      </c>
      <c r="AZ305" s="280">
        <f t="shared" si="95"/>
        <v>12513.64</v>
      </c>
      <c r="BA305" s="280">
        <f t="shared" si="96"/>
        <v>12513.64</v>
      </c>
      <c r="BB305" s="280">
        <f t="shared" si="97"/>
        <v>12513.64</v>
      </c>
      <c r="BC305" s="280">
        <f t="shared" si="94"/>
        <v>12513.64</v>
      </c>
      <c r="BD305" s="280">
        <f t="shared" si="94"/>
        <v>12513.64</v>
      </c>
      <c r="BE305" s="280">
        <f t="shared" si="94"/>
        <v>12513.64</v>
      </c>
      <c r="BF305" s="280">
        <f t="shared" si="91"/>
        <v>12513.64</v>
      </c>
      <c r="BG305" s="280">
        <f t="shared" si="91"/>
        <v>12513.64</v>
      </c>
      <c r="BH305" s="280">
        <f t="shared" si="91"/>
        <v>12513.64</v>
      </c>
      <c r="BI305" s="280">
        <f t="shared" si="91"/>
        <v>12513.64</v>
      </c>
      <c r="BJ305" s="280">
        <f t="shared" si="91"/>
        <v>12513.64</v>
      </c>
      <c r="BK305" s="280">
        <f t="shared" si="91"/>
        <v>12513.64</v>
      </c>
      <c r="BL305" s="279">
        <f t="shared" si="90"/>
        <v>150163.68</v>
      </c>
    </row>
    <row r="306" spans="1:64" x14ac:dyDescent="0.25">
      <c r="A306" s="268" t="s">
        <v>334</v>
      </c>
      <c r="B306" s="175">
        <v>4.0799999999999996E-2</v>
      </c>
      <c r="C306" s="175">
        <v>4.0799999999999996E-2</v>
      </c>
      <c r="D306" s="272">
        <v>3741003.46</v>
      </c>
      <c r="E306" s="272">
        <v>3741003.46</v>
      </c>
      <c r="F306" s="272">
        <v>3741003.46</v>
      </c>
      <c r="G306" s="272">
        <v>3741003.46</v>
      </c>
      <c r="H306" s="272">
        <v>3741003.46</v>
      </c>
      <c r="I306" s="272">
        <v>3741003.46</v>
      </c>
      <c r="J306" s="272">
        <v>3741003.46</v>
      </c>
      <c r="K306" s="272">
        <v>3741003.46</v>
      </c>
      <c r="L306" s="272">
        <v>3741003.46</v>
      </c>
      <c r="M306" s="272">
        <v>3741003.46</v>
      </c>
      <c r="N306" s="272">
        <v>3741003.46</v>
      </c>
      <c r="O306" s="272">
        <v>3741003.46</v>
      </c>
      <c r="P306" s="272">
        <f t="shared" si="87"/>
        <v>44892041.520000003</v>
      </c>
      <c r="Q306" s="272">
        <v>3741003.46</v>
      </c>
      <c r="R306" s="272">
        <v>3741003.46</v>
      </c>
      <c r="S306" s="272">
        <v>3741003.46</v>
      </c>
      <c r="T306" s="272">
        <v>3741003.46</v>
      </c>
      <c r="U306" s="272">
        <v>3741003.46</v>
      </c>
      <c r="V306" s="272">
        <v>3741003.46</v>
      </c>
      <c r="W306" s="272">
        <v>3741003.46</v>
      </c>
      <c r="X306" s="272">
        <v>3741003.46</v>
      </c>
      <c r="Y306" s="272">
        <v>3741003.46</v>
      </c>
      <c r="Z306" s="272">
        <v>3741003.46</v>
      </c>
      <c r="AA306" s="272">
        <v>3741003.46</v>
      </c>
      <c r="AB306" s="272">
        <v>3741003.46</v>
      </c>
      <c r="AC306" s="272">
        <v>3741003.46</v>
      </c>
      <c r="AD306" s="272">
        <v>3741003.46</v>
      </c>
      <c r="AE306" s="272">
        <v>3741003.46</v>
      </c>
      <c r="AF306" s="272">
        <v>3741003.46</v>
      </c>
      <c r="AG306" s="170">
        <f t="shared" si="88"/>
        <v>44892041.520000003</v>
      </c>
      <c r="AI306" s="279">
        <f t="shared" si="93"/>
        <v>12719.41</v>
      </c>
      <c r="AJ306" s="279">
        <f t="shared" si="93"/>
        <v>12719.41</v>
      </c>
      <c r="AK306" s="279">
        <f t="shared" si="93"/>
        <v>12719.41</v>
      </c>
      <c r="AL306" s="279">
        <f t="shared" si="93"/>
        <v>12719.41</v>
      </c>
      <c r="AM306" s="279">
        <f t="shared" si="93"/>
        <v>12719.41</v>
      </c>
      <c r="AN306" s="279">
        <f t="shared" si="93"/>
        <v>12719.41</v>
      </c>
      <c r="AO306" s="279">
        <f t="shared" si="93"/>
        <v>12719.41</v>
      </c>
      <c r="AP306" s="279">
        <f t="shared" si="93"/>
        <v>12719.41</v>
      </c>
      <c r="AQ306" s="279">
        <f t="shared" si="93"/>
        <v>12719.41</v>
      </c>
      <c r="AR306" s="279">
        <f t="shared" si="92"/>
        <v>12719.41</v>
      </c>
      <c r="AS306" s="279">
        <f t="shared" si="92"/>
        <v>12719.41</v>
      </c>
      <c r="AT306" s="279">
        <f t="shared" si="92"/>
        <v>12719.41</v>
      </c>
      <c r="AU306" s="280">
        <f t="shared" si="89"/>
        <v>152632.92000000001</v>
      </c>
      <c r="AV306" s="280">
        <f t="shared" si="99"/>
        <v>12719.41</v>
      </c>
      <c r="AW306" s="280">
        <f t="shared" si="99"/>
        <v>12719.41</v>
      </c>
      <c r="AX306" s="280">
        <f t="shared" si="99"/>
        <v>12719.41</v>
      </c>
      <c r="AY306" s="280">
        <f t="shared" si="98"/>
        <v>12719.41</v>
      </c>
      <c r="AZ306" s="280">
        <f t="shared" si="95"/>
        <v>12719.41</v>
      </c>
      <c r="BA306" s="280">
        <f t="shared" si="96"/>
        <v>12719.41</v>
      </c>
      <c r="BB306" s="280">
        <f t="shared" si="97"/>
        <v>12719.41</v>
      </c>
      <c r="BC306" s="280">
        <f t="shared" si="94"/>
        <v>12719.41</v>
      </c>
      <c r="BD306" s="280">
        <f t="shared" si="94"/>
        <v>12719.41</v>
      </c>
      <c r="BE306" s="280">
        <f t="shared" si="94"/>
        <v>12719.41</v>
      </c>
      <c r="BF306" s="280">
        <f t="shared" si="91"/>
        <v>12719.41</v>
      </c>
      <c r="BG306" s="280">
        <f t="shared" si="91"/>
        <v>12719.41</v>
      </c>
      <c r="BH306" s="280">
        <f t="shared" si="91"/>
        <v>12719.41</v>
      </c>
      <c r="BI306" s="280">
        <f t="shared" si="91"/>
        <v>12719.41</v>
      </c>
      <c r="BJ306" s="280">
        <f t="shared" si="91"/>
        <v>12719.41</v>
      </c>
      <c r="BK306" s="280">
        <f t="shared" si="91"/>
        <v>12719.41</v>
      </c>
      <c r="BL306" s="279">
        <f t="shared" si="90"/>
        <v>152632.92000000001</v>
      </c>
    </row>
    <row r="307" spans="1:64" x14ac:dyDescent="0.25">
      <c r="A307" s="268" t="s">
        <v>335</v>
      </c>
      <c r="B307" s="175">
        <v>4.0399999999999998E-2</v>
      </c>
      <c r="C307" s="175">
        <v>4.0399999999999998E-2</v>
      </c>
      <c r="D307" s="272">
        <v>5069346.8499999996</v>
      </c>
      <c r="E307" s="272">
        <v>5069346.8499999996</v>
      </c>
      <c r="F307" s="272">
        <v>5069346.8499999996</v>
      </c>
      <c r="G307" s="272">
        <v>5069346.8499999996</v>
      </c>
      <c r="H307" s="272">
        <v>5069346.8499999996</v>
      </c>
      <c r="I307" s="272">
        <v>5069346.8499999996</v>
      </c>
      <c r="J307" s="272">
        <v>5069346.8499999996</v>
      </c>
      <c r="K307" s="272">
        <v>5069346.8499999996</v>
      </c>
      <c r="L307" s="272">
        <v>5069346.8499999996</v>
      </c>
      <c r="M307" s="272">
        <v>5069346.8499999996</v>
      </c>
      <c r="N307" s="272">
        <v>5069346.8499999996</v>
      </c>
      <c r="O307" s="272">
        <v>5069346.8499999996</v>
      </c>
      <c r="P307" s="272">
        <f t="shared" si="87"/>
        <v>60832162.20000001</v>
      </c>
      <c r="Q307" s="272">
        <v>5069346.8499999996</v>
      </c>
      <c r="R307" s="272">
        <v>5069346.8499999996</v>
      </c>
      <c r="S307" s="272">
        <v>5069346.8499999996</v>
      </c>
      <c r="T307" s="272">
        <v>5069346.8499999996</v>
      </c>
      <c r="U307" s="272">
        <v>5069346.8499999996</v>
      </c>
      <c r="V307" s="272">
        <v>5069346.8499999996</v>
      </c>
      <c r="W307" s="272">
        <v>5069346.8499999996</v>
      </c>
      <c r="X307" s="272">
        <v>5069346.8499999996</v>
      </c>
      <c r="Y307" s="272">
        <v>5069346.8499999996</v>
      </c>
      <c r="Z307" s="272">
        <v>5069346.8499999996</v>
      </c>
      <c r="AA307" s="272">
        <v>5069346.8499999996</v>
      </c>
      <c r="AB307" s="272">
        <v>5069346.8499999996</v>
      </c>
      <c r="AC307" s="272">
        <v>5069346.8499999996</v>
      </c>
      <c r="AD307" s="272">
        <v>5069346.8499999996</v>
      </c>
      <c r="AE307" s="272">
        <v>5069346.8499999996</v>
      </c>
      <c r="AF307" s="272">
        <v>5069346.8499999996</v>
      </c>
      <c r="AG307" s="170">
        <f t="shared" si="88"/>
        <v>60832162.20000001</v>
      </c>
      <c r="AI307" s="279">
        <f t="shared" si="93"/>
        <v>17066.8</v>
      </c>
      <c r="AJ307" s="279">
        <f t="shared" si="93"/>
        <v>17066.8</v>
      </c>
      <c r="AK307" s="279">
        <f t="shared" si="93"/>
        <v>17066.8</v>
      </c>
      <c r="AL307" s="279">
        <f t="shared" si="93"/>
        <v>17066.8</v>
      </c>
      <c r="AM307" s="279">
        <f t="shared" si="93"/>
        <v>17066.8</v>
      </c>
      <c r="AN307" s="279">
        <f t="shared" si="93"/>
        <v>17066.8</v>
      </c>
      <c r="AO307" s="279">
        <f t="shared" si="93"/>
        <v>17066.8</v>
      </c>
      <c r="AP307" s="279">
        <f t="shared" si="93"/>
        <v>17066.8</v>
      </c>
      <c r="AQ307" s="279">
        <f t="shared" si="93"/>
        <v>17066.8</v>
      </c>
      <c r="AR307" s="279">
        <f t="shared" si="92"/>
        <v>17066.8</v>
      </c>
      <c r="AS307" s="279">
        <f t="shared" si="92"/>
        <v>17066.8</v>
      </c>
      <c r="AT307" s="279">
        <f t="shared" si="92"/>
        <v>17066.8</v>
      </c>
      <c r="AU307" s="280">
        <f t="shared" si="89"/>
        <v>204801.59999999995</v>
      </c>
      <c r="AV307" s="280">
        <f t="shared" si="99"/>
        <v>17066.8</v>
      </c>
      <c r="AW307" s="280">
        <f t="shared" si="99"/>
        <v>17066.8</v>
      </c>
      <c r="AX307" s="280">
        <f t="shared" si="99"/>
        <v>17066.8</v>
      </c>
      <c r="AY307" s="280">
        <f t="shared" si="98"/>
        <v>17066.8</v>
      </c>
      <c r="AZ307" s="280">
        <f t="shared" si="95"/>
        <v>17066.8</v>
      </c>
      <c r="BA307" s="280">
        <f t="shared" si="96"/>
        <v>17066.8</v>
      </c>
      <c r="BB307" s="280">
        <f t="shared" si="97"/>
        <v>17066.8</v>
      </c>
      <c r="BC307" s="280">
        <f t="shared" si="94"/>
        <v>17066.8</v>
      </c>
      <c r="BD307" s="280">
        <f t="shared" si="94"/>
        <v>17066.8</v>
      </c>
      <c r="BE307" s="280">
        <f t="shared" si="94"/>
        <v>17066.8</v>
      </c>
      <c r="BF307" s="280">
        <f t="shared" si="91"/>
        <v>17066.8</v>
      </c>
      <c r="BG307" s="280">
        <f t="shared" si="91"/>
        <v>17066.8</v>
      </c>
      <c r="BH307" s="280">
        <f t="shared" si="91"/>
        <v>17066.8</v>
      </c>
      <c r="BI307" s="280">
        <f t="shared" si="91"/>
        <v>17066.8</v>
      </c>
      <c r="BJ307" s="280">
        <f t="shared" si="91"/>
        <v>17066.8</v>
      </c>
      <c r="BK307" s="280">
        <f t="shared" si="91"/>
        <v>17066.8</v>
      </c>
      <c r="BL307" s="279">
        <f t="shared" si="90"/>
        <v>204801.59999999995</v>
      </c>
    </row>
    <row r="308" spans="1:64" x14ac:dyDescent="0.25">
      <c r="A308" s="268" t="s">
        <v>336</v>
      </c>
      <c r="B308" s="175">
        <v>2.7699999999999999E-2</v>
      </c>
      <c r="C308" s="175">
        <v>2.7699999999999999E-2</v>
      </c>
      <c r="D308" s="272">
        <v>5572385.96</v>
      </c>
      <c r="E308" s="272">
        <v>5572385.96</v>
      </c>
      <c r="F308" s="272">
        <v>5572385.96</v>
      </c>
      <c r="G308" s="272">
        <v>5572385.96</v>
      </c>
      <c r="H308" s="272">
        <v>5572385.96</v>
      </c>
      <c r="I308" s="272">
        <v>5572385.96</v>
      </c>
      <c r="J308" s="272">
        <v>5572385.96</v>
      </c>
      <c r="K308" s="272">
        <v>5572385.96</v>
      </c>
      <c r="L308" s="272">
        <v>5572385.96</v>
      </c>
      <c r="M308" s="272">
        <v>5572385.96</v>
      </c>
      <c r="N308" s="272">
        <v>5572385.96</v>
      </c>
      <c r="O308" s="272">
        <v>5572385.96</v>
      </c>
      <c r="P308" s="272">
        <f t="shared" si="87"/>
        <v>66868631.520000003</v>
      </c>
      <c r="Q308" s="272">
        <v>5572385.96</v>
      </c>
      <c r="R308" s="272">
        <v>5572385.96</v>
      </c>
      <c r="S308" s="272">
        <v>5572385.96</v>
      </c>
      <c r="T308" s="272">
        <v>5572385.96</v>
      </c>
      <c r="U308" s="272">
        <v>5572385.96</v>
      </c>
      <c r="V308" s="272">
        <v>5572385.96</v>
      </c>
      <c r="W308" s="272">
        <v>5572385.96</v>
      </c>
      <c r="X308" s="272">
        <v>5572385.96</v>
      </c>
      <c r="Y308" s="272">
        <v>5572385.96</v>
      </c>
      <c r="Z308" s="272">
        <v>5572385.96</v>
      </c>
      <c r="AA308" s="272">
        <v>5572385.96</v>
      </c>
      <c r="AB308" s="272">
        <v>5572385.96</v>
      </c>
      <c r="AC308" s="272">
        <v>5572385.96</v>
      </c>
      <c r="AD308" s="272">
        <v>5572385.96</v>
      </c>
      <c r="AE308" s="272">
        <v>5572385.96</v>
      </c>
      <c r="AF308" s="272">
        <v>5572385.96</v>
      </c>
      <c r="AG308" s="170">
        <f t="shared" si="88"/>
        <v>66868631.520000003</v>
      </c>
      <c r="AI308" s="279">
        <f t="shared" si="93"/>
        <v>12862.92</v>
      </c>
      <c r="AJ308" s="279">
        <f t="shared" si="93"/>
        <v>12862.92</v>
      </c>
      <c r="AK308" s="279">
        <f t="shared" si="93"/>
        <v>12862.92</v>
      </c>
      <c r="AL308" s="279">
        <f t="shared" si="93"/>
        <v>12862.92</v>
      </c>
      <c r="AM308" s="279">
        <f t="shared" si="93"/>
        <v>12862.92</v>
      </c>
      <c r="AN308" s="279">
        <f t="shared" si="93"/>
        <v>12862.92</v>
      </c>
      <c r="AO308" s="279">
        <f t="shared" si="93"/>
        <v>12862.92</v>
      </c>
      <c r="AP308" s="279">
        <f t="shared" si="93"/>
        <v>12862.92</v>
      </c>
      <c r="AQ308" s="279">
        <f t="shared" si="93"/>
        <v>12862.92</v>
      </c>
      <c r="AR308" s="279">
        <f t="shared" si="92"/>
        <v>12862.92</v>
      </c>
      <c r="AS308" s="279">
        <f t="shared" si="92"/>
        <v>12862.92</v>
      </c>
      <c r="AT308" s="279">
        <f t="shared" si="92"/>
        <v>12862.92</v>
      </c>
      <c r="AU308" s="280">
        <f t="shared" si="89"/>
        <v>154355.04</v>
      </c>
      <c r="AV308" s="280">
        <f t="shared" si="99"/>
        <v>12862.92</v>
      </c>
      <c r="AW308" s="280">
        <f t="shared" si="99"/>
        <v>12862.92</v>
      </c>
      <c r="AX308" s="280">
        <f t="shared" si="99"/>
        <v>12862.92</v>
      </c>
      <c r="AY308" s="280">
        <f t="shared" si="98"/>
        <v>12862.92</v>
      </c>
      <c r="AZ308" s="280">
        <f t="shared" si="95"/>
        <v>12862.92</v>
      </c>
      <c r="BA308" s="280">
        <f t="shared" si="96"/>
        <v>12862.92</v>
      </c>
      <c r="BB308" s="280">
        <f t="shared" si="97"/>
        <v>12862.92</v>
      </c>
      <c r="BC308" s="280">
        <f t="shared" si="94"/>
        <v>12862.92</v>
      </c>
      <c r="BD308" s="280">
        <f t="shared" si="94"/>
        <v>12862.92</v>
      </c>
      <c r="BE308" s="280">
        <f t="shared" si="94"/>
        <v>12862.92</v>
      </c>
      <c r="BF308" s="280">
        <f t="shared" si="91"/>
        <v>12862.92</v>
      </c>
      <c r="BG308" s="280">
        <f t="shared" si="91"/>
        <v>12862.92</v>
      </c>
      <c r="BH308" s="280">
        <f t="shared" si="91"/>
        <v>12862.92</v>
      </c>
      <c r="BI308" s="280">
        <f t="shared" si="91"/>
        <v>12862.92</v>
      </c>
      <c r="BJ308" s="280">
        <f t="shared" si="91"/>
        <v>12862.92</v>
      </c>
      <c r="BK308" s="280">
        <f t="shared" si="91"/>
        <v>12862.92</v>
      </c>
      <c r="BL308" s="279">
        <f t="shared" si="90"/>
        <v>154355.04</v>
      </c>
    </row>
    <row r="309" spans="1:64" x14ac:dyDescent="0.25">
      <c r="A309" s="268" t="s">
        <v>337</v>
      </c>
      <c r="B309" s="175">
        <v>4.6100000000000002E-2</v>
      </c>
      <c r="C309" s="175">
        <v>4.6100000000000002E-2</v>
      </c>
      <c r="D309" s="272">
        <v>13068659.23</v>
      </c>
      <c r="E309" s="272">
        <v>13068659.23</v>
      </c>
      <c r="F309" s="272">
        <v>13068659.23</v>
      </c>
      <c r="G309" s="272">
        <v>13068659.23</v>
      </c>
      <c r="H309" s="272">
        <v>13068659.23</v>
      </c>
      <c r="I309" s="272">
        <v>13068659.23</v>
      </c>
      <c r="J309" s="272">
        <v>13068659.23</v>
      </c>
      <c r="K309" s="272">
        <v>13068659.23</v>
      </c>
      <c r="L309" s="272">
        <v>13068659.23</v>
      </c>
      <c r="M309" s="272">
        <v>13068659.23</v>
      </c>
      <c r="N309" s="272">
        <v>13068659.23</v>
      </c>
      <c r="O309" s="272">
        <v>13068659.23</v>
      </c>
      <c r="P309" s="272">
        <f t="shared" si="87"/>
        <v>156823910.76000002</v>
      </c>
      <c r="Q309" s="272">
        <v>13068659.23</v>
      </c>
      <c r="R309" s="272">
        <v>13068659.23</v>
      </c>
      <c r="S309" s="272">
        <v>13068659.23</v>
      </c>
      <c r="T309" s="272">
        <v>13068659.23</v>
      </c>
      <c r="U309" s="272">
        <v>13068659.23</v>
      </c>
      <c r="V309" s="272">
        <v>13068659.23</v>
      </c>
      <c r="W309" s="272">
        <v>13068659.23</v>
      </c>
      <c r="X309" s="272">
        <v>13068659.23</v>
      </c>
      <c r="Y309" s="272">
        <v>13068659.23</v>
      </c>
      <c r="Z309" s="272">
        <v>13068659.23</v>
      </c>
      <c r="AA309" s="272">
        <v>13068659.23</v>
      </c>
      <c r="AB309" s="272">
        <v>13068659.23</v>
      </c>
      <c r="AC309" s="272">
        <v>13068659.23</v>
      </c>
      <c r="AD309" s="272">
        <v>13068659.23</v>
      </c>
      <c r="AE309" s="272">
        <v>13068659.23</v>
      </c>
      <c r="AF309" s="272">
        <v>13068659.23</v>
      </c>
      <c r="AG309" s="170">
        <f t="shared" si="88"/>
        <v>156823910.76000002</v>
      </c>
      <c r="AI309" s="279">
        <f t="shared" si="93"/>
        <v>50205.43</v>
      </c>
      <c r="AJ309" s="279">
        <f t="shared" si="93"/>
        <v>50205.43</v>
      </c>
      <c r="AK309" s="279">
        <f t="shared" si="93"/>
        <v>50205.43</v>
      </c>
      <c r="AL309" s="279">
        <f t="shared" ref="AL309:AT348" si="100">ROUND(G309*$B309/12,2)</f>
        <v>50205.43</v>
      </c>
      <c r="AM309" s="279">
        <f t="shared" si="100"/>
        <v>50205.43</v>
      </c>
      <c r="AN309" s="279">
        <f t="shared" si="100"/>
        <v>50205.43</v>
      </c>
      <c r="AO309" s="279">
        <f t="shared" si="100"/>
        <v>50205.43</v>
      </c>
      <c r="AP309" s="279">
        <f t="shared" si="100"/>
        <v>50205.43</v>
      </c>
      <c r="AQ309" s="279">
        <f t="shared" si="100"/>
        <v>50205.43</v>
      </c>
      <c r="AR309" s="279">
        <f t="shared" si="92"/>
        <v>50205.43</v>
      </c>
      <c r="AS309" s="279">
        <f t="shared" si="92"/>
        <v>50205.43</v>
      </c>
      <c r="AT309" s="279">
        <f t="shared" si="92"/>
        <v>50205.43</v>
      </c>
      <c r="AU309" s="280">
        <f t="shared" si="89"/>
        <v>602465.16</v>
      </c>
      <c r="AV309" s="280">
        <f t="shared" si="99"/>
        <v>50205.43</v>
      </c>
      <c r="AW309" s="280">
        <f t="shared" si="99"/>
        <v>50205.43</v>
      </c>
      <c r="AX309" s="280">
        <f t="shared" si="99"/>
        <v>50205.43</v>
      </c>
      <c r="AY309" s="280">
        <f t="shared" si="98"/>
        <v>50205.43</v>
      </c>
      <c r="AZ309" s="280">
        <f t="shared" si="95"/>
        <v>50205.43</v>
      </c>
      <c r="BA309" s="280">
        <f t="shared" si="96"/>
        <v>50205.43</v>
      </c>
      <c r="BB309" s="280">
        <f t="shared" si="97"/>
        <v>50205.43</v>
      </c>
      <c r="BC309" s="280">
        <f t="shared" si="94"/>
        <v>50205.43</v>
      </c>
      <c r="BD309" s="280">
        <f t="shared" si="94"/>
        <v>50205.43</v>
      </c>
      <c r="BE309" s="280">
        <f t="shared" si="94"/>
        <v>50205.43</v>
      </c>
      <c r="BF309" s="280">
        <f t="shared" si="91"/>
        <v>50205.43</v>
      </c>
      <c r="BG309" s="280">
        <f t="shared" si="91"/>
        <v>50205.43</v>
      </c>
      <c r="BH309" s="280">
        <f t="shared" si="91"/>
        <v>50205.43</v>
      </c>
      <c r="BI309" s="280">
        <f t="shared" si="91"/>
        <v>50205.43</v>
      </c>
      <c r="BJ309" s="280">
        <f t="shared" si="91"/>
        <v>50205.43</v>
      </c>
      <c r="BK309" s="280">
        <f t="shared" si="91"/>
        <v>50205.43</v>
      </c>
      <c r="BL309" s="279">
        <f t="shared" si="90"/>
        <v>602465.16</v>
      </c>
    </row>
    <row r="310" spans="1:64" x14ac:dyDescent="0.25">
      <c r="A310" s="268" t="s">
        <v>338</v>
      </c>
      <c r="B310" s="175">
        <v>5.3700000000000005E-2</v>
      </c>
      <c r="C310" s="175">
        <v>5.3700000000000005E-2</v>
      </c>
      <c r="D310" s="272">
        <v>2682135.6800000002</v>
      </c>
      <c r="E310" s="272">
        <v>2682135.6800000002</v>
      </c>
      <c r="F310" s="272">
        <v>2682135.6800000002</v>
      </c>
      <c r="G310" s="272">
        <v>2682135.6800000002</v>
      </c>
      <c r="H310" s="272">
        <v>2682135.6800000002</v>
      </c>
      <c r="I310" s="272">
        <v>2682135.6800000002</v>
      </c>
      <c r="J310" s="272">
        <v>2682135.6800000002</v>
      </c>
      <c r="K310" s="272">
        <v>2682135.6800000002</v>
      </c>
      <c r="L310" s="272">
        <v>2682135.6800000002</v>
      </c>
      <c r="M310" s="272">
        <v>2682135.6800000002</v>
      </c>
      <c r="N310" s="272">
        <v>2682135.6800000002</v>
      </c>
      <c r="O310" s="272">
        <v>2682135.6800000002</v>
      </c>
      <c r="P310" s="272">
        <f t="shared" si="87"/>
        <v>32185628.16</v>
      </c>
      <c r="Q310" s="272">
        <v>2682135.6800000002</v>
      </c>
      <c r="R310" s="272">
        <v>2682135.6800000002</v>
      </c>
      <c r="S310" s="272">
        <v>2682135.6800000002</v>
      </c>
      <c r="T310" s="272">
        <v>2682135.6800000002</v>
      </c>
      <c r="U310" s="272">
        <v>2682135.6800000002</v>
      </c>
      <c r="V310" s="272">
        <v>2682135.6800000002</v>
      </c>
      <c r="W310" s="272">
        <v>2682135.6800000002</v>
      </c>
      <c r="X310" s="272">
        <v>2682135.6800000002</v>
      </c>
      <c r="Y310" s="272">
        <v>2682135.6800000002</v>
      </c>
      <c r="Z310" s="272">
        <v>2682135.6800000002</v>
      </c>
      <c r="AA310" s="272">
        <v>2682135.6800000002</v>
      </c>
      <c r="AB310" s="272">
        <v>2682135.6800000002</v>
      </c>
      <c r="AC310" s="272">
        <v>2682135.6800000002</v>
      </c>
      <c r="AD310" s="272">
        <v>2682135.6800000002</v>
      </c>
      <c r="AE310" s="272">
        <v>2682135.6800000002</v>
      </c>
      <c r="AF310" s="272">
        <v>2682135.6800000002</v>
      </c>
      <c r="AG310" s="170">
        <f t="shared" si="88"/>
        <v>32185628.16</v>
      </c>
      <c r="AI310" s="279">
        <f t="shared" ref="AI310:AQ364" si="101">ROUND(D310*$B310/12,2)</f>
        <v>12002.56</v>
      </c>
      <c r="AJ310" s="279">
        <f t="shared" si="101"/>
        <v>12002.56</v>
      </c>
      <c r="AK310" s="279">
        <f t="shared" si="101"/>
        <v>12002.56</v>
      </c>
      <c r="AL310" s="279">
        <f t="shared" si="100"/>
        <v>12002.56</v>
      </c>
      <c r="AM310" s="279">
        <f t="shared" si="100"/>
        <v>12002.56</v>
      </c>
      <c r="AN310" s="279">
        <f t="shared" si="100"/>
        <v>12002.56</v>
      </c>
      <c r="AO310" s="279">
        <f t="shared" si="100"/>
        <v>12002.56</v>
      </c>
      <c r="AP310" s="279">
        <f t="shared" si="100"/>
        <v>12002.56</v>
      </c>
      <c r="AQ310" s="279">
        <f t="shared" si="100"/>
        <v>12002.56</v>
      </c>
      <c r="AR310" s="279">
        <f t="shared" si="92"/>
        <v>12002.56</v>
      </c>
      <c r="AS310" s="279">
        <f t="shared" si="92"/>
        <v>12002.56</v>
      </c>
      <c r="AT310" s="279">
        <f t="shared" si="92"/>
        <v>12002.56</v>
      </c>
      <c r="AU310" s="280">
        <f t="shared" si="89"/>
        <v>144030.72</v>
      </c>
      <c r="AV310" s="280">
        <f t="shared" si="99"/>
        <v>12002.56</v>
      </c>
      <c r="AW310" s="280">
        <f t="shared" si="99"/>
        <v>12002.56</v>
      </c>
      <c r="AX310" s="280">
        <f t="shared" si="99"/>
        <v>12002.56</v>
      </c>
      <c r="AY310" s="280">
        <f t="shared" si="98"/>
        <v>12002.56</v>
      </c>
      <c r="AZ310" s="280">
        <f t="shared" si="95"/>
        <v>12002.56</v>
      </c>
      <c r="BA310" s="280">
        <f t="shared" si="96"/>
        <v>12002.56</v>
      </c>
      <c r="BB310" s="280">
        <f t="shared" si="97"/>
        <v>12002.56</v>
      </c>
      <c r="BC310" s="280">
        <f t="shared" si="94"/>
        <v>12002.56</v>
      </c>
      <c r="BD310" s="280">
        <f t="shared" si="94"/>
        <v>12002.56</v>
      </c>
      <c r="BE310" s="280">
        <f t="shared" si="94"/>
        <v>12002.56</v>
      </c>
      <c r="BF310" s="280">
        <f t="shared" si="91"/>
        <v>12002.56</v>
      </c>
      <c r="BG310" s="280">
        <f t="shared" si="91"/>
        <v>12002.56</v>
      </c>
      <c r="BH310" s="280">
        <f t="shared" si="91"/>
        <v>12002.56</v>
      </c>
      <c r="BI310" s="280">
        <f t="shared" si="91"/>
        <v>12002.56</v>
      </c>
      <c r="BJ310" s="280">
        <f t="shared" si="91"/>
        <v>12002.56</v>
      </c>
      <c r="BK310" s="280">
        <f t="shared" si="91"/>
        <v>12002.56</v>
      </c>
      <c r="BL310" s="279">
        <f t="shared" si="90"/>
        <v>144030.72</v>
      </c>
    </row>
    <row r="311" spans="1:64" x14ac:dyDescent="0.25">
      <c r="A311" s="268" t="s">
        <v>339</v>
      </c>
      <c r="B311" s="175">
        <v>4.2099999999999999E-2</v>
      </c>
      <c r="C311" s="175">
        <v>4.2099999999999999E-2</v>
      </c>
      <c r="D311" s="272">
        <v>5455166.1200000001</v>
      </c>
      <c r="E311" s="272">
        <v>5455166.1200000001</v>
      </c>
      <c r="F311" s="272">
        <v>5461445.7300000004</v>
      </c>
      <c r="G311" s="272">
        <v>5467725.3300000001</v>
      </c>
      <c r="H311" s="272">
        <v>5467725.3300000001</v>
      </c>
      <c r="I311" s="272">
        <v>5467725.3300000001</v>
      </c>
      <c r="J311" s="272">
        <v>5467725.3300000001</v>
      </c>
      <c r="K311" s="272">
        <v>5467725.3300000001</v>
      </c>
      <c r="L311" s="272">
        <v>5467725.3300000001</v>
      </c>
      <c r="M311" s="272">
        <v>5467725.3300000001</v>
      </c>
      <c r="N311" s="272">
        <v>5467725.3300000001</v>
      </c>
      <c r="O311" s="272">
        <v>5467725.3300000001</v>
      </c>
      <c r="P311" s="272">
        <f t="shared" si="87"/>
        <v>65581305.93999999</v>
      </c>
      <c r="Q311" s="272">
        <v>5467725.3300000001</v>
      </c>
      <c r="R311" s="272">
        <v>5467725.3300000001</v>
      </c>
      <c r="S311" s="272">
        <v>5467725.3300000001</v>
      </c>
      <c r="T311" s="272">
        <v>5467725.3300000001</v>
      </c>
      <c r="U311" s="272">
        <v>5467725.3300000001</v>
      </c>
      <c r="V311" s="272">
        <v>5467725.3300000001</v>
      </c>
      <c r="W311" s="272">
        <v>5467725.3300000001</v>
      </c>
      <c r="X311" s="272">
        <v>5467725.3300000001</v>
      </c>
      <c r="Y311" s="272">
        <v>5467725.3300000001</v>
      </c>
      <c r="Z311" s="272">
        <v>5467725.3300000001</v>
      </c>
      <c r="AA311" s="272">
        <v>5467725.3300000001</v>
      </c>
      <c r="AB311" s="272">
        <v>5467725.3300000001</v>
      </c>
      <c r="AC311" s="272">
        <v>5467725.3300000001</v>
      </c>
      <c r="AD311" s="272">
        <v>5467725.3300000001</v>
      </c>
      <c r="AE311" s="272">
        <v>5467725.3300000001</v>
      </c>
      <c r="AF311" s="272">
        <v>5467725.3300000001</v>
      </c>
      <c r="AG311" s="170">
        <f t="shared" si="88"/>
        <v>65612703.959999986</v>
      </c>
      <c r="AI311" s="279">
        <f t="shared" si="101"/>
        <v>19138.54</v>
      </c>
      <c r="AJ311" s="279">
        <f t="shared" si="101"/>
        <v>19138.54</v>
      </c>
      <c r="AK311" s="279">
        <f t="shared" si="101"/>
        <v>19160.57</v>
      </c>
      <c r="AL311" s="279">
        <f t="shared" si="100"/>
        <v>19182.599999999999</v>
      </c>
      <c r="AM311" s="279">
        <f t="shared" si="100"/>
        <v>19182.599999999999</v>
      </c>
      <c r="AN311" s="279">
        <f t="shared" si="100"/>
        <v>19182.599999999999</v>
      </c>
      <c r="AO311" s="279">
        <f t="shared" si="100"/>
        <v>19182.599999999999</v>
      </c>
      <c r="AP311" s="279">
        <f t="shared" si="100"/>
        <v>19182.599999999999</v>
      </c>
      <c r="AQ311" s="279">
        <f t="shared" si="100"/>
        <v>19182.599999999999</v>
      </c>
      <c r="AR311" s="279">
        <f t="shared" si="92"/>
        <v>19182.599999999999</v>
      </c>
      <c r="AS311" s="279">
        <f t="shared" si="92"/>
        <v>19182.599999999999</v>
      </c>
      <c r="AT311" s="279">
        <f t="shared" si="92"/>
        <v>19182.599999999999</v>
      </c>
      <c r="AU311" s="280">
        <f t="shared" si="89"/>
        <v>230081.05000000005</v>
      </c>
      <c r="AV311" s="280">
        <f t="shared" si="99"/>
        <v>19182.599999999999</v>
      </c>
      <c r="AW311" s="280">
        <f t="shared" si="99"/>
        <v>19182.599999999999</v>
      </c>
      <c r="AX311" s="280">
        <f t="shared" si="99"/>
        <v>19182.599999999999</v>
      </c>
      <c r="AY311" s="280">
        <f t="shared" si="98"/>
        <v>19182.599999999999</v>
      </c>
      <c r="AZ311" s="280">
        <f t="shared" si="95"/>
        <v>19182.599999999999</v>
      </c>
      <c r="BA311" s="280">
        <f t="shared" si="96"/>
        <v>19182.599999999999</v>
      </c>
      <c r="BB311" s="280">
        <f t="shared" si="97"/>
        <v>19182.599999999999</v>
      </c>
      <c r="BC311" s="280">
        <f t="shared" si="94"/>
        <v>19182.599999999999</v>
      </c>
      <c r="BD311" s="280">
        <f t="shared" si="94"/>
        <v>19182.599999999999</v>
      </c>
      <c r="BE311" s="280">
        <f t="shared" si="94"/>
        <v>19182.599999999999</v>
      </c>
      <c r="BF311" s="280">
        <f t="shared" si="91"/>
        <v>19182.599999999999</v>
      </c>
      <c r="BG311" s="280">
        <f t="shared" si="91"/>
        <v>19182.599999999999</v>
      </c>
      <c r="BH311" s="280">
        <f t="shared" si="91"/>
        <v>19182.599999999999</v>
      </c>
      <c r="BI311" s="280">
        <f t="shared" si="91"/>
        <v>19182.599999999999</v>
      </c>
      <c r="BJ311" s="280">
        <f t="shared" si="91"/>
        <v>19182.599999999999</v>
      </c>
      <c r="BK311" s="280">
        <f t="shared" si="91"/>
        <v>19182.599999999999</v>
      </c>
      <c r="BL311" s="279">
        <f t="shared" si="90"/>
        <v>230191.20000000004</v>
      </c>
    </row>
    <row r="312" spans="1:64" x14ac:dyDescent="0.25">
      <c r="A312" s="268" t="s">
        <v>340</v>
      </c>
      <c r="B312" s="175">
        <v>3.7600000000000001E-2</v>
      </c>
      <c r="C312" s="175">
        <v>3.7600000000000001E-2</v>
      </c>
      <c r="D312" s="272">
        <v>3006777.6</v>
      </c>
      <c r="E312" s="272">
        <v>3006777.6</v>
      </c>
      <c r="F312" s="272">
        <v>3006777.6</v>
      </c>
      <c r="G312" s="272">
        <v>3006777.6</v>
      </c>
      <c r="H312" s="272">
        <v>3006777.6</v>
      </c>
      <c r="I312" s="272">
        <v>3006777.6</v>
      </c>
      <c r="J312" s="272">
        <v>3006777.6</v>
      </c>
      <c r="K312" s="272">
        <v>3006777.6</v>
      </c>
      <c r="L312" s="272">
        <v>3006777.6</v>
      </c>
      <c r="M312" s="272">
        <v>3006777.6</v>
      </c>
      <c r="N312" s="272">
        <v>3006777.6</v>
      </c>
      <c r="O312" s="272">
        <v>3006777.6</v>
      </c>
      <c r="P312" s="272">
        <f t="shared" si="87"/>
        <v>36081331.20000001</v>
      </c>
      <c r="Q312" s="272">
        <v>3006777.6</v>
      </c>
      <c r="R312" s="272">
        <v>3006777.6</v>
      </c>
      <c r="S312" s="272">
        <v>3006777.6</v>
      </c>
      <c r="T312" s="272">
        <v>3006777.6</v>
      </c>
      <c r="U312" s="272">
        <v>3006777.6</v>
      </c>
      <c r="V312" s="272">
        <v>3006777.6</v>
      </c>
      <c r="W312" s="272">
        <v>3006777.6</v>
      </c>
      <c r="X312" s="272">
        <v>3006777.6</v>
      </c>
      <c r="Y312" s="272">
        <v>3006777.6</v>
      </c>
      <c r="Z312" s="272">
        <v>3006777.6</v>
      </c>
      <c r="AA312" s="272">
        <v>3006777.6</v>
      </c>
      <c r="AB312" s="272">
        <v>3006777.6</v>
      </c>
      <c r="AC312" s="272">
        <v>3006777.6</v>
      </c>
      <c r="AD312" s="272">
        <v>3006777.6</v>
      </c>
      <c r="AE312" s="272">
        <v>3006777.6</v>
      </c>
      <c r="AF312" s="272">
        <v>3006777.6</v>
      </c>
      <c r="AG312" s="170">
        <f t="shared" si="88"/>
        <v>36081331.20000001</v>
      </c>
      <c r="AI312" s="279">
        <f t="shared" si="101"/>
        <v>9421.24</v>
      </c>
      <c r="AJ312" s="279">
        <f t="shared" si="101"/>
        <v>9421.24</v>
      </c>
      <c r="AK312" s="279">
        <f t="shared" si="101"/>
        <v>9421.24</v>
      </c>
      <c r="AL312" s="279">
        <f t="shared" si="100"/>
        <v>9421.24</v>
      </c>
      <c r="AM312" s="279">
        <f t="shared" si="100"/>
        <v>9421.24</v>
      </c>
      <c r="AN312" s="279">
        <f t="shared" si="100"/>
        <v>9421.24</v>
      </c>
      <c r="AO312" s="279">
        <f t="shared" si="100"/>
        <v>9421.24</v>
      </c>
      <c r="AP312" s="279">
        <f t="shared" si="100"/>
        <v>9421.24</v>
      </c>
      <c r="AQ312" s="279">
        <f t="shared" si="100"/>
        <v>9421.24</v>
      </c>
      <c r="AR312" s="279">
        <f t="shared" si="92"/>
        <v>9421.24</v>
      </c>
      <c r="AS312" s="279">
        <f t="shared" si="92"/>
        <v>9421.24</v>
      </c>
      <c r="AT312" s="279">
        <f t="shared" si="92"/>
        <v>9421.24</v>
      </c>
      <c r="AU312" s="280">
        <f t="shared" si="89"/>
        <v>113054.88000000002</v>
      </c>
      <c r="AV312" s="280">
        <f t="shared" si="99"/>
        <v>9421.24</v>
      </c>
      <c r="AW312" s="280">
        <f t="shared" si="99"/>
        <v>9421.24</v>
      </c>
      <c r="AX312" s="280">
        <f t="shared" si="99"/>
        <v>9421.24</v>
      </c>
      <c r="AY312" s="280">
        <f t="shared" si="98"/>
        <v>9421.24</v>
      </c>
      <c r="AZ312" s="280">
        <f t="shared" si="95"/>
        <v>9421.24</v>
      </c>
      <c r="BA312" s="280">
        <f t="shared" si="96"/>
        <v>9421.24</v>
      </c>
      <c r="BB312" s="280">
        <f t="shared" si="97"/>
        <v>9421.24</v>
      </c>
      <c r="BC312" s="280">
        <f t="shared" si="94"/>
        <v>9421.24</v>
      </c>
      <c r="BD312" s="280">
        <f t="shared" si="94"/>
        <v>9421.24</v>
      </c>
      <c r="BE312" s="280">
        <f t="shared" si="94"/>
        <v>9421.24</v>
      </c>
      <c r="BF312" s="280">
        <f t="shared" si="91"/>
        <v>9421.24</v>
      </c>
      <c r="BG312" s="280">
        <f t="shared" si="91"/>
        <v>9421.24</v>
      </c>
      <c r="BH312" s="280">
        <f t="shared" si="91"/>
        <v>9421.24</v>
      </c>
      <c r="BI312" s="280">
        <f t="shared" si="91"/>
        <v>9421.24</v>
      </c>
      <c r="BJ312" s="280">
        <f t="shared" si="91"/>
        <v>9421.24</v>
      </c>
      <c r="BK312" s="280">
        <f t="shared" si="91"/>
        <v>9421.24</v>
      </c>
      <c r="BL312" s="279">
        <f t="shared" si="90"/>
        <v>113054.88000000002</v>
      </c>
    </row>
    <row r="313" spans="1:64" x14ac:dyDescent="0.25">
      <c r="A313" s="268" t="s">
        <v>341</v>
      </c>
      <c r="B313" s="175">
        <v>3.85E-2</v>
      </c>
      <c r="C313" s="175">
        <v>3.85E-2</v>
      </c>
      <c r="D313" s="272">
        <v>4001968.45</v>
      </c>
      <c r="E313" s="272">
        <v>4001968.45</v>
      </c>
      <c r="F313" s="272">
        <v>4001968.45</v>
      </c>
      <c r="G313" s="272">
        <v>4001968.45</v>
      </c>
      <c r="H313" s="272">
        <v>4001968.45</v>
      </c>
      <c r="I313" s="272">
        <v>4001968.45</v>
      </c>
      <c r="J313" s="272">
        <v>4001968.45</v>
      </c>
      <c r="K313" s="272">
        <v>4001968.45</v>
      </c>
      <c r="L313" s="272">
        <v>4001968.45</v>
      </c>
      <c r="M313" s="272">
        <v>4001968.45</v>
      </c>
      <c r="N313" s="272">
        <v>4001968.45</v>
      </c>
      <c r="O313" s="272">
        <v>4001968.45</v>
      </c>
      <c r="P313" s="272">
        <f t="shared" si="87"/>
        <v>48023621.400000006</v>
      </c>
      <c r="Q313" s="272">
        <v>4001968.45</v>
      </c>
      <c r="R313" s="272">
        <v>4001968.45</v>
      </c>
      <c r="S313" s="272">
        <v>4001968.45</v>
      </c>
      <c r="T313" s="272">
        <v>4001968.45</v>
      </c>
      <c r="U313" s="272">
        <v>4001968.45</v>
      </c>
      <c r="V313" s="272">
        <v>4001968.45</v>
      </c>
      <c r="W313" s="272">
        <v>4001968.45</v>
      </c>
      <c r="X313" s="272">
        <v>4001968.45</v>
      </c>
      <c r="Y313" s="272">
        <v>4001968.45</v>
      </c>
      <c r="Z313" s="272">
        <v>4001968.45</v>
      </c>
      <c r="AA313" s="272">
        <v>4001968.45</v>
      </c>
      <c r="AB313" s="272">
        <v>4001968.45</v>
      </c>
      <c r="AC313" s="272">
        <v>4001968.45</v>
      </c>
      <c r="AD313" s="272">
        <v>4001968.45</v>
      </c>
      <c r="AE313" s="272">
        <v>4001968.45</v>
      </c>
      <c r="AF313" s="272">
        <v>4001968.45</v>
      </c>
      <c r="AG313" s="170">
        <f t="shared" si="88"/>
        <v>48023621.400000006</v>
      </c>
      <c r="AI313" s="279">
        <f t="shared" si="101"/>
        <v>12839.65</v>
      </c>
      <c r="AJ313" s="279">
        <f t="shared" si="101"/>
        <v>12839.65</v>
      </c>
      <c r="AK313" s="279">
        <f t="shared" si="101"/>
        <v>12839.65</v>
      </c>
      <c r="AL313" s="279">
        <f t="shared" si="100"/>
        <v>12839.65</v>
      </c>
      <c r="AM313" s="279">
        <f t="shared" si="100"/>
        <v>12839.65</v>
      </c>
      <c r="AN313" s="279">
        <f t="shared" si="100"/>
        <v>12839.65</v>
      </c>
      <c r="AO313" s="279">
        <f t="shared" si="100"/>
        <v>12839.65</v>
      </c>
      <c r="AP313" s="279">
        <f t="shared" si="100"/>
        <v>12839.65</v>
      </c>
      <c r="AQ313" s="279">
        <f t="shared" si="100"/>
        <v>12839.65</v>
      </c>
      <c r="AR313" s="279">
        <f t="shared" si="92"/>
        <v>12839.65</v>
      </c>
      <c r="AS313" s="279">
        <f t="shared" si="92"/>
        <v>12839.65</v>
      </c>
      <c r="AT313" s="279">
        <f t="shared" si="92"/>
        <v>12839.65</v>
      </c>
      <c r="AU313" s="280">
        <f t="shared" si="89"/>
        <v>154075.79999999996</v>
      </c>
      <c r="AV313" s="280">
        <f t="shared" si="99"/>
        <v>12839.65</v>
      </c>
      <c r="AW313" s="280">
        <f t="shared" si="99"/>
        <v>12839.65</v>
      </c>
      <c r="AX313" s="280">
        <f t="shared" si="99"/>
        <v>12839.65</v>
      </c>
      <c r="AY313" s="280">
        <f t="shared" si="98"/>
        <v>12839.65</v>
      </c>
      <c r="AZ313" s="280">
        <f t="shared" si="95"/>
        <v>12839.65</v>
      </c>
      <c r="BA313" s="280">
        <f t="shared" si="96"/>
        <v>12839.65</v>
      </c>
      <c r="BB313" s="280">
        <f t="shared" si="97"/>
        <v>12839.65</v>
      </c>
      <c r="BC313" s="280">
        <f t="shared" si="94"/>
        <v>12839.65</v>
      </c>
      <c r="BD313" s="280">
        <f t="shared" si="94"/>
        <v>12839.65</v>
      </c>
      <c r="BE313" s="280">
        <f t="shared" si="94"/>
        <v>12839.65</v>
      </c>
      <c r="BF313" s="280">
        <f t="shared" si="91"/>
        <v>12839.65</v>
      </c>
      <c r="BG313" s="280">
        <f t="shared" si="91"/>
        <v>12839.65</v>
      </c>
      <c r="BH313" s="280">
        <f t="shared" si="91"/>
        <v>12839.65</v>
      </c>
      <c r="BI313" s="280">
        <f t="shared" si="91"/>
        <v>12839.65</v>
      </c>
      <c r="BJ313" s="280">
        <f t="shared" si="91"/>
        <v>12839.65</v>
      </c>
      <c r="BK313" s="280">
        <f t="shared" si="91"/>
        <v>12839.65</v>
      </c>
      <c r="BL313" s="279">
        <f t="shared" si="90"/>
        <v>154075.79999999996</v>
      </c>
    </row>
    <row r="314" spans="1:64" x14ac:dyDescent="0.25">
      <c r="A314" s="268" t="s">
        <v>342</v>
      </c>
      <c r="B314" s="175">
        <v>3.85E-2</v>
      </c>
      <c r="C314" s="175">
        <v>3.85E-2</v>
      </c>
      <c r="D314" s="272">
        <v>3905587.36</v>
      </c>
      <c r="E314" s="272">
        <v>3905587.36</v>
      </c>
      <c r="F314" s="272">
        <v>3905587.36</v>
      </c>
      <c r="G314" s="272">
        <v>3905587.36</v>
      </c>
      <c r="H314" s="272">
        <v>3905587.36</v>
      </c>
      <c r="I314" s="272">
        <v>3905587.36</v>
      </c>
      <c r="J314" s="272">
        <v>3905587.36</v>
      </c>
      <c r="K314" s="272">
        <v>3905587.36</v>
      </c>
      <c r="L314" s="272">
        <v>3905587.36</v>
      </c>
      <c r="M314" s="272">
        <v>3905587.36</v>
      </c>
      <c r="N314" s="272">
        <v>3905587.36</v>
      </c>
      <c r="O314" s="272">
        <v>3905587.36</v>
      </c>
      <c r="P314" s="272">
        <f t="shared" si="87"/>
        <v>46867048.32</v>
      </c>
      <c r="Q314" s="272">
        <v>3905587.36</v>
      </c>
      <c r="R314" s="272">
        <v>3905587.36</v>
      </c>
      <c r="S314" s="272">
        <v>3905587.36</v>
      </c>
      <c r="T314" s="272">
        <v>3905587.36</v>
      </c>
      <c r="U314" s="272">
        <v>3905587.36</v>
      </c>
      <c r="V314" s="272">
        <v>3905587.36</v>
      </c>
      <c r="W314" s="272">
        <v>3905587.36</v>
      </c>
      <c r="X314" s="272">
        <v>3905587.36</v>
      </c>
      <c r="Y314" s="272">
        <v>3905587.36</v>
      </c>
      <c r="Z314" s="272">
        <v>3905587.36</v>
      </c>
      <c r="AA314" s="272">
        <v>3905587.36</v>
      </c>
      <c r="AB314" s="272">
        <v>3905587.36</v>
      </c>
      <c r="AC314" s="272">
        <v>3905587.36</v>
      </c>
      <c r="AD314" s="272">
        <v>3905587.36</v>
      </c>
      <c r="AE314" s="272">
        <v>3905587.36</v>
      </c>
      <c r="AF314" s="272">
        <v>3905587.36</v>
      </c>
      <c r="AG314" s="170">
        <f t="shared" si="88"/>
        <v>46867048.32</v>
      </c>
      <c r="AI314" s="279">
        <f t="shared" si="101"/>
        <v>12530.43</v>
      </c>
      <c r="AJ314" s="279">
        <f t="shared" si="101"/>
        <v>12530.43</v>
      </c>
      <c r="AK314" s="279">
        <f t="shared" si="101"/>
        <v>12530.43</v>
      </c>
      <c r="AL314" s="279">
        <f t="shared" si="100"/>
        <v>12530.43</v>
      </c>
      <c r="AM314" s="279">
        <f t="shared" si="100"/>
        <v>12530.43</v>
      </c>
      <c r="AN314" s="279">
        <f t="shared" si="100"/>
        <v>12530.43</v>
      </c>
      <c r="AO314" s="279">
        <f t="shared" si="100"/>
        <v>12530.43</v>
      </c>
      <c r="AP314" s="279">
        <f t="shared" si="100"/>
        <v>12530.43</v>
      </c>
      <c r="AQ314" s="279">
        <f t="shared" si="100"/>
        <v>12530.43</v>
      </c>
      <c r="AR314" s="279">
        <f t="shared" si="92"/>
        <v>12530.43</v>
      </c>
      <c r="AS314" s="279">
        <f t="shared" si="92"/>
        <v>12530.43</v>
      </c>
      <c r="AT314" s="279">
        <f t="shared" si="92"/>
        <v>12530.43</v>
      </c>
      <c r="AU314" s="280">
        <f t="shared" si="89"/>
        <v>150365.15999999997</v>
      </c>
      <c r="AV314" s="280">
        <f t="shared" si="99"/>
        <v>12530.43</v>
      </c>
      <c r="AW314" s="280">
        <f t="shared" si="99"/>
        <v>12530.43</v>
      </c>
      <c r="AX314" s="280">
        <f t="shared" si="99"/>
        <v>12530.43</v>
      </c>
      <c r="AY314" s="280">
        <f t="shared" si="98"/>
        <v>12530.43</v>
      </c>
      <c r="AZ314" s="280">
        <f t="shared" si="95"/>
        <v>12530.43</v>
      </c>
      <c r="BA314" s="280">
        <f t="shared" si="96"/>
        <v>12530.43</v>
      </c>
      <c r="BB314" s="280">
        <f t="shared" si="97"/>
        <v>12530.43</v>
      </c>
      <c r="BC314" s="280">
        <f t="shared" si="94"/>
        <v>12530.43</v>
      </c>
      <c r="BD314" s="280">
        <f t="shared" si="94"/>
        <v>12530.43</v>
      </c>
      <c r="BE314" s="280">
        <f t="shared" si="94"/>
        <v>12530.43</v>
      </c>
      <c r="BF314" s="280">
        <f t="shared" si="91"/>
        <v>12530.43</v>
      </c>
      <c r="BG314" s="280">
        <f t="shared" si="91"/>
        <v>12530.43</v>
      </c>
      <c r="BH314" s="280">
        <f t="shared" si="91"/>
        <v>12530.43</v>
      </c>
      <c r="BI314" s="280">
        <f t="shared" si="91"/>
        <v>12530.43</v>
      </c>
      <c r="BJ314" s="280">
        <f t="shared" si="91"/>
        <v>12530.43</v>
      </c>
      <c r="BK314" s="280">
        <f t="shared" si="91"/>
        <v>12530.43</v>
      </c>
      <c r="BL314" s="279">
        <f t="shared" si="90"/>
        <v>150365.15999999997</v>
      </c>
    </row>
    <row r="315" spans="1:64" x14ac:dyDescent="0.25">
      <c r="A315" s="268" t="s">
        <v>343</v>
      </c>
      <c r="B315" s="175">
        <v>3.7500000000000006E-2</v>
      </c>
      <c r="C315" s="175">
        <v>3.7500000000000006E-2</v>
      </c>
      <c r="D315" s="272">
        <v>3001716.49</v>
      </c>
      <c r="E315" s="272">
        <v>3001716.49</v>
      </c>
      <c r="F315" s="272">
        <v>3001716.49</v>
      </c>
      <c r="G315" s="272">
        <v>3001716.49</v>
      </c>
      <c r="H315" s="272">
        <v>3001716.49</v>
      </c>
      <c r="I315" s="272">
        <v>3001716.49</v>
      </c>
      <c r="J315" s="272">
        <v>3001716.49</v>
      </c>
      <c r="K315" s="272">
        <v>3001716.49</v>
      </c>
      <c r="L315" s="272">
        <v>3001716.49</v>
      </c>
      <c r="M315" s="272">
        <v>3001716.49</v>
      </c>
      <c r="N315" s="272">
        <v>3001716.49</v>
      </c>
      <c r="O315" s="272">
        <v>3057786.49</v>
      </c>
      <c r="P315" s="272">
        <f t="shared" si="87"/>
        <v>36076667.88000001</v>
      </c>
      <c r="Q315" s="272">
        <v>3113856.49</v>
      </c>
      <c r="R315" s="272">
        <v>3113856.49</v>
      </c>
      <c r="S315" s="272">
        <v>3113856.49</v>
      </c>
      <c r="T315" s="272">
        <v>3113856.49</v>
      </c>
      <c r="U315" s="272">
        <v>3113856.49</v>
      </c>
      <c r="V315" s="272">
        <v>3113856.49</v>
      </c>
      <c r="W315" s="272">
        <v>3113856.49</v>
      </c>
      <c r="X315" s="272">
        <v>3113856.49</v>
      </c>
      <c r="Y315" s="272">
        <v>3113856.49</v>
      </c>
      <c r="Z315" s="272">
        <v>3113856.49</v>
      </c>
      <c r="AA315" s="272">
        <v>3113856.49</v>
      </c>
      <c r="AB315" s="272">
        <v>3113856.49</v>
      </c>
      <c r="AC315" s="272">
        <v>3113856.49</v>
      </c>
      <c r="AD315" s="272">
        <v>3113856.49</v>
      </c>
      <c r="AE315" s="272">
        <v>3113856.49</v>
      </c>
      <c r="AF315" s="272">
        <v>3113856.49</v>
      </c>
      <c r="AG315" s="170">
        <f t="shared" si="88"/>
        <v>37366277.88000001</v>
      </c>
      <c r="AI315" s="279">
        <f t="shared" si="101"/>
        <v>9380.36</v>
      </c>
      <c r="AJ315" s="279">
        <f t="shared" si="101"/>
        <v>9380.36</v>
      </c>
      <c r="AK315" s="279">
        <f t="shared" si="101"/>
        <v>9380.36</v>
      </c>
      <c r="AL315" s="279">
        <f t="shared" si="100"/>
        <v>9380.36</v>
      </c>
      <c r="AM315" s="279">
        <f t="shared" si="100"/>
        <v>9380.36</v>
      </c>
      <c r="AN315" s="279">
        <f t="shared" si="100"/>
        <v>9380.36</v>
      </c>
      <c r="AO315" s="279">
        <f t="shared" si="100"/>
        <v>9380.36</v>
      </c>
      <c r="AP315" s="279">
        <f t="shared" si="100"/>
        <v>9380.36</v>
      </c>
      <c r="AQ315" s="279">
        <f t="shared" si="100"/>
        <v>9380.36</v>
      </c>
      <c r="AR315" s="279">
        <f t="shared" si="92"/>
        <v>9380.36</v>
      </c>
      <c r="AS315" s="279">
        <f t="shared" si="92"/>
        <v>9380.36</v>
      </c>
      <c r="AT315" s="279">
        <f t="shared" si="92"/>
        <v>9555.58</v>
      </c>
      <c r="AU315" s="280">
        <f t="shared" si="89"/>
        <v>112739.54000000001</v>
      </c>
      <c r="AV315" s="280">
        <f t="shared" si="99"/>
        <v>9730.7999999999993</v>
      </c>
      <c r="AW315" s="280">
        <f t="shared" si="99"/>
        <v>9730.7999999999993</v>
      </c>
      <c r="AX315" s="280">
        <f t="shared" si="99"/>
        <v>9730.7999999999993</v>
      </c>
      <c r="AY315" s="280">
        <f t="shared" si="98"/>
        <v>9730.7999999999993</v>
      </c>
      <c r="AZ315" s="280">
        <f t="shared" si="95"/>
        <v>9730.7999999999993</v>
      </c>
      <c r="BA315" s="280">
        <f t="shared" si="96"/>
        <v>9730.7999999999993</v>
      </c>
      <c r="BB315" s="280">
        <f t="shared" si="97"/>
        <v>9730.7999999999993</v>
      </c>
      <c r="BC315" s="280">
        <f t="shared" si="94"/>
        <v>9730.7999999999993</v>
      </c>
      <c r="BD315" s="280">
        <f t="shared" si="94"/>
        <v>9730.7999999999993</v>
      </c>
      <c r="BE315" s="280">
        <f t="shared" si="94"/>
        <v>9730.7999999999993</v>
      </c>
      <c r="BF315" s="280">
        <f t="shared" si="91"/>
        <v>9730.7999999999993</v>
      </c>
      <c r="BG315" s="280">
        <f t="shared" si="91"/>
        <v>9730.7999999999993</v>
      </c>
      <c r="BH315" s="280">
        <f t="shared" si="91"/>
        <v>9730.7999999999993</v>
      </c>
      <c r="BI315" s="280">
        <f t="shared" si="91"/>
        <v>9730.7999999999993</v>
      </c>
      <c r="BJ315" s="280">
        <f t="shared" si="91"/>
        <v>9730.7999999999993</v>
      </c>
      <c r="BK315" s="280">
        <f t="shared" si="91"/>
        <v>9730.7999999999993</v>
      </c>
      <c r="BL315" s="279">
        <f t="shared" si="90"/>
        <v>116769.60000000002</v>
      </c>
    </row>
    <row r="316" spans="1:64" x14ac:dyDescent="0.25">
      <c r="A316" s="268" t="s">
        <v>344</v>
      </c>
      <c r="B316" s="175">
        <v>3.7500000000000006E-2</v>
      </c>
      <c r="C316" s="175">
        <v>3.7500000000000006E-2</v>
      </c>
      <c r="D316" s="272">
        <v>2989246.21</v>
      </c>
      <c r="E316" s="272">
        <v>2989246.21</v>
      </c>
      <c r="F316" s="272">
        <v>2989246.21</v>
      </c>
      <c r="G316" s="272">
        <v>2989246.21</v>
      </c>
      <c r="H316" s="272">
        <v>2989246.21</v>
      </c>
      <c r="I316" s="272">
        <v>2989246.21</v>
      </c>
      <c r="J316" s="272">
        <v>2989246.21</v>
      </c>
      <c r="K316" s="272">
        <v>2989246.21</v>
      </c>
      <c r="L316" s="272">
        <v>2989246.21</v>
      </c>
      <c r="M316" s="272">
        <v>2989246.21</v>
      </c>
      <c r="N316" s="272">
        <v>2989246.21</v>
      </c>
      <c r="O316" s="272">
        <v>3045316.21</v>
      </c>
      <c r="P316" s="272">
        <f t="shared" si="87"/>
        <v>35927024.520000003</v>
      </c>
      <c r="Q316" s="272">
        <v>3101386.21</v>
      </c>
      <c r="R316" s="272">
        <v>3101386.21</v>
      </c>
      <c r="S316" s="272">
        <v>3101386.21</v>
      </c>
      <c r="T316" s="272">
        <v>3101386.21</v>
      </c>
      <c r="U316" s="272">
        <v>3101386.21</v>
      </c>
      <c r="V316" s="272">
        <v>3101386.21</v>
      </c>
      <c r="W316" s="272">
        <v>3101386.21</v>
      </c>
      <c r="X316" s="272">
        <v>3101386.21</v>
      </c>
      <c r="Y316" s="272">
        <v>3101386.21</v>
      </c>
      <c r="Z316" s="272">
        <v>3101386.21</v>
      </c>
      <c r="AA316" s="272">
        <v>3101386.21</v>
      </c>
      <c r="AB316" s="272">
        <v>3101386.21</v>
      </c>
      <c r="AC316" s="272">
        <v>3101386.21</v>
      </c>
      <c r="AD316" s="272">
        <v>3101386.21</v>
      </c>
      <c r="AE316" s="272">
        <v>3101386.21</v>
      </c>
      <c r="AF316" s="272">
        <v>3101386.21</v>
      </c>
      <c r="AG316" s="170">
        <f t="shared" si="88"/>
        <v>37216634.520000003</v>
      </c>
      <c r="AI316" s="279">
        <f t="shared" si="101"/>
        <v>9341.39</v>
      </c>
      <c r="AJ316" s="279">
        <f t="shared" si="101"/>
        <v>9341.39</v>
      </c>
      <c r="AK316" s="279">
        <f t="shared" si="101"/>
        <v>9341.39</v>
      </c>
      <c r="AL316" s="279">
        <f t="shared" si="100"/>
        <v>9341.39</v>
      </c>
      <c r="AM316" s="279">
        <f t="shared" si="100"/>
        <v>9341.39</v>
      </c>
      <c r="AN316" s="279">
        <f t="shared" si="100"/>
        <v>9341.39</v>
      </c>
      <c r="AO316" s="279">
        <f t="shared" si="100"/>
        <v>9341.39</v>
      </c>
      <c r="AP316" s="279">
        <f t="shared" si="100"/>
        <v>9341.39</v>
      </c>
      <c r="AQ316" s="279">
        <f t="shared" si="100"/>
        <v>9341.39</v>
      </c>
      <c r="AR316" s="279">
        <f t="shared" si="92"/>
        <v>9341.39</v>
      </c>
      <c r="AS316" s="279">
        <f t="shared" si="92"/>
        <v>9341.39</v>
      </c>
      <c r="AT316" s="279">
        <f t="shared" si="92"/>
        <v>9516.61</v>
      </c>
      <c r="AU316" s="280">
        <f t="shared" si="89"/>
        <v>112271.9</v>
      </c>
      <c r="AV316" s="280">
        <f t="shared" si="99"/>
        <v>9691.83</v>
      </c>
      <c r="AW316" s="280">
        <f t="shared" si="99"/>
        <v>9691.83</v>
      </c>
      <c r="AX316" s="280">
        <f t="shared" si="99"/>
        <v>9691.83</v>
      </c>
      <c r="AY316" s="280">
        <f t="shared" si="98"/>
        <v>9691.83</v>
      </c>
      <c r="AZ316" s="280">
        <f t="shared" si="95"/>
        <v>9691.83</v>
      </c>
      <c r="BA316" s="280">
        <f t="shared" si="96"/>
        <v>9691.83</v>
      </c>
      <c r="BB316" s="280">
        <f t="shared" si="97"/>
        <v>9691.83</v>
      </c>
      <c r="BC316" s="280">
        <f t="shared" si="94"/>
        <v>9691.83</v>
      </c>
      <c r="BD316" s="280">
        <f t="shared" si="94"/>
        <v>9691.83</v>
      </c>
      <c r="BE316" s="280">
        <f t="shared" si="94"/>
        <v>9691.83</v>
      </c>
      <c r="BF316" s="280">
        <f t="shared" si="91"/>
        <v>9691.83</v>
      </c>
      <c r="BG316" s="280">
        <f t="shared" si="91"/>
        <v>9691.83</v>
      </c>
      <c r="BH316" s="280">
        <f t="shared" si="91"/>
        <v>9691.83</v>
      </c>
      <c r="BI316" s="280">
        <f t="shared" si="91"/>
        <v>9691.83</v>
      </c>
      <c r="BJ316" s="280">
        <f t="shared" si="91"/>
        <v>9691.83</v>
      </c>
      <c r="BK316" s="280">
        <f t="shared" si="91"/>
        <v>9691.83</v>
      </c>
      <c r="BL316" s="279">
        <f t="shared" si="90"/>
        <v>116301.96</v>
      </c>
    </row>
    <row r="317" spans="1:64" x14ac:dyDescent="0.25">
      <c r="A317" s="268" t="s">
        <v>345</v>
      </c>
      <c r="B317" s="175">
        <v>3.7600000000000001E-2</v>
      </c>
      <c r="C317" s="175">
        <v>3.7600000000000001E-2</v>
      </c>
      <c r="D317" s="272">
        <v>3483804.51</v>
      </c>
      <c r="E317" s="272">
        <v>3483804.51</v>
      </c>
      <c r="F317" s="272">
        <v>3483804.51</v>
      </c>
      <c r="G317" s="272">
        <v>3483804.51</v>
      </c>
      <c r="H317" s="272">
        <v>3483804.51</v>
      </c>
      <c r="I317" s="272">
        <v>3483804.51</v>
      </c>
      <c r="J317" s="272">
        <v>3483804.51</v>
      </c>
      <c r="K317" s="272">
        <v>3483804.51</v>
      </c>
      <c r="L317" s="272">
        <v>3483804.51</v>
      </c>
      <c r="M317" s="272">
        <v>3483804.51</v>
      </c>
      <c r="N317" s="272">
        <v>3483804.51</v>
      </c>
      <c r="O317" s="272">
        <v>3483804.51</v>
      </c>
      <c r="P317" s="272">
        <f t="shared" si="87"/>
        <v>41805654.119999982</v>
      </c>
      <c r="Q317" s="272">
        <v>3483804.51</v>
      </c>
      <c r="R317" s="272">
        <v>3483804.51</v>
      </c>
      <c r="S317" s="272">
        <v>3483804.51</v>
      </c>
      <c r="T317" s="272">
        <v>3483804.51</v>
      </c>
      <c r="U317" s="272">
        <v>3483804.51</v>
      </c>
      <c r="V317" s="272">
        <v>3483804.51</v>
      </c>
      <c r="W317" s="272">
        <v>3483804.51</v>
      </c>
      <c r="X317" s="272">
        <v>3483804.51</v>
      </c>
      <c r="Y317" s="272">
        <v>3483804.51</v>
      </c>
      <c r="Z317" s="272">
        <v>3483804.51</v>
      </c>
      <c r="AA317" s="272">
        <v>3483804.51</v>
      </c>
      <c r="AB317" s="272">
        <v>3483804.51</v>
      </c>
      <c r="AC317" s="272">
        <v>3483804.51</v>
      </c>
      <c r="AD317" s="272">
        <v>3483804.51</v>
      </c>
      <c r="AE317" s="272">
        <v>3483804.51</v>
      </c>
      <c r="AF317" s="272">
        <v>3483804.51</v>
      </c>
      <c r="AG317" s="170">
        <f t="shared" si="88"/>
        <v>41805654.119999982</v>
      </c>
      <c r="AI317" s="279">
        <f t="shared" si="101"/>
        <v>10915.92</v>
      </c>
      <c r="AJ317" s="279">
        <f t="shared" si="101"/>
        <v>10915.92</v>
      </c>
      <c r="AK317" s="279">
        <f t="shared" si="101"/>
        <v>10915.92</v>
      </c>
      <c r="AL317" s="279">
        <f t="shared" si="100"/>
        <v>10915.92</v>
      </c>
      <c r="AM317" s="279">
        <f t="shared" si="100"/>
        <v>10915.92</v>
      </c>
      <c r="AN317" s="279">
        <f t="shared" si="100"/>
        <v>10915.92</v>
      </c>
      <c r="AO317" s="279">
        <f t="shared" si="100"/>
        <v>10915.92</v>
      </c>
      <c r="AP317" s="279">
        <f t="shared" si="100"/>
        <v>10915.92</v>
      </c>
      <c r="AQ317" s="279">
        <f t="shared" si="100"/>
        <v>10915.92</v>
      </c>
      <c r="AR317" s="279">
        <f t="shared" si="92"/>
        <v>10915.92</v>
      </c>
      <c r="AS317" s="279">
        <f t="shared" si="92"/>
        <v>10915.92</v>
      </c>
      <c r="AT317" s="279">
        <f t="shared" si="92"/>
        <v>10915.92</v>
      </c>
      <c r="AU317" s="280">
        <f t="shared" si="89"/>
        <v>130991.03999999999</v>
      </c>
      <c r="AV317" s="280">
        <f t="shared" si="99"/>
        <v>10915.92</v>
      </c>
      <c r="AW317" s="280">
        <f t="shared" si="99"/>
        <v>10915.92</v>
      </c>
      <c r="AX317" s="280">
        <f t="shared" si="99"/>
        <v>10915.92</v>
      </c>
      <c r="AY317" s="280">
        <f t="shared" si="98"/>
        <v>10915.92</v>
      </c>
      <c r="AZ317" s="280">
        <f t="shared" si="95"/>
        <v>10915.92</v>
      </c>
      <c r="BA317" s="280">
        <f t="shared" si="96"/>
        <v>10915.92</v>
      </c>
      <c r="BB317" s="280">
        <f t="shared" si="97"/>
        <v>10915.92</v>
      </c>
      <c r="BC317" s="280">
        <f t="shared" si="94"/>
        <v>10915.92</v>
      </c>
      <c r="BD317" s="280">
        <f t="shared" si="94"/>
        <v>10915.92</v>
      </c>
      <c r="BE317" s="280">
        <f t="shared" si="94"/>
        <v>10915.92</v>
      </c>
      <c r="BF317" s="280">
        <f t="shared" si="91"/>
        <v>10915.92</v>
      </c>
      <c r="BG317" s="280">
        <f t="shared" si="91"/>
        <v>10915.92</v>
      </c>
      <c r="BH317" s="280">
        <f t="shared" si="91"/>
        <v>10915.92</v>
      </c>
      <c r="BI317" s="280">
        <f t="shared" si="91"/>
        <v>10915.92</v>
      </c>
      <c r="BJ317" s="280">
        <f t="shared" si="91"/>
        <v>10915.92</v>
      </c>
      <c r="BK317" s="280">
        <f t="shared" si="91"/>
        <v>10915.92</v>
      </c>
      <c r="BL317" s="279">
        <f t="shared" si="90"/>
        <v>130991.03999999999</v>
      </c>
    </row>
    <row r="318" spans="1:64" x14ac:dyDescent="0.25">
      <c r="A318" s="268" t="s">
        <v>346</v>
      </c>
      <c r="B318" s="175">
        <v>2.9600000000000001E-2</v>
      </c>
      <c r="C318" s="175">
        <v>2.9600000000000001E-2</v>
      </c>
      <c r="D318" s="272">
        <v>26278517.199999999</v>
      </c>
      <c r="E318" s="272">
        <v>26384594.530000001</v>
      </c>
      <c r="F318" s="272">
        <v>26384616.02</v>
      </c>
      <c r="G318" s="272">
        <v>26384745.609999999</v>
      </c>
      <c r="H318" s="272">
        <v>26384884.890000001</v>
      </c>
      <c r="I318" s="272">
        <v>26384686.16</v>
      </c>
      <c r="J318" s="272">
        <v>26384477.740000002</v>
      </c>
      <c r="K318" s="272">
        <v>26384477.740000002</v>
      </c>
      <c r="L318" s="272">
        <v>26384477.740000002</v>
      </c>
      <c r="M318" s="272">
        <v>26398396.100000001</v>
      </c>
      <c r="N318" s="272">
        <v>26412314.460000001</v>
      </c>
      <c r="O318" s="272">
        <v>26412314.460000001</v>
      </c>
      <c r="P318" s="272">
        <f t="shared" si="87"/>
        <v>316578502.64999998</v>
      </c>
      <c r="Q318" s="272">
        <v>26412314.460000001</v>
      </c>
      <c r="R318" s="272">
        <v>26412314.460000001</v>
      </c>
      <c r="S318" s="272">
        <v>26412314.460000001</v>
      </c>
      <c r="T318" s="272">
        <v>26412314.460000001</v>
      </c>
      <c r="U318" s="272">
        <v>26412314.460000001</v>
      </c>
      <c r="V318" s="272">
        <v>26412314.460000001</v>
      </c>
      <c r="W318" s="272">
        <v>26412314.460000001</v>
      </c>
      <c r="X318" s="272">
        <v>26412314.460000001</v>
      </c>
      <c r="Y318" s="272">
        <v>26412314.460000001</v>
      </c>
      <c r="Z318" s="272">
        <v>26412314.460000001</v>
      </c>
      <c r="AA318" s="272">
        <v>26412314.460000001</v>
      </c>
      <c r="AB318" s="272">
        <v>26412314.460000001</v>
      </c>
      <c r="AC318" s="272">
        <v>26412314.460000001</v>
      </c>
      <c r="AD318" s="272">
        <v>26412314.460000001</v>
      </c>
      <c r="AE318" s="272">
        <v>26412314.460000001</v>
      </c>
      <c r="AF318" s="272">
        <v>26412314.460000001</v>
      </c>
      <c r="AG318" s="170">
        <f t="shared" si="88"/>
        <v>316947773.52000004</v>
      </c>
      <c r="AI318" s="279">
        <f t="shared" si="101"/>
        <v>64820.34</v>
      </c>
      <c r="AJ318" s="279">
        <f t="shared" si="101"/>
        <v>65082</v>
      </c>
      <c r="AK318" s="279">
        <f t="shared" si="101"/>
        <v>65082.05</v>
      </c>
      <c r="AL318" s="279">
        <f t="shared" si="100"/>
        <v>65082.37</v>
      </c>
      <c r="AM318" s="279">
        <f t="shared" si="100"/>
        <v>65082.720000000001</v>
      </c>
      <c r="AN318" s="279">
        <f t="shared" si="100"/>
        <v>65082.23</v>
      </c>
      <c r="AO318" s="279">
        <f t="shared" si="100"/>
        <v>65081.71</v>
      </c>
      <c r="AP318" s="279">
        <f t="shared" si="100"/>
        <v>65081.71</v>
      </c>
      <c r="AQ318" s="279">
        <f t="shared" si="100"/>
        <v>65081.71</v>
      </c>
      <c r="AR318" s="279">
        <f t="shared" si="92"/>
        <v>65116.04</v>
      </c>
      <c r="AS318" s="279">
        <f t="shared" si="92"/>
        <v>65150.38</v>
      </c>
      <c r="AT318" s="279">
        <f t="shared" si="92"/>
        <v>65150.38</v>
      </c>
      <c r="AU318" s="280">
        <f t="shared" si="89"/>
        <v>780893.64</v>
      </c>
      <c r="AV318" s="280">
        <f t="shared" si="99"/>
        <v>65150.38</v>
      </c>
      <c r="AW318" s="280">
        <f t="shared" si="99"/>
        <v>65150.38</v>
      </c>
      <c r="AX318" s="280">
        <f t="shared" si="99"/>
        <v>65150.38</v>
      </c>
      <c r="AY318" s="280">
        <f t="shared" si="98"/>
        <v>65150.38</v>
      </c>
      <c r="AZ318" s="280">
        <f t="shared" si="95"/>
        <v>65150.38</v>
      </c>
      <c r="BA318" s="280">
        <f t="shared" si="96"/>
        <v>65150.38</v>
      </c>
      <c r="BB318" s="280">
        <f t="shared" si="97"/>
        <v>65150.38</v>
      </c>
      <c r="BC318" s="280">
        <f t="shared" si="94"/>
        <v>65150.38</v>
      </c>
      <c r="BD318" s="280">
        <f t="shared" si="94"/>
        <v>65150.38</v>
      </c>
      <c r="BE318" s="280">
        <f t="shared" si="94"/>
        <v>65150.38</v>
      </c>
      <c r="BF318" s="280">
        <f t="shared" si="91"/>
        <v>65150.38</v>
      </c>
      <c r="BG318" s="280">
        <f t="shared" si="91"/>
        <v>65150.38</v>
      </c>
      <c r="BH318" s="280">
        <f t="shared" si="91"/>
        <v>65150.38</v>
      </c>
      <c r="BI318" s="280">
        <f t="shared" si="91"/>
        <v>65150.38</v>
      </c>
      <c r="BJ318" s="280">
        <f t="shared" si="91"/>
        <v>65150.38</v>
      </c>
      <c r="BK318" s="280">
        <f t="shared" si="91"/>
        <v>65150.38</v>
      </c>
      <c r="BL318" s="279">
        <f t="shared" si="90"/>
        <v>781804.55999999994</v>
      </c>
    </row>
    <row r="319" spans="1:64" x14ac:dyDescent="0.25">
      <c r="A319" s="268" t="s">
        <v>347</v>
      </c>
      <c r="B319" s="175">
        <v>3.7700000000000004E-2</v>
      </c>
      <c r="C319" s="175">
        <v>3.7700000000000004E-2</v>
      </c>
      <c r="D319" s="272">
        <v>3245891.87</v>
      </c>
      <c r="E319" s="272">
        <v>3245891.87</v>
      </c>
      <c r="F319" s="272">
        <v>3245891.87</v>
      </c>
      <c r="G319" s="272">
        <v>3245891.87</v>
      </c>
      <c r="H319" s="272">
        <v>3245891.87</v>
      </c>
      <c r="I319" s="272">
        <v>3245891.87</v>
      </c>
      <c r="J319" s="272">
        <v>3245891.87</v>
      </c>
      <c r="K319" s="272">
        <v>3245891.87</v>
      </c>
      <c r="L319" s="272">
        <v>3245891.87</v>
      </c>
      <c r="M319" s="272">
        <v>3245891.87</v>
      </c>
      <c r="N319" s="272">
        <v>3245891.87</v>
      </c>
      <c r="O319" s="272">
        <v>3245891.87</v>
      </c>
      <c r="P319" s="272">
        <f t="shared" si="87"/>
        <v>38950702.440000005</v>
      </c>
      <c r="Q319" s="272">
        <v>3245891.87</v>
      </c>
      <c r="R319" s="272">
        <v>3245891.87</v>
      </c>
      <c r="S319" s="272">
        <v>3245891.87</v>
      </c>
      <c r="T319" s="272">
        <v>3245891.87</v>
      </c>
      <c r="U319" s="272">
        <v>3245891.87</v>
      </c>
      <c r="V319" s="272">
        <v>3245891.87</v>
      </c>
      <c r="W319" s="272">
        <v>3245891.87</v>
      </c>
      <c r="X319" s="272">
        <v>3245891.87</v>
      </c>
      <c r="Y319" s="272">
        <v>3245891.87</v>
      </c>
      <c r="Z319" s="272">
        <v>3245891.87</v>
      </c>
      <c r="AA319" s="272">
        <v>3245891.87</v>
      </c>
      <c r="AB319" s="272">
        <v>3245891.87</v>
      </c>
      <c r="AC319" s="272">
        <v>3245891.87</v>
      </c>
      <c r="AD319" s="272">
        <v>3245891.87</v>
      </c>
      <c r="AE319" s="272">
        <v>3245891.87</v>
      </c>
      <c r="AF319" s="272">
        <v>3245891.87</v>
      </c>
      <c r="AG319" s="170">
        <f t="shared" si="88"/>
        <v>38950702.440000005</v>
      </c>
      <c r="AI319" s="279">
        <f t="shared" si="101"/>
        <v>10197.51</v>
      </c>
      <c r="AJ319" s="279">
        <f t="shared" si="101"/>
        <v>10197.51</v>
      </c>
      <c r="AK319" s="279">
        <f t="shared" si="101"/>
        <v>10197.51</v>
      </c>
      <c r="AL319" s="279">
        <f t="shared" si="100"/>
        <v>10197.51</v>
      </c>
      <c r="AM319" s="279">
        <f t="shared" si="100"/>
        <v>10197.51</v>
      </c>
      <c r="AN319" s="279">
        <f t="shared" si="100"/>
        <v>10197.51</v>
      </c>
      <c r="AO319" s="279">
        <f t="shared" si="100"/>
        <v>10197.51</v>
      </c>
      <c r="AP319" s="279">
        <f t="shared" si="100"/>
        <v>10197.51</v>
      </c>
      <c r="AQ319" s="279">
        <f t="shared" si="100"/>
        <v>10197.51</v>
      </c>
      <c r="AR319" s="279">
        <f t="shared" si="92"/>
        <v>10197.51</v>
      </c>
      <c r="AS319" s="279">
        <f t="shared" si="92"/>
        <v>10197.51</v>
      </c>
      <c r="AT319" s="279">
        <f t="shared" si="92"/>
        <v>10197.51</v>
      </c>
      <c r="AU319" s="280">
        <f t="shared" si="89"/>
        <v>122370.11999999998</v>
      </c>
      <c r="AV319" s="280">
        <f t="shared" si="99"/>
        <v>10197.51</v>
      </c>
      <c r="AW319" s="280">
        <f t="shared" si="99"/>
        <v>10197.51</v>
      </c>
      <c r="AX319" s="280">
        <f t="shared" si="99"/>
        <v>10197.51</v>
      </c>
      <c r="AY319" s="280">
        <f t="shared" si="98"/>
        <v>10197.51</v>
      </c>
      <c r="AZ319" s="280">
        <f t="shared" si="95"/>
        <v>10197.51</v>
      </c>
      <c r="BA319" s="280">
        <f t="shared" si="96"/>
        <v>10197.51</v>
      </c>
      <c r="BB319" s="280">
        <f t="shared" si="97"/>
        <v>10197.51</v>
      </c>
      <c r="BC319" s="280">
        <f t="shared" si="94"/>
        <v>10197.51</v>
      </c>
      <c r="BD319" s="280">
        <f t="shared" si="94"/>
        <v>10197.51</v>
      </c>
      <c r="BE319" s="280">
        <f t="shared" si="94"/>
        <v>10197.51</v>
      </c>
      <c r="BF319" s="280">
        <f t="shared" si="91"/>
        <v>10197.51</v>
      </c>
      <c r="BG319" s="280">
        <f t="shared" si="91"/>
        <v>10197.51</v>
      </c>
      <c r="BH319" s="280">
        <f t="shared" si="91"/>
        <v>10197.51</v>
      </c>
      <c r="BI319" s="280">
        <f t="shared" si="91"/>
        <v>10197.51</v>
      </c>
      <c r="BJ319" s="280">
        <f t="shared" si="91"/>
        <v>10197.51</v>
      </c>
      <c r="BK319" s="280">
        <f t="shared" si="91"/>
        <v>10197.51</v>
      </c>
      <c r="BL319" s="279">
        <f t="shared" si="90"/>
        <v>122370.11999999998</v>
      </c>
    </row>
    <row r="320" spans="1:64" x14ac:dyDescent="0.25">
      <c r="A320" s="268" t="s">
        <v>348</v>
      </c>
      <c r="B320" s="175">
        <v>4.9200000000000001E-2</v>
      </c>
      <c r="C320" s="175">
        <v>4.9200000000000001E-2</v>
      </c>
      <c r="D320" s="272">
        <v>2454258.42</v>
      </c>
      <c r="E320" s="272">
        <v>2454258.42</v>
      </c>
      <c r="F320" s="272">
        <v>2454258.42</v>
      </c>
      <c r="G320" s="272">
        <v>2454258.42</v>
      </c>
      <c r="H320" s="272">
        <v>2454258.42</v>
      </c>
      <c r="I320" s="272">
        <v>2454258.42</v>
      </c>
      <c r="J320" s="272">
        <v>2454258.42</v>
      </c>
      <c r="K320" s="272">
        <v>2454258.42</v>
      </c>
      <c r="L320" s="272">
        <v>2454258.42</v>
      </c>
      <c r="M320" s="272">
        <v>2454258.42</v>
      </c>
      <c r="N320" s="272">
        <v>2454258.42</v>
      </c>
      <c r="O320" s="272">
        <v>2454258.42</v>
      </c>
      <c r="P320" s="272">
        <f t="shared" si="87"/>
        <v>29451101.040000007</v>
      </c>
      <c r="Q320" s="272">
        <v>2454258.42</v>
      </c>
      <c r="R320" s="272">
        <v>2454258.42</v>
      </c>
      <c r="S320" s="272">
        <v>2454258.42</v>
      </c>
      <c r="T320" s="272">
        <v>2454258.42</v>
      </c>
      <c r="U320" s="272">
        <v>2454258.42</v>
      </c>
      <c r="V320" s="272">
        <v>2454258.42</v>
      </c>
      <c r="W320" s="272">
        <v>2454258.42</v>
      </c>
      <c r="X320" s="272">
        <v>2454258.42</v>
      </c>
      <c r="Y320" s="272">
        <v>2454258.42</v>
      </c>
      <c r="Z320" s="272">
        <v>2454258.42</v>
      </c>
      <c r="AA320" s="272">
        <v>2454258.42</v>
      </c>
      <c r="AB320" s="272">
        <v>2454258.42</v>
      </c>
      <c r="AC320" s="272">
        <v>2454258.42</v>
      </c>
      <c r="AD320" s="272">
        <v>2454258.42</v>
      </c>
      <c r="AE320" s="272">
        <v>2454258.42</v>
      </c>
      <c r="AF320" s="272">
        <v>2454258.42</v>
      </c>
      <c r="AG320" s="170">
        <f t="shared" si="88"/>
        <v>29451101.040000007</v>
      </c>
      <c r="AI320" s="279">
        <f t="shared" si="101"/>
        <v>10062.459999999999</v>
      </c>
      <c r="AJ320" s="279">
        <f t="shared" si="101"/>
        <v>10062.459999999999</v>
      </c>
      <c r="AK320" s="279">
        <f t="shared" si="101"/>
        <v>10062.459999999999</v>
      </c>
      <c r="AL320" s="279">
        <f t="shared" si="100"/>
        <v>10062.459999999999</v>
      </c>
      <c r="AM320" s="279">
        <f t="shared" si="100"/>
        <v>10062.459999999999</v>
      </c>
      <c r="AN320" s="279">
        <f t="shared" si="100"/>
        <v>10062.459999999999</v>
      </c>
      <c r="AO320" s="279">
        <f t="shared" si="100"/>
        <v>10062.459999999999</v>
      </c>
      <c r="AP320" s="279">
        <f t="shared" si="100"/>
        <v>10062.459999999999</v>
      </c>
      <c r="AQ320" s="279">
        <f t="shared" si="100"/>
        <v>10062.459999999999</v>
      </c>
      <c r="AR320" s="279">
        <f t="shared" si="92"/>
        <v>10062.459999999999</v>
      </c>
      <c r="AS320" s="279">
        <f t="shared" si="92"/>
        <v>10062.459999999999</v>
      </c>
      <c r="AT320" s="279">
        <f t="shared" si="92"/>
        <v>10062.459999999999</v>
      </c>
      <c r="AU320" s="280">
        <f t="shared" si="89"/>
        <v>120749.51999999996</v>
      </c>
      <c r="AV320" s="280">
        <f t="shared" si="99"/>
        <v>10062.459999999999</v>
      </c>
      <c r="AW320" s="280">
        <f t="shared" si="99"/>
        <v>10062.459999999999</v>
      </c>
      <c r="AX320" s="280">
        <f t="shared" si="99"/>
        <v>10062.459999999999</v>
      </c>
      <c r="AY320" s="280">
        <f t="shared" si="98"/>
        <v>10062.459999999999</v>
      </c>
      <c r="AZ320" s="280">
        <f t="shared" si="95"/>
        <v>10062.459999999999</v>
      </c>
      <c r="BA320" s="280">
        <f t="shared" si="96"/>
        <v>10062.459999999999</v>
      </c>
      <c r="BB320" s="280">
        <f t="shared" si="97"/>
        <v>10062.459999999999</v>
      </c>
      <c r="BC320" s="280">
        <f t="shared" si="94"/>
        <v>10062.459999999999</v>
      </c>
      <c r="BD320" s="280">
        <f t="shared" si="94"/>
        <v>10062.459999999999</v>
      </c>
      <c r="BE320" s="280">
        <f t="shared" si="94"/>
        <v>10062.459999999999</v>
      </c>
      <c r="BF320" s="280">
        <f t="shared" si="91"/>
        <v>10062.459999999999</v>
      </c>
      <c r="BG320" s="280">
        <f t="shared" si="91"/>
        <v>10062.459999999999</v>
      </c>
      <c r="BH320" s="280">
        <f t="shared" si="91"/>
        <v>10062.459999999999</v>
      </c>
      <c r="BI320" s="280">
        <f t="shared" si="91"/>
        <v>10062.459999999999</v>
      </c>
      <c r="BJ320" s="280">
        <f t="shared" si="91"/>
        <v>10062.459999999999</v>
      </c>
      <c r="BK320" s="280">
        <f t="shared" si="91"/>
        <v>10062.459999999999</v>
      </c>
      <c r="BL320" s="279">
        <f t="shared" si="90"/>
        <v>120749.51999999996</v>
      </c>
    </row>
    <row r="321" spans="1:64" x14ac:dyDescent="0.25">
      <c r="A321" s="268" t="s">
        <v>349</v>
      </c>
      <c r="B321" s="175">
        <v>4.2299999999999997E-2</v>
      </c>
      <c r="C321" s="175">
        <v>4.2299999999999997E-2</v>
      </c>
      <c r="D321" s="272">
        <v>2310232.75</v>
      </c>
      <c r="E321" s="272">
        <v>2310232.75</v>
      </c>
      <c r="F321" s="272">
        <v>2310232.75</v>
      </c>
      <c r="G321" s="272">
        <v>2310232.75</v>
      </c>
      <c r="H321" s="272">
        <v>2310232.75</v>
      </c>
      <c r="I321" s="272">
        <v>2310232.75</v>
      </c>
      <c r="J321" s="272">
        <v>2310232.75</v>
      </c>
      <c r="K321" s="272">
        <v>2310232.75</v>
      </c>
      <c r="L321" s="272">
        <v>2310232.75</v>
      </c>
      <c r="M321" s="272">
        <v>2310232.75</v>
      </c>
      <c r="N321" s="272">
        <v>2310232.75</v>
      </c>
      <c r="O321" s="272">
        <v>2310232.75</v>
      </c>
      <c r="P321" s="272">
        <f t="shared" si="87"/>
        <v>27722793</v>
      </c>
      <c r="Q321" s="272">
        <v>2310232.75</v>
      </c>
      <c r="R321" s="272">
        <v>2310232.75</v>
      </c>
      <c r="S321" s="272">
        <v>2310232.75</v>
      </c>
      <c r="T321" s="272">
        <v>2310232.75</v>
      </c>
      <c r="U321" s="272">
        <v>2310232.75</v>
      </c>
      <c r="V321" s="272">
        <v>2310232.75</v>
      </c>
      <c r="W321" s="272">
        <v>2310232.75</v>
      </c>
      <c r="X321" s="272">
        <v>2310232.75</v>
      </c>
      <c r="Y321" s="272">
        <v>2310232.75</v>
      </c>
      <c r="Z321" s="272">
        <v>2310232.75</v>
      </c>
      <c r="AA321" s="272">
        <v>2310232.75</v>
      </c>
      <c r="AB321" s="272">
        <v>2310232.75</v>
      </c>
      <c r="AC321" s="272">
        <v>2310232.75</v>
      </c>
      <c r="AD321" s="272">
        <v>2310232.75</v>
      </c>
      <c r="AE321" s="272">
        <v>2310232.75</v>
      </c>
      <c r="AF321" s="272">
        <v>2310232.75</v>
      </c>
      <c r="AG321" s="170">
        <f t="shared" si="88"/>
        <v>27722793</v>
      </c>
      <c r="AI321" s="279">
        <f t="shared" si="101"/>
        <v>8143.57</v>
      </c>
      <c r="AJ321" s="279">
        <f t="shared" si="101"/>
        <v>8143.57</v>
      </c>
      <c r="AK321" s="279">
        <f t="shared" si="101"/>
        <v>8143.57</v>
      </c>
      <c r="AL321" s="279">
        <f t="shared" si="100"/>
        <v>8143.57</v>
      </c>
      <c r="AM321" s="279">
        <f t="shared" si="100"/>
        <v>8143.57</v>
      </c>
      <c r="AN321" s="279">
        <f t="shared" si="100"/>
        <v>8143.57</v>
      </c>
      <c r="AO321" s="279">
        <f t="shared" si="100"/>
        <v>8143.57</v>
      </c>
      <c r="AP321" s="279">
        <f t="shared" si="100"/>
        <v>8143.57</v>
      </c>
      <c r="AQ321" s="279">
        <f t="shared" si="100"/>
        <v>8143.57</v>
      </c>
      <c r="AR321" s="279">
        <f t="shared" si="92"/>
        <v>8143.57</v>
      </c>
      <c r="AS321" s="279">
        <f t="shared" si="92"/>
        <v>8143.57</v>
      </c>
      <c r="AT321" s="279">
        <f t="shared" si="92"/>
        <v>8143.57</v>
      </c>
      <c r="AU321" s="280">
        <f t="shared" si="89"/>
        <v>97722.840000000026</v>
      </c>
      <c r="AV321" s="280">
        <f t="shared" si="99"/>
        <v>8143.57</v>
      </c>
      <c r="AW321" s="280">
        <f t="shared" si="99"/>
        <v>8143.57</v>
      </c>
      <c r="AX321" s="280">
        <f t="shared" si="99"/>
        <v>8143.57</v>
      </c>
      <c r="AY321" s="280">
        <f t="shared" si="98"/>
        <v>8143.57</v>
      </c>
      <c r="AZ321" s="280">
        <f t="shared" si="95"/>
        <v>8143.57</v>
      </c>
      <c r="BA321" s="280">
        <f t="shared" si="96"/>
        <v>8143.57</v>
      </c>
      <c r="BB321" s="280">
        <f t="shared" si="97"/>
        <v>8143.57</v>
      </c>
      <c r="BC321" s="280">
        <f t="shared" si="94"/>
        <v>8143.57</v>
      </c>
      <c r="BD321" s="280">
        <f t="shared" si="94"/>
        <v>8143.57</v>
      </c>
      <c r="BE321" s="280">
        <f t="shared" si="94"/>
        <v>8143.57</v>
      </c>
      <c r="BF321" s="280">
        <f t="shared" si="91"/>
        <v>8143.57</v>
      </c>
      <c r="BG321" s="280">
        <f t="shared" si="91"/>
        <v>8143.57</v>
      </c>
      <c r="BH321" s="280">
        <f t="shared" si="91"/>
        <v>8143.57</v>
      </c>
      <c r="BI321" s="280">
        <f t="shared" si="91"/>
        <v>8143.57</v>
      </c>
      <c r="BJ321" s="280">
        <f t="shared" si="91"/>
        <v>8143.57</v>
      </c>
      <c r="BK321" s="280">
        <f t="shared" si="91"/>
        <v>8143.57</v>
      </c>
      <c r="BL321" s="279">
        <f t="shared" si="90"/>
        <v>97722.840000000026</v>
      </c>
    </row>
    <row r="322" spans="1:64" x14ac:dyDescent="0.25">
      <c r="A322" s="268" t="s">
        <v>350</v>
      </c>
      <c r="B322" s="175">
        <v>4.4400000000000002E-2</v>
      </c>
      <c r="C322" s="175">
        <v>4.4400000000000002E-2</v>
      </c>
      <c r="D322" s="272">
        <v>2059928.04</v>
      </c>
      <c r="E322" s="272">
        <v>2059928.04</v>
      </c>
      <c r="F322" s="272">
        <v>2059928.04</v>
      </c>
      <c r="G322" s="272">
        <v>2059928.04</v>
      </c>
      <c r="H322" s="272">
        <v>2059928.04</v>
      </c>
      <c r="I322" s="272">
        <v>2059928.04</v>
      </c>
      <c r="J322" s="272">
        <v>2059928.04</v>
      </c>
      <c r="K322" s="272">
        <v>2059928.04</v>
      </c>
      <c r="L322" s="272">
        <v>2059928.04</v>
      </c>
      <c r="M322" s="272">
        <v>2059928.04</v>
      </c>
      <c r="N322" s="272">
        <v>2059928.04</v>
      </c>
      <c r="O322" s="272">
        <v>2059928.04</v>
      </c>
      <c r="P322" s="272">
        <f t="shared" si="87"/>
        <v>24719136.479999993</v>
      </c>
      <c r="Q322" s="272">
        <v>2059928.04</v>
      </c>
      <c r="R322" s="272">
        <v>2059928.04</v>
      </c>
      <c r="S322" s="272">
        <v>2059928.04</v>
      </c>
      <c r="T322" s="272">
        <v>2084621.08</v>
      </c>
      <c r="U322" s="272">
        <v>2109314.12</v>
      </c>
      <c r="V322" s="272">
        <v>2109314.12</v>
      </c>
      <c r="W322" s="272">
        <v>2109314.12</v>
      </c>
      <c r="X322" s="272">
        <v>2109314.12</v>
      </c>
      <c r="Y322" s="272">
        <v>2109314.12</v>
      </c>
      <c r="Z322" s="272">
        <v>2109314.12</v>
      </c>
      <c r="AA322" s="272">
        <v>2109314.12</v>
      </c>
      <c r="AB322" s="272">
        <v>2109314.12</v>
      </c>
      <c r="AC322" s="272">
        <v>2109314.12</v>
      </c>
      <c r="AD322" s="272">
        <v>2109314.12</v>
      </c>
      <c r="AE322" s="272">
        <v>2109314.12</v>
      </c>
      <c r="AF322" s="272">
        <v>2171174.125</v>
      </c>
      <c r="AG322" s="170">
        <f t="shared" si="88"/>
        <v>25373629.445000008</v>
      </c>
      <c r="AI322" s="279">
        <f t="shared" si="101"/>
        <v>7621.73</v>
      </c>
      <c r="AJ322" s="279">
        <f t="shared" si="101"/>
        <v>7621.73</v>
      </c>
      <c r="AK322" s="279">
        <f t="shared" si="101"/>
        <v>7621.73</v>
      </c>
      <c r="AL322" s="279">
        <f t="shared" si="100"/>
        <v>7621.73</v>
      </c>
      <c r="AM322" s="279">
        <f t="shared" si="100"/>
        <v>7621.73</v>
      </c>
      <c r="AN322" s="279">
        <f t="shared" si="100"/>
        <v>7621.73</v>
      </c>
      <c r="AO322" s="279">
        <f t="shared" si="100"/>
        <v>7621.73</v>
      </c>
      <c r="AP322" s="279">
        <f t="shared" si="100"/>
        <v>7621.73</v>
      </c>
      <c r="AQ322" s="279">
        <f t="shared" si="100"/>
        <v>7621.73</v>
      </c>
      <c r="AR322" s="279">
        <f t="shared" si="92"/>
        <v>7621.73</v>
      </c>
      <c r="AS322" s="279">
        <f t="shared" si="92"/>
        <v>7621.73</v>
      </c>
      <c r="AT322" s="279">
        <f t="shared" si="92"/>
        <v>7621.73</v>
      </c>
      <c r="AU322" s="280">
        <f t="shared" si="89"/>
        <v>91460.759999999966</v>
      </c>
      <c r="AV322" s="280">
        <f t="shared" si="99"/>
        <v>7621.73</v>
      </c>
      <c r="AW322" s="280">
        <f t="shared" si="99"/>
        <v>7621.73</v>
      </c>
      <c r="AX322" s="280">
        <f t="shared" si="99"/>
        <v>7621.73</v>
      </c>
      <c r="AY322" s="280">
        <f t="shared" si="98"/>
        <v>7713.1</v>
      </c>
      <c r="AZ322" s="280">
        <f t="shared" si="95"/>
        <v>7804.46</v>
      </c>
      <c r="BA322" s="280">
        <f t="shared" si="96"/>
        <v>7804.46</v>
      </c>
      <c r="BB322" s="280">
        <f t="shared" si="97"/>
        <v>7804.46</v>
      </c>
      <c r="BC322" s="280">
        <f t="shared" si="94"/>
        <v>7804.46</v>
      </c>
      <c r="BD322" s="280">
        <f t="shared" si="94"/>
        <v>7804.46</v>
      </c>
      <c r="BE322" s="280">
        <f t="shared" si="94"/>
        <v>7804.46</v>
      </c>
      <c r="BF322" s="280">
        <f t="shared" si="91"/>
        <v>7804.46</v>
      </c>
      <c r="BG322" s="280">
        <f t="shared" si="91"/>
        <v>7804.46</v>
      </c>
      <c r="BH322" s="280">
        <f t="shared" si="91"/>
        <v>7804.46</v>
      </c>
      <c r="BI322" s="280">
        <f t="shared" si="91"/>
        <v>7804.46</v>
      </c>
      <c r="BJ322" s="280">
        <f t="shared" si="91"/>
        <v>7804.46</v>
      </c>
      <c r="BK322" s="280">
        <f t="shared" si="91"/>
        <v>8033.34</v>
      </c>
      <c r="BL322" s="279">
        <f t="shared" si="90"/>
        <v>93882.400000000009</v>
      </c>
    </row>
    <row r="323" spans="1:64" x14ac:dyDescent="0.25">
      <c r="A323" s="268" t="s">
        <v>351</v>
      </c>
      <c r="B323" s="175">
        <v>4.4499999999999998E-2</v>
      </c>
      <c r="C323" s="175">
        <v>4.4499999999999998E-2</v>
      </c>
      <c r="D323" s="272">
        <v>1987208.52</v>
      </c>
      <c r="E323" s="272">
        <v>1987208.52</v>
      </c>
      <c r="F323" s="272">
        <v>1987208.52</v>
      </c>
      <c r="G323" s="272">
        <v>1987208.52</v>
      </c>
      <c r="H323" s="272">
        <v>1987208.52</v>
      </c>
      <c r="I323" s="272">
        <v>1987208.52</v>
      </c>
      <c r="J323" s="272">
        <v>1987208.52</v>
      </c>
      <c r="K323" s="272">
        <v>1987208.52</v>
      </c>
      <c r="L323" s="272">
        <v>1987208.52</v>
      </c>
      <c r="M323" s="272">
        <v>1987208.52</v>
      </c>
      <c r="N323" s="272">
        <v>1987208.52</v>
      </c>
      <c r="O323" s="272">
        <v>1987208.52</v>
      </c>
      <c r="P323" s="272">
        <f t="shared" si="87"/>
        <v>23846502.239999998</v>
      </c>
      <c r="Q323" s="272">
        <v>1987208.52</v>
      </c>
      <c r="R323" s="272">
        <v>1987208.52</v>
      </c>
      <c r="S323" s="272">
        <v>1987208.52</v>
      </c>
      <c r="T323" s="272">
        <v>1987208.52</v>
      </c>
      <c r="U323" s="272">
        <v>1987208.52</v>
      </c>
      <c r="V323" s="272">
        <v>1987208.52</v>
      </c>
      <c r="W323" s="272">
        <v>1987208.52</v>
      </c>
      <c r="X323" s="272">
        <v>1987208.52</v>
      </c>
      <c r="Y323" s="272">
        <v>1987208.52</v>
      </c>
      <c r="Z323" s="272">
        <v>1987208.52</v>
      </c>
      <c r="AA323" s="272">
        <v>1987208.52</v>
      </c>
      <c r="AB323" s="272">
        <v>1987208.52</v>
      </c>
      <c r="AC323" s="272">
        <v>1987208.52</v>
      </c>
      <c r="AD323" s="272">
        <v>1987208.52</v>
      </c>
      <c r="AE323" s="272">
        <v>1987208.52</v>
      </c>
      <c r="AF323" s="272">
        <v>2073195.23</v>
      </c>
      <c r="AG323" s="170">
        <f t="shared" si="88"/>
        <v>23932488.949999999</v>
      </c>
      <c r="AI323" s="279">
        <f t="shared" si="101"/>
        <v>7369.23</v>
      </c>
      <c r="AJ323" s="279">
        <f t="shared" si="101"/>
        <v>7369.23</v>
      </c>
      <c r="AK323" s="279">
        <f t="shared" si="101"/>
        <v>7369.23</v>
      </c>
      <c r="AL323" s="279">
        <f t="shared" si="100"/>
        <v>7369.23</v>
      </c>
      <c r="AM323" s="279">
        <f t="shared" si="100"/>
        <v>7369.23</v>
      </c>
      <c r="AN323" s="279">
        <f t="shared" si="100"/>
        <v>7369.23</v>
      </c>
      <c r="AO323" s="279">
        <f t="shared" si="100"/>
        <v>7369.23</v>
      </c>
      <c r="AP323" s="279">
        <f t="shared" si="100"/>
        <v>7369.23</v>
      </c>
      <c r="AQ323" s="279">
        <f t="shared" si="100"/>
        <v>7369.23</v>
      </c>
      <c r="AR323" s="279">
        <f t="shared" si="92"/>
        <v>7369.23</v>
      </c>
      <c r="AS323" s="279">
        <f t="shared" si="92"/>
        <v>7369.23</v>
      </c>
      <c r="AT323" s="279">
        <f t="shared" si="92"/>
        <v>7369.23</v>
      </c>
      <c r="AU323" s="280">
        <f t="shared" si="89"/>
        <v>88430.759999999966</v>
      </c>
      <c r="AV323" s="280">
        <f t="shared" si="99"/>
        <v>7369.23</v>
      </c>
      <c r="AW323" s="280">
        <f t="shared" si="99"/>
        <v>7369.23</v>
      </c>
      <c r="AX323" s="280">
        <f t="shared" si="99"/>
        <v>7369.23</v>
      </c>
      <c r="AY323" s="280">
        <f t="shared" si="98"/>
        <v>7369.23</v>
      </c>
      <c r="AZ323" s="280">
        <f t="shared" si="95"/>
        <v>7369.23</v>
      </c>
      <c r="BA323" s="280">
        <f t="shared" si="96"/>
        <v>7369.23</v>
      </c>
      <c r="BB323" s="280">
        <f t="shared" si="97"/>
        <v>7369.23</v>
      </c>
      <c r="BC323" s="280">
        <f t="shared" si="94"/>
        <v>7369.23</v>
      </c>
      <c r="BD323" s="280">
        <f t="shared" si="94"/>
        <v>7369.23</v>
      </c>
      <c r="BE323" s="280">
        <f t="shared" si="94"/>
        <v>7369.23</v>
      </c>
      <c r="BF323" s="280">
        <f t="shared" si="91"/>
        <v>7369.23</v>
      </c>
      <c r="BG323" s="280">
        <f t="shared" si="91"/>
        <v>7369.23</v>
      </c>
      <c r="BH323" s="280">
        <f t="shared" si="91"/>
        <v>7369.23</v>
      </c>
      <c r="BI323" s="280">
        <f t="shared" si="91"/>
        <v>7369.23</v>
      </c>
      <c r="BJ323" s="280">
        <f t="shared" si="91"/>
        <v>7369.23</v>
      </c>
      <c r="BK323" s="280">
        <f t="shared" si="91"/>
        <v>7688.1</v>
      </c>
      <c r="BL323" s="279">
        <f t="shared" si="90"/>
        <v>88749.629999999976</v>
      </c>
    </row>
    <row r="324" spans="1:64" x14ac:dyDescent="0.25">
      <c r="A324" s="268" t="s">
        <v>352</v>
      </c>
      <c r="B324" s="175">
        <v>5.8400000000000001E-2</v>
      </c>
      <c r="C324" s="175">
        <v>5.8400000000000001E-2</v>
      </c>
      <c r="D324" s="272">
        <v>3326335.69</v>
      </c>
      <c r="E324" s="272">
        <v>3326335.69</v>
      </c>
      <c r="F324" s="272">
        <v>3326335.69</v>
      </c>
      <c r="G324" s="272">
        <v>3326335.69</v>
      </c>
      <c r="H324" s="272">
        <v>3326335.69</v>
      </c>
      <c r="I324" s="272">
        <v>3326335.69</v>
      </c>
      <c r="J324" s="272">
        <v>3326335.69</v>
      </c>
      <c r="K324" s="272">
        <v>3326335.69</v>
      </c>
      <c r="L324" s="272">
        <v>3326335.69</v>
      </c>
      <c r="M324" s="272">
        <v>3326335.69</v>
      </c>
      <c r="N324" s="272">
        <v>3326335.69</v>
      </c>
      <c r="O324" s="272">
        <v>3326335.69</v>
      </c>
      <c r="P324" s="272">
        <f t="shared" si="87"/>
        <v>39916028.280000001</v>
      </c>
      <c r="Q324" s="272">
        <v>3326335.69</v>
      </c>
      <c r="R324" s="272">
        <v>3326335.69</v>
      </c>
      <c r="S324" s="272">
        <v>3326335.69</v>
      </c>
      <c r="T324" s="272">
        <v>3326335.69</v>
      </c>
      <c r="U324" s="272">
        <v>3326335.69</v>
      </c>
      <c r="V324" s="272">
        <v>3326335.69</v>
      </c>
      <c r="W324" s="272">
        <v>3326335.69</v>
      </c>
      <c r="X324" s="272">
        <v>3326335.69</v>
      </c>
      <c r="Y324" s="272">
        <v>3326335.69</v>
      </c>
      <c r="Z324" s="272">
        <v>3326335.69</v>
      </c>
      <c r="AA324" s="272">
        <v>3326335.69</v>
      </c>
      <c r="AB324" s="272">
        <v>3326335.69</v>
      </c>
      <c r="AC324" s="272">
        <v>3326335.69</v>
      </c>
      <c r="AD324" s="272">
        <v>3326335.69</v>
      </c>
      <c r="AE324" s="272">
        <v>3326335.69</v>
      </c>
      <c r="AF324" s="272">
        <v>3326335.69</v>
      </c>
      <c r="AG324" s="170">
        <f t="shared" si="88"/>
        <v>39916028.280000001</v>
      </c>
      <c r="AI324" s="279">
        <f t="shared" si="101"/>
        <v>16188.17</v>
      </c>
      <c r="AJ324" s="279">
        <f t="shared" si="101"/>
        <v>16188.17</v>
      </c>
      <c r="AK324" s="279">
        <f t="shared" si="101"/>
        <v>16188.17</v>
      </c>
      <c r="AL324" s="279">
        <f t="shared" si="100"/>
        <v>16188.17</v>
      </c>
      <c r="AM324" s="279">
        <f t="shared" si="100"/>
        <v>16188.17</v>
      </c>
      <c r="AN324" s="279">
        <f t="shared" si="100"/>
        <v>16188.17</v>
      </c>
      <c r="AO324" s="279">
        <f t="shared" si="100"/>
        <v>16188.17</v>
      </c>
      <c r="AP324" s="279">
        <f t="shared" si="100"/>
        <v>16188.17</v>
      </c>
      <c r="AQ324" s="279">
        <f t="shared" si="100"/>
        <v>16188.17</v>
      </c>
      <c r="AR324" s="279">
        <f t="shared" si="92"/>
        <v>16188.17</v>
      </c>
      <c r="AS324" s="279">
        <f t="shared" si="92"/>
        <v>16188.17</v>
      </c>
      <c r="AT324" s="279">
        <f t="shared" si="92"/>
        <v>16188.17</v>
      </c>
      <c r="AU324" s="280">
        <f t="shared" si="89"/>
        <v>194258.04000000004</v>
      </c>
      <c r="AV324" s="280">
        <f t="shared" si="99"/>
        <v>16188.17</v>
      </c>
      <c r="AW324" s="280">
        <f t="shared" si="99"/>
        <v>16188.17</v>
      </c>
      <c r="AX324" s="280">
        <f t="shared" si="99"/>
        <v>16188.17</v>
      </c>
      <c r="AY324" s="280">
        <f t="shared" si="98"/>
        <v>16188.17</v>
      </c>
      <c r="AZ324" s="280">
        <f t="shared" si="95"/>
        <v>16188.17</v>
      </c>
      <c r="BA324" s="280">
        <f t="shared" si="96"/>
        <v>16188.17</v>
      </c>
      <c r="BB324" s="280">
        <f t="shared" si="97"/>
        <v>16188.17</v>
      </c>
      <c r="BC324" s="280">
        <f t="shared" si="94"/>
        <v>16188.17</v>
      </c>
      <c r="BD324" s="280">
        <f t="shared" si="94"/>
        <v>16188.17</v>
      </c>
      <c r="BE324" s="280">
        <f t="shared" si="94"/>
        <v>16188.17</v>
      </c>
      <c r="BF324" s="280">
        <f t="shared" si="91"/>
        <v>16188.17</v>
      </c>
      <c r="BG324" s="280">
        <f t="shared" si="91"/>
        <v>16188.17</v>
      </c>
      <c r="BH324" s="280">
        <f t="shared" si="91"/>
        <v>16188.17</v>
      </c>
      <c r="BI324" s="280">
        <f t="shared" si="91"/>
        <v>16188.17</v>
      </c>
      <c r="BJ324" s="280">
        <f t="shared" si="91"/>
        <v>16188.17</v>
      </c>
      <c r="BK324" s="280">
        <f t="shared" si="91"/>
        <v>16188.17</v>
      </c>
      <c r="BL324" s="279">
        <f t="shared" si="90"/>
        <v>194258.04000000004</v>
      </c>
    </row>
    <row r="325" spans="1:64" x14ac:dyDescent="0.25">
      <c r="A325" s="268" t="s">
        <v>353</v>
      </c>
      <c r="B325" s="175">
        <v>3.6400000000000002E-2</v>
      </c>
      <c r="C325" s="175">
        <v>3.6400000000000002E-2</v>
      </c>
      <c r="D325" s="272">
        <v>4722165.1500000004</v>
      </c>
      <c r="E325" s="272">
        <v>4722165.1500000004</v>
      </c>
      <c r="F325" s="272">
        <v>4722165.1500000004</v>
      </c>
      <c r="G325" s="272">
        <v>4722165.1500000004</v>
      </c>
      <c r="H325" s="272">
        <v>4722165.1500000004</v>
      </c>
      <c r="I325" s="272">
        <v>4722165.1500000004</v>
      </c>
      <c r="J325" s="272">
        <v>4722165.1500000004</v>
      </c>
      <c r="K325" s="272">
        <v>4722165.1500000004</v>
      </c>
      <c r="L325" s="272">
        <v>4722165.1500000004</v>
      </c>
      <c r="M325" s="272">
        <v>4722165.1500000004</v>
      </c>
      <c r="N325" s="272">
        <v>4722165.1500000004</v>
      </c>
      <c r="O325" s="272">
        <v>4722165.1500000004</v>
      </c>
      <c r="P325" s="272">
        <f t="shared" si="87"/>
        <v>56665981.79999999</v>
      </c>
      <c r="Q325" s="272">
        <v>4722165.1500000004</v>
      </c>
      <c r="R325" s="272">
        <v>4722165.1500000004</v>
      </c>
      <c r="S325" s="272">
        <v>4722165.1500000004</v>
      </c>
      <c r="T325" s="272">
        <v>4722165.1500000004</v>
      </c>
      <c r="U325" s="272">
        <v>4722165.1500000004</v>
      </c>
      <c r="V325" s="272">
        <v>4722165.1500000004</v>
      </c>
      <c r="W325" s="272">
        <v>4722165.1500000004</v>
      </c>
      <c r="X325" s="272">
        <v>4722165.1500000004</v>
      </c>
      <c r="Y325" s="272">
        <v>4722165.1500000004</v>
      </c>
      <c r="Z325" s="272">
        <v>4722165.1500000004</v>
      </c>
      <c r="AA325" s="272">
        <v>4722165.1500000004</v>
      </c>
      <c r="AB325" s="272">
        <v>4722165.1500000004</v>
      </c>
      <c r="AC325" s="272">
        <v>4722165.1500000004</v>
      </c>
      <c r="AD325" s="272">
        <v>4722165.1500000004</v>
      </c>
      <c r="AE325" s="272">
        <v>4722165.1500000004</v>
      </c>
      <c r="AF325" s="272">
        <v>4722165.1500000004</v>
      </c>
      <c r="AG325" s="170">
        <f t="shared" si="88"/>
        <v>56665981.79999999</v>
      </c>
      <c r="AI325" s="279">
        <f t="shared" si="101"/>
        <v>14323.9</v>
      </c>
      <c r="AJ325" s="279">
        <f t="shared" si="101"/>
        <v>14323.9</v>
      </c>
      <c r="AK325" s="279">
        <f t="shared" si="101"/>
        <v>14323.9</v>
      </c>
      <c r="AL325" s="279">
        <f t="shared" si="100"/>
        <v>14323.9</v>
      </c>
      <c r="AM325" s="279">
        <f t="shared" si="100"/>
        <v>14323.9</v>
      </c>
      <c r="AN325" s="279">
        <f t="shared" si="100"/>
        <v>14323.9</v>
      </c>
      <c r="AO325" s="279">
        <f t="shared" si="100"/>
        <v>14323.9</v>
      </c>
      <c r="AP325" s="279">
        <f t="shared" si="100"/>
        <v>14323.9</v>
      </c>
      <c r="AQ325" s="279">
        <f t="shared" si="100"/>
        <v>14323.9</v>
      </c>
      <c r="AR325" s="279">
        <f t="shared" si="92"/>
        <v>14323.9</v>
      </c>
      <c r="AS325" s="279">
        <f t="shared" si="92"/>
        <v>14323.9</v>
      </c>
      <c r="AT325" s="279">
        <f t="shared" si="92"/>
        <v>14323.9</v>
      </c>
      <c r="AU325" s="280">
        <f t="shared" si="89"/>
        <v>171886.79999999996</v>
      </c>
      <c r="AV325" s="280">
        <f t="shared" si="99"/>
        <v>14323.9</v>
      </c>
      <c r="AW325" s="280">
        <f t="shared" si="99"/>
        <v>14323.9</v>
      </c>
      <c r="AX325" s="280">
        <f t="shared" si="99"/>
        <v>14323.9</v>
      </c>
      <c r="AY325" s="280">
        <f t="shared" si="98"/>
        <v>14323.9</v>
      </c>
      <c r="AZ325" s="280">
        <f t="shared" si="95"/>
        <v>14323.9</v>
      </c>
      <c r="BA325" s="280">
        <f t="shared" si="96"/>
        <v>14323.9</v>
      </c>
      <c r="BB325" s="280">
        <f t="shared" si="97"/>
        <v>14323.9</v>
      </c>
      <c r="BC325" s="280">
        <f t="shared" si="94"/>
        <v>14323.9</v>
      </c>
      <c r="BD325" s="280">
        <f t="shared" si="94"/>
        <v>14323.9</v>
      </c>
      <c r="BE325" s="280">
        <f t="shared" si="94"/>
        <v>14323.9</v>
      </c>
      <c r="BF325" s="280">
        <f t="shared" si="91"/>
        <v>14323.9</v>
      </c>
      <c r="BG325" s="280">
        <f t="shared" si="91"/>
        <v>14323.9</v>
      </c>
      <c r="BH325" s="280">
        <f t="shared" si="91"/>
        <v>14323.9</v>
      </c>
      <c r="BI325" s="280">
        <f t="shared" si="91"/>
        <v>14323.9</v>
      </c>
      <c r="BJ325" s="280">
        <f t="shared" si="91"/>
        <v>14323.9</v>
      </c>
      <c r="BK325" s="280">
        <f t="shared" si="91"/>
        <v>14323.9</v>
      </c>
      <c r="BL325" s="279">
        <f t="shared" si="90"/>
        <v>171886.79999999996</v>
      </c>
    </row>
    <row r="326" spans="1:64" x14ac:dyDescent="0.25">
      <c r="A326" s="268" t="s">
        <v>354</v>
      </c>
      <c r="B326" s="175">
        <v>4.36E-2</v>
      </c>
      <c r="C326" s="175">
        <v>4.36E-2</v>
      </c>
      <c r="D326" s="272">
        <v>445469.72</v>
      </c>
      <c r="E326" s="272">
        <v>445469.72</v>
      </c>
      <c r="F326" s="272">
        <v>445469.72</v>
      </c>
      <c r="G326" s="272">
        <v>445469.72</v>
      </c>
      <c r="H326" s="272">
        <v>445469.72</v>
      </c>
      <c r="I326" s="272">
        <v>445469.72</v>
      </c>
      <c r="J326" s="272">
        <v>445469.72</v>
      </c>
      <c r="K326" s="272">
        <v>445469.72</v>
      </c>
      <c r="L326" s="272">
        <v>445469.72</v>
      </c>
      <c r="M326" s="272">
        <v>445469.72</v>
      </c>
      <c r="N326" s="272">
        <v>445469.72</v>
      </c>
      <c r="O326" s="272">
        <v>445469.72</v>
      </c>
      <c r="P326" s="272">
        <f t="shared" ref="P326:P389" si="102">SUM(D326:O326)</f>
        <v>5345636.6399999978</v>
      </c>
      <c r="Q326" s="272">
        <v>445469.72</v>
      </c>
      <c r="R326" s="272">
        <v>445469.72</v>
      </c>
      <c r="S326" s="272">
        <v>445469.72</v>
      </c>
      <c r="T326" s="272">
        <v>445469.72</v>
      </c>
      <c r="U326" s="272">
        <v>445469.72</v>
      </c>
      <c r="V326" s="272">
        <v>445469.72</v>
      </c>
      <c r="W326" s="272">
        <v>445469.72</v>
      </c>
      <c r="X326" s="272">
        <v>445469.72</v>
      </c>
      <c r="Y326" s="272">
        <v>445469.72</v>
      </c>
      <c r="Z326" s="272">
        <v>445469.72</v>
      </c>
      <c r="AA326" s="272">
        <v>445469.72</v>
      </c>
      <c r="AB326" s="272">
        <v>445469.72</v>
      </c>
      <c r="AC326" s="272">
        <v>445469.72</v>
      </c>
      <c r="AD326" s="272">
        <v>445469.72</v>
      </c>
      <c r="AE326" s="272">
        <v>445469.72</v>
      </c>
      <c r="AF326" s="272">
        <v>445469.72</v>
      </c>
      <c r="AG326" s="170">
        <f t="shared" ref="AG326:AG389" si="103">SUM(U326:AF326)</f>
        <v>5345636.6399999978</v>
      </c>
      <c r="AI326" s="279">
        <f t="shared" si="101"/>
        <v>1618.54</v>
      </c>
      <c r="AJ326" s="279">
        <f t="shared" si="101"/>
        <v>1618.54</v>
      </c>
      <c r="AK326" s="279">
        <f t="shared" si="101"/>
        <v>1618.54</v>
      </c>
      <c r="AL326" s="279">
        <f t="shared" si="100"/>
        <v>1618.54</v>
      </c>
      <c r="AM326" s="279">
        <f t="shared" si="100"/>
        <v>1618.54</v>
      </c>
      <c r="AN326" s="279">
        <f t="shared" si="100"/>
        <v>1618.54</v>
      </c>
      <c r="AO326" s="279">
        <f t="shared" si="100"/>
        <v>1618.54</v>
      </c>
      <c r="AP326" s="279">
        <f t="shared" si="100"/>
        <v>1618.54</v>
      </c>
      <c r="AQ326" s="279">
        <f t="shared" si="100"/>
        <v>1618.54</v>
      </c>
      <c r="AR326" s="279">
        <f t="shared" si="92"/>
        <v>1618.54</v>
      </c>
      <c r="AS326" s="279">
        <f t="shared" si="92"/>
        <v>1618.54</v>
      </c>
      <c r="AT326" s="279">
        <f t="shared" si="92"/>
        <v>1618.54</v>
      </c>
      <c r="AU326" s="280">
        <f t="shared" ref="AU326:AU389" si="104">SUM(AI326:AT326)</f>
        <v>19422.480000000003</v>
      </c>
      <c r="AV326" s="280">
        <f t="shared" si="99"/>
        <v>1618.54</v>
      </c>
      <c r="AW326" s="280">
        <f t="shared" si="99"/>
        <v>1618.54</v>
      </c>
      <c r="AX326" s="280">
        <f t="shared" si="99"/>
        <v>1618.54</v>
      </c>
      <c r="AY326" s="280">
        <f t="shared" si="98"/>
        <v>1618.54</v>
      </c>
      <c r="AZ326" s="280">
        <f t="shared" si="95"/>
        <v>1618.54</v>
      </c>
      <c r="BA326" s="280">
        <f t="shared" si="96"/>
        <v>1618.54</v>
      </c>
      <c r="BB326" s="280">
        <f t="shared" si="97"/>
        <v>1618.54</v>
      </c>
      <c r="BC326" s="280">
        <f t="shared" si="94"/>
        <v>1618.54</v>
      </c>
      <c r="BD326" s="280">
        <f t="shared" si="94"/>
        <v>1618.54</v>
      </c>
      <c r="BE326" s="280">
        <f t="shared" si="94"/>
        <v>1618.54</v>
      </c>
      <c r="BF326" s="280">
        <f t="shared" si="91"/>
        <v>1618.54</v>
      </c>
      <c r="BG326" s="280">
        <f t="shared" si="91"/>
        <v>1618.54</v>
      </c>
      <c r="BH326" s="280">
        <f t="shared" si="91"/>
        <v>1618.54</v>
      </c>
      <c r="BI326" s="280">
        <f t="shared" si="91"/>
        <v>1618.54</v>
      </c>
      <c r="BJ326" s="280">
        <f t="shared" si="91"/>
        <v>1618.54</v>
      </c>
      <c r="BK326" s="280">
        <f t="shared" si="91"/>
        <v>1618.54</v>
      </c>
      <c r="BL326" s="279">
        <f t="shared" ref="BL326:BL389" si="105">SUM(AZ326:BK326)</f>
        <v>19422.480000000003</v>
      </c>
    </row>
    <row r="327" spans="1:64" x14ac:dyDescent="0.25">
      <c r="A327" s="268" t="s">
        <v>355</v>
      </c>
      <c r="B327" s="175">
        <v>0.22160000000000002</v>
      </c>
      <c r="C327" s="175">
        <v>0.22160000000000002</v>
      </c>
      <c r="D327" s="272">
        <v>816263.41</v>
      </c>
      <c r="E327" s="272">
        <v>816263.41</v>
      </c>
      <c r="F327" s="272">
        <v>816263.41</v>
      </c>
      <c r="G327" s="272">
        <v>816263.41</v>
      </c>
      <c r="H327" s="272">
        <v>816263.41</v>
      </c>
      <c r="I327" s="272">
        <v>816263.41</v>
      </c>
      <c r="J327" s="272">
        <v>816263.41</v>
      </c>
      <c r="K327" s="272">
        <v>816263.41</v>
      </c>
      <c r="L327" s="272">
        <v>816263.41</v>
      </c>
      <c r="M327" s="272">
        <v>816263.41</v>
      </c>
      <c r="N327" s="272">
        <v>816263.41</v>
      </c>
      <c r="O327" s="272">
        <v>816263.41</v>
      </c>
      <c r="P327" s="272">
        <f t="shared" si="102"/>
        <v>9795160.9199999999</v>
      </c>
      <c r="Q327" s="272">
        <v>816263.41</v>
      </c>
      <c r="R327" s="272">
        <v>816263.41</v>
      </c>
      <c r="S327" s="272">
        <v>816263.41</v>
      </c>
      <c r="T327" s="272">
        <v>816263.41</v>
      </c>
      <c r="U327" s="272">
        <v>816263.41</v>
      </c>
      <c r="V327" s="272">
        <v>816263.41</v>
      </c>
      <c r="W327" s="272">
        <v>816263.41</v>
      </c>
      <c r="X327" s="272">
        <v>816263.41</v>
      </c>
      <c r="Y327" s="272">
        <v>816263.41</v>
      </c>
      <c r="Z327" s="272">
        <v>816263.41</v>
      </c>
      <c r="AA327" s="272">
        <v>816263.41</v>
      </c>
      <c r="AB327" s="272">
        <v>816263.41</v>
      </c>
      <c r="AC327" s="272">
        <v>816263.41</v>
      </c>
      <c r="AD327" s="272">
        <v>816263.41</v>
      </c>
      <c r="AE327" s="272">
        <v>816263.41</v>
      </c>
      <c r="AF327" s="272">
        <v>816263.41</v>
      </c>
      <c r="AG327" s="170">
        <f t="shared" si="103"/>
        <v>9795160.9199999999</v>
      </c>
      <c r="AI327" s="279">
        <f t="shared" si="101"/>
        <v>15073.66</v>
      </c>
      <c r="AJ327" s="279">
        <f t="shared" si="101"/>
        <v>15073.66</v>
      </c>
      <c r="AK327" s="279">
        <f t="shared" si="101"/>
        <v>15073.66</v>
      </c>
      <c r="AL327" s="279">
        <f t="shared" si="100"/>
        <v>15073.66</v>
      </c>
      <c r="AM327" s="279">
        <f t="shared" si="100"/>
        <v>15073.66</v>
      </c>
      <c r="AN327" s="279">
        <f t="shared" si="100"/>
        <v>15073.66</v>
      </c>
      <c r="AO327" s="279">
        <f t="shared" si="100"/>
        <v>15073.66</v>
      </c>
      <c r="AP327" s="279">
        <f t="shared" si="100"/>
        <v>15073.66</v>
      </c>
      <c r="AQ327" s="279">
        <f t="shared" si="100"/>
        <v>15073.66</v>
      </c>
      <c r="AR327" s="279">
        <f t="shared" si="92"/>
        <v>15073.66</v>
      </c>
      <c r="AS327" s="279">
        <f t="shared" si="92"/>
        <v>15073.66</v>
      </c>
      <c r="AT327" s="279">
        <f t="shared" si="92"/>
        <v>15073.66</v>
      </c>
      <c r="AU327" s="280">
        <f t="shared" si="104"/>
        <v>180883.92</v>
      </c>
      <c r="AV327" s="280">
        <f t="shared" si="99"/>
        <v>15073.66</v>
      </c>
      <c r="AW327" s="280">
        <f t="shared" si="99"/>
        <v>15073.66</v>
      </c>
      <c r="AX327" s="280">
        <f t="shared" si="99"/>
        <v>15073.66</v>
      </c>
      <c r="AY327" s="280">
        <f t="shared" si="98"/>
        <v>15073.66</v>
      </c>
      <c r="AZ327" s="280">
        <f t="shared" si="95"/>
        <v>15073.66</v>
      </c>
      <c r="BA327" s="280">
        <f t="shared" si="96"/>
        <v>15073.66</v>
      </c>
      <c r="BB327" s="280">
        <f t="shared" si="97"/>
        <v>15073.66</v>
      </c>
      <c r="BC327" s="280">
        <f t="shared" si="94"/>
        <v>15073.66</v>
      </c>
      <c r="BD327" s="280">
        <f t="shared" si="94"/>
        <v>15073.66</v>
      </c>
      <c r="BE327" s="280">
        <f t="shared" si="94"/>
        <v>15073.66</v>
      </c>
      <c r="BF327" s="280">
        <f t="shared" si="91"/>
        <v>15073.66</v>
      </c>
      <c r="BG327" s="280">
        <f t="shared" si="91"/>
        <v>15073.66</v>
      </c>
      <c r="BH327" s="280">
        <f t="shared" si="91"/>
        <v>15073.66</v>
      </c>
      <c r="BI327" s="280">
        <f t="shared" si="91"/>
        <v>15073.66</v>
      </c>
      <c r="BJ327" s="280">
        <f t="shared" si="91"/>
        <v>15073.66</v>
      </c>
      <c r="BK327" s="280">
        <f t="shared" si="91"/>
        <v>15073.66</v>
      </c>
      <c r="BL327" s="279">
        <f t="shared" si="105"/>
        <v>180883.92</v>
      </c>
    </row>
    <row r="328" spans="1:64" x14ac:dyDescent="0.25">
      <c r="A328" s="268" t="s">
        <v>356</v>
      </c>
      <c r="B328" s="175">
        <v>4.0099999999999997E-2</v>
      </c>
      <c r="C328" s="175">
        <v>4.0099999999999997E-2</v>
      </c>
      <c r="D328" s="272">
        <v>2499650.62</v>
      </c>
      <c r="E328" s="272">
        <v>2499650.62</v>
      </c>
      <c r="F328" s="272">
        <v>2499650.62</v>
      </c>
      <c r="G328" s="272">
        <v>2499650.62</v>
      </c>
      <c r="H328" s="272">
        <v>2499650.62</v>
      </c>
      <c r="I328" s="272">
        <v>2499650.62</v>
      </c>
      <c r="J328" s="272">
        <v>2499650.62</v>
      </c>
      <c r="K328" s="272">
        <v>2499650.62</v>
      </c>
      <c r="L328" s="272">
        <v>2499650.62</v>
      </c>
      <c r="M328" s="272">
        <v>2499650.62</v>
      </c>
      <c r="N328" s="272">
        <v>2499650.62</v>
      </c>
      <c r="O328" s="272">
        <v>2499650.62</v>
      </c>
      <c r="P328" s="272">
        <f t="shared" si="102"/>
        <v>29995807.440000009</v>
      </c>
      <c r="Q328" s="272">
        <v>2499650.62</v>
      </c>
      <c r="R328" s="272">
        <v>2499650.62</v>
      </c>
      <c r="S328" s="272">
        <v>2499650.62</v>
      </c>
      <c r="T328" s="272">
        <v>2499650.62</v>
      </c>
      <c r="U328" s="272">
        <v>2499650.62</v>
      </c>
      <c r="V328" s="272">
        <v>2499650.62</v>
      </c>
      <c r="W328" s="272">
        <v>2499650.62</v>
      </c>
      <c r="X328" s="272">
        <v>2499650.62</v>
      </c>
      <c r="Y328" s="272">
        <v>2499650.62</v>
      </c>
      <c r="Z328" s="272">
        <v>2499650.62</v>
      </c>
      <c r="AA328" s="272">
        <v>2499650.62</v>
      </c>
      <c r="AB328" s="272">
        <v>2499650.62</v>
      </c>
      <c r="AC328" s="272">
        <v>2499650.62</v>
      </c>
      <c r="AD328" s="272">
        <v>2499650.62</v>
      </c>
      <c r="AE328" s="272">
        <v>2499650.62</v>
      </c>
      <c r="AF328" s="272">
        <v>2499650.62</v>
      </c>
      <c r="AG328" s="170">
        <f t="shared" si="103"/>
        <v>29995807.440000009</v>
      </c>
      <c r="AI328" s="279">
        <f t="shared" si="101"/>
        <v>8353</v>
      </c>
      <c r="AJ328" s="279">
        <f t="shared" si="101"/>
        <v>8353</v>
      </c>
      <c r="AK328" s="279">
        <f t="shared" si="101"/>
        <v>8353</v>
      </c>
      <c r="AL328" s="279">
        <f t="shared" si="100"/>
        <v>8353</v>
      </c>
      <c r="AM328" s="279">
        <f t="shared" si="100"/>
        <v>8353</v>
      </c>
      <c r="AN328" s="279">
        <f t="shared" si="100"/>
        <v>8353</v>
      </c>
      <c r="AO328" s="279">
        <f t="shared" si="100"/>
        <v>8353</v>
      </c>
      <c r="AP328" s="279">
        <f t="shared" si="100"/>
        <v>8353</v>
      </c>
      <c r="AQ328" s="279">
        <f t="shared" si="100"/>
        <v>8353</v>
      </c>
      <c r="AR328" s="279">
        <f t="shared" si="92"/>
        <v>8353</v>
      </c>
      <c r="AS328" s="279">
        <f t="shared" si="92"/>
        <v>8353</v>
      </c>
      <c r="AT328" s="279">
        <f t="shared" si="92"/>
        <v>8353</v>
      </c>
      <c r="AU328" s="280">
        <f t="shared" si="104"/>
        <v>100236</v>
      </c>
      <c r="AV328" s="280">
        <f t="shared" si="99"/>
        <v>8353</v>
      </c>
      <c r="AW328" s="280">
        <f t="shared" si="99"/>
        <v>8353</v>
      </c>
      <c r="AX328" s="280">
        <f t="shared" si="99"/>
        <v>8353</v>
      </c>
      <c r="AY328" s="280">
        <f t="shared" si="98"/>
        <v>8353</v>
      </c>
      <c r="AZ328" s="280">
        <f t="shared" si="95"/>
        <v>8353</v>
      </c>
      <c r="BA328" s="280">
        <f t="shared" si="96"/>
        <v>8353</v>
      </c>
      <c r="BB328" s="280">
        <f t="shared" si="97"/>
        <v>8353</v>
      </c>
      <c r="BC328" s="280">
        <f t="shared" si="94"/>
        <v>8353</v>
      </c>
      <c r="BD328" s="280">
        <f t="shared" si="94"/>
        <v>8353</v>
      </c>
      <c r="BE328" s="280">
        <f t="shared" si="94"/>
        <v>8353</v>
      </c>
      <c r="BF328" s="280">
        <f t="shared" si="91"/>
        <v>8353</v>
      </c>
      <c r="BG328" s="280">
        <f t="shared" si="91"/>
        <v>8353</v>
      </c>
      <c r="BH328" s="280">
        <f t="shared" si="91"/>
        <v>8353</v>
      </c>
      <c r="BI328" s="280">
        <f t="shared" si="91"/>
        <v>8353</v>
      </c>
      <c r="BJ328" s="280">
        <f t="shared" si="91"/>
        <v>8353</v>
      </c>
      <c r="BK328" s="280">
        <f t="shared" si="91"/>
        <v>8353</v>
      </c>
      <c r="BL328" s="279">
        <f t="shared" si="105"/>
        <v>100236</v>
      </c>
    </row>
    <row r="329" spans="1:64" x14ac:dyDescent="0.25">
      <c r="A329" s="268" t="s">
        <v>357</v>
      </c>
      <c r="B329" s="175">
        <v>4.0399999999999998E-2</v>
      </c>
      <c r="C329" s="175">
        <v>4.0399999999999998E-2</v>
      </c>
      <c r="D329" s="272">
        <v>11938602.17</v>
      </c>
      <c r="E329" s="272">
        <v>11941380.42</v>
      </c>
      <c r="F329" s="272">
        <v>11941907.41</v>
      </c>
      <c r="G329" s="272">
        <v>11941669.68</v>
      </c>
      <c r="H329" s="272">
        <v>11941760.199999999</v>
      </c>
      <c r="I329" s="272">
        <v>11941756.789999999</v>
      </c>
      <c r="J329" s="272">
        <v>11941662.870000001</v>
      </c>
      <c r="K329" s="272">
        <v>11941662.870000001</v>
      </c>
      <c r="L329" s="272">
        <v>11941662.870000001</v>
      </c>
      <c r="M329" s="272">
        <v>11941662.870000001</v>
      </c>
      <c r="N329" s="272">
        <v>11941662.870000001</v>
      </c>
      <c r="O329" s="272">
        <v>11941662.870000001</v>
      </c>
      <c r="P329" s="272">
        <f t="shared" si="102"/>
        <v>143297053.89000002</v>
      </c>
      <c r="Q329" s="272">
        <v>11941662.870000001</v>
      </c>
      <c r="R329" s="272">
        <v>11941662.870000001</v>
      </c>
      <c r="S329" s="272">
        <v>11941662.870000001</v>
      </c>
      <c r="T329" s="272">
        <v>11941662.870000001</v>
      </c>
      <c r="U329" s="272">
        <v>11941662.870000001</v>
      </c>
      <c r="V329" s="272">
        <v>11941662.870000001</v>
      </c>
      <c r="W329" s="272">
        <v>11941662.870000001</v>
      </c>
      <c r="X329" s="272">
        <v>11941662.870000001</v>
      </c>
      <c r="Y329" s="272">
        <v>11941662.870000001</v>
      </c>
      <c r="Z329" s="272">
        <v>11941662.870000001</v>
      </c>
      <c r="AA329" s="272">
        <v>11941662.870000001</v>
      </c>
      <c r="AB329" s="272">
        <v>11941662.870000001</v>
      </c>
      <c r="AC329" s="272">
        <v>11941662.870000001</v>
      </c>
      <c r="AD329" s="272">
        <v>11941662.870000001</v>
      </c>
      <c r="AE329" s="272">
        <v>11941662.870000001</v>
      </c>
      <c r="AF329" s="272">
        <v>11941662.870000001</v>
      </c>
      <c r="AG329" s="170">
        <f t="shared" si="103"/>
        <v>143299954.44000003</v>
      </c>
      <c r="AI329" s="279">
        <f t="shared" si="101"/>
        <v>40193.29</v>
      </c>
      <c r="AJ329" s="279">
        <f t="shared" si="101"/>
        <v>40202.65</v>
      </c>
      <c r="AK329" s="279">
        <f t="shared" si="101"/>
        <v>40204.42</v>
      </c>
      <c r="AL329" s="279">
        <f t="shared" si="100"/>
        <v>40203.620000000003</v>
      </c>
      <c r="AM329" s="279">
        <f t="shared" si="100"/>
        <v>40203.93</v>
      </c>
      <c r="AN329" s="279">
        <f t="shared" si="100"/>
        <v>40203.910000000003</v>
      </c>
      <c r="AO329" s="279">
        <f t="shared" si="100"/>
        <v>40203.599999999999</v>
      </c>
      <c r="AP329" s="279">
        <f t="shared" si="100"/>
        <v>40203.599999999999</v>
      </c>
      <c r="AQ329" s="279">
        <f t="shared" si="100"/>
        <v>40203.599999999999</v>
      </c>
      <c r="AR329" s="279">
        <f t="shared" si="92"/>
        <v>40203.599999999999</v>
      </c>
      <c r="AS329" s="279">
        <f t="shared" si="92"/>
        <v>40203.599999999999</v>
      </c>
      <c r="AT329" s="279">
        <f t="shared" si="92"/>
        <v>40203.599999999999</v>
      </c>
      <c r="AU329" s="280">
        <f t="shared" si="104"/>
        <v>482433.41999999987</v>
      </c>
      <c r="AV329" s="280">
        <f t="shared" si="99"/>
        <v>40203.599999999999</v>
      </c>
      <c r="AW329" s="280">
        <f t="shared" si="99"/>
        <v>40203.599999999999</v>
      </c>
      <c r="AX329" s="280">
        <f t="shared" si="99"/>
        <v>40203.599999999999</v>
      </c>
      <c r="AY329" s="280">
        <f t="shared" si="98"/>
        <v>40203.599999999999</v>
      </c>
      <c r="AZ329" s="280">
        <f t="shared" si="95"/>
        <v>40203.599999999999</v>
      </c>
      <c r="BA329" s="280">
        <f t="shared" si="96"/>
        <v>40203.599999999999</v>
      </c>
      <c r="BB329" s="280">
        <f t="shared" si="97"/>
        <v>40203.599999999999</v>
      </c>
      <c r="BC329" s="280">
        <f t="shared" si="94"/>
        <v>40203.599999999999</v>
      </c>
      <c r="BD329" s="280">
        <f t="shared" si="94"/>
        <v>40203.599999999999</v>
      </c>
      <c r="BE329" s="280">
        <f t="shared" si="94"/>
        <v>40203.599999999999</v>
      </c>
      <c r="BF329" s="280">
        <f t="shared" si="91"/>
        <v>40203.599999999999</v>
      </c>
      <c r="BG329" s="280">
        <f t="shared" si="91"/>
        <v>40203.599999999999</v>
      </c>
      <c r="BH329" s="280">
        <f t="shared" si="91"/>
        <v>40203.599999999999</v>
      </c>
      <c r="BI329" s="280">
        <f t="shared" si="91"/>
        <v>40203.599999999999</v>
      </c>
      <c r="BJ329" s="280">
        <f t="shared" si="91"/>
        <v>40203.599999999999</v>
      </c>
      <c r="BK329" s="280">
        <f t="shared" si="91"/>
        <v>40203.599999999999</v>
      </c>
      <c r="BL329" s="279">
        <f t="shared" si="105"/>
        <v>482443.1999999999</v>
      </c>
    </row>
    <row r="330" spans="1:64" x14ac:dyDescent="0.25">
      <c r="A330" s="268" t="s">
        <v>358</v>
      </c>
      <c r="B330" s="175">
        <v>4.1800000000000004E-2</v>
      </c>
      <c r="C330" s="175">
        <v>4.1800000000000004E-2</v>
      </c>
      <c r="D330" s="272">
        <v>1791485.27</v>
      </c>
      <c r="E330" s="272">
        <v>1791485.27</v>
      </c>
      <c r="F330" s="272">
        <v>1791485.27</v>
      </c>
      <c r="G330" s="272">
        <v>1791485.27</v>
      </c>
      <c r="H330" s="272">
        <v>1791485.27</v>
      </c>
      <c r="I330" s="272">
        <v>1791485.27</v>
      </c>
      <c r="J330" s="272">
        <v>1791485.27</v>
      </c>
      <c r="K330" s="272">
        <v>1791485.27</v>
      </c>
      <c r="L330" s="272">
        <v>1791485.27</v>
      </c>
      <c r="M330" s="272">
        <v>1791485.27</v>
      </c>
      <c r="N330" s="272">
        <v>1791485.27</v>
      </c>
      <c r="O330" s="272">
        <v>1791485.27</v>
      </c>
      <c r="P330" s="272">
        <f t="shared" si="102"/>
        <v>21497823.239999998</v>
      </c>
      <c r="Q330" s="272">
        <v>1791485.27</v>
      </c>
      <c r="R330" s="272">
        <v>1791485.27</v>
      </c>
      <c r="S330" s="272">
        <v>1791485.27</v>
      </c>
      <c r="T330" s="272">
        <v>1791485.27</v>
      </c>
      <c r="U330" s="272">
        <v>1791485.27</v>
      </c>
      <c r="V330" s="272">
        <v>1791485.27</v>
      </c>
      <c r="W330" s="272">
        <v>1791485.27</v>
      </c>
      <c r="X330" s="272">
        <v>1791485.27</v>
      </c>
      <c r="Y330" s="272">
        <v>1791485.27</v>
      </c>
      <c r="Z330" s="272">
        <v>1791485.27</v>
      </c>
      <c r="AA330" s="272">
        <v>1791485.27</v>
      </c>
      <c r="AB330" s="272">
        <v>1791485.27</v>
      </c>
      <c r="AC330" s="272">
        <v>1791485.27</v>
      </c>
      <c r="AD330" s="272">
        <v>1791485.27</v>
      </c>
      <c r="AE330" s="272">
        <v>1791485.27</v>
      </c>
      <c r="AF330" s="272">
        <v>1791485.27</v>
      </c>
      <c r="AG330" s="170">
        <f t="shared" si="103"/>
        <v>21497823.239999998</v>
      </c>
      <c r="AI330" s="279">
        <f t="shared" si="101"/>
        <v>6240.34</v>
      </c>
      <c r="AJ330" s="279">
        <f t="shared" si="101"/>
        <v>6240.34</v>
      </c>
      <c r="AK330" s="279">
        <f t="shared" si="101"/>
        <v>6240.34</v>
      </c>
      <c r="AL330" s="279">
        <f t="shared" si="100"/>
        <v>6240.34</v>
      </c>
      <c r="AM330" s="279">
        <f t="shared" si="100"/>
        <v>6240.34</v>
      </c>
      <c r="AN330" s="279">
        <f t="shared" si="100"/>
        <v>6240.34</v>
      </c>
      <c r="AO330" s="279">
        <f t="shared" si="100"/>
        <v>6240.34</v>
      </c>
      <c r="AP330" s="279">
        <f t="shared" si="100"/>
        <v>6240.34</v>
      </c>
      <c r="AQ330" s="279">
        <f t="shared" si="100"/>
        <v>6240.34</v>
      </c>
      <c r="AR330" s="279">
        <f t="shared" si="92"/>
        <v>6240.34</v>
      </c>
      <c r="AS330" s="279">
        <f t="shared" si="92"/>
        <v>6240.34</v>
      </c>
      <c r="AT330" s="279">
        <f t="shared" si="92"/>
        <v>6240.34</v>
      </c>
      <c r="AU330" s="280">
        <f t="shared" si="104"/>
        <v>74884.079999999987</v>
      </c>
      <c r="AV330" s="280">
        <f t="shared" si="99"/>
        <v>6240.34</v>
      </c>
      <c r="AW330" s="280">
        <f t="shared" si="99"/>
        <v>6240.34</v>
      </c>
      <c r="AX330" s="280">
        <f t="shared" si="99"/>
        <v>6240.34</v>
      </c>
      <c r="AY330" s="280">
        <f t="shared" si="98"/>
        <v>6240.34</v>
      </c>
      <c r="AZ330" s="280">
        <f t="shared" si="95"/>
        <v>6240.34</v>
      </c>
      <c r="BA330" s="280">
        <f t="shared" si="96"/>
        <v>6240.34</v>
      </c>
      <c r="BB330" s="280">
        <f t="shared" si="97"/>
        <v>6240.34</v>
      </c>
      <c r="BC330" s="280">
        <f t="shared" si="94"/>
        <v>6240.34</v>
      </c>
      <c r="BD330" s="280">
        <f t="shared" si="94"/>
        <v>6240.34</v>
      </c>
      <c r="BE330" s="280">
        <f t="shared" si="94"/>
        <v>6240.34</v>
      </c>
      <c r="BF330" s="280">
        <f t="shared" si="94"/>
        <v>6240.34</v>
      </c>
      <c r="BG330" s="280">
        <f t="shared" si="94"/>
        <v>6240.34</v>
      </c>
      <c r="BH330" s="280">
        <f t="shared" si="94"/>
        <v>6240.34</v>
      </c>
      <c r="BI330" s="280">
        <f t="shared" si="94"/>
        <v>6240.34</v>
      </c>
      <c r="BJ330" s="280">
        <f t="shared" si="94"/>
        <v>6240.34</v>
      </c>
      <c r="BK330" s="280">
        <f t="shared" si="94"/>
        <v>6240.34</v>
      </c>
      <c r="BL330" s="279">
        <f t="shared" si="105"/>
        <v>74884.079999999987</v>
      </c>
    </row>
    <row r="331" spans="1:64" x14ac:dyDescent="0.25">
      <c r="A331" s="268" t="s">
        <v>359</v>
      </c>
      <c r="B331" s="175">
        <v>4.2499999999999996E-2</v>
      </c>
      <c r="C331" s="175">
        <v>4.2499999999999996E-2</v>
      </c>
      <c r="D331" s="272">
        <v>4576825.3600000003</v>
      </c>
      <c r="E331" s="272">
        <v>4576825.3600000003</v>
      </c>
      <c r="F331" s="272">
        <v>4576825.3600000003</v>
      </c>
      <c r="G331" s="272">
        <v>4576825.3600000003</v>
      </c>
      <c r="H331" s="272">
        <v>4576825.3600000003</v>
      </c>
      <c r="I331" s="272">
        <v>4576825.3600000003</v>
      </c>
      <c r="J331" s="272">
        <v>4576825.3600000003</v>
      </c>
      <c r="K331" s="272">
        <v>4576825.3600000003</v>
      </c>
      <c r="L331" s="272">
        <v>4576825.3600000003</v>
      </c>
      <c r="M331" s="272">
        <v>4576825.3600000003</v>
      </c>
      <c r="N331" s="272">
        <v>4576825.3600000003</v>
      </c>
      <c r="O331" s="272">
        <v>4576825.3600000003</v>
      </c>
      <c r="P331" s="272">
        <f t="shared" si="102"/>
        <v>54921904.32</v>
      </c>
      <c r="Q331" s="272">
        <v>4576825.3600000003</v>
      </c>
      <c r="R331" s="272">
        <v>4576825.3600000003</v>
      </c>
      <c r="S331" s="272">
        <v>4576825.3600000003</v>
      </c>
      <c r="T331" s="272">
        <v>4576825.3600000003</v>
      </c>
      <c r="U331" s="272">
        <v>4576825.3600000003</v>
      </c>
      <c r="V331" s="272">
        <v>4576825.3600000003</v>
      </c>
      <c r="W331" s="272">
        <v>4576825.3600000003</v>
      </c>
      <c r="X331" s="272">
        <v>4576825.3600000003</v>
      </c>
      <c r="Y331" s="272">
        <v>4576825.3600000003</v>
      </c>
      <c r="Z331" s="272">
        <v>4576825.3600000003</v>
      </c>
      <c r="AA331" s="272">
        <v>4576825.3600000003</v>
      </c>
      <c r="AB331" s="272">
        <v>4576825.3600000003</v>
      </c>
      <c r="AC331" s="272">
        <v>4576825.3600000003</v>
      </c>
      <c r="AD331" s="272">
        <v>4576825.3600000003</v>
      </c>
      <c r="AE331" s="272">
        <v>4576825.3600000003</v>
      </c>
      <c r="AF331" s="272">
        <v>4576825.3600000003</v>
      </c>
      <c r="AG331" s="170">
        <f t="shared" si="103"/>
        <v>54921904.32</v>
      </c>
      <c r="AI331" s="279">
        <f t="shared" si="101"/>
        <v>16209.59</v>
      </c>
      <c r="AJ331" s="279">
        <f t="shared" si="101"/>
        <v>16209.59</v>
      </c>
      <c r="AK331" s="279">
        <f t="shared" si="101"/>
        <v>16209.59</v>
      </c>
      <c r="AL331" s="279">
        <f t="shared" si="100"/>
        <v>16209.59</v>
      </c>
      <c r="AM331" s="279">
        <f t="shared" si="100"/>
        <v>16209.59</v>
      </c>
      <c r="AN331" s="279">
        <f t="shared" si="100"/>
        <v>16209.59</v>
      </c>
      <c r="AO331" s="279">
        <f t="shared" si="100"/>
        <v>16209.59</v>
      </c>
      <c r="AP331" s="279">
        <f t="shared" si="100"/>
        <v>16209.59</v>
      </c>
      <c r="AQ331" s="279">
        <f t="shared" si="100"/>
        <v>16209.59</v>
      </c>
      <c r="AR331" s="279">
        <f t="shared" si="92"/>
        <v>16209.59</v>
      </c>
      <c r="AS331" s="279">
        <f t="shared" si="92"/>
        <v>16209.59</v>
      </c>
      <c r="AT331" s="279">
        <f t="shared" si="92"/>
        <v>16209.59</v>
      </c>
      <c r="AU331" s="280">
        <f t="shared" si="104"/>
        <v>194515.08</v>
      </c>
      <c r="AV331" s="280">
        <f t="shared" si="99"/>
        <v>16209.59</v>
      </c>
      <c r="AW331" s="280">
        <f t="shared" si="99"/>
        <v>16209.59</v>
      </c>
      <c r="AX331" s="280">
        <f t="shared" si="99"/>
        <v>16209.59</v>
      </c>
      <c r="AY331" s="280">
        <f t="shared" si="98"/>
        <v>16209.59</v>
      </c>
      <c r="AZ331" s="280">
        <f t="shared" si="95"/>
        <v>16209.59</v>
      </c>
      <c r="BA331" s="280">
        <f t="shared" si="96"/>
        <v>16209.59</v>
      </c>
      <c r="BB331" s="280">
        <f t="shared" si="97"/>
        <v>16209.59</v>
      </c>
      <c r="BC331" s="280">
        <f t="shared" si="94"/>
        <v>16209.59</v>
      </c>
      <c r="BD331" s="280">
        <f t="shared" si="94"/>
        <v>16209.59</v>
      </c>
      <c r="BE331" s="280">
        <f t="shared" si="94"/>
        <v>16209.59</v>
      </c>
      <c r="BF331" s="280">
        <f t="shared" si="94"/>
        <v>16209.59</v>
      </c>
      <c r="BG331" s="280">
        <f t="shared" si="94"/>
        <v>16209.59</v>
      </c>
      <c r="BH331" s="280">
        <f t="shared" si="94"/>
        <v>16209.59</v>
      </c>
      <c r="BI331" s="280">
        <f t="shared" si="94"/>
        <v>16209.59</v>
      </c>
      <c r="BJ331" s="280">
        <f t="shared" si="94"/>
        <v>16209.59</v>
      </c>
      <c r="BK331" s="280">
        <f t="shared" si="94"/>
        <v>16209.59</v>
      </c>
      <c r="BL331" s="279">
        <f t="shared" si="105"/>
        <v>194515.08</v>
      </c>
    </row>
    <row r="332" spans="1:64" x14ac:dyDescent="0.25">
      <c r="A332" s="268" t="s">
        <v>360</v>
      </c>
      <c r="B332" s="175">
        <v>4.1300000000000003E-2</v>
      </c>
      <c r="C332" s="175">
        <v>4.1300000000000003E-2</v>
      </c>
      <c r="D332" s="272">
        <v>3691212.54</v>
      </c>
      <c r="E332" s="272">
        <v>3691212.54</v>
      </c>
      <c r="F332" s="272">
        <v>3691212.54</v>
      </c>
      <c r="G332" s="272">
        <v>3691212.54</v>
      </c>
      <c r="H332" s="272">
        <v>3691212.54</v>
      </c>
      <c r="I332" s="272">
        <v>3691212.54</v>
      </c>
      <c r="J332" s="272">
        <v>3691212.54</v>
      </c>
      <c r="K332" s="272">
        <v>3691212.54</v>
      </c>
      <c r="L332" s="272">
        <v>3691212.54</v>
      </c>
      <c r="M332" s="272">
        <v>3691212.54</v>
      </c>
      <c r="N332" s="272">
        <v>3691212.54</v>
      </c>
      <c r="O332" s="272">
        <v>3691212.54</v>
      </c>
      <c r="P332" s="272">
        <f t="shared" si="102"/>
        <v>44294550.479999997</v>
      </c>
      <c r="Q332" s="272">
        <v>3691212.54</v>
      </c>
      <c r="R332" s="272">
        <v>3691212.54</v>
      </c>
      <c r="S332" s="272">
        <v>3691212.54</v>
      </c>
      <c r="T332" s="272">
        <v>3691212.54</v>
      </c>
      <c r="U332" s="272">
        <v>3691212.54</v>
      </c>
      <c r="V332" s="272">
        <v>3691212.54</v>
      </c>
      <c r="W332" s="272">
        <v>3691212.54</v>
      </c>
      <c r="X332" s="272">
        <v>3691212.54</v>
      </c>
      <c r="Y332" s="272">
        <v>3691212.54</v>
      </c>
      <c r="Z332" s="272">
        <v>3691212.54</v>
      </c>
      <c r="AA332" s="272">
        <v>3691212.54</v>
      </c>
      <c r="AB332" s="272">
        <v>3691212.54</v>
      </c>
      <c r="AC332" s="272">
        <v>3691212.54</v>
      </c>
      <c r="AD332" s="272">
        <v>3691212.54</v>
      </c>
      <c r="AE332" s="272">
        <v>3691212.54</v>
      </c>
      <c r="AF332" s="272">
        <v>3691212.54</v>
      </c>
      <c r="AG332" s="170">
        <f t="shared" si="103"/>
        <v>44294550.479999997</v>
      </c>
      <c r="AI332" s="279">
        <f t="shared" si="101"/>
        <v>12703.92</v>
      </c>
      <c r="AJ332" s="279">
        <f t="shared" si="101"/>
        <v>12703.92</v>
      </c>
      <c r="AK332" s="279">
        <f t="shared" si="101"/>
        <v>12703.92</v>
      </c>
      <c r="AL332" s="279">
        <f t="shared" si="100"/>
        <v>12703.92</v>
      </c>
      <c r="AM332" s="279">
        <f t="shared" si="100"/>
        <v>12703.92</v>
      </c>
      <c r="AN332" s="279">
        <f t="shared" si="100"/>
        <v>12703.92</v>
      </c>
      <c r="AO332" s="279">
        <f t="shared" si="100"/>
        <v>12703.92</v>
      </c>
      <c r="AP332" s="279">
        <f t="shared" si="100"/>
        <v>12703.92</v>
      </c>
      <c r="AQ332" s="279">
        <f t="shared" si="100"/>
        <v>12703.92</v>
      </c>
      <c r="AR332" s="279">
        <f t="shared" si="92"/>
        <v>12703.92</v>
      </c>
      <c r="AS332" s="279">
        <f t="shared" si="92"/>
        <v>12703.92</v>
      </c>
      <c r="AT332" s="279">
        <f t="shared" si="92"/>
        <v>12703.92</v>
      </c>
      <c r="AU332" s="280">
        <f t="shared" si="104"/>
        <v>152447.04000000001</v>
      </c>
      <c r="AV332" s="280">
        <f t="shared" si="99"/>
        <v>12703.92</v>
      </c>
      <c r="AW332" s="280">
        <f t="shared" si="99"/>
        <v>12703.92</v>
      </c>
      <c r="AX332" s="280">
        <f t="shared" si="99"/>
        <v>12703.92</v>
      </c>
      <c r="AY332" s="280">
        <f t="shared" si="98"/>
        <v>12703.92</v>
      </c>
      <c r="AZ332" s="280">
        <f t="shared" ref="AZ332:AZ357" si="106">ROUND(U332*$C332/12,2)</f>
        <v>12703.92</v>
      </c>
      <c r="BA332" s="280">
        <f t="shared" ref="BA332:BA357" si="107">ROUND(V332*$C332/12,2)</f>
        <v>12703.92</v>
      </c>
      <c r="BB332" s="280">
        <f t="shared" ref="BB332:BB357" si="108">ROUND(W332*$C332/12,2)</f>
        <v>12703.92</v>
      </c>
      <c r="BC332" s="280">
        <f t="shared" si="94"/>
        <v>12703.92</v>
      </c>
      <c r="BD332" s="280">
        <f t="shared" si="94"/>
        <v>12703.92</v>
      </c>
      <c r="BE332" s="280">
        <f t="shared" si="94"/>
        <v>12703.92</v>
      </c>
      <c r="BF332" s="280">
        <f t="shared" si="94"/>
        <v>12703.92</v>
      </c>
      <c r="BG332" s="280">
        <f t="shared" si="94"/>
        <v>12703.92</v>
      </c>
      <c r="BH332" s="280">
        <f t="shared" si="94"/>
        <v>12703.92</v>
      </c>
      <c r="BI332" s="280">
        <f t="shared" si="94"/>
        <v>12703.92</v>
      </c>
      <c r="BJ332" s="280">
        <f t="shared" si="94"/>
        <v>12703.92</v>
      </c>
      <c r="BK332" s="280">
        <f t="shared" si="94"/>
        <v>12703.92</v>
      </c>
      <c r="BL332" s="279">
        <f t="shared" si="105"/>
        <v>152447.04000000001</v>
      </c>
    </row>
    <row r="333" spans="1:64" x14ac:dyDescent="0.25">
      <c r="A333" s="268" t="s">
        <v>361</v>
      </c>
      <c r="B333" s="175">
        <v>3.7900000000000003E-2</v>
      </c>
      <c r="C333" s="175">
        <v>3.7900000000000003E-2</v>
      </c>
      <c r="D333" s="272">
        <v>3322731.71</v>
      </c>
      <c r="E333" s="272">
        <v>3322731.71</v>
      </c>
      <c r="F333" s="272">
        <v>3322731.71</v>
      </c>
      <c r="G333" s="272">
        <v>3322731.71</v>
      </c>
      <c r="H333" s="272">
        <v>3322731.71</v>
      </c>
      <c r="I333" s="272">
        <v>3322731.71</v>
      </c>
      <c r="J333" s="272">
        <v>3322731.71</v>
      </c>
      <c r="K333" s="272">
        <v>3322731.71</v>
      </c>
      <c r="L333" s="272">
        <v>3322731.71</v>
      </c>
      <c r="M333" s="272">
        <v>3322731.71</v>
      </c>
      <c r="N333" s="272">
        <v>3322731.71</v>
      </c>
      <c r="O333" s="272">
        <v>3322731.71</v>
      </c>
      <c r="P333" s="272">
        <f t="shared" si="102"/>
        <v>39872780.520000003</v>
      </c>
      <c r="Q333" s="272">
        <v>3322731.71</v>
      </c>
      <c r="R333" s="272">
        <v>3322731.71</v>
      </c>
      <c r="S333" s="272">
        <v>3322731.71</v>
      </c>
      <c r="T333" s="272">
        <v>3322731.71</v>
      </c>
      <c r="U333" s="272">
        <v>3322731.71</v>
      </c>
      <c r="V333" s="272">
        <v>3322731.71</v>
      </c>
      <c r="W333" s="272">
        <v>3322731.71</v>
      </c>
      <c r="X333" s="272">
        <v>3322731.71</v>
      </c>
      <c r="Y333" s="272">
        <v>3322731.71</v>
      </c>
      <c r="Z333" s="272">
        <v>3322731.71</v>
      </c>
      <c r="AA333" s="272">
        <v>3322731.71</v>
      </c>
      <c r="AB333" s="272">
        <v>3322731.71</v>
      </c>
      <c r="AC333" s="272">
        <v>3322731.71</v>
      </c>
      <c r="AD333" s="272">
        <v>3322731.71</v>
      </c>
      <c r="AE333" s="272">
        <v>3322731.71</v>
      </c>
      <c r="AF333" s="272">
        <v>3322731.71</v>
      </c>
      <c r="AG333" s="170">
        <f t="shared" si="103"/>
        <v>39872780.520000003</v>
      </c>
      <c r="AI333" s="279">
        <f t="shared" si="101"/>
        <v>10494.29</v>
      </c>
      <c r="AJ333" s="279">
        <f t="shared" si="101"/>
        <v>10494.29</v>
      </c>
      <c r="AK333" s="279">
        <f t="shared" si="101"/>
        <v>10494.29</v>
      </c>
      <c r="AL333" s="279">
        <f t="shared" si="100"/>
        <v>10494.29</v>
      </c>
      <c r="AM333" s="279">
        <f t="shared" si="100"/>
        <v>10494.29</v>
      </c>
      <c r="AN333" s="279">
        <f t="shared" si="100"/>
        <v>10494.29</v>
      </c>
      <c r="AO333" s="279">
        <f t="shared" si="100"/>
        <v>10494.29</v>
      </c>
      <c r="AP333" s="279">
        <f t="shared" si="100"/>
        <v>10494.29</v>
      </c>
      <c r="AQ333" s="279">
        <f t="shared" si="100"/>
        <v>10494.29</v>
      </c>
      <c r="AR333" s="279">
        <f t="shared" si="92"/>
        <v>10494.29</v>
      </c>
      <c r="AS333" s="279">
        <f t="shared" si="92"/>
        <v>10494.29</v>
      </c>
      <c r="AT333" s="279">
        <f t="shared" si="92"/>
        <v>10494.29</v>
      </c>
      <c r="AU333" s="280">
        <f t="shared" si="104"/>
        <v>125931.48000000004</v>
      </c>
      <c r="AV333" s="280">
        <f t="shared" si="99"/>
        <v>10494.29</v>
      </c>
      <c r="AW333" s="280">
        <f t="shared" si="99"/>
        <v>10494.29</v>
      </c>
      <c r="AX333" s="280">
        <f t="shared" si="99"/>
        <v>10494.29</v>
      </c>
      <c r="AY333" s="280">
        <f t="shared" si="98"/>
        <v>10494.29</v>
      </c>
      <c r="AZ333" s="280">
        <f t="shared" si="106"/>
        <v>10494.29</v>
      </c>
      <c r="BA333" s="280">
        <f t="shared" si="107"/>
        <v>10494.29</v>
      </c>
      <c r="BB333" s="280">
        <f t="shared" si="108"/>
        <v>10494.29</v>
      </c>
      <c r="BC333" s="280">
        <f t="shared" si="94"/>
        <v>10494.29</v>
      </c>
      <c r="BD333" s="280">
        <f t="shared" si="94"/>
        <v>10494.29</v>
      </c>
      <c r="BE333" s="280">
        <f t="shared" si="94"/>
        <v>10494.29</v>
      </c>
      <c r="BF333" s="280">
        <f t="shared" si="94"/>
        <v>10494.29</v>
      </c>
      <c r="BG333" s="280">
        <f t="shared" si="94"/>
        <v>10494.29</v>
      </c>
      <c r="BH333" s="280">
        <f t="shared" si="94"/>
        <v>10494.29</v>
      </c>
      <c r="BI333" s="280">
        <f t="shared" si="94"/>
        <v>10494.29</v>
      </c>
      <c r="BJ333" s="280">
        <f t="shared" si="94"/>
        <v>10494.29</v>
      </c>
      <c r="BK333" s="280">
        <f t="shared" si="94"/>
        <v>10494.29</v>
      </c>
      <c r="BL333" s="279">
        <f t="shared" si="105"/>
        <v>125931.48000000004</v>
      </c>
    </row>
    <row r="334" spans="1:64" x14ac:dyDescent="0.25">
      <c r="A334" s="268" t="s">
        <v>362</v>
      </c>
      <c r="B334" s="175">
        <v>3.9099999999999996E-2</v>
      </c>
      <c r="C334" s="175">
        <v>3.9099999999999996E-2</v>
      </c>
      <c r="D334" s="272">
        <v>3246960.53</v>
      </c>
      <c r="E334" s="272">
        <v>3246960.53</v>
      </c>
      <c r="F334" s="272">
        <v>3246960.53</v>
      </c>
      <c r="G334" s="272">
        <v>3246960.53</v>
      </c>
      <c r="H334" s="272">
        <v>3246960.53</v>
      </c>
      <c r="I334" s="272">
        <v>3246960.53</v>
      </c>
      <c r="J334" s="272">
        <v>3246960.53</v>
      </c>
      <c r="K334" s="272">
        <v>3246960.53</v>
      </c>
      <c r="L334" s="272">
        <v>3246960.53</v>
      </c>
      <c r="M334" s="272">
        <v>3246960.53</v>
      </c>
      <c r="N334" s="272">
        <v>3246960.53</v>
      </c>
      <c r="O334" s="272">
        <v>3246960.53</v>
      </c>
      <c r="P334" s="272">
        <f t="shared" si="102"/>
        <v>38963526.360000007</v>
      </c>
      <c r="Q334" s="272">
        <v>3246960.53</v>
      </c>
      <c r="R334" s="272">
        <v>3246960.53</v>
      </c>
      <c r="S334" s="272">
        <v>3246960.53</v>
      </c>
      <c r="T334" s="272">
        <v>3246960.53</v>
      </c>
      <c r="U334" s="272">
        <v>3246960.53</v>
      </c>
      <c r="V334" s="272">
        <v>3246960.53</v>
      </c>
      <c r="W334" s="272">
        <v>3246960.53</v>
      </c>
      <c r="X334" s="272">
        <v>3246960.53</v>
      </c>
      <c r="Y334" s="272">
        <v>3246960.53</v>
      </c>
      <c r="Z334" s="272">
        <v>3246960.53</v>
      </c>
      <c r="AA334" s="272">
        <v>3246960.53</v>
      </c>
      <c r="AB334" s="272">
        <v>3246960.53</v>
      </c>
      <c r="AC334" s="272">
        <v>3246960.53</v>
      </c>
      <c r="AD334" s="272">
        <v>3246960.53</v>
      </c>
      <c r="AE334" s="272">
        <v>3246960.53</v>
      </c>
      <c r="AF334" s="272">
        <v>3246960.53</v>
      </c>
      <c r="AG334" s="170">
        <f t="shared" si="103"/>
        <v>38963526.360000007</v>
      </c>
      <c r="AI334" s="279">
        <f t="shared" si="101"/>
        <v>10579.68</v>
      </c>
      <c r="AJ334" s="279">
        <f t="shared" si="101"/>
        <v>10579.68</v>
      </c>
      <c r="AK334" s="279">
        <f t="shared" si="101"/>
        <v>10579.68</v>
      </c>
      <c r="AL334" s="279">
        <f t="shared" si="100"/>
        <v>10579.68</v>
      </c>
      <c r="AM334" s="279">
        <f t="shared" si="100"/>
        <v>10579.68</v>
      </c>
      <c r="AN334" s="279">
        <f t="shared" si="100"/>
        <v>10579.68</v>
      </c>
      <c r="AO334" s="279">
        <f t="shared" si="100"/>
        <v>10579.68</v>
      </c>
      <c r="AP334" s="279">
        <f t="shared" si="100"/>
        <v>10579.68</v>
      </c>
      <c r="AQ334" s="279">
        <f t="shared" si="100"/>
        <v>10579.68</v>
      </c>
      <c r="AR334" s="279">
        <f t="shared" si="92"/>
        <v>10579.68</v>
      </c>
      <c r="AS334" s="279">
        <f t="shared" si="92"/>
        <v>10579.68</v>
      </c>
      <c r="AT334" s="279">
        <f t="shared" si="92"/>
        <v>10579.68</v>
      </c>
      <c r="AU334" s="280">
        <f t="shared" si="104"/>
        <v>126956.15999999997</v>
      </c>
      <c r="AV334" s="280">
        <f t="shared" si="99"/>
        <v>10579.68</v>
      </c>
      <c r="AW334" s="280">
        <f t="shared" si="99"/>
        <v>10579.68</v>
      </c>
      <c r="AX334" s="280">
        <f t="shared" si="99"/>
        <v>10579.68</v>
      </c>
      <c r="AY334" s="280">
        <f t="shared" si="98"/>
        <v>10579.68</v>
      </c>
      <c r="AZ334" s="280">
        <f t="shared" si="106"/>
        <v>10579.68</v>
      </c>
      <c r="BA334" s="280">
        <f t="shared" si="107"/>
        <v>10579.68</v>
      </c>
      <c r="BB334" s="280">
        <f t="shared" si="108"/>
        <v>10579.68</v>
      </c>
      <c r="BC334" s="280">
        <f t="shared" si="94"/>
        <v>10579.68</v>
      </c>
      <c r="BD334" s="280">
        <f t="shared" si="94"/>
        <v>10579.68</v>
      </c>
      <c r="BE334" s="280">
        <f t="shared" si="94"/>
        <v>10579.68</v>
      </c>
      <c r="BF334" s="280">
        <f t="shared" si="94"/>
        <v>10579.68</v>
      </c>
      <c r="BG334" s="280">
        <f t="shared" si="94"/>
        <v>10579.68</v>
      </c>
      <c r="BH334" s="280">
        <f t="shared" si="94"/>
        <v>10579.68</v>
      </c>
      <c r="BI334" s="280">
        <f t="shared" si="94"/>
        <v>10579.68</v>
      </c>
      <c r="BJ334" s="280">
        <f t="shared" si="94"/>
        <v>10579.68</v>
      </c>
      <c r="BK334" s="280">
        <f t="shared" si="94"/>
        <v>10579.68</v>
      </c>
      <c r="BL334" s="279">
        <f t="shared" si="105"/>
        <v>126956.15999999997</v>
      </c>
    </row>
    <row r="335" spans="1:64" x14ac:dyDescent="0.25">
      <c r="A335" s="268" t="s">
        <v>661</v>
      </c>
      <c r="B335" s="175">
        <v>0</v>
      </c>
      <c r="C335" s="175">
        <v>0</v>
      </c>
      <c r="D335" s="272">
        <v>0</v>
      </c>
      <c r="E335" s="272">
        <v>0</v>
      </c>
      <c r="F335" s="272">
        <v>0</v>
      </c>
      <c r="G335" s="272">
        <v>0</v>
      </c>
      <c r="H335" s="272">
        <v>0</v>
      </c>
      <c r="I335" s="272">
        <v>0</v>
      </c>
      <c r="J335" s="272">
        <v>0</v>
      </c>
      <c r="K335" s="272">
        <v>0</v>
      </c>
      <c r="L335" s="272">
        <v>0</v>
      </c>
      <c r="M335" s="272">
        <v>0</v>
      </c>
      <c r="N335" s="272">
        <v>0</v>
      </c>
      <c r="O335" s="272">
        <v>0</v>
      </c>
      <c r="P335" s="272">
        <f t="shared" si="102"/>
        <v>0</v>
      </c>
      <c r="Q335" s="272">
        <v>0</v>
      </c>
      <c r="R335" s="272">
        <v>0</v>
      </c>
      <c r="S335" s="272">
        <v>0</v>
      </c>
      <c r="T335" s="272">
        <v>0</v>
      </c>
      <c r="U335" s="272">
        <v>0</v>
      </c>
      <c r="V335" s="272">
        <v>0</v>
      </c>
      <c r="W335" s="272">
        <v>0</v>
      </c>
      <c r="X335" s="272">
        <v>0</v>
      </c>
      <c r="Y335" s="272">
        <v>0</v>
      </c>
      <c r="Z335" s="272">
        <v>0</v>
      </c>
      <c r="AA335" s="272">
        <v>0</v>
      </c>
      <c r="AB335" s="272">
        <v>0</v>
      </c>
      <c r="AC335" s="272">
        <v>0</v>
      </c>
      <c r="AD335" s="272">
        <v>0</v>
      </c>
      <c r="AE335" s="272">
        <v>0</v>
      </c>
      <c r="AF335" s="272">
        <v>0</v>
      </c>
      <c r="AG335" s="170">
        <f t="shared" si="103"/>
        <v>0</v>
      </c>
      <c r="AI335" s="279">
        <f t="shared" si="101"/>
        <v>0</v>
      </c>
      <c r="AJ335" s="279">
        <f t="shared" si="101"/>
        <v>0</v>
      </c>
      <c r="AK335" s="279">
        <f t="shared" si="101"/>
        <v>0</v>
      </c>
      <c r="AL335" s="279">
        <f t="shared" si="100"/>
        <v>0</v>
      </c>
      <c r="AM335" s="279">
        <f t="shared" si="100"/>
        <v>0</v>
      </c>
      <c r="AN335" s="279">
        <f t="shared" si="100"/>
        <v>0</v>
      </c>
      <c r="AO335" s="279">
        <f t="shared" si="100"/>
        <v>0</v>
      </c>
      <c r="AP335" s="279">
        <f t="shared" si="100"/>
        <v>0</v>
      </c>
      <c r="AQ335" s="279">
        <f t="shared" si="100"/>
        <v>0</v>
      </c>
      <c r="AR335" s="279">
        <f t="shared" si="92"/>
        <v>0</v>
      </c>
      <c r="AS335" s="279">
        <f t="shared" si="92"/>
        <v>0</v>
      </c>
      <c r="AT335" s="279">
        <f t="shared" si="92"/>
        <v>0</v>
      </c>
      <c r="AU335" s="280">
        <f t="shared" si="104"/>
        <v>0</v>
      </c>
      <c r="AV335" s="280">
        <f t="shared" si="99"/>
        <v>0</v>
      </c>
      <c r="AW335" s="280">
        <f t="shared" si="99"/>
        <v>0</v>
      </c>
      <c r="AX335" s="280">
        <f t="shared" si="99"/>
        <v>0</v>
      </c>
      <c r="AY335" s="280">
        <f t="shared" si="98"/>
        <v>0</v>
      </c>
      <c r="AZ335" s="280">
        <f t="shared" si="106"/>
        <v>0</v>
      </c>
      <c r="BA335" s="280">
        <f t="shared" si="107"/>
        <v>0</v>
      </c>
      <c r="BB335" s="280">
        <f t="shared" si="108"/>
        <v>0</v>
      </c>
      <c r="BC335" s="280">
        <f t="shared" si="94"/>
        <v>0</v>
      </c>
      <c r="BD335" s="280">
        <f t="shared" si="94"/>
        <v>0</v>
      </c>
      <c r="BE335" s="280">
        <f t="shared" si="94"/>
        <v>0</v>
      </c>
      <c r="BF335" s="280">
        <f t="shared" si="94"/>
        <v>0</v>
      </c>
      <c r="BG335" s="280">
        <f t="shared" si="94"/>
        <v>0</v>
      </c>
      <c r="BH335" s="280">
        <f t="shared" si="94"/>
        <v>0</v>
      </c>
      <c r="BI335" s="280">
        <f t="shared" si="94"/>
        <v>0</v>
      </c>
      <c r="BJ335" s="280">
        <f t="shared" si="94"/>
        <v>0</v>
      </c>
      <c r="BK335" s="280">
        <f t="shared" si="94"/>
        <v>0</v>
      </c>
      <c r="BL335" s="279">
        <f t="shared" si="105"/>
        <v>0</v>
      </c>
    </row>
    <row r="336" spans="1:64" x14ac:dyDescent="0.25">
      <c r="A336" s="268" t="s">
        <v>662</v>
      </c>
      <c r="B336" s="175">
        <v>0</v>
      </c>
      <c r="C336" s="175">
        <v>0</v>
      </c>
      <c r="D336" s="272">
        <v>0</v>
      </c>
      <c r="E336" s="272">
        <v>0</v>
      </c>
      <c r="F336" s="272">
        <v>0</v>
      </c>
      <c r="G336" s="272">
        <v>0</v>
      </c>
      <c r="H336" s="272">
        <v>0</v>
      </c>
      <c r="I336" s="272">
        <v>0</v>
      </c>
      <c r="J336" s="272">
        <v>0</v>
      </c>
      <c r="K336" s="272">
        <v>0</v>
      </c>
      <c r="L336" s="272">
        <v>0</v>
      </c>
      <c r="M336" s="272">
        <v>0</v>
      </c>
      <c r="N336" s="272">
        <v>0</v>
      </c>
      <c r="O336" s="272">
        <v>0</v>
      </c>
      <c r="P336" s="272">
        <f t="shared" si="102"/>
        <v>0</v>
      </c>
      <c r="Q336" s="272">
        <v>0</v>
      </c>
      <c r="R336" s="272">
        <v>0</v>
      </c>
      <c r="S336" s="272">
        <v>0</v>
      </c>
      <c r="T336" s="272">
        <v>0</v>
      </c>
      <c r="U336" s="272">
        <v>0</v>
      </c>
      <c r="V336" s="272">
        <v>0</v>
      </c>
      <c r="W336" s="272">
        <v>0</v>
      </c>
      <c r="X336" s="272">
        <v>0</v>
      </c>
      <c r="Y336" s="272">
        <v>0</v>
      </c>
      <c r="Z336" s="272">
        <v>0</v>
      </c>
      <c r="AA336" s="272">
        <v>0</v>
      </c>
      <c r="AB336" s="272">
        <v>0</v>
      </c>
      <c r="AC336" s="272">
        <v>0</v>
      </c>
      <c r="AD336" s="272">
        <v>0</v>
      </c>
      <c r="AE336" s="272">
        <v>0</v>
      </c>
      <c r="AF336" s="272">
        <v>0</v>
      </c>
      <c r="AG336" s="170">
        <f t="shared" si="103"/>
        <v>0</v>
      </c>
      <c r="AI336" s="279">
        <f t="shared" si="101"/>
        <v>0</v>
      </c>
      <c r="AJ336" s="279">
        <f t="shared" si="101"/>
        <v>0</v>
      </c>
      <c r="AK336" s="279">
        <f t="shared" si="101"/>
        <v>0</v>
      </c>
      <c r="AL336" s="279">
        <f t="shared" si="100"/>
        <v>0</v>
      </c>
      <c r="AM336" s="279">
        <f t="shared" si="100"/>
        <v>0</v>
      </c>
      <c r="AN336" s="279">
        <f t="shared" si="100"/>
        <v>0</v>
      </c>
      <c r="AO336" s="279">
        <f t="shared" si="100"/>
        <v>0</v>
      </c>
      <c r="AP336" s="279">
        <f t="shared" si="100"/>
        <v>0</v>
      </c>
      <c r="AQ336" s="279">
        <f t="shared" si="100"/>
        <v>0</v>
      </c>
      <c r="AR336" s="279">
        <f t="shared" si="92"/>
        <v>0</v>
      </c>
      <c r="AS336" s="279">
        <f t="shared" si="92"/>
        <v>0</v>
      </c>
      <c r="AT336" s="279">
        <f t="shared" si="92"/>
        <v>0</v>
      </c>
      <c r="AU336" s="280">
        <f t="shared" si="104"/>
        <v>0</v>
      </c>
      <c r="AV336" s="280">
        <f t="shared" si="99"/>
        <v>0</v>
      </c>
      <c r="AW336" s="280">
        <f t="shared" si="99"/>
        <v>0</v>
      </c>
      <c r="AX336" s="280">
        <f t="shared" si="99"/>
        <v>0</v>
      </c>
      <c r="AY336" s="280">
        <f t="shared" si="98"/>
        <v>0</v>
      </c>
      <c r="AZ336" s="280">
        <f t="shared" si="106"/>
        <v>0</v>
      </c>
      <c r="BA336" s="280">
        <f t="shared" si="107"/>
        <v>0</v>
      </c>
      <c r="BB336" s="280">
        <f t="shared" si="108"/>
        <v>0</v>
      </c>
      <c r="BC336" s="280">
        <f t="shared" si="94"/>
        <v>0</v>
      </c>
      <c r="BD336" s="280">
        <f t="shared" si="94"/>
        <v>0</v>
      </c>
      <c r="BE336" s="280">
        <f t="shared" si="94"/>
        <v>0</v>
      </c>
      <c r="BF336" s="280">
        <f t="shared" si="94"/>
        <v>0</v>
      </c>
      <c r="BG336" s="280">
        <f t="shared" si="94"/>
        <v>0</v>
      </c>
      <c r="BH336" s="280">
        <f t="shared" si="94"/>
        <v>0</v>
      </c>
      <c r="BI336" s="280">
        <f t="shared" si="94"/>
        <v>0</v>
      </c>
      <c r="BJ336" s="280">
        <f t="shared" si="94"/>
        <v>0</v>
      </c>
      <c r="BK336" s="280">
        <f t="shared" si="94"/>
        <v>0</v>
      </c>
      <c r="BL336" s="279">
        <f t="shared" si="105"/>
        <v>0</v>
      </c>
    </row>
    <row r="337" spans="1:64" x14ac:dyDescent="0.25">
      <c r="A337" s="268" t="s">
        <v>663</v>
      </c>
      <c r="B337" s="175">
        <v>0</v>
      </c>
      <c r="C337" s="175">
        <v>0</v>
      </c>
      <c r="D337" s="272">
        <v>0</v>
      </c>
      <c r="E337" s="272">
        <v>0</v>
      </c>
      <c r="F337" s="272">
        <v>0</v>
      </c>
      <c r="G337" s="272">
        <v>0</v>
      </c>
      <c r="H337" s="272">
        <v>0</v>
      </c>
      <c r="I337" s="272">
        <v>0</v>
      </c>
      <c r="J337" s="272">
        <v>0</v>
      </c>
      <c r="K337" s="272">
        <v>0</v>
      </c>
      <c r="L337" s="272">
        <v>0</v>
      </c>
      <c r="M337" s="272">
        <v>0</v>
      </c>
      <c r="N337" s="272">
        <v>0</v>
      </c>
      <c r="O337" s="272">
        <v>0</v>
      </c>
      <c r="P337" s="272">
        <f t="shared" si="102"/>
        <v>0</v>
      </c>
      <c r="Q337" s="272">
        <v>0</v>
      </c>
      <c r="R337" s="272">
        <v>0</v>
      </c>
      <c r="S337" s="272">
        <v>0</v>
      </c>
      <c r="T337" s="272">
        <v>0</v>
      </c>
      <c r="U337" s="272">
        <v>0</v>
      </c>
      <c r="V337" s="272">
        <v>0</v>
      </c>
      <c r="W337" s="272">
        <v>0</v>
      </c>
      <c r="X337" s="272">
        <v>0</v>
      </c>
      <c r="Y337" s="272">
        <v>0</v>
      </c>
      <c r="Z337" s="272">
        <v>0</v>
      </c>
      <c r="AA337" s="272">
        <v>0</v>
      </c>
      <c r="AB337" s="272">
        <v>0</v>
      </c>
      <c r="AC337" s="272">
        <v>0</v>
      </c>
      <c r="AD337" s="272">
        <v>0</v>
      </c>
      <c r="AE337" s="272">
        <v>0</v>
      </c>
      <c r="AF337" s="272">
        <v>0</v>
      </c>
      <c r="AG337" s="170">
        <f t="shared" si="103"/>
        <v>0</v>
      </c>
      <c r="AI337" s="279">
        <f t="shared" si="101"/>
        <v>0</v>
      </c>
      <c r="AJ337" s="279">
        <f t="shared" si="101"/>
        <v>0</v>
      </c>
      <c r="AK337" s="279">
        <f t="shared" si="101"/>
        <v>0</v>
      </c>
      <c r="AL337" s="279">
        <f t="shared" si="100"/>
        <v>0</v>
      </c>
      <c r="AM337" s="279">
        <f t="shared" si="100"/>
        <v>0</v>
      </c>
      <c r="AN337" s="279">
        <f t="shared" si="100"/>
        <v>0</v>
      </c>
      <c r="AO337" s="279">
        <f t="shared" si="100"/>
        <v>0</v>
      </c>
      <c r="AP337" s="279">
        <f t="shared" si="100"/>
        <v>0</v>
      </c>
      <c r="AQ337" s="279">
        <f t="shared" si="100"/>
        <v>0</v>
      </c>
      <c r="AR337" s="279">
        <f t="shared" si="92"/>
        <v>0</v>
      </c>
      <c r="AS337" s="279">
        <f t="shared" si="92"/>
        <v>0</v>
      </c>
      <c r="AT337" s="279">
        <f t="shared" si="92"/>
        <v>0</v>
      </c>
      <c r="AU337" s="280">
        <f t="shared" si="104"/>
        <v>0</v>
      </c>
      <c r="AV337" s="280">
        <f t="shared" si="99"/>
        <v>0</v>
      </c>
      <c r="AW337" s="280">
        <f t="shared" si="99"/>
        <v>0</v>
      </c>
      <c r="AX337" s="280">
        <f t="shared" si="99"/>
        <v>0</v>
      </c>
      <c r="AY337" s="280">
        <f t="shared" si="98"/>
        <v>0</v>
      </c>
      <c r="AZ337" s="280">
        <f t="shared" si="106"/>
        <v>0</v>
      </c>
      <c r="BA337" s="280">
        <f t="shared" si="107"/>
        <v>0</v>
      </c>
      <c r="BB337" s="280">
        <f t="shared" si="108"/>
        <v>0</v>
      </c>
      <c r="BC337" s="280">
        <f t="shared" si="94"/>
        <v>0</v>
      </c>
      <c r="BD337" s="280">
        <f t="shared" si="94"/>
        <v>0</v>
      </c>
      <c r="BE337" s="280">
        <f t="shared" si="94"/>
        <v>0</v>
      </c>
      <c r="BF337" s="280">
        <f t="shared" si="94"/>
        <v>0</v>
      </c>
      <c r="BG337" s="280">
        <f t="shared" si="94"/>
        <v>0</v>
      </c>
      <c r="BH337" s="280">
        <f t="shared" si="94"/>
        <v>0</v>
      </c>
      <c r="BI337" s="280">
        <f t="shared" si="94"/>
        <v>0</v>
      </c>
      <c r="BJ337" s="280">
        <f t="shared" si="94"/>
        <v>0</v>
      </c>
      <c r="BK337" s="280">
        <f t="shared" si="94"/>
        <v>0</v>
      </c>
      <c r="BL337" s="279">
        <f t="shared" si="105"/>
        <v>0</v>
      </c>
    </row>
    <row r="338" spans="1:64" x14ac:dyDescent="0.25">
      <c r="A338" s="268" t="s">
        <v>664</v>
      </c>
      <c r="B338" s="175">
        <v>0</v>
      </c>
      <c r="C338" s="175">
        <v>0</v>
      </c>
      <c r="D338" s="272">
        <v>0</v>
      </c>
      <c r="E338" s="272">
        <v>0</v>
      </c>
      <c r="F338" s="272">
        <v>0</v>
      </c>
      <c r="G338" s="272">
        <v>0</v>
      </c>
      <c r="H338" s="272">
        <v>0</v>
      </c>
      <c r="I338" s="272">
        <v>0</v>
      </c>
      <c r="J338" s="272">
        <v>0</v>
      </c>
      <c r="K338" s="272">
        <v>0</v>
      </c>
      <c r="L338" s="272">
        <v>0</v>
      </c>
      <c r="M338" s="272">
        <v>0</v>
      </c>
      <c r="N338" s="272">
        <v>0</v>
      </c>
      <c r="O338" s="272">
        <v>0</v>
      </c>
      <c r="P338" s="272">
        <f t="shared" si="102"/>
        <v>0</v>
      </c>
      <c r="Q338" s="272">
        <v>0</v>
      </c>
      <c r="R338" s="272">
        <v>0</v>
      </c>
      <c r="S338" s="272">
        <v>0</v>
      </c>
      <c r="T338" s="272">
        <v>0</v>
      </c>
      <c r="U338" s="272">
        <v>0</v>
      </c>
      <c r="V338" s="272">
        <v>0</v>
      </c>
      <c r="W338" s="272">
        <v>0</v>
      </c>
      <c r="X338" s="272">
        <v>0</v>
      </c>
      <c r="Y338" s="272">
        <v>0</v>
      </c>
      <c r="Z338" s="272">
        <v>0</v>
      </c>
      <c r="AA338" s="272">
        <v>0</v>
      </c>
      <c r="AB338" s="272">
        <v>0</v>
      </c>
      <c r="AC338" s="272">
        <v>0</v>
      </c>
      <c r="AD338" s="272">
        <v>0</v>
      </c>
      <c r="AE338" s="272">
        <v>0</v>
      </c>
      <c r="AF338" s="272">
        <v>0</v>
      </c>
      <c r="AG338" s="170">
        <f t="shared" si="103"/>
        <v>0</v>
      </c>
      <c r="AI338" s="279">
        <f t="shared" si="101"/>
        <v>0</v>
      </c>
      <c r="AJ338" s="279">
        <f t="shared" si="101"/>
        <v>0</v>
      </c>
      <c r="AK338" s="279">
        <f t="shared" si="101"/>
        <v>0</v>
      </c>
      <c r="AL338" s="279">
        <f t="shared" si="100"/>
        <v>0</v>
      </c>
      <c r="AM338" s="279">
        <f t="shared" si="100"/>
        <v>0</v>
      </c>
      <c r="AN338" s="279">
        <f t="shared" si="100"/>
        <v>0</v>
      </c>
      <c r="AO338" s="279">
        <f t="shared" si="100"/>
        <v>0</v>
      </c>
      <c r="AP338" s="279">
        <f t="shared" si="100"/>
        <v>0</v>
      </c>
      <c r="AQ338" s="279">
        <f t="shared" si="100"/>
        <v>0</v>
      </c>
      <c r="AR338" s="279">
        <f t="shared" si="92"/>
        <v>0</v>
      </c>
      <c r="AS338" s="279">
        <f t="shared" si="92"/>
        <v>0</v>
      </c>
      <c r="AT338" s="279">
        <f t="shared" si="92"/>
        <v>0</v>
      </c>
      <c r="AU338" s="280">
        <f t="shared" si="104"/>
        <v>0</v>
      </c>
      <c r="AV338" s="280">
        <f t="shared" si="99"/>
        <v>0</v>
      </c>
      <c r="AW338" s="280">
        <f t="shared" si="99"/>
        <v>0</v>
      </c>
      <c r="AX338" s="280">
        <f t="shared" si="99"/>
        <v>0</v>
      </c>
      <c r="AY338" s="280">
        <f t="shared" si="98"/>
        <v>0</v>
      </c>
      <c r="AZ338" s="280">
        <f t="shared" si="106"/>
        <v>0</v>
      </c>
      <c r="BA338" s="280">
        <f t="shared" si="107"/>
        <v>0</v>
      </c>
      <c r="BB338" s="280">
        <f t="shared" si="108"/>
        <v>0</v>
      </c>
      <c r="BC338" s="280">
        <f t="shared" si="94"/>
        <v>0</v>
      </c>
      <c r="BD338" s="280">
        <f t="shared" si="94"/>
        <v>0</v>
      </c>
      <c r="BE338" s="280">
        <f t="shared" si="94"/>
        <v>0</v>
      </c>
      <c r="BF338" s="280">
        <f t="shared" si="94"/>
        <v>0</v>
      </c>
      <c r="BG338" s="280">
        <f t="shared" si="94"/>
        <v>0</v>
      </c>
      <c r="BH338" s="280">
        <f t="shared" si="94"/>
        <v>0</v>
      </c>
      <c r="BI338" s="280">
        <f t="shared" si="94"/>
        <v>0</v>
      </c>
      <c r="BJ338" s="280">
        <f t="shared" si="94"/>
        <v>0</v>
      </c>
      <c r="BK338" s="280">
        <f t="shared" si="94"/>
        <v>0</v>
      </c>
      <c r="BL338" s="279">
        <f t="shared" si="105"/>
        <v>0</v>
      </c>
    </row>
    <row r="339" spans="1:64" x14ac:dyDescent="0.25">
      <c r="A339" s="268" t="s">
        <v>665</v>
      </c>
      <c r="B339" s="175">
        <v>0</v>
      </c>
      <c r="C339" s="175">
        <v>0</v>
      </c>
      <c r="D339" s="272">
        <v>0</v>
      </c>
      <c r="E339" s="272">
        <v>0</v>
      </c>
      <c r="F339" s="272">
        <v>0</v>
      </c>
      <c r="G339" s="272">
        <v>0</v>
      </c>
      <c r="H339" s="272">
        <v>0</v>
      </c>
      <c r="I339" s="272">
        <v>0</v>
      </c>
      <c r="J339" s="272">
        <v>0</v>
      </c>
      <c r="K339" s="272">
        <v>0</v>
      </c>
      <c r="L339" s="272">
        <v>0</v>
      </c>
      <c r="M339" s="272">
        <v>0</v>
      </c>
      <c r="N339" s="272">
        <v>0</v>
      </c>
      <c r="O339" s="272">
        <v>0</v>
      </c>
      <c r="P339" s="272">
        <f t="shared" si="102"/>
        <v>0</v>
      </c>
      <c r="Q339" s="272">
        <v>0</v>
      </c>
      <c r="R339" s="272">
        <v>0</v>
      </c>
      <c r="S339" s="272">
        <v>0</v>
      </c>
      <c r="T339" s="272">
        <v>0</v>
      </c>
      <c r="U339" s="272">
        <v>0</v>
      </c>
      <c r="V339" s="272">
        <v>0</v>
      </c>
      <c r="W339" s="272">
        <v>0</v>
      </c>
      <c r="X339" s="272">
        <v>0</v>
      </c>
      <c r="Y339" s="272">
        <v>0</v>
      </c>
      <c r="Z339" s="272">
        <v>0</v>
      </c>
      <c r="AA339" s="272">
        <v>0</v>
      </c>
      <c r="AB339" s="272">
        <v>0</v>
      </c>
      <c r="AC339" s="272">
        <v>0</v>
      </c>
      <c r="AD339" s="272">
        <v>0</v>
      </c>
      <c r="AE339" s="272">
        <v>0</v>
      </c>
      <c r="AF339" s="272">
        <v>0</v>
      </c>
      <c r="AG339" s="170">
        <f t="shared" si="103"/>
        <v>0</v>
      </c>
      <c r="AI339" s="279">
        <f t="shared" si="101"/>
        <v>0</v>
      </c>
      <c r="AJ339" s="279">
        <f t="shared" si="101"/>
        <v>0</v>
      </c>
      <c r="AK339" s="279">
        <f t="shared" si="101"/>
        <v>0</v>
      </c>
      <c r="AL339" s="279">
        <f t="shared" si="100"/>
        <v>0</v>
      </c>
      <c r="AM339" s="279">
        <f t="shared" si="100"/>
        <v>0</v>
      </c>
      <c r="AN339" s="279">
        <f t="shared" si="100"/>
        <v>0</v>
      </c>
      <c r="AO339" s="279">
        <f t="shared" si="100"/>
        <v>0</v>
      </c>
      <c r="AP339" s="279">
        <f t="shared" si="100"/>
        <v>0</v>
      </c>
      <c r="AQ339" s="279">
        <f t="shared" si="100"/>
        <v>0</v>
      </c>
      <c r="AR339" s="279">
        <f t="shared" si="92"/>
        <v>0</v>
      </c>
      <c r="AS339" s="279">
        <f t="shared" si="92"/>
        <v>0</v>
      </c>
      <c r="AT339" s="279">
        <f t="shared" si="92"/>
        <v>0</v>
      </c>
      <c r="AU339" s="280">
        <f t="shared" si="104"/>
        <v>0</v>
      </c>
      <c r="AV339" s="280">
        <f t="shared" si="99"/>
        <v>0</v>
      </c>
      <c r="AW339" s="280">
        <f t="shared" si="99"/>
        <v>0</v>
      </c>
      <c r="AX339" s="280">
        <f t="shared" si="99"/>
        <v>0</v>
      </c>
      <c r="AY339" s="280">
        <f t="shared" si="98"/>
        <v>0</v>
      </c>
      <c r="AZ339" s="280">
        <f t="shared" si="106"/>
        <v>0</v>
      </c>
      <c r="BA339" s="280">
        <f t="shared" si="107"/>
        <v>0</v>
      </c>
      <c r="BB339" s="280">
        <f t="shared" si="108"/>
        <v>0</v>
      </c>
      <c r="BC339" s="280">
        <f t="shared" si="94"/>
        <v>0</v>
      </c>
      <c r="BD339" s="280">
        <f t="shared" si="94"/>
        <v>0</v>
      </c>
      <c r="BE339" s="280">
        <f t="shared" si="94"/>
        <v>0</v>
      </c>
      <c r="BF339" s="280">
        <f t="shared" si="94"/>
        <v>0</v>
      </c>
      <c r="BG339" s="280">
        <f t="shared" si="94"/>
        <v>0</v>
      </c>
      <c r="BH339" s="280">
        <f t="shared" si="94"/>
        <v>0</v>
      </c>
      <c r="BI339" s="280">
        <f t="shared" si="94"/>
        <v>0</v>
      </c>
      <c r="BJ339" s="280">
        <f t="shared" si="94"/>
        <v>0</v>
      </c>
      <c r="BK339" s="280">
        <f t="shared" si="94"/>
        <v>0</v>
      </c>
      <c r="BL339" s="279">
        <f t="shared" si="105"/>
        <v>0</v>
      </c>
    </row>
    <row r="340" spans="1:64" x14ac:dyDescent="0.25">
      <c r="A340" s="268" t="s">
        <v>666</v>
      </c>
      <c r="B340" s="175">
        <v>0</v>
      </c>
      <c r="C340" s="175">
        <v>0</v>
      </c>
      <c r="D340" s="272">
        <v>0</v>
      </c>
      <c r="E340" s="272">
        <v>0</v>
      </c>
      <c r="F340" s="272">
        <v>0</v>
      </c>
      <c r="G340" s="272">
        <v>0</v>
      </c>
      <c r="H340" s="272">
        <v>0</v>
      </c>
      <c r="I340" s="272">
        <v>0</v>
      </c>
      <c r="J340" s="272">
        <v>0</v>
      </c>
      <c r="K340" s="272">
        <v>0</v>
      </c>
      <c r="L340" s="272">
        <v>0</v>
      </c>
      <c r="M340" s="272">
        <v>0</v>
      </c>
      <c r="N340" s="272">
        <v>0</v>
      </c>
      <c r="O340" s="272">
        <v>0</v>
      </c>
      <c r="P340" s="272">
        <f t="shared" si="102"/>
        <v>0</v>
      </c>
      <c r="Q340" s="272">
        <v>0</v>
      </c>
      <c r="R340" s="272">
        <v>0</v>
      </c>
      <c r="S340" s="272">
        <v>0</v>
      </c>
      <c r="T340" s="272">
        <v>0</v>
      </c>
      <c r="U340" s="272">
        <v>0</v>
      </c>
      <c r="V340" s="272">
        <v>0</v>
      </c>
      <c r="W340" s="272">
        <v>0</v>
      </c>
      <c r="X340" s="272">
        <v>0</v>
      </c>
      <c r="Y340" s="272">
        <v>0</v>
      </c>
      <c r="Z340" s="272">
        <v>0</v>
      </c>
      <c r="AA340" s="272">
        <v>0</v>
      </c>
      <c r="AB340" s="272">
        <v>0</v>
      </c>
      <c r="AC340" s="272">
        <v>0</v>
      </c>
      <c r="AD340" s="272">
        <v>0</v>
      </c>
      <c r="AE340" s="272">
        <v>0</v>
      </c>
      <c r="AF340" s="272">
        <v>0</v>
      </c>
      <c r="AG340" s="170">
        <f t="shared" si="103"/>
        <v>0</v>
      </c>
      <c r="AI340" s="279">
        <f t="shared" si="101"/>
        <v>0</v>
      </c>
      <c r="AJ340" s="279">
        <f t="shared" si="101"/>
        <v>0</v>
      </c>
      <c r="AK340" s="279">
        <f t="shared" si="101"/>
        <v>0</v>
      </c>
      <c r="AL340" s="279">
        <f t="shared" si="100"/>
        <v>0</v>
      </c>
      <c r="AM340" s="279">
        <f t="shared" si="100"/>
        <v>0</v>
      </c>
      <c r="AN340" s="279">
        <f t="shared" si="100"/>
        <v>0</v>
      </c>
      <c r="AO340" s="279">
        <f t="shared" si="100"/>
        <v>0</v>
      </c>
      <c r="AP340" s="279">
        <f t="shared" si="100"/>
        <v>0</v>
      </c>
      <c r="AQ340" s="279">
        <f t="shared" si="100"/>
        <v>0</v>
      </c>
      <c r="AR340" s="279">
        <f t="shared" si="92"/>
        <v>0</v>
      </c>
      <c r="AS340" s="279">
        <f t="shared" si="92"/>
        <v>0</v>
      </c>
      <c r="AT340" s="279">
        <f t="shared" si="92"/>
        <v>0</v>
      </c>
      <c r="AU340" s="280">
        <f t="shared" si="104"/>
        <v>0</v>
      </c>
      <c r="AV340" s="280">
        <f t="shared" si="99"/>
        <v>0</v>
      </c>
      <c r="AW340" s="280">
        <f t="shared" si="99"/>
        <v>0</v>
      </c>
      <c r="AX340" s="280">
        <f t="shared" si="99"/>
        <v>0</v>
      </c>
      <c r="AY340" s="280">
        <f t="shared" si="98"/>
        <v>0</v>
      </c>
      <c r="AZ340" s="280">
        <f t="shared" si="106"/>
        <v>0</v>
      </c>
      <c r="BA340" s="280">
        <f t="shared" si="107"/>
        <v>0</v>
      </c>
      <c r="BB340" s="280">
        <f t="shared" si="108"/>
        <v>0</v>
      </c>
      <c r="BC340" s="280">
        <f t="shared" si="94"/>
        <v>0</v>
      </c>
      <c r="BD340" s="280">
        <f t="shared" si="94"/>
        <v>0</v>
      </c>
      <c r="BE340" s="280">
        <f t="shared" si="94"/>
        <v>0</v>
      </c>
      <c r="BF340" s="280">
        <f t="shared" si="94"/>
        <v>0</v>
      </c>
      <c r="BG340" s="280">
        <f t="shared" si="94"/>
        <v>0</v>
      </c>
      <c r="BH340" s="280">
        <f t="shared" si="94"/>
        <v>0</v>
      </c>
      <c r="BI340" s="280">
        <f t="shared" si="94"/>
        <v>0</v>
      </c>
      <c r="BJ340" s="280">
        <f t="shared" si="94"/>
        <v>0</v>
      </c>
      <c r="BK340" s="280">
        <f t="shared" si="94"/>
        <v>0</v>
      </c>
      <c r="BL340" s="279">
        <f t="shared" si="105"/>
        <v>0</v>
      </c>
    </row>
    <row r="341" spans="1:64" x14ac:dyDescent="0.25">
      <c r="A341" s="268" t="s">
        <v>667</v>
      </c>
      <c r="B341" s="175">
        <v>0</v>
      </c>
      <c r="C341" s="175">
        <v>0</v>
      </c>
      <c r="D341" s="272">
        <v>0</v>
      </c>
      <c r="E341" s="272">
        <v>0</v>
      </c>
      <c r="F341" s="272">
        <v>0</v>
      </c>
      <c r="G341" s="272">
        <v>0</v>
      </c>
      <c r="H341" s="272">
        <v>0</v>
      </c>
      <c r="I341" s="272">
        <v>0</v>
      </c>
      <c r="J341" s="272">
        <v>0</v>
      </c>
      <c r="K341" s="272">
        <v>0</v>
      </c>
      <c r="L341" s="272">
        <v>0</v>
      </c>
      <c r="M341" s="272">
        <v>0</v>
      </c>
      <c r="N341" s="272">
        <v>0</v>
      </c>
      <c r="O341" s="272">
        <v>0</v>
      </c>
      <c r="P341" s="272">
        <f t="shared" si="102"/>
        <v>0</v>
      </c>
      <c r="Q341" s="272">
        <v>0</v>
      </c>
      <c r="R341" s="272">
        <v>0</v>
      </c>
      <c r="S341" s="272">
        <v>0</v>
      </c>
      <c r="T341" s="272">
        <v>0</v>
      </c>
      <c r="U341" s="272">
        <v>0</v>
      </c>
      <c r="V341" s="272">
        <v>0</v>
      </c>
      <c r="W341" s="272">
        <v>0</v>
      </c>
      <c r="X341" s="272">
        <v>0</v>
      </c>
      <c r="Y341" s="272">
        <v>0</v>
      </c>
      <c r="Z341" s="272">
        <v>0</v>
      </c>
      <c r="AA341" s="272">
        <v>0</v>
      </c>
      <c r="AB341" s="272">
        <v>0</v>
      </c>
      <c r="AC341" s="272">
        <v>0</v>
      </c>
      <c r="AD341" s="272">
        <v>0</v>
      </c>
      <c r="AE341" s="272">
        <v>0</v>
      </c>
      <c r="AF341" s="272">
        <v>0</v>
      </c>
      <c r="AG341" s="170">
        <f t="shared" si="103"/>
        <v>0</v>
      </c>
      <c r="AI341" s="279">
        <f t="shared" si="101"/>
        <v>0</v>
      </c>
      <c r="AJ341" s="279">
        <f t="shared" si="101"/>
        <v>0</v>
      </c>
      <c r="AK341" s="279">
        <f t="shared" si="101"/>
        <v>0</v>
      </c>
      <c r="AL341" s="279">
        <f t="shared" si="100"/>
        <v>0</v>
      </c>
      <c r="AM341" s="279">
        <f t="shared" si="100"/>
        <v>0</v>
      </c>
      <c r="AN341" s="279">
        <f t="shared" si="100"/>
        <v>0</v>
      </c>
      <c r="AO341" s="279">
        <f t="shared" si="100"/>
        <v>0</v>
      </c>
      <c r="AP341" s="279">
        <f t="shared" si="100"/>
        <v>0</v>
      </c>
      <c r="AQ341" s="279">
        <f t="shared" si="100"/>
        <v>0</v>
      </c>
      <c r="AR341" s="279">
        <f t="shared" si="92"/>
        <v>0</v>
      </c>
      <c r="AS341" s="279">
        <f t="shared" si="92"/>
        <v>0</v>
      </c>
      <c r="AT341" s="279">
        <f t="shared" si="92"/>
        <v>0</v>
      </c>
      <c r="AU341" s="280">
        <f t="shared" si="104"/>
        <v>0</v>
      </c>
      <c r="AV341" s="280">
        <f t="shared" si="99"/>
        <v>0</v>
      </c>
      <c r="AW341" s="280">
        <f t="shared" si="99"/>
        <v>0</v>
      </c>
      <c r="AX341" s="280">
        <f t="shared" si="99"/>
        <v>0</v>
      </c>
      <c r="AY341" s="280">
        <f t="shared" si="98"/>
        <v>0</v>
      </c>
      <c r="AZ341" s="280">
        <f t="shared" si="106"/>
        <v>0</v>
      </c>
      <c r="BA341" s="280">
        <f t="shared" si="107"/>
        <v>0</v>
      </c>
      <c r="BB341" s="280">
        <f t="shared" si="108"/>
        <v>0</v>
      </c>
      <c r="BC341" s="280">
        <f t="shared" si="94"/>
        <v>0</v>
      </c>
      <c r="BD341" s="280">
        <f t="shared" si="94"/>
        <v>0</v>
      </c>
      <c r="BE341" s="280">
        <f t="shared" si="94"/>
        <v>0</v>
      </c>
      <c r="BF341" s="280">
        <f t="shared" si="94"/>
        <v>0</v>
      </c>
      <c r="BG341" s="280">
        <f t="shared" si="94"/>
        <v>0</v>
      </c>
      <c r="BH341" s="280">
        <f t="shared" si="94"/>
        <v>0</v>
      </c>
      <c r="BI341" s="280">
        <f t="shared" si="94"/>
        <v>0</v>
      </c>
      <c r="BJ341" s="280">
        <f t="shared" si="94"/>
        <v>0</v>
      </c>
      <c r="BK341" s="280">
        <f t="shared" si="94"/>
        <v>0</v>
      </c>
      <c r="BL341" s="279">
        <f t="shared" si="105"/>
        <v>0</v>
      </c>
    </row>
    <row r="342" spans="1:64" x14ac:dyDescent="0.25">
      <c r="A342" s="268" t="s">
        <v>668</v>
      </c>
      <c r="B342" s="175">
        <v>0</v>
      </c>
      <c r="C342" s="175">
        <v>0</v>
      </c>
      <c r="D342" s="272">
        <v>0</v>
      </c>
      <c r="E342" s="272">
        <v>0</v>
      </c>
      <c r="F342" s="272">
        <v>0</v>
      </c>
      <c r="G342" s="272">
        <v>0</v>
      </c>
      <c r="H342" s="272">
        <v>0</v>
      </c>
      <c r="I342" s="272">
        <v>0</v>
      </c>
      <c r="J342" s="272">
        <v>0</v>
      </c>
      <c r="K342" s="272">
        <v>0</v>
      </c>
      <c r="L342" s="272">
        <v>0</v>
      </c>
      <c r="M342" s="272">
        <v>0</v>
      </c>
      <c r="N342" s="272">
        <v>0</v>
      </c>
      <c r="O342" s="272">
        <v>0</v>
      </c>
      <c r="P342" s="272">
        <f t="shared" si="102"/>
        <v>0</v>
      </c>
      <c r="Q342" s="272">
        <v>0</v>
      </c>
      <c r="R342" s="272">
        <v>0</v>
      </c>
      <c r="S342" s="272">
        <v>0</v>
      </c>
      <c r="T342" s="272">
        <v>0</v>
      </c>
      <c r="U342" s="272">
        <v>0</v>
      </c>
      <c r="V342" s="272">
        <v>0</v>
      </c>
      <c r="W342" s="272">
        <v>0</v>
      </c>
      <c r="X342" s="272">
        <v>0</v>
      </c>
      <c r="Y342" s="272">
        <v>0</v>
      </c>
      <c r="Z342" s="272">
        <v>0</v>
      </c>
      <c r="AA342" s="272">
        <v>0</v>
      </c>
      <c r="AB342" s="272">
        <v>0</v>
      </c>
      <c r="AC342" s="272">
        <v>0</v>
      </c>
      <c r="AD342" s="272">
        <v>0</v>
      </c>
      <c r="AE342" s="272">
        <v>0</v>
      </c>
      <c r="AF342" s="272">
        <v>0</v>
      </c>
      <c r="AG342" s="170">
        <f t="shared" si="103"/>
        <v>0</v>
      </c>
      <c r="AI342" s="279">
        <f t="shared" si="101"/>
        <v>0</v>
      </c>
      <c r="AJ342" s="279">
        <f t="shared" si="101"/>
        <v>0</v>
      </c>
      <c r="AK342" s="279">
        <f t="shared" si="101"/>
        <v>0</v>
      </c>
      <c r="AL342" s="279">
        <f t="shared" si="100"/>
        <v>0</v>
      </c>
      <c r="AM342" s="279">
        <f t="shared" si="100"/>
        <v>0</v>
      </c>
      <c r="AN342" s="279">
        <f t="shared" si="100"/>
        <v>0</v>
      </c>
      <c r="AO342" s="279">
        <f t="shared" si="100"/>
        <v>0</v>
      </c>
      <c r="AP342" s="279">
        <f t="shared" si="100"/>
        <v>0</v>
      </c>
      <c r="AQ342" s="279">
        <f t="shared" si="100"/>
        <v>0</v>
      </c>
      <c r="AR342" s="279">
        <f t="shared" si="92"/>
        <v>0</v>
      </c>
      <c r="AS342" s="279">
        <f t="shared" si="92"/>
        <v>0</v>
      </c>
      <c r="AT342" s="279">
        <f t="shared" si="92"/>
        <v>0</v>
      </c>
      <c r="AU342" s="280">
        <f t="shared" si="104"/>
        <v>0</v>
      </c>
      <c r="AV342" s="280">
        <f t="shared" si="99"/>
        <v>0</v>
      </c>
      <c r="AW342" s="280">
        <f t="shared" si="99"/>
        <v>0</v>
      </c>
      <c r="AX342" s="280">
        <f t="shared" si="99"/>
        <v>0</v>
      </c>
      <c r="AY342" s="280">
        <f t="shared" si="98"/>
        <v>0</v>
      </c>
      <c r="AZ342" s="280">
        <f t="shared" si="106"/>
        <v>0</v>
      </c>
      <c r="BA342" s="280">
        <f t="shared" si="107"/>
        <v>0</v>
      </c>
      <c r="BB342" s="280">
        <f t="shared" si="108"/>
        <v>0</v>
      </c>
      <c r="BC342" s="280">
        <f t="shared" si="94"/>
        <v>0</v>
      </c>
      <c r="BD342" s="280">
        <f t="shared" si="94"/>
        <v>0</v>
      </c>
      <c r="BE342" s="280">
        <f t="shared" si="94"/>
        <v>0</v>
      </c>
      <c r="BF342" s="280">
        <f t="shared" si="94"/>
        <v>0</v>
      </c>
      <c r="BG342" s="280">
        <f t="shared" si="94"/>
        <v>0</v>
      </c>
      <c r="BH342" s="280">
        <f t="shared" si="94"/>
        <v>0</v>
      </c>
      <c r="BI342" s="280">
        <f t="shared" si="94"/>
        <v>0</v>
      </c>
      <c r="BJ342" s="280">
        <f t="shared" si="94"/>
        <v>0</v>
      </c>
      <c r="BK342" s="280">
        <f t="shared" si="94"/>
        <v>0</v>
      </c>
      <c r="BL342" s="279">
        <f t="shared" si="105"/>
        <v>0</v>
      </c>
    </row>
    <row r="343" spans="1:64" x14ac:dyDescent="0.25">
      <c r="A343" s="268" t="s">
        <v>669</v>
      </c>
      <c r="B343" s="175">
        <v>0</v>
      </c>
      <c r="C343" s="175">
        <v>0</v>
      </c>
      <c r="D343" s="272">
        <v>0</v>
      </c>
      <c r="E343" s="272">
        <v>0</v>
      </c>
      <c r="F343" s="272">
        <v>0</v>
      </c>
      <c r="G343" s="272">
        <v>0</v>
      </c>
      <c r="H343" s="272">
        <v>0</v>
      </c>
      <c r="I343" s="272">
        <v>0</v>
      </c>
      <c r="J343" s="272">
        <v>0</v>
      </c>
      <c r="K343" s="272">
        <v>0</v>
      </c>
      <c r="L343" s="272">
        <v>0</v>
      </c>
      <c r="M343" s="272">
        <v>0</v>
      </c>
      <c r="N343" s="272">
        <v>0</v>
      </c>
      <c r="O343" s="272">
        <v>0</v>
      </c>
      <c r="P343" s="272">
        <f t="shared" si="102"/>
        <v>0</v>
      </c>
      <c r="Q343" s="272">
        <v>0</v>
      </c>
      <c r="R343" s="272">
        <v>0</v>
      </c>
      <c r="S343" s="272">
        <v>0</v>
      </c>
      <c r="T343" s="272">
        <v>0</v>
      </c>
      <c r="U343" s="272">
        <v>0</v>
      </c>
      <c r="V343" s="272">
        <v>0</v>
      </c>
      <c r="W343" s="272">
        <v>0</v>
      </c>
      <c r="X343" s="272">
        <v>0</v>
      </c>
      <c r="Y343" s="272">
        <v>0</v>
      </c>
      <c r="Z343" s="272">
        <v>0</v>
      </c>
      <c r="AA343" s="272">
        <v>0</v>
      </c>
      <c r="AB343" s="272">
        <v>0</v>
      </c>
      <c r="AC343" s="272">
        <v>0</v>
      </c>
      <c r="AD343" s="272">
        <v>0</v>
      </c>
      <c r="AE343" s="272">
        <v>0</v>
      </c>
      <c r="AF343" s="272">
        <v>0</v>
      </c>
      <c r="AG343" s="170">
        <f t="shared" si="103"/>
        <v>0</v>
      </c>
      <c r="AI343" s="279">
        <f t="shared" si="101"/>
        <v>0</v>
      </c>
      <c r="AJ343" s="279">
        <f t="shared" si="101"/>
        <v>0</v>
      </c>
      <c r="AK343" s="279">
        <f t="shared" si="101"/>
        <v>0</v>
      </c>
      <c r="AL343" s="279">
        <f t="shared" si="100"/>
        <v>0</v>
      </c>
      <c r="AM343" s="279">
        <f t="shared" si="100"/>
        <v>0</v>
      </c>
      <c r="AN343" s="279">
        <f t="shared" si="100"/>
        <v>0</v>
      </c>
      <c r="AO343" s="279">
        <f t="shared" si="100"/>
        <v>0</v>
      </c>
      <c r="AP343" s="279">
        <f t="shared" si="100"/>
        <v>0</v>
      </c>
      <c r="AQ343" s="279">
        <f t="shared" si="100"/>
        <v>0</v>
      </c>
      <c r="AR343" s="279">
        <f t="shared" si="100"/>
        <v>0</v>
      </c>
      <c r="AS343" s="279">
        <f t="shared" si="100"/>
        <v>0</v>
      </c>
      <c r="AT343" s="279">
        <f t="shared" si="100"/>
        <v>0</v>
      </c>
      <c r="AU343" s="280">
        <f t="shared" si="104"/>
        <v>0</v>
      </c>
      <c r="AV343" s="280">
        <f t="shared" si="99"/>
        <v>0</v>
      </c>
      <c r="AW343" s="280">
        <f t="shared" si="99"/>
        <v>0</v>
      </c>
      <c r="AX343" s="280">
        <f t="shared" si="99"/>
        <v>0</v>
      </c>
      <c r="AY343" s="280">
        <f t="shared" si="98"/>
        <v>0</v>
      </c>
      <c r="AZ343" s="280">
        <f t="shared" si="106"/>
        <v>0</v>
      </c>
      <c r="BA343" s="280">
        <f t="shared" si="107"/>
        <v>0</v>
      </c>
      <c r="BB343" s="280">
        <f t="shared" si="108"/>
        <v>0</v>
      </c>
      <c r="BC343" s="280">
        <f t="shared" si="94"/>
        <v>0</v>
      </c>
      <c r="BD343" s="280">
        <f t="shared" si="94"/>
        <v>0</v>
      </c>
      <c r="BE343" s="280">
        <f t="shared" si="94"/>
        <v>0</v>
      </c>
      <c r="BF343" s="280">
        <f t="shared" si="94"/>
        <v>0</v>
      </c>
      <c r="BG343" s="280">
        <f t="shared" si="94"/>
        <v>0</v>
      </c>
      <c r="BH343" s="280">
        <f t="shared" si="94"/>
        <v>0</v>
      </c>
      <c r="BI343" s="280">
        <f t="shared" si="94"/>
        <v>0</v>
      </c>
      <c r="BJ343" s="280">
        <f t="shared" si="94"/>
        <v>0</v>
      </c>
      <c r="BK343" s="280">
        <f t="shared" si="94"/>
        <v>0</v>
      </c>
      <c r="BL343" s="279">
        <f t="shared" si="105"/>
        <v>0</v>
      </c>
    </row>
    <row r="344" spans="1:64" x14ac:dyDescent="0.25">
      <c r="A344" s="268" t="s">
        <v>363</v>
      </c>
      <c r="B344" s="175">
        <v>3.32E-2</v>
      </c>
      <c r="C344" s="175">
        <v>3.32E-2</v>
      </c>
      <c r="D344" s="272">
        <v>3059665.78</v>
      </c>
      <c r="E344" s="272">
        <v>3059665.78</v>
      </c>
      <c r="F344" s="272">
        <v>3059665.78</v>
      </c>
      <c r="G344" s="272">
        <v>3059665.78</v>
      </c>
      <c r="H344" s="272">
        <v>3059665.78</v>
      </c>
      <c r="I344" s="272">
        <v>3059665.78</v>
      </c>
      <c r="J344" s="272">
        <v>3059665.78</v>
      </c>
      <c r="K344" s="272">
        <v>3059665.78</v>
      </c>
      <c r="L344" s="272">
        <v>3069415.7749999999</v>
      </c>
      <c r="M344" s="272">
        <v>3079165.77</v>
      </c>
      <c r="N344" s="272">
        <v>3314715.5</v>
      </c>
      <c r="O344" s="272">
        <v>3630020.23</v>
      </c>
      <c r="P344" s="272">
        <f t="shared" si="102"/>
        <v>37570643.514999993</v>
      </c>
      <c r="Q344" s="272">
        <v>3709775.23</v>
      </c>
      <c r="R344" s="272">
        <v>3709775.23</v>
      </c>
      <c r="S344" s="272">
        <v>3768140.2650000001</v>
      </c>
      <c r="T344" s="272">
        <v>3826505.3</v>
      </c>
      <c r="U344" s="272">
        <v>3826505.3</v>
      </c>
      <c r="V344" s="272">
        <v>3965738.5249999999</v>
      </c>
      <c r="W344" s="272">
        <v>4104971.75</v>
      </c>
      <c r="X344" s="272">
        <v>4104971.75</v>
      </c>
      <c r="Y344" s="272">
        <v>4193872.13</v>
      </c>
      <c r="Z344" s="272">
        <v>4282772.51</v>
      </c>
      <c r="AA344" s="272">
        <v>4282772.51</v>
      </c>
      <c r="AB344" s="272">
        <v>4282772.51</v>
      </c>
      <c r="AC344" s="272">
        <v>4282772.51</v>
      </c>
      <c r="AD344" s="272">
        <v>4282772.51</v>
      </c>
      <c r="AE344" s="272">
        <v>4423853.54</v>
      </c>
      <c r="AF344" s="272">
        <v>4564934.5699999994</v>
      </c>
      <c r="AG344" s="170">
        <f t="shared" si="103"/>
        <v>50598710.114999987</v>
      </c>
      <c r="AI344" s="279">
        <f t="shared" si="101"/>
        <v>8465.08</v>
      </c>
      <c r="AJ344" s="279">
        <f t="shared" si="101"/>
        <v>8465.08</v>
      </c>
      <c r="AK344" s="279">
        <f t="shared" si="101"/>
        <v>8465.08</v>
      </c>
      <c r="AL344" s="279">
        <f t="shared" si="100"/>
        <v>8465.08</v>
      </c>
      <c r="AM344" s="279">
        <f t="shared" si="100"/>
        <v>8465.08</v>
      </c>
      <c r="AN344" s="279">
        <f t="shared" si="100"/>
        <v>8465.08</v>
      </c>
      <c r="AO344" s="279">
        <f t="shared" si="100"/>
        <v>8465.08</v>
      </c>
      <c r="AP344" s="279">
        <f t="shared" si="100"/>
        <v>8465.08</v>
      </c>
      <c r="AQ344" s="279">
        <f t="shared" si="100"/>
        <v>8492.0499999999993</v>
      </c>
      <c r="AR344" s="279">
        <f t="shared" si="100"/>
        <v>8519.0300000000007</v>
      </c>
      <c r="AS344" s="279">
        <f t="shared" si="100"/>
        <v>9170.7099999999991</v>
      </c>
      <c r="AT344" s="279">
        <f t="shared" si="100"/>
        <v>10043.06</v>
      </c>
      <c r="AU344" s="280">
        <f t="shared" si="104"/>
        <v>103945.48999999999</v>
      </c>
      <c r="AV344" s="280">
        <f t="shared" si="99"/>
        <v>10263.709999999999</v>
      </c>
      <c r="AW344" s="280">
        <f t="shared" si="99"/>
        <v>10263.709999999999</v>
      </c>
      <c r="AX344" s="280">
        <f t="shared" si="99"/>
        <v>10425.19</v>
      </c>
      <c r="AY344" s="280">
        <f t="shared" si="98"/>
        <v>10586.66</v>
      </c>
      <c r="AZ344" s="280">
        <f t="shared" si="106"/>
        <v>10586.66</v>
      </c>
      <c r="BA344" s="280">
        <f t="shared" si="107"/>
        <v>10971.88</v>
      </c>
      <c r="BB344" s="280">
        <f t="shared" si="108"/>
        <v>11357.09</v>
      </c>
      <c r="BC344" s="280">
        <f t="shared" si="94"/>
        <v>11357.09</v>
      </c>
      <c r="BD344" s="280">
        <f t="shared" si="94"/>
        <v>11603.05</v>
      </c>
      <c r="BE344" s="280">
        <f t="shared" si="94"/>
        <v>11849</v>
      </c>
      <c r="BF344" s="280">
        <f t="shared" si="94"/>
        <v>11849</v>
      </c>
      <c r="BG344" s="280">
        <f t="shared" si="94"/>
        <v>11849</v>
      </c>
      <c r="BH344" s="280">
        <f t="shared" si="94"/>
        <v>11849</v>
      </c>
      <c r="BI344" s="280">
        <f t="shared" si="94"/>
        <v>11849</v>
      </c>
      <c r="BJ344" s="280">
        <f t="shared" si="94"/>
        <v>12239.33</v>
      </c>
      <c r="BK344" s="280">
        <f t="shared" si="94"/>
        <v>12629.65</v>
      </c>
      <c r="BL344" s="279">
        <f t="shared" si="105"/>
        <v>139989.75</v>
      </c>
    </row>
    <row r="345" spans="1:64" x14ac:dyDescent="0.25">
      <c r="A345" s="268" t="s">
        <v>364</v>
      </c>
      <c r="B345" s="175">
        <v>3.2599999999999997E-2</v>
      </c>
      <c r="C345" s="175">
        <v>3.2599999999999997E-2</v>
      </c>
      <c r="D345" s="272">
        <v>237307.12</v>
      </c>
      <c r="E345" s="272">
        <v>237307.12</v>
      </c>
      <c r="F345" s="272">
        <v>237307.12</v>
      </c>
      <c r="G345" s="272">
        <v>237307.12</v>
      </c>
      <c r="H345" s="272">
        <v>237307.12</v>
      </c>
      <c r="I345" s="272">
        <v>237307.12</v>
      </c>
      <c r="J345" s="272">
        <v>237307.12</v>
      </c>
      <c r="K345" s="272">
        <v>237307.12</v>
      </c>
      <c r="L345" s="272">
        <v>237307.12</v>
      </c>
      <c r="M345" s="272">
        <v>237307.12</v>
      </c>
      <c r="N345" s="272">
        <v>237307.12</v>
      </c>
      <c r="O345" s="272">
        <v>237307.12</v>
      </c>
      <c r="P345" s="272">
        <f t="shared" si="102"/>
        <v>2847685.4400000009</v>
      </c>
      <c r="Q345" s="272">
        <v>237307.12</v>
      </c>
      <c r="R345" s="272">
        <v>237307.12</v>
      </c>
      <c r="S345" s="272">
        <v>237307.12</v>
      </c>
      <c r="T345" s="272">
        <v>237307.12</v>
      </c>
      <c r="U345" s="272">
        <v>237307.12</v>
      </c>
      <c r="V345" s="272">
        <v>237307.12</v>
      </c>
      <c r="W345" s="272">
        <v>237307.12</v>
      </c>
      <c r="X345" s="272">
        <v>237307.12</v>
      </c>
      <c r="Y345" s="272">
        <v>237307.12</v>
      </c>
      <c r="Z345" s="272">
        <v>237307.12</v>
      </c>
      <c r="AA345" s="272">
        <v>237307.12</v>
      </c>
      <c r="AB345" s="272">
        <v>237307.12</v>
      </c>
      <c r="AC345" s="272">
        <v>237307.12</v>
      </c>
      <c r="AD345" s="272">
        <v>237307.12</v>
      </c>
      <c r="AE345" s="272">
        <v>237307.12</v>
      </c>
      <c r="AF345" s="272">
        <v>237307.12</v>
      </c>
      <c r="AG345" s="170">
        <f t="shared" si="103"/>
        <v>2847685.4400000009</v>
      </c>
      <c r="AI345" s="279">
        <f t="shared" si="101"/>
        <v>644.67999999999995</v>
      </c>
      <c r="AJ345" s="279">
        <f t="shared" si="101"/>
        <v>644.67999999999995</v>
      </c>
      <c r="AK345" s="279">
        <f t="shared" si="101"/>
        <v>644.67999999999995</v>
      </c>
      <c r="AL345" s="279">
        <f t="shared" si="100"/>
        <v>644.67999999999995</v>
      </c>
      <c r="AM345" s="279">
        <f t="shared" si="100"/>
        <v>644.67999999999995</v>
      </c>
      <c r="AN345" s="279">
        <f t="shared" si="100"/>
        <v>644.67999999999995</v>
      </c>
      <c r="AO345" s="279">
        <f t="shared" si="100"/>
        <v>644.67999999999995</v>
      </c>
      <c r="AP345" s="279">
        <f t="shared" si="100"/>
        <v>644.67999999999995</v>
      </c>
      <c r="AQ345" s="279">
        <f t="shared" si="100"/>
        <v>644.67999999999995</v>
      </c>
      <c r="AR345" s="279">
        <f t="shared" si="100"/>
        <v>644.67999999999995</v>
      </c>
      <c r="AS345" s="279">
        <f t="shared" si="100"/>
        <v>644.67999999999995</v>
      </c>
      <c r="AT345" s="279">
        <f t="shared" si="100"/>
        <v>644.67999999999995</v>
      </c>
      <c r="AU345" s="280">
        <f t="shared" si="104"/>
        <v>7736.1600000000008</v>
      </c>
      <c r="AV345" s="280">
        <f t="shared" si="99"/>
        <v>644.67999999999995</v>
      </c>
      <c r="AW345" s="280">
        <f t="shared" si="99"/>
        <v>644.67999999999995</v>
      </c>
      <c r="AX345" s="280">
        <f t="shared" si="99"/>
        <v>644.67999999999995</v>
      </c>
      <c r="AY345" s="280">
        <f t="shared" si="98"/>
        <v>644.67999999999995</v>
      </c>
      <c r="AZ345" s="280">
        <f t="shared" si="106"/>
        <v>644.67999999999995</v>
      </c>
      <c r="BA345" s="280">
        <f t="shared" si="107"/>
        <v>644.67999999999995</v>
      </c>
      <c r="BB345" s="280">
        <f t="shared" si="108"/>
        <v>644.67999999999995</v>
      </c>
      <c r="BC345" s="280">
        <f t="shared" si="94"/>
        <v>644.67999999999995</v>
      </c>
      <c r="BD345" s="280">
        <f t="shared" si="94"/>
        <v>644.67999999999995</v>
      </c>
      <c r="BE345" s="280">
        <f t="shared" si="94"/>
        <v>644.67999999999995</v>
      </c>
      <c r="BF345" s="280">
        <f t="shared" si="94"/>
        <v>644.67999999999995</v>
      </c>
      <c r="BG345" s="280">
        <f t="shared" si="94"/>
        <v>644.67999999999995</v>
      </c>
      <c r="BH345" s="280">
        <f t="shared" si="94"/>
        <v>644.67999999999995</v>
      </c>
      <c r="BI345" s="280">
        <f t="shared" si="94"/>
        <v>644.67999999999995</v>
      </c>
      <c r="BJ345" s="280">
        <f t="shared" si="94"/>
        <v>644.67999999999995</v>
      </c>
      <c r="BK345" s="280">
        <f t="shared" si="94"/>
        <v>644.67999999999995</v>
      </c>
      <c r="BL345" s="279">
        <f t="shared" si="105"/>
        <v>7736.1600000000008</v>
      </c>
    </row>
    <row r="346" spans="1:64" x14ac:dyDescent="0.25">
      <c r="A346" s="268" t="s">
        <v>365</v>
      </c>
      <c r="B346" s="175">
        <v>5.2200000000000003E-2</v>
      </c>
      <c r="C346" s="175">
        <v>5.2200000000000003E-2</v>
      </c>
      <c r="D346" s="272">
        <v>575773.74</v>
      </c>
      <c r="E346" s="272">
        <v>575773.74</v>
      </c>
      <c r="F346" s="272">
        <v>575773.74</v>
      </c>
      <c r="G346" s="272">
        <v>575773.74</v>
      </c>
      <c r="H346" s="272">
        <v>575773.74</v>
      </c>
      <c r="I346" s="272">
        <v>575773.74</v>
      </c>
      <c r="J346" s="272">
        <v>575773.74</v>
      </c>
      <c r="K346" s="272">
        <v>575773.74</v>
      </c>
      <c r="L346" s="272">
        <v>575773.74</v>
      </c>
      <c r="M346" s="272">
        <v>575773.74</v>
      </c>
      <c r="N346" s="272">
        <v>575773.74</v>
      </c>
      <c r="O346" s="272">
        <v>575773.74</v>
      </c>
      <c r="P346" s="272">
        <f t="shared" si="102"/>
        <v>6909284.8800000018</v>
      </c>
      <c r="Q346" s="272">
        <v>575773.74</v>
      </c>
      <c r="R346" s="272">
        <v>575773.74</v>
      </c>
      <c r="S346" s="272">
        <v>575773.74</v>
      </c>
      <c r="T346" s="272">
        <v>575773.74</v>
      </c>
      <c r="U346" s="272">
        <v>575773.74</v>
      </c>
      <c r="V346" s="272">
        <v>575773.74</v>
      </c>
      <c r="W346" s="272">
        <v>575773.74</v>
      </c>
      <c r="X346" s="272">
        <v>575773.74</v>
      </c>
      <c r="Y346" s="272">
        <v>575773.74</v>
      </c>
      <c r="Z346" s="272">
        <v>575773.74</v>
      </c>
      <c r="AA346" s="272">
        <v>575773.74</v>
      </c>
      <c r="AB346" s="272">
        <v>575773.74</v>
      </c>
      <c r="AC346" s="272">
        <v>575773.74</v>
      </c>
      <c r="AD346" s="272">
        <v>575773.74</v>
      </c>
      <c r="AE346" s="272">
        <v>575773.74</v>
      </c>
      <c r="AF346" s="272">
        <v>575773.74</v>
      </c>
      <c r="AG346" s="170">
        <f t="shared" si="103"/>
        <v>6909284.8800000018</v>
      </c>
      <c r="AI346" s="279">
        <f t="shared" si="101"/>
        <v>2504.62</v>
      </c>
      <c r="AJ346" s="279">
        <f t="shared" si="101"/>
        <v>2504.62</v>
      </c>
      <c r="AK346" s="279">
        <f t="shared" si="101"/>
        <v>2504.62</v>
      </c>
      <c r="AL346" s="279">
        <f t="shared" si="100"/>
        <v>2504.62</v>
      </c>
      <c r="AM346" s="279">
        <f t="shared" si="100"/>
        <v>2504.62</v>
      </c>
      <c r="AN346" s="279">
        <f t="shared" si="100"/>
        <v>2504.62</v>
      </c>
      <c r="AO346" s="279">
        <f t="shared" si="100"/>
        <v>2504.62</v>
      </c>
      <c r="AP346" s="279">
        <f t="shared" si="100"/>
        <v>2504.62</v>
      </c>
      <c r="AQ346" s="279">
        <f t="shared" si="100"/>
        <v>2504.62</v>
      </c>
      <c r="AR346" s="279">
        <f t="shared" si="100"/>
        <v>2504.62</v>
      </c>
      <c r="AS346" s="279">
        <f t="shared" si="100"/>
        <v>2504.62</v>
      </c>
      <c r="AT346" s="279">
        <f t="shared" si="100"/>
        <v>2504.62</v>
      </c>
      <c r="AU346" s="280">
        <f t="shared" si="104"/>
        <v>30055.439999999991</v>
      </c>
      <c r="AV346" s="280">
        <f t="shared" si="99"/>
        <v>2504.62</v>
      </c>
      <c r="AW346" s="280">
        <f t="shared" si="99"/>
        <v>2504.62</v>
      </c>
      <c r="AX346" s="280">
        <f t="shared" si="99"/>
        <v>2504.62</v>
      </c>
      <c r="AY346" s="280">
        <f t="shared" si="98"/>
        <v>2504.62</v>
      </c>
      <c r="AZ346" s="280">
        <f t="shared" si="106"/>
        <v>2504.62</v>
      </c>
      <c r="BA346" s="280">
        <f t="shared" si="107"/>
        <v>2504.62</v>
      </c>
      <c r="BB346" s="280">
        <f t="shared" si="108"/>
        <v>2504.62</v>
      </c>
      <c r="BC346" s="280">
        <f t="shared" si="94"/>
        <v>2504.62</v>
      </c>
      <c r="BD346" s="280">
        <f t="shared" si="94"/>
        <v>2504.62</v>
      </c>
      <c r="BE346" s="280">
        <f t="shared" si="94"/>
        <v>2504.62</v>
      </c>
      <c r="BF346" s="280">
        <f t="shared" si="94"/>
        <v>2504.62</v>
      </c>
      <c r="BG346" s="280">
        <f t="shared" si="94"/>
        <v>2504.62</v>
      </c>
      <c r="BH346" s="280">
        <f t="shared" si="94"/>
        <v>2504.62</v>
      </c>
      <c r="BI346" s="280">
        <f t="shared" si="94"/>
        <v>2504.62</v>
      </c>
      <c r="BJ346" s="280">
        <f t="shared" si="94"/>
        <v>2504.62</v>
      </c>
      <c r="BK346" s="280">
        <f t="shared" si="94"/>
        <v>2504.62</v>
      </c>
      <c r="BL346" s="279">
        <f t="shared" si="105"/>
        <v>30055.439999999991</v>
      </c>
    </row>
    <row r="347" spans="1:64" x14ac:dyDescent="0.25">
      <c r="A347" s="268" t="s">
        <v>366</v>
      </c>
      <c r="B347" s="175">
        <v>4.0099999999999997E-2</v>
      </c>
      <c r="C347" s="175">
        <v>4.0099999999999997E-2</v>
      </c>
      <c r="D347" s="272">
        <v>2118470.5499999998</v>
      </c>
      <c r="E347" s="272">
        <v>2118470.5499999998</v>
      </c>
      <c r="F347" s="272">
        <v>2118470.5499999998</v>
      </c>
      <c r="G347" s="272">
        <v>2118470.5499999998</v>
      </c>
      <c r="H347" s="272">
        <v>2118470.5499999998</v>
      </c>
      <c r="I347" s="272">
        <v>2118470.5499999998</v>
      </c>
      <c r="J347" s="272">
        <v>2118470.5499999998</v>
      </c>
      <c r="K347" s="272">
        <v>2118470.5499999998</v>
      </c>
      <c r="L347" s="272">
        <v>2118470.5499999998</v>
      </c>
      <c r="M347" s="272">
        <v>2118470.5499999998</v>
      </c>
      <c r="N347" s="272">
        <v>2133786.2999999998</v>
      </c>
      <c r="O347" s="272">
        <v>2149102.0499999998</v>
      </c>
      <c r="P347" s="272">
        <f t="shared" si="102"/>
        <v>25467593.850000005</v>
      </c>
      <c r="Q347" s="272">
        <v>2149102.0499999998</v>
      </c>
      <c r="R347" s="272">
        <v>2149102.0499999998</v>
      </c>
      <c r="S347" s="272">
        <v>2149102.0499999998</v>
      </c>
      <c r="T347" s="272">
        <v>2149102.0499999998</v>
      </c>
      <c r="U347" s="272">
        <v>2149102.0499999998</v>
      </c>
      <c r="V347" s="272">
        <v>2149102.0499999998</v>
      </c>
      <c r="W347" s="272">
        <v>2149102.0499999998</v>
      </c>
      <c r="X347" s="272">
        <v>2149102.0499999998</v>
      </c>
      <c r="Y347" s="272">
        <v>3645540.9499999997</v>
      </c>
      <c r="Z347" s="272">
        <v>5141979.8499999996</v>
      </c>
      <c r="AA347" s="272">
        <v>5141979.8499999996</v>
      </c>
      <c r="AB347" s="272">
        <v>5141979.8499999996</v>
      </c>
      <c r="AC347" s="272">
        <v>5141979.8499999996</v>
      </c>
      <c r="AD347" s="272">
        <v>5141979.8499999996</v>
      </c>
      <c r="AE347" s="272">
        <v>5141979.8499999996</v>
      </c>
      <c r="AF347" s="272">
        <v>5141979.8499999996</v>
      </c>
      <c r="AG347" s="170">
        <f t="shared" si="103"/>
        <v>48235808.100000009</v>
      </c>
      <c r="AI347" s="279">
        <f t="shared" si="101"/>
        <v>7079.22</v>
      </c>
      <c r="AJ347" s="279">
        <f t="shared" si="101"/>
        <v>7079.22</v>
      </c>
      <c r="AK347" s="279">
        <f t="shared" si="101"/>
        <v>7079.22</v>
      </c>
      <c r="AL347" s="279">
        <f t="shared" si="100"/>
        <v>7079.22</v>
      </c>
      <c r="AM347" s="279">
        <f t="shared" si="100"/>
        <v>7079.22</v>
      </c>
      <c r="AN347" s="279">
        <f t="shared" si="100"/>
        <v>7079.22</v>
      </c>
      <c r="AO347" s="279">
        <f t="shared" si="100"/>
        <v>7079.22</v>
      </c>
      <c r="AP347" s="279">
        <f t="shared" si="100"/>
        <v>7079.22</v>
      </c>
      <c r="AQ347" s="279">
        <f t="shared" si="100"/>
        <v>7079.22</v>
      </c>
      <c r="AR347" s="279">
        <f t="shared" si="100"/>
        <v>7079.22</v>
      </c>
      <c r="AS347" s="279">
        <f t="shared" si="100"/>
        <v>7130.4</v>
      </c>
      <c r="AT347" s="279">
        <f t="shared" si="100"/>
        <v>7181.58</v>
      </c>
      <c r="AU347" s="280">
        <f t="shared" si="104"/>
        <v>85104.18</v>
      </c>
      <c r="AV347" s="280">
        <f t="shared" si="99"/>
        <v>7181.58</v>
      </c>
      <c r="AW347" s="280">
        <f t="shared" si="99"/>
        <v>7181.58</v>
      </c>
      <c r="AX347" s="280">
        <f t="shared" si="99"/>
        <v>7181.58</v>
      </c>
      <c r="AY347" s="280">
        <f t="shared" si="98"/>
        <v>7181.58</v>
      </c>
      <c r="AZ347" s="280">
        <f t="shared" si="106"/>
        <v>7181.58</v>
      </c>
      <c r="BA347" s="280">
        <f t="shared" si="107"/>
        <v>7181.58</v>
      </c>
      <c r="BB347" s="280">
        <f t="shared" si="108"/>
        <v>7181.58</v>
      </c>
      <c r="BC347" s="280">
        <f t="shared" si="94"/>
        <v>7181.58</v>
      </c>
      <c r="BD347" s="280">
        <f t="shared" si="94"/>
        <v>12182.18</v>
      </c>
      <c r="BE347" s="280">
        <f t="shared" si="94"/>
        <v>17182.78</v>
      </c>
      <c r="BF347" s="280">
        <f t="shared" si="94"/>
        <v>17182.78</v>
      </c>
      <c r="BG347" s="280">
        <f t="shared" si="94"/>
        <v>17182.78</v>
      </c>
      <c r="BH347" s="280">
        <f t="shared" si="94"/>
        <v>17182.78</v>
      </c>
      <c r="BI347" s="280">
        <f t="shared" si="94"/>
        <v>17182.78</v>
      </c>
      <c r="BJ347" s="280">
        <f t="shared" si="94"/>
        <v>17182.78</v>
      </c>
      <c r="BK347" s="280">
        <f t="shared" si="94"/>
        <v>17182.78</v>
      </c>
      <c r="BL347" s="279">
        <f t="shared" si="105"/>
        <v>161187.96</v>
      </c>
    </row>
    <row r="348" spans="1:64" x14ac:dyDescent="0.25">
      <c r="A348" s="268" t="s">
        <v>367</v>
      </c>
      <c r="B348" s="175">
        <v>6.2199999999999998E-2</v>
      </c>
      <c r="C348" s="175">
        <v>6.2199999999999998E-2</v>
      </c>
      <c r="D348" s="272">
        <v>101262.84</v>
      </c>
      <c r="E348" s="272">
        <v>101262.84</v>
      </c>
      <c r="F348" s="272">
        <v>101262.84</v>
      </c>
      <c r="G348" s="272">
        <v>101262.84</v>
      </c>
      <c r="H348" s="272">
        <v>101262.84</v>
      </c>
      <c r="I348" s="272">
        <v>101262.84</v>
      </c>
      <c r="J348" s="272">
        <v>101262.84</v>
      </c>
      <c r="K348" s="272">
        <v>101262.84</v>
      </c>
      <c r="L348" s="272">
        <v>101262.84</v>
      </c>
      <c r="M348" s="272">
        <v>101262.84</v>
      </c>
      <c r="N348" s="272">
        <v>101262.84</v>
      </c>
      <c r="O348" s="272">
        <v>101262.84</v>
      </c>
      <c r="P348" s="272">
        <f t="shared" si="102"/>
        <v>1215154.0799999998</v>
      </c>
      <c r="Q348" s="272">
        <v>101262.84</v>
      </c>
      <c r="R348" s="272">
        <v>101262.84</v>
      </c>
      <c r="S348" s="272">
        <v>101262.84</v>
      </c>
      <c r="T348" s="272">
        <v>323117.69</v>
      </c>
      <c r="U348" s="272">
        <v>544972.54</v>
      </c>
      <c r="V348" s="272">
        <v>544972.54</v>
      </c>
      <c r="W348" s="272">
        <v>544972.54</v>
      </c>
      <c r="X348" s="272">
        <v>544972.54</v>
      </c>
      <c r="Y348" s="272">
        <v>544972.54</v>
      </c>
      <c r="Z348" s="272">
        <v>544972.54</v>
      </c>
      <c r="AA348" s="272">
        <v>544972.54</v>
      </c>
      <c r="AB348" s="272">
        <v>544972.54</v>
      </c>
      <c r="AC348" s="272">
        <v>544972.54</v>
      </c>
      <c r="AD348" s="272">
        <v>544972.54</v>
      </c>
      <c r="AE348" s="272">
        <v>544972.54</v>
      </c>
      <c r="AF348" s="272">
        <v>786141.19000000006</v>
      </c>
      <c r="AG348" s="170">
        <f t="shared" si="103"/>
        <v>6780839.1300000008</v>
      </c>
      <c r="AI348" s="279">
        <f t="shared" si="101"/>
        <v>524.88</v>
      </c>
      <c r="AJ348" s="279">
        <f t="shared" si="101"/>
        <v>524.88</v>
      </c>
      <c r="AK348" s="279">
        <f t="shared" si="101"/>
        <v>524.88</v>
      </c>
      <c r="AL348" s="279">
        <f t="shared" si="100"/>
        <v>524.88</v>
      </c>
      <c r="AM348" s="279">
        <f t="shared" si="100"/>
        <v>524.88</v>
      </c>
      <c r="AN348" s="279">
        <f t="shared" si="100"/>
        <v>524.88</v>
      </c>
      <c r="AO348" s="279">
        <f t="shared" si="100"/>
        <v>524.88</v>
      </c>
      <c r="AP348" s="279">
        <f t="shared" si="100"/>
        <v>524.88</v>
      </c>
      <c r="AQ348" s="279">
        <f t="shared" si="100"/>
        <v>524.88</v>
      </c>
      <c r="AR348" s="279">
        <f t="shared" ref="AR348:AT411" si="109">ROUND(M348*$B348/12,2)</f>
        <v>524.88</v>
      </c>
      <c r="AS348" s="279">
        <f t="shared" si="109"/>
        <v>524.88</v>
      </c>
      <c r="AT348" s="279">
        <f t="shared" si="109"/>
        <v>524.88</v>
      </c>
      <c r="AU348" s="280">
        <f t="shared" si="104"/>
        <v>6298.56</v>
      </c>
      <c r="AV348" s="280">
        <f t="shared" si="99"/>
        <v>524.88</v>
      </c>
      <c r="AW348" s="280">
        <f t="shared" si="99"/>
        <v>524.88</v>
      </c>
      <c r="AX348" s="280">
        <f t="shared" si="99"/>
        <v>524.88</v>
      </c>
      <c r="AY348" s="280">
        <f t="shared" si="98"/>
        <v>1674.83</v>
      </c>
      <c r="AZ348" s="280">
        <f t="shared" si="106"/>
        <v>2824.77</v>
      </c>
      <c r="BA348" s="280">
        <f t="shared" si="107"/>
        <v>2824.77</v>
      </c>
      <c r="BB348" s="280">
        <f t="shared" si="108"/>
        <v>2824.77</v>
      </c>
      <c r="BC348" s="280">
        <f t="shared" ref="BC348:BC356" si="110">ROUND(X348*$C348/12,2)</f>
        <v>2824.77</v>
      </c>
      <c r="BD348" s="280">
        <f t="shared" ref="BD348:BD356" si="111">ROUND(Y348*$C348/12,2)</f>
        <v>2824.77</v>
      </c>
      <c r="BE348" s="280">
        <f t="shared" ref="BE348:BE356" si="112">ROUND(Z348*$C348/12,2)</f>
        <v>2824.77</v>
      </c>
      <c r="BF348" s="280">
        <f t="shared" ref="BF348:BF356" si="113">ROUND(AA348*$C348/12,2)</f>
        <v>2824.77</v>
      </c>
      <c r="BG348" s="280">
        <f t="shared" ref="BG348:BG356" si="114">ROUND(AB348*$C348/12,2)</f>
        <v>2824.77</v>
      </c>
      <c r="BH348" s="280">
        <f t="shared" ref="BH348:BH356" si="115">ROUND(AC348*$C348/12,2)</f>
        <v>2824.77</v>
      </c>
      <c r="BI348" s="280">
        <f t="shared" ref="BI348:BI356" si="116">ROUND(AD348*$C348/12,2)</f>
        <v>2824.77</v>
      </c>
      <c r="BJ348" s="280">
        <f t="shared" ref="BJ348:BJ356" si="117">ROUND(AE348*$C348/12,2)</f>
        <v>2824.77</v>
      </c>
      <c r="BK348" s="280">
        <f t="shared" ref="BK348:BK356" si="118">ROUND(AF348*$C348/12,2)</f>
        <v>4074.83</v>
      </c>
      <c r="BL348" s="279">
        <f t="shared" si="105"/>
        <v>35147.300000000003</v>
      </c>
    </row>
    <row r="349" spans="1:64" x14ac:dyDescent="0.25">
      <c r="A349" s="268" t="s">
        <v>368</v>
      </c>
      <c r="B349" s="175">
        <v>6.2399999999999997E-2</v>
      </c>
      <c r="C349" s="175">
        <v>6.2399999999999997E-2</v>
      </c>
      <c r="D349" s="272">
        <v>83161.41</v>
      </c>
      <c r="E349" s="272">
        <v>83161.41</v>
      </c>
      <c r="F349" s="272">
        <v>83161.41</v>
      </c>
      <c r="G349" s="272">
        <v>83161.41</v>
      </c>
      <c r="H349" s="272">
        <v>83161.41</v>
      </c>
      <c r="I349" s="272">
        <v>83161.41</v>
      </c>
      <c r="J349" s="272">
        <v>83161.41</v>
      </c>
      <c r="K349" s="272">
        <v>83161.41</v>
      </c>
      <c r="L349" s="272">
        <v>83161.41</v>
      </c>
      <c r="M349" s="272">
        <v>83161.41</v>
      </c>
      <c r="N349" s="272">
        <v>83161.41</v>
      </c>
      <c r="O349" s="272">
        <v>83161.41</v>
      </c>
      <c r="P349" s="272">
        <f t="shared" si="102"/>
        <v>997936.92000000027</v>
      </c>
      <c r="Q349" s="272">
        <v>83161.41</v>
      </c>
      <c r="R349" s="272">
        <v>83161.41</v>
      </c>
      <c r="S349" s="272">
        <v>83161.41</v>
      </c>
      <c r="T349" s="272">
        <v>83161.41</v>
      </c>
      <c r="U349" s="272">
        <v>83161.41</v>
      </c>
      <c r="V349" s="272">
        <v>83161.41</v>
      </c>
      <c r="W349" s="272">
        <v>83161.41</v>
      </c>
      <c r="X349" s="272">
        <v>83161.41</v>
      </c>
      <c r="Y349" s="272">
        <v>83161.41</v>
      </c>
      <c r="Z349" s="272">
        <v>83161.41</v>
      </c>
      <c r="AA349" s="272">
        <v>83161.41</v>
      </c>
      <c r="AB349" s="272">
        <v>83161.41</v>
      </c>
      <c r="AC349" s="272">
        <v>83161.41</v>
      </c>
      <c r="AD349" s="272">
        <v>83161.41</v>
      </c>
      <c r="AE349" s="272">
        <v>83161.41</v>
      </c>
      <c r="AF349" s="272">
        <v>83161.41</v>
      </c>
      <c r="AG349" s="170">
        <f t="shared" si="103"/>
        <v>997936.92000000027</v>
      </c>
      <c r="AI349" s="279">
        <f t="shared" si="101"/>
        <v>432.44</v>
      </c>
      <c r="AJ349" s="279">
        <f t="shared" si="101"/>
        <v>432.44</v>
      </c>
      <c r="AK349" s="279">
        <f t="shared" si="101"/>
        <v>432.44</v>
      </c>
      <c r="AL349" s="279">
        <f t="shared" si="101"/>
        <v>432.44</v>
      </c>
      <c r="AM349" s="279">
        <f t="shared" si="101"/>
        <v>432.44</v>
      </c>
      <c r="AN349" s="279">
        <f t="shared" si="101"/>
        <v>432.44</v>
      </c>
      <c r="AO349" s="279">
        <f t="shared" si="101"/>
        <v>432.44</v>
      </c>
      <c r="AP349" s="279">
        <f t="shared" si="101"/>
        <v>432.44</v>
      </c>
      <c r="AQ349" s="279">
        <f t="shared" si="101"/>
        <v>432.44</v>
      </c>
      <c r="AR349" s="279">
        <f t="shared" si="109"/>
        <v>432.44</v>
      </c>
      <c r="AS349" s="279">
        <f t="shared" si="109"/>
        <v>432.44</v>
      </c>
      <c r="AT349" s="279">
        <f t="shared" si="109"/>
        <v>432.44</v>
      </c>
      <c r="AU349" s="280">
        <f t="shared" si="104"/>
        <v>5189.2799999999988</v>
      </c>
      <c r="AV349" s="280">
        <f t="shared" si="99"/>
        <v>432.44</v>
      </c>
      <c r="AW349" s="280">
        <f t="shared" si="99"/>
        <v>432.44</v>
      </c>
      <c r="AX349" s="280">
        <f t="shared" si="99"/>
        <v>432.44</v>
      </c>
      <c r="AY349" s="280">
        <f t="shared" si="98"/>
        <v>432.44</v>
      </c>
      <c r="AZ349" s="280">
        <f t="shared" si="106"/>
        <v>432.44</v>
      </c>
      <c r="BA349" s="280">
        <f t="shared" si="107"/>
        <v>432.44</v>
      </c>
      <c r="BB349" s="280">
        <f t="shared" si="108"/>
        <v>432.44</v>
      </c>
      <c r="BC349" s="280">
        <f t="shared" si="110"/>
        <v>432.44</v>
      </c>
      <c r="BD349" s="280">
        <f t="shared" si="111"/>
        <v>432.44</v>
      </c>
      <c r="BE349" s="280">
        <f t="shared" si="112"/>
        <v>432.44</v>
      </c>
      <c r="BF349" s="280">
        <f t="shared" si="113"/>
        <v>432.44</v>
      </c>
      <c r="BG349" s="280">
        <f t="shared" si="114"/>
        <v>432.44</v>
      </c>
      <c r="BH349" s="280">
        <f t="shared" si="115"/>
        <v>432.44</v>
      </c>
      <c r="BI349" s="280">
        <f t="shared" si="116"/>
        <v>432.44</v>
      </c>
      <c r="BJ349" s="280">
        <f t="shared" si="117"/>
        <v>432.44</v>
      </c>
      <c r="BK349" s="280">
        <f t="shared" si="118"/>
        <v>432.44</v>
      </c>
      <c r="BL349" s="279">
        <f t="shared" si="105"/>
        <v>5189.2799999999988</v>
      </c>
    </row>
    <row r="350" spans="1:64" x14ac:dyDescent="0.25">
      <c r="A350" s="268" t="s">
        <v>369</v>
      </c>
      <c r="B350" s="175">
        <v>4.9799999999999997E-2</v>
      </c>
      <c r="C350" s="175">
        <v>4.9799999999999997E-2</v>
      </c>
      <c r="D350" s="272">
        <v>335415.82</v>
      </c>
      <c r="E350" s="272">
        <v>335415.82</v>
      </c>
      <c r="F350" s="272">
        <v>335415.82</v>
      </c>
      <c r="G350" s="272">
        <v>335415.82</v>
      </c>
      <c r="H350" s="272">
        <v>335415.82</v>
      </c>
      <c r="I350" s="272">
        <v>335415.82</v>
      </c>
      <c r="J350" s="272">
        <v>335415.82</v>
      </c>
      <c r="K350" s="272">
        <v>335415.82</v>
      </c>
      <c r="L350" s="272">
        <v>335415.82</v>
      </c>
      <c r="M350" s="272">
        <v>335415.82</v>
      </c>
      <c r="N350" s="272">
        <v>335415.82</v>
      </c>
      <c r="O350" s="272">
        <v>335415.82</v>
      </c>
      <c r="P350" s="272">
        <f t="shared" si="102"/>
        <v>4024989.8399999994</v>
      </c>
      <c r="Q350" s="272">
        <v>335415.82</v>
      </c>
      <c r="R350" s="272">
        <v>335415.82</v>
      </c>
      <c r="S350" s="272">
        <v>335415.82</v>
      </c>
      <c r="T350" s="272">
        <v>335415.82</v>
      </c>
      <c r="U350" s="272">
        <v>335415.82</v>
      </c>
      <c r="V350" s="272">
        <v>335415.82</v>
      </c>
      <c r="W350" s="272">
        <v>335415.82</v>
      </c>
      <c r="X350" s="272">
        <v>335415.82</v>
      </c>
      <c r="Y350" s="272">
        <v>335415.82</v>
      </c>
      <c r="Z350" s="272">
        <v>335415.82</v>
      </c>
      <c r="AA350" s="272">
        <v>335415.82</v>
      </c>
      <c r="AB350" s="272">
        <v>335415.82</v>
      </c>
      <c r="AC350" s="272">
        <v>335415.82</v>
      </c>
      <c r="AD350" s="272">
        <v>335415.82</v>
      </c>
      <c r="AE350" s="272">
        <v>335415.82</v>
      </c>
      <c r="AF350" s="272">
        <v>358853.94500000001</v>
      </c>
      <c r="AG350" s="170">
        <f t="shared" si="103"/>
        <v>4048427.9649999994</v>
      </c>
      <c r="AI350" s="279">
        <f t="shared" si="101"/>
        <v>1391.98</v>
      </c>
      <c r="AJ350" s="279">
        <f t="shared" si="101"/>
        <v>1391.98</v>
      </c>
      <c r="AK350" s="279">
        <f t="shared" si="101"/>
        <v>1391.98</v>
      </c>
      <c r="AL350" s="279">
        <f t="shared" si="101"/>
        <v>1391.98</v>
      </c>
      <c r="AM350" s="279">
        <f t="shared" si="101"/>
        <v>1391.98</v>
      </c>
      <c r="AN350" s="279">
        <f t="shared" si="101"/>
        <v>1391.98</v>
      </c>
      <c r="AO350" s="279">
        <f t="shared" si="101"/>
        <v>1391.98</v>
      </c>
      <c r="AP350" s="279">
        <f t="shared" si="101"/>
        <v>1391.98</v>
      </c>
      <c r="AQ350" s="279">
        <f t="shared" si="101"/>
        <v>1391.98</v>
      </c>
      <c r="AR350" s="279">
        <f t="shared" si="109"/>
        <v>1391.98</v>
      </c>
      <c r="AS350" s="279">
        <f t="shared" si="109"/>
        <v>1391.98</v>
      </c>
      <c r="AT350" s="279">
        <f t="shared" si="109"/>
        <v>1391.98</v>
      </c>
      <c r="AU350" s="280">
        <f t="shared" si="104"/>
        <v>16703.759999999998</v>
      </c>
      <c r="AV350" s="280">
        <f t="shared" si="99"/>
        <v>1391.98</v>
      </c>
      <c r="AW350" s="280">
        <f t="shared" si="99"/>
        <v>1391.98</v>
      </c>
      <c r="AX350" s="280">
        <f t="shared" si="99"/>
        <v>1391.98</v>
      </c>
      <c r="AY350" s="280">
        <f t="shared" si="98"/>
        <v>1391.98</v>
      </c>
      <c r="AZ350" s="280">
        <f t="shared" si="106"/>
        <v>1391.98</v>
      </c>
      <c r="BA350" s="280">
        <f t="shared" si="107"/>
        <v>1391.98</v>
      </c>
      <c r="BB350" s="280">
        <f t="shared" si="108"/>
        <v>1391.98</v>
      </c>
      <c r="BC350" s="280">
        <f t="shared" si="110"/>
        <v>1391.98</v>
      </c>
      <c r="BD350" s="280">
        <f t="shared" si="111"/>
        <v>1391.98</v>
      </c>
      <c r="BE350" s="280">
        <f t="shared" si="112"/>
        <v>1391.98</v>
      </c>
      <c r="BF350" s="280">
        <f t="shared" si="113"/>
        <v>1391.98</v>
      </c>
      <c r="BG350" s="280">
        <f t="shared" si="114"/>
        <v>1391.98</v>
      </c>
      <c r="BH350" s="280">
        <f t="shared" si="115"/>
        <v>1391.98</v>
      </c>
      <c r="BI350" s="280">
        <f t="shared" si="116"/>
        <v>1391.98</v>
      </c>
      <c r="BJ350" s="280">
        <f t="shared" si="117"/>
        <v>1391.98</v>
      </c>
      <c r="BK350" s="280">
        <f t="shared" si="118"/>
        <v>1489.24</v>
      </c>
      <c r="BL350" s="279">
        <f t="shared" si="105"/>
        <v>16801.019999999997</v>
      </c>
    </row>
    <row r="351" spans="1:64" x14ac:dyDescent="0.25">
      <c r="A351" s="268" t="s">
        <v>370</v>
      </c>
      <c r="B351" s="175">
        <v>3.3099999999999997E-2</v>
      </c>
      <c r="C351" s="175">
        <v>3.3099999999999997E-2</v>
      </c>
      <c r="D351" s="272">
        <v>841612.82</v>
      </c>
      <c r="E351" s="272">
        <v>841612.82</v>
      </c>
      <c r="F351" s="272">
        <v>841612.82</v>
      </c>
      <c r="G351" s="272">
        <v>841612.82</v>
      </c>
      <c r="H351" s="272">
        <v>841612.82</v>
      </c>
      <c r="I351" s="272">
        <v>841612.82</v>
      </c>
      <c r="J351" s="272">
        <v>841612.82</v>
      </c>
      <c r="K351" s="272">
        <v>841612.82</v>
      </c>
      <c r="L351" s="272">
        <v>841612.82</v>
      </c>
      <c r="M351" s="272">
        <v>841612.82</v>
      </c>
      <c r="N351" s="272">
        <v>841612.82</v>
      </c>
      <c r="O351" s="272">
        <v>841612.82</v>
      </c>
      <c r="P351" s="272">
        <f t="shared" si="102"/>
        <v>10099353.840000002</v>
      </c>
      <c r="Q351" s="272">
        <v>841612.82</v>
      </c>
      <c r="R351" s="272">
        <v>841612.82</v>
      </c>
      <c r="S351" s="272">
        <v>841612.82</v>
      </c>
      <c r="T351" s="272">
        <v>841612.82</v>
      </c>
      <c r="U351" s="272">
        <v>841612.82</v>
      </c>
      <c r="V351" s="272">
        <v>841612.82</v>
      </c>
      <c r="W351" s="272">
        <v>841612.82</v>
      </c>
      <c r="X351" s="272">
        <v>841612.82</v>
      </c>
      <c r="Y351" s="272">
        <v>841612.82</v>
      </c>
      <c r="Z351" s="272">
        <v>841612.82</v>
      </c>
      <c r="AA351" s="272">
        <v>841612.82</v>
      </c>
      <c r="AB351" s="272">
        <v>841612.82</v>
      </c>
      <c r="AC351" s="272">
        <v>841612.82</v>
      </c>
      <c r="AD351" s="272">
        <v>841612.82</v>
      </c>
      <c r="AE351" s="272">
        <v>841612.82</v>
      </c>
      <c r="AF351" s="272">
        <v>841612.82</v>
      </c>
      <c r="AG351" s="170">
        <f t="shared" si="103"/>
        <v>10099353.840000002</v>
      </c>
      <c r="AI351" s="279">
        <f t="shared" si="101"/>
        <v>2321.4499999999998</v>
      </c>
      <c r="AJ351" s="279">
        <f t="shared" si="101"/>
        <v>2321.4499999999998</v>
      </c>
      <c r="AK351" s="279">
        <f t="shared" si="101"/>
        <v>2321.4499999999998</v>
      </c>
      <c r="AL351" s="279">
        <f t="shared" si="101"/>
        <v>2321.4499999999998</v>
      </c>
      <c r="AM351" s="279">
        <f t="shared" si="101"/>
        <v>2321.4499999999998</v>
      </c>
      <c r="AN351" s="279">
        <f t="shared" si="101"/>
        <v>2321.4499999999998</v>
      </c>
      <c r="AO351" s="279">
        <f t="shared" si="101"/>
        <v>2321.4499999999998</v>
      </c>
      <c r="AP351" s="279">
        <f t="shared" si="101"/>
        <v>2321.4499999999998</v>
      </c>
      <c r="AQ351" s="279">
        <f t="shared" si="101"/>
        <v>2321.4499999999998</v>
      </c>
      <c r="AR351" s="279">
        <f t="shared" si="109"/>
        <v>2321.4499999999998</v>
      </c>
      <c r="AS351" s="279">
        <f t="shared" si="109"/>
        <v>2321.4499999999998</v>
      </c>
      <c r="AT351" s="279">
        <f t="shared" si="109"/>
        <v>2321.4499999999998</v>
      </c>
      <c r="AU351" s="280">
        <f t="shared" si="104"/>
        <v>27857.400000000005</v>
      </c>
      <c r="AV351" s="280">
        <f t="shared" si="99"/>
        <v>2321.4499999999998</v>
      </c>
      <c r="AW351" s="280">
        <f t="shared" si="99"/>
        <v>2321.4499999999998</v>
      </c>
      <c r="AX351" s="280">
        <f t="shared" si="99"/>
        <v>2321.4499999999998</v>
      </c>
      <c r="AY351" s="280">
        <f t="shared" si="98"/>
        <v>2321.4499999999998</v>
      </c>
      <c r="AZ351" s="280">
        <f t="shared" si="106"/>
        <v>2321.4499999999998</v>
      </c>
      <c r="BA351" s="280">
        <f t="shared" si="107"/>
        <v>2321.4499999999998</v>
      </c>
      <c r="BB351" s="280">
        <f t="shared" si="108"/>
        <v>2321.4499999999998</v>
      </c>
      <c r="BC351" s="280">
        <f t="shared" si="110"/>
        <v>2321.4499999999998</v>
      </c>
      <c r="BD351" s="280">
        <f t="shared" si="111"/>
        <v>2321.4499999999998</v>
      </c>
      <c r="BE351" s="280">
        <f t="shared" si="112"/>
        <v>2321.4499999999998</v>
      </c>
      <c r="BF351" s="280">
        <f t="shared" si="113"/>
        <v>2321.4499999999998</v>
      </c>
      <c r="BG351" s="280">
        <f t="shared" si="114"/>
        <v>2321.4499999999998</v>
      </c>
      <c r="BH351" s="280">
        <f t="shared" si="115"/>
        <v>2321.4499999999998</v>
      </c>
      <c r="BI351" s="280">
        <f t="shared" si="116"/>
        <v>2321.4499999999998</v>
      </c>
      <c r="BJ351" s="280">
        <f t="shared" si="117"/>
        <v>2321.4499999999998</v>
      </c>
      <c r="BK351" s="280">
        <f t="shared" si="118"/>
        <v>2321.4499999999998</v>
      </c>
      <c r="BL351" s="279">
        <f t="shared" si="105"/>
        <v>27857.400000000005</v>
      </c>
    </row>
    <row r="352" spans="1:64" x14ac:dyDescent="0.25">
      <c r="A352" s="268" t="s">
        <v>371</v>
      </c>
      <c r="B352" s="175">
        <v>4.2500000000000003E-2</v>
      </c>
      <c r="C352" s="175">
        <v>4.2500000000000003E-2</v>
      </c>
      <c r="D352" s="272">
        <v>424778.28</v>
      </c>
      <c r="E352" s="272">
        <v>424778.28</v>
      </c>
      <c r="F352" s="272">
        <v>424778.28</v>
      </c>
      <c r="G352" s="272">
        <v>424778.28</v>
      </c>
      <c r="H352" s="272">
        <v>424778.28</v>
      </c>
      <c r="I352" s="272">
        <v>424778.28</v>
      </c>
      <c r="J352" s="272">
        <v>424778.28</v>
      </c>
      <c r="K352" s="272">
        <v>424778.28</v>
      </c>
      <c r="L352" s="272">
        <v>424778.28</v>
      </c>
      <c r="M352" s="272">
        <v>424778.28</v>
      </c>
      <c r="N352" s="272">
        <v>424778.28</v>
      </c>
      <c r="O352" s="272">
        <v>424778.28</v>
      </c>
      <c r="P352" s="272">
        <f t="shared" si="102"/>
        <v>5097339.3600000022</v>
      </c>
      <c r="Q352" s="272">
        <v>424778.28</v>
      </c>
      <c r="R352" s="272">
        <v>424778.28</v>
      </c>
      <c r="S352" s="272">
        <v>424778.28</v>
      </c>
      <c r="T352" s="272">
        <v>424778.28</v>
      </c>
      <c r="U352" s="272">
        <v>424778.28</v>
      </c>
      <c r="V352" s="272">
        <v>424778.28</v>
      </c>
      <c r="W352" s="272">
        <v>424778.28</v>
      </c>
      <c r="X352" s="272">
        <v>424778.28</v>
      </c>
      <c r="Y352" s="272">
        <v>424778.28</v>
      </c>
      <c r="Z352" s="272">
        <v>424778.28</v>
      </c>
      <c r="AA352" s="272">
        <v>424778.28</v>
      </c>
      <c r="AB352" s="272">
        <v>424778.28</v>
      </c>
      <c r="AC352" s="272">
        <v>424778.28</v>
      </c>
      <c r="AD352" s="272">
        <v>424778.28</v>
      </c>
      <c r="AE352" s="272">
        <v>424778.28</v>
      </c>
      <c r="AF352" s="272">
        <v>424778.28</v>
      </c>
      <c r="AG352" s="170">
        <f t="shared" si="103"/>
        <v>5097339.3600000022</v>
      </c>
      <c r="AI352" s="279">
        <f t="shared" si="101"/>
        <v>1504.42</v>
      </c>
      <c r="AJ352" s="279">
        <f t="shared" si="101"/>
        <v>1504.42</v>
      </c>
      <c r="AK352" s="279">
        <f t="shared" si="101"/>
        <v>1504.42</v>
      </c>
      <c r="AL352" s="279">
        <f t="shared" si="101"/>
        <v>1504.42</v>
      </c>
      <c r="AM352" s="279">
        <f t="shared" si="101"/>
        <v>1504.42</v>
      </c>
      <c r="AN352" s="279">
        <f t="shared" si="101"/>
        <v>1504.42</v>
      </c>
      <c r="AO352" s="279">
        <f t="shared" si="101"/>
        <v>1504.42</v>
      </c>
      <c r="AP352" s="279">
        <f t="shared" si="101"/>
        <v>1504.42</v>
      </c>
      <c r="AQ352" s="279">
        <f t="shared" si="101"/>
        <v>1504.42</v>
      </c>
      <c r="AR352" s="279">
        <f t="shared" si="109"/>
        <v>1504.42</v>
      </c>
      <c r="AS352" s="279">
        <f t="shared" si="109"/>
        <v>1504.42</v>
      </c>
      <c r="AT352" s="279">
        <f t="shared" si="109"/>
        <v>1504.42</v>
      </c>
      <c r="AU352" s="280">
        <f t="shared" si="104"/>
        <v>18053.04</v>
      </c>
      <c r="AV352" s="280">
        <f t="shared" si="99"/>
        <v>1504.42</v>
      </c>
      <c r="AW352" s="280">
        <f t="shared" si="99"/>
        <v>1504.42</v>
      </c>
      <c r="AX352" s="280">
        <f t="shared" si="99"/>
        <v>1504.42</v>
      </c>
      <c r="AY352" s="280">
        <f t="shared" si="98"/>
        <v>1504.42</v>
      </c>
      <c r="AZ352" s="280">
        <f t="shared" si="106"/>
        <v>1504.42</v>
      </c>
      <c r="BA352" s="280">
        <f t="shared" si="107"/>
        <v>1504.42</v>
      </c>
      <c r="BB352" s="280">
        <f t="shared" si="108"/>
        <v>1504.42</v>
      </c>
      <c r="BC352" s="280">
        <f t="shared" si="110"/>
        <v>1504.42</v>
      </c>
      <c r="BD352" s="280">
        <f t="shared" si="111"/>
        <v>1504.42</v>
      </c>
      <c r="BE352" s="280">
        <f t="shared" si="112"/>
        <v>1504.42</v>
      </c>
      <c r="BF352" s="280">
        <f t="shared" si="113"/>
        <v>1504.42</v>
      </c>
      <c r="BG352" s="280">
        <f t="shared" si="114"/>
        <v>1504.42</v>
      </c>
      <c r="BH352" s="280">
        <f t="shared" si="115"/>
        <v>1504.42</v>
      </c>
      <c r="BI352" s="280">
        <f t="shared" si="116"/>
        <v>1504.42</v>
      </c>
      <c r="BJ352" s="280">
        <f t="shared" si="117"/>
        <v>1504.42</v>
      </c>
      <c r="BK352" s="280">
        <f t="shared" si="118"/>
        <v>1504.42</v>
      </c>
      <c r="BL352" s="279">
        <f t="shared" si="105"/>
        <v>18053.04</v>
      </c>
    </row>
    <row r="353" spans="1:64" x14ac:dyDescent="0.25">
      <c r="A353" s="268" t="s">
        <v>372</v>
      </c>
      <c r="B353" s="175">
        <v>0.17749999999999999</v>
      </c>
      <c r="C353" s="175">
        <v>0.17749999999999999</v>
      </c>
      <c r="D353" s="272">
        <v>104991.22</v>
      </c>
      <c r="E353" s="272">
        <v>108543.22</v>
      </c>
      <c r="F353" s="272">
        <v>112095.22</v>
      </c>
      <c r="G353" s="272">
        <v>112095.22</v>
      </c>
      <c r="H353" s="272">
        <v>112095.22</v>
      </c>
      <c r="I353" s="272">
        <v>112095.22</v>
      </c>
      <c r="J353" s="272">
        <v>112095.22</v>
      </c>
      <c r="K353" s="272">
        <v>112095.22</v>
      </c>
      <c r="L353" s="272">
        <v>112095.22</v>
      </c>
      <c r="M353" s="272">
        <v>112095.22</v>
      </c>
      <c r="N353" s="272">
        <v>112095.22</v>
      </c>
      <c r="O353" s="272">
        <v>112095.22</v>
      </c>
      <c r="P353" s="272">
        <f t="shared" si="102"/>
        <v>1334486.6399999999</v>
      </c>
      <c r="Q353" s="272">
        <v>112095.22</v>
      </c>
      <c r="R353" s="272">
        <v>112095.22</v>
      </c>
      <c r="S353" s="272">
        <v>112095.22</v>
      </c>
      <c r="T353" s="272">
        <v>112095.22</v>
      </c>
      <c r="U353" s="272">
        <v>112095.22</v>
      </c>
      <c r="V353" s="272">
        <v>112095.22</v>
      </c>
      <c r="W353" s="272">
        <v>112095.22</v>
      </c>
      <c r="X353" s="272">
        <v>112095.22</v>
      </c>
      <c r="Y353" s="272">
        <v>112095.22</v>
      </c>
      <c r="Z353" s="272">
        <v>112095.22</v>
      </c>
      <c r="AA353" s="272">
        <v>112095.22</v>
      </c>
      <c r="AB353" s="272">
        <v>112095.22</v>
      </c>
      <c r="AC353" s="272">
        <v>112095.22</v>
      </c>
      <c r="AD353" s="272">
        <v>112095.22</v>
      </c>
      <c r="AE353" s="272">
        <v>112095.22</v>
      </c>
      <c r="AF353" s="272">
        <v>112095.22</v>
      </c>
      <c r="AG353" s="170">
        <f t="shared" si="103"/>
        <v>1345142.64</v>
      </c>
      <c r="AI353" s="279">
        <f t="shared" si="101"/>
        <v>1553</v>
      </c>
      <c r="AJ353" s="279">
        <f t="shared" si="101"/>
        <v>1605.54</v>
      </c>
      <c r="AK353" s="279">
        <f t="shared" si="101"/>
        <v>1658.08</v>
      </c>
      <c r="AL353" s="279">
        <f t="shared" si="101"/>
        <v>1658.08</v>
      </c>
      <c r="AM353" s="279">
        <f t="shared" si="101"/>
        <v>1658.08</v>
      </c>
      <c r="AN353" s="279">
        <f t="shared" si="101"/>
        <v>1658.08</v>
      </c>
      <c r="AO353" s="279">
        <f t="shared" si="101"/>
        <v>1658.08</v>
      </c>
      <c r="AP353" s="279">
        <f t="shared" si="101"/>
        <v>1658.08</v>
      </c>
      <c r="AQ353" s="279">
        <f t="shared" si="101"/>
        <v>1658.08</v>
      </c>
      <c r="AR353" s="279">
        <f t="shared" si="109"/>
        <v>1658.08</v>
      </c>
      <c r="AS353" s="279">
        <f t="shared" si="109"/>
        <v>1658.08</v>
      </c>
      <c r="AT353" s="279">
        <f t="shared" si="109"/>
        <v>1658.08</v>
      </c>
      <c r="AU353" s="280">
        <f t="shared" si="104"/>
        <v>19739.340000000004</v>
      </c>
      <c r="AV353" s="280">
        <f t="shared" si="99"/>
        <v>1658.08</v>
      </c>
      <c r="AW353" s="280">
        <f t="shared" si="99"/>
        <v>1658.08</v>
      </c>
      <c r="AX353" s="280">
        <f t="shared" si="99"/>
        <v>1658.08</v>
      </c>
      <c r="AY353" s="280">
        <f t="shared" si="98"/>
        <v>1658.08</v>
      </c>
      <c r="AZ353" s="280">
        <f t="shared" si="106"/>
        <v>1658.08</v>
      </c>
      <c r="BA353" s="280">
        <f t="shared" si="107"/>
        <v>1658.08</v>
      </c>
      <c r="BB353" s="280">
        <f t="shared" si="108"/>
        <v>1658.08</v>
      </c>
      <c r="BC353" s="280">
        <f t="shared" si="110"/>
        <v>1658.08</v>
      </c>
      <c r="BD353" s="280">
        <f t="shared" si="111"/>
        <v>1658.08</v>
      </c>
      <c r="BE353" s="280">
        <f t="shared" si="112"/>
        <v>1658.08</v>
      </c>
      <c r="BF353" s="280">
        <f t="shared" si="113"/>
        <v>1658.08</v>
      </c>
      <c r="BG353" s="280">
        <f t="shared" si="114"/>
        <v>1658.08</v>
      </c>
      <c r="BH353" s="280">
        <f t="shared" si="115"/>
        <v>1658.08</v>
      </c>
      <c r="BI353" s="280">
        <f t="shared" si="116"/>
        <v>1658.08</v>
      </c>
      <c r="BJ353" s="280">
        <f t="shared" si="117"/>
        <v>1658.08</v>
      </c>
      <c r="BK353" s="280">
        <f t="shared" si="118"/>
        <v>1658.08</v>
      </c>
      <c r="BL353" s="279">
        <f t="shared" si="105"/>
        <v>19896.96</v>
      </c>
    </row>
    <row r="354" spans="1:64" x14ac:dyDescent="0.25">
      <c r="A354" s="268" t="s">
        <v>373</v>
      </c>
      <c r="B354" s="175">
        <v>3.9300000000000002E-2</v>
      </c>
      <c r="C354" s="175">
        <v>3.9300000000000002E-2</v>
      </c>
      <c r="D354" s="272">
        <v>1097040.45</v>
      </c>
      <c r="E354" s="272">
        <v>1097040.45</v>
      </c>
      <c r="F354" s="272">
        <v>1097040.45</v>
      </c>
      <c r="G354" s="272">
        <v>1097040.45</v>
      </c>
      <c r="H354" s="272">
        <v>1097040.45</v>
      </c>
      <c r="I354" s="272">
        <v>1097040.45</v>
      </c>
      <c r="J354" s="272">
        <v>1097040.45</v>
      </c>
      <c r="K354" s="272">
        <v>1097040.45</v>
      </c>
      <c r="L354" s="272">
        <v>1097040.45</v>
      </c>
      <c r="M354" s="272">
        <v>1097040.45</v>
      </c>
      <c r="N354" s="272">
        <v>1097040.45</v>
      </c>
      <c r="O354" s="272">
        <v>1097040.45</v>
      </c>
      <c r="P354" s="272">
        <f t="shared" si="102"/>
        <v>13164485.399999997</v>
      </c>
      <c r="Q354" s="272">
        <v>1097040.45</v>
      </c>
      <c r="R354" s="272">
        <v>1097040.45</v>
      </c>
      <c r="S354" s="272">
        <v>1097040.45</v>
      </c>
      <c r="T354" s="272">
        <v>1097040.45</v>
      </c>
      <c r="U354" s="272">
        <v>1097040.45</v>
      </c>
      <c r="V354" s="272">
        <v>1102863.0799999998</v>
      </c>
      <c r="W354" s="272">
        <v>1108685.71</v>
      </c>
      <c r="X354" s="272">
        <v>1108685.71</v>
      </c>
      <c r="Y354" s="272">
        <v>1108685.71</v>
      </c>
      <c r="Z354" s="272">
        <v>1108685.71</v>
      </c>
      <c r="AA354" s="272">
        <v>1108685.71</v>
      </c>
      <c r="AB354" s="272">
        <v>1108685.71</v>
      </c>
      <c r="AC354" s="272">
        <v>1108685.71</v>
      </c>
      <c r="AD354" s="272">
        <v>1108685.71</v>
      </c>
      <c r="AE354" s="272">
        <v>1108685.71</v>
      </c>
      <c r="AF354" s="272">
        <v>1108685.71</v>
      </c>
      <c r="AG354" s="170">
        <f t="shared" si="103"/>
        <v>13286760.630000003</v>
      </c>
      <c r="AI354" s="279">
        <f t="shared" si="101"/>
        <v>3592.81</v>
      </c>
      <c r="AJ354" s="279">
        <f t="shared" si="101"/>
        <v>3592.81</v>
      </c>
      <c r="AK354" s="279">
        <f t="shared" si="101"/>
        <v>3592.81</v>
      </c>
      <c r="AL354" s="279">
        <f t="shared" si="101"/>
        <v>3592.81</v>
      </c>
      <c r="AM354" s="279">
        <f t="shared" si="101"/>
        <v>3592.81</v>
      </c>
      <c r="AN354" s="279">
        <f t="shared" si="101"/>
        <v>3592.81</v>
      </c>
      <c r="AO354" s="279">
        <f t="shared" si="101"/>
        <v>3592.81</v>
      </c>
      <c r="AP354" s="279">
        <f t="shared" si="101"/>
        <v>3592.81</v>
      </c>
      <c r="AQ354" s="279">
        <f t="shared" si="101"/>
        <v>3592.81</v>
      </c>
      <c r="AR354" s="279">
        <f t="shared" si="109"/>
        <v>3592.81</v>
      </c>
      <c r="AS354" s="279">
        <f t="shared" si="109"/>
        <v>3592.81</v>
      </c>
      <c r="AT354" s="279">
        <f t="shared" si="109"/>
        <v>3592.81</v>
      </c>
      <c r="AU354" s="280">
        <f t="shared" si="104"/>
        <v>43113.72</v>
      </c>
      <c r="AV354" s="280">
        <f t="shared" si="99"/>
        <v>3592.81</v>
      </c>
      <c r="AW354" s="280">
        <f t="shared" si="99"/>
        <v>3592.81</v>
      </c>
      <c r="AX354" s="280">
        <f t="shared" si="99"/>
        <v>3592.81</v>
      </c>
      <c r="AY354" s="280">
        <f t="shared" si="98"/>
        <v>3592.81</v>
      </c>
      <c r="AZ354" s="280">
        <f t="shared" si="106"/>
        <v>3592.81</v>
      </c>
      <c r="BA354" s="280">
        <f t="shared" si="107"/>
        <v>3611.88</v>
      </c>
      <c r="BB354" s="280">
        <f t="shared" si="108"/>
        <v>3630.95</v>
      </c>
      <c r="BC354" s="280">
        <f t="shared" si="110"/>
        <v>3630.95</v>
      </c>
      <c r="BD354" s="280">
        <f t="shared" si="111"/>
        <v>3630.95</v>
      </c>
      <c r="BE354" s="280">
        <f t="shared" si="112"/>
        <v>3630.95</v>
      </c>
      <c r="BF354" s="280">
        <f t="shared" si="113"/>
        <v>3630.95</v>
      </c>
      <c r="BG354" s="280">
        <f t="shared" si="114"/>
        <v>3630.95</v>
      </c>
      <c r="BH354" s="280">
        <f t="shared" si="115"/>
        <v>3630.95</v>
      </c>
      <c r="BI354" s="280">
        <f t="shared" si="116"/>
        <v>3630.95</v>
      </c>
      <c r="BJ354" s="280">
        <f t="shared" si="117"/>
        <v>3630.95</v>
      </c>
      <c r="BK354" s="280">
        <f t="shared" si="118"/>
        <v>3630.95</v>
      </c>
      <c r="BL354" s="279">
        <f t="shared" si="105"/>
        <v>43514.189999999995</v>
      </c>
    </row>
    <row r="355" spans="1:64" x14ac:dyDescent="0.25">
      <c r="A355" s="268" t="s">
        <v>374</v>
      </c>
      <c r="B355" s="175">
        <v>4.6100000000000002E-2</v>
      </c>
      <c r="C355" s="175">
        <v>4.6100000000000002E-2</v>
      </c>
      <c r="D355" s="272">
        <v>41868.51</v>
      </c>
      <c r="E355" s="272">
        <v>41868.51</v>
      </c>
      <c r="F355" s="272">
        <v>41868.51</v>
      </c>
      <c r="G355" s="272">
        <v>41868.51</v>
      </c>
      <c r="H355" s="272">
        <v>41868.51</v>
      </c>
      <c r="I355" s="272">
        <v>41868.51</v>
      </c>
      <c r="J355" s="272">
        <v>41868.51</v>
      </c>
      <c r="K355" s="272">
        <v>41868.51</v>
      </c>
      <c r="L355" s="272">
        <v>41868.51</v>
      </c>
      <c r="M355" s="272">
        <v>41868.51</v>
      </c>
      <c r="N355" s="272">
        <v>41868.51</v>
      </c>
      <c r="O355" s="272">
        <v>41868.51</v>
      </c>
      <c r="P355" s="272">
        <f t="shared" si="102"/>
        <v>502422.12000000005</v>
      </c>
      <c r="Q355" s="272">
        <v>41868.51</v>
      </c>
      <c r="R355" s="272">
        <v>41868.51</v>
      </c>
      <c r="S355" s="272">
        <v>41868.51</v>
      </c>
      <c r="T355" s="272">
        <v>41868.51</v>
      </c>
      <c r="U355" s="272">
        <v>41868.51</v>
      </c>
      <c r="V355" s="272">
        <v>41868.51</v>
      </c>
      <c r="W355" s="272">
        <v>41868.51</v>
      </c>
      <c r="X355" s="272">
        <v>41868.51</v>
      </c>
      <c r="Y355" s="272">
        <v>41868.51</v>
      </c>
      <c r="Z355" s="272">
        <v>41868.51</v>
      </c>
      <c r="AA355" s="272">
        <v>41868.51</v>
      </c>
      <c r="AB355" s="272">
        <v>41868.51</v>
      </c>
      <c r="AC355" s="272">
        <v>41868.51</v>
      </c>
      <c r="AD355" s="272">
        <v>41868.51</v>
      </c>
      <c r="AE355" s="272">
        <v>41868.51</v>
      </c>
      <c r="AF355" s="272">
        <v>41868.51</v>
      </c>
      <c r="AG355" s="170">
        <f t="shared" si="103"/>
        <v>502422.12000000005</v>
      </c>
      <c r="AI355" s="279">
        <f t="shared" si="101"/>
        <v>160.84</v>
      </c>
      <c r="AJ355" s="279">
        <f t="shared" si="101"/>
        <v>160.84</v>
      </c>
      <c r="AK355" s="279">
        <f t="shared" si="101"/>
        <v>160.84</v>
      </c>
      <c r="AL355" s="279">
        <f t="shared" si="101"/>
        <v>160.84</v>
      </c>
      <c r="AM355" s="279">
        <f t="shared" si="101"/>
        <v>160.84</v>
      </c>
      <c r="AN355" s="279">
        <f t="shared" si="101"/>
        <v>160.84</v>
      </c>
      <c r="AO355" s="279">
        <f t="shared" si="101"/>
        <v>160.84</v>
      </c>
      <c r="AP355" s="279">
        <f t="shared" si="101"/>
        <v>160.84</v>
      </c>
      <c r="AQ355" s="279">
        <f t="shared" si="101"/>
        <v>160.84</v>
      </c>
      <c r="AR355" s="279">
        <f t="shared" si="109"/>
        <v>160.84</v>
      </c>
      <c r="AS355" s="279">
        <f t="shared" si="109"/>
        <v>160.84</v>
      </c>
      <c r="AT355" s="279">
        <f t="shared" si="109"/>
        <v>160.84</v>
      </c>
      <c r="AU355" s="280">
        <f t="shared" si="104"/>
        <v>1930.0799999999997</v>
      </c>
      <c r="AV355" s="280">
        <f t="shared" si="99"/>
        <v>160.84</v>
      </c>
      <c r="AW355" s="280">
        <f t="shared" si="99"/>
        <v>160.84</v>
      </c>
      <c r="AX355" s="280">
        <f t="shared" si="99"/>
        <v>160.84</v>
      </c>
      <c r="AY355" s="280">
        <f t="shared" si="98"/>
        <v>160.84</v>
      </c>
      <c r="AZ355" s="280">
        <f t="shared" si="106"/>
        <v>160.84</v>
      </c>
      <c r="BA355" s="280">
        <f t="shared" si="107"/>
        <v>160.84</v>
      </c>
      <c r="BB355" s="280">
        <f t="shared" si="108"/>
        <v>160.84</v>
      </c>
      <c r="BC355" s="280">
        <f t="shared" si="110"/>
        <v>160.84</v>
      </c>
      <c r="BD355" s="280">
        <f t="shared" si="111"/>
        <v>160.84</v>
      </c>
      <c r="BE355" s="280">
        <f t="shared" si="112"/>
        <v>160.84</v>
      </c>
      <c r="BF355" s="280">
        <f t="shared" si="113"/>
        <v>160.84</v>
      </c>
      <c r="BG355" s="280">
        <f t="shared" si="114"/>
        <v>160.84</v>
      </c>
      <c r="BH355" s="280">
        <f t="shared" si="115"/>
        <v>160.84</v>
      </c>
      <c r="BI355" s="280">
        <f t="shared" si="116"/>
        <v>160.84</v>
      </c>
      <c r="BJ355" s="280">
        <f t="shared" si="117"/>
        <v>160.84</v>
      </c>
      <c r="BK355" s="280">
        <f t="shared" si="118"/>
        <v>160.84</v>
      </c>
      <c r="BL355" s="279">
        <f t="shared" si="105"/>
        <v>1930.0799999999997</v>
      </c>
    </row>
    <row r="356" spans="1:64" x14ac:dyDescent="0.25">
      <c r="A356" s="268" t="s">
        <v>375</v>
      </c>
      <c r="B356" s="175">
        <v>4.0399999999999998E-2</v>
      </c>
      <c r="C356" s="175">
        <v>4.0399999999999998E-2</v>
      </c>
      <c r="D356" s="272">
        <v>28963.63</v>
      </c>
      <c r="E356" s="272">
        <v>28963.63</v>
      </c>
      <c r="F356" s="272">
        <v>28963.63</v>
      </c>
      <c r="G356" s="272">
        <v>28963.63</v>
      </c>
      <c r="H356" s="272">
        <v>28963.63</v>
      </c>
      <c r="I356" s="272">
        <v>28963.63</v>
      </c>
      <c r="J356" s="272">
        <v>28963.63</v>
      </c>
      <c r="K356" s="272">
        <v>28963.63</v>
      </c>
      <c r="L356" s="272">
        <v>28963.63</v>
      </c>
      <c r="M356" s="272">
        <v>28963.63</v>
      </c>
      <c r="N356" s="272">
        <v>28963.63</v>
      </c>
      <c r="O356" s="272">
        <v>28963.63</v>
      </c>
      <c r="P356" s="272">
        <f t="shared" si="102"/>
        <v>347563.56</v>
      </c>
      <c r="Q356" s="272">
        <v>28963.63</v>
      </c>
      <c r="R356" s="272">
        <v>28963.63</v>
      </c>
      <c r="S356" s="272">
        <v>28963.63</v>
      </c>
      <c r="T356" s="272">
        <v>28963.63</v>
      </c>
      <c r="U356" s="272">
        <v>28963.63</v>
      </c>
      <c r="V356" s="272">
        <v>28963.63</v>
      </c>
      <c r="W356" s="272">
        <v>28963.63</v>
      </c>
      <c r="X356" s="272">
        <v>28963.63</v>
      </c>
      <c r="Y356" s="272">
        <v>28963.63</v>
      </c>
      <c r="Z356" s="272">
        <v>28963.63</v>
      </c>
      <c r="AA356" s="272">
        <v>28963.63</v>
      </c>
      <c r="AB356" s="272">
        <v>28963.63</v>
      </c>
      <c r="AC356" s="272">
        <v>28963.63</v>
      </c>
      <c r="AD356" s="272">
        <v>310919.69</v>
      </c>
      <c r="AE356" s="272">
        <v>592875.75</v>
      </c>
      <c r="AF356" s="272">
        <v>592875.75</v>
      </c>
      <c r="AG356" s="170">
        <f t="shared" si="103"/>
        <v>1757343.8599999999</v>
      </c>
      <c r="AI356" s="279">
        <f t="shared" si="101"/>
        <v>97.51</v>
      </c>
      <c r="AJ356" s="279">
        <f t="shared" si="101"/>
        <v>97.51</v>
      </c>
      <c r="AK356" s="279">
        <f t="shared" si="101"/>
        <v>97.51</v>
      </c>
      <c r="AL356" s="279">
        <f t="shared" si="101"/>
        <v>97.51</v>
      </c>
      <c r="AM356" s="279">
        <f t="shared" si="101"/>
        <v>97.51</v>
      </c>
      <c r="AN356" s="279">
        <f t="shared" si="101"/>
        <v>97.51</v>
      </c>
      <c r="AO356" s="279">
        <f t="shared" si="101"/>
        <v>97.51</v>
      </c>
      <c r="AP356" s="279">
        <f t="shared" si="101"/>
        <v>97.51</v>
      </c>
      <c r="AQ356" s="279">
        <f t="shared" si="101"/>
        <v>97.51</v>
      </c>
      <c r="AR356" s="279">
        <f t="shared" si="109"/>
        <v>97.51</v>
      </c>
      <c r="AS356" s="279">
        <f t="shared" si="109"/>
        <v>97.51</v>
      </c>
      <c r="AT356" s="279">
        <f t="shared" si="109"/>
        <v>97.51</v>
      </c>
      <c r="AU356" s="280">
        <f t="shared" si="104"/>
        <v>1170.1200000000001</v>
      </c>
      <c r="AV356" s="280">
        <f t="shared" si="99"/>
        <v>97.51</v>
      </c>
      <c r="AW356" s="280">
        <f t="shared" si="99"/>
        <v>97.51</v>
      </c>
      <c r="AX356" s="280">
        <f t="shared" si="99"/>
        <v>97.51</v>
      </c>
      <c r="AY356" s="280">
        <f t="shared" si="98"/>
        <v>97.51</v>
      </c>
      <c r="AZ356" s="280">
        <f t="shared" si="106"/>
        <v>97.51</v>
      </c>
      <c r="BA356" s="280">
        <f t="shared" si="107"/>
        <v>97.51</v>
      </c>
      <c r="BB356" s="280">
        <f t="shared" si="108"/>
        <v>97.51</v>
      </c>
      <c r="BC356" s="280">
        <f t="shared" si="110"/>
        <v>97.51</v>
      </c>
      <c r="BD356" s="280">
        <f t="shared" si="111"/>
        <v>97.51</v>
      </c>
      <c r="BE356" s="280">
        <f t="shared" si="112"/>
        <v>97.51</v>
      </c>
      <c r="BF356" s="280">
        <f t="shared" si="113"/>
        <v>97.51</v>
      </c>
      <c r="BG356" s="280">
        <f t="shared" si="114"/>
        <v>97.51</v>
      </c>
      <c r="BH356" s="280">
        <f t="shared" si="115"/>
        <v>97.51</v>
      </c>
      <c r="BI356" s="280">
        <f t="shared" si="116"/>
        <v>1046.76</v>
      </c>
      <c r="BJ356" s="280">
        <f t="shared" si="117"/>
        <v>1996.02</v>
      </c>
      <c r="BK356" s="280">
        <f t="shared" si="118"/>
        <v>1996.02</v>
      </c>
      <c r="BL356" s="279">
        <f t="shared" si="105"/>
        <v>5916.3899999999994</v>
      </c>
    </row>
    <row r="357" spans="1:64" x14ac:dyDescent="0.25">
      <c r="A357" s="268" t="s">
        <v>670</v>
      </c>
      <c r="B357" s="175">
        <v>0</v>
      </c>
      <c r="C357" s="175">
        <v>0</v>
      </c>
      <c r="D357" s="272">
        <v>0</v>
      </c>
      <c r="E357" s="272">
        <v>0</v>
      </c>
      <c r="F357" s="272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272">
        <v>0</v>
      </c>
      <c r="O357" s="272">
        <v>0</v>
      </c>
      <c r="P357" s="272">
        <f t="shared" si="102"/>
        <v>0</v>
      </c>
      <c r="Q357" s="272">
        <v>0</v>
      </c>
      <c r="R357" s="272">
        <v>0</v>
      </c>
      <c r="S357" s="272">
        <v>0</v>
      </c>
      <c r="T357" s="272">
        <v>0</v>
      </c>
      <c r="U357" s="272">
        <v>0</v>
      </c>
      <c r="V357" s="272">
        <v>0</v>
      </c>
      <c r="W357" s="272">
        <v>0</v>
      </c>
      <c r="X357" s="272">
        <v>0</v>
      </c>
      <c r="Y357" s="272">
        <v>0</v>
      </c>
      <c r="Z357" s="272">
        <v>0</v>
      </c>
      <c r="AA357" s="272">
        <v>0</v>
      </c>
      <c r="AB357" s="272">
        <v>0</v>
      </c>
      <c r="AC357" s="272">
        <v>0</v>
      </c>
      <c r="AD357" s="272">
        <v>0</v>
      </c>
      <c r="AE357" s="272">
        <v>0</v>
      </c>
      <c r="AF357" s="272">
        <v>0</v>
      </c>
      <c r="AG357" s="170">
        <f t="shared" si="103"/>
        <v>0</v>
      </c>
      <c r="AI357" s="279">
        <f t="shared" si="101"/>
        <v>0</v>
      </c>
      <c r="AJ357" s="279">
        <f t="shared" si="101"/>
        <v>0</v>
      </c>
      <c r="AK357" s="279">
        <f t="shared" si="101"/>
        <v>0</v>
      </c>
      <c r="AL357" s="279">
        <f t="shared" si="101"/>
        <v>0</v>
      </c>
      <c r="AM357" s="279">
        <f t="shared" si="101"/>
        <v>0</v>
      </c>
      <c r="AN357" s="279">
        <f t="shared" si="101"/>
        <v>0</v>
      </c>
      <c r="AO357" s="279">
        <f t="shared" si="101"/>
        <v>0</v>
      </c>
      <c r="AP357" s="279">
        <f t="shared" si="101"/>
        <v>0</v>
      </c>
      <c r="AQ357" s="279">
        <f t="shared" si="101"/>
        <v>0</v>
      </c>
      <c r="AR357" s="279">
        <f t="shared" si="109"/>
        <v>0</v>
      </c>
      <c r="AS357" s="279">
        <f t="shared" si="109"/>
        <v>0</v>
      </c>
      <c r="AT357" s="279">
        <f t="shared" si="109"/>
        <v>0</v>
      </c>
      <c r="AU357" s="280">
        <f t="shared" si="104"/>
        <v>0</v>
      </c>
      <c r="AV357" s="280">
        <f t="shared" si="99"/>
        <v>0</v>
      </c>
      <c r="AW357" s="280">
        <f t="shared" si="99"/>
        <v>0</v>
      </c>
      <c r="AX357" s="280">
        <f t="shared" si="99"/>
        <v>0</v>
      </c>
      <c r="AY357" s="280">
        <f t="shared" si="98"/>
        <v>0</v>
      </c>
      <c r="AZ357" s="280">
        <f t="shared" si="106"/>
        <v>0</v>
      </c>
      <c r="BA357" s="280">
        <f t="shared" si="107"/>
        <v>0</v>
      </c>
      <c r="BB357" s="280">
        <f t="shared" si="108"/>
        <v>0</v>
      </c>
      <c r="BC357" s="280">
        <f t="shared" ref="BC357:BK385" si="119">ROUND(X357*$C357/12,2)</f>
        <v>0</v>
      </c>
      <c r="BD357" s="280">
        <f t="shared" si="119"/>
        <v>0</v>
      </c>
      <c r="BE357" s="280">
        <f t="shared" si="119"/>
        <v>0</v>
      </c>
      <c r="BF357" s="280">
        <f t="shared" si="119"/>
        <v>0</v>
      </c>
      <c r="BG357" s="280">
        <f t="shared" si="119"/>
        <v>0</v>
      </c>
      <c r="BH357" s="280">
        <f t="shared" si="119"/>
        <v>0</v>
      </c>
      <c r="BI357" s="280">
        <f t="shared" si="119"/>
        <v>0</v>
      </c>
      <c r="BJ357" s="280">
        <f t="shared" si="119"/>
        <v>0</v>
      </c>
      <c r="BK357" s="280">
        <f t="shared" si="119"/>
        <v>0</v>
      </c>
      <c r="BL357" s="279">
        <f t="shared" si="105"/>
        <v>0</v>
      </c>
    </row>
    <row r="358" spans="1:64" x14ac:dyDescent="0.25">
      <c r="A358" s="268" t="s">
        <v>376</v>
      </c>
      <c r="B358" s="175">
        <v>3.8900000000000004E-2</v>
      </c>
      <c r="C358" s="175">
        <v>3.8900000000000004E-2</v>
      </c>
      <c r="D358" s="272">
        <v>8888.93</v>
      </c>
      <c r="E358" s="272">
        <v>8888.93</v>
      </c>
      <c r="F358" s="272">
        <v>8888.93</v>
      </c>
      <c r="G358" s="272">
        <v>8888.93</v>
      </c>
      <c r="H358" s="272">
        <v>8888.93</v>
      </c>
      <c r="I358" s="272">
        <v>8888.93</v>
      </c>
      <c r="J358" s="272">
        <v>8888.93</v>
      </c>
      <c r="K358" s="272">
        <v>8888.93</v>
      </c>
      <c r="L358" s="272">
        <v>8888.93</v>
      </c>
      <c r="M358" s="272">
        <v>8888.93</v>
      </c>
      <c r="N358" s="272">
        <v>8888.93</v>
      </c>
      <c r="O358" s="272">
        <v>8888.93</v>
      </c>
      <c r="P358" s="272">
        <f t="shared" si="102"/>
        <v>106667.15999999997</v>
      </c>
      <c r="Q358" s="272">
        <v>8888.93</v>
      </c>
      <c r="R358" s="272">
        <v>8888.93</v>
      </c>
      <c r="S358" s="272">
        <v>8888.93</v>
      </c>
      <c r="T358" s="272">
        <v>8888.93</v>
      </c>
      <c r="U358" s="272">
        <v>8888.93</v>
      </c>
      <c r="V358" s="272">
        <v>8888.93</v>
      </c>
      <c r="W358" s="272">
        <v>8888.93</v>
      </c>
      <c r="X358" s="272">
        <v>8888.93</v>
      </c>
      <c r="Y358" s="272">
        <v>8888.93</v>
      </c>
      <c r="Z358" s="272">
        <v>8888.93</v>
      </c>
      <c r="AA358" s="272">
        <v>8888.93</v>
      </c>
      <c r="AB358" s="272">
        <v>8888.93</v>
      </c>
      <c r="AC358" s="272">
        <v>8888.93</v>
      </c>
      <c r="AD358" s="272">
        <v>8888.93</v>
      </c>
      <c r="AE358" s="272">
        <v>8888.93</v>
      </c>
      <c r="AF358" s="272">
        <v>8888.93</v>
      </c>
      <c r="AG358" s="170">
        <f t="shared" si="103"/>
        <v>106667.15999999997</v>
      </c>
      <c r="AI358" s="279">
        <f t="shared" si="101"/>
        <v>28.81</v>
      </c>
      <c r="AJ358" s="279">
        <f t="shared" si="101"/>
        <v>28.81</v>
      </c>
      <c r="AK358" s="279">
        <f t="shared" si="101"/>
        <v>28.81</v>
      </c>
      <c r="AL358" s="279">
        <f t="shared" si="101"/>
        <v>28.81</v>
      </c>
      <c r="AM358" s="279">
        <f t="shared" si="101"/>
        <v>28.81</v>
      </c>
      <c r="AN358" s="279">
        <f t="shared" si="101"/>
        <v>28.81</v>
      </c>
      <c r="AO358" s="279">
        <f t="shared" si="101"/>
        <v>28.81</v>
      </c>
      <c r="AP358" s="279">
        <f t="shared" si="101"/>
        <v>28.81</v>
      </c>
      <c r="AQ358" s="279">
        <f t="shared" si="101"/>
        <v>28.81</v>
      </c>
      <c r="AR358" s="279">
        <f t="shared" si="109"/>
        <v>28.81</v>
      </c>
      <c r="AS358" s="279">
        <f t="shared" si="109"/>
        <v>28.81</v>
      </c>
      <c r="AT358" s="279">
        <f t="shared" si="109"/>
        <v>28.81</v>
      </c>
      <c r="AU358" s="280">
        <f t="shared" si="104"/>
        <v>345.71999999999997</v>
      </c>
      <c r="AV358" s="280">
        <f t="shared" si="99"/>
        <v>28.81</v>
      </c>
      <c r="AW358" s="280">
        <f t="shared" si="99"/>
        <v>28.81</v>
      </c>
      <c r="AX358" s="280">
        <f t="shared" si="99"/>
        <v>28.81</v>
      </c>
      <c r="AY358" s="280">
        <f t="shared" si="98"/>
        <v>28.81</v>
      </c>
      <c r="AZ358" s="280">
        <f t="shared" ref="AZ358:BE414" si="120">ROUND(U358*$C358/12,2)</f>
        <v>28.81</v>
      </c>
      <c r="BA358" s="280">
        <f t="shared" si="120"/>
        <v>28.81</v>
      </c>
      <c r="BB358" s="280">
        <f t="shared" si="120"/>
        <v>28.81</v>
      </c>
      <c r="BC358" s="280">
        <f t="shared" si="119"/>
        <v>28.81</v>
      </c>
      <c r="BD358" s="280">
        <f t="shared" si="119"/>
        <v>28.81</v>
      </c>
      <c r="BE358" s="280">
        <f t="shared" si="119"/>
        <v>28.81</v>
      </c>
      <c r="BF358" s="280">
        <f t="shared" si="119"/>
        <v>28.81</v>
      </c>
      <c r="BG358" s="280">
        <f t="shared" si="119"/>
        <v>28.81</v>
      </c>
      <c r="BH358" s="280">
        <f t="shared" si="119"/>
        <v>28.81</v>
      </c>
      <c r="BI358" s="280">
        <f t="shared" si="119"/>
        <v>28.81</v>
      </c>
      <c r="BJ358" s="280">
        <f t="shared" si="119"/>
        <v>28.81</v>
      </c>
      <c r="BK358" s="280">
        <f t="shared" si="119"/>
        <v>28.81</v>
      </c>
      <c r="BL358" s="279">
        <f t="shared" si="105"/>
        <v>345.71999999999997</v>
      </c>
    </row>
    <row r="359" spans="1:64" x14ac:dyDescent="0.25">
      <c r="A359" s="268" t="s">
        <v>377</v>
      </c>
      <c r="B359" s="175">
        <v>3.8900000000000004E-2</v>
      </c>
      <c r="C359" s="175">
        <v>3.8900000000000004E-2</v>
      </c>
      <c r="D359" s="272">
        <v>8861.01</v>
      </c>
      <c r="E359" s="272">
        <v>8861.01</v>
      </c>
      <c r="F359" s="272">
        <v>8861.01</v>
      </c>
      <c r="G359" s="272">
        <v>8861.01</v>
      </c>
      <c r="H359" s="272">
        <v>8861.01</v>
      </c>
      <c r="I359" s="272">
        <v>8861.01</v>
      </c>
      <c r="J359" s="272">
        <v>8861.01</v>
      </c>
      <c r="K359" s="272">
        <v>8861.01</v>
      </c>
      <c r="L359" s="272">
        <v>8861.01</v>
      </c>
      <c r="M359" s="272">
        <v>8861.01</v>
      </c>
      <c r="N359" s="272">
        <v>8861.01</v>
      </c>
      <c r="O359" s="272">
        <v>8861.01</v>
      </c>
      <c r="P359" s="272">
        <f t="shared" si="102"/>
        <v>106332.11999999998</v>
      </c>
      <c r="Q359" s="272">
        <v>8861.01</v>
      </c>
      <c r="R359" s="272">
        <v>8861.01</v>
      </c>
      <c r="S359" s="272">
        <v>8861.01</v>
      </c>
      <c r="T359" s="272">
        <v>8861.01</v>
      </c>
      <c r="U359" s="272">
        <v>8861.01</v>
      </c>
      <c r="V359" s="272">
        <v>8861.01</v>
      </c>
      <c r="W359" s="272">
        <v>8861.01</v>
      </c>
      <c r="X359" s="272">
        <v>8861.01</v>
      </c>
      <c r="Y359" s="272">
        <v>8861.01</v>
      </c>
      <c r="Z359" s="272">
        <v>8861.01</v>
      </c>
      <c r="AA359" s="272">
        <v>8861.01</v>
      </c>
      <c r="AB359" s="272">
        <v>8861.01</v>
      </c>
      <c r="AC359" s="272">
        <v>8861.01</v>
      </c>
      <c r="AD359" s="272">
        <v>8861.01</v>
      </c>
      <c r="AE359" s="272">
        <v>8861.01</v>
      </c>
      <c r="AF359" s="272">
        <v>8861.01</v>
      </c>
      <c r="AG359" s="170">
        <f t="shared" si="103"/>
        <v>106332.11999999998</v>
      </c>
      <c r="AI359" s="279">
        <f t="shared" si="101"/>
        <v>28.72</v>
      </c>
      <c r="AJ359" s="279">
        <f t="shared" si="101"/>
        <v>28.72</v>
      </c>
      <c r="AK359" s="279">
        <f t="shared" si="101"/>
        <v>28.72</v>
      </c>
      <c r="AL359" s="279">
        <f t="shared" si="101"/>
        <v>28.72</v>
      </c>
      <c r="AM359" s="279">
        <f t="shared" si="101"/>
        <v>28.72</v>
      </c>
      <c r="AN359" s="279">
        <f t="shared" si="101"/>
        <v>28.72</v>
      </c>
      <c r="AO359" s="279">
        <f t="shared" si="101"/>
        <v>28.72</v>
      </c>
      <c r="AP359" s="279">
        <f t="shared" si="101"/>
        <v>28.72</v>
      </c>
      <c r="AQ359" s="279">
        <f t="shared" si="101"/>
        <v>28.72</v>
      </c>
      <c r="AR359" s="279">
        <f t="shared" si="109"/>
        <v>28.72</v>
      </c>
      <c r="AS359" s="279">
        <f t="shared" si="109"/>
        <v>28.72</v>
      </c>
      <c r="AT359" s="279">
        <f t="shared" si="109"/>
        <v>28.72</v>
      </c>
      <c r="AU359" s="280">
        <f t="shared" si="104"/>
        <v>344.6400000000001</v>
      </c>
      <c r="AV359" s="280">
        <f t="shared" si="99"/>
        <v>28.72</v>
      </c>
      <c r="AW359" s="280">
        <f t="shared" si="99"/>
        <v>28.72</v>
      </c>
      <c r="AX359" s="280">
        <f t="shared" si="99"/>
        <v>28.72</v>
      </c>
      <c r="AY359" s="280">
        <f t="shared" si="98"/>
        <v>28.72</v>
      </c>
      <c r="AZ359" s="280">
        <f t="shared" si="120"/>
        <v>28.72</v>
      </c>
      <c r="BA359" s="280">
        <f t="shared" si="120"/>
        <v>28.72</v>
      </c>
      <c r="BB359" s="280">
        <f t="shared" si="120"/>
        <v>28.72</v>
      </c>
      <c r="BC359" s="280">
        <f t="shared" si="119"/>
        <v>28.72</v>
      </c>
      <c r="BD359" s="280">
        <f t="shared" si="119"/>
        <v>28.72</v>
      </c>
      <c r="BE359" s="280">
        <f t="shared" si="119"/>
        <v>28.72</v>
      </c>
      <c r="BF359" s="280">
        <f t="shared" si="119"/>
        <v>28.72</v>
      </c>
      <c r="BG359" s="280">
        <f t="shared" si="119"/>
        <v>28.72</v>
      </c>
      <c r="BH359" s="280">
        <f t="shared" si="119"/>
        <v>28.72</v>
      </c>
      <c r="BI359" s="280">
        <f t="shared" si="119"/>
        <v>28.72</v>
      </c>
      <c r="BJ359" s="280">
        <f t="shared" si="119"/>
        <v>28.72</v>
      </c>
      <c r="BK359" s="280">
        <f t="shared" si="119"/>
        <v>28.72</v>
      </c>
      <c r="BL359" s="279">
        <f t="shared" si="105"/>
        <v>344.6400000000001</v>
      </c>
    </row>
    <row r="360" spans="1:64" x14ac:dyDescent="0.25">
      <c r="A360" s="268" t="s">
        <v>378</v>
      </c>
      <c r="B360" s="175">
        <v>3.9099999999999996E-2</v>
      </c>
      <c r="C360" s="175">
        <v>3.9099999999999996E-2</v>
      </c>
      <c r="D360" s="272">
        <v>9113.52</v>
      </c>
      <c r="E360" s="272">
        <v>9113.52</v>
      </c>
      <c r="F360" s="272">
        <v>9113.52</v>
      </c>
      <c r="G360" s="272">
        <v>9113.52</v>
      </c>
      <c r="H360" s="272">
        <v>9113.52</v>
      </c>
      <c r="I360" s="272">
        <v>9113.52</v>
      </c>
      <c r="J360" s="272">
        <v>9113.52</v>
      </c>
      <c r="K360" s="272">
        <v>9113.52</v>
      </c>
      <c r="L360" s="272">
        <v>9113.52</v>
      </c>
      <c r="M360" s="272">
        <v>9113.52</v>
      </c>
      <c r="N360" s="272">
        <v>9113.52</v>
      </c>
      <c r="O360" s="272">
        <v>9113.52</v>
      </c>
      <c r="P360" s="272">
        <f t="shared" si="102"/>
        <v>109362.24000000003</v>
      </c>
      <c r="Q360" s="272">
        <v>9113.52</v>
      </c>
      <c r="R360" s="272">
        <v>9113.52</v>
      </c>
      <c r="S360" s="272">
        <v>9113.52</v>
      </c>
      <c r="T360" s="272">
        <v>9113.52</v>
      </c>
      <c r="U360" s="272">
        <v>9113.52</v>
      </c>
      <c r="V360" s="272">
        <v>9113.52</v>
      </c>
      <c r="W360" s="272">
        <v>9113.52</v>
      </c>
      <c r="X360" s="272">
        <v>9113.52</v>
      </c>
      <c r="Y360" s="272">
        <v>9113.52</v>
      </c>
      <c r="Z360" s="272">
        <v>9113.52</v>
      </c>
      <c r="AA360" s="272">
        <v>9113.52</v>
      </c>
      <c r="AB360" s="272">
        <v>9113.52</v>
      </c>
      <c r="AC360" s="272">
        <v>9113.52</v>
      </c>
      <c r="AD360" s="272">
        <v>9113.52</v>
      </c>
      <c r="AE360" s="272">
        <v>9113.52</v>
      </c>
      <c r="AF360" s="272">
        <v>9113.52</v>
      </c>
      <c r="AG360" s="170">
        <f t="shared" si="103"/>
        <v>109362.24000000003</v>
      </c>
      <c r="AI360" s="279">
        <f t="shared" si="101"/>
        <v>29.69</v>
      </c>
      <c r="AJ360" s="279">
        <f t="shared" si="101"/>
        <v>29.69</v>
      </c>
      <c r="AK360" s="279">
        <f t="shared" si="101"/>
        <v>29.69</v>
      </c>
      <c r="AL360" s="279">
        <f t="shared" si="101"/>
        <v>29.69</v>
      </c>
      <c r="AM360" s="279">
        <f t="shared" si="101"/>
        <v>29.69</v>
      </c>
      <c r="AN360" s="279">
        <f t="shared" si="101"/>
        <v>29.69</v>
      </c>
      <c r="AO360" s="279">
        <f t="shared" si="101"/>
        <v>29.69</v>
      </c>
      <c r="AP360" s="279">
        <f t="shared" si="101"/>
        <v>29.69</v>
      </c>
      <c r="AQ360" s="279">
        <f t="shared" si="101"/>
        <v>29.69</v>
      </c>
      <c r="AR360" s="279">
        <f t="shared" si="109"/>
        <v>29.69</v>
      </c>
      <c r="AS360" s="279">
        <f t="shared" si="109"/>
        <v>29.69</v>
      </c>
      <c r="AT360" s="279">
        <f t="shared" si="109"/>
        <v>29.69</v>
      </c>
      <c r="AU360" s="280">
        <f t="shared" si="104"/>
        <v>356.28000000000003</v>
      </c>
      <c r="AV360" s="280">
        <f t="shared" si="99"/>
        <v>29.69</v>
      </c>
      <c r="AW360" s="280">
        <f t="shared" si="99"/>
        <v>29.69</v>
      </c>
      <c r="AX360" s="280">
        <f t="shared" si="99"/>
        <v>29.69</v>
      </c>
      <c r="AY360" s="280">
        <f t="shared" si="98"/>
        <v>29.69</v>
      </c>
      <c r="AZ360" s="280">
        <f t="shared" si="120"/>
        <v>29.69</v>
      </c>
      <c r="BA360" s="280">
        <f t="shared" si="120"/>
        <v>29.69</v>
      </c>
      <c r="BB360" s="280">
        <f t="shared" si="120"/>
        <v>29.69</v>
      </c>
      <c r="BC360" s="280">
        <f t="shared" si="119"/>
        <v>29.69</v>
      </c>
      <c r="BD360" s="280">
        <f t="shared" si="119"/>
        <v>29.69</v>
      </c>
      <c r="BE360" s="280">
        <f t="shared" si="119"/>
        <v>29.69</v>
      </c>
      <c r="BF360" s="280">
        <f t="shared" si="119"/>
        <v>29.69</v>
      </c>
      <c r="BG360" s="280">
        <f t="shared" si="119"/>
        <v>29.69</v>
      </c>
      <c r="BH360" s="280">
        <f t="shared" si="119"/>
        <v>29.69</v>
      </c>
      <c r="BI360" s="280">
        <f t="shared" si="119"/>
        <v>29.69</v>
      </c>
      <c r="BJ360" s="280">
        <f t="shared" si="119"/>
        <v>29.69</v>
      </c>
      <c r="BK360" s="280">
        <f t="shared" si="119"/>
        <v>29.69</v>
      </c>
      <c r="BL360" s="279">
        <f t="shared" si="105"/>
        <v>356.28000000000003</v>
      </c>
    </row>
    <row r="361" spans="1:64" x14ac:dyDescent="0.25">
      <c r="A361" s="268" t="s">
        <v>379</v>
      </c>
      <c r="B361" s="175">
        <v>8.6E-3</v>
      </c>
      <c r="C361" s="175">
        <v>8.6E-3</v>
      </c>
      <c r="D361" s="272">
        <v>27309924.550000001</v>
      </c>
      <c r="E361" s="272">
        <v>27309924.550000001</v>
      </c>
      <c r="F361" s="272">
        <v>27309924.550000001</v>
      </c>
      <c r="G361" s="272">
        <v>27309924.550000001</v>
      </c>
      <c r="H361" s="272">
        <v>27309924.550000001</v>
      </c>
      <c r="I361" s="272">
        <v>27309924.550000001</v>
      </c>
      <c r="J361" s="272">
        <v>27377359.215</v>
      </c>
      <c r="K361" s="272">
        <v>27444793.879999999</v>
      </c>
      <c r="L361" s="272">
        <v>27444793.879999999</v>
      </c>
      <c r="M361" s="272">
        <v>27444793.879999999</v>
      </c>
      <c r="N361" s="272">
        <v>27444793.879999999</v>
      </c>
      <c r="O361" s="272">
        <v>27444793.93</v>
      </c>
      <c r="P361" s="272">
        <f t="shared" si="102"/>
        <v>328460875.96500003</v>
      </c>
      <c r="Q361" s="272">
        <v>27444793.98</v>
      </c>
      <c r="R361" s="272">
        <v>27444793.98</v>
      </c>
      <c r="S361" s="272">
        <v>27444793.98</v>
      </c>
      <c r="T361" s="272">
        <v>27444793.98</v>
      </c>
      <c r="U361" s="272">
        <v>27444793.98</v>
      </c>
      <c r="V361" s="272">
        <v>27444793.98</v>
      </c>
      <c r="W361" s="272">
        <v>27444793.98</v>
      </c>
      <c r="X361" s="272">
        <v>27444793.98</v>
      </c>
      <c r="Y361" s="272">
        <v>27444793.98</v>
      </c>
      <c r="Z361" s="272">
        <v>27444793.98</v>
      </c>
      <c r="AA361" s="272">
        <v>27444793.98</v>
      </c>
      <c r="AB361" s="272">
        <v>27444793.98</v>
      </c>
      <c r="AC361" s="272">
        <v>27444793.98</v>
      </c>
      <c r="AD361" s="272">
        <v>27444793.98</v>
      </c>
      <c r="AE361" s="272">
        <v>27444793.98</v>
      </c>
      <c r="AF361" s="272">
        <v>27444793.98</v>
      </c>
      <c r="AG361" s="170">
        <f t="shared" si="103"/>
        <v>329337527.75999999</v>
      </c>
      <c r="AI361" s="279">
        <f t="shared" si="101"/>
        <v>19572.11</v>
      </c>
      <c r="AJ361" s="279">
        <f t="shared" si="101"/>
        <v>19572.11</v>
      </c>
      <c r="AK361" s="279">
        <f t="shared" si="101"/>
        <v>19572.11</v>
      </c>
      <c r="AL361" s="279">
        <f t="shared" si="101"/>
        <v>19572.11</v>
      </c>
      <c r="AM361" s="279">
        <f t="shared" si="101"/>
        <v>19572.11</v>
      </c>
      <c r="AN361" s="279">
        <f t="shared" si="101"/>
        <v>19572.11</v>
      </c>
      <c r="AO361" s="279">
        <f t="shared" si="101"/>
        <v>19620.439999999999</v>
      </c>
      <c r="AP361" s="279">
        <f t="shared" si="101"/>
        <v>19668.77</v>
      </c>
      <c r="AQ361" s="279">
        <f t="shared" si="101"/>
        <v>19668.77</v>
      </c>
      <c r="AR361" s="279">
        <f t="shared" si="109"/>
        <v>19668.77</v>
      </c>
      <c r="AS361" s="279">
        <f t="shared" si="109"/>
        <v>19668.77</v>
      </c>
      <c r="AT361" s="279">
        <f t="shared" si="109"/>
        <v>19668.77</v>
      </c>
      <c r="AU361" s="280">
        <f t="shared" si="104"/>
        <v>235396.94999999995</v>
      </c>
      <c r="AV361" s="280">
        <f t="shared" si="99"/>
        <v>19668.77</v>
      </c>
      <c r="AW361" s="280">
        <f t="shared" si="99"/>
        <v>19668.77</v>
      </c>
      <c r="AX361" s="280">
        <f t="shared" si="99"/>
        <v>19668.77</v>
      </c>
      <c r="AY361" s="280">
        <f t="shared" si="98"/>
        <v>19668.77</v>
      </c>
      <c r="AZ361" s="280">
        <f t="shared" si="120"/>
        <v>19668.77</v>
      </c>
      <c r="BA361" s="280">
        <f t="shared" si="120"/>
        <v>19668.77</v>
      </c>
      <c r="BB361" s="280">
        <f t="shared" si="120"/>
        <v>19668.77</v>
      </c>
      <c r="BC361" s="280">
        <f t="shared" si="119"/>
        <v>19668.77</v>
      </c>
      <c r="BD361" s="280">
        <f t="shared" si="119"/>
        <v>19668.77</v>
      </c>
      <c r="BE361" s="280">
        <f t="shared" si="119"/>
        <v>19668.77</v>
      </c>
      <c r="BF361" s="280">
        <f t="shared" si="119"/>
        <v>19668.77</v>
      </c>
      <c r="BG361" s="280">
        <f t="shared" si="119"/>
        <v>19668.77</v>
      </c>
      <c r="BH361" s="280">
        <f t="shared" si="119"/>
        <v>19668.77</v>
      </c>
      <c r="BI361" s="280">
        <f t="shared" si="119"/>
        <v>19668.77</v>
      </c>
      <c r="BJ361" s="280">
        <f t="shared" si="119"/>
        <v>19668.77</v>
      </c>
      <c r="BK361" s="280">
        <f t="shared" si="119"/>
        <v>19668.77</v>
      </c>
      <c r="BL361" s="279">
        <f t="shared" si="105"/>
        <v>236025.23999999996</v>
      </c>
    </row>
    <row r="362" spans="1:64" x14ac:dyDescent="0.25">
      <c r="A362" s="268" t="s">
        <v>380</v>
      </c>
      <c r="B362" s="175">
        <v>8.6E-3</v>
      </c>
      <c r="C362" s="175">
        <v>8.6E-3</v>
      </c>
      <c r="D362" s="272">
        <v>439.53</v>
      </c>
      <c r="E362" s="272">
        <v>439.53</v>
      </c>
      <c r="F362" s="272">
        <v>439.53</v>
      </c>
      <c r="G362" s="272">
        <v>439.53</v>
      </c>
      <c r="H362" s="272">
        <v>439.53</v>
      </c>
      <c r="I362" s="272">
        <v>439.53</v>
      </c>
      <c r="J362" s="272">
        <v>439.53</v>
      </c>
      <c r="K362" s="272">
        <v>439.53</v>
      </c>
      <c r="L362" s="272">
        <v>439.53</v>
      </c>
      <c r="M362" s="272">
        <v>439.53</v>
      </c>
      <c r="N362" s="272">
        <v>439.53</v>
      </c>
      <c r="O362" s="272">
        <v>439.53</v>
      </c>
      <c r="P362" s="272">
        <f t="shared" si="102"/>
        <v>5274.3599999999979</v>
      </c>
      <c r="Q362" s="272">
        <v>439.53</v>
      </c>
      <c r="R362" s="272">
        <v>439.53</v>
      </c>
      <c r="S362" s="272">
        <v>439.53</v>
      </c>
      <c r="T362" s="272">
        <v>439.53</v>
      </c>
      <c r="U362" s="272">
        <v>439.53</v>
      </c>
      <c r="V362" s="272">
        <v>439.53</v>
      </c>
      <c r="W362" s="272">
        <v>439.53</v>
      </c>
      <c r="X362" s="272">
        <v>439.53</v>
      </c>
      <c r="Y362" s="272">
        <v>439.53</v>
      </c>
      <c r="Z362" s="272">
        <v>439.53</v>
      </c>
      <c r="AA362" s="272">
        <v>439.53</v>
      </c>
      <c r="AB362" s="272">
        <v>439.53</v>
      </c>
      <c r="AC362" s="272">
        <v>439.53</v>
      </c>
      <c r="AD362" s="272">
        <v>439.53</v>
      </c>
      <c r="AE362" s="272">
        <v>439.53</v>
      </c>
      <c r="AF362" s="272">
        <v>439.53</v>
      </c>
      <c r="AG362" s="170">
        <f t="shared" si="103"/>
        <v>5274.3599999999979</v>
      </c>
      <c r="AI362" s="279">
        <f t="shared" si="101"/>
        <v>0.31</v>
      </c>
      <c r="AJ362" s="279">
        <f t="shared" si="101"/>
        <v>0.31</v>
      </c>
      <c r="AK362" s="279">
        <f t="shared" si="101"/>
        <v>0.31</v>
      </c>
      <c r="AL362" s="279">
        <f t="shared" si="101"/>
        <v>0.31</v>
      </c>
      <c r="AM362" s="279">
        <f t="shared" si="101"/>
        <v>0.31</v>
      </c>
      <c r="AN362" s="279">
        <f t="shared" si="101"/>
        <v>0.31</v>
      </c>
      <c r="AO362" s="279">
        <f t="shared" si="101"/>
        <v>0.31</v>
      </c>
      <c r="AP362" s="279">
        <f t="shared" si="101"/>
        <v>0.31</v>
      </c>
      <c r="AQ362" s="279">
        <f t="shared" si="101"/>
        <v>0.31</v>
      </c>
      <c r="AR362" s="279">
        <f t="shared" si="109"/>
        <v>0.31</v>
      </c>
      <c r="AS362" s="279">
        <f t="shared" si="109"/>
        <v>0.31</v>
      </c>
      <c r="AT362" s="279">
        <f t="shared" si="109"/>
        <v>0.31</v>
      </c>
      <c r="AU362" s="280">
        <f t="shared" si="104"/>
        <v>3.72</v>
      </c>
      <c r="AV362" s="280">
        <f t="shared" si="99"/>
        <v>0.31</v>
      </c>
      <c r="AW362" s="280">
        <f t="shared" si="99"/>
        <v>0.31</v>
      </c>
      <c r="AX362" s="280">
        <f t="shared" si="99"/>
        <v>0.31</v>
      </c>
      <c r="AY362" s="280">
        <f t="shared" si="98"/>
        <v>0.31</v>
      </c>
      <c r="AZ362" s="280">
        <f t="shared" si="120"/>
        <v>0.31</v>
      </c>
      <c r="BA362" s="280">
        <f t="shared" si="120"/>
        <v>0.31</v>
      </c>
      <c r="BB362" s="280">
        <f t="shared" si="120"/>
        <v>0.31</v>
      </c>
      <c r="BC362" s="280">
        <f t="shared" si="119"/>
        <v>0.31</v>
      </c>
      <c r="BD362" s="280">
        <f t="shared" si="119"/>
        <v>0.31</v>
      </c>
      <c r="BE362" s="280">
        <f t="shared" si="119"/>
        <v>0.31</v>
      </c>
      <c r="BF362" s="280">
        <f t="shared" si="119"/>
        <v>0.31</v>
      </c>
      <c r="BG362" s="280">
        <f t="shared" si="119"/>
        <v>0.31</v>
      </c>
      <c r="BH362" s="280">
        <f t="shared" si="119"/>
        <v>0.31</v>
      </c>
      <c r="BI362" s="280">
        <f t="shared" si="119"/>
        <v>0.31</v>
      </c>
      <c r="BJ362" s="280">
        <f t="shared" si="119"/>
        <v>0.31</v>
      </c>
      <c r="BK362" s="280">
        <f t="shared" si="119"/>
        <v>0.31</v>
      </c>
      <c r="BL362" s="279">
        <f t="shared" si="105"/>
        <v>3.72</v>
      </c>
    </row>
    <row r="363" spans="1:64" x14ac:dyDescent="0.25">
      <c r="A363" s="268" t="s">
        <v>381</v>
      </c>
      <c r="B363" s="175">
        <v>8.6E-3</v>
      </c>
      <c r="C363" s="175">
        <v>8.6E-3</v>
      </c>
      <c r="D363" s="272">
        <v>2219475.6</v>
      </c>
      <c r="E363" s="272">
        <v>2219475.6</v>
      </c>
      <c r="F363" s="272">
        <v>2219475.6</v>
      </c>
      <c r="G363" s="272">
        <v>2219475.6</v>
      </c>
      <c r="H363" s="272">
        <v>2219475.6</v>
      </c>
      <c r="I363" s="272">
        <v>2219475.6</v>
      </c>
      <c r="J363" s="272">
        <v>2219475.6</v>
      </c>
      <c r="K363" s="272">
        <v>2219475.6</v>
      </c>
      <c r="L363" s="272">
        <v>2219475.6</v>
      </c>
      <c r="M363" s="272">
        <v>2219475.6</v>
      </c>
      <c r="N363" s="272">
        <v>2219475.6</v>
      </c>
      <c r="O363" s="272">
        <v>2219475.6</v>
      </c>
      <c r="P363" s="272">
        <f t="shared" si="102"/>
        <v>26633707.200000007</v>
      </c>
      <c r="Q363" s="272">
        <v>2219475.6</v>
      </c>
      <c r="R363" s="272">
        <v>2219475.6</v>
      </c>
      <c r="S363" s="272">
        <v>2219475.6</v>
      </c>
      <c r="T363" s="272">
        <v>2219475.6</v>
      </c>
      <c r="U363" s="272">
        <v>2219475.6</v>
      </c>
      <c r="V363" s="272">
        <v>2219475.6</v>
      </c>
      <c r="W363" s="272">
        <v>2219475.6</v>
      </c>
      <c r="X363" s="272">
        <v>2219475.6</v>
      </c>
      <c r="Y363" s="272">
        <v>2219475.6</v>
      </c>
      <c r="Z363" s="272">
        <v>2219475.6</v>
      </c>
      <c r="AA363" s="272">
        <v>2219475.6</v>
      </c>
      <c r="AB363" s="272">
        <v>2219475.6</v>
      </c>
      <c r="AC363" s="272">
        <v>2219475.6</v>
      </c>
      <c r="AD363" s="272">
        <v>2219475.6</v>
      </c>
      <c r="AE363" s="272">
        <v>2219475.6</v>
      </c>
      <c r="AF363" s="272">
        <v>2219475.6</v>
      </c>
      <c r="AG363" s="170">
        <f t="shared" si="103"/>
        <v>26633707.200000007</v>
      </c>
      <c r="AI363" s="279">
        <f t="shared" si="101"/>
        <v>1590.62</v>
      </c>
      <c r="AJ363" s="279">
        <f t="shared" si="101"/>
        <v>1590.62</v>
      </c>
      <c r="AK363" s="279">
        <f t="shared" si="101"/>
        <v>1590.62</v>
      </c>
      <c r="AL363" s="279">
        <f t="shared" si="101"/>
        <v>1590.62</v>
      </c>
      <c r="AM363" s="279">
        <f t="shared" si="101"/>
        <v>1590.62</v>
      </c>
      <c r="AN363" s="279">
        <f t="shared" si="101"/>
        <v>1590.62</v>
      </c>
      <c r="AO363" s="279">
        <f t="shared" si="101"/>
        <v>1590.62</v>
      </c>
      <c r="AP363" s="279">
        <f t="shared" si="101"/>
        <v>1590.62</v>
      </c>
      <c r="AQ363" s="279">
        <f t="shared" si="101"/>
        <v>1590.62</v>
      </c>
      <c r="AR363" s="279">
        <f t="shared" si="109"/>
        <v>1590.62</v>
      </c>
      <c r="AS363" s="279">
        <f t="shared" si="109"/>
        <v>1590.62</v>
      </c>
      <c r="AT363" s="279">
        <f t="shared" si="109"/>
        <v>1590.62</v>
      </c>
      <c r="AU363" s="280">
        <f t="shared" si="104"/>
        <v>19087.439999999995</v>
      </c>
      <c r="AV363" s="280">
        <f t="shared" si="99"/>
        <v>1590.62</v>
      </c>
      <c r="AW363" s="280">
        <f t="shared" si="99"/>
        <v>1590.62</v>
      </c>
      <c r="AX363" s="280">
        <f t="shared" si="99"/>
        <v>1590.62</v>
      </c>
      <c r="AY363" s="280">
        <f t="shared" si="98"/>
        <v>1590.62</v>
      </c>
      <c r="AZ363" s="280">
        <f t="shared" si="120"/>
        <v>1590.62</v>
      </c>
      <c r="BA363" s="280">
        <f t="shared" si="120"/>
        <v>1590.62</v>
      </c>
      <c r="BB363" s="280">
        <f t="shared" si="120"/>
        <v>1590.62</v>
      </c>
      <c r="BC363" s="280">
        <f t="shared" si="119"/>
        <v>1590.62</v>
      </c>
      <c r="BD363" s="280">
        <f t="shared" si="119"/>
        <v>1590.62</v>
      </c>
      <c r="BE363" s="280">
        <f t="shared" si="119"/>
        <v>1590.62</v>
      </c>
      <c r="BF363" s="280">
        <f t="shared" si="119"/>
        <v>1590.62</v>
      </c>
      <c r="BG363" s="280">
        <f t="shared" si="119"/>
        <v>1590.62</v>
      </c>
      <c r="BH363" s="280">
        <f t="shared" si="119"/>
        <v>1590.62</v>
      </c>
      <c r="BI363" s="280">
        <f t="shared" si="119"/>
        <v>1590.62</v>
      </c>
      <c r="BJ363" s="280">
        <f t="shared" si="119"/>
        <v>1590.62</v>
      </c>
      <c r="BK363" s="280">
        <f t="shared" si="119"/>
        <v>1590.62</v>
      </c>
      <c r="BL363" s="279">
        <f t="shared" si="105"/>
        <v>19087.439999999995</v>
      </c>
    </row>
    <row r="364" spans="1:64" x14ac:dyDescent="0.25">
      <c r="A364" s="268" t="s">
        <v>671</v>
      </c>
      <c r="B364" s="175">
        <v>8.6E-3</v>
      </c>
      <c r="C364" s="175">
        <v>8.6E-3</v>
      </c>
      <c r="D364" s="272">
        <v>0</v>
      </c>
      <c r="E364" s="272">
        <v>0</v>
      </c>
      <c r="F364" s="272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f t="shared" si="102"/>
        <v>0</v>
      </c>
      <c r="Q364" s="272">
        <v>0</v>
      </c>
      <c r="R364" s="272">
        <v>0</v>
      </c>
      <c r="S364" s="272">
        <v>0</v>
      </c>
      <c r="T364" s="272">
        <v>0</v>
      </c>
      <c r="U364" s="272">
        <v>0</v>
      </c>
      <c r="V364" s="272">
        <v>0</v>
      </c>
      <c r="W364" s="272">
        <v>0</v>
      </c>
      <c r="X364" s="272">
        <v>0</v>
      </c>
      <c r="Y364" s="272">
        <v>0</v>
      </c>
      <c r="Z364" s="272">
        <v>0</v>
      </c>
      <c r="AA364" s="272">
        <v>0</v>
      </c>
      <c r="AB364" s="272">
        <v>0</v>
      </c>
      <c r="AC364" s="272">
        <v>0</v>
      </c>
      <c r="AD364" s="272">
        <v>0</v>
      </c>
      <c r="AE364" s="272">
        <v>0</v>
      </c>
      <c r="AF364" s="272">
        <v>0</v>
      </c>
      <c r="AG364" s="170">
        <f t="shared" si="103"/>
        <v>0</v>
      </c>
      <c r="AI364" s="279">
        <f t="shared" si="101"/>
        <v>0</v>
      </c>
      <c r="AJ364" s="279">
        <f t="shared" si="101"/>
        <v>0</v>
      </c>
      <c r="AK364" s="279">
        <f t="shared" si="101"/>
        <v>0</v>
      </c>
      <c r="AL364" s="279">
        <f t="shared" ref="AL364:AQ406" si="121">ROUND(G364*$B364/12,2)</f>
        <v>0</v>
      </c>
      <c r="AM364" s="279">
        <f t="shared" si="121"/>
        <v>0</v>
      </c>
      <c r="AN364" s="279">
        <f t="shared" si="121"/>
        <v>0</v>
      </c>
      <c r="AO364" s="279">
        <f t="shared" si="121"/>
        <v>0</v>
      </c>
      <c r="AP364" s="279">
        <f t="shared" si="121"/>
        <v>0</v>
      </c>
      <c r="AQ364" s="279">
        <f t="shared" si="121"/>
        <v>0</v>
      </c>
      <c r="AR364" s="279">
        <f t="shared" si="109"/>
        <v>0</v>
      </c>
      <c r="AS364" s="279">
        <f t="shared" si="109"/>
        <v>0</v>
      </c>
      <c r="AT364" s="279">
        <f t="shared" si="109"/>
        <v>0</v>
      </c>
      <c r="AU364" s="280">
        <f t="shared" si="104"/>
        <v>0</v>
      </c>
      <c r="AV364" s="280">
        <f t="shared" si="99"/>
        <v>0</v>
      </c>
      <c r="AW364" s="280">
        <f t="shared" si="99"/>
        <v>0</v>
      </c>
      <c r="AX364" s="280">
        <f t="shared" si="99"/>
        <v>0</v>
      </c>
      <c r="AY364" s="280">
        <f t="shared" si="98"/>
        <v>0</v>
      </c>
      <c r="AZ364" s="280">
        <f t="shared" si="120"/>
        <v>0</v>
      </c>
      <c r="BA364" s="280">
        <f t="shared" si="120"/>
        <v>0</v>
      </c>
      <c r="BB364" s="280">
        <f t="shared" si="120"/>
        <v>0</v>
      </c>
      <c r="BC364" s="280">
        <f t="shared" si="119"/>
        <v>0</v>
      </c>
      <c r="BD364" s="280">
        <f t="shared" si="119"/>
        <v>0</v>
      </c>
      <c r="BE364" s="280">
        <f t="shared" si="119"/>
        <v>0</v>
      </c>
      <c r="BF364" s="280">
        <f t="shared" si="119"/>
        <v>0</v>
      </c>
      <c r="BG364" s="280">
        <f t="shared" si="119"/>
        <v>0</v>
      </c>
      <c r="BH364" s="280">
        <f t="shared" si="119"/>
        <v>0</v>
      </c>
      <c r="BI364" s="280">
        <f t="shared" si="119"/>
        <v>0</v>
      </c>
      <c r="BJ364" s="280">
        <f t="shared" si="119"/>
        <v>0</v>
      </c>
      <c r="BK364" s="280">
        <f t="shared" si="119"/>
        <v>0</v>
      </c>
      <c r="BL364" s="279">
        <f t="shared" si="105"/>
        <v>0</v>
      </c>
    </row>
    <row r="365" spans="1:64" x14ac:dyDescent="0.25">
      <c r="A365" s="268" t="s">
        <v>382</v>
      </c>
      <c r="B365" s="175">
        <v>0</v>
      </c>
      <c r="C365" s="175">
        <v>0</v>
      </c>
      <c r="D365" s="272">
        <v>2244349.5699999998</v>
      </c>
      <c r="E365" s="272">
        <v>2244349.5699999998</v>
      </c>
      <c r="F365" s="272">
        <v>2244349.5699999998</v>
      </c>
      <c r="G365" s="272">
        <v>2245469.2200000002</v>
      </c>
      <c r="H365" s="272">
        <v>2246588.87</v>
      </c>
      <c r="I365" s="272">
        <v>2246588.87</v>
      </c>
      <c r="J365" s="272">
        <v>2246588.87</v>
      </c>
      <c r="K365" s="272">
        <v>2246588.87</v>
      </c>
      <c r="L365" s="272">
        <v>2246588.87</v>
      </c>
      <c r="M365" s="272">
        <v>2246588.87</v>
      </c>
      <c r="N365" s="272">
        <v>2246588.87</v>
      </c>
      <c r="O365" s="272">
        <v>2246588.87</v>
      </c>
      <c r="P365" s="272">
        <f t="shared" si="102"/>
        <v>26951228.890000008</v>
      </c>
      <c r="Q365" s="272">
        <v>2246588.87</v>
      </c>
      <c r="R365" s="272">
        <v>2246588.87</v>
      </c>
      <c r="S365" s="272">
        <v>2246588.87</v>
      </c>
      <c r="T365" s="272">
        <v>2246588.87</v>
      </c>
      <c r="U365" s="272">
        <v>2246588.87</v>
      </c>
      <c r="V365" s="272">
        <v>2246588.87</v>
      </c>
      <c r="W365" s="272">
        <v>2246588.87</v>
      </c>
      <c r="X365" s="272">
        <v>2246588.87</v>
      </c>
      <c r="Y365" s="272">
        <v>2246588.87</v>
      </c>
      <c r="Z365" s="272">
        <v>2246588.87</v>
      </c>
      <c r="AA365" s="272">
        <v>2246588.87</v>
      </c>
      <c r="AB365" s="272">
        <v>2246588.87</v>
      </c>
      <c r="AC365" s="272">
        <v>2246588.87</v>
      </c>
      <c r="AD365" s="272">
        <v>2246588.87</v>
      </c>
      <c r="AE365" s="272">
        <v>2246588.87</v>
      </c>
      <c r="AF365" s="272">
        <v>2246588.87</v>
      </c>
      <c r="AG365" s="170">
        <f t="shared" si="103"/>
        <v>26959066.440000009</v>
      </c>
      <c r="AI365" s="279">
        <f t="shared" ref="AI365:AN428" si="122">ROUND(D365*$B365/12,2)</f>
        <v>0</v>
      </c>
      <c r="AJ365" s="279">
        <f t="shared" si="122"/>
        <v>0</v>
      </c>
      <c r="AK365" s="279">
        <f t="shared" si="122"/>
        <v>0</v>
      </c>
      <c r="AL365" s="279">
        <f t="shared" si="121"/>
        <v>0</v>
      </c>
      <c r="AM365" s="279">
        <f t="shared" si="121"/>
        <v>0</v>
      </c>
      <c r="AN365" s="279">
        <f t="shared" si="121"/>
        <v>0</v>
      </c>
      <c r="AO365" s="279">
        <f t="shared" si="121"/>
        <v>0</v>
      </c>
      <c r="AP365" s="279">
        <f t="shared" si="121"/>
        <v>0</v>
      </c>
      <c r="AQ365" s="279">
        <f t="shared" si="121"/>
        <v>0</v>
      </c>
      <c r="AR365" s="279">
        <f t="shared" si="109"/>
        <v>0</v>
      </c>
      <c r="AS365" s="279">
        <f t="shared" si="109"/>
        <v>0</v>
      </c>
      <c r="AT365" s="279">
        <f t="shared" si="109"/>
        <v>0</v>
      </c>
      <c r="AU365" s="280">
        <f t="shared" si="104"/>
        <v>0</v>
      </c>
      <c r="AV365" s="280">
        <f t="shared" si="99"/>
        <v>0</v>
      </c>
      <c r="AW365" s="280">
        <f t="shared" si="99"/>
        <v>0</v>
      </c>
      <c r="AX365" s="280">
        <f t="shared" si="99"/>
        <v>0</v>
      </c>
      <c r="AY365" s="280">
        <f t="shared" si="98"/>
        <v>0</v>
      </c>
      <c r="AZ365" s="280">
        <f t="shared" si="120"/>
        <v>0</v>
      </c>
      <c r="BA365" s="280">
        <f t="shared" si="120"/>
        <v>0</v>
      </c>
      <c r="BB365" s="280">
        <f t="shared" si="120"/>
        <v>0</v>
      </c>
      <c r="BC365" s="280">
        <f t="shared" si="119"/>
        <v>0</v>
      </c>
      <c r="BD365" s="280">
        <f t="shared" si="119"/>
        <v>0</v>
      </c>
      <c r="BE365" s="280">
        <f t="shared" si="119"/>
        <v>0</v>
      </c>
      <c r="BF365" s="280">
        <f t="shared" si="119"/>
        <v>0</v>
      </c>
      <c r="BG365" s="280">
        <f t="shared" si="119"/>
        <v>0</v>
      </c>
      <c r="BH365" s="280">
        <f t="shared" si="119"/>
        <v>0</v>
      </c>
      <c r="BI365" s="280">
        <f t="shared" si="119"/>
        <v>0</v>
      </c>
      <c r="BJ365" s="280">
        <f t="shared" si="119"/>
        <v>0</v>
      </c>
      <c r="BK365" s="280">
        <f t="shared" si="119"/>
        <v>0</v>
      </c>
      <c r="BL365" s="279">
        <f t="shared" si="105"/>
        <v>0</v>
      </c>
    </row>
    <row r="366" spans="1:64" x14ac:dyDescent="0.25">
      <c r="A366" s="268" t="s">
        <v>383</v>
      </c>
      <c r="B366" s="175">
        <v>0</v>
      </c>
      <c r="C366" s="175">
        <v>0</v>
      </c>
      <c r="D366" s="272">
        <v>115920.5</v>
      </c>
      <c r="E366" s="272">
        <v>115920.5</v>
      </c>
      <c r="F366" s="272">
        <v>115920.5</v>
      </c>
      <c r="G366" s="272">
        <v>115920.5</v>
      </c>
      <c r="H366" s="272">
        <v>115920.5</v>
      </c>
      <c r="I366" s="272">
        <v>115920.5</v>
      </c>
      <c r="J366" s="272">
        <v>115920.5</v>
      </c>
      <c r="K366" s="272">
        <v>115920.5</v>
      </c>
      <c r="L366" s="272">
        <v>115920.5</v>
      </c>
      <c r="M366" s="272">
        <v>115920.5</v>
      </c>
      <c r="N366" s="272">
        <v>115920.5</v>
      </c>
      <c r="O366" s="272">
        <v>115920.5</v>
      </c>
      <c r="P366" s="272">
        <f t="shared" si="102"/>
        <v>1391046</v>
      </c>
      <c r="Q366" s="272">
        <v>115920.5</v>
      </c>
      <c r="R366" s="272">
        <v>115920.5</v>
      </c>
      <c r="S366" s="272">
        <v>115920.5</v>
      </c>
      <c r="T366" s="272">
        <v>115920.5</v>
      </c>
      <c r="U366" s="272">
        <v>115920.5</v>
      </c>
      <c r="V366" s="272">
        <v>115920.5</v>
      </c>
      <c r="W366" s="272">
        <v>115920.5</v>
      </c>
      <c r="X366" s="272">
        <v>115920.5</v>
      </c>
      <c r="Y366" s="272">
        <v>115920.5</v>
      </c>
      <c r="Z366" s="272">
        <v>115920.5</v>
      </c>
      <c r="AA366" s="272">
        <v>115920.5</v>
      </c>
      <c r="AB366" s="272">
        <v>273855.93</v>
      </c>
      <c r="AC366" s="272">
        <v>431791.35999999999</v>
      </c>
      <c r="AD366" s="272">
        <v>431791.35999999999</v>
      </c>
      <c r="AE366" s="272">
        <v>431791.35999999999</v>
      </c>
      <c r="AF366" s="272">
        <v>431791.35999999999</v>
      </c>
      <c r="AG366" s="170">
        <f t="shared" si="103"/>
        <v>2812464.8699999996</v>
      </c>
      <c r="AI366" s="279">
        <f t="shared" si="122"/>
        <v>0</v>
      </c>
      <c r="AJ366" s="279">
        <f t="shared" si="122"/>
        <v>0</v>
      </c>
      <c r="AK366" s="279">
        <f t="shared" si="122"/>
        <v>0</v>
      </c>
      <c r="AL366" s="279">
        <f t="shared" si="121"/>
        <v>0</v>
      </c>
      <c r="AM366" s="279">
        <f t="shared" si="121"/>
        <v>0</v>
      </c>
      <c r="AN366" s="279">
        <f t="shared" si="121"/>
        <v>0</v>
      </c>
      <c r="AO366" s="279">
        <f t="shared" si="121"/>
        <v>0</v>
      </c>
      <c r="AP366" s="279">
        <f t="shared" si="121"/>
        <v>0</v>
      </c>
      <c r="AQ366" s="279">
        <f t="shared" si="121"/>
        <v>0</v>
      </c>
      <c r="AR366" s="279">
        <f t="shared" si="109"/>
        <v>0</v>
      </c>
      <c r="AS366" s="279">
        <f t="shared" si="109"/>
        <v>0</v>
      </c>
      <c r="AT366" s="279">
        <f t="shared" si="109"/>
        <v>0</v>
      </c>
      <c r="AU366" s="280">
        <f t="shared" si="104"/>
        <v>0</v>
      </c>
      <c r="AV366" s="280">
        <f t="shared" si="99"/>
        <v>0</v>
      </c>
      <c r="AW366" s="280">
        <f t="shared" si="99"/>
        <v>0</v>
      </c>
      <c r="AX366" s="280">
        <f t="shared" si="99"/>
        <v>0</v>
      </c>
      <c r="AY366" s="280">
        <f t="shared" si="99"/>
        <v>0</v>
      </c>
      <c r="AZ366" s="280">
        <f t="shared" si="120"/>
        <v>0</v>
      </c>
      <c r="BA366" s="280">
        <f t="shared" si="120"/>
        <v>0</v>
      </c>
      <c r="BB366" s="280">
        <f t="shared" si="120"/>
        <v>0</v>
      </c>
      <c r="BC366" s="280">
        <f t="shared" si="119"/>
        <v>0</v>
      </c>
      <c r="BD366" s="280">
        <f t="shared" si="119"/>
        <v>0</v>
      </c>
      <c r="BE366" s="280">
        <f t="shared" si="119"/>
        <v>0</v>
      </c>
      <c r="BF366" s="280">
        <f t="shared" si="119"/>
        <v>0</v>
      </c>
      <c r="BG366" s="280">
        <f t="shared" si="119"/>
        <v>0</v>
      </c>
      <c r="BH366" s="280">
        <f t="shared" si="119"/>
        <v>0</v>
      </c>
      <c r="BI366" s="280">
        <f t="shared" si="119"/>
        <v>0</v>
      </c>
      <c r="BJ366" s="280">
        <f t="shared" si="119"/>
        <v>0</v>
      </c>
      <c r="BK366" s="280">
        <f t="shared" si="119"/>
        <v>0</v>
      </c>
      <c r="BL366" s="279">
        <f t="shared" si="105"/>
        <v>0</v>
      </c>
    </row>
    <row r="367" spans="1:64" x14ac:dyDescent="0.25">
      <c r="A367" s="268" t="s">
        <v>672</v>
      </c>
      <c r="B367" s="175">
        <v>1.66E-2</v>
      </c>
      <c r="C367" s="175">
        <v>1.66E-2</v>
      </c>
      <c r="D367" s="272">
        <v>0</v>
      </c>
      <c r="E367" s="272">
        <v>0</v>
      </c>
      <c r="F367" s="272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f t="shared" si="102"/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272">
        <v>0</v>
      </c>
      <c r="Y367" s="272">
        <v>0</v>
      </c>
      <c r="Z367" s="272">
        <v>0</v>
      </c>
      <c r="AA367" s="272">
        <v>0</v>
      </c>
      <c r="AB367" s="272">
        <v>0</v>
      </c>
      <c r="AC367" s="272">
        <v>0</v>
      </c>
      <c r="AD367" s="272">
        <v>0</v>
      </c>
      <c r="AE367" s="272">
        <v>0</v>
      </c>
      <c r="AF367" s="272">
        <v>0</v>
      </c>
      <c r="AG367" s="170">
        <f t="shared" si="103"/>
        <v>0</v>
      </c>
      <c r="AI367" s="279">
        <f t="shared" si="122"/>
        <v>0</v>
      </c>
      <c r="AJ367" s="279">
        <f t="shared" si="122"/>
        <v>0</v>
      </c>
      <c r="AK367" s="279">
        <f t="shared" si="122"/>
        <v>0</v>
      </c>
      <c r="AL367" s="279">
        <f t="shared" si="121"/>
        <v>0</v>
      </c>
      <c r="AM367" s="279">
        <f t="shared" si="121"/>
        <v>0</v>
      </c>
      <c r="AN367" s="279">
        <f t="shared" si="121"/>
        <v>0</v>
      </c>
      <c r="AO367" s="279">
        <f t="shared" si="121"/>
        <v>0</v>
      </c>
      <c r="AP367" s="279">
        <f t="shared" si="121"/>
        <v>0</v>
      </c>
      <c r="AQ367" s="279">
        <f t="shared" si="121"/>
        <v>0</v>
      </c>
      <c r="AR367" s="279">
        <f t="shared" si="109"/>
        <v>0</v>
      </c>
      <c r="AS367" s="279">
        <f t="shared" si="109"/>
        <v>0</v>
      </c>
      <c r="AT367" s="279">
        <f t="shared" si="109"/>
        <v>0</v>
      </c>
      <c r="AU367" s="280">
        <f t="shared" si="104"/>
        <v>0</v>
      </c>
      <c r="AV367" s="280">
        <f t="shared" ref="AV367:AY418" si="123">ROUND(Q367*$B367/12,2)</f>
        <v>0</v>
      </c>
      <c r="AW367" s="280">
        <f t="shared" si="123"/>
        <v>0</v>
      </c>
      <c r="AX367" s="280">
        <f t="shared" si="123"/>
        <v>0</v>
      </c>
      <c r="AY367" s="280">
        <f t="shared" si="123"/>
        <v>0</v>
      </c>
      <c r="AZ367" s="280">
        <f t="shared" si="120"/>
        <v>0</v>
      </c>
      <c r="BA367" s="280">
        <f t="shared" si="120"/>
        <v>0</v>
      </c>
      <c r="BB367" s="280">
        <f t="shared" si="120"/>
        <v>0</v>
      </c>
      <c r="BC367" s="280">
        <f t="shared" si="119"/>
        <v>0</v>
      </c>
      <c r="BD367" s="280">
        <f t="shared" si="119"/>
        <v>0</v>
      </c>
      <c r="BE367" s="280">
        <f t="shared" si="119"/>
        <v>0</v>
      </c>
      <c r="BF367" s="280">
        <f t="shared" si="119"/>
        <v>0</v>
      </c>
      <c r="BG367" s="280">
        <f t="shared" si="119"/>
        <v>0</v>
      </c>
      <c r="BH367" s="280">
        <f t="shared" si="119"/>
        <v>0</v>
      </c>
      <c r="BI367" s="280">
        <f t="shared" si="119"/>
        <v>0</v>
      </c>
      <c r="BJ367" s="280">
        <f t="shared" si="119"/>
        <v>0</v>
      </c>
      <c r="BK367" s="280">
        <f t="shared" si="119"/>
        <v>0</v>
      </c>
      <c r="BL367" s="279">
        <f t="shared" si="105"/>
        <v>0</v>
      </c>
    </row>
    <row r="368" spans="1:64" x14ac:dyDescent="0.25">
      <c r="A368" s="268" t="s">
        <v>384</v>
      </c>
      <c r="B368" s="175">
        <v>1.66E-2</v>
      </c>
      <c r="C368" s="175">
        <v>1.66E-2</v>
      </c>
      <c r="D368" s="272">
        <v>26425384.620000001</v>
      </c>
      <c r="E368" s="272">
        <v>26429608.09</v>
      </c>
      <c r="F368" s="272">
        <v>26433761.370000001</v>
      </c>
      <c r="G368" s="272">
        <v>26433394.390000001</v>
      </c>
      <c r="H368" s="272">
        <v>26491897.780000001</v>
      </c>
      <c r="I368" s="272">
        <v>26550585.870000001</v>
      </c>
      <c r="J368" s="272">
        <v>26550403.57</v>
      </c>
      <c r="K368" s="272">
        <v>26550403.57</v>
      </c>
      <c r="L368" s="272">
        <v>26550403.57</v>
      </c>
      <c r="M368" s="272">
        <v>26550403.57</v>
      </c>
      <c r="N368" s="272">
        <v>26550403.57</v>
      </c>
      <c r="O368" s="272">
        <v>26550403.57</v>
      </c>
      <c r="P368" s="272">
        <f t="shared" si="102"/>
        <v>318067053.53999996</v>
      </c>
      <c r="Q368" s="272">
        <v>26550403.57</v>
      </c>
      <c r="R368" s="272">
        <v>26550403.57</v>
      </c>
      <c r="S368" s="272">
        <v>26550403.57</v>
      </c>
      <c r="T368" s="272">
        <v>26550403.57</v>
      </c>
      <c r="U368" s="272">
        <v>26550403.57</v>
      </c>
      <c r="V368" s="272">
        <v>26550403.57</v>
      </c>
      <c r="W368" s="272">
        <v>26550403.57</v>
      </c>
      <c r="X368" s="272">
        <v>26550403.57</v>
      </c>
      <c r="Y368" s="272">
        <v>26550403.57</v>
      </c>
      <c r="Z368" s="272">
        <v>26550403.57</v>
      </c>
      <c r="AA368" s="272">
        <v>26550403.57</v>
      </c>
      <c r="AB368" s="272">
        <v>26550403.57</v>
      </c>
      <c r="AC368" s="272">
        <v>26550403.57</v>
      </c>
      <c r="AD368" s="272">
        <v>26550403.57</v>
      </c>
      <c r="AE368" s="272">
        <v>26550403.57</v>
      </c>
      <c r="AF368" s="272">
        <v>26550403.57</v>
      </c>
      <c r="AG368" s="170">
        <f t="shared" si="103"/>
        <v>318604842.83999997</v>
      </c>
      <c r="AI368" s="279">
        <f t="shared" si="122"/>
        <v>36555.120000000003</v>
      </c>
      <c r="AJ368" s="279">
        <f t="shared" si="122"/>
        <v>36560.959999999999</v>
      </c>
      <c r="AK368" s="279">
        <f t="shared" si="122"/>
        <v>36566.699999999997</v>
      </c>
      <c r="AL368" s="279">
        <f t="shared" si="121"/>
        <v>36566.199999999997</v>
      </c>
      <c r="AM368" s="279">
        <f t="shared" si="121"/>
        <v>36647.129999999997</v>
      </c>
      <c r="AN368" s="279">
        <f t="shared" si="121"/>
        <v>36728.31</v>
      </c>
      <c r="AO368" s="279">
        <f t="shared" si="121"/>
        <v>36728.06</v>
      </c>
      <c r="AP368" s="279">
        <f t="shared" si="121"/>
        <v>36728.06</v>
      </c>
      <c r="AQ368" s="279">
        <f t="shared" si="121"/>
        <v>36728.06</v>
      </c>
      <c r="AR368" s="279">
        <f t="shared" si="109"/>
        <v>36728.06</v>
      </c>
      <c r="AS368" s="279">
        <f t="shared" si="109"/>
        <v>36728.06</v>
      </c>
      <c r="AT368" s="279">
        <f t="shared" si="109"/>
        <v>36728.06</v>
      </c>
      <c r="AU368" s="280">
        <f t="shared" si="104"/>
        <v>439992.77999999997</v>
      </c>
      <c r="AV368" s="280">
        <f t="shared" si="123"/>
        <v>36728.06</v>
      </c>
      <c r="AW368" s="280">
        <f t="shared" si="123"/>
        <v>36728.06</v>
      </c>
      <c r="AX368" s="280">
        <f t="shared" si="123"/>
        <v>36728.06</v>
      </c>
      <c r="AY368" s="280">
        <f t="shared" si="123"/>
        <v>36728.06</v>
      </c>
      <c r="AZ368" s="280">
        <f t="shared" si="120"/>
        <v>36728.06</v>
      </c>
      <c r="BA368" s="280">
        <f t="shared" si="120"/>
        <v>36728.06</v>
      </c>
      <c r="BB368" s="280">
        <f t="shared" si="120"/>
        <v>36728.06</v>
      </c>
      <c r="BC368" s="280">
        <f t="shared" si="119"/>
        <v>36728.06</v>
      </c>
      <c r="BD368" s="280">
        <f t="shared" si="119"/>
        <v>36728.06</v>
      </c>
      <c r="BE368" s="280">
        <f t="shared" si="119"/>
        <v>36728.06</v>
      </c>
      <c r="BF368" s="280">
        <f t="shared" si="119"/>
        <v>36728.06</v>
      </c>
      <c r="BG368" s="280">
        <f t="shared" si="119"/>
        <v>36728.06</v>
      </c>
      <c r="BH368" s="280">
        <f t="shared" si="119"/>
        <v>36728.06</v>
      </c>
      <c r="BI368" s="280">
        <f t="shared" si="119"/>
        <v>36728.06</v>
      </c>
      <c r="BJ368" s="280">
        <f t="shared" si="119"/>
        <v>36728.06</v>
      </c>
      <c r="BK368" s="280">
        <f t="shared" si="119"/>
        <v>36728.06</v>
      </c>
      <c r="BL368" s="279">
        <f t="shared" si="105"/>
        <v>440736.72</v>
      </c>
    </row>
    <row r="369" spans="1:66" x14ac:dyDescent="0.25">
      <c r="A369" s="268" t="s">
        <v>385</v>
      </c>
      <c r="B369" s="175">
        <v>1.66E-2</v>
      </c>
      <c r="C369" s="175">
        <v>1.66E-2</v>
      </c>
      <c r="D369" s="272">
        <v>1249506.95</v>
      </c>
      <c r="E369" s="272">
        <v>1249506.95</v>
      </c>
      <c r="F369" s="272">
        <v>1249506.95</v>
      </c>
      <c r="G369" s="272">
        <v>1249506.95</v>
      </c>
      <c r="H369" s="272">
        <v>1249506.95</v>
      </c>
      <c r="I369" s="272">
        <v>1249506.95</v>
      </c>
      <c r="J369" s="272">
        <v>1249506.95</v>
      </c>
      <c r="K369" s="272">
        <v>1249506.95</v>
      </c>
      <c r="L369" s="272">
        <v>1249506.95</v>
      </c>
      <c r="M369" s="272">
        <v>1249506.95</v>
      </c>
      <c r="N369" s="272">
        <v>1249506.95</v>
      </c>
      <c r="O369" s="272">
        <v>1249506.95</v>
      </c>
      <c r="P369" s="272">
        <f t="shared" si="102"/>
        <v>14994083.399999997</v>
      </c>
      <c r="Q369" s="272">
        <v>1249506.95</v>
      </c>
      <c r="R369" s="272">
        <v>1249506.95</v>
      </c>
      <c r="S369" s="272">
        <v>1249506.95</v>
      </c>
      <c r="T369" s="272">
        <v>1249506.95</v>
      </c>
      <c r="U369" s="272">
        <v>1249506.95</v>
      </c>
      <c r="V369" s="272">
        <v>1249506.95</v>
      </c>
      <c r="W369" s="272">
        <v>1249506.95</v>
      </c>
      <c r="X369" s="272">
        <v>1249506.95</v>
      </c>
      <c r="Y369" s="272">
        <v>1249506.95</v>
      </c>
      <c r="Z369" s="272">
        <v>1249506.95</v>
      </c>
      <c r="AA369" s="272">
        <v>1249506.95</v>
      </c>
      <c r="AB369" s="272">
        <v>1249506.95</v>
      </c>
      <c r="AC369" s="272">
        <v>1249506.95</v>
      </c>
      <c r="AD369" s="272">
        <v>1249506.95</v>
      </c>
      <c r="AE369" s="272">
        <v>1249506.95</v>
      </c>
      <c r="AF369" s="272">
        <v>1249506.95</v>
      </c>
      <c r="AG369" s="170">
        <f t="shared" si="103"/>
        <v>14994083.399999997</v>
      </c>
      <c r="AI369" s="279">
        <f t="shared" si="122"/>
        <v>1728.48</v>
      </c>
      <c r="AJ369" s="279">
        <f t="shared" si="122"/>
        <v>1728.48</v>
      </c>
      <c r="AK369" s="279">
        <f t="shared" si="122"/>
        <v>1728.48</v>
      </c>
      <c r="AL369" s="279">
        <f t="shared" si="121"/>
        <v>1728.48</v>
      </c>
      <c r="AM369" s="279">
        <f t="shared" si="121"/>
        <v>1728.48</v>
      </c>
      <c r="AN369" s="279">
        <f t="shared" si="121"/>
        <v>1728.48</v>
      </c>
      <c r="AO369" s="279">
        <f t="shared" si="121"/>
        <v>1728.48</v>
      </c>
      <c r="AP369" s="279">
        <f t="shared" si="121"/>
        <v>1728.48</v>
      </c>
      <c r="AQ369" s="279">
        <f t="shared" si="121"/>
        <v>1728.48</v>
      </c>
      <c r="AR369" s="279">
        <f t="shared" si="109"/>
        <v>1728.48</v>
      </c>
      <c r="AS369" s="279">
        <f t="shared" si="109"/>
        <v>1728.48</v>
      </c>
      <c r="AT369" s="279">
        <f t="shared" si="109"/>
        <v>1728.48</v>
      </c>
      <c r="AU369" s="280">
        <f t="shared" si="104"/>
        <v>20741.759999999998</v>
      </c>
      <c r="AV369" s="280">
        <f t="shared" si="123"/>
        <v>1728.48</v>
      </c>
      <c r="AW369" s="280">
        <f t="shared" si="123"/>
        <v>1728.48</v>
      </c>
      <c r="AX369" s="280">
        <f t="shared" si="123"/>
        <v>1728.48</v>
      </c>
      <c r="AY369" s="280">
        <f t="shared" si="123"/>
        <v>1728.48</v>
      </c>
      <c r="AZ369" s="280">
        <f t="shared" si="120"/>
        <v>1728.48</v>
      </c>
      <c r="BA369" s="280">
        <f t="shared" si="120"/>
        <v>1728.48</v>
      </c>
      <c r="BB369" s="280">
        <f t="shared" si="120"/>
        <v>1728.48</v>
      </c>
      <c r="BC369" s="280">
        <f t="shared" si="119"/>
        <v>1728.48</v>
      </c>
      <c r="BD369" s="280">
        <f t="shared" si="119"/>
        <v>1728.48</v>
      </c>
      <c r="BE369" s="280">
        <f t="shared" si="119"/>
        <v>1728.48</v>
      </c>
      <c r="BF369" s="280">
        <f t="shared" si="119"/>
        <v>1728.48</v>
      </c>
      <c r="BG369" s="280">
        <f t="shared" si="119"/>
        <v>1728.48</v>
      </c>
      <c r="BH369" s="280">
        <f t="shared" si="119"/>
        <v>1728.48</v>
      </c>
      <c r="BI369" s="280">
        <f t="shared" si="119"/>
        <v>1728.48</v>
      </c>
      <c r="BJ369" s="280">
        <f t="shared" si="119"/>
        <v>1728.48</v>
      </c>
      <c r="BK369" s="280">
        <f t="shared" si="119"/>
        <v>1728.48</v>
      </c>
      <c r="BL369" s="279">
        <f t="shared" si="105"/>
        <v>20741.759999999998</v>
      </c>
    </row>
    <row r="370" spans="1:66" x14ac:dyDescent="0.25">
      <c r="A370" s="268" t="s">
        <v>386</v>
      </c>
      <c r="B370" s="175">
        <v>1.66E-2</v>
      </c>
      <c r="C370" s="175">
        <v>1.66E-2</v>
      </c>
      <c r="D370" s="272">
        <v>1743198.88</v>
      </c>
      <c r="E370" s="272">
        <v>1743198.88</v>
      </c>
      <c r="F370" s="272">
        <v>1743198.88</v>
      </c>
      <c r="G370" s="272">
        <v>1743198.88</v>
      </c>
      <c r="H370" s="272">
        <v>1743198.88</v>
      </c>
      <c r="I370" s="272">
        <v>1743198.88</v>
      </c>
      <c r="J370" s="272">
        <v>1743198.88</v>
      </c>
      <c r="K370" s="272">
        <v>1743198.88</v>
      </c>
      <c r="L370" s="272">
        <v>1743198.88</v>
      </c>
      <c r="M370" s="272">
        <v>1743198.88</v>
      </c>
      <c r="N370" s="272">
        <v>1743198.88</v>
      </c>
      <c r="O370" s="272">
        <v>1743198.88</v>
      </c>
      <c r="P370" s="272">
        <f t="shared" si="102"/>
        <v>20918386.559999991</v>
      </c>
      <c r="Q370" s="272">
        <v>1743198.88</v>
      </c>
      <c r="R370" s="272">
        <v>1743198.88</v>
      </c>
      <c r="S370" s="272">
        <v>1743198.88</v>
      </c>
      <c r="T370" s="272">
        <v>1743198.88</v>
      </c>
      <c r="U370" s="272">
        <v>1743198.88</v>
      </c>
      <c r="V370" s="272">
        <v>1743198.88</v>
      </c>
      <c r="W370" s="272">
        <v>1743198.88</v>
      </c>
      <c r="X370" s="272">
        <v>1743198.88</v>
      </c>
      <c r="Y370" s="272">
        <v>1743198.88</v>
      </c>
      <c r="Z370" s="272">
        <v>1743198.88</v>
      </c>
      <c r="AA370" s="272">
        <v>1743198.88</v>
      </c>
      <c r="AB370" s="272">
        <v>1743198.88</v>
      </c>
      <c r="AC370" s="272">
        <v>1743198.88</v>
      </c>
      <c r="AD370" s="272">
        <v>1743198.88</v>
      </c>
      <c r="AE370" s="272">
        <v>1743198.88</v>
      </c>
      <c r="AF370" s="272">
        <v>1743198.88</v>
      </c>
      <c r="AG370" s="170">
        <f t="shared" si="103"/>
        <v>20918386.559999991</v>
      </c>
      <c r="AI370" s="279">
        <f t="shared" si="122"/>
        <v>2411.4299999999998</v>
      </c>
      <c r="AJ370" s="279">
        <f t="shared" si="122"/>
        <v>2411.4299999999998</v>
      </c>
      <c r="AK370" s="279">
        <f t="shared" si="122"/>
        <v>2411.4299999999998</v>
      </c>
      <c r="AL370" s="279">
        <f t="shared" si="121"/>
        <v>2411.4299999999998</v>
      </c>
      <c r="AM370" s="279">
        <f t="shared" si="121"/>
        <v>2411.4299999999998</v>
      </c>
      <c r="AN370" s="279">
        <f t="shared" si="121"/>
        <v>2411.4299999999998</v>
      </c>
      <c r="AO370" s="279">
        <f t="shared" si="121"/>
        <v>2411.4299999999998</v>
      </c>
      <c r="AP370" s="279">
        <f t="shared" si="121"/>
        <v>2411.4299999999998</v>
      </c>
      <c r="AQ370" s="279">
        <f t="shared" si="121"/>
        <v>2411.4299999999998</v>
      </c>
      <c r="AR370" s="279">
        <f t="shared" si="109"/>
        <v>2411.4299999999998</v>
      </c>
      <c r="AS370" s="279">
        <f t="shared" si="109"/>
        <v>2411.4299999999998</v>
      </c>
      <c r="AT370" s="279">
        <f t="shared" si="109"/>
        <v>2411.4299999999998</v>
      </c>
      <c r="AU370" s="280">
        <f t="shared" si="104"/>
        <v>28937.16</v>
      </c>
      <c r="AV370" s="280">
        <f t="shared" si="123"/>
        <v>2411.4299999999998</v>
      </c>
      <c r="AW370" s="280">
        <f t="shared" si="123"/>
        <v>2411.4299999999998</v>
      </c>
      <c r="AX370" s="280">
        <f t="shared" si="123"/>
        <v>2411.4299999999998</v>
      </c>
      <c r="AY370" s="280">
        <f t="shared" si="123"/>
        <v>2411.4299999999998</v>
      </c>
      <c r="AZ370" s="280">
        <f t="shared" si="120"/>
        <v>2411.4299999999998</v>
      </c>
      <c r="BA370" s="280">
        <f t="shared" si="120"/>
        <v>2411.4299999999998</v>
      </c>
      <c r="BB370" s="280">
        <f t="shared" si="120"/>
        <v>2411.4299999999998</v>
      </c>
      <c r="BC370" s="280">
        <f t="shared" si="119"/>
        <v>2411.4299999999998</v>
      </c>
      <c r="BD370" s="280">
        <f t="shared" si="119"/>
        <v>2411.4299999999998</v>
      </c>
      <c r="BE370" s="280">
        <f t="shared" si="119"/>
        <v>2411.4299999999998</v>
      </c>
      <c r="BF370" s="280">
        <f t="shared" si="119"/>
        <v>2411.4299999999998</v>
      </c>
      <c r="BG370" s="280">
        <f t="shared" si="119"/>
        <v>2411.4299999999998</v>
      </c>
      <c r="BH370" s="280">
        <f t="shared" si="119"/>
        <v>2411.4299999999998</v>
      </c>
      <c r="BI370" s="280">
        <f t="shared" si="119"/>
        <v>2411.4299999999998</v>
      </c>
      <c r="BJ370" s="280">
        <f t="shared" si="119"/>
        <v>2411.4299999999998</v>
      </c>
      <c r="BK370" s="280">
        <f t="shared" si="119"/>
        <v>2411.4299999999998</v>
      </c>
      <c r="BL370" s="279">
        <f t="shared" si="105"/>
        <v>28937.16</v>
      </c>
    </row>
    <row r="371" spans="1:66" x14ac:dyDescent="0.25">
      <c r="A371" s="268" t="s">
        <v>387</v>
      </c>
      <c r="B371" s="175">
        <v>1.83E-2</v>
      </c>
      <c r="C371" s="175">
        <v>1.83E-2</v>
      </c>
      <c r="D371" s="272">
        <v>88771.16</v>
      </c>
      <c r="E371" s="272">
        <v>85878.19</v>
      </c>
      <c r="F371" s="272">
        <v>82985.22</v>
      </c>
      <c r="G371" s="272">
        <v>82985.22</v>
      </c>
      <c r="H371" s="272">
        <v>82985.22</v>
      </c>
      <c r="I371" s="272">
        <v>82985.22</v>
      </c>
      <c r="J371" s="272">
        <v>82985.22</v>
      </c>
      <c r="K371" s="272">
        <v>82985.22</v>
      </c>
      <c r="L371" s="272">
        <v>82985.22</v>
      </c>
      <c r="M371" s="272">
        <v>82985.22</v>
      </c>
      <c r="N371" s="272">
        <v>82985.22</v>
      </c>
      <c r="O371" s="272">
        <v>82985.22</v>
      </c>
      <c r="P371" s="272">
        <f t="shared" si="102"/>
        <v>1004501.5499999998</v>
      </c>
      <c r="Q371" s="272">
        <v>82985.22</v>
      </c>
      <c r="R371" s="272">
        <v>82985.22</v>
      </c>
      <c r="S371" s="272">
        <v>82985.22</v>
      </c>
      <c r="T371" s="272">
        <v>82985.22</v>
      </c>
      <c r="U371" s="272">
        <v>82985.22</v>
      </c>
      <c r="V371" s="272">
        <v>82985.22</v>
      </c>
      <c r="W371" s="272">
        <v>82985.22</v>
      </c>
      <c r="X371" s="272">
        <v>82985.22</v>
      </c>
      <c r="Y371" s="272">
        <v>82985.22</v>
      </c>
      <c r="Z371" s="272">
        <v>123489.18</v>
      </c>
      <c r="AA371" s="272">
        <v>163993.14000000001</v>
      </c>
      <c r="AB371" s="272">
        <v>163993.14000000001</v>
      </c>
      <c r="AC371" s="272">
        <v>163993.14000000001</v>
      </c>
      <c r="AD371" s="272">
        <v>163993.14000000001</v>
      </c>
      <c r="AE371" s="272">
        <v>163993.14000000001</v>
      </c>
      <c r="AF371" s="272">
        <v>163993.14000000001</v>
      </c>
      <c r="AG371" s="170">
        <f t="shared" si="103"/>
        <v>1522374.12</v>
      </c>
      <c r="AI371" s="279">
        <f t="shared" si="122"/>
        <v>135.38</v>
      </c>
      <c r="AJ371" s="279">
        <f t="shared" si="122"/>
        <v>130.96</v>
      </c>
      <c r="AK371" s="279">
        <f t="shared" si="122"/>
        <v>126.55</v>
      </c>
      <c r="AL371" s="279">
        <f t="shared" si="121"/>
        <v>126.55</v>
      </c>
      <c r="AM371" s="279">
        <f t="shared" si="121"/>
        <v>126.55</v>
      </c>
      <c r="AN371" s="279">
        <f t="shared" si="121"/>
        <v>126.55</v>
      </c>
      <c r="AO371" s="279">
        <f t="shared" si="121"/>
        <v>126.55</v>
      </c>
      <c r="AP371" s="279">
        <f t="shared" si="121"/>
        <v>126.55</v>
      </c>
      <c r="AQ371" s="279">
        <f t="shared" si="121"/>
        <v>126.55</v>
      </c>
      <c r="AR371" s="279">
        <f t="shared" si="109"/>
        <v>126.55</v>
      </c>
      <c r="AS371" s="279">
        <f t="shared" si="109"/>
        <v>126.55</v>
      </c>
      <c r="AT371" s="279">
        <f t="shared" si="109"/>
        <v>126.55</v>
      </c>
      <c r="AU371" s="280">
        <f t="shared" si="104"/>
        <v>1531.8399999999997</v>
      </c>
      <c r="AV371" s="280">
        <f t="shared" si="123"/>
        <v>126.55</v>
      </c>
      <c r="AW371" s="280">
        <f t="shared" si="123"/>
        <v>126.55</v>
      </c>
      <c r="AX371" s="280">
        <f t="shared" si="123"/>
        <v>126.55</v>
      </c>
      <c r="AY371" s="280">
        <f t="shared" si="123"/>
        <v>126.55</v>
      </c>
      <c r="AZ371" s="280">
        <f t="shared" si="120"/>
        <v>126.55</v>
      </c>
      <c r="BA371" s="280">
        <f t="shared" si="120"/>
        <v>126.55</v>
      </c>
      <c r="BB371" s="280">
        <f t="shared" si="120"/>
        <v>126.55</v>
      </c>
      <c r="BC371" s="280">
        <f t="shared" si="119"/>
        <v>126.55</v>
      </c>
      <c r="BD371" s="280">
        <f t="shared" si="119"/>
        <v>126.55</v>
      </c>
      <c r="BE371" s="280">
        <f t="shared" si="119"/>
        <v>188.32</v>
      </c>
      <c r="BF371" s="280">
        <f t="shared" si="119"/>
        <v>250.09</v>
      </c>
      <c r="BG371" s="280">
        <f t="shared" si="119"/>
        <v>250.09</v>
      </c>
      <c r="BH371" s="280">
        <f t="shared" si="119"/>
        <v>250.09</v>
      </c>
      <c r="BI371" s="280">
        <f t="shared" si="119"/>
        <v>250.09</v>
      </c>
      <c r="BJ371" s="280">
        <f t="shared" si="119"/>
        <v>250.09</v>
      </c>
      <c r="BK371" s="280">
        <f t="shared" si="119"/>
        <v>250.09</v>
      </c>
      <c r="BL371" s="279">
        <f t="shared" si="105"/>
        <v>2321.6099999999997</v>
      </c>
    </row>
    <row r="372" spans="1:66" x14ac:dyDescent="0.25">
      <c r="A372" s="268" t="s">
        <v>673</v>
      </c>
      <c r="B372" s="175">
        <v>1.9E-2</v>
      </c>
      <c r="C372" s="175">
        <v>1.9E-2</v>
      </c>
      <c r="D372" s="272">
        <v>0</v>
      </c>
      <c r="E372" s="272">
        <v>0</v>
      </c>
      <c r="F372" s="272">
        <v>0</v>
      </c>
      <c r="G372" s="272">
        <v>0</v>
      </c>
      <c r="H372" s="272">
        <v>0</v>
      </c>
      <c r="I372" s="272">
        <v>0</v>
      </c>
      <c r="J372" s="272">
        <v>0</v>
      </c>
      <c r="K372" s="272">
        <v>0</v>
      </c>
      <c r="L372" s="272">
        <v>0</v>
      </c>
      <c r="M372" s="272">
        <v>0</v>
      </c>
      <c r="N372" s="272">
        <v>0</v>
      </c>
      <c r="O372" s="272">
        <v>0</v>
      </c>
      <c r="P372" s="272">
        <f t="shared" si="102"/>
        <v>0</v>
      </c>
      <c r="Q372" s="272">
        <v>0</v>
      </c>
      <c r="R372" s="272">
        <v>0</v>
      </c>
      <c r="S372" s="272">
        <v>0</v>
      </c>
      <c r="T372" s="272">
        <v>0</v>
      </c>
      <c r="U372" s="272">
        <v>0</v>
      </c>
      <c r="V372" s="272">
        <v>0</v>
      </c>
      <c r="W372" s="272">
        <v>0</v>
      </c>
      <c r="X372" s="272">
        <v>0</v>
      </c>
      <c r="Y372" s="272">
        <v>0</v>
      </c>
      <c r="Z372" s="272">
        <v>0</v>
      </c>
      <c r="AA372" s="272">
        <v>0</v>
      </c>
      <c r="AB372" s="272">
        <v>0</v>
      </c>
      <c r="AC372" s="272">
        <v>0</v>
      </c>
      <c r="AD372" s="272">
        <v>0</v>
      </c>
      <c r="AE372" s="272">
        <v>0</v>
      </c>
      <c r="AF372" s="272">
        <v>0</v>
      </c>
      <c r="AG372" s="170">
        <f t="shared" si="103"/>
        <v>0</v>
      </c>
      <c r="AI372" s="279">
        <f t="shared" si="122"/>
        <v>0</v>
      </c>
      <c r="AJ372" s="279">
        <f t="shared" si="122"/>
        <v>0</v>
      </c>
      <c r="AK372" s="279">
        <f t="shared" si="122"/>
        <v>0</v>
      </c>
      <c r="AL372" s="279">
        <f t="shared" si="121"/>
        <v>0</v>
      </c>
      <c r="AM372" s="279">
        <f t="shared" si="121"/>
        <v>0</v>
      </c>
      <c r="AN372" s="279">
        <f t="shared" si="121"/>
        <v>0</v>
      </c>
      <c r="AO372" s="279">
        <f t="shared" si="121"/>
        <v>0</v>
      </c>
      <c r="AP372" s="279">
        <f t="shared" si="121"/>
        <v>0</v>
      </c>
      <c r="AQ372" s="279">
        <f t="shared" si="121"/>
        <v>0</v>
      </c>
      <c r="AR372" s="279">
        <f t="shared" si="109"/>
        <v>0</v>
      </c>
      <c r="AS372" s="279">
        <f t="shared" si="109"/>
        <v>0</v>
      </c>
      <c r="AT372" s="279">
        <f t="shared" si="109"/>
        <v>0</v>
      </c>
      <c r="AU372" s="280">
        <f t="shared" si="104"/>
        <v>0</v>
      </c>
      <c r="AV372" s="280">
        <f t="shared" si="123"/>
        <v>0</v>
      </c>
      <c r="AW372" s="280">
        <f t="shared" si="123"/>
        <v>0</v>
      </c>
      <c r="AX372" s="280">
        <f t="shared" si="123"/>
        <v>0</v>
      </c>
      <c r="AY372" s="280">
        <f t="shared" si="123"/>
        <v>0</v>
      </c>
      <c r="AZ372" s="280">
        <f t="shared" si="120"/>
        <v>0</v>
      </c>
      <c r="BA372" s="280">
        <f t="shared" si="120"/>
        <v>0</v>
      </c>
      <c r="BB372" s="280">
        <f t="shared" si="120"/>
        <v>0</v>
      </c>
      <c r="BC372" s="280">
        <f t="shared" si="119"/>
        <v>0</v>
      </c>
      <c r="BD372" s="280">
        <f t="shared" si="119"/>
        <v>0</v>
      </c>
      <c r="BE372" s="280">
        <f t="shared" si="119"/>
        <v>0</v>
      </c>
      <c r="BF372" s="280">
        <f t="shared" si="119"/>
        <v>0</v>
      </c>
      <c r="BG372" s="280">
        <f t="shared" si="119"/>
        <v>0</v>
      </c>
      <c r="BH372" s="280">
        <f t="shared" si="119"/>
        <v>0</v>
      </c>
      <c r="BI372" s="280">
        <f t="shared" si="119"/>
        <v>0</v>
      </c>
      <c r="BJ372" s="280">
        <f t="shared" si="119"/>
        <v>0</v>
      </c>
      <c r="BK372" s="280">
        <f t="shared" si="119"/>
        <v>0</v>
      </c>
      <c r="BL372" s="279">
        <f t="shared" si="105"/>
        <v>0</v>
      </c>
    </row>
    <row r="373" spans="1:66" x14ac:dyDescent="0.25">
      <c r="A373" s="268" t="s">
        <v>388</v>
      </c>
      <c r="B373" s="175">
        <v>1.9E-2</v>
      </c>
      <c r="C373" s="175">
        <v>1.9E-2</v>
      </c>
      <c r="D373" s="272">
        <v>262429957.19</v>
      </c>
      <c r="E373" s="272">
        <v>262406040.78</v>
      </c>
      <c r="F373" s="272">
        <v>262362240.28999999</v>
      </c>
      <c r="G373" s="272">
        <v>262175142.28</v>
      </c>
      <c r="H373" s="272">
        <v>264814127.03</v>
      </c>
      <c r="I373" s="272">
        <v>268147992.59999999</v>
      </c>
      <c r="J373" s="272">
        <v>289546696.79500002</v>
      </c>
      <c r="K373" s="272">
        <v>312007773.20000005</v>
      </c>
      <c r="L373" s="272">
        <v>315397708.85500002</v>
      </c>
      <c r="M373" s="272">
        <v>317484069.745</v>
      </c>
      <c r="N373" s="272">
        <v>317735806.06500006</v>
      </c>
      <c r="O373" s="272">
        <v>321586439.71500009</v>
      </c>
      <c r="P373" s="272">
        <f t="shared" si="102"/>
        <v>3456093994.5450001</v>
      </c>
      <c r="Q373" s="272">
        <v>325730092.42000008</v>
      </c>
      <c r="R373" s="272">
        <v>326226995.64500004</v>
      </c>
      <c r="S373" s="272">
        <v>327769479.94</v>
      </c>
      <c r="T373" s="272">
        <v>330389793.10000002</v>
      </c>
      <c r="U373" s="272">
        <v>331823080.13999999</v>
      </c>
      <c r="V373" s="272">
        <v>333073784.43000001</v>
      </c>
      <c r="W373" s="272">
        <v>335479293.16999996</v>
      </c>
      <c r="X373" s="272">
        <v>336772839.685</v>
      </c>
      <c r="Y373" s="272">
        <v>336984495.92500007</v>
      </c>
      <c r="Z373" s="272">
        <v>337258219.44999999</v>
      </c>
      <c r="AA373" s="272">
        <v>337321683.495</v>
      </c>
      <c r="AB373" s="272">
        <v>346950510.62</v>
      </c>
      <c r="AC373" s="272">
        <v>356677614.77999997</v>
      </c>
      <c r="AD373" s="272">
        <v>357000322.68000001</v>
      </c>
      <c r="AE373" s="272">
        <v>358387968.34499997</v>
      </c>
      <c r="AF373" s="272">
        <v>360137026.34500003</v>
      </c>
      <c r="AG373" s="170">
        <f t="shared" si="103"/>
        <v>4127866839.0649996</v>
      </c>
      <c r="AI373" s="279">
        <f t="shared" si="122"/>
        <v>415514.1</v>
      </c>
      <c r="AJ373" s="279">
        <f t="shared" si="122"/>
        <v>415476.23</v>
      </c>
      <c r="AK373" s="279">
        <f t="shared" si="122"/>
        <v>415406.88</v>
      </c>
      <c r="AL373" s="279">
        <f t="shared" si="121"/>
        <v>415110.64</v>
      </c>
      <c r="AM373" s="279">
        <f t="shared" si="121"/>
        <v>419289.03</v>
      </c>
      <c r="AN373" s="279">
        <f t="shared" si="121"/>
        <v>424567.65</v>
      </c>
      <c r="AO373" s="279">
        <f t="shared" si="121"/>
        <v>458448.94</v>
      </c>
      <c r="AP373" s="279">
        <f t="shared" si="121"/>
        <v>494012.31</v>
      </c>
      <c r="AQ373" s="279">
        <f t="shared" si="121"/>
        <v>499379.71</v>
      </c>
      <c r="AR373" s="279">
        <f t="shared" si="109"/>
        <v>502683.11</v>
      </c>
      <c r="AS373" s="279">
        <f t="shared" si="109"/>
        <v>503081.69</v>
      </c>
      <c r="AT373" s="279">
        <f t="shared" si="109"/>
        <v>509178.53</v>
      </c>
      <c r="AU373" s="280">
        <f t="shared" si="104"/>
        <v>5472148.8200000012</v>
      </c>
      <c r="AV373" s="280">
        <f t="shared" si="123"/>
        <v>515739.31</v>
      </c>
      <c r="AW373" s="280">
        <f t="shared" si="123"/>
        <v>516526.08000000002</v>
      </c>
      <c r="AX373" s="280">
        <f t="shared" si="123"/>
        <v>518968.34</v>
      </c>
      <c r="AY373" s="280">
        <f t="shared" si="123"/>
        <v>523117.17</v>
      </c>
      <c r="AZ373" s="280">
        <f t="shared" si="120"/>
        <v>525386.54</v>
      </c>
      <c r="BA373" s="280">
        <f t="shared" si="120"/>
        <v>527366.82999999996</v>
      </c>
      <c r="BB373" s="280">
        <f t="shared" si="120"/>
        <v>531175.55000000005</v>
      </c>
      <c r="BC373" s="280">
        <f t="shared" si="119"/>
        <v>533223.66</v>
      </c>
      <c r="BD373" s="280">
        <f t="shared" si="119"/>
        <v>533558.79</v>
      </c>
      <c r="BE373" s="280">
        <f t="shared" si="119"/>
        <v>533992.18000000005</v>
      </c>
      <c r="BF373" s="280">
        <f t="shared" si="119"/>
        <v>534092.67000000004</v>
      </c>
      <c r="BG373" s="280">
        <f t="shared" si="119"/>
        <v>549338.31000000006</v>
      </c>
      <c r="BH373" s="280">
        <f t="shared" si="119"/>
        <v>564739.56000000006</v>
      </c>
      <c r="BI373" s="280">
        <f t="shared" si="119"/>
        <v>565250.51</v>
      </c>
      <c r="BJ373" s="280">
        <f t="shared" si="119"/>
        <v>567447.62</v>
      </c>
      <c r="BK373" s="280">
        <f t="shared" si="119"/>
        <v>570216.95999999996</v>
      </c>
      <c r="BL373" s="279">
        <f t="shared" si="105"/>
        <v>6535789.1799999997</v>
      </c>
    </row>
    <row r="374" spans="1:66" x14ac:dyDescent="0.25">
      <c r="A374" s="268" t="s">
        <v>389</v>
      </c>
      <c r="B374" s="175">
        <v>1.9E-2</v>
      </c>
      <c r="C374" s="175">
        <v>1.9E-2</v>
      </c>
      <c r="D374" s="272">
        <v>22830849.739999998</v>
      </c>
      <c r="E374" s="272">
        <v>22830983.379999999</v>
      </c>
      <c r="F374" s="272">
        <v>22834151.550000001</v>
      </c>
      <c r="G374" s="272">
        <v>22849866.41</v>
      </c>
      <c r="H374" s="272">
        <v>22910511.300000001</v>
      </c>
      <c r="I374" s="272">
        <v>22953788.219999999</v>
      </c>
      <c r="J374" s="272">
        <v>22952135.109999999</v>
      </c>
      <c r="K374" s="272">
        <v>22952135.109999999</v>
      </c>
      <c r="L374" s="272">
        <v>22952135.109999999</v>
      </c>
      <c r="M374" s="272">
        <v>22952135.109999999</v>
      </c>
      <c r="N374" s="272">
        <v>22952135.109999999</v>
      </c>
      <c r="O374" s="272">
        <v>22952135.109999999</v>
      </c>
      <c r="P374" s="272">
        <f t="shared" si="102"/>
        <v>274922961.26000005</v>
      </c>
      <c r="Q374" s="272">
        <v>22952135.109999999</v>
      </c>
      <c r="R374" s="272">
        <v>22952135.109999999</v>
      </c>
      <c r="S374" s="272">
        <v>22952135.109999999</v>
      </c>
      <c r="T374" s="272">
        <v>22952135.109999999</v>
      </c>
      <c r="U374" s="272">
        <v>22952135.109999999</v>
      </c>
      <c r="V374" s="272">
        <v>22952135.109999999</v>
      </c>
      <c r="W374" s="272">
        <v>22952135.109999999</v>
      </c>
      <c r="X374" s="272">
        <v>22952135.109999999</v>
      </c>
      <c r="Y374" s="272">
        <v>22952135.109999999</v>
      </c>
      <c r="Z374" s="272">
        <v>22952135.109999999</v>
      </c>
      <c r="AA374" s="272">
        <v>22952135.109999999</v>
      </c>
      <c r="AB374" s="272">
        <v>22952135.109999999</v>
      </c>
      <c r="AC374" s="272">
        <v>22952135.109999999</v>
      </c>
      <c r="AD374" s="272">
        <v>22952135.109999999</v>
      </c>
      <c r="AE374" s="272">
        <v>22952135.109999999</v>
      </c>
      <c r="AF374" s="272">
        <v>22952135.109999999</v>
      </c>
      <c r="AG374" s="170">
        <f t="shared" si="103"/>
        <v>275425621.32000005</v>
      </c>
      <c r="AI374" s="279">
        <f t="shared" si="122"/>
        <v>36148.85</v>
      </c>
      <c r="AJ374" s="279">
        <f t="shared" si="122"/>
        <v>36149.06</v>
      </c>
      <c r="AK374" s="279">
        <f t="shared" si="122"/>
        <v>36154.07</v>
      </c>
      <c r="AL374" s="279">
        <f t="shared" si="121"/>
        <v>36178.959999999999</v>
      </c>
      <c r="AM374" s="279">
        <f t="shared" si="121"/>
        <v>36274.980000000003</v>
      </c>
      <c r="AN374" s="279">
        <f t="shared" si="121"/>
        <v>36343.5</v>
      </c>
      <c r="AO374" s="279">
        <f t="shared" si="121"/>
        <v>36340.879999999997</v>
      </c>
      <c r="AP374" s="279">
        <f t="shared" si="121"/>
        <v>36340.879999999997</v>
      </c>
      <c r="AQ374" s="279">
        <f t="shared" si="121"/>
        <v>36340.879999999997</v>
      </c>
      <c r="AR374" s="279">
        <f t="shared" si="109"/>
        <v>36340.879999999997</v>
      </c>
      <c r="AS374" s="279">
        <f t="shared" si="109"/>
        <v>36340.879999999997</v>
      </c>
      <c r="AT374" s="279">
        <f t="shared" si="109"/>
        <v>36340.879999999997</v>
      </c>
      <c r="AU374" s="280">
        <f t="shared" si="104"/>
        <v>435294.7</v>
      </c>
      <c r="AV374" s="280">
        <f t="shared" si="123"/>
        <v>36340.879999999997</v>
      </c>
      <c r="AW374" s="280">
        <f t="shared" si="123"/>
        <v>36340.879999999997</v>
      </c>
      <c r="AX374" s="280">
        <f t="shared" si="123"/>
        <v>36340.879999999997</v>
      </c>
      <c r="AY374" s="280">
        <f t="shared" si="123"/>
        <v>36340.879999999997</v>
      </c>
      <c r="AZ374" s="280">
        <f t="shared" si="120"/>
        <v>36340.879999999997</v>
      </c>
      <c r="BA374" s="280">
        <f t="shared" si="120"/>
        <v>36340.879999999997</v>
      </c>
      <c r="BB374" s="280">
        <f t="shared" si="120"/>
        <v>36340.879999999997</v>
      </c>
      <c r="BC374" s="280">
        <f t="shared" si="119"/>
        <v>36340.879999999997</v>
      </c>
      <c r="BD374" s="280">
        <f t="shared" si="119"/>
        <v>36340.879999999997</v>
      </c>
      <c r="BE374" s="280">
        <f t="shared" si="119"/>
        <v>36340.879999999997</v>
      </c>
      <c r="BF374" s="280">
        <f t="shared" si="119"/>
        <v>36340.879999999997</v>
      </c>
      <c r="BG374" s="280">
        <f t="shared" si="119"/>
        <v>36340.879999999997</v>
      </c>
      <c r="BH374" s="280">
        <f t="shared" si="119"/>
        <v>36340.879999999997</v>
      </c>
      <c r="BI374" s="280">
        <f t="shared" si="119"/>
        <v>36340.879999999997</v>
      </c>
      <c r="BJ374" s="280">
        <f t="shared" si="119"/>
        <v>36340.879999999997</v>
      </c>
      <c r="BK374" s="280">
        <f t="shared" si="119"/>
        <v>36340.879999999997</v>
      </c>
      <c r="BL374" s="279">
        <f t="shared" si="105"/>
        <v>436090.56</v>
      </c>
    </row>
    <row r="375" spans="1:66" x14ac:dyDescent="0.25">
      <c r="A375" s="268" t="s">
        <v>674</v>
      </c>
      <c r="B375" s="175">
        <v>1.67E-2</v>
      </c>
      <c r="C375" s="175">
        <v>1.67E-2</v>
      </c>
      <c r="D375" s="272">
        <v>0</v>
      </c>
      <c r="E375" s="272">
        <v>0</v>
      </c>
      <c r="F375" s="272">
        <v>0</v>
      </c>
      <c r="G375" s="272">
        <v>0</v>
      </c>
      <c r="H375" s="272">
        <v>0</v>
      </c>
      <c r="I375" s="272">
        <v>0</v>
      </c>
      <c r="J375" s="272">
        <v>0</v>
      </c>
      <c r="K375" s="272">
        <v>0</v>
      </c>
      <c r="L375" s="272">
        <v>0</v>
      </c>
      <c r="M375" s="272">
        <v>0</v>
      </c>
      <c r="N375" s="272">
        <v>0</v>
      </c>
      <c r="O375" s="272">
        <v>0</v>
      </c>
      <c r="P375" s="272">
        <f t="shared" si="102"/>
        <v>0</v>
      </c>
      <c r="Q375" s="272">
        <v>0</v>
      </c>
      <c r="R375" s="272">
        <v>0</v>
      </c>
      <c r="S375" s="272">
        <v>0</v>
      </c>
      <c r="T375" s="272">
        <v>0</v>
      </c>
      <c r="U375" s="272">
        <v>0</v>
      </c>
      <c r="V375" s="272">
        <v>0</v>
      </c>
      <c r="W375" s="272">
        <v>0</v>
      </c>
      <c r="X375" s="272">
        <v>0</v>
      </c>
      <c r="Y375" s="272">
        <v>0</v>
      </c>
      <c r="Z375" s="272">
        <v>0</v>
      </c>
      <c r="AA375" s="272">
        <v>0</v>
      </c>
      <c r="AB375" s="272">
        <v>0</v>
      </c>
      <c r="AC375" s="272">
        <v>0</v>
      </c>
      <c r="AD375" s="272">
        <v>0</v>
      </c>
      <c r="AE375" s="272">
        <v>0</v>
      </c>
      <c r="AF375" s="272">
        <v>0</v>
      </c>
      <c r="AG375" s="170">
        <f t="shared" si="103"/>
        <v>0</v>
      </c>
      <c r="AI375" s="279">
        <f t="shared" si="122"/>
        <v>0</v>
      </c>
      <c r="AJ375" s="279">
        <f t="shared" si="122"/>
        <v>0</v>
      </c>
      <c r="AK375" s="279">
        <f t="shared" si="122"/>
        <v>0</v>
      </c>
      <c r="AL375" s="279">
        <f t="shared" si="121"/>
        <v>0</v>
      </c>
      <c r="AM375" s="279">
        <f t="shared" si="121"/>
        <v>0</v>
      </c>
      <c r="AN375" s="279">
        <f t="shared" si="121"/>
        <v>0</v>
      </c>
      <c r="AO375" s="279">
        <f t="shared" si="121"/>
        <v>0</v>
      </c>
      <c r="AP375" s="279">
        <f t="shared" si="121"/>
        <v>0</v>
      </c>
      <c r="AQ375" s="279">
        <f t="shared" si="121"/>
        <v>0</v>
      </c>
      <c r="AR375" s="279">
        <f t="shared" si="109"/>
        <v>0</v>
      </c>
      <c r="AS375" s="279">
        <f t="shared" si="109"/>
        <v>0</v>
      </c>
      <c r="AT375" s="279">
        <f t="shared" si="109"/>
        <v>0</v>
      </c>
      <c r="AU375" s="280">
        <f t="shared" si="104"/>
        <v>0</v>
      </c>
      <c r="AV375" s="280">
        <f t="shared" si="123"/>
        <v>0</v>
      </c>
      <c r="AW375" s="280">
        <f t="shared" si="123"/>
        <v>0</v>
      </c>
      <c r="AX375" s="280">
        <f t="shared" si="123"/>
        <v>0</v>
      </c>
      <c r="AY375" s="280">
        <f t="shared" si="123"/>
        <v>0</v>
      </c>
      <c r="AZ375" s="280">
        <f t="shared" si="120"/>
        <v>0</v>
      </c>
      <c r="BA375" s="280">
        <f t="shared" si="120"/>
        <v>0</v>
      </c>
      <c r="BB375" s="280">
        <f t="shared" si="120"/>
        <v>0</v>
      </c>
      <c r="BC375" s="280">
        <f t="shared" si="119"/>
        <v>0</v>
      </c>
      <c r="BD375" s="280">
        <f t="shared" si="119"/>
        <v>0</v>
      </c>
      <c r="BE375" s="280">
        <f t="shared" si="119"/>
        <v>0</v>
      </c>
      <c r="BF375" s="280">
        <f t="shared" si="119"/>
        <v>0</v>
      </c>
      <c r="BG375" s="280">
        <f t="shared" si="119"/>
        <v>0</v>
      </c>
      <c r="BH375" s="280">
        <f t="shared" si="119"/>
        <v>0</v>
      </c>
      <c r="BI375" s="280">
        <f t="shared" si="119"/>
        <v>0</v>
      </c>
      <c r="BJ375" s="280">
        <f t="shared" si="119"/>
        <v>0</v>
      </c>
      <c r="BK375" s="280">
        <f t="shared" si="119"/>
        <v>0</v>
      </c>
      <c r="BL375" s="279">
        <f t="shared" si="105"/>
        <v>0</v>
      </c>
    </row>
    <row r="376" spans="1:66" x14ac:dyDescent="0.25">
      <c r="A376" s="268" t="s">
        <v>390</v>
      </c>
      <c r="B376" s="175">
        <v>0</v>
      </c>
      <c r="C376" s="175">
        <v>0</v>
      </c>
      <c r="D376" s="272">
        <v>2624070.4500000002</v>
      </c>
      <c r="E376" s="272">
        <v>2624070.4500000002</v>
      </c>
      <c r="F376" s="272">
        <v>2624070.4500000002</v>
      </c>
      <c r="G376" s="272">
        <v>2624070.4500000002</v>
      </c>
      <c r="H376" s="272">
        <v>2624070.4500000002</v>
      </c>
      <c r="I376" s="272">
        <v>2624070.4500000002</v>
      </c>
      <c r="J376" s="272">
        <v>2900080.585</v>
      </c>
      <c r="K376" s="272">
        <v>3167765.72</v>
      </c>
      <c r="L376" s="272">
        <v>3159440.72</v>
      </c>
      <c r="M376" s="272">
        <v>3159440.72</v>
      </c>
      <c r="N376" s="272">
        <v>3159440.72</v>
      </c>
      <c r="O376" s="272">
        <v>3159440.72</v>
      </c>
      <c r="P376" s="272">
        <f t="shared" si="102"/>
        <v>34450031.884999998</v>
      </c>
      <c r="Q376" s="272">
        <v>3159440.72</v>
      </c>
      <c r="R376" s="272">
        <v>3159440.72</v>
      </c>
      <c r="S376" s="272">
        <v>3159440.72</v>
      </c>
      <c r="T376" s="272">
        <v>3159440.72</v>
      </c>
      <c r="U376" s="272">
        <v>3159440.72</v>
      </c>
      <c r="V376" s="272">
        <v>3159440.72</v>
      </c>
      <c r="W376" s="272">
        <v>3159440.72</v>
      </c>
      <c r="X376" s="272">
        <v>3159440.72</v>
      </c>
      <c r="Y376" s="272">
        <v>3159440.72</v>
      </c>
      <c r="Z376" s="272">
        <v>3159440.72</v>
      </c>
      <c r="AA376" s="272">
        <v>3159440.72</v>
      </c>
      <c r="AB376" s="272">
        <v>3159440.72</v>
      </c>
      <c r="AC376" s="272">
        <v>3159440.72</v>
      </c>
      <c r="AD376" s="272">
        <v>3159440.72</v>
      </c>
      <c r="AE376" s="272">
        <v>3159440.72</v>
      </c>
      <c r="AF376" s="272">
        <v>3159440.72</v>
      </c>
      <c r="AG376" s="170">
        <f t="shared" si="103"/>
        <v>37913288.639999993</v>
      </c>
      <c r="AI376" s="279">
        <f t="shared" si="122"/>
        <v>0</v>
      </c>
      <c r="AJ376" s="279">
        <f t="shared" si="122"/>
        <v>0</v>
      </c>
      <c r="AK376" s="279">
        <f t="shared" si="122"/>
        <v>0</v>
      </c>
      <c r="AL376" s="279">
        <f t="shared" si="121"/>
        <v>0</v>
      </c>
      <c r="AM376" s="279">
        <f t="shared" si="121"/>
        <v>0</v>
      </c>
      <c r="AN376" s="279">
        <f t="shared" si="121"/>
        <v>0</v>
      </c>
      <c r="AO376" s="279">
        <f t="shared" si="121"/>
        <v>0</v>
      </c>
      <c r="AP376" s="279">
        <f t="shared" si="121"/>
        <v>0</v>
      </c>
      <c r="AQ376" s="279">
        <f t="shared" si="121"/>
        <v>0</v>
      </c>
      <c r="AR376" s="279">
        <f t="shared" si="109"/>
        <v>0</v>
      </c>
      <c r="AS376" s="279">
        <f t="shared" si="109"/>
        <v>0</v>
      </c>
      <c r="AT376" s="279">
        <f t="shared" si="109"/>
        <v>0</v>
      </c>
      <c r="AU376" s="280">
        <f t="shared" si="104"/>
        <v>0</v>
      </c>
      <c r="AV376" s="280">
        <f t="shared" si="123"/>
        <v>0</v>
      </c>
      <c r="AW376" s="280">
        <f t="shared" si="123"/>
        <v>0</v>
      </c>
      <c r="AX376" s="280">
        <f t="shared" si="123"/>
        <v>0</v>
      </c>
      <c r="AY376" s="280">
        <f t="shared" si="123"/>
        <v>0</v>
      </c>
      <c r="AZ376" s="280">
        <f t="shared" si="120"/>
        <v>0</v>
      </c>
      <c r="BA376" s="280">
        <f t="shared" si="120"/>
        <v>0</v>
      </c>
      <c r="BB376" s="280">
        <f t="shared" si="120"/>
        <v>0</v>
      </c>
      <c r="BC376" s="280">
        <f t="shared" si="119"/>
        <v>0</v>
      </c>
      <c r="BD376" s="280">
        <f t="shared" si="119"/>
        <v>0</v>
      </c>
      <c r="BE376" s="280">
        <f t="shared" si="119"/>
        <v>0</v>
      </c>
      <c r="BF376" s="280">
        <f t="shared" si="119"/>
        <v>0</v>
      </c>
      <c r="BG376" s="280">
        <f t="shared" si="119"/>
        <v>0</v>
      </c>
      <c r="BH376" s="280">
        <f t="shared" si="119"/>
        <v>0</v>
      </c>
      <c r="BI376" s="280">
        <f t="shared" si="119"/>
        <v>0</v>
      </c>
      <c r="BJ376" s="280">
        <f t="shared" si="119"/>
        <v>0</v>
      </c>
      <c r="BK376" s="280">
        <f t="shared" si="119"/>
        <v>0</v>
      </c>
      <c r="BL376" s="279">
        <f t="shared" si="105"/>
        <v>0</v>
      </c>
    </row>
    <row r="377" spans="1:66" x14ac:dyDescent="0.25">
      <c r="A377" s="268" t="s">
        <v>391</v>
      </c>
      <c r="B377" s="175">
        <v>1.6900000000000002E-2</v>
      </c>
      <c r="C377" s="175">
        <v>1.6900000000000002E-2</v>
      </c>
      <c r="D377" s="272">
        <v>70852012.849999994</v>
      </c>
      <c r="E377" s="272">
        <v>70852012.849999994</v>
      </c>
      <c r="F377" s="272">
        <v>70852012.849999994</v>
      </c>
      <c r="G377" s="272">
        <v>70852012.849999994</v>
      </c>
      <c r="H377" s="272">
        <v>70852012.849999994</v>
      </c>
      <c r="I377" s="272">
        <v>70852012.849999994</v>
      </c>
      <c r="J377" s="272">
        <v>70852012.849999994</v>
      </c>
      <c r="K377" s="272">
        <v>70852012.849999994</v>
      </c>
      <c r="L377" s="272">
        <v>70852012.849999994</v>
      </c>
      <c r="M377" s="272">
        <v>70852012.849999994</v>
      </c>
      <c r="N377" s="272">
        <v>70852012.849999994</v>
      </c>
      <c r="O377" s="272">
        <v>70852012.849999994</v>
      </c>
      <c r="P377" s="272">
        <f t="shared" si="102"/>
        <v>850224154.20000017</v>
      </c>
      <c r="Q377" s="272">
        <v>70852012.849999994</v>
      </c>
      <c r="R377" s="272">
        <v>70852012.849999994</v>
      </c>
      <c r="S377" s="272">
        <v>70852012.849999994</v>
      </c>
      <c r="T377" s="272">
        <v>70852012.849999994</v>
      </c>
      <c r="U377" s="272">
        <v>70852012.849999994</v>
      </c>
      <c r="V377" s="272">
        <v>70852012.849999994</v>
      </c>
      <c r="W377" s="272">
        <v>70852012.849999994</v>
      </c>
      <c r="X377" s="272">
        <v>70852012.849999994</v>
      </c>
      <c r="Y377" s="272">
        <v>70852012.849999994</v>
      </c>
      <c r="Z377" s="272">
        <v>70852012.849999994</v>
      </c>
      <c r="AA377" s="272">
        <v>70852012.849999994</v>
      </c>
      <c r="AB377" s="272">
        <v>70852012.849999994</v>
      </c>
      <c r="AC377" s="272">
        <v>70852012.849999994</v>
      </c>
      <c r="AD377" s="272">
        <v>70852012.849999994</v>
      </c>
      <c r="AE377" s="272">
        <v>70852012.849999994</v>
      </c>
      <c r="AF377" s="272">
        <v>70852012.849999994</v>
      </c>
      <c r="AG377" s="170">
        <f t="shared" si="103"/>
        <v>850224154.20000017</v>
      </c>
      <c r="AI377" s="279">
        <f t="shared" si="122"/>
        <v>99783.25</v>
      </c>
      <c r="AJ377" s="279">
        <f t="shared" si="122"/>
        <v>99783.25</v>
      </c>
      <c r="AK377" s="279">
        <f t="shared" si="122"/>
        <v>99783.25</v>
      </c>
      <c r="AL377" s="279">
        <f t="shared" si="121"/>
        <v>99783.25</v>
      </c>
      <c r="AM377" s="279">
        <f t="shared" si="121"/>
        <v>99783.25</v>
      </c>
      <c r="AN377" s="279">
        <f t="shared" si="121"/>
        <v>99783.25</v>
      </c>
      <c r="AO377" s="279">
        <f t="shared" si="121"/>
        <v>99783.25</v>
      </c>
      <c r="AP377" s="279">
        <f t="shared" si="121"/>
        <v>99783.25</v>
      </c>
      <c r="AQ377" s="279">
        <f t="shared" si="121"/>
        <v>99783.25</v>
      </c>
      <c r="AR377" s="279">
        <f t="shared" si="109"/>
        <v>99783.25</v>
      </c>
      <c r="AS377" s="279">
        <f t="shared" si="109"/>
        <v>99783.25</v>
      </c>
      <c r="AT377" s="279">
        <f t="shared" si="109"/>
        <v>99783.25</v>
      </c>
      <c r="AU377" s="280">
        <f t="shared" si="104"/>
        <v>1197399</v>
      </c>
      <c r="AV377" s="280">
        <f t="shared" si="123"/>
        <v>99783.25</v>
      </c>
      <c r="AW377" s="280">
        <f t="shared" si="123"/>
        <v>99783.25</v>
      </c>
      <c r="AX377" s="280">
        <f t="shared" si="123"/>
        <v>99783.25</v>
      </c>
      <c r="AY377" s="280">
        <f t="shared" si="123"/>
        <v>99783.25</v>
      </c>
      <c r="AZ377" s="280">
        <f t="shared" si="120"/>
        <v>99783.25</v>
      </c>
      <c r="BA377" s="280">
        <f t="shared" si="120"/>
        <v>99783.25</v>
      </c>
      <c r="BB377" s="280">
        <f t="shared" si="120"/>
        <v>99783.25</v>
      </c>
      <c r="BC377" s="280">
        <f t="shared" si="119"/>
        <v>99783.25</v>
      </c>
      <c r="BD377" s="280">
        <f t="shared" si="119"/>
        <v>99783.25</v>
      </c>
      <c r="BE377" s="280">
        <f t="shared" si="119"/>
        <v>99783.25</v>
      </c>
      <c r="BF377" s="280">
        <f t="shared" si="119"/>
        <v>99783.25</v>
      </c>
      <c r="BG377" s="280">
        <f t="shared" si="119"/>
        <v>99783.25</v>
      </c>
      <c r="BH377" s="280">
        <f t="shared" si="119"/>
        <v>99783.25</v>
      </c>
      <c r="BI377" s="280">
        <f t="shared" si="119"/>
        <v>99783.25</v>
      </c>
      <c r="BJ377" s="280">
        <f t="shared" si="119"/>
        <v>99783.25</v>
      </c>
      <c r="BK377" s="280">
        <f t="shared" si="119"/>
        <v>99783.25</v>
      </c>
      <c r="BL377" s="279">
        <f t="shared" si="105"/>
        <v>1197399</v>
      </c>
    </row>
    <row r="378" spans="1:66" x14ac:dyDescent="0.25">
      <c r="A378" s="268" t="s">
        <v>675</v>
      </c>
      <c r="B378" s="175">
        <v>1.6900000000000002E-2</v>
      </c>
      <c r="C378" s="175">
        <v>1.6900000000000002E-2</v>
      </c>
      <c r="D378" s="272">
        <v>0</v>
      </c>
      <c r="E378" s="272">
        <v>0</v>
      </c>
      <c r="F378" s="272">
        <v>0</v>
      </c>
      <c r="G378" s="272">
        <v>0</v>
      </c>
      <c r="H378" s="272">
        <v>0</v>
      </c>
      <c r="I378" s="272">
        <v>0</v>
      </c>
      <c r="J378" s="272">
        <v>0</v>
      </c>
      <c r="K378" s="272">
        <v>0</v>
      </c>
      <c r="L378" s="272">
        <v>0</v>
      </c>
      <c r="M378" s="272">
        <v>0</v>
      </c>
      <c r="N378" s="272">
        <v>0</v>
      </c>
      <c r="O378" s="272">
        <v>0</v>
      </c>
      <c r="P378" s="272">
        <f t="shared" si="102"/>
        <v>0</v>
      </c>
      <c r="Q378" s="272">
        <v>0</v>
      </c>
      <c r="R378" s="272">
        <v>0</v>
      </c>
      <c r="S378" s="272">
        <v>0</v>
      </c>
      <c r="T378" s="272">
        <v>0</v>
      </c>
      <c r="U378" s="272">
        <v>0</v>
      </c>
      <c r="V378" s="272">
        <v>0</v>
      </c>
      <c r="W378" s="272">
        <v>0</v>
      </c>
      <c r="X378" s="272">
        <v>0</v>
      </c>
      <c r="Y378" s="272">
        <v>0</v>
      </c>
      <c r="Z378" s="272">
        <v>0</v>
      </c>
      <c r="AA378" s="272">
        <v>0</v>
      </c>
      <c r="AB378" s="272">
        <v>0</v>
      </c>
      <c r="AC378" s="272">
        <v>0</v>
      </c>
      <c r="AD378" s="272">
        <v>0</v>
      </c>
      <c r="AE378" s="272">
        <v>0</v>
      </c>
      <c r="AF378" s="272">
        <v>0</v>
      </c>
      <c r="AG378" s="170">
        <f t="shared" si="103"/>
        <v>0</v>
      </c>
      <c r="AI378" s="279">
        <f t="shared" si="122"/>
        <v>0</v>
      </c>
      <c r="AJ378" s="279">
        <f t="shared" si="122"/>
        <v>0</v>
      </c>
      <c r="AK378" s="279">
        <f t="shared" si="122"/>
        <v>0</v>
      </c>
      <c r="AL378" s="279">
        <f t="shared" si="121"/>
        <v>0</v>
      </c>
      <c r="AM378" s="279">
        <f t="shared" si="121"/>
        <v>0</v>
      </c>
      <c r="AN378" s="279">
        <f t="shared" si="121"/>
        <v>0</v>
      </c>
      <c r="AO378" s="279">
        <f t="shared" si="121"/>
        <v>0</v>
      </c>
      <c r="AP378" s="279">
        <f t="shared" si="121"/>
        <v>0</v>
      </c>
      <c r="AQ378" s="279">
        <f t="shared" si="121"/>
        <v>0</v>
      </c>
      <c r="AR378" s="279">
        <f t="shared" si="109"/>
        <v>0</v>
      </c>
      <c r="AS378" s="279">
        <f t="shared" si="109"/>
        <v>0</v>
      </c>
      <c r="AT378" s="279">
        <f t="shared" si="109"/>
        <v>0</v>
      </c>
      <c r="AU378" s="280">
        <f t="shared" si="104"/>
        <v>0</v>
      </c>
      <c r="AV378" s="280">
        <f t="shared" si="123"/>
        <v>0</v>
      </c>
      <c r="AW378" s="280">
        <f t="shared" si="123"/>
        <v>0</v>
      </c>
      <c r="AX378" s="280">
        <f t="shared" si="123"/>
        <v>0</v>
      </c>
      <c r="AY378" s="280">
        <f t="shared" si="123"/>
        <v>0</v>
      </c>
      <c r="AZ378" s="280">
        <f t="shared" si="120"/>
        <v>0</v>
      </c>
      <c r="BA378" s="280">
        <f t="shared" si="120"/>
        <v>0</v>
      </c>
      <c r="BB378" s="280">
        <f t="shared" si="120"/>
        <v>0</v>
      </c>
      <c r="BC378" s="280">
        <f t="shared" si="119"/>
        <v>0</v>
      </c>
      <c r="BD378" s="280">
        <f t="shared" si="119"/>
        <v>0</v>
      </c>
      <c r="BE378" s="280">
        <f t="shared" si="119"/>
        <v>0</v>
      </c>
      <c r="BF378" s="280">
        <f t="shared" si="119"/>
        <v>0</v>
      </c>
      <c r="BG378" s="280">
        <f t="shared" si="119"/>
        <v>0</v>
      </c>
      <c r="BH378" s="280">
        <f t="shared" si="119"/>
        <v>0</v>
      </c>
      <c r="BI378" s="280">
        <f t="shared" si="119"/>
        <v>0</v>
      </c>
      <c r="BJ378" s="280">
        <f t="shared" si="119"/>
        <v>0</v>
      </c>
      <c r="BK378" s="280">
        <f t="shared" si="119"/>
        <v>0</v>
      </c>
      <c r="BL378" s="279">
        <f t="shared" si="105"/>
        <v>0</v>
      </c>
      <c r="BN378" s="279">
        <f>BL378</f>
        <v>0</v>
      </c>
    </row>
    <row r="379" spans="1:66" x14ac:dyDescent="0.25">
      <c r="A379" s="268" t="s">
        <v>392</v>
      </c>
      <c r="B379" s="175">
        <v>1.6900000000000002E-2</v>
      </c>
      <c r="C379" s="175">
        <v>1.6900000000000002E-2</v>
      </c>
      <c r="D379" s="272">
        <v>7181081.2999999998</v>
      </c>
      <c r="E379" s="272">
        <v>7181081.2999999998</v>
      </c>
      <c r="F379" s="272">
        <v>7181081.2999999998</v>
      </c>
      <c r="G379" s="272">
        <v>7181081.2999999998</v>
      </c>
      <c r="H379" s="272">
        <v>7181081.2999999998</v>
      </c>
      <c r="I379" s="272">
        <v>7181081.2999999998</v>
      </c>
      <c r="J379" s="272">
        <v>7181081.2999999998</v>
      </c>
      <c r="K379" s="272">
        <v>7181081.2999999998</v>
      </c>
      <c r="L379" s="272">
        <v>7181081.2999999998</v>
      </c>
      <c r="M379" s="272">
        <v>7181081.2999999998</v>
      </c>
      <c r="N379" s="272">
        <v>7181081.2999999998</v>
      </c>
      <c r="O379" s="272">
        <v>7181081.2999999998</v>
      </c>
      <c r="P379" s="272">
        <f t="shared" si="102"/>
        <v>86172975.599999979</v>
      </c>
      <c r="Q379" s="272">
        <v>7181081.2999999998</v>
      </c>
      <c r="R379" s="272">
        <v>7181081.2999999998</v>
      </c>
      <c r="S379" s="272">
        <v>7181081.2999999998</v>
      </c>
      <c r="T379" s="272">
        <v>7181081.2999999998</v>
      </c>
      <c r="U379" s="272">
        <v>7181081.2999999998</v>
      </c>
      <c r="V379" s="272">
        <v>7181081.2999999998</v>
      </c>
      <c r="W379" s="272">
        <v>7181081.2999999998</v>
      </c>
      <c r="X379" s="272">
        <v>7181081.2999999998</v>
      </c>
      <c r="Y379" s="272">
        <v>7181081.2999999998</v>
      </c>
      <c r="Z379" s="272">
        <v>7181081.2999999998</v>
      </c>
      <c r="AA379" s="272">
        <v>7181081.2999999998</v>
      </c>
      <c r="AB379" s="272">
        <v>7181081.2999999998</v>
      </c>
      <c r="AC379" s="272">
        <v>7181081.2999999998</v>
      </c>
      <c r="AD379" s="272">
        <v>7181081.2999999998</v>
      </c>
      <c r="AE379" s="272">
        <v>7181081.2999999998</v>
      </c>
      <c r="AF379" s="272">
        <v>7181081.2999999998</v>
      </c>
      <c r="AG379" s="170">
        <f t="shared" si="103"/>
        <v>86172975.599999979</v>
      </c>
      <c r="AI379" s="279">
        <f t="shared" si="122"/>
        <v>10113.36</v>
      </c>
      <c r="AJ379" s="279">
        <f t="shared" si="122"/>
        <v>10113.36</v>
      </c>
      <c r="AK379" s="279">
        <f t="shared" si="122"/>
        <v>10113.36</v>
      </c>
      <c r="AL379" s="279">
        <f t="shared" si="121"/>
        <v>10113.36</v>
      </c>
      <c r="AM379" s="279">
        <f t="shared" si="121"/>
        <v>10113.36</v>
      </c>
      <c r="AN379" s="279">
        <f t="shared" si="121"/>
        <v>10113.36</v>
      </c>
      <c r="AO379" s="279">
        <f t="shared" si="121"/>
        <v>10113.36</v>
      </c>
      <c r="AP379" s="279">
        <f t="shared" si="121"/>
        <v>10113.36</v>
      </c>
      <c r="AQ379" s="279">
        <f t="shared" si="121"/>
        <v>10113.36</v>
      </c>
      <c r="AR379" s="279">
        <f t="shared" si="109"/>
        <v>10113.36</v>
      </c>
      <c r="AS379" s="279">
        <f t="shared" si="109"/>
        <v>10113.36</v>
      </c>
      <c r="AT379" s="279">
        <f t="shared" si="109"/>
        <v>10113.36</v>
      </c>
      <c r="AU379" s="280">
        <f t="shared" si="104"/>
        <v>121360.32000000001</v>
      </c>
      <c r="AV379" s="280">
        <f t="shared" si="123"/>
        <v>10113.36</v>
      </c>
      <c r="AW379" s="280">
        <f t="shared" si="123"/>
        <v>10113.36</v>
      </c>
      <c r="AX379" s="280">
        <f t="shared" si="123"/>
        <v>10113.36</v>
      </c>
      <c r="AY379" s="280">
        <f t="shared" si="123"/>
        <v>10113.36</v>
      </c>
      <c r="AZ379" s="280">
        <f t="shared" si="120"/>
        <v>10113.36</v>
      </c>
      <c r="BA379" s="280">
        <f t="shared" si="120"/>
        <v>10113.36</v>
      </c>
      <c r="BB379" s="280">
        <f t="shared" si="120"/>
        <v>10113.36</v>
      </c>
      <c r="BC379" s="280">
        <f t="shared" si="119"/>
        <v>10113.36</v>
      </c>
      <c r="BD379" s="280">
        <f t="shared" si="119"/>
        <v>10113.36</v>
      </c>
      <c r="BE379" s="280">
        <f t="shared" si="119"/>
        <v>10113.36</v>
      </c>
      <c r="BF379" s="280">
        <f t="shared" si="119"/>
        <v>10113.36</v>
      </c>
      <c r="BG379" s="280">
        <f t="shared" si="119"/>
        <v>10113.36</v>
      </c>
      <c r="BH379" s="280">
        <f t="shared" si="119"/>
        <v>10113.36</v>
      </c>
      <c r="BI379" s="280">
        <f t="shared" si="119"/>
        <v>10113.36</v>
      </c>
      <c r="BJ379" s="280">
        <f t="shared" si="119"/>
        <v>10113.36</v>
      </c>
      <c r="BK379" s="280">
        <f t="shared" si="119"/>
        <v>10113.36</v>
      </c>
      <c r="BL379" s="279">
        <f t="shared" si="105"/>
        <v>121360.32000000001</v>
      </c>
    </row>
    <row r="380" spans="1:66" x14ac:dyDescent="0.25">
      <c r="A380" s="268" t="s">
        <v>676</v>
      </c>
      <c r="B380" s="175">
        <v>2.93E-2</v>
      </c>
      <c r="C380" s="175">
        <v>2.93E-2</v>
      </c>
      <c r="D380" s="272">
        <v>0</v>
      </c>
      <c r="E380" s="272">
        <v>0</v>
      </c>
      <c r="F380" s="272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272">
        <v>0</v>
      </c>
      <c r="N380" s="272">
        <v>0</v>
      </c>
      <c r="O380" s="272">
        <v>0</v>
      </c>
      <c r="P380" s="272">
        <f t="shared" si="102"/>
        <v>0</v>
      </c>
      <c r="Q380" s="272">
        <v>0</v>
      </c>
      <c r="R380" s="272">
        <v>0</v>
      </c>
      <c r="S380" s="272">
        <v>0</v>
      </c>
      <c r="T380" s="272">
        <v>0</v>
      </c>
      <c r="U380" s="272">
        <v>0</v>
      </c>
      <c r="V380" s="272">
        <v>0</v>
      </c>
      <c r="W380" s="272">
        <v>0</v>
      </c>
      <c r="X380" s="272">
        <v>0</v>
      </c>
      <c r="Y380" s="272">
        <v>0</v>
      </c>
      <c r="Z380" s="272">
        <v>0</v>
      </c>
      <c r="AA380" s="272">
        <v>0</v>
      </c>
      <c r="AB380" s="272">
        <v>0</v>
      </c>
      <c r="AC380" s="272">
        <v>0</v>
      </c>
      <c r="AD380" s="272">
        <v>0</v>
      </c>
      <c r="AE380" s="272">
        <v>0</v>
      </c>
      <c r="AF380" s="272">
        <v>0</v>
      </c>
      <c r="AG380" s="170">
        <f t="shared" si="103"/>
        <v>0</v>
      </c>
      <c r="AI380" s="279">
        <f t="shared" si="122"/>
        <v>0</v>
      </c>
      <c r="AJ380" s="279">
        <f t="shared" si="122"/>
        <v>0</v>
      </c>
      <c r="AK380" s="279">
        <f t="shared" si="122"/>
        <v>0</v>
      </c>
      <c r="AL380" s="279">
        <f t="shared" si="121"/>
        <v>0</v>
      </c>
      <c r="AM380" s="279">
        <f t="shared" si="121"/>
        <v>0</v>
      </c>
      <c r="AN380" s="279">
        <f t="shared" si="121"/>
        <v>0</v>
      </c>
      <c r="AO380" s="279">
        <f t="shared" si="121"/>
        <v>0</v>
      </c>
      <c r="AP380" s="279">
        <f t="shared" si="121"/>
        <v>0</v>
      </c>
      <c r="AQ380" s="279">
        <f t="shared" si="121"/>
        <v>0</v>
      </c>
      <c r="AR380" s="279">
        <f t="shared" si="109"/>
        <v>0</v>
      </c>
      <c r="AS380" s="279">
        <f t="shared" si="109"/>
        <v>0</v>
      </c>
      <c r="AT380" s="279">
        <f t="shared" si="109"/>
        <v>0</v>
      </c>
      <c r="AU380" s="280">
        <f t="shared" si="104"/>
        <v>0</v>
      </c>
      <c r="AV380" s="280">
        <f t="shared" si="123"/>
        <v>0</v>
      </c>
      <c r="AW380" s="280">
        <f t="shared" si="123"/>
        <v>0</v>
      </c>
      <c r="AX380" s="280">
        <f t="shared" si="123"/>
        <v>0</v>
      </c>
      <c r="AY380" s="280">
        <f t="shared" si="123"/>
        <v>0</v>
      </c>
      <c r="AZ380" s="280">
        <f t="shared" si="120"/>
        <v>0</v>
      </c>
      <c r="BA380" s="280">
        <f t="shared" si="120"/>
        <v>0</v>
      </c>
      <c r="BB380" s="280">
        <f t="shared" si="120"/>
        <v>0</v>
      </c>
      <c r="BC380" s="280">
        <f t="shared" si="119"/>
        <v>0</v>
      </c>
      <c r="BD380" s="280">
        <f t="shared" si="119"/>
        <v>0</v>
      </c>
      <c r="BE380" s="280">
        <f t="shared" si="119"/>
        <v>0</v>
      </c>
      <c r="BF380" s="280">
        <f t="shared" si="119"/>
        <v>0</v>
      </c>
      <c r="BG380" s="280">
        <f t="shared" si="119"/>
        <v>0</v>
      </c>
      <c r="BH380" s="280">
        <f t="shared" si="119"/>
        <v>0</v>
      </c>
      <c r="BI380" s="280">
        <f t="shared" si="119"/>
        <v>0</v>
      </c>
      <c r="BJ380" s="280">
        <f t="shared" si="119"/>
        <v>0</v>
      </c>
      <c r="BK380" s="280">
        <f t="shared" si="119"/>
        <v>0</v>
      </c>
      <c r="BL380" s="279">
        <f t="shared" si="105"/>
        <v>0</v>
      </c>
    </row>
    <row r="381" spans="1:66" x14ac:dyDescent="0.25">
      <c r="A381" s="268" t="s">
        <v>393</v>
      </c>
      <c r="B381" s="175">
        <v>2.93E-2</v>
      </c>
      <c r="C381" s="175">
        <v>2.93E-2</v>
      </c>
      <c r="D381" s="272">
        <v>293919867.23000002</v>
      </c>
      <c r="E381" s="272">
        <v>294808447.60000002</v>
      </c>
      <c r="F381" s="272">
        <v>297364203.95999998</v>
      </c>
      <c r="G381" s="272">
        <v>300085301.01999998</v>
      </c>
      <c r="H381" s="272">
        <v>302738034.19</v>
      </c>
      <c r="I381" s="272">
        <v>306826588.69</v>
      </c>
      <c r="J381" s="272">
        <v>320110157.48000002</v>
      </c>
      <c r="K381" s="272">
        <v>336235950.59500003</v>
      </c>
      <c r="L381" s="272">
        <v>346884668.39000005</v>
      </c>
      <c r="M381" s="272">
        <v>354342045.85500002</v>
      </c>
      <c r="N381" s="272">
        <v>358526414.91000003</v>
      </c>
      <c r="O381" s="272">
        <v>370475090.565</v>
      </c>
      <c r="P381" s="272">
        <f t="shared" si="102"/>
        <v>3882316770.4850001</v>
      </c>
      <c r="Q381" s="272">
        <v>380136200.72000003</v>
      </c>
      <c r="R381" s="272">
        <v>380365412.02500004</v>
      </c>
      <c r="S381" s="272">
        <v>383257143.97500002</v>
      </c>
      <c r="T381" s="272">
        <v>388459717.37000006</v>
      </c>
      <c r="U381" s="272">
        <v>394007773.53000003</v>
      </c>
      <c r="V381" s="272">
        <v>398739629.84000003</v>
      </c>
      <c r="W381" s="272">
        <v>402402410.59499997</v>
      </c>
      <c r="X381" s="272">
        <v>406063836.20499998</v>
      </c>
      <c r="Y381" s="272">
        <v>409074867.09500003</v>
      </c>
      <c r="Z381" s="272">
        <v>412307904.48999995</v>
      </c>
      <c r="AA381" s="272">
        <v>415399751.33499992</v>
      </c>
      <c r="AB381" s="272">
        <v>429368047.59499997</v>
      </c>
      <c r="AC381" s="272">
        <v>442052722.16499996</v>
      </c>
      <c r="AD381" s="272">
        <v>444340625.85000002</v>
      </c>
      <c r="AE381" s="272">
        <v>446900511.55499995</v>
      </c>
      <c r="AF381" s="272">
        <v>449501560.56</v>
      </c>
      <c r="AG381" s="170">
        <f t="shared" si="103"/>
        <v>5050159640.8150005</v>
      </c>
      <c r="AI381" s="279">
        <f t="shared" si="122"/>
        <v>717654.34</v>
      </c>
      <c r="AJ381" s="279">
        <f t="shared" si="122"/>
        <v>719823.96</v>
      </c>
      <c r="AK381" s="279">
        <f t="shared" si="122"/>
        <v>726064.26</v>
      </c>
      <c r="AL381" s="279">
        <f t="shared" si="121"/>
        <v>732708.28</v>
      </c>
      <c r="AM381" s="279">
        <f t="shared" si="121"/>
        <v>739185.37</v>
      </c>
      <c r="AN381" s="279">
        <f t="shared" si="121"/>
        <v>749168.25</v>
      </c>
      <c r="AO381" s="279">
        <f t="shared" si="121"/>
        <v>781602.3</v>
      </c>
      <c r="AP381" s="279">
        <f t="shared" si="121"/>
        <v>820976.11</v>
      </c>
      <c r="AQ381" s="279">
        <f t="shared" si="121"/>
        <v>846976.73</v>
      </c>
      <c r="AR381" s="279">
        <f t="shared" si="109"/>
        <v>865185.16</v>
      </c>
      <c r="AS381" s="279">
        <f t="shared" si="109"/>
        <v>875402</v>
      </c>
      <c r="AT381" s="279">
        <f t="shared" si="109"/>
        <v>904576.68</v>
      </c>
      <c r="AU381" s="280">
        <f t="shared" si="104"/>
        <v>9479323.4399999995</v>
      </c>
      <c r="AV381" s="280">
        <f t="shared" si="123"/>
        <v>928165.89</v>
      </c>
      <c r="AW381" s="280">
        <f t="shared" si="123"/>
        <v>928725.55</v>
      </c>
      <c r="AX381" s="280">
        <f t="shared" si="123"/>
        <v>935786.19</v>
      </c>
      <c r="AY381" s="280">
        <f t="shared" si="123"/>
        <v>948489.14</v>
      </c>
      <c r="AZ381" s="280">
        <f t="shared" si="120"/>
        <v>962035.65</v>
      </c>
      <c r="BA381" s="280">
        <f t="shared" si="120"/>
        <v>973589.26</v>
      </c>
      <c r="BB381" s="280">
        <f t="shared" si="120"/>
        <v>982532.55</v>
      </c>
      <c r="BC381" s="280">
        <f t="shared" si="119"/>
        <v>991472.53</v>
      </c>
      <c r="BD381" s="280">
        <f t="shared" si="119"/>
        <v>998824.47</v>
      </c>
      <c r="BE381" s="280">
        <f t="shared" si="119"/>
        <v>1006718.47</v>
      </c>
      <c r="BF381" s="280">
        <f t="shared" si="119"/>
        <v>1014267.73</v>
      </c>
      <c r="BG381" s="280">
        <f t="shared" si="119"/>
        <v>1048373.65</v>
      </c>
      <c r="BH381" s="280">
        <f t="shared" si="119"/>
        <v>1079345.3999999999</v>
      </c>
      <c r="BI381" s="280">
        <f t="shared" si="119"/>
        <v>1084931.69</v>
      </c>
      <c r="BJ381" s="280">
        <f t="shared" si="119"/>
        <v>1091182.0800000001</v>
      </c>
      <c r="BK381" s="280">
        <f t="shared" si="119"/>
        <v>1097532.98</v>
      </c>
      <c r="BL381" s="279">
        <f t="shared" si="105"/>
        <v>12330806.460000001</v>
      </c>
    </row>
    <row r="382" spans="1:66" x14ac:dyDescent="0.25">
      <c r="A382" s="268" t="s">
        <v>677</v>
      </c>
      <c r="B382" s="175">
        <v>2.93E-2</v>
      </c>
      <c r="C382" s="175">
        <v>2.93E-2</v>
      </c>
      <c r="D382" s="272">
        <v>0</v>
      </c>
      <c r="E382" s="272">
        <v>0</v>
      </c>
      <c r="F382" s="272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272">
        <v>0</v>
      </c>
      <c r="P382" s="272">
        <f t="shared" si="102"/>
        <v>0</v>
      </c>
      <c r="Q382" s="272">
        <v>0</v>
      </c>
      <c r="R382" s="272">
        <v>0</v>
      </c>
      <c r="S382" s="272">
        <v>0</v>
      </c>
      <c r="T382" s="272">
        <v>0</v>
      </c>
      <c r="U382" s="272">
        <v>0</v>
      </c>
      <c r="V382" s="272">
        <v>0</v>
      </c>
      <c r="W382" s="272">
        <v>0</v>
      </c>
      <c r="X382" s="272">
        <v>0</v>
      </c>
      <c r="Y382" s="272">
        <v>0</v>
      </c>
      <c r="Z382" s="272">
        <v>0</v>
      </c>
      <c r="AA382" s="272">
        <v>0</v>
      </c>
      <c r="AB382" s="272">
        <v>0</v>
      </c>
      <c r="AC382" s="272">
        <v>0</v>
      </c>
      <c r="AD382" s="272">
        <v>0</v>
      </c>
      <c r="AE382" s="272">
        <v>0</v>
      </c>
      <c r="AF382" s="272">
        <v>0</v>
      </c>
      <c r="AG382" s="170">
        <f t="shared" si="103"/>
        <v>0</v>
      </c>
      <c r="AI382" s="279">
        <f t="shared" si="122"/>
        <v>0</v>
      </c>
      <c r="AJ382" s="279">
        <f t="shared" si="122"/>
        <v>0</v>
      </c>
      <c r="AK382" s="279">
        <f t="shared" si="122"/>
        <v>0</v>
      </c>
      <c r="AL382" s="279">
        <f t="shared" si="121"/>
        <v>0</v>
      </c>
      <c r="AM382" s="279">
        <f t="shared" si="121"/>
        <v>0</v>
      </c>
      <c r="AN382" s="279">
        <f t="shared" si="121"/>
        <v>0</v>
      </c>
      <c r="AO382" s="279">
        <f t="shared" si="121"/>
        <v>0</v>
      </c>
      <c r="AP382" s="279">
        <f t="shared" si="121"/>
        <v>0</v>
      </c>
      <c r="AQ382" s="279">
        <f t="shared" si="121"/>
        <v>0</v>
      </c>
      <c r="AR382" s="279">
        <f t="shared" si="109"/>
        <v>0</v>
      </c>
      <c r="AS382" s="279">
        <f t="shared" si="109"/>
        <v>0</v>
      </c>
      <c r="AT382" s="279">
        <f t="shared" si="109"/>
        <v>0</v>
      </c>
      <c r="AU382" s="280">
        <f t="shared" si="104"/>
        <v>0</v>
      </c>
      <c r="AV382" s="280">
        <f t="shared" si="123"/>
        <v>0</v>
      </c>
      <c r="AW382" s="280">
        <f t="shared" si="123"/>
        <v>0</v>
      </c>
      <c r="AX382" s="280">
        <f t="shared" si="123"/>
        <v>0</v>
      </c>
      <c r="AY382" s="280">
        <f t="shared" si="123"/>
        <v>0</v>
      </c>
      <c r="AZ382" s="280">
        <f t="shared" si="120"/>
        <v>0</v>
      </c>
      <c r="BA382" s="280">
        <f t="shared" si="120"/>
        <v>0</v>
      </c>
      <c r="BB382" s="280">
        <f t="shared" si="120"/>
        <v>0</v>
      </c>
      <c r="BC382" s="280">
        <f t="shared" si="119"/>
        <v>0</v>
      </c>
      <c r="BD382" s="280">
        <f t="shared" si="119"/>
        <v>0</v>
      </c>
      <c r="BE382" s="280">
        <f t="shared" si="119"/>
        <v>0</v>
      </c>
      <c r="BF382" s="280">
        <f t="shared" si="119"/>
        <v>0</v>
      </c>
      <c r="BG382" s="280">
        <f t="shared" si="119"/>
        <v>0</v>
      </c>
      <c r="BH382" s="280">
        <f t="shared" si="119"/>
        <v>0</v>
      </c>
      <c r="BI382" s="280">
        <f t="shared" si="119"/>
        <v>0</v>
      </c>
      <c r="BJ382" s="280">
        <f t="shared" si="119"/>
        <v>0</v>
      </c>
      <c r="BK382" s="280">
        <f t="shared" si="119"/>
        <v>0</v>
      </c>
      <c r="BL382" s="279">
        <f t="shared" si="105"/>
        <v>0</v>
      </c>
      <c r="BN382" s="279">
        <f>BL382</f>
        <v>0</v>
      </c>
    </row>
    <row r="383" spans="1:66" x14ac:dyDescent="0.25">
      <c r="A383" s="268" t="s">
        <v>394</v>
      </c>
      <c r="B383" s="175">
        <v>2.93E-2</v>
      </c>
      <c r="C383" s="175">
        <v>2.93E-2</v>
      </c>
      <c r="D383" s="272">
        <v>125979</v>
      </c>
      <c r="E383" s="272">
        <v>125979</v>
      </c>
      <c r="F383" s="272">
        <v>127365.27</v>
      </c>
      <c r="G383" s="272">
        <v>128751.53</v>
      </c>
      <c r="H383" s="272">
        <v>128751.53</v>
      </c>
      <c r="I383" s="272">
        <v>128751.53</v>
      </c>
      <c r="J383" s="272">
        <v>128751.53</v>
      </c>
      <c r="K383" s="272">
        <v>128751.53</v>
      </c>
      <c r="L383" s="272">
        <v>128751.53</v>
      </c>
      <c r="M383" s="272">
        <v>128751.53</v>
      </c>
      <c r="N383" s="272">
        <v>128751.53</v>
      </c>
      <c r="O383" s="272">
        <v>128751.53</v>
      </c>
      <c r="P383" s="272">
        <f t="shared" si="102"/>
        <v>1538087.0400000003</v>
      </c>
      <c r="Q383" s="272">
        <v>128751.53</v>
      </c>
      <c r="R383" s="272">
        <v>128751.53</v>
      </c>
      <c r="S383" s="272">
        <v>128751.53</v>
      </c>
      <c r="T383" s="272">
        <v>128751.53</v>
      </c>
      <c r="U383" s="272">
        <v>128751.53</v>
      </c>
      <c r="V383" s="272">
        <v>128751.53</v>
      </c>
      <c r="W383" s="272">
        <v>128751.53</v>
      </c>
      <c r="X383" s="272">
        <v>128751.53</v>
      </c>
      <c r="Y383" s="272">
        <v>128751.53</v>
      </c>
      <c r="Z383" s="272">
        <v>128751.53</v>
      </c>
      <c r="AA383" s="272">
        <v>128751.53</v>
      </c>
      <c r="AB383" s="272">
        <v>128751.53</v>
      </c>
      <c r="AC383" s="272">
        <v>128751.53</v>
      </c>
      <c r="AD383" s="272">
        <v>128751.53</v>
      </c>
      <c r="AE383" s="272">
        <v>128751.53</v>
      </c>
      <c r="AF383" s="272">
        <v>128751.53</v>
      </c>
      <c r="AG383" s="170">
        <f t="shared" si="103"/>
        <v>1545018.36</v>
      </c>
      <c r="AI383" s="279">
        <f t="shared" si="122"/>
        <v>307.60000000000002</v>
      </c>
      <c r="AJ383" s="279">
        <f t="shared" si="122"/>
        <v>307.60000000000002</v>
      </c>
      <c r="AK383" s="279">
        <f t="shared" si="122"/>
        <v>310.98</v>
      </c>
      <c r="AL383" s="279">
        <f t="shared" si="121"/>
        <v>314.37</v>
      </c>
      <c r="AM383" s="279">
        <f t="shared" si="121"/>
        <v>314.37</v>
      </c>
      <c r="AN383" s="279">
        <f t="shared" si="121"/>
        <v>314.37</v>
      </c>
      <c r="AO383" s="279">
        <f t="shared" si="121"/>
        <v>314.37</v>
      </c>
      <c r="AP383" s="279">
        <f t="shared" si="121"/>
        <v>314.37</v>
      </c>
      <c r="AQ383" s="279">
        <f t="shared" si="121"/>
        <v>314.37</v>
      </c>
      <c r="AR383" s="279">
        <f t="shared" si="109"/>
        <v>314.37</v>
      </c>
      <c r="AS383" s="279">
        <f t="shared" si="109"/>
        <v>314.37</v>
      </c>
      <c r="AT383" s="279">
        <f t="shared" si="109"/>
        <v>314.37</v>
      </c>
      <c r="AU383" s="280">
        <f t="shared" si="104"/>
        <v>3755.5099999999993</v>
      </c>
      <c r="AV383" s="280">
        <f t="shared" si="123"/>
        <v>314.37</v>
      </c>
      <c r="AW383" s="280">
        <f t="shared" si="123"/>
        <v>314.37</v>
      </c>
      <c r="AX383" s="280">
        <f t="shared" si="123"/>
        <v>314.37</v>
      </c>
      <c r="AY383" s="280">
        <f t="shared" si="123"/>
        <v>314.37</v>
      </c>
      <c r="AZ383" s="280">
        <f t="shared" si="120"/>
        <v>314.37</v>
      </c>
      <c r="BA383" s="280">
        <f t="shared" si="120"/>
        <v>314.37</v>
      </c>
      <c r="BB383" s="280">
        <f t="shared" si="120"/>
        <v>314.37</v>
      </c>
      <c r="BC383" s="280">
        <f t="shared" si="119"/>
        <v>314.37</v>
      </c>
      <c r="BD383" s="280">
        <f t="shared" si="119"/>
        <v>314.37</v>
      </c>
      <c r="BE383" s="280">
        <f t="shared" si="119"/>
        <v>314.37</v>
      </c>
      <c r="BF383" s="280">
        <f t="shared" si="119"/>
        <v>314.37</v>
      </c>
      <c r="BG383" s="280">
        <f t="shared" si="119"/>
        <v>314.37</v>
      </c>
      <c r="BH383" s="280">
        <f t="shared" si="119"/>
        <v>314.37</v>
      </c>
      <c r="BI383" s="280">
        <f t="shared" si="119"/>
        <v>314.37</v>
      </c>
      <c r="BJ383" s="280">
        <f t="shared" si="119"/>
        <v>314.37</v>
      </c>
      <c r="BK383" s="280">
        <f t="shared" si="119"/>
        <v>314.37</v>
      </c>
      <c r="BL383" s="279">
        <f t="shared" si="105"/>
        <v>3772.4399999999991</v>
      </c>
    </row>
    <row r="384" spans="1:66" x14ac:dyDescent="0.25">
      <c r="A384" s="268" t="s">
        <v>395</v>
      </c>
      <c r="B384" s="175">
        <v>2.93E-2</v>
      </c>
      <c r="C384" s="175">
        <v>2.93E-2</v>
      </c>
      <c r="D384" s="272">
        <v>12895667.49</v>
      </c>
      <c r="E384" s="272">
        <v>12573588.41</v>
      </c>
      <c r="F384" s="272">
        <v>12718756.109999999</v>
      </c>
      <c r="G384" s="272">
        <v>12746172.24</v>
      </c>
      <c r="H384" s="272">
        <v>12751131.310000001</v>
      </c>
      <c r="I384" s="272">
        <v>12756091.49</v>
      </c>
      <c r="J384" s="272">
        <v>12759675.145</v>
      </c>
      <c r="K384" s="272">
        <v>12905551.57</v>
      </c>
      <c r="L384" s="272">
        <v>13558673.439999999</v>
      </c>
      <c r="M384" s="272">
        <v>14158390.754999999</v>
      </c>
      <c r="N384" s="272">
        <v>14247389.799999999</v>
      </c>
      <c r="O384" s="272">
        <v>14247500.629999999</v>
      </c>
      <c r="P384" s="272">
        <f t="shared" si="102"/>
        <v>158318588.38999999</v>
      </c>
      <c r="Q384" s="272">
        <v>14247500.629999999</v>
      </c>
      <c r="R384" s="272">
        <v>14247500.629999999</v>
      </c>
      <c r="S384" s="272">
        <v>14434081.484999999</v>
      </c>
      <c r="T384" s="272">
        <v>14620662.34</v>
      </c>
      <c r="U384" s="272">
        <v>14620662.34</v>
      </c>
      <c r="V384" s="272">
        <v>14872910.515000001</v>
      </c>
      <c r="W384" s="272">
        <v>15125158.689999999</v>
      </c>
      <c r="X384" s="272">
        <v>15125158.689999999</v>
      </c>
      <c r="Y384" s="272">
        <v>15125158.689999999</v>
      </c>
      <c r="Z384" s="272">
        <v>15125158.689999999</v>
      </c>
      <c r="AA384" s="272">
        <v>15125158.689999999</v>
      </c>
      <c r="AB384" s="272">
        <v>15125158.689999999</v>
      </c>
      <c r="AC384" s="272">
        <v>15125158.689999999</v>
      </c>
      <c r="AD384" s="272">
        <v>15125158.689999999</v>
      </c>
      <c r="AE384" s="272">
        <v>15125158.689999999</v>
      </c>
      <c r="AF384" s="272">
        <v>15125158.689999999</v>
      </c>
      <c r="AG384" s="170">
        <f t="shared" si="103"/>
        <v>180745159.755</v>
      </c>
      <c r="AI384" s="279">
        <f t="shared" si="122"/>
        <v>31486.92</v>
      </c>
      <c r="AJ384" s="279">
        <f t="shared" si="122"/>
        <v>30700.51</v>
      </c>
      <c r="AK384" s="279">
        <f t="shared" si="122"/>
        <v>31054.959999999999</v>
      </c>
      <c r="AL384" s="279">
        <f t="shared" si="121"/>
        <v>31121.9</v>
      </c>
      <c r="AM384" s="279">
        <f t="shared" si="121"/>
        <v>31134.01</v>
      </c>
      <c r="AN384" s="279">
        <f t="shared" si="121"/>
        <v>31146.12</v>
      </c>
      <c r="AO384" s="279">
        <f t="shared" si="121"/>
        <v>31154.87</v>
      </c>
      <c r="AP384" s="279">
        <f t="shared" si="121"/>
        <v>31511.06</v>
      </c>
      <c r="AQ384" s="279">
        <f t="shared" si="121"/>
        <v>33105.760000000002</v>
      </c>
      <c r="AR384" s="279">
        <f t="shared" si="109"/>
        <v>34570.07</v>
      </c>
      <c r="AS384" s="279">
        <f t="shared" si="109"/>
        <v>34787.379999999997</v>
      </c>
      <c r="AT384" s="279">
        <f t="shared" si="109"/>
        <v>34787.65</v>
      </c>
      <c r="AU384" s="280">
        <f t="shared" si="104"/>
        <v>386561.21</v>
      </c>
      <c r="AV384" s="280">
        <f t="shared" si="123"/>
        <v>34787.65</v>
      </c>
      <c r="AW384" s="280">
        <f t="shared" si="123"/>
        <v>34787.65</v>
      </c>
      <c r="AX384" s="280">
        <f t="shared" si="123"/>
        <v>35243.22</v>
      </c>
      <c r="AY384" s="280">
        <f t="shared" si="123"/>
        <v>35698.78</v>
      </c>
      <c r="AZ384" s="280">
        <f t="shared" si="120"/>
        <v>35698.78</v>
      </c>
      <c r="BA384" s="280">
        <f t="shared" si="120"/>
        <v>36314.69</v>
      </c>
      <c r="BB384" s="280">
        <f t="shared" si="120"/>
        <v>36930.6</v>
      </c>
      <c r="BC384" s="280">
        <f t="shared" si="119"/>
        <v>36930.6</v>
      </c>
      <c r="BD384" s="280">
        <f t="shared" si="119"/>
        <v>36930.6</v>
      </c>
      <c r="BE384" s="280">
        <f t="shared" si="119"/>
        <v>36930.6</v>
      </c>
      <c r="BF384" s="280">
        <f t="shared" si="119"/>
        <v>36930.6</v>
      </c>
      <c r="BG384" s="280">
        <f t="shared" si="119"/>
        <v>36930.6</v>
      </c>
      <c r="BH384" s="280">
        <f t="shared" si="119"/>
        <v>36930.6</v>
      </c>
      <c r="BI384" s="280">
        <f t="shared" si="119"/>
        <v>36930.6</v>
      </c>
      <c r="BJ384" s="280">
        <f t="shared" si="119"/>
        <v>36930.6</v>
      </c>
      <c r="BK384" s="280">
        <f t="shared" si="119"/>
        <v>36930.6</v>
      </c>
      <c r="BL384" s="279">
        <f t="shared" si="105"/>
        <v>441319.46999999991</v>
      </c>
    </row>
    <row r="385" spans="1:66" x14ac:dyDescent="0.25">
      <c r="A385" s="268" t="s">
        <v>678</v>
      </c>
      <c r="B385" s="175">
        <v>2.5399999999999999E-2</v>
      </c>
      <c r="C385" s="175">
        <v>2.5399999999999999E-2</v>
      </c>
      <c r="D385" s="272">
        <v>0</v>
      </c>
      <c r="E385" s="272">
        <v>0</v>
      </c>
      <c r="F385" s="272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f t="shared" si="102"/>
        <v>0</v>
      </c>
      <c r="Q385" s="272">
        <v>0</v>
      </c>
      <c r="R385" s="272">
        <v>0</v>
      </c>
      <c r="S385" s="272">
        <v>0</v>
      </c>
      <c r="T385" s="272">
        <v>0</v>
      </c>
      <c r="U385" s="272">
        <v>0</v>
      </c>
      <c r="V385" s="272">
        <v>0</v>
      </c>
      <c r="W385" s="272">
        <v>0</v>
      </c>
      <c r="X385" s="272">
        <v>0</v>
      </c>
      <c r="Y385" s="272">
        <v>0</v>
      </c>
      <c r="Z385" s="272">
        <v>0</v>
      </c>
      <c r="AA385" s="272">
        <v>0</v>
      </c>
      <c r="AB385" s="272">
        <v>0</v>
      </c>
      <c r="AC385" s="272">
        <v>0</v>
      </c>
      <c r="AD385" s="272">
        <v>0</v>
      </c>
      <c r="AE385" s="272">
        <v>0</v>
      </c>
      <c r="AF385" s="272">
        <v>0</v>
      </c>
      <c r="AG385" s="170">
        <f t="shared" si="103"/>
        <v>0</v>
      </c>
      <c r="AI385" s="279">
        <f t="shared" si="122"/>
        <v>0</v>
      </c>
      <c r="AJ385" s="279">
        <f t="shared" si="122"/>
        <v>0</v>
      </c>
      <c r="AK385" s="279">
        <f t="shared" si="122"/>
        <v>0</v>
      </c>
      <c r="AL385" s="279">
        <f t="shared" si="121"/>
        <v>0</v>
      </c>
      <c r="AM385" s="279">
        <f t="shared" si="121"/>
        <v>0</v>
      </c>
      <c r="AN385" s="279">
        <f t="shared" si="121"/>
        <v>0</v>
      </c>
      <c r="AO385" s="279">
        <f t="shared" si="121"/>
        <v>0</v>
      </c>
      <c r="AP385" s="279">
        <f t="shared" si="121"/>
        <v>0</v>
      </c>
      <c r="AQ385" s="279">
        <f t="shared" si="121"/>
        <v>0</v>
      </c>
      <c r="AR385" s="279">
        <f t="shared" si="109"/>
        <v>0</v>
      </c>
      <c r="AS385" s="279">
        <f t="shared" si="109"/>
        <v>0</v>
      </c>
      <c r="AT385" s="279">
        <f t="shared" si="109"/>
        <v>0</v>
      </c>
      <c r="AU385" s="280">
        <f t="shared" si="104"/>
        <v>0</v>
      </c>
      <c r="AV385" s="280">
        <f t="shared" si="123"/>
        <v>0</v>
      </c>
      <c r="AW385" s="280">
        <f t="shared" si="123"/>
        <v>0</v>
      </c>
      <c r="AX385" s="280">
        <f t="shared" si="123"/>
        <v>0</v>
      </c>
      <c r="AY385" s="280">
        <f t="shared" si="123"/>
        <v>0</v>
      </c>
      <c r="AZ385" s="280">
        <f t="shared" si="120"/>
        <v>0</v>
      </c>
      <c r="BA385" s="280">
        <f t="shared" si="120"/>
        <v>0</v>
      </c>
      <c r="BB385" s="280">
        <f t="shared" si="120"/>
        <v>0</v>
      </c>
      <c r="BC385" s="280">
        <f t="shared" si="119"/>
        <v>0</v>
      </c>
      <c r="BD385" s="280">
        <f t="shared" si="119"/>
        <v>0</v>
      </c>
      <c r="BE385" s="280">
        <f t="shared" si="119"/>
        <v>0</v>
      </c>
      <c r="BF385" s="280">
        <f t="shared" ref="BF385:BK427" si="124">ROUND(AA385*$C385/12,2)</f>
        <v>0</v>
      </c>
      <c r="BG385" s="280">
        <f t="shared" si="124"/>
        <v>0</v>
      </c>
      <c r="BH385" s="280">
        <f t="shared" si="124"/>
        <v>0</v>
      </c>
      <c r="BI385" s="280">
        <f t="shared" si="124"/>
        <v>0</v>
      </c>
      <c r="BJ385" s="280">
        <f t="shared" si="124"/>
        <v>0</v>
      </c>
      <c r="BK385" s="280">
        <f t="shared" si="124"/>
        <v>0</v>
      </c>
      <c r="BL385" s="279">
        <f t="shared" si="105"/>
        <v>0</v>
      </c>
    </row>
    <row r="386" spans="1:66" x14ac:dyDescent="0.25">
      <c r="A386" s="268" t="s">
        <v>396</v>
      </c>
      <c r="B386" s="175">
        <v>2.5399999999999999E-2</v>
      </c>
      <c r="C386" s="175">
        <v>2.5399999999999999E-2</v>
      </c>
      <c r="D386" s="272">
        <v>78061.73</v>
      </c>
      <c r="E386" s="272">
        <v>78061.73</v>
      </c>
      <c r="F386" s="272">
        <v>79376.53</v>
      </c>
      <c r="G386" s="272">
        <v>80691.33</v>
      </c>
      <c r="H386" s="272">
        <v>80691.33</v>
      </c>
      <c r="I386" s="272">
        <v>80691.33</v>
      </c>
      <c r="J386" s="272">
        <v>80691.33</v>
      </c>
      <c r="K386" s="272">
        <v>80691.33</v>
      </c>
      <c r="L386" s="272">
        <v>80691.33</v>
      </c>
      <c r="M386" s="272">
        <v>80691.33</v>
      </c>
      <c r="N386" s="272">
        <v>80691.33</v>
      </c>
      <c r="O386" s="272">
        <v>80691.33</v>
      </c>
      <c r="P386" s="272">
        <f t="shared" si="102"/>
        <v>961721.95999999985</v>
      </c>
      <c r="Q386" s="272">
        <v>80691.33</v>
      </c>
      <c r="R386" s="272">
        <v>80691.33</v>
      </c>
      <c r="S386" s="272">
        <v>80691.33</v>
      </c>
      <c r="T386" s="272">
        <v>80691.33</v>
      </c>
      <c r="U386" s="272">
        <v>80691.33</v>
      </c>
      <c r="V386" s="272">
        <v>80691.33</v>
      </c>
      <c r="W386" s="272">
        <v>80691.33</v>
      </c>
      <c r="X386" s="272">
        <v>80691.33</v>
      </c>
      <c r="Y386" s="272">
        <v>80691.33</v>
      </c>
      <c r="Z386" s="272">
        <v>80691.33</v>
      </c>
      <c r="AA386" s="272">
        <v>80691.33</v>
      </c>
      <c r="AB386" s="272">
        <v>80691.33</v>
      </c>
      <c r="AC386" s="272">
        <v>80691.33</v>
      </c>
      <c r="AD386" s="272">
        <v>80691.33</v>
      </c>
      <c r="AE386" s="272">
        <v>80691.33</v>
      </c>
      <c r="AF386" s="272">
        <v>80691.33</v>
      </c>
      <c r="AG386" s="170">
        <f t="shared" si="103"/>
        <v>968295.95999999985</v>
      </c>
      <c r="AI386" s="279">
        <f t="shared" si="122"/>
        <v>165.23</v>
      </c>
      <c r="AJ386" s="279">
        <f t="shared" si="122"/>
        <v>165.23</v>
      </c>
      <c r="AK386" s="279">
        <f t="shared" si="122"/>
        <v>168.01</v>
      </c>
      <c r="AL386" s="279">
        <f t="shared" si="121"/>
        <v>170.8</v>
      </c>
      <c r="AM386" s="279">
        <f t="shared" si="121"/>
        <v>170.8</v>
      </c>
      <c r="AN386" s="279">
        <f t="shared" si="121"/>
        <v>170.8</v>
      </c>
      <c r="AO386" s="279">
        <f t="shared" si="121"/>
        <v>170.8</v>
      </c>
      <c r="AP386" s="279">
        <f t="shared" si="121"/>
        <v>170.8</v>
      </c>
      <c r="AQ386" s="279">
        <f t="shared" si="121"/>
        <v>170.8</v>
      </c>
      <c r="AR386" s="279">
        <f t="shared" si="109"/>
        <v>170.8</v>
      </c>
      <c r="AS386" s="279">
        <f t="shared" si="109"/>
        <v>170.8</v>
      </c>
      <c r="AT386" s="279">
        <f t="shared" si="109"/>
        <v>170.8</v>
      </c>
      <c r="AU386" s="280">
        <f t="shared" si="104"/>
        <v>2035.6699999999996</v>
      </c>
      <c r="AV386" s="280">
        <f t="shared" si="123"/>
        <v>170.8</v>
      </c>
      <c r="AW386" s="280">
        <f t="shared" si="123"/>
        <v>170.8</v>
      </c>
      <c r="AX386" s="280">
        <f t="shared" si="123"/>
        <v>170.8</v>
      </c>
      <c r="AY386" s="280">
        <f t="shared" si="123"/>
        <v>170.8</v>
      </c>
      <c r="AZ386" s="280">
        <f t="shared" si="120"/>
        <v>170.8</v>
      </c>
      <c r="BA386" s="280">
        <f t="shared" si="120"/>
        <v>170.8</v>
      </c>
      <c r="BB386" s="280">
        <f t="shared" si="120"/>
        <v>170.8</v>
      </c>
      <c r="BC386" s="280">
        <f t="shared" si="120"/>
        <v>170.8</v>
      </c>
      <c r="BD386" s="280">
        <f t="shared" si="120"/>
        <v>170.8</v>
      </c>
      <c r="BE386" s="280">
        <f t="shared" si="120"/>
        <v>170.8</v>
      </c>
      <c r="BF386" s="280">
        <f t="shared" si="124"/>
        <v>170.8</v>
      </c>
      <c r="BG386" s="280">
        <f t="shared" si="124"/>
        <v>170.8</v>
      </c>
      <c r="BH386" s="280">
        <f t="shared" si="124"/>
        <v>170.8</v>
      </c>
      <c r="BI386" s="280">
        <f t="shared" si="124"/>
        <v>170.8</v>
      </c>
      <c r="BJ386" s="280">
        <f t="shared" si="124"/>
        <v>170.8</v>
      </c>
      <c r="BK386" s="280">
        <f t="shared" si="124"/>
        <v>170.8</v>
      </c>
      <c r="BL386" s="279">
        <f t="shared" si="105"/>
        <v>2049.6</v>
      </c>
    </row>
    <row r="387" spans="1:66" x14ac:dyDescent="0.25">
      <c r="A387" s="268" t="s">
        <v>397</v>
      </c>
      <c r="B387" s="175">
        <v>2.5399999999999999E-2</v>
      </c>
      <c r="C387" s="175">
        <v>2.5399999999999999E-2</v>
      </c>
      <c r="D387" s="272">
        <v>18377055.559999999</v>
      </c>
      <c r="E387" s="272">
        <v>18751802.07</v>
      </c>
      <c r="F387" s="272">
        <v>18683956.399999999</v>
      </c>
      <c r="G387" s="272">
        <v>18692065.120000001</v>
      </c>
      <c r="H387" s="272">
        <v>18694172.09</v>
      </c>
      <c r="I387" s="272">
        <v>18696279.539999999</v>
      </c>
      <c r="J387" s="272">
        <v>18696279.539999999</v>
      </c>
      <c r="K387" s="272">
        <v>18696279.539999999</v>
      </c>
      <c r="L387" s="272">
        <v>18696279.539999999</v>
      </c>
      <c r="M387" s="272">
        <v>18696279.539999999</v>
      </c>
      <c r="N387" s="272">
        <v>18696279.539999999</v>
      </c>
      <c r="O387" s="272">
        <v>18696279.539999999</v>
      </c>
      <c r="P387" s="272">
        <f t="shared" si="102"/>
        <v>224073008.01999995</v>
      </c>
      <c r="Q387" s="272">
        <v>18696279.539999999</v>
      </c>
      <c r="R387" s="272">
        <v>18696279.539999999</v>
      </c>
      <c r="S387" s="272">
        <v>18696279.539999999</v>
      </c>
      <c r="T387" s="272">
        <v>18696279.539999999</v>
      </c>
      <c r="U387" s="272">
        <v>18696279.539999999</v>
      </c>
      <c r="V387" s="272">
        <v>18696279.539999999</v>
      </c>
      <c r="W387" s="272">
        <v>18696279.539999999</v>
      </c>
      <c r="X387" s="272">
        <v>18696279.539999999</v>
      </c>
      <c r="Y387" s="272">
        <v>18696279.539999999</v>
      </c>
      <c r="Z387" s="272">
        <v>18696279.539999999</v>
      </c>
      <c r="AA387" s="272">
        <v>18696279.539999999</v>
      </c>
      <c r="AB387" s="272">
        <v>18696279.539999999</v>
      </c>
      <c r="AC387" s="272">
        <v>18696279.539999999</v>
      </c>
      <c r="AD387" s="272">
        <v>18696279.539999999</v>
      </c>
      <c r="AE387" s="272">
        <v>18696279.539999999</v>
      </c>
      <c r="AF387" s="272">
        <v>18696279.539999999</v>
      </c>
      <c r="AG387" s="170">
        <f t="shared" si="103"/>
        <v>224355354.47999993</v>
      </c>
      <c r="AI387" s="279">
        <f t="shared" si="122"/>
        <v>38898.1</v>
      </c>
      <c r="AJ387" s="279">
        <f t="shared" si="122"/>
        <v>39691.31</v>
      </c>
      <c r="AK387" s="279">
        <f t="shared" si="122"/>
        <v>39547.71</v>
      </c>
      <c r="AL387" s="279">
        <f t="shared" si="121"/>
        <v>39564.870000000003</v>
      </c>
      <c r="AM387" s="279">
        <f t="shared" si="121"/>
        <v>39569.33</v>
      </c>
      <c r="AN387" s="279">
        <f t="shared" si="121"/>
        <v>39573.79</v>
      </c>
      <c r="AO387" s="279">
        <f t="shared" si="121"/>
        <v>39573.79</v>
      </c>
      <c r="AP387" s="279">
        <f t="shared" si="121"/>
        <v>39573.79</v>
      </c>
      <c r="AQ387" s="279">
        <f t="shared" si="121"/>
        <v>39573.79</v>
      </c>
      <c r="AR387" s="279">
        <f t="shared" si="109"/>
        <v>39573.79</v>
      </c>
      <c r="AS387" s="279">
        <f t="shared" si="109"/>
        <v>39573.79</v>
      </c>
      <c r="AT387" s="279">
        <f t="shared" si="109"/>
        <v>39573.79</v>
      </c>
      <c r="AU387" s="280">
        <f t="shared" si="104"/>
        <v>474287.84999999992</v>
      </c>
      <c r="AV387" s="280">
        <f t="shared" si="123"/>
        <v>39573.79</v>
      </c>
      <c r="AW387" s="280">
        <f t="shared" si="123"/>
        <v>39573.79</v>
      </c>
      <c r="AX387" s="280">
        <f t="shared" si="123"/>
        <v>39573.79</v>
      </c>
      <c r="AY387" s="280">
        <f t="shared" si="123"/>
        <v>39573.79</v>
      </c>
      <c r="AZ387" s="280">
        <f t="shared" si="120"/>
        <v>39573.79</v>
      </c>
      <c r="BA387" s="280">
        <f t="shared" si="120"/>
        <v>39573.79</v>
      </c>
      <c r="BB387" s="280">
        <f t="shared" si="120"/>
        <v>39573.79</v>
      </c>
      <c r="BC387" s="280">
        <f t="shared" si="120"/>
        <v>39573.79</v>
      </c>
      <c r="BD387" s="280">
        <f t="shared" si="120"/>
        <v>39573.79</v>
      </c>
      <c r="BE387" s="280">
        <f t="shared" si="120"/>
        <v>39573.79</v>
      </c>
      <c r="BF387" s="280">
        <f t="shared" si="124"/>
        <v>39573.79</v>
      </c>
      <c r="BG387" s="280">
        <f t="shared" si="124"/>
        <v>39573.79</v>
      </c>
      <c r="BH387" s="280">
        <f t="shared" si="124"/>
        <v>39573.79</v>
      </c>
      <c r="BI387" s="280">
        <f t="shared" si="124"/>
        <v>39573.79</v>
      </c>
      <c r="BJ387" s="280">
        <f t="shared" si="124"/>
        <v>39573.79</v>
      </c>
      <c r="BK387" s="280">
        <f t="shared" si="124"/>
        <v>39573.79</v>
      </c>
      <c r="BL387" s="279">
        <f t="shared" si="105"/>
        <v>474885.47999999992</v>
      </c>
    </row>
    <row r="388" spans="1:66" x14ac:dyDescent="0.25">
      <c r="A388" s="268" t="s">
        <v>398</v>
      </c>
      <c r="B388" s="175">
        <v>2.5399999999999999E-2</v>
      </c>
      <c r="C388" s="175">
        <v>2.5399999999999999E-2</v>
      </c>
      <c r="D388" s="272">
        <v>170113670.27000001</v>
      </c>
      <c r="E388" s="272">
        <v>169581964.83000001</v>
      </c>
      <c r="F388" s="272">
        <v>169016445.15000001</v>
      </c>
      <c r="G388" s="272">
        <v>169405927.44999999</v>
      </c>
      <c r="H388" s="272">
        <v>170008710.00999999</v>
      </c>
      <c r="I388" s="272">
        <v>170365113.34999999</v>
      </c>
      <c r="J388" s="272">
        <v>170534661.79999998</v>
      </c>
      <c r="K388" s="272">
        <v>170668127.83999997</v>
      </c>
      <c r="L388" s="272">
        <v>170857008.38</v>
      </c>
      <c r="M388" s="272">
        <v>170912422.88</v>
      </c>
      <c r="N388" s="272">
        <v>170912422.88</v>
      </c>
      <c r="O388" s="272">
        <v>170912422.88</v>
      </c>
      <c r="P388" s="272">
        <f t="shared" si="102"/>
        <v>2043288897.7200003</v>
      </c>
      <c r="Q388" s="272">
        <v>170939281.61499998</v>
      </c>
      <c r="R388" s="272">
        <v>170959673.16999999</v>
      </c>
      <c r="S388" s="272">
        <v>170959229.34</v>
      </c>
      <c r="T388" s="272">
        <v>170914368.70000005</v>
      </c>
      <c r="U388" s="272">
        <v>170843074.62000003</v>
      </c>
      <c r="V388" s="272">
        <v>170753462.51500008</v>
      </c>
      <c r="W388" s="272">
        <v>170691250.21500006</v>
      </c>
      <c r="X388" s="272">
        <v>170652158.35000008</v>
      </c>
      <c r="Y388" s="272">
        <v>170623333.22000009</v>
      </c>
      <c r="Z388" s="272">
        <v>170601874.19500008</v>
      </c>
      <c r="AA388" s="272">
        <v>170552594.48000011</v>
      </c>
      <c r="AB388" s="272">
        <v>170487430.9250001</v>
      </c>
      <c r="AC388" s="272">
        <v>170460470.1150001</v>
      </c>
      <c r="AD388" s="272">
        <v>170482421.25500008</v>
      </c>
      <c r="AE388" s="272">
        <v>170483537.0550001</v>
      </c>
      <c r="AF388" s="272">
        <v>172819507.96500012</v>
      </c>
      <c r="AG388" s="170">
        <f t="shared" si="103"/>
        <v>2049451114.910001</v>
      </c>
      <c r="AI388" s="279">
        <f t="shared" si="122"/>
        <v>360073.94</v>
      </c>
      <c r="AJ388" s="279">
        <f t="shared" si="122"/>
        <v>358948.49</v>
      </c>
      <c r="AK388" s="279">
        <f t="shared" si="122"/>
        <v>357751.48</v>
      </c>
      <c r="AL388" s="279">
        <f t="shared" si="121"/>
        <v>358575.88</v>
      </c>
      <c r="AM388" s="279">
        <f t="shared" si="121"/>
        <v>359851.77</v>
      </c>
      <c r="AN388" s="279">
        <f t="shared" si="121"/>
        <v>360606.16</v>
      </c>
      <c r="AO388" s="279">
        <f t="shared" si="121"/>
        <v>360965.03</v>
      </c>
      <c r="AP388" s="279">
        <f t="shared" si="121"/>
        <v>361247.54</v>
      </c>
      <c r="AQ388" s="279">
        <f t="shared" si="121"/>
        <v>361647.33</v>
      </c>
      <c r="AR388" s="279">
        <f t="shared" si="109"/>
        <v>361764.63</v>
      </c>
      <c r="AS388" s="279">
        <f t="shared" si="109"/>
        <v>361764.63</v>
      </c>
      <c r="AT388" s="279">
        <f t="shared" si="109"/>
        <v>361764.63</v>
      </c>
      <c r="AU388" s="280">
        <f t="shared" si="104"/>
        <v>4324961.51</v>
      </c>
      <c r="AV388" s="280">
        <f t="shared" si="123"/>
        <v>361821.48</v>
      </c>
      <c r="AW388" s="280">
        <f t="shared" si="123"/>
        <v>361864.64</v>
      </c>
      <c r="AX388" s="280">
        <f t="shared" si="123"/>
        <v>361863.7</v>
      </c>
      <c r="AY388" s="280">
        <f t="shared" si="123"/>
        <v>361768.75</v>
      </c>
      <c r="AZ388" s="280">
        <f t="shared" si="120"/>
        <v>361617.84</v>
      </c>
      <c r="BA388" s="280">
        <f t="shared" si="120"/>
        <v>361428.16</v>
      </c>
      <c r="BB388" s="280">
        <f t="shared" si="120"/>
        <v>361296.48</v>
      </c>
      <c r="BC388" s="280">
        <f t="shared" si="120"/>
        <v>361213.74</v>
      </c>
      <c r="BD388" s="280">
        <f t="shared" si="120"/>
        <v>361152.72</v>
      </c>
      <c r="BE388" s="280">
        <f t="shared" si="120"/>
        <v>361107.3</v>
      </c>
      <c r="BF388" s="280">
        <f t="shared" si="124"/>
        <v>361002.99</v>
      </c>
      <c r="BG388" s="280">
        <f t="shared" si="124"/>
        <v>360865.06</v>
      </c>
      <c r="BH388" s="280">
        <f t="shared" si="124"/>
        <v>360808</v>
      </c>
      <c r="BI388" s="280">
        <f t="shared" si="124"/>
        <v>360854.46</v>
      </c>
      <c r="BJ388" s="280">
        <f t="shared" si="124"/>
        <v>360856.82</v>
      </c>
      <c r="BK388" s="280">
        <f t="shared" si="124"/>
        <v>365801.29</v>
      </c>
      <c r="BL388" s="279">
        <f t="shared" si="105"/>
        <v>4338004.8599999994</v>
      </c>
    </row>
    <row r="389" spans="1:66" x14ac:dyDescent="0.25">
      <c r="A389" s="268" t="s">
        <v>679</v>
      </c>
      <c r="B389" s="175">
        <v>2.5399999999999999E-2</v>
      </c>
      <c r="C389" s="175">
        <v>2.5399999999999999E-2</v>
      </c>
      <c r="D389" s="272">
        <v>0</v>
      </c>
      <c r="E389" s="272">
        <v>0</v>
      </c>
      <c r="F389" s="272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f t="shared" si="102"/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272">
        <v>0</v>
      </c>
      <c r="W389" s="272">
        <v>0</v>
      </c>
      <c r="X389" s="272">
        <v>0</v>
      </c>
      <c r="Y389" s="272">
        <v>0</v>
      </c>
      <c r="Z389" s="272">
        <v>0</v>
      </c>
      <c r="AA389" s="272">
        <v>0</v>
      </c>
      <c r="AB389" s="272">
        <v>0</v>
      </c>
      <c r="AC389" s="272">
        <v>0</v>
      </c>
      <c r="AD389" s="272">
        <v>0</v>
      </c>
      <c r="AE389" s="272">
        <v>0</v>
      </c>
      <c r="AF389" s="272">
        <v>0</v>
      </c>
      <c r="AG389" s="170">
        <f t="shared" si="103"/>
        <v>0</v>
      </c>
      <c r="AI389" s="279">
        <f t="shared" si="122"/>
        <v>0</v>
      </c>
      <c r="AJ389" s="279">
        <f t="shared" si="122"/>
        <v>0</v>
      </c>
      <c r="AK389" s="279">
        <f t="shared" si="122"/>
        <v>0</v>
      </c>
      <c r="AL389" s="279">
        <f t="shared" si="121"/>
        <v>0</v>
      </c>
      <c r="AM389" s="279">
        <f t="shared" si="121"/>
        <v>0</v>
      </c>
      <c r="AN389" s="279">
        <f t="shared" si="121"/>
        <v>0</v>
      </c>
      <c r="AO389" s="279">
        <f t="shared" si="121"/>
        <v>0</v>
      </c>
      <c r="AP389" s="279">
        <f t="shared" si="121"/>
        <v>0</v>
      </c>
      <c r="AQ389" s="279">
        <f t="shared" si="121"/>
        <v>0</v>
      </c>
      <c r="AR389" s="279">
        <f t="shared" si="109"/>
        <v>0</v>
      </c>
      <c r="AS389" s="279">
        <f t="shared" si="109"/>
        <v>0</v>
      </c>
      <c r="AT389" s="279">
        <f t="shared" si="109"/>
        <v>0</v>
      </c>
      <c r="AU389" s="280">
        <f t="shared" si="104"/>
        <v>0</v>
      </c>
      <c r="AV389" s="280">
        <f t="shared" si="123"/>
        <v>0</v>
      </c>
      <c r="AW389" s="280">
        <f t="shared" si="123"/>
        <v>0</v>
      </c>
      <c r="AX389" s="280">
        <f t="shared" si="123"/>
        <v>0</v>
      </c>
      <c r="AY389" s="280">
        <f t="shared" si="123"/>
        <v>0</v>
      </c>
      <c r="AZ389" s="280">
        <f t="shared" si="120"/>
        <v>0</v>
      </c>
      <c r="BA389" s="280">
        <f t="shared" si="120"/>
        <v>0</v>
      </c>
      <c r="BB389" s="280">
        <f t="shared" si="120"/>
        <v>0</v>
      </c>
      <c r="BC389" s="280">
        <f t="shared" si="120"/>
        <v>0</v>
      </c>
      <c r="BD389" s="280">
        <f t="shared" si="120"/>
        <v>0</v>
      </c>
      <c r="BE389" s="280">
        <f t="shared" si="120"/>
        <v>0</v>
      </c>
      <c r="BF389" s="280">
        <f t="shared" si="124"/>
        <v>0</v>
      </c>
      <c r="BG389" s="280">
        <f t="shared" si="124"/>
        <v>0</v>
      </c>
      <c r="BH389" s="280">
        <f t="shared" si="124"/>
        <v>0</v>
      </c>
      <c r="BI389" s="280">
        <f t="shared" si="124"/>
        <v>0</v>
      </c>
      <c r="BJ389" s="280">
        <f t="shared" si="124"/>
        <v>0</v>
      </c>
      <c r="BK389" s="280">
        <f t="shared" si="124"/>
        <v>0</v>
      </c>
      <c r="BL389" s="279">
        <f t="shared" si="105"/>
        <v>0</v>
      </c>
      <c r="BN389" s="279">
        <f>BL389</f>
        <v>0</v>
      </c>
    </row>
    <row r="390" spans="1:66" x14ac:dyDescent="0.25">
      <c r="A390" s="268" t="s">
        <v>399</v>
      </c>
      <c r="B390" s="175">
        <v>1.7000000000000001E-2</v>
      </c>
      <c r="C390" s="175">
        <v>1.7000000000000001E-2</v>
      </c>
      <c r="D390" s="272">
        <v>448760.26</v>
      </c>
      <c r="E390" s="272">
        <v>448760.26</v>
      </c>
      <c r="F390" s="272">
        <v>448760.26</v>
      </c>
      <c r="G390" s="272">
        <v>448760.26</v>
      </c>
      <c r="H390" s="272">
        <v>448760.26</v>
      </c>
      <c r="I390" s="272">
        <v>448760.26</v>
      </c>
      <c r="J390" s="272">
        <v>448760.26</v>
      </c>
      <c r="K390" s="272">
        <v>448760.26</v>
      </c>
      <c r="L390" s="272">
        <v>448760.26</v>
      </c>
      <c r="M390" s="272">
        <v>448760.26</v>
      </c>
      <c r="N390" s="272">
        <v>448760.26</v>
      </c>
      <c r="O390" s="272">
        <v>448760.26</v>
      </c>
      <c r="P390" s="272">
        <f t="shared" ref="P390:P453" si="125">SUM(D390:O390)</f>
        <v>5385123.1199999982</v>
      </c>
      <c r="Q390" s="272">
        <v>448760.26</v>
      </c>
      <c r="R390" s="272">
        <v>448760.26</v>
      </c>
      <c r="S390" s="272">
        <v>448760.26</v>
      </c>
      <c r="T390" s="272">
        <v>448760.26</v>
      </c>
      <c r="U390" s="272">
        <v>448760.26</v>
      </c>
      <c r="V390" s="272">
        <v>448760.26</v>
      </c>
      <c r="W390" s="272">
        <v>448760.26</v>
      </c>
      <c r="X390" s="272">
        <v>448760.26</v>
      </c>
      <c r="Y390" s="272">
        <v>448760.26</v>
      </c>
      <c r="Z390" s="272">
        <v>448760.26</v>
      </c>
      <c r="AA390" s="272">
        <v>448760.26</v>
      </c>
      <c r="AB390" s="272">
        <v>448760.26</v>
      </c>
      <c r="AC390" s="272">
        <v>448760.26</v>
      </c>
      <c r="AD390" s="272">
        <v>448760.26</v>
      </c>
      <c r="AE390" s="272">
        <v>448760.26</v>
      </c>
      <c r="AF390" s="272">
        <v>448760.26</v>
      </c>
      <c r="AG390" s="170">
        <f t="shared" ref="AG390:AG453" si="126">SUM(U390:AF390)</f>
        <v>5385123.1199999982</v>
      </c>
      <c r="AI390" s="279">
        <f t="shared" si="122"/>
        <v>635.74</v>
      </c>
      <c r="AJ390" s="279">
        <f t="shared" si="122"/>
        <v>635.74</v>
      </c>
      <c r="AK390" s="279">
        <f t="shared" si="122"/>
        <v>635.74</v>
      </c>
      <c r="AL390" s="279">
        <f t="shared" si="121"/>
        <v>635.74</v>
      </c>
      <c r="AM390" s="279">
        <f t="shared" si="121"/>
        <v>635.74</v>
      </c>
      <c r="AN390" s="279">
        <f t="shared" si="121"/>
        <v>635.74</v>
      </c>
      <c r="AO390" s="279">
        <f t="shared" si="121"/>
        <v>635.74</v>
      </c>
      <c r="AP390" s="279">
        <f t="shared" si="121"/>
        <v>635.74</v>
      </c>
      <c r="AQ390" s="279">
        <f t="shared" si="121"/>
        <v>635.74</v>
      </c>
      <c r="AR390" s="279">
        <f t="shared" si="109"/>
        <v>635.74</v>
      </c>
      <c r="AS390" s="279">
        <f t="shared" si="109"/>
        <v>635.74</v>
      </c>
      <c r="AT390" s="279">
        <f t="shared" si="109"/>
        <v>635.74</v>
      </c>
      <c r="AU390" s="280">
        <f t="shared" ref="AU390:AU453" si="127">SUM(AI390:AT390)</f>
        <v>7628.8799999999983</v>
      </c>
      <c r="AV390" s="280">
        <f t="shared" si="123"/>
        <v>635.74</v>
      </c>
      <c r="AW390" s="280">
        <f t="shared" si="123"/>
        <v>635.74</v>
      </c>
      <c r="AX390" s="280">
        <f t="shared" si="123"/>
        <v>635.74</v>
      </c>
      <c r="AY390" s="280">
        <f t="shared" si="123"/>
        <v>635.74</v>
      </c>
      <c r="AZ390" s="280">
        <f t="shared" si="120"/>
        <v>635.74</v>
      </c>
      <c r="BA390" s="280">
        <f t="shared" si="120"/>
        <v>635.74</v>
      </c>
      <c r="BB390" s="280">
        <f t="shared" si="120"/>
        <v>635.74</v>
      </c>
      <c r="BC390" s="280">
        <f t="shared" si="120"/>
        <v>635.74</v>
      </c>
      <c r="BD390" s="280">
        <f t="shared" si="120"/>
        <v>635.74</v>
      </c>
      <c r="BE390" s="280">
        <f t="shared" si="120"/>
        <v>635.74</v>
      </c>
      <c r="BF390" s="280">
        <f t="shared" si="124"/>
        <v>635.74</v>
      </c>
      <c r="BG390" s="280">
        <f t="shared" si="124"/>
        <v>635.74</v>
      </c>
      <c r="BH390" s="280">
        <f t="shared" si="124"/>
        <v>635.74</v>
      </c>
      <c r="BI390" s="280">
        <f t="shared" si="124"/>
        <v>635.74</v>
      </c>
      <c r="BJ390" s="280">
        <f t="shared" si="124"/>
        <v>635.74</v>
      </c>
      <c r="BK390" s="280">
        <f t="shared" si="124"/>
        <v>635.74</v>
      </c>
      <c r="BL390" s="279">
        <f t="shared" ref="BL390:BL417" si="128">SUM(AZ390:BK390)</f>
        <v>7628.8799999999983</v>
      </c>
    </row>
    <row r="391" spans="1:66" x14ac:dyDescent="0.25">
      <c r="A391" s="268" t="s">
        <v>680</v>
      </c>
      <c r="B391" s="175">
        <v>1.7000000000000001E-2</v>
      </c>
      <c r="C391" s="175">
        <v>1.7000000000000001E-2</v>
      </c>
      <c r="D391" s="272">
        <v>0</v>
      </c>
      <c r="E391" s="272">
        <v>0</v>
      </c>
      <c r="F391" s="272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f t="shared" si="125"/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272">
        <v>0</v>
      </c>
      <c r="Y391" s="272">
        <v>0</v>
      </c>
      <c r="Z391" s="272">
        <v>0</v>
      </c>
      <c r="AA391" s="272">
        <v>0</v>
      </c>
      <c r="AB391" s="272">
        <v>0</v>
      </c>
      <c r="AC391" s="272">
        <v>0</v>
      </c>
      <c r="AD391" s="272">
        <v>0</v>
      </c>
      <c r="AE391" s="272">
        <v>0</v>
      </c>
      <c r="AF391" s="272">
        <v>0</v>
      </c>
      <c r="AG391" s="170">
        <f t="shared" si="126"/>
        <v>0</v>
      </c>
      <c r="AI391" s="279">
        <f t="shared" si="122"/>
        <v>0</v>
      </c>
      <c r="AJ391" s="279">
        <f t="shared" si="122"/>
        <v>0</v>
      </c>
      <c r="AK391" s="279">
        <f t="shared" si="122"/>
        <v>0</v>
      </c>
      <c r="AL391" s="279">
        <f t="shared" si="121"/>
        <v>0</v>
      </c>
      <c r="AM391" s="279">
        <f t="shared" si="121"/>
        <v>0</v>
      </c>
      <c r="AN391" s="279">
        <f t="shared" si="121"/>
        <v>0</v>
      </c>
      <c r="AO391" s="279">
        <f t="shared" si="121"/>
        <v>0</v>
      </c>
      <c r="AP391" s="279">
        <f t="shared" si="121"/>
        <v>0</v>
      </c>
      <c r="AQ391" s="279">
        <f t="shared" si="121"/>
        <v>0</v>
      </c>
      <c r="AR391" s="279">
        <f t="shared" si="109"/>
        <v>0</v>
      </c>
      <c r="AS391" s="279">
        <f t="shared" si="109"/>
        <v>0</v>
      </c>
      <c r="AT391" s="279">
        <f t="shared" si="109"/>
        <v>0</v>
      </c>
      <c r="AU391" s="280">
        <f t="shared" si="127"/>
        <v>0</v>
      </c>
      <c r="AV391" s="280">
        <f t="shared" si="123"/>
        <v>0</v>
      </c>
      <c r="AW391" s="280">
        <f t="shared" si="123"/>
        <v>0</v>
      </c>
      <c r="AX391" s="280">
        <f t="shared" si="123"/>
        <v>0</v>
      </c>
      <c r="AY391" s="280">
        <f t="shared" si="123"/>
        <v>0</v>
      </c>
      <c r="AZ391" s="280">
        <f t="shared" si="120"/>
        <v>0</v>
      </c>
      <c r="BA391" s="280">
        <f t="shared" si="120"/>
        <v>0</v>
      </c>
      <c r="BB391" s="280">
        <f t="shared" si="120"/>
        <v>0</v>
      </c>
      <c r="BC391" s="280">
        <f t="shared" si="120"/>
        <v>0</v>
      </c>
      <c r="BD391" s="280">
        <f t="shared" si="120"/>
        <v>0</v>
      </c>
      <c r="BE391" s="280">
        <f t="shared" si="120"/>
        <v>0</v>
      </c>
      <c r="BF391" s="280">
        <f t="shared" si="124"/>
        <v>0</v>
      </c>
      <c r="BG391" s="280">
        <f t="shared" si="124"/>
        <v>0</v>
      </c>
      <c r="BH391" s="280">
        <f t="shared" si="124"/>
        <v>0</v>
      </c>
      <c r="BI391" s="280">
        <f t="shared" si="124"/>
        <v>0</v>
      </c>
      <c r="BJ391" s="280">
        <f t="shared" si="124"/>
        <v>0</v>
      </c>
      <c r="BK391" s="280">
        <f t="shared" si="124"/>
        <v>0</v>
      </c>
      <c r="BL391" s="279">
        <f t="shared" si="128"/>
        <v>0</v>
      </c>
    </row>
    <row r="392" spans="1:66" x14ac:dyDescent="0.25">
      <c r="A392" s="268" t="s">
        <v>400</v>
      </c>
      <c r="B392" s="175">
        <v>7.4000000000000003E-3</v>
      </c>
      <c r="C392" s="175">
        <v>7.4000000000000003E-3</v>
      </c>
      <c r="D392" s="272">
        <v>1299094.3999999999</v>
      </c>
      <c r="E392" s="272">
        <v>1299094.3999999999</v>
      </c>
      <c r="F392" s="272">
        <v>1299343.48</v>
      </c>
      <c r="G392" s="272">
        <v>1299592.55</v>
      </c>
      <c r="H392" s="272">
        <v>1299592.55</v>
      </c>
      <c r="I392" s="272">
        <v>1299592.55</v>
      </c>
      <c r="J392" s="272">
        <v>1299592.55</v>
      </c>
      <c r="K392" s="272">
        <v>1299592.55</v>
      </c>
      <c r="L392" s="272">
        <v>1299592.55</v>
      </c>
      <c r="M392" s="272">
        <v>1299592.55</v>
      </c>
      <c r="N392" s="272">
        <v>1299592.55</v>
      </c>
      <c r="O392" s="272">
        <v>1299592.55</v>
      </c>
      <c r="P392" s="272">
        <f t="shared" si="125"/>
        <v>15593865.230000004</v>
      </c>
      <c r="Q392" s="272">
        <v>1299592.55</v>
      </c>
      <c r="R392" s="272">
        <v>1299592.55</v>
      </c>
      <c r="S392" s="272">
        <v>1299592.55</v>
      </c>
      <c r="T392" s="272">
        <v>1299592.55</v>
      </c>
      <c r="U392" s="272">
        <v>1299592.55</v>
      </c>
      <c r="V392" s="272">
        <v>1299592.55</v>
      </c>
      <c r="W392" s="272">
        <v>1299592.55</v>
      </c>
      <c r="X392" s="272">
        <v>1299592.55</v>
      </c>
      <c r="Y392" s="272">
        <v>1299592.55</v>
      </c>
      <c r="Z392" s="272">
        <v>1299592.55</v>
      </c>
      <c r="AA392" s="272">
        <v>1299592.55</v>
      </c>
      <c r="AB392" s="272">
        <v>5901581.2349999994</v>
      </c>
      <c r="AC392" s="272">
        <v>10578323.66</v>
      </c>
      <c r="AD392" s="272">
        <v>10790331.140000001</v>
      </c>
      <c r="AE392" s="272">
        <v>11064838.620000001</v>
      </c>
      <c r="AF392" s="272">
        <v>11202092.360000001</v>
      </c>
      <c r="AG392" s="170">
        <f t="shared" si="126"/>
        <v>58634314.864999995</v>
      </c>
      <c r="AI392" s="279">
        <f t="shared" si="122"/>
        <v>801.11</v>
      </c>
      <c r="AJ392" s="279">
        <f t="shared" si="122"/>
        <v>801.11</v>
      </c>
      <c r="AK392" s="279">
        <f t="shared" si="122"/>
        <v>801.26</v>
      </c>
      <c r="AL392" s="279">
        <f t="shared" si="121"/>
        <v>801.42</v>
      </c>
      <c r="AM392" s="279">
        <f t="shared" si="121"/>
        <v>801.42</v>
      </c>
      <c r="AN392" s="279">
        <f t="shared" si="121"/>
        <v>801.42</v>
      </c>
      <c r="AO392" s="279">
        <f t="shared" si="121"/>
        <v>801.42</v>
      </c>
      <c r="AP392" s="279">
        <f t="shared" si="121"/>
        <v>801.42</v>
      </c>
      <c r="AQ392" s="279">
        <f t="shared" si="121"/>
        <v>801.42</v>
      </c>
      <c r="AR392" s="279">
        <f t="shared" si="109"/>
        <v>801.42</v>
      </c>
      <c r="AS392" s="279">
        <f t="shared" si="109"/>
        <v>801.42</v>
      </c>
      <c r="AT392" s="279">
        <f t="shared" si="109"/>
        <v>801.42</v>
      </c>
      <c r="AU392" s="280">
        <f t="shared" si="127"/>
        <v>9616.26</v>
      </c>
      <c r="AV392" s="280">
        <f t="shared" si="123"/>
        <v>801.42</v>
      </c>
      <c r="AW392" s="280">
        <f t="shared" si="123"/>
        <v>801.42</v>
      </c>
      <c r="AX392" s="280">
        <f t="shared" si="123"/>
        <v>801.42</v>
      </c>
      <c r="AY392" s="280">
        <f t="shared" si="123"/>
        <v>801.42</v>
      </c>
      <c r="AZ392" s="280">
        <f t="shared" si="120"/>
        <v>801.42</v>
      </c>
      <c r="BA392" s="280">
        <f t="shared" si="120"/>
        <v>801.42</v>
      </c>
      <c r="BB392" s="280">
        <f t="shared" si="120"/>
        <v>801.42</v>
      </c>
      <c r="BC392" s="280">
        <f t="shared" si="120"/>
        <v>801.42</v>
      </c>
      <c r="BD392" s="280">
        <f t="shared" si="120"/>
        <v>801.42</v>
      </c>
      <c r="BE392" s="280">
        <f t="shared" si="120"/>
        <v>801.42</v>
      </c>
      <c r="BF392" s="280">
        <f t="shared" si="124"/>
        <v>801.42</v>
      </c>
      <c r="BG392" s="280">
        <f t="shared" si="124"/>
        <v>3639.31</v>
      </c>
      <c r="BH392" s="280">
        <f t="shared" si="124"/>
        <v>6523.3</v>
      </c>
      <c r="BI392" s="280">
        <f t="shared" si="124"/>
        <v>6654.04</v>
      </c>
      <c r="BJ392" s="280">
        <f t="shared" si="124"/>
        <v>6823.32</v>
      </c>
      <c r="BK392" s="280">
        <f t="shared" si="124"/>
        <v>6907.96</v>
      </c>
      <c r="BL392" s="279">
        <f t="shared" si="128"/>
        <v>36157.870000000003</v>
      </c>
    </row>
    <row r="393" spans="1:66" x14ac:dyDescent="0.25">
      <c r="A393" s="268" t="s">
        <v>681</v>
      </c>
      <c r="B393" s="175">
        <v>7.4000000000000003E-3</v>
      </c>
      <c r="C393" s="175">
        <v>7.4000000000000003E-3</v>
      </c>
      <c r="D393" s="272">
        <v>0</v>
      </c>
      <c r="E393" s="272">
        <v>0</v>
      </c>
      <c r="F393" s="272">
        <v>0</v>
      </c>
      <c r="G393" s="272">
        <v>0</v>
      </c>
      <c r="H393" s="272">
        <v>0</v>
      </c>
      <c r="I393" s="272">
        <v>0</v>
      </c>
      <c r="J393" s="272">
        <v>0</v>
      </c>
      <c r="K393" s="272">
        <v>0</v>
      </c>
      <c r="L393" s="272">
        <v>0</v>
      </c>
      <c r="M393" s="272">
        <v>0</v>
      </c>
      <c r="N393" s="272">
        <v>0</v>
      </c>
      <c r="O393" s="272">
        <v>0</v>
      </c>
      <c r="P393" s="272">
        <f t="shared" si="125"/>
        <v>0</v>
      </c>
      <c r="Q393" s="272">
        <v>0</v>
      </c>
      <c r="R393" s="272">
        <v>0</v>
      </c>
      <c r="S393" s="272">
        <v>0</v>
      </c>
      <c r="T393" s="272">
        <v>0</v>
      </c>
      <c r="U393" s="272">
        <v>0</v>
      </c>
      <c r="V393" s="272">
        <v>0</v>
      </c>
      <c r="W393" s="272">
        <v>0</v>
      </c>
      <c r="X393" s="272">
        <v>0</v>
      </c>
      <c r="Y393" s="272">
        <v>0</v>
      </c>
      <c r="Z393" s="272">
        <v>0</v>
      </c>
      <c r="AA393" s="272">
        <v>0</v>
      </c>
      <c r="AB393" s="272">
        <v>0</v>
      </c>
      <c r="AC393" s="272">
        <v>0</v>
      </c>
      <c r="AD393" s="272">
        <v>0</v>
      </c>
      <c r="AE393" s="272">
        <v>0</v>
      </c>
      <c r="AF393" s="272">
        <v>0</v>
      </c>
      <c r="AG393" s="170">
        <f t="shared" si="126"/>
        <v>0</v>
      </c>
      <c r="AI393" s="279">
        <f t="shared" si="122"/>
        <v>0</v>
      </c>
      <c r="AJ393" s="279">
        <f t="shared" si="122"/>
        <v>0</v>
      </c>
      <c r="AK393" s="279">
        <f t="shared" si="122"/>
        <v>0</v>
      </c>
      <c r="AL393" s="279">
        <f t="shared" si="121"/>
        <v>0</v>
      </c>
      <c r="AM393" s="279">
        <f t="shared" si="121"/>
        <v>0</v>
      </c>
      <c r="AN393" s="279">
        <f t="shared" si="121"/>
        <v>0</v>
      </c>
      <c r="AO393" s="279">
        <f t="shared" si="121"/>
        <v>0</v>
      </c>
      <c r="AP393" s="279">
        <f t="shared" si="121"/>
        <v>0</v>
      </c>
      <c r="AQ393" s="279">
        <f t="shared" si="121"/>
        <v>0</v>
      </c>
      <c r="AR393" s="279">
        <f t="shared" si="109"/>
        <v>0</v>
      </c>
      <c r="AS393" s="279">
        <f t="shared" si="109"/>
        <v>0</v>
      </c>
      <c r="AT393" s="279">
        <f t="shared" si="109"/>
        <v>0</v>
      </c>
      <c r="AU393" s="280">
        <f t="shared" si="127"/>
        <v>0</v>
      </c>
      <c r="AV393" s="280">
        <f t="shared" si="123"/>
        <v>0</v>
      </c>
      <c r="AW393" s="280">
        <f t="shared" si="123"/>
        <v>0</v>
      </c>
      <c r="AX393" s="280">
        <f t="shared" si="123"/>
        <v>0</v>
      </c>
      <c r="AY393" s="280">
        <f t="shared" si="123"/>
        <v>0</v>
      </c>
      <c r="AZ393" s="280">
        <f t="shared" si="120"/>
        <v>0</v>
      </c>
      <c r="BA393" s="280">
        <f t="shared" si="120"/>
        <v>0</v>
      </c>
      <c r="BB393" s="280">
        <f t="shared" si="120"/>
        <v>0</v>
      </c>
      <c r="BC393" s="280">
        <f t="shared" si="120"/>
        <v>0</v>
      </c>
      <c r="BD393" s="280">
        <f t="shared" si="120"/>
        <v>0</v>
      </c>
      <c r="BE393" s="280">
        <f t="shared" si="120"/>
        <v>0</v>
      </c>
      <c r="BF393" s="280">
        <f t="shared" si="124"/>
        <v>0</v>
      </c>
      <c r="BG393" s="280">
        <f t="shared" si="124"/>
        <v>0</v>
      </c>
      <c r="BH393" s="280">
        <f t="shared" si="124"/>
        <v>0</v>
      </c>
      <c r="BI393" s="280">
        <f t="shared" si="124"/>
        <v>0</v>
      </c>
      <c r="BJ393" s="280">
        <f t="shared" si="124"/>
        <v>0</v>
      </c>
      <c r="BK393" s="280">
        <f t="shared" si="124"/>
        <v>0</v>
      </c>
      <c r="BL393" s="279">
        <f t="shared" si="128"/>
        <v>0</v>
      </c>
    </row>
    <row r="394" spans="1:66" x14ac:dyDescent="0.25">
      <c r="A394" s="268" t="s">
        <v>401</v>
      </c>
      <c r="B394" s="175">
        <v>6.4000000000000003E-3</v>
      </c>
      <c r="C394" s="175">
        <v>6.4000000000000003E-3</v>
      </c>
      <c r="D394" s="272">
        <v>2075300.07</v>
      </c>
      <c r="E394" s="272">
        <v>2075300.07</v>
      </c>
      <c r="F394" s="272">
        <v>2075300.07</v>
      </c>
      <c r="G394" s="272">
        <v>2075300.07</v>
      </c>
      <c r="H394" s="272">
        <v>2075300.07</v>
      </c>
      <c r="I394" s="272">
        <v>2075300.07</v>
      </c>
      <c r="J394" s="272">
        <v>2075300.07</v>
      </c>
      <c r="K394" s="272">
        <v>2075300.07</v>
      </c>
      <c r="L394" s="272">
        <v>2075300.07</v>
      </c>
      <c r="M394" s="272">
        <v>2075300.07</v>
      </c>
      <c r="N394" s="272">
        <v>2075300.07</v>
      </c>
      <c r="O394" s="272">
        <v>2075300.07</v>
      </c>
      <c r="P394" s="272">
        <f t="shared" si="125"/>
        <v>24903600.84</v>
      </c>
      <c r="Q394" s="272">
        <v>2075300.07</v>
      </c>
      <c r="R394" s="272">
        <v>2075300.07</v>
      </c>
      <c r="S394" s="272">
        <v>2075300.07</v>
      </c>
      <c r="T394" s="272">
        <v>2075300.07</v>
      </c>
      <c r="U394" s="272">
        <v>2075300.07</v>
      </c>
      <c r="V394" s="272">
        <v>2075300.07</v>
      </c>
      <c r="W394" s="272">
        <v>2075300.07</v>
      </c>
      <c r="X394" s="272">
        <v>2075300.07</v>
      </c>
      <c r="Y394" s="272">
        <v>2075300.07</v>
      </c>
      <c r="Z394" s="272">
        <v>2075300.07</v>
      </c>
      <c r="AA394" s="272">
        <v>2075300.07</v>
      </c>
      <c r="AB394" s="272">
        <v>2075300.07</v>
      </c>
      <c r="AC394" s="272">
        <v>2075300.07</v>
      </c>
      <c r="AD394" s="272">
        <v>2075300.07</v>
      </c>
      <c r="AE394" s="272">
        <v>2075300.07</v>
      </c>
      <c r="AF394" s="272">
        <v>2075300.07</v>
      </c>
      <c r="AG394" s="170">
        <f t="shared" si="126"/>
        <v>24903600.84</v>
      </c>
      <c r="AI394" s="279">
        <f t="shared" si="122"/>
        <v>1106.83</v>
      </c>
      <c r="AJ394" s="279">
        <f t="shared" si="122"/>
        <v>1106.83</v>
      </c>
      <c r="AK394" s="279">
        <f t="shared" si="122"/>
        <v>1106.83</v>
      </c>
      <c r="AL394" s="279">
        <f t="shared" si="121"/>
        <v>1106.83</v>
      </c>
      <c r="AM394" s="279">
        <f t="shared" si="121"/>
        <v>1106.83</v>
      </c>
      <c r="AN394" s="279">
        <f t="shared" si="121"/>
        <v>1106.83</v>
      </c>
      <c r="AO394" s="279">
        <f t="shared" si="121"/>
        <v>1106.83</v>
      </c>
      <c r="AP394" s="279">
        <f t="shared" si="121"/>
        <v>1106.83</v>
      </c>
      <c r="AQ394" s="279">
        <f t="shared" si="121"/>
        <v>1106.83</v>
      </c>
      <c r="AR394" s="279">
        <f t="shared" si="109"/>
        <v>1106.83</v>
      </c>
      <c r="AS394" s="279">
        <f t="shared" si="109"/>
        <v>1106.83</v>
      </c>
      <c r="AT394" s="279">
        <f t="shared" si="109"/>
        <v>1106.83</v>
      </c>
      <c r="AU394" s="280">
        <f t="shared" si="127"/>
        <v>13281.96</v>
      </c>
      <c r="AV394" s="280">
        <f t="shared" si="123"/>
        <v>1106.83</v>
      </c>
      <c r="AW394" s="280">
        <f t="shared" si="123"/>
        <v>1106.83</v>
      </c>
      <c r="AX394" s="280">
        <f t="shared" si="123"/>
        <v>1106.83</v>
      </c>
      <c r="AY394" s="280">
        <f t="shared" si="123"/>
        <v>1106.83</v>
      </c>
      <c r="AZ394" s="280">
        <f t="shared" si="120"/>
        <v>1106.83</v>
      </c>
      <c r="BA394" s="280">
        <f t="shared" si="120"/>
        <v>1106.83</v>
      </c>
      <c r="BB394" s="280">
        <f t="shared" si="120"/>
        <v>1106.83</v>
      </c>
      <c r="BC394" s="280">
        <f t="shared" si="120"/>
        <v>1106.83</v>
      </c>
      <c r="BD394" s="280">
        <f t="shared" si="120"/>
        <v>1106.83</v>
      </c>
      <c r="BE394" s="280">
        <f t="shared" si="120"/>
        <v>1106.83</v>
      </c>
      <c r="BF394" s="280">
        <f t="shared" si="124"/>
        <v>1106.83</v>
      </c>
      <c r="BG394" s="280">
        <f t="shared" si="124"/>
        <v>1106.83</v>
      </c>
      <c r="BH394" s="280">
        <f t="shared" si="124"/>
        <v>1106.83</v>
      </c>
      <c r="BI394" s="280">
        <f t="shared" si="124"/>
        <v>1106.83</v>
      </c>
      <c r="BJ394" s="280">
        <f t="shared" si="124"/>
        <v>1106.83</v>
      </c>
      <c r="BK394" s="280">
        <f t="shared" si="124"/>
        <v>1106.83</v>
      </c>
      <c r="BL394" s="279">
        <f t="shared" si="128"/>
        <v>13281.96</v>
      </c>
    </row>
    <row r="395" spans="1:66" x14ac:dyDescent="0.25">
      <c r="A395" s="268" t="s">
        <v>682</v>
      </c>
      <c r="B395" s="175">
        <v>6.4000000000000003E-3</v>
      </c>
      <c r="C395" s="175">
        <v>6.4000000000000003E-3</v>
      </c>
      <c r="D395" s="272">
        <v>0</v>
      </c>
      <c r="E395" s="272">
        <v>0</v>
      </c>
      <c r="F395" s="272">
        <v>0</v>
      </c>
      <c r="G395" s="272">
        <v>0</v>
      </c>
      <c r="H395" s="272">
        <v>0</v>
      </c>
      <c r="I395" s="272">
        <v>0</v>
      </c>
      <c r="J395" s="272">
        <v>0</v>
      </c>
      <c r="K395" s="272">
        <v>0</v>
      </c>
      <c r="L395" s="272">
        <v>0</v>
      </c>
      <c r="M395" s="272">
        <v>0</v>
      </c>
      <c r="N395" s="272">
        <v>0</v>
      </c>
      <c r="O395" s="272">
        <v>0</v>
      </c>
      <c r="P395" s="272">
        <f t="shared" si="125"/>
        <v>0</v>
      </c>
      <c r="Q395" s="272">
        <v>0</v>
      </c>
      <c r="R395" s="272">
        <v>0</v>
      </c>
      <c r="S395" s="272">
        <v>0</v>
      </c>
      <c r="T395" s="272">
        <v>0</v>
      </c>
      <c r="U395" s="272">
        <v>0</v>
      </c>
      <c r="V395" s="272">
        <v>0</v>
      </c>
      <c r="W395" s="272">
        <v>0</v>
      </c>
      <c r="X395" s="272">
        <v>0</v>
      </c>
      <c r="Y395" s="272">
        <v>0</v>
      </c>
      <c r="Z395" s="272">
        <v>0</v>
      </c>
      <c r="AA395" s="272">
        <v>0</v>
      </c>
      <c r="AB395" s="272">
        <v>0</v>
      </c>
      <c r="AC395" s="272">
        <v>0</v>
      </c>
      <c r="AD395" s="272">
        <v>0</v>
      </c>
      <c r="AE395" s="272">
        <v>0</v>
      </c>
      <c r="AF395" s="272">
        <v>0</v>
      </c>
      <c r="AG395" s="170">
        <f t="shared" si="126"/>
        <v>0</v>
      </c>
      <c r="AI395" s="279">
        <f t="shared" si="122"/>
        <v>0</v>
      </c>
      <c r="AJ395" s="279">
        <f t="shared" si="122"/>
        <v>0</v>
      </c>
      <c r="AK395" s="279">
        <f t="shared" si="122"/>
        <v>0</v>
      </c>
      <c r="AL395" s="279">
        <f t="shared" si="121"/>
        <v>0</v>
      </c>
      <c r="AM395" s="279">
        <f t="shared" si="121"/>
        <v>0</v>
      </c>
      <c r="AN395" s="279">
        <f t="shared" si="121"/>
        <v>0</v>
      </c>
      <c r="AO395" s="279">
        <f t="shared" si="121"/>
        <v>0</v>
      </c>
      <c r="AP395" s="279">
        <f t="shared" si="121"/>
        <v>0</v>
      </c>
      <c r="AQ395" s="279">
        <f t="shared" si="121"/>
        <v>0</v>
      </c>
      <c r="AR395" s="279">
        <f t="shared" si="109"/>
        <v>0</v>
      </c>
      <c r="AS395" s="279">
        <f t="shared" si="109"/>
        <v>0</v>
      </c>
      <c r="AT395" s="279">
        <f t="shared" si="109"/>
        <v>0</v>
      </c>
      <c r="AU395" s="280">
        <f t="shared" si="127"/>
        <v>0</v>
      </c>
      <c r="AV395" s="280">
        <f t="shared" si="123"/>
        <v>0</v>
      </c>
      <c r="AW395" s="280">
        <f t="shared" si="123"/>
        <v>0</v>
      </c>
      <c r="AX395" s="280">
        <f t="shared" si="123"/>
        <v>0</v>
      </c>
      <c r="AY395" s="280">
        <f t="shared" si="123"/>
        <v>0</v>
      </c>
      <c r="AZ395" s="280">
        <f t="shared" si="120"/>
        <v>0</v>
      </c>
      <c r="BA395" s="280">
        <f t="shared" si="120"/>
        <v>0</v>
      </c>
      <c r="BB395" s="280">
        <f t="shared" si="120"/>
        <v>0</v>
      </c>
      <c r="BC395" s="280">
        <f t="shared" si="120"/>
        <v>0</v>
      </c>
      <c r="BD395" s="280">
        <f t="shared" si="120"/>
        <v>0</v>
      </c>
      <c r="BE395" s="280">
        <f t="shared" si="120"/>
        <v>0</v>
      </c>
      <c r="BF395" s="280">
        <f t="shared" si="124"/>
        <v>0</v>
      </c>
      <c r="BG395" s="280">
        <f t="shared" si="124"/>
        <v>0</v>
      </c>
      <c r="BH395" s="280">
        <f t="shared" si="124"/>
        <v>0</v>
      </c>
      <c r="BI395" s="280">
        <f t="shared" si="124"/>
        <v>0</v>
      </c>
      <c r="BJ395" s="280">
        <f t="shared" si="124"/>
        <v>0</v>
      </c>
      <c r="BK395" s="280">
        <f t="shared" si="124"/>
        <v>0</v>
      </c>
      <c r="BL395" s="279">
        <f t="shared" si="128"/>
        <v>0</v>
      </c>
    </row>
    <row r="396" spans="1:66" x14ac:dyDescent="0.25">
      <c r="A396" s="268" t="s">
        <v>402</v>
      </c>
      <c r="B396" s="175">
        <v>6.4000000000000003E-3</v>
      </c>
      <c r="C396" s="175">
        <v>6.4000000000000003E-3</v>
      </c>
      <c r="D396" s="272">
        <v>2627.41</v>
      </c>
      <c r="E396" s="272">
        <v>2627.41</v>
      </c>
      <c r="F396" s="272">
        <v>2627.41</v>
      </c>
      <c r="G396" s="272">
        <v>2627.41</v>
      </c>
      <c r="H396" s="272">
        <v>2627.41</v>
      </c>
      <c r="I396" s="272">
        <v>2627.41</v>
      </c>
      <c r="J396" s="272">
        <v>2627.41</v>
      </c>
      <c r="K396" s="272">
        <v>2627.41</v>
      </c>
      <c r="L396" s="272">
        <v>2627.41</v>
      </c>
      <c r="M396" s="272">
        <v>2627.41</v>
      </c>
      <c r="N396" s="272">
        <v>2627.41</v>
      </c>
      <c r="O396" s="272">
        <v>2627.41</v>
      </c>
      <c r="P396" s="272">
        <f t="shared" si="125"/>
        <v>31528.92</v>
      </c>
      <c r="Q396" s="272">
        <v>2627.41</v>
      </c>
      <c r="R396" s="272">
        <v>2627.41</v>
      </c>
      <c r="S396" s="272">
        <v>2627.41</v>
      </c>
      <c r="T396" s="272">
        <v>2627.41</v>
      </c>
      <c r="U396" s="272">
        <v>2627.41</v>
      </c>
      <c r="V396" s="272">
        <v>2627.41</v>
      </c>
      <c r="W396" s="272">
        <v>2627.41</v>
      </c>
      <c r="X396" s="272">
        <v>2627.41</v>
      </c>
      <c r="Y396" s="272">
        <v>2627.41</v>
      </c>
      <c r="Z396" s="272">
        <v>2627.41</v>
      </c>
      <c r="AA396" s="272">
        <v>2627.41</v>
      </c>
      <c r="AB396" s="272">
        <v>2627.41</v>
      </c>
      <c r="AC396" s="272">
        <v>2627.41</v>
      </c>
      <c r="AD396" s="272">
        <v>2627.41</v>
      </c>
      <c r="AE396" s="272">
        <v>2627.41</v>
      </c>
      <c r="AF396" s="272">
        <v>2627.41</v>
      </c>
      <c r="AG396" s="170">
        <f t="shared" si="126"/>
        <v>31528.92</v>
      </c>
      <c r="AI396" s="279">
        <f t="shared" si="122"/>
        <v>1.4</v>
      </c>
      <c r="AJ396" s="279">
        <f t="shared" si="122"/>
        <v>1.4</v>
      </c>
      <c r="AK396" s="279">
        <f t="shared" si="122"/>
        <v>1.4</v>
      </c>
      <c r="AL396" s="279">
        <f t="shared" si="121"/>
        <v>1.4</v>
      </c>
      <c r="AM396" s="279">
        <f t="shared" si="121"/>
        <v>1.4</v>
      </c>
      <c r="AN396" s="279">
        <f t="shared" si="121"/>
        <v>1.4</v>
      </c>
      <c r="AO396" s="279">
        <f t="shared" si="121"/>
        <v>1.4</v>
      </c>
      <c r="AP396" s="279">
        <f t="shared" si="121"/>
        <v>1.4</v>
      </c>
      <c r="AQ396" s="279">
        <f t="shared" si="121"/>
        <v>1.4</v>
      </c>
      <c r="AR396" s="279">
        <f t="shared" si="109"/>
        <v>1.4</v>
      </c>
      <c r="AS396" s="279">
        <f t="shared" si="109"/>
        <v>1.4</v>
      </c>
      <c r="AT396" s="279">
        <f t="shared" si="109"/>
        <v>1.4</v>
      </c>
      <c r="AU396" s="280">
        <f t="shared" si="127"/>
        <v>16.8</v>
      </c>
      <c r="AV396" s="280">
        <f t="shared" si="123"/>
        <v>1.4</v>
      </c>
      <c r="AW396" s="280">
        <f t="shared" si="123"/>
        <v>1.4</v>
      </c>
      <c r="AX396" s="280">
        <f t="shared" si="123"/>
        <v>1.4</v>
      </c>
      <c r="AY396" s="280">
        <f t="shared" si="123"/>
        <v>1.4</v>
      </c>
      <c r="AZ396" s="280">
        <f t="shared" si="120"/>
        <v>1.4</v>
      </c>
      <c r="BA396" s="280">
        <f t="shared" si="120"/>
        <v>1.4</v>
      </c>
      <c r="BB396" s="280">
        <f t="shared" si="120"/>
        <v>1.4</v>
      </c>
      <c r="BC396" s="280">
        <f t="shared" si="120"/>
        <v>1.4</v>
      </c>
      <c r="BD396" s="280">
        <f t="shared" si="120"/>
        <v>1.4</v>
      </c>
      <c r="BE396" s="280">
        <f t="shared" si="120"/>
        <v>1.4</v>
      </c>
      <c r="BF396" s="280">
        <f t="shared" si="124"/>
        <v>1.4</v>
      </c>
      <c r="BG396" s="280">
        <f t="shared" si="124"/>
        <v>1.4</v>
      </c>
      <c r="BH396" s="280">
        <f t="shared" si="124"/>
        <v>1.4</v>
      </c>
      <c r="BI396" s="280">
        <f t="shared" si="124"/>
        <v>1.4</v>
      </c>
      <c r="BJ396" s="280">
        <f t="shared" si="124"/>
        <v>1.4</v>
      </c>
      <c r="BK396" s="280">
        <f t="shared" si="124"/>
        <v>1.4</v>
      </c>
      <c r="BL396" s="279">
        <f t="shared" si="128"/>
        <v>16.8</v>
      </c>
    </row>
    <row r="397" spans="1:66" x14ac:dyDescent="0.25">
      <c r="A397" s="268" t="s">
        <v>403</v>
      </c>
      <c r="B397" s="175">
        <v>6.4000000000000003E-3</v>
      </c>
      <c r="C397" s="175">
        <v>6.4000000000000003E-3</v>
      </c>
      <c r="D397" s="272">
        <v>91001.83</v>
      </c>
      <c r="E397" s="272">
        <v>91001.83</v>
      </c>
      <c r="F397" s="272">
        <v>91001.83</v>
      </c>
      <c r="G397" s="272">
        <v>91001.83</v>
      </c>
      <c r="H397" s="272">
        <v>91001.83</v>
      </c>
      <c r="I397" s="272">
        <v>91001.83</v>
      </c>
      <c r="J397" s="272">
        <v>91001.83</v>
      </c>
      <c r="K397" s="272">
        <v>91001.83</v>
      </c>
      <c r="L397" s="272">
        <v>91001.83</v>
      </c>
      <c r="M397" s="272">
        <v>91001.83</v>
      </c>
      <c r="N397" s="272">
        <v>91001.83</v>
      </c>
      <c r="O397" s="272">
        <v>91001.83</v>
      </c>
      <c r="P397" s="272">
        <f t="shared" si="125"/>
        <v>1092021.9599999997</v>
      </c>
      <c r="Q397" s="272">
        <v>91001.83</v>
      </c>
      <c r="R397" s="272">
        <v>91001.83</v>
      </c>
      <c r="S397" s="272">
        <v>91001.83</v>
      </c>
      <c r="T397" s="272">
        <v>91001.83</v>
      </c>
      <c r="U397" s="272">
        <v>91001.83</v>
      </c>
      <c r="V397" s="272">
        <v>91001.83</v>
      </c>
      <c r="W397" s="272">
        <v>91001.83</v>
      </c>
      <c r="X397" s="272">
        <v>91001.83</v>
      </c>
      <c r="Y397" s="272">
        <v>91001.83</v>
      </c>
      <c r="Z397" s="272">
        <v>91001.83</v>
      </c>
      <c r="AA397" s="272">
        <v>91001.83</v>
      </c>
      <c r="AB397" s="272">
        <v>91001.83</v>
      </c>
      <c r="AC397" s="272">
        <v>91001.83</v>
      </c>
      <c r="AD397" s="272">
        <v>91001.83</v>
      </c>
      <c r="AE397" s="272">
        <v>91001.83</v>
      </c>
      <c r="AF397" s="272">
        <v>91001.83</v>
      </c>
      <c r="AG397" s="170">
        <f t="shared" si="126"/>
        <v>1092021.9599999997</v>
      </c>
      <c r="AI397" s="279">
        <f t="shared" si="122"/>
        <v>48.53</v>
      </c>
      <c r="AJ397" s="279">
        <f t="shared" si="122"/>
        <v>48.53</v>
      </c>
      <c r="AK397" s="279">
        <f t="shared" si="122"/>
        <v>48.53</v>
      </c>
      <c r="AL397" s="279">
        <f t="shared" si="121"/>
        <v>48.53</v>
      </c>
      <c r="AM397" s="279">
        <f t="shared" si="121"/>
        <v>48.53</v>
      </c>
      <c r="AN397" s="279">
        <f t="shared" si="121"/>
        <v>48.53</v>
      </c>
      <c r="AO397" s="279">
        <f t="shared" si="121"/>
        <v>48.53</v>
      </c>
      <c r="AP397" s="279">
        <f t="shared" si="121"/>
        <v>48.53</v>
      </c>
      <c r="AQ397" s="279">
        <f t="shared" si="121"/>
        <v>48.53</v>
      </c>
      <c r="AR397" s="279">
        <f t="shared" si="109"/>
        <v>48.53</v>
      </c>
      <c r="AS397" s="279">
        <f t="shared" si="109"/>
        <v>48.53</v>
      </c>
      <c r="AT397" s="279">
        <f t="shared" si="109"/>
        <v>48.53</v>
      </c>
      <c r="AU397" s="280">
        <f t="shared" si="127"/>
        <v>582.3599999999999</v>
      </c>
      <c r="AV397" s="280">
        <f t="shared" si="123"/>
        <v>48.53</v>
      </c>
      <c r="AW397" s="280">
        <f t="shared" si="123"/>
        <v>48.53</v>
      </c>
      <c r="AX397" s="280">
        <f t="shared" si="123"/>
        <v>48.53</v>
      </c>
      <c r="AY397" s="280">
        <f t="shared" si="123"/>
        <v>48.53</v>
      </c>
      <c r="AZ397" s="280">
        <f t="shared" si="120"/>
        <v>48.53</v>
      </c>
      <c r="BA397" s="280">
        <f t="shared" si="120"/>
        <v>48.53</v>
      </c>
      <c r="BB397" s="280">
        <f t="shared" si="120"/>
        <v>48.53</v>
      </c>
      <c r="BC397" s="280">
        <f t="shared" si="120"/>
        <v>48.53</v>
      </c>
      <c r="BD397" s="280">
        <f t="shared" si="120"/>
        <v>48.53</v>
      </c>
      <c r="BE397" s="280">
        <f t="shared" si="120"/>
        <v>48.53</v>
      </c>
      <c r="BF397" s="280">
        <f t="shared" si="124"/>
        <v>48.53</v>
      </c>
      <c r="BG397" s="280">
        <f t="shared" si="124"/>
        <v>48.53</v>
      </c>
      <c r="BH397" s="280">
        <f t="shared" si="124"/>
        <v>48.53</v>
      </c>
      <c r="BI397" s="280">
        <f t="shared" si="124"/>
        <v>48.53</v>
      </c>
      <c r="BJ397" s="280">
        <f t="shared" si="124"/>
        <v>48.53</v>
      </c>
      <c r="BK397" s="280">
        <f t="shared" si="124"/>
        <v>48.53</v>
      </c>
      <c r="BL397" s="279">
        <f t="shared" si="128"/>
        <v>582.3599999999999</v>
      </c>
    </row>
    <row r="398" spans="1:66" x14ac:dyDescent="0.25">
      <c r="A398" s="268" t="s">
        <v>404</v>
      </c>
      <c r="B398" s="175">
        <v>0</v>
      </c>
      <c r="C398" s="175">
        <v>0</v>
      </c>
      <c r="D398" s="272">
        <v>6356886.4699999997</v>
      </c>
      <c r="E398" s="272">
        <v>6356886.4699999997</v>
      </c>
      <c r="F398" s="272">
        <v>6356886.4699999997</v>
      </c>
      <c r="G398" s="272">
        <v>6474126.5099999998</v>
      </c>
      <c r="H398" s="272">
        <v>6599795.5599999996</v>
      </c>
      <c r="I398" s="272">
        <v>6608224.5700000003</v>
      </c>
      <c r="J398" s="272">
        <v>6608224.5700000003</v>
      </c>
      <c r="K398" s="272">
        <v>6608224.5700000003</v>
      </c>
      <c r="L398" s="272">
        <v>6608224.5700000003</v>
      </c>
      <c r="M398" s="272">
        <v>6608224.5700000003</v>
      </c>
      <c r="N398" s="272">
        <v>6608224.5700000003</v>
      </c>
      <c r="O398" s="272">
        <v>7309437.6800000006</v>
      </c>
      <c r="P398" s="272">
        <f t="shared" si="125"/>
        <v>79103366.580000013</v>
      </c>
      <c r="Q398" s="272">
        <v>8010650.79</v>
      </c>
      <c r="R398" s="272">
        <v>8010650.79</v>
      </c>
      <c r="S398" s="272">
        <v>8010650.79</v>
      </c>
      <c r="T398" s="272">
        <v>8010650.79</v>
      </c>
      <c r="U398" s="272">
        <v>8010650.79</v>
      </c>
      <c r="V398" s="272">
        <v>8010650.79</v>
      </c>
      <c r="W398" s="272">
        <v>8010650.79</v>
      </c>
      <c r="X398" s="272">
        <v>8010650.79</v>
      </c>
      <c r="Y398" s="272">
        <v>8010650.79</v>
      </c>
      <c r="Z398" s="272">
        <v>8010650.79</v>
      </c>
      <c r="AA398" s="272">
        <v>8010650.79</v>
      </c>
      <c r="AB398" s="272">
        <v>8160651.0949999997</v>
      </c>
      <c r="AC398" s="272">
        <v>8310651.4000000004</v>
      </c>
      <c r="AD398" s="272">
        <v>8310651.4000000004</v>
      </c>
      <c r="AE398" s="272">
        <v>8310651.4000000004</v>
      </c>
      <c r="AF398" s="272">
        <v>8310651.4000000004</v>
      </c>
      <c r="AG398" s="170">
        <f t="shared" si="126"/>
        <v>97477812.225000024</v>
      </c>
      <c r="AI398" s="279">
        <f t="shared" si="122"/>
        <v>0</v>
      </c>
      <c r="AJ398" s="279">
        <f t="shared" si="122"/>
        <v>0</v>
      </c>
      <c r="AK398" s="279">
        <f t="shared" si="122"/>
        <v>0</v>
      </c>
      <c r="AL398" s="279">
        <f t="shared" si="121"/>
        <v>0</v>
      </c>
      <c r="AM398" s="279">
        <f t="shared" si="121"/>
        <v>0</v>
      </c>
      <c r="AN398" s="279">
        <f t="shared" si="121"/>
        <v>0</v>
      </c>
      <c r="AO398" s="279">
        <f t="shared" si="121"/>
        <v>0</v>
      </c>
      <c r="AP398" s="279">
        <f t="shared" si="121"/>
        <v>0</v>
      </c>
      <c r="AQ398" s="279">
        <f t="shared" si="121"/>
        <v>0</v>
      </c>
      <c r="AR398" s="279">
        <f t="shared" si="109"/>
        <v>0</v>
      </c>
      <c r="AS398" s="279">
        <f t="shared" si="109"/>
        <v>0</v>
      </c>
      <c r="AT398" s="279">
        <f t="shared" si="109"/>
        <v>0</v>
      </c>
      <c r="AU398" s="280">
        <f t="shared" si="127"/>
        <v>0</v>
      </c>
      <c r="AV398" s="280">
        <f t="shared" si="123"/>
        <v>0</v>
      </c>
      <c r="AW398" s="280">
        <f t="shared" si="123"/>
        <v>0</v>
      </c>
      <c r="AX398" s="280">
        <f t="shared" si="123"/>
        <v>0</v>
      </c>
      <c r="AY398" s="280">
        <f t="shared" si="123"/>
        <v>0</v>
      </c>
      <c r="AZ398" s="280">
        <f t="shared" si="120"/>
        <v>0</v>
      </c>
      <c r="BA398" s="280">
        <f t="shared" si="120"/>
        <v>0</v>
      </c>
      <c r="BB398" s="280">
        <f t="shared" si="120"/>
        <v>0</v>
      </c>
      <c r="BC398" s="280">
        <f t="shared" si="120"/>
        <v>0</v>
      </c>
      <c r="BD398" s="280">
        <f t="shared" si="120"/>
        <v>0</v>
      </c>
      <c r="BE398" s="280">
        <f t="shared" si="120"/>
        <v>0</v>
      </c>
      <c r="BF398" s="280">
        <f t="shared" si="124"/>
        <v>0</v>
      </c>
      <c r="BG398" s="280">
        <f t="shared" si="124"/>
        <v>0</v>
      </c>
      <c r="BH398" s="280">
        <f t="shared" si="124"/>
        <v>0</v>
      </c>
      <c r="BI398" s="280">
        <f t="shared" si="124"/>
        <v>0</v>
      </c>
      <c r="BJ398" s="280">
        <f t="shared" si="124"/>
        <v>0</v>
      </c>
      <c r="BK398" s="280">
        <f t="shared" si="124"/>
        <v>0</v>
      </c>
      <c r="BL398" s="279">
        <f t="shared" si="128"/>
        <v>0</v>
      </c>
    </row>
    <row r="399" spans="1:66" x14ac:dyDescent="0.25">
      <c r="A399" s="268" t="s">
        <v>405</v>
      </c>
      <c r="B399" s="175">
        <v>0</v>
      </c>
      <c r="C399" s="175">
        <v>0</v>
      </c>
      <c r="D399" s="272">
        <v>2412.8200000000002</v>
      </c>
      <c r="E399" s="272">
        <v>2412.8200000000002</v>
      </c>
      <c r="F399" s="272">
        <v>2412.8200000000002</v>
      </c>
      <c r="G399" s="272">
        <v>2412.8200000000002</v>
      </c>
      <c r="H399" s="272">
        <v>2412.8200000000002</v>
      </c>
      <c r="I399" s="272">
        <v>2412.8200000000002</v>
      </c>
      <c r="J399" s="272">
        <v>2412.8200000000002</v>
      </c>
      <c r="K399" s="272">
        <v>2412.8200000000002</v>
      </c>
      <c r="L399" s="272">
        <v>2412.8200000000002</v>
      </c>
      <c r="M399" s="272">
        <v>2412.8200000000002</v>
      </c>
      <c r="N399" s="272">
        <v>2412.8200000000002</v>
      </c>
      <c r="O399" s="272">
        <v>247412.82</v>
      </c>
      <c r="P399" s="272">
        <f t="shared" si="125"/>
        <v>273953.84000000003</v>
      </c>
      <c r="Q399" s="272">
        <v>492412.82</v>
      </c>
      <c r="R399" s="272">
        <v>492412.82</v>
      </c>
      <c r="S399" s="272">
        <v>492412.82</v>
      </c>
      <c r="T399" s="272">
        <v>492412.82</v>
      </c>
      <c r="U399" s="272">
        <v>492412.82</v>
      </c>
      <c r="V399" s="272">
        <v>492412.82</v>
      </c>
      <c r="W399" s="272">
        <v>492412.82</v>
      </c>
      <c r="X399" s="272">
        <v>492412.82</v>
      </c>
      <c r="Y399" s="272">
        <v>492412.82</v>
      </c>
      <c r="Z399" s="272">
        <v>492412.82</v>
      </c>
      <c r="AA399" s="272">
        <v>492412.82</v>
      </c>
      <c r="AB399" s="272">
        <v>492412.82</v>
      </c>
      <c r="AC399" s="272">
        <v>492412.82</v>
      </c>
      <c r="AD399" s="272">
        <v>492412.82</v>
      </c>
      <c r="AE399" s="272">
        <v>492412.82</v>
      </c>
      <c r="AF399" s="272">
        <v>492412.82</v>
      </c>
      <c r="AG399" s="170">
        <f t="shared" si="126"/>
        <v>5908953.8400000008</v>
      </c>
      <c r="AI399" s="279">
        <f t="shared" si="122"/>
        <v>0</v>
      </c>
      <c r="AJ399" s="279">
        <f t="shared" si="122"/>
        <v>0</v>
      </c>
      <c r="AK399" s="279">
        <f t="shared" si="122"/>
        <v>0</v>
      </c>
      <c r="AL399" s="279">
        <f t="shared" si="121"/>
        <v>0</v>
      </c>
      <c r="AM399" s="279">
        <f t="shared" si="121"/>
        <v>0</v>
      </c>
      <c r="AN399" s="279">
        <f t="shared" si="121"/>
        <v>0</v>
      </c>
      <c r="AO399" s="279">
        <f t="shared" si="121"/>
        <v>0</v>
      </c>
      <c r="AP399" s="279">
        <f t="shared" si="121"/>
        <v>0</v>
      </c>
      <c r="AQ399" s="279">
        <f t="shared" si="121"/>
        <v>0</v>
      </c>
      <c r="AR399" s="279">
        <f t="shared" si="109"/>
        <v>0</v>
      </c>
      <c r="AS399" s="279">
        <f t="shared" si="109"/>
        <v>0</v>
      </c>
      <c r="AT399" s="279">
        <f t="shared" si="109"/>
        <v>0</v>
      </c>
      <c r="AU399" s="280">
        <f t="shared" si="127"/>
        <v>0</v>
      </c>
      <c r="AV399" s="280">
        <f t="shared" si="123"/>
        <v>0</v>
      </c>
      <c r="AW399" s="280">
        <f t="shared" si="123"/>
        <v>0</v>
      </c>
      <c r="AX399" s="280">
        <f t="shared" si="123"/>
        <v>0</v>
      </c>
      <c r="AY399" s="280">
        <f t="shared" si="123"/>
        <v>0</v>
      </c>
      <c r="AZ399" s="280">
        <f t="shared" si="120"/>
        <v>0</v>
      </c>
      <c r="BA399" s="280">
        <f t="shared" si="120"/>
        <v>0</v>
      </c>
      <c r="BB399" s="280">
        <f t="shared" si="120"/>
        <v>0</v>
      </c>
      <c r="BC399" s="280">
        <f t="shared" si="120"/>
        <v>0</v>
      </c>
      <c r="BD399" s="280">
        <f t="shared" si="120"/>
        <v>0</v>
      </c>
      <c r="BE399" s="280">
        <f t="shared" si="120"/>
        <v>0</v>
      </c>
      <c r="BF399" s="280">
        <f t="shared" si="124"/>
        <v>0</v>
      </c>
      <c r="BG399" s="280">
        <f t="shared" si="124"/>
        <v>0</v>
      </c>
      <c r="BH399" s="280">
        <f t="shared" si="124"/>
        <v>0</v>
      </c>
      <c r="BI399" s="280">
        <f t="shared" si="124"/>
        <v>0</v>
      </c>
      <c r="BJ399" s="280">
        <f t="shared" si="124"/>
        <v>0</v>
      </c>
      <c r="BK399" s="280">
        <f t="shared" si="124"/>
        <v>0</v>
      </c>
      <c r="BL399" s="279">
        <f t="shared" si="128"/>
        <v>0</v>
      </c>
    </row>
    <row r="400" spans="1:66" x14ac:dyDescent="0.25">
      <c r="A400" s="268" t="s">
        <v>406</v>
      </c>
      <c r="B400" s="175">
        <v>0</v>
      </c>
      <c r="C400" s="175">
        <v>0</v>
      </c>
      <c r="D400" s="272">
        <v>102248.61</v>
      </c>
      <c r="E400" s="272">
        <v>102248.61</v>
      </c>
      <c r="F400" s="272">
        <v>102248.61</v>
      </c>
      <c r="G400" s="272">
        <v>102248.61</v>
      </c>
      <c r="H400" s="272">
        <v>102248.61</v>
      </c>
      <c r="I400" s="272">
        <v>102248.61</v>
      </c>
      <c r="J400" s="272">
        <v>102248.61</v>
      </c>
      <c r="K400" s="272">
        <v>102248.61</v>
      </c>
      <c r="L400" s="272">
        <v>102248.61</v>
      </c>
      <c r="M400" s="272">
        <v>102248.61</v>
      </c>
      <c r="N400" s="272">
        <v>102248.61</v>
      </c>
      <c r="O400" s="272">
        <v>164748.60999999999</v>
      </c>
      <c r="P400" s="272">
        <f t="shared" si="125"/>
        <v>1289483.3199999998</v>
      </c>
      <c r="Q400" s="272">
        <v>227248.61</v>
      </c>
      <c r="R400" s="272">
        <v>227248.61</v>
      </c>
      <c r="S400" s="272">
        <v>227248.61</v>
      </c>
      <c r="T400" s="272">
        <v>227248.61</v>
      </c>
      <c r="U400" s="272">
        <v>227248.61</v>
      </c>
      <c r="V400" s="272">
        <v>227248.61</v>
      </c>
      <c r="W400" s="272">
        <v>227248.61</v>
      </c>
      <c r="X400" s="272">
        <v>227248.61</v>
      </c>
      <c r="Y400" s="272">
        <v>227248.61</v>
      </c>
      <c r="Z400" s="272">
        <v>227248.61</v>
      </c>
      <c r="AA400" s="272">
        <v>227248.61</v>
      </c>
      <c r="AB400" s="272">
        <v>227248.61</v>
      </c>
      <c r="AC400" s="272">
        <v>227248.61</v>
      </c>
      <c r="AD400" s="272">
        <v>227248.61</v>
      </c>
      <c r="AE400" s="272">
        <v>227248.61</v>
      </c>
      <c r="AF400" s="272">
        <v>227248.61</v>
      </c>
      <c r="AG400" s="170">
        <f t="shared" si="126"/>
        <v>2726983.3199999989</v>
      </c>
      <c r="AI400" s="279">
        <f t="shared" si="122"/>
        <v>0</v>
      </c>
      <c r="AJ400" s="279">
        <f t="shared" si="122"/>
        <v>0</v>
      </c>
      <c r="AK400" s="279">
        <f t="shared" si="122"/>
        <v>0</v>
      </c>
      <c r="AL400" s="279">
        <f t="shared" si="121"/>
        <v>0</v>
      </c>
      <c r="AM400" s="279">
        <f t="shared" si="121"/>
        <v>0</v>
      </c>
      <c r="AN400" s="279">
        <f t="shared" si="121"/>
        <v>0</v>
      </c>
      <c r="AO400" s="279">
        <f t="shared" si="121"/>
        <v>0</v>
      </c>
      <c r="AP400" s="279">
        <f t="shared" si="121"/>
        <v>0</v>
      </c>
      <c r="AQ400" s="279">
        <f t="shared" si="121"/>
        <v>0</v>
      </c>
      <c r="AR400" s="279">
        <f t="shared" si="109"/>
        <v>0</v>
      </c>
      <c r="AS400" s="279">
        <f t="shared" si="109"/>
        <v>0</v>
      </c>
      <c r="AT400" s="279">
        <f t="shared" si="109"/>
        <v>0</v>
      </c>
      <c r="AU400" s="280">
        <f t="shared" si="127"/>
        <v>0</v>
      </c>
      <c r="AV400" s="280">
        <f t="shared" si="123"/>
        <v>0</v>
      </c>
      <c r="AW400" s="280">
        <f t="shared" si="123"/>
        <v>0</v>
      </c>
      <c r="AX400" s="280">
        <f t="shared" si="123"/>
        <v>0</v>
      </c>
      <c r="AY400" s="280">
        <f t="shared" si="123"/>
        <v>0</v>
      </c>
      <c r="AZ400" s="280">
        <f t="shared" si="120"/>
        <v>0</v>
      </c>
      <c r="BA400" s="280">
        <f t="shared" si="120"/>
        <v>0</v>
      </c>
      <c r="BB400" s="280">
        <f t="shared" si="120"/>
        <v>0</v>
      </c>
      <c r="BC400" s="280">
        <f t="shared" si="120"/>
        <v>0</v>
      </c>
      <c r="BD400" s="280">
        <f t="shared" si="120"/>
        <v>0</v>
      </c>
      <c r="BE400" s="280">
        <f t="shared" si="120"/>
        <v>0</v>
      </c>
      <c r="BF400" s="280">
        <f t="shared" si="124"/>
        <v>0</v>
      </c>
      <c r="BG400" s="280">
        <f t="shared" si="124"/>
        <v>0</v>
      </c>
      <c r="BH400" s="280">
        <f t="shared" si="124"/>
        <v>0</v>
      </c>
      <c r="BI400" s="280">
        <f t="shared" si="124"/>
        <v>0</v>
      </c>
      <c r="BJ400" s="280">
        <f t="shared" si="124"/>
        <v>0</v>
      </c>
      <c r="BK400" s="280">
        <f t="shared" si="124"/>
        <v>0</v>
      </c>
      <c r="BL400" s="279">
        <f t="shared" si="128"/>
        <v>0</v>
      </c>
    </row>
    <row r="401" spans="1:66" x14ac:dyDescent="0.25">
      <c r="A401" s="268" t="s">
        <v>407</v>
      </c>
      <c r="B401" s="175">
        <v>0</v>
      </c>
      <c r="C401" s="175">
        <v>0</v>
      </c>
      <c r="D401" s="272">
        <v>564941.13</v>
      </c>
      <c r="E401" s="272">
        <v>564941.13</v>
      </c>
      <c r="F401" s="272">
        <v>564941.13</v>
      </c>
      <c r="G401" s="272">
        <v>564941.13</v>
      </c>
      <c r="H401" s="272">
        <v>564941.13</v>
      </c>
      <c r="I401" s="272">
        <v>564941.13</v>
      </c>
      <c r="J401" s="272">
        <v>564941.13</v>
      </c>
      <c r="K401" s="272">
        <v>564941.13</v>
      </c>
      <c r="L401" s="272">
        <v>564941.13</v>
      </c>
      <c r="M401" s="272">
        <v>564941.13</v>
      </c>
      <c r="N401" s="272">
        <v>564941.13</v>
      </c>
      <c r="O401" s="272">
        <v>564941.13</v>
      </c>
      <c r="P401" s="272">
        <f t="shared" si="125"/>
        <v>6779293.5599999996</v>
      </c>
      <c r="Q401" s="272">
        <v>564941.13</v>
      </c>
      <c r="R401" s="272">
        <v>564941.13</v>
      </c>
      <c r="S401" s="272">
        <v>564941.13</v>
      </c>
      <c r="T401" s="272">
        <v>564941.13</v>
      </c>
      <c r="U401" s="272">
        <v>564941.13</v>
      </c>
      <c r="V401" s="272">
        <v>564941.13</v>
      </c>
      <c r="W401" s="272">
        <v>564941.13</v>
      </c>
      <c r="X401" s="272">
        <v>564941.13</v>
      </c>
      <c r="Y401" s="272">
        <v>564941.13</v>
      </c>
      <c r="Z401" s="272">
        <v>564941.13</v>
      </c>
      <c r="AA401" s="272">
        <v>564941.13</v>
      </c>
      <c r="AB401" s="272">
        <v>564941.13</v>
      </c>
      <c r="AC401" s="272">
        <v>564941.13</v>
      </c>
      <c r="AD401" s="272">
        <v>564941.13</v>
      </c>
      <c r="AE401" s="272">
        <v>564941.13</v>
      </c>
      <c r="AF401" s="272">
        <v>564941.13</v>
      </c>
      <c r="AG401" s="170">
        <f t="shared" si="126"/>
        <v>6779293.5599999996</v>
      </c>
      <c r="AI401" s="279">
        <f t="shared" si="122"/>
        <v>0</v>
      </c>
      <c r="AJ401" s="279">
        <f t="shared" si="122"/>
        <v>0</v>
      </c>
      <c r="AK401" s="279">
        <f t="shared" si="122"/>
        <v>0</v>
      </c>
      <c r="AL401" s="279">
        <f t="shared" si="121"/>
        <v>0</v>
      </c>
      <c r="AM401" s="279">
        <f t="shared" si="121"/>
        <v>0</v>
      </c>
      <c r="AN401" s="279">
        <f t="shared" si="121"/>
        <v>0</v>
      </c>
      <c r="AO401" s="279">
        <f t="shared" si="121"/>
        <v>0</v>
      </c>
      <c r="AP401" s="279">
        <f t="shared" si="121"/>
        <v>0</v>
      </c>
      <c r="AQ401" s="279">
        <f t="shared" si="121"/>
        <v>0</v>
      </c>
      <c r="AR401" s="279">
        <f t="shared" si="109"/>
        <v>0</v>
      </c>
      <c r="AS401" s="279">
        <f t="shared" si="109"/>
        <v>0</v>
      </c>
      <c r="AT401" s="279">
        <f t="shared" si="109"/>
        <v>0</v>
      </c>
      <c r="AU401" s="280">
        <f t="shared" si="127"/>
        <v>0</v>
      </c>
      <c r="AV401" s="280">
        <f t="shared" si="123"/>
        <v>0</v>
      </c>
      <c r="AW401" s="280">
        <f t="shared" si="123"/>
        <v>0</v>
      </c>
      <c r="AX401" s="280">
        <f t="shared" si="123"/>
        <v>0</v>
      </c>
      <c r="AY401" s="280">
        <f t="shared" si="123"/>
        <v>0</v>
      </c>
      <c r="AZ401" s="280">
        <f t="shared" si="120"/>
        <v>0</v>
      </c>
      <c r="BA401" s="280">
        <f t="shared" si="120"/>
        <v>0</v>
      </c>
      <c r="BB401" s="280">
        <f t="shared" si="120"/>
        <v>0</v>
      </c>
      <c r="BC401" s="280">
        <f t="shared" si="120"/>
        <v>0</v>
      </c>
      <c r="BD401" s="280">
        <f t="shared" si="120"/>
        <v>0</v>
      </c>
      <c r="BE401" s="280">
        <f t="shared" si="120"/>
        <v>0</v>
      </c>
      <c r="BF401" s="280">
        <f t="shared" si="124"/>
        <v>0</v>
      </c>
      <c r="BG401" s="280">
        <f t="shared" si="124"/>
        <v>0</v>
      </c>
      <c r="BH401" s="280">
        <f t="shared" si="124"/>
        <v>0</v>
      </c>
      <c r="BI401" s="280">
        <f t="shared" si="124"/>
        <v>0</v>
      </c>
      <c r="BJ401" s="280">
        <f t="shared" si="124"/>
        <v>0</v>
      </c>
      <c r="BK401" s="280">
        <f t="shared" si="124"/>
        <v>0</v>
      </c>
      <c r="BL401" s="279">
        <f t="shared" si="128"/>
        <v>0</v>
      </c>
    </row>
    <row r="402" spans="1:66" x14ac:dyDescent="0.25">
      <c r="A402" s="268" t="s">
        <v>408</v>
      </c>
      <c r="B402" s="175">
        <v>2.1499999999999998E-2</v>
      </c>
      <c r="C402" s="175">
        <v>2.1499999999999998E-2</v>
      </c>
      <c r="D402" s="272">
        <v>13865217.619999999</v>
      </c>
      <c r="E402" s="272">
        <v>13962865.17</v>
      </c>
      <c r="F402" s="272">
        <v>14202496.060000001</v>
      </c>
      <c r="G402" s="272">
        <v>13984661.74</v>
      </c>
      <c r="H402" s="272">
        <v>13594671.09</v>
      </c>
      <c r="I402" s="272">
        <v>13590514.5</v>
      </c>
      <c r="J402" s="272">
        <v>14105995.064999999</v>
      </c>
      <c r="K402" s="272">
        <v>15046299.785</v>
      </c>
      <c r="L402" s="272">
        <v>15945149.850000001</v>
      </c>
      <c r="M402" s="272">
        <v>17040075.560000002</v>
      </c>
      <c r="N402" s="272">
        <v>18281375.160000004</v>
      </c>
      <c r="O402" s="272">
        <v>19558139.870000005</v>
      </c>
      <c r="P402" s="272">
        <f t="shared" si="125"/>
        <v>183177461.47</v>
      </c>
      <c r="Q402" s="272">
        <v>20611707.990000006</v>
      </c>
      <c r="R402" s="272">
        <v>21406117.830000006</v>
      </c>
      <c r="S402" s="272">
        <v>22200529.600000009</v>
      </c>
      <c r="T402" s="272">
        <v>22994940.020000011</v>
      </c>
      <c r="U402" s="272">
        <v>23789349.995000008</v>
      </c>
      <c r="V402" s="272">
        <v>24583765.780000009</v>
      </c>
      <c r="W402" s="272">
        <v>25378179.395000007</v>
      </c>
      <c r="X402" s="272">
        <v>26172585.20000001</v>
      </c>
      <c r="Y402" s="272">
        <v>26967000.835000008</v>
      </c>
      <c r="Z402" s="272">
        <v>27761421.31000001</v>
      </c>
      <c r="AA402" s="272">
        <v>28555838.860000007</v>
      </c>
      <c r="AB402" s="272">
        <v>29693229.135000005</v>
      </c>
      <c r="AC402" s="272">
        <v>30787598.36500001</v>
      </c>
      <c r="AD402" s="272">
        <v>31495978.345000006</v>
      </c>
      <c r="AE402" s="272">
        <v>32204358.305000007</v>
      </c>
      <c r="AF402" s="272">
        <v>32938673.105000008</v>
      </c>
      <c r="AG402" s="170">
        <f t="shared" si="126"/>
        <v>340327978.63000011</v>
      </c>
      <c r="AI402" s="279">
        <f t="shared" si="122"/>
        <v>24841.85</v>
      </c>
      <c r="AJ402" s="279">
        <f t="shared" si="122"/>
        <v>25016.799999999999</v>
      </c>
      <c r="AK402" s="279">
        <f t="shared" si="122"/>
        <v>25446.14</v>
      </c>
      <c r="AL402" s="279">
        <f t="shared" si="121"/>
        <v>25055.85</v>
      </c>
      <c r="AM402" s="279">
        <f t="shared" si="121"/>
        <v>24357.119999999999</v>
      </c>
      <c r="AN402" s="279">
        <f t="shared" si="121"/>
        <v>24349.67</v>
      </c>
      <c r="AO402" s="279">
        <f t="shared" si="121"/>
        <v>25273.24</v>
      </c>
      <c r="AP402" s="279">
        <f t="shared" si="121"/>
        <v>26957.95</v>
      </c>
      <c r="AQ402" s="279">
        <f t="shared" si="121"/>
        <v>28568.39</v>
      </c>
      <c r="AR402" s="279">
        <f t="shared" si="109"/>
        <v>30530.14</v>
      </c>
      <c r="AS402" s="279">
        <f t="shared" si="109"/>
        <v>32754.13</v>
      </c>
      <c r="AT402" s="279">
        <f t="shared" si="109"/>
        <v>35041.67</v>
      </c>
      <c r="AU402" s="280">
        <f t="shared" si="127"/>
        <v>328192.95</v>
      </c>
      <c r="AV402" s="280">
        <f t="shared" si="123"/>
        <v>36929.31</v>
      </c>
      <c r="AW402" s="280">
        <f t="shared" si="123"/>
        <v>38352.629999999997</v>
      </c>
      <c r="AX402" s="280">
        <f t="shared" si="123"/>
        <v>39775.949999999997</v>
      </c>
      <c r="AY402" s="280">
        <f t="shared" si="123"/>
        <v>41199.269999999997</v>
      </c>
      <c r="AZ402" s="280">
        <f t="shared" si="120"/>
        <v>42622.59</v>
      </c>
      <c r="BA402" s="280">
        <f t="shared" si="120"/>
        <v>44045.91</v>
      </c>
      <c r="BB402" s="280">
        <f t="shared" si="120"/>
        <v>45469.24</v>
      </c>
      <c r="BC402" s="280">
        <f t="shared" si="120"/>
        <v>46892.55</v>
      </c>
      <c r="BD402" s="280">
        <f t="shared" si="120"/>
        <v>48315.88</v>
      </c>
      <c r="BE402" s="280">
        <f t="shared" si="120"/>
        <v>49739.21</v>
      </c>
      <c r="BF402" s="280">
        <f t="shared" si="124"/>
        <v>51162.54</v>
      </c>
      <c r="BG402" s="280">
        <f t="shared" si="124"/>
        <v>53200.37</v>
      </c>
      <c r="BH402" s="280">
        <f t="shared" si="124"/>
        <v>55161.11</v>
      </c>
      <c r="BI402" s="280">
        <f t="shared" si="124"/>
        <v>56430.29</v>
      </c>
      <c r="BJ402" s="280">
        <f t="shared" si="124"/>
        <v>57699.48</v>
      </c>
      <c r="BK402" s="280">
        <f t="shared" si="124"/>
        <v>59015.12</v>
      </c>
      <c r="BL402" s="279">
        <f t="shared" si="128"/>
        <v>609754.28999999992</v>
      </c>
    </row>
    <row r="403" spans="1:66" x14ac:dyDescent="0.25">
      <c r="A403" s="268" t="s">
        <v>409</v>
      </c>
      <c r="B403" s="175">
        <v>2.1499999999999998E-2</v>
      </c>
      <c r="C403" s="175">
        <v>2.1499999999999998E-2</v>
      </c>
      <c r="D403" s="272">
        <v>2545.13</v>
      </c>
      <c r="E403" s="272">
        <v>2545.13</v>
      </c>
      <c r="F403" s="272">
        <v>2545.13</v>
      </c>
      <c r="G403" s="272">
        <v>2545.13</v>
      </c>
      <c r="H403" s="272">
        <v>2545.13</v>
      </c>
      <c r="I403" s="272">
        <v>2545.13</v>
      </c>
      <c r="J403" s="272">
        <v>2545.13</v>
      </c>
      <c r="K403" s="272">
        <v>2545.13</v>
      </c>
      <c r="L403" s="272">
        <v>2545.13</v>
      </c>
      <c r="M403" s="272">
        <v>2545.13</v>
      </c>
      <c r="N403" s="272">
        <v>2545.13</v>
      </c>
      <c r="O403" s="272">
        <v>2545.13</v>
      </c>
      <c r="P403" s="272">
        <f t="shared" si="125"/>
        <v>30541.560000000009</v>
      </c>
      <c r="Q403" s="272">
        <v>2545.13</v>
      </c>
      <c r="R403" s="272">
        <v>2545.13</v>
      </c>
      <c r="S403" s="272">
        <v>2545.13</v>
      </c>
      <c r="T403" s="272">
        <v>2545.13</v>
      </c>
      <c r="U403" s="272">
        <v>2545.13</v>
      </c>
      <c r="V403" s="272">
        <v>2545.13</v>
      </c>
      <c r="W403" s="272">
        <v>2545.13</v>
      </c>
      <c r="X403" s="272">
        <v>2545.13</v>
      </c>
      <c r="Y403" s="272">
        <v>2545.13</v>
      </c>
      <c r="Z403" s="272">
        <v>2545.13</v>
      </c>
      <c r="AA403" s="272">
        <v>2545.13</v>
      </c>
      <c r="AB403" s="272">
        <v>2545.13</v>
      </c>
      <c r="AC403" s="272">
        <v>2545.13</v>
      </c>
      <c r="AD403" s="272">
        <v>2545.13</v>
      </c>
      <c r="AE403" s="272">
        <v>2545.13</v>
      </c>
      <c r="AF403" s="272">
        <v>2545.13</v>
      </c>
      <c r="AG403" s="170">
        <f t="shared" si="126"/>
        <v>30541.560000000009</v>
      </c>
      <c r="AI403" s="279">
        <f t="shared" si="122"/>
        <v>4.5599999999999996</v>
      </c>
      <c r="AJ403" s="279">
        <f t="shared" si="122"/>
        <v>4.5599999999999996</v>
      </c>
      <c r="AK403" s="279">
        <f t="shared" si="122"/>
        <v>4.5599999999999996</v>
      </c>
      <c r="AL403" s="279">
        <f t="shared" si="121"/>
        <v>4.5599999999999996</v>
      </c>
      <c r="AM403" s="279">
        <f t="shared" si="121"/>
        <v>4.5599999999999996</v>
      </c>
      <c r="AN403" s="279">
        <f t="shared" si="121"/>
        <v>4.5599999999999996</v>
      </c>
      <c r="AO403" s="279">
        <f t="shared" si="121"/>
        <v>4.5599999999999996</v>
      </c>
      <c r="AP403" s="279">
        <f t="shared" si="121"/>
        <v>4.5599999999999996</v>
      </c>
      <c r="AQ403" s="279">
        <f t="shared" si="121"/>
        <v>4.5599999999999996</v>
      </c>
      <c r="AR403" s="279">
        <f t="shared" si="109"/>
        <v>4.5599999999999996</v>
      </c>
      <c r="AS403" s="279">
        <f t="shared" si="109"/>
        <v>4.5599999999999996</v>
      </c>
      <c r="AT403" s="279">
        <f t="shared" si="109"/>
        <v>4.5599999999999996</v>
      </c>
      <c r="AU403" s="280">
        <f t="shared" si="127"/>
        <v>54.720000000000006</v>
      </c>
      <c r="AV403" s="280">
        <f t="shared" si="123"/>
        <v>4.5599999999999996</v>
      </c>
      <c r="AW403" s="280">
        <f t="shared" si="123"/>
        <v>4.5599999999999996</v>
      </c>
      <c r="AX403" s="280">
        <f t="shared" si="123"/>
        <v>4.5599999999999996</v>
      </c>
      <c r="AY403" s="280">
        <f t="shared" si="123"/>
        <v>4.5599999999999996</v>
      </c>
      <c r="AZ403" s="280">
        <f t="shared" si="120"/>
        <v>4.5599999999999996</v>
      </c>
      <c r="BA403" s="280">
        <f t="shared" si="120"/>
        <v>4.5599999999999996</v>
      </c>
      <c r="BB403" s="280">
        <f t="shared" si="120"/>
        <v>4.5599999999999996</v>
      </c>
      <c r="BC403" s="280">
        <f t="shared" si="120"/>
        <v>4.5599999999999996</v>
      </c>
      <c r="BD403" s="280">
        <f t="shared" si="120"/>
        <v>4.5599999999999996</v>
      </c>
      <c r="BE403" s="280">
        <f t="shared" si="120"/>
        <v>4.5599999999999996</v>
      </c>
      <c r="BF403" s="280">
        <f t="shared" si="124"/>
        <v>4.5599999999999996</v>
      </c>
      <c r="BG403" s="280">
        <f t="shared" si="124"/>
        <v>4.5599999999999996</v>
      </c>
      <c r="BH403" s="280">
        <f t="shared" si="124"/>
        <v>4.5599999999999996</v>
      </c>
      <c r="BI403" s="280">
        <f t="shared" si="124"/>
        <v>4.5599999999999996</v>
      </c>
      <c r="BJ403" s="280">
        <f t="shared" si="124"/>
        <v>4.5599999999999996</v>
      </c>
      <c r="BK403" s="280">
        <f t="shared" si="124"/>
        <v>4.5599999999999996</v>
      </c>
      <c r="BL403" s="279">
        <f t="shared" si="128"/>
        <v>54.720000000000006</v>
      </c>
    </row>
    <row r="404" spans="1:66" x14ac:dyDescent="0.25">
      <c r="A404" s="268" t="s">
        <v>410</v>
      </c>
      <c r="B404" s="175">
        <v>2.1499999999999998E-2</v>
      </c>
      <c r="C404" s="175">
        <v>2.1499999999999998E-2</v>
      </c>
      <c r="D404" s="272">
        <v>570187.38</v>
      </c>
      <c r="E404" s="272">
        <v>570187.38</v>
      </c>
      <c r="F404" s="272">
        <v>570187.38</v>
      </c>
      <c r="G404" s="272">
        <v>570187.38</v>
      </c>
      <c r="H404" s="272">
        <v>580604.75</v>
      </c>
      <c r="I404" s="272">
        <v>591022.11</v>
      </c>
      <c r="J404" s="272">
        <v>598022.11</v>
      </c>
      <c r="K404" s="272">
        <v>605022.11</v>
      </c>
      <c r="L404" s="272">
        <v>625022.11</v>
      </c>
      <c r="M404" s="272">
        <v>652597.11</v>
      </c>
      <c r="N404" s="272">
        <v>660172.11</v>
      </c>
      <c r="O404" s="272">
        <v>717525.57</v>
      </c>
      <c r="P404" s="272">
        <f t="shared" si="125"/>
        <v>7310737.5000000009</v>
      </c>
      <c r="Q404" s="272">
        <v>774879.03</v>
      </c>
      <c r="R404" s="272">
        <v>774879.03</v>
      </c>
      <c r="S404" s="272">
        <v>774879.03</v>
      </c>
      <c r="T404" s="272">
        <v>774879.03</v>
      </c>
      <c r="U404" s="272">
        <v>774879.03</v>
      </c>
      <c r="V404" s="272">
        <v>774879.03</v>
      </c>
      <c r="W404" s="272">
        <v>774879.03</v>
      </c>
      <c r="X404" s="272">
        <v>774879.03</v>
      </c>
      <c r="Y404" s="272">
        <v>774879.03</v>
      </c>
      <c r="Z404" s="272">
        <v>774879.03</v>
      </c>
      <c r="AA404" s="272">
        <v>774879.03</v>
      </c>
      <c r="AB404" s="272">
        <v>774879.03</v>
      </c>
      <c r="AC404" s="272">
        <v>774879.03</v>
      </c>
      <c r="AD404" s="272">
        <v>774879.03</v>
      </c>
      <c r="AE404" s="272">
        <v>774879.03</v>
      </c>
      <c r="AF404" s="272">
        <v>774879.03</v>
      </c>
      <c r="AG404" s="170">
        <f t="shared" si="126"/>
        <v>9298548.3600000013</v>
      </c>
      <c r="AI404" s="279">
        <f t="shared" si="122"/>
        <v>1021.59</v>
      </c>
      <c r="AJ404" s="279">
        <f t="shared" si="122"/>
        <v>1021.59</v>
      </c>
      <c r="AK404" s="279">
        <f t="shared" si="122"/>
        <v>1021.59</v>
      </c>
      <c r="AL404" s="279">
        <f t="shared" si="121"/>
        <v>1021.59</v>
      </c>
      <c r="AM404" s="279">
        <f t="shared" si="121"/>
        <v>1040.25</v>
      </c>
      <c r="AN404" s="279">
        <f t="shared" si="121"/>
        <v>1058.9100000000001</v>
      </c>
      <c r="AO404" s="279">
        <f t="shared" si="121"/>
        <v>1071.46</v>
      </c>
      <c r="AP404" s="279">
        <f t="shared" si="121"/>
        <v>1084</v>
      </c>
      <c r="AQ404" s="279">
        <f t="shared" si="121"/>
        <v>1119.83</v>
      </c>
      <c r="AR404" s="279">
        <f t="shared" si="109"/>
        <v>1169.24</v>
      </c>
      <c r="AS404" s="279">
        <f t="shared" si="109"/>
        <v>1182.81</v>
      </c>
      <c r="AT404" s="279">
        <f t="shared" si="109"/>
        <v>1285.57</v>
      </c>
      <c r="AU404" s="280">
        <f t="shared" si="127"/>
        <v>13098.429999999998</v>
      </c>
      <c r="AV404" s="280">
        <f t="shared" si="123"/>
        <v>1388.32</v>
      </c>
      <c r="AW404" s="280">
        <f t="shared" si="123"/>
        <v>1388.32</v>
      </c>
      <c r="AX404" s="280">
        <f t="shared" si="123"/>
        <v>1388.32</v>
      </c>
      <c r="AY404" s="280">
        <f t="shared" si="123"/>
        <v>1388.32</v>
      </c>
      <c r="AZ404" s="280">
        <f t="shared" si="120"/>
        <v>1388.32</v>
      </c>
      <c r="BA404" s="280">
        <f t="shared" si="120"/>
        <v>1388.32</v>
      </c>
      <c r="BB404" s="280">
        <f t="shared" si="120"/>
        <v>1388.32</v>
      </c>
      <c r="BC404" s="280">
        <f t="shared" si="120"/>
        <v>1388.32</v>
      </c>
      <c r="BD404" s="280">
        <f t="shared" si="120"/>
        <v>1388.32</v>
      </c>
      <c r="BE404" s="280">
        <f t="shared" si="120"/>
        <v>1388.32</v>
      </c>
      <c r="BF404" s="280">
        <f t="shared" si="124"/>
        <v>1388.32</v>
      </c>
      <c r="BG404" s="280">
        <f t="shared" si="124"/>
        <v>1388.32</v>
      </c>
      <c r="BH404" s="280">
        <f t="shared" si="124"/>
        <v>1388.32</v>
      </c>
      <c r="BI404" s="280">
        <f t="shared" si="124"/>
        <v>1388.32</v>
      </c>
      <c r="BJ404" s="280">
        <f t="shared" si="124"/>
        <v>1388.32</v>
      </c>
      <c r="BK404" s="280">
        <f t="shared" si="124"/>
        <v>1388.32</v>
      </c>
      <c r="BL404" s="279">
        <f t="shared" si="128"/>
        <v>16659.84</v>
      </c>
    </row>
    <row r="405" spans="1:66" x14ac:dyDescent="0.25">
      <c r="A405" s="268" t="s">
        <v>411</v>
      </c>
      <c r="B405" s="175">
        <v>2.29E-2</v>
      </c>
      <c r="C405" s="175">
        <v>2.29E-2</v>
      </c>
      <c r="D405" s="272">
        <v>189798859.87</v>
      </c>
      <c r="E405" s="272">
        <v>189939749.31999999</v>
      </c>
      <c r="F405" s="272">
        <v>189944407.31</v>
      </c>
      <c r="G405" s="272">
        <v>190965814</v>
      </c>
      <c r="H405" s="272">
        <v>192238525.44</v>
      </c>
      <c r="I405" s="272">
        <v>192993904.59999999</v>
      </c>
      <c r="J405" s="272">
        <v>197950948.29499999</v>
      </c>
      <c r="K405" s="272">
        <v>202774930.73500001</v>
      </c>
      <c r="L405" s="272">
        <v>203294464.495</v>
      </c>
      <c r="M405" s="272">
        <v>205529969.72000003</v>
      </c>
      <c r="N405" s="272">
        <v>207922365.095</v>
      </c>
      <c r="O405" s="272">
        <v>220047910.07000002</v>
      </c>
      <c r="P405" s="272">
        <f t="shared" si="125"/>
        <v>2383401848.9500003</v>
      </c>
      <c r="Q405" s="272">
        <v>231860112.66000003</v>
      </c>
      <c r="R405" s="272">
        <v>232045338.64000005</v>
      </c>
      <c r="S405" s="272">
        <v>232833053.37500006</v>
      </c>
      <c r="T405" s="272">
        <v>233730838.75000003</v>
      </c>
      <c r="U405" s="272">
        <v>234167581.20000002</v>
      </c>
      <c r="V405" s="272">
        <v>235946498.73500001</v>
      </c>
      <c r="W405" s="272">
        <v>237816621.28</v>
      </c>
      <c r="X405" s="272">
        <v>238439215.79499996</v>
      </c>
      <c r="Y405" s="272">
        <v>239806050.625</v>
      </c>
      <c r="Z405" s="272">
        <v>241109656.99000001</v>
      </c>
      <c r="AA405" s="272">
        <v>241631925.07999998</v>
      </c>
      <c r="AB405" s="272">
        <v>249809595.70499998</v>
      </c>
      <c r="AC405" s="272">
        <v>257854062.99499997</v>
      </c>
      <c r="AD405" s="272">
        <v>258131285.95500001</v>
      </c>
      <c r="AE405" s="272">
        <v>259168205.06</v>
      </c>
      <c r="AF405" s="272">
        <v>260350073.715</v>
      </c>
      <c r="AG405" s="170">
        <f t="shared" si="126"/>
        <v>2954230773.1349998</v>
      </c>
      <c r="AI405" s="279">
        <f t="shared" si="122"/>
        <v>362199.49</v>
      </c>
      <c r="AJ405" s="279">
        <f t="shared" si="122"/>
        <v>362468.35</v>
      </c>
      <c r="AK405" s="279">
        <f t="shared" si="122"/>
        <v>362477.24</v>
      </c>
      <c r="AL405" s="279">
        <f t="shared" si="121"/>
        <v>364426.43</v>
      </c>
      <c r="AM405" s="279">
        <f t="shared" si="121"/>
        <v>366855.19</v>
      </c>
      <c r="AN405" s="279">
        <f t="shared" si="121"/>
        <v>368296.7</v>
      </c>
      <c r="AO405" s="279">
        <f t="shared" si="121"/>
        <v>377756.39</v>
      </c>
      <c r="AP405" s="279">
        <f t="shared" si="121"/>
        <v>386962.16</v>
      </c>
      <c r="AQ405" s="279">
        <f t="shared" si="121"/>
        <v>387953.6</v>
      </c>
      <c r="AR405" s="279">
        <f t="shared" si="109"/>
        <v>392219.69</v>
      </c>
      <c r="AS405" s="279">
        <f t="shared" si="109"/>
        <v>396785.18</v>
      </c>
      <c r="AT405" s="279">
        <f t="shared" si="109"/>
        <v>419924.76</v>
      </c>
      <c r="AU405" s="280">
        <f t="shared" si="127"/>
        <v>4548325.1800000006</v>
      </c>
      <c r="AV405" s="280">
        <f t="shared" si="123"/>
        <v>442466.38</v>
      </c>
      <c r="AW405" s="280">
        <f t="shared" si="123"/>
        <v>442819.85</v>
      </c>
      <c r="AX405" s="280">
        <f t="shared" si="123"/>
        <v>444323.08</v>
      </c>
      <c r="AY405" s="280">
        <f t="shared" si="123"/>
        <v>446036.35</v>
      </c>
      <c r="AZ405" s="280">
        <f t="shared" si="120"/>
        <v>446869.8</v>
      </c>
      <c r="BA405" s="280">
        <f t="shared" si="120"/>
        <v>450264.57</v>
      </c>
      <c r="BB405" s="280">
        <f t="shared" si="120"/>
        <v>453833.39</v>
      </c>
      <c r="BC405" s="280">
        <f t="shared" si="120"/>
        <v>455021.5</v>
      </c>
      <c r="BD405" s="280">
        <f t="shared" si="120"/>
        <v>457629.88</v>
      </c>
      <c r="BE405" s="280">
        <f t="shared" si="120"/>
        <v>460117.6</v>
      </c>
      <c r="BF405" s="280">
        <f t="shared" si="124"/>
        <v>461114.26</v>
      </c>
      <c r="BG405" s="280">
        <f t="shared" si="124"/>
        <v>476719.98</v>
      </c>
      <c r="BH405" s="280">
        <f t="shared" si="124"/>
        <v>492071.5</v>
      </c>
      <c r="BI405" s="280">
        <f t="shared" si="124"/>
        <v>492600.54</v>
      </c>
      <c r="BJ405" s="280">
        <f t="shared" si="124"/>
        <v>494579.32</v>
      </c>
      <c r="BK405" s="280">
        <f t="shared" si="124"/>
        <v>496834.72</v>
      </c>
      <c r="BL405" s="279">
        <f t="shared" si="128"/>
        <v>5637657.0599999996</v>
      </c>
    </row>
    <row r="406" spans="1:66" x14ac:dyDescent="0.25">
      <c r="A406" s="268" t="s">
        <v>412</v>
      </c>
      <c r="B406" s="175">
        <v>2.29E-2</v>
      </c>
      <c r="C406" s="175">
        <v>2.29E-2</v>
      </c>
      <c r="D406" s="272">
        <v>66880.149999999994</v>
      </c>
      <c r="E406" s="272">
        <v>66880.149999999994</v>
      </c>
      <c r="F406" s="272">
        <v>66880.149999999994</v>
      </c>
      <c r="G406" s="272">
        <v>66880.149999999994</v>
      </c>
      <c r="H406" s="272">
        <v>66880.149999999994</v>
      </c>
      <c r="I406" s="272">
        <v>66880.149999999994</v>
      </c>
      <c r="J406" s="272">
        <v>66880.149999999994</v>
      </c>
      <c r="K406" s="272">
        <v>66880.149999999994</v>
      </c>
      <c r="L406" s="272">
        <v>66880.149999999994</v>
      </c>
      <c r="M406" s="272">
        <v>66880.149999999994</v>
      </c>
      <c r="N406" s="272">
        <v>66880.149999999994</v>
      </c>
      <c r="O406" s="272">
        <v>66880.149999999994</v>
      </c>
      <c r="P406" s="272">
        <f t="shared" si="125"/>
        <v>802561.80000000016</v>
      </c>
      <c r="Q406" s="272">
        <v>66880.149999999994</v>
      </c>
      <c r="R406" s="272">
        <v>66880.149999999994</v>
      </c>
      <c r="S406" s="272">
        <v>66880.149999999994</v>
      </c>
      <c r="T406" s="272">
        <v>66880.149999999994</v>
      </c>
      <c r="U406" s="272">
        <v>66880.149999999994</v>
      </c>
      <c r="V406" s="272">
        <v>66880.149999999994</v>
      </c>
      <c r="W406" s="272">
        <v>66880.149999999994</v>
      </c>
      <c r="X406" s="272">
        <v>66880.149999999994</v>
      </c>
      <c r="Y406" s="272">
        <v>66880.149999999994</v>
      </c>
      <c r="Z406" s="272">
        <v>66880.149999999994</v>
      </c>
      <c r="AA406" s="272">
        <v>66880.149999999994</v>
      </c>
      <c r="AB406" s="272">
        <v>66880.149999999994</v>
      </c>
      <c r="AC406" s="272">
        <v>66880.149999999994</v>
      </c>
      <c r="AD406" s="272">
        <v>66880.149999999994</v>
      </c>
      <c r="AE406" s="272">
        <v>66880.149999999994</v>
      </c>
      <c r="AF406" s="272">
        <v>66880.149999999994</v>
      </c>
      <c r="AG406" s="170">
        <f t="shared" si="126"/>
        <v>802561.80000000016</v>
      </c>
      <c r="AI406" s="279">
        <f t="shared" si="122"/>
        <v>127.63</v>
      </c>
      <c r="AJ406" s="279">
        <f t="shared" si="122"/>
        <v>127.63</v>
      </c>
      <c r="AK406" s="279">
        <f t="shared" si="122"/>
        <v>127.63</v>
      </c>
      <c r="AL406" s="279">
        <f t="shared" si="121"/>
        <v>127.63</v>
      </c>
      <c r="AM406" s="279">
        <f t="shared" si="121"/>
        <v>127.63</v>
      </c>
      <c r="AN406" s="279">
        <f t="shared" si="121"/>
        <v>127.63</v>
      </c>
      <c r="AO406" s="279">
        <f t="shared" ref="AO406:AT451" si="129">ROUND(J406*$B406/12,2)</f>
        <v>127.63</v>
      </c>
      <c r="AP406" s="279">
        <f t="shared" si="129"/>
        <v>127.63</v>
      </c>
      <c r="AQ406" s="279">
        <f t="shared" si="129"/>
        <v>127.63</v>
      </c>
      <c r="AR406" s="279">
        <f t="shared" si="109"/>
        <v>127.63</v>
      </c>
      <c r="AS406" s="279">
        <f t="shared" si="109"/>
        <v>127.63</v>
      </c>
      <c r="AT406" s="279">
        <f t="shared" si="109"/>
        <v>127.63</v>
      </c>
      <c r="AU406" s="280">
        <f t="shared" si="127"/>
        <v>1531.5600000000004</v>
      </c>
      <c r="AV406" s="280">
        <f t="shared" si="123"/>
        <v>127.63</v>
      </c>
      <c r="AW406" s="280">
        <f t="shared" si="123"/>
        <v>127.63</v>
      </c>
      <c r="AX406" s="280">
        <f t="shared" si="123"/>
        <v>127.63</v>
      </c>
      <c r="AY406" s="280">
        <f t="shared" si="123"/>
        <v>127.63</v>
      </c>
      <c r="AZ406" s="280">
        <f t="shared" si="120"/>
        <v>127.63</v>
      </c>
      <c r="BA406" s="280">
        <f t="shared" si="120"/>
        <v>127.63</v>
      </c>
      <c r="BB406" s="280">
        <f t="shared" si="120"/>
        <v>127.63</v>
      </c>
      <c r="BC406" s="280">
        <f t="shared" si="120"/>
        <v>127.63</v>
      </c>
      <c r="BD406" s="280">
        <f t="shared" si="120"/>
        <v>127.63</v>
      </c>
      <c r="BE406" s="280">
        <f t="shared" si="120"/>
        <v>127.63</v>
      </c>
      <c r="BF406" s="280">
        <f t="shared" si="124"/>
        <v>127.63</v>
      </c>
      <c r="BG406" s="280">
        <f t="shared" si="124"/>
        <v>127.63</v>
      </c>
      <c r="BH406" s="280">
        <f t="shared" si="124"/>
        <v>127.63</v>
      </c>
      <c r="BI406" s="280">
        <f t="shared" si="124"/>
        <v>127.63</v>
      </c>
      <c r="BJ406" s="280">
        <f t="shared" si="124"/>
        <v>127.63</v>
      </c>
      <c r="BK406" s="280">
        <f t="shared" si="124"/>
        <v>127.63</v>
      </c>
      <c r="BL406" s="279">
        <f t="shared" si="128"/>
        <v>1531.5600000000004</v>
      </c>
    </row>
    <row r="407" spans="1:66" x14ac:dyDescent="0.25">
      <c r="A407" s="268" t="s">
        <v>413</v>
      </c>
      <c r="B407" s="175">
        <v>2.29E-2</v>
      </c>
      <c r="C407" s="175">
        <v>2.29E-2</v>
      </c>
      <c r="D407" s="272">
        <v>8379218.3099999996</v>
      </c>
      <c r="E407" s="272">
        <v>8376951.3200000003</v>
      </c>
      <c r="F407" s="272">
        <v>8376951.3200000003</v>
      </c>
      <c r="G407" s="272">
        <v>8376951.3200000003</v>
      </c>
      <c r="H407" s="272">
        <v>8391365.9800000004</v>
      </c>
      <c r="I407" s="272">
        <v>8459506.2799999993</v>
      </c>
      <c r="J407" s="272">
        <v>8513231.9300000016</v>
      </c>
      <c r="K407" s="272">
        <v>8513231.9300000016</v>
      </c>
      <c r="L407" s="272">
        <v>8513231.9300000016</v>
      </c>
      <c r="M407" s="272">
        <v>8513231.9300000016</v>
      </c>
      <c r="N407" s="272">
        <v>8513231.9300000016</v>
      </c>
      <c r="O407" s="272">
        <v>8513231.9300000016</v>
      </c>
      <c r="P407" s="272">
        <f t="shared" si="125"/>
        <v>101440336.11000003</v>
      </c>
      <c r="Q407" s="272">
        <v>8513231.9300000016</v>
      </c>
      <c r="R407" s="272">
        <v>8513231.9300000016</v>
      </c>
      <c r="S407" s="272">
        <v>8513231.9300000016</v>
      </c>
      <c r="T407" s="272">
        <v>8513231.9300000016</v>
      </c>
      <c r="U407" s="272">
        <v>8513231.9300000016</v>
      </c>
      <c r="V407" s="272">
        <v>8513231.9300000016</v>
      </c>
      <c r="W407" s="272">
        <v>8513231.9300000016</v>
      </c>
      <c r="X407" s="272">
        <v>8513231.9300000016</v>
      </c>
      <c r="Y407" s="272">
        <v>8513231.9300000016</v>
      </c>
      <c r="Z407" s="272">
        <v>8513231.9300000016</v>
      </c>
      <c r="AA407" s="272">
        <v>8513231.9300000016</v>
      </c>
      <c r="AB407" s="272">
        <v>8513231.9300000016</v>
      </c>
      <c r="AC407" s="272">
        <v>8513231.9300000016</v>
      </c>
      <c r="AD407" s="272">
        <v>8513231.9300000016</v>
      </c>
      <c r="AE407" s="272">
        <v>8513231.9300000016</v>
      </c>
      <c r="AF407" s="272">
        <v>8513231.9300000016</v>
      </c>
      <c r="AG407" s="170">
        <f t="shared" si="126"/>
        <v>102158783.16000004</v>
      </c>
      <c r="AI407" s="279">
        <f t="shared" si="122"/>
        <v>15990.34</v>
      </c>
      <c r="AJ407" s="279">
        <f t="shared" si="122"/>
        <v>15986.02</v>
      </c>
      <c r="AK407" s="279">
        <f t="shared" si="122"/>
        <v>15986.02</v>
      </c>
      <c r="AL407" s="279">
        <f t="shared" si="122"/>
        <v>15986.02</v>
      </c>
      <c r="AM407" s="279">
        <f t="shared" si="122"/>
        <v>16013.52</v>
      </c>
      <c r="AN407" s="279">
        <f t="shared" si="122"/>
        <v>16143.56</v>
      </c>
      <c r="AO407" s="279">
        <f t="shared" si="129"/>
        <v>16246.08</v>
      </c>
      <c r="AP407" s="279">
        <f t="shared" si="129"/>
        <v>16246.08</v>
      </c>
      <c r="AQ407" s="279">
        <f t="shared" si="129"/>
        <v>16246.08</v>
      </c>
      <c r="AR407" s="279">
        <f t="shared" si="109"/>
        <v>16246.08</v>
      </c>
      <c r="AS407" s="279">
        <f t="shared" si="109"/>
        <v>16246.08</v>
      </c>
      <c r="AT407" s="279">
        <f t="shared" si="109"/>
        <v>16246.08</v>
      </c>
      <c r="AU407" s="280">
        <f t="shared" si="127"/>
        <v>193581.95999999996</v>
      </c>
      <c r="AV407" s="280">
        <f t="shared" si="123"/>
        <v>16246.08</v>
      </c>
      <c r="AW407" s="280">
        <f t="shared" si="123"/>
        <v>16246.08</v>
      </c>
      <c r="AX407" s="280">
        <f t="shared" si="123"/>
        <v>16246.08</v>
      </c>
      <c r="AY407" s="280">
        <f t="shared" si="123"/>
        <v>16246.08</v>
      </c>
      <c r="AZ407" s="280">
        <f t="shared" si="120"/>
        <v>16246.08</v>
      </c>
      <c r="BA407" s="280">
        <f t="shared" si="120"/>
        <v>16246.08</v>
      </c>
      <c r="BB407" s="280">
        <f t="shared" si="120"/>
        <v>16246.08</v>
      </c>
      <c r="BC407" s="280">
        <f t="shared" si="120"/>
        <v>16246.08</v>
      </c>
      <c r="BD407" s="280">
        <f t="shared" si="120"/>
        <v>16246.08</v>
      </c>
      <c r="BE407" s="280">
        <f t="shared" si="120"/>
        <v>16246.08</v>
      </c>
      <c r="BF407" s="280">
        <f t="shared" si="124"/>
        <v>16246.08</v>
      </c>
      <c r="BG407" s="280">
        <f t="shared" si="124"/>
        <v>16246.08</v>
      </c>
      <c r="BH407" s="280">
        <f t="shared" si="124"/>
        <v>16246.08</v>
      </c>
      <c r="BI407" s="280">
        <f t="shared" si="124"/>
        <v>16246.08</v>
      </c>
      <c r="BJ407" s="280">
        <f t="shared" si="124"/>
        <v>16246.08</v>
      </c>
      <c r="BK407" s="280">
        <f t="shared" si="124"/>
        <v>16246.08</v>
      </c>
      <c r="BL407" s="279">
        <f t="shared" si="128"/>
        <v>194952.95999999996</v>
      </c>
    </row>
    <row r="408" spans="1:66" x14ac:dyDescent="0.25">
      <c r="A408" s="268" t="s">
        <v>414</v>
      </c>
      <c r="B408" s="175">
        <v>2.6699999999999998E-2</v>
      </c>
      <c r="C408" s="175">
        <v>2.6699999999999998E-2</v>
      </c>
      <c r="D408" s="272">
        <v>26531.200000000001</v>
      </c>
      <c r="E408" s="272">
        <v>26531.200000000001</v>
      </c>
      <c r="F408" s="272">
        <v>26531.200000000001</v>
      </c>
      <c r="G408" s="272">
        <v>26531.200000000001</v>
      </c>
      <c r="H408" s="272">
        <v>26531.200000000001</v>
      </c>
      <c r="I408" s="272">
        <v>26531.200000000001</v>
      </c>
      <c r="J408" s="272">
        <v>26531.200000000001</v>
      </c>
      <c r="K408" s="272">
        <v>26531.200000000001</v>
      </c>
      <c r="L408" s="272">
        <v>26531.200000000001</v>
      </c>
      <c r="M408" s="272">
        <v>26531.200000000001</v>
      </c>
      <c r="N408" s="272">
        <v>26531.200000000001</v>
      </c>
      <c r="O408" s="272">
        <v>26531.200000000001</v>
      </c>
      <c r="P408" s="272">
        <f t="shared" si="125"/>
        <v>318374.40000000008</v>
      </c>
      <c r="Q408" s="272">
        <v>26531.200000000001</v>
      </c>
      <c r="R408" s="272">
        <v>26531.200000000001</v>
      </c>
      <c r="S408" s="272">
        <v>26531.200000000001</v>
      </c>
      <c r="T408" s="272">
        <v>26531.200000000001</v>
      </c>
      <c r="U408" s="272">
        <v>26531.200000000001</v>
      </c>
      <c r="V408" s="272">
        <v>26531.200000000001</v>
      </c>
      <c r="W408" s="272">
        <v>26531.200000000001</v>
      </c>
      <c r="X408" s="272">
        <v>26531.200000000001</v>
      </c>
      <c r="Y408" s="272">
        <v>26531.200000000001</v>
      </c>
      <c r="Z408" s="272">
        <v>26531.200000000001</v>
      </c>
      <c r="AA408" s="272">
        <v>26531.200000000001</v>
      </c>
      <c r="AB408" s="272">
        <v>26531.200000000001</v>
      </c>
      <c r="AC408" s="272">
        <v>26531.200000000001</v>
      </c>
      <c r="AD408" s="272">
        <v>26531.200000000001</v>
      </c>
      <c r="AE408" s="272">
        <v>26531.200000000001</v>
      </c>
      <c r="AF408" s="272">
        <v>26531.200000000001</v>
      </c>
      <c r="AG408" s="170">
        <f t="shared" si="126"/>
        <v>318374.40000000008</v>
      </c>
      <c r="AI408" s="279">
        <f t="shared" si="122"/>
        <v>59.03</v>
      </c>
      <c r="AJ408" s="279">
        <f t="shared" si="122"/>
        <v>59.03</v>
      </c>
      <c r="AK408" s="279">
        <f t="shared" si="122"/>
        <v>59.03</v>
      </c>
      <c r="AL408" s="279">
        <f t="shared" si="122"/>
        <v>59.03</v>
      </c>
      <c r="AM408" s="279">
        <f t="shared" si="122"/>
        <v>59.03</v>
      </c>
      <c r="AN408" s="279">
        <f t="shared" si="122"/>
        <v>59.03</v>
      </c>
      <c r="AO408" s="279">
        <f t="shared" si="129"/>
        <v>59.03</v>
      </c>
      <c r="AP408" s="279">
        <f t="shared" si="129"/>
        <v>59.03</v>
      </c>
      <c r="AQ408" s="279">
        <f t="shared" si="129"/>
        <v>59.03</v>
      </c>
      <c r="AR408" s="279">
        <f t="shared" si="109"/>
        <v>59.03</v>
      </c>
      <c r="AS408" s="279">
        <f t="shared" si="109"/>
        <v>59.03</v>
      </c>
      <c r="AT408" s="279">
        <f t="shared" si="109"/>
        <v>59.03</v>
      </c>
      <c r="AU408" s="280">
        <f t="shared" si="127"/>
        <v>708.35999999999979</v>
      </c>
      <c r="AV408" s="280">
        <f t="shared" si="123"/>
        <v>59.03</v>
      </c>
      <c r="AW408" s="280">
        <f t="shared" si="123"/>
        <v>59.03</v>
      </c>
      <c r="AX408" s="280">
        <f t="shared" si="123"/>
        <v>59.03</v>
      </c>
      <c r="AY408" s="280">
        <f t="shared" si="123"/>
        <v>59.03</v>
      </c>
      <c r="AZ408" s="280">
        <f t="shared" si="120"/>
        <v>59.03</v>
      </c>
      <c r="BA408" s="280">
        <f t="shared" si="120"/>
        <v>59.03</v>
      </c>
      <c r="BB408" s="280">
        <f t="shared" si="120"/>
        <v>59.03</v>
      </c>
      <c r="BC408" s="280">
        <f t="shared" si="120"/>
        <v>59.03</v>
      </c>
      <c r="BD408" s="280">
        <f t="shared" si="120"/>
        <v>59.03</v>
      </c>
      <c r="BE408" s="280">
        <f t="shared" si="120"/>
        <v>59.03</v>
      </c>
      <c r="BF408" s="280">
        <f t="shared" si="124"/>
        <v>59.03</v>
      </c>
      <c r="BG408" s="280">
        <f t="shared" si="124"/>
        <v>59.03</v>
      </c>
      <c r="BH408" s="280">
        <f t="shared" si="124"/>
        <v>59.03</v>
      </c>
      <c r="BI408" s="280">
        <f t="shared" si="124"/>
        <v>59.03</v>
      </c>
      <c r="BJ408" s="280">
        <f t="shared" si="124"/>
        <v>59.03</v>
      </c>
      <c r="BK408" s="280">
        <f t="shared" si="124"/>
        <v>59.03</v>
      </c>
      <c r="BL408" s="279">
        <f t="shared" si="128"/>
        <v>708.35999999999979</v>
      </c>
      <c r="BN408" s="279">
        <f>BL408</f>
        <v>708.35999999999979</v>
      </c>
    </row>
    <row r="409" spans="1:66" x14ac:dyDescent="0.25">
      <c r="A409" s="268" t="s">
        <v>683</v>
      </c>
      <c r="B409" s="175">
        <v>2.6699999999999998E-2</v>
      </c>
      <c r="C409" s="175">
        <v>2.6699999999999998E-2</v>
      </c>
      <c r="D409" s="272">
        <v>0</v>
      </c>
      <c r="E409" s="272">
        <v>0</v>
      </c>
      <c r="F409" s="272">
        <v>0</v>
      </c>
      <c r="G409" s="272">
        <v>0</v>
      </c>
      <c r="H409" s="272">
        <v>0</v>
      </c>
      <c r="I409" s="272">
        <v>0</v>
      </c>
      <c r="J409" s="272">
        <v>3599.7349999999979</v>
      </c>
      <c r="K409" s="272">
        <v>7199.4699999999957</v>
      </c>
      <c r="L409" s="272">
        <v>7199.4699999999957</v>
      </c>
      <c r="M409" s="272">
        <v>7199.4699999999957</v>
      </c>
      <c r="N409" s="272">
        <v>7199.4699999999957</v>
      </c>
      <c r="O409" s="272">
        <v>7199.4699999999957</v>
      </c>
      <c r="P409" s="272">
        <f t="shared" si="125"/>
        <v>39597.08499999997</v>
      </c>
      <c r="Q409" s="272">
        <v>7199.4699999999957</v>
      </c>
      <c r="R409" s="272">
        <v>7199.4699999999957</v>
      </c>
      <c r="S409" s="272">
        <v>7199.4699999999957</v>
      </c>
      <c r="T409" s="272">
        <v>7199.4699999999957</v>
      </c>
      <c r="U409" s="272">
        <v>7199.4699999999957</v>
      </c>
      <c r="V409" s="272">
        <v>7199.4699999999957</v>
      </c>
      <c r="W409" s="272">
        <v>7199.4699999999957</v>
      </c>
      <c r="X409" s="272">
        <v>7199.4699999999957</v>
      </c>
      <c r="Y409" s="272">
        <v>7199.4699999999957</v>
      </c>
      <c r="Z409" s="272">
        <v>7199.4699999999957</v>
      </c>
      <c r="AA409" s="272">
        <v>7199.4699999999957</v>
      </c>
      <c r="AB409" s="272">
        <v>7199.4699999999957</v>
      </c>
      <c r="AC409" s="272">
        <v>7199.4699999999957</v>
      </c>
      <c r="AD409" s="272">
        <v>7199.4699999999957</v>
      </c>
      <c r="AE409" s="272">
        <v>7199.4699999999957</v>
      </c>
      <c r="AF409" s="272">
        <v>7199.4699999999957</v>
      </c>
      <c r="AG409" s="170">
        <f t="shared" si="126"/>
        <v>86393.639999999956</v>
      </c>
      <c r="AI409" s="279">
        <f t="shared" si="122"/>
        <v>0</v>
      </c>
      <c r="AJ409" s="279">
        <f t="shared" si="122"/>
        <v>0</v>
      </c>
      <c r="AK409" s="279">
        <f t="shared" si="122"/>
        <v>0</v>
      </c>
      <c r="AL409" s="279">
        <f t="shared" si="122"/>
        <v>0</v>
      </c>
      <c r="AM409" s="279">
        <f t="shared" si="122"/>
        <v>0</v>
      </c>
      <c r="AN409" s="279">
        <f t="shared" si="122"/>
        <v>0</v>
      </c>
      <c r="AO409" s="279">
        <f t="shared" si="129"/>
        <v>8.01</v>
      </c>
      <c r="AP409" s="279">
        <f t="shared" si="129"/>
        <v>16.02</v>
      </c>
      <c r="AQ409" s="279">
        <f t="shared" si="129"/>
        <v>16.02</v>
      </c>
      <c r="AR409" s="279">
        <f t="shared" si="109"/>
        <v>16.02</v>
      </c>
      <c r="AS409" s="279">
        <f t="shared" si="109"/>
        <v>16.02</v>
      </c>
      <c r="AT409" s="279">
        <f t="shared" si="109"/>
        <v>16.02</v>
      </c>
      <c r="AU409" s="280">
        <f t="shared" si="127"/>
        <v>88.109999999999985</v>
      </c>
      <c r="AV409" s="280">
        <f t="shared" si="123"/>
        <v>16.02</v>
      </c>
      <c r="AW409" s="280">
        <f t="shared" si="123"/>
        <v>16.02</v>
      </c>
      <c r="AX409" s="280">
        <f t="shared" si="123"/>
        <v>16.02</v>
      </c>
      <c r="AY409" s="280">
        <f t="shared" si="123"/>
        <v>16.02</v>
      </c>
      <c r="AZ409" s="280">
        <f t="shared" si="120"/>
        <v>16.02</v>
      </c>
      <c r="BA409" s="280">
        <f t="shared" si="120"/>
        <v>16.02</v>
      </c>
      <c r="BB409" s="280">
        <f t="shared" si="120"/>
        <v>16.02</v>
      </c>
      <c r="BC409" s="280">
        <f t="shared" si="120"/>
        <v>16.02</v>
      </c>
      <c r="BD409" s="280">
        <f t="shared" si="120"/>
        <v>16.02</v>
      </c>
      <c r="BE409" s="280">
        <f t="shared" si="120"/>
        <v>16.02</v>
      </c>
      <c r="BF409" s="280">
        <f t="shared" si="124"/>
        <v>16.02</v>
      </c>
      <c r="BG409" s="280">
        <f t="shared" si="124"/>
        <v>16.02</v>
      </c>
      <c r="BH409" s="280">
        <f t="shared" si="124"/>
        <v>16.02</v>
      </c>
      <c r="BI409" s="280">
        <f t="shared" si="124"/>
        <v>16.02</v>
      </c>
      <c r="BJ409" s="280">
        <f t="shared" si="124"/>
        <v>16.02</v>
      </c>
      <c r="BK409" s="280">
        <f t="shared" si="124"/>
        <v>16.02</v>
      </c>
      <c r="BL409" s="279">
        <f t="shared" si="128"/>
        <v>192.24000000000004</v>
      </c>
    </row>
    <row r="410" spans="1:66" x14ac:dyDescent="0.25">
      <c r="A410" s="268" t="s">
        <v>415</v>
      </c>
      <c r="B410" s="175">
        <v>2.6699999999999998E-2</v>
      </c>
      <c r="C410" s="175">
        <v>2.6699999999999998E-2</v>
      </c>
      <c r="D410" s="272">
        <v>360763426.66000003</v>
      </c>
      <c r="E410" s="272">
        <v>364186679.39999998</v>
      </c>
      <c r="F410" s="272">
        <v>366919371.07999998</v>
      </c>
      <c r="G410" s="272">
        <v>367963207.52999997</v>
      </c>
      <c r="H410" s="272">
        <v>369798387.45999998</v>
      </c>
      <c r="I410" s="272">
        <v>370869161.10000002</v>
      </c>
      <c r="J410" s="272">
        <v>371494005.44500005</v>
      </c>
      <c r="K410" s="272">
        <v>372448927.21500003</v>
      </c>
      <c r="L410" s="272">
        <v>373454334.17500007</v>
      </c>
      <c r="M410" s="272">
        <v>374209558.42500007</v>
      </c>
      <c r="N410" s="272">
        <v>374818793.48000008</v>
      </c>
      <c r="O410" s="272">
        <v>378819018.3900001</v>
      </c>
      <c r="P410" s="272">
        <f t="shared" si="125"/>
        <v>4445744870.3600006</v>
      </c>
      <c r="Q410" s="272">
        <v>383183740.86000013</v>
      </c>
      <c r="R410" s="272">
        <v>384468508.59000009</v>
      </c>
      <c r="S410" s="272">
        <v>385878609.65500009</v>
      </c>
      <c r="T410" s="272">
        <v>387526741.73000008</v>
      </c>
      <c r="U410" s="272">
        <v>389205870.23500013</v>
      </c>
      <c r="V410" s="272">
        <v>390915847.54500014</v>
      </c>
      <c r="W410" s="272">
        <v>392595553.36500013</v>
      </c>
      <c r="X410" s="272">
        <v>394346886.09000015</v>
      </c>
      <c r="Y410" s="272">
        <v>396388968.51000017</v>
      </c>
      <c r="Z410" s="272">
        <v>398328988.3550002</v>
      </c>
      <c r="AA410" s="272">
        <v>399853830.39000016</v>
      </c>
      <c r="AB410" s="272">
        <v>401121183.46000016</v>
      </c>
      <c r="AC410" s="272">
        <v>402391730.77000022</v>
      </c>
      <c r="AD410" s="272">
        <v>403693915.53000021</v>
      </c>
      <c r="AE410" s="272">
        <v>405120225.91000021</v>
      </c>
      <c r="AF410" s="272">
        <v>406782338.7950002</v>
      </c>
      <c r="AG410" s="170">
        <f t="shared" si="126"/>
        <v>4780745338.9550018</v>
      </c>
      <c r="AI410" s="279">
        <f t="shared" si="122"/>
        <v>802698.62</v>
      </c>
      <c r="AJ410" s="279">
        <f t="shared" si="122"/>
        <v>810315.36</v>
      </c>
      <c r="AK410" s="279">
        <f t="shared" si="122"/>
        <v>816395.6</v>
      </c>
      <c r="AL410" s="279">
        <f t="shared" si="122"/>
        <v>818718.14</v>
      </c>
      <c r="AM410" s="279">
        <f t="shared" si="122"/>
        <v>822801.41</v>
      </c>
      <c r="AN410" s="279">
        <f t="shared" si="122"/>
        <v>825183.88</v>
      </c>
      <c r="AO410" s="279">
        <f t="shared" si="129"/>
        <v>826574.16</v>
      </c>
      <c r="AP410" s="279">
        <f t="shared" si="129"/>
        <v>828698.86</v>
      </c>
      <c r="AQ410" s="279">
        <f t="shared" si="129"/>
        <v>830935.89</v>
      </c>
      <c r="AR410" s="279">
        <f t="shared" si="109"/>
        <v>832616.27</v>
      </c>
      <c r="AS410" s="279">
        <f t="shared" si="109"/>
        <v>833971.82</v>
      </c>
      <c r="AT410" s="279">
        <f t="shared" si="109"/>
        <v>842872.31999999995</v>
      </c>
      <c r="AU410" s="280">
        <f t="shared" si="127"/>
        <v>9891782.3300000019</v>
      </c>
      <c r="AV410" s="280">
        <f t="shared" si="123"/>
        <v>852583.82</v>
      </c>
      <c r="AW410" s="280">
        <f t="shared" si="123"/>
        <v>855442.43</v>
      </c>
      <c r="AX410" s="280">
        <f t="shared" si="123"/>
        <v>858579.91</v>
      </c>
      <c r="AY410" s="280">
        <f t="shared" si="123"/>
        <v>862247</v>
      </c>
      <c r="AZ410" s="280">
        <f t="shared" si="120"/>
        <v>865983.06</v>
      </c>
      <c r="BA410" s="280">
        <f t="shared" si="120"/>
        <v>869787.76</v>
      </c>
      <c r="BB410" s="280">
        <f t="shared" si="120"/>
        <v>873525.11</v>
      </c>
      <c r="BC410" s="280">
        <f t="shared" si="120"/>
        <v>877421.82</v>
      </c>
      <c r="BD410" s="280">
        <f t="shared" si="120"/>
        <v>881965.45</v>
      </c>
      <c r="BE410" s="280">
        <f t="shared" si="120"/>
        <v>886282</v>
      </c>
      <c r="BF410" s="280">
        <f t="shared" si="124"/>
        <v>889674.77</v>
      </c>
      <c r="BG410" s="280">
        <f t="shared" si="124"/>
        <v>892494.63</v>
      </c>
      <c r="BH410" s="280">
        <f t="shared" si="124"/>
        <v>895321.59999999998</v>
      </c>
      <c r="BI410" s="280">
        <f t="shared" si="124"/>
        <v>898218.96</v>
      </c>
      <c r="BJ410" s="280">
        <f t="shared" si="124"/>
        <v>901392.5</v>
      </c>
      <c r="BK410" s="280">
        <f t="shared" si="124"/>
        <v>905090.7</v>
      </c>
      <c r="BL410" s="279">
        <f t="shared" si="128"/>
        <v>10637158.359999999</v>
      </c>
    </row>
    <row r="411" spans="1:66" x14ac:dyDescent="0.25">
      <c r="A411" s="268" t="s">
        <v>416</v>
      </c>
      <c r="B411" s="175">
        <v>2.6699999999999998E-2</v>
      </c>
      <c r="C411" s="175">
        <v>2.6699999999999998E-2</v>
      </c>
      <c r="D411" s="272">
        <v>47785.56</v>
      </c>
      <c r="E411" s="272">
        <v>47785.56</v>
      </c>
      <c r="F411" s="272">
        <v>47785.56</v>
      </c>
      <c r="G411" s="272">
        <v>47785.56</v>
      </c>
      <c r="H411" s="272">
        <v>47785.56</v>
      </c>
      <c r="I411" s="272">
        <v>47785.56</v>
      </c>
      <c r="J411" s="272">
        <v>47785.56</v>
      </c>
      <c r="K411" s="272">
        <v>47785.56</v>
      </c>
      <c r="L411" s="272">
        <v>47785.56</v>
      </c>
      <c r="M411" s="272">
        <v>47785.56</v>
      </c>
      <c r="N411" s="272">
        <v>47785.56</v>
      </c>
      <c r="O411" s="272">
        <v>47785.56</v>
      </c>
      <c r="P411" s="272">
        <f t="shared" si="125"/>
        <v>573426.72</v>
      </c>
      <c r="Q411" s="272">
        <v>47785.56</v>
      </c>
      <c r="R411" s="272">
        <v>47785.56</v>
      </c>
      <c r="S411" s="272">
        <v>47785.56</v>
      </c>
      <c r="T411" s="272">
        <v>47785.56</v>
      </c>
      <c r="U411" s="272">
        <v>47785.56</v>
      </c>
      <c r="V411" s="272">
        <v>47785.56</v>
      </c>
      <c r="W411" s="272">
        <v>47785.56</v>
      </c>
      <c r="X411" s="272">
        <v>47785.56</v>
      </c>
      <c r="Y411" s="272">
        <v>47785.56</v>
      </c>
      <c r="Z411" s="272">
        <v>47785.56</v>
      </c>
      <c r="AA411" s="272">
        <v>47785.56</v>
      </c>
      <c r="AB411" s="272">
        <v>47785.56</v>
      </c>
      <c r="AC411" s="272">
        <v>47785.56</v>
      </c>
      <c r="AD411" s="272">
        <v>47785.56</v>
      </c>
      <c r="AE411" s="272">
        <v>47785.56</v>
      </c>
      <c r="AF411" s="272">
        <v>47785.56</v>
      </c>
      <c r="AG411" s="170">
        <f t="shared" si="126"/>
        <v>573426.72</v>
      </c>
      <c r="AI411" s="279">
        <f t="shared" si="122"/>
        <v>106.32</v>
      </c>
      <c r="AJ411" s="279">
        <f t="shared" si="122"/>
        <v>106.32</v>
      </c>
      <c r="AK411" s="279">
        <f t="shared" si="122"/>
        <v>106.32</v>
      </c>
      <c r="AL411" s="279">
        <f t="shared" si="122"/>
        <v>106.32</v>
      </c>
      <c r="AM411" s="279">
        <f t="shared" si="122"/>
        <v>106.32</v>
      </c>
      <c r="AN411" s="279">
        <f t="shared" si="122"/>
        <v>106.32</v>
      </c>
      <c r="AO411" s="279">
        <f t="shared" si="129"/>
        <v>106.32</v>
      </c>
      <c r="AP411" s="279">
        <f t="shared" si="129"/>
        <v>106.32</v>
      </c>
      <c r="AQ411" s="279">
        <f t="shared" si="129"/>
        <v>106.32</v>
      </c>
      <c r="AR411" s="279">
        <f t="shared" si="109"/>
        <v>106.32</v>
      </c>
      <c r="AS411" s="279">
        <f t="shared" si="109"/>
        <v>106.32</v>
      </c>
      <c r="AT411" s="279">
        <f t="shared" si="109"/>
        <v>106.32</v>
      </c>
      <c r="AU411" s="280">
        <f t="shared" si="127"/>
        <v>1275.8399999999995</v>
      </c>
      <c r="AV411" s="280">
        <f t="shared" si="123"/>
        <v>106.32</v>
      </c>
      <c r="AW411" s="280">
        <f t="shared" si="123"/>
        <v>106.32</v>
      </c>
      <c r="AX411" s="280">
        <f t="shared" si="123"/>
        <v>106.32</v>
      </c>
      <c r="AY411" s="280">
        <f t="shared" si="123"/>
        <v>106.32</v>
      </c>
      <c r="AZ411" s="280">
        <f t="shared" si="120"/>
        <v>106.32</v>
      </c>
      <c r="BA411" s="280">
        <f t="shared" si="120"/>
        <v>106.32</v>
      </c>
      <c r="BB411" s="280">
        <f t="shared" si="120"/>
        <v>106.32</v>
      </c>
      <c r="BC411" s="280">
        <f t="shared" si="120"/>
        <v>106.32</v>
      </c>
      <c r="BD411" s="280">
        <f t="shared" si="120"/>
        <v>106.32</v>
      </c>
      <c r="BE411" s="280">
        <f t="shared" si="120"/>
        <v>106.32</v>
      </c>
      <c r="BF411" s="280">
        <f t="shared" si="124"/>
        <v>106.32</v>
      </c>
      <c r="BG411" s="280">
        <f t="shared" si="124"/>
        <v>106.32</v>
      </c>
      <c r="BH411" s="280">
        <f t="shared" si="124"/>
        <v>106.32</v>
      </c>
      <c r="BI411" s="280">
        <f t="shared" si="124"/>
        <v>106.32</v>
      </c>
      <c r="BJ411" s="280">
        <f t="shared" si="124"/>
        <v>106.32</v>
      </c>
      <c r="BK411" s="280">
        <f t="shared" si="124"/>
        <v>106.32</v>
      </c>
      <c r="BL411" s="279">
        <f t="shared" si="128"/>
        <v>1275.8399999999995</v>
      </c>
    </row>
    <row r="412" spans="1:66" x14ac:dyDescent="0.25">
      <c r="A412" s="268" t="s">
        <v>417</v>
      </c>
      <c r="B412" s="175">
        <v>2.6699999999999998E-2</v>
      </c>
      <c r="C412" s="175">
        <v>2.6699999999999998E-2</v>
      </c>
      <c r="D412" s="272">
        <v>29047545.68</v>
      </c>
      <c r="E412" s="272">
        <v>29252448.59</v>
      </c>
      <c r="F412" s="272">
        <v>29406310.809999999</v>
      </c>
      <c r="G412" s="272">
        <v>29462958.57</v>
      </c>
      <c r="H412" s="272">
        <v>29587198.640000001</v>
      </c>
      <c r="I412" s="272">
        <v>29657333.199999999</v>
      </c>
      <c r="J412" s="272">
        <v>29685553.285</v>
      </c>
      <c r="K412" s="272">
        <v>29704946.705000002</v>
      </c>
      <c r="L412" s="272">
        <v>29712075.114999998</v>
      </c>
      <c r="M412" s="272">
        <v>29709718.18</v>
      </c>
      <c r="N412" s="272">
        <v>29707361.245000001</v>
      </c>
      <c r="O412" s="272">
        <v>30062388.885000005</v>
      </c>
      <c r="P412" s="272">
        <f t="shared" si="125"/>
        <v>354995838.90500003</v>
      </c>
      <c r="Q412" s="272">
        <v>30434275.570000004</v>
      </c>
      <c r="R412" s="272">
        <v>30463734.050000004</v>
      </c>
      <c r="S412" s="272">
        <v>30490913.105000004</v>
      </c>
      <c r="T412" s="272">
        <v>30520487.985000003</v>
      </c>
      <c r="U412" s="272">
        <v>30555153.575000003</v>
      </c>
      <c r="V412" s="272">
        <v>30587557.515000004</v>
      </c>
      <c r="W412" s="272">
        <v>30622376.945000004</v>
      </c>
      <c r="X412" s="272">
        <v>30659400.460000005</v>
      </c>
      <c r="Y412" s="272">
        <v>30691272.200000003</v>
      </c>
      <c r="Z412" s="272">
        <v>30723660.105000004</v>
      </c>
      <c r="AA412" s="272">
        <v>30754335.660000004</v>
      </c>
      <c r="AB412" s="272">
        <v>30780444.445000004</v>
      </c>
      <c r="AC412" s="272">
        <v>30809248.52</v>
      </c>
      <c r="AD412" s="272">
        <v>30839666.755000003</v>
      </c>
      <c r="AE412" s="272">
        <v>30868720.649999999</v>
      </c>
      <c r="AF412" s="272">
        <v>30901300.734999999</v>
      </c>
      <c r="AG412" s="170">
        <f t="shared" si="126"/>
        <v>368793137.565</v>
      </c>
      <c r="AI412" s="279">
        <f t="shared" si="122"/>
        <v>64630.79</v>
      </c>
      <c r="AJ412" s="279">
        <f t="shared" si="122"/>
        <v>65086.7</v>
      </c>
      <c r="AK412" s="279">
        <f t="shared" si="122"/>
        <v>65429.04</v>
      </c>
      <c r="AL412" s="279">
        <f t="shared" si="122"/>
        <v>65555.08</v>
      </c>
      <c r="AM412" s="279">
        <f t="shared" si="122"/>
        <v>65831.520000000004</v>
      </c>
      <c r="AN412" s="279">
        <f t="shared" si="122"/>
        <v>65987.570000000007</v>
      </c>
      <c r="AO412" s="279">
        <f t="shared" si="129"/>
        <v>66050.36</v>
      </c>
      <c r="AP412" s="279">
        <f t="shared" si="129"/>
        <v>66093.509999999995</v>
      </c>
      <c r="AQ412" s="279">
        <f t="shared" si="129"/>
        <v>66109.37</v>
      </c>
      <c r="AR412" s="279">
        <f t="shared" si="129"/>
        <v>66104.12</v>
      </c>
      <c r="AS412" s="279">
        <f t="shared" si="129"/>
        <v>66098.880000000005</v>
      </c>
      <c r="AT412" s="279">
        <f t="shared" si="129"/>
        <v>66888.820000000007</v>
      </c>
      <c r="AU412" s="280">
        <f t="shared" si="127"/>
        <v>789865.76</v>
      </c>
      <c r="AV412" s="280">
        <f t="shared" si="123"/>
        <v>67716.259999999995</v>
      </c>
      <c r="AW412" s="280">
        <f t="shared" si="123"/>
        <v>67781.81</v>
      </c>
      <c r="AX412" s="280">
        <f t="shared" si="123"/>
        <v>67842.28</v>
      </c>
      <c r="AY412" s="280">
        <f t="shared" si="123"/>
        <v>67908.09</v>
      </c>
      <c r="AZ412" s="280">
        <f t="shared" si="120"/>
        <v>67985.22</v>
      </c>
      <c r="BA412" s="280">
        <f t="shared" si="120"/>
        <v>68057.320000000007</v>
      </c>
      <c r="BB412" s="280">
        <f t="shared" si="120"/>
        <v>68134.789999999994</v>
      </c>
      <c r="BC412" s="280">
        <f t="shared" si="120"/>
        <v>68217.17</v>
      </c>
      <c r="BD412" s="280">
        <f t="shared" si="120"/>
        <v>68288.08</v>
      </c>
      <c r="BE412" s="280">
        <f t="shared" si="120"/>
        <v>68360.14</v>
      </c>
      <c r="BF412" s="280">
        <f t="shared" si="124"/>
        <v>68428.399999999994</v>
      </c>
      <c r="BG412" s="280">
        <f t="shared" si="124"/>
        <v>68486.490000000005</v>
      </c>
      <c r="BH412" s="280">
        <f t="shared" si="124"/>
        <v>68550.58</v>
      </c>
      <c r="BI412" s="280">
        <f t="shared" si="124"/>
        <v>68618.259999999995</v>
      </c>
      <c r="BJ412" s="280">
        <f t="shared" si="124"/>
        <v>68682.899999999994</v>
      </c>
      <c r="BK412" s="280">
        <f t="shared" si="124"/>
        <v>68755.39</v>
      </c>
      <c r="BL412" s="279">
        <f t="shared" si="128"/>
        <v>820564.74</v>
      </c>
    </row>
    <row r="413" spans="1:66" x14ac:dyDescent="0.25">
      <c r="A413" s="268" t="s">
        <v>684</v>
      </c>
      <c r="B413" s="175">
        <v>2.47E-2</v>
      </c>
      <c r="C413" s="175">
        <v>2.47E-2</v>
      </c>
      <c r="D413" s="272">
        <v>0</v>
      </c>
      <c r="E413" s="272">
        <v>0</v>
      </c>
      <c r="F413" s="272">
        <v>0</v>
      </c>
      <c r="G413" s="272">
        <v>0</v>
      </c>
      <c r="H413" s="272">
        <v>0</v>
      </c>
      <c r="I413" s="272">
        <v>0</v>
      </c>
      <c r="J413" s="272">
        <v>0</v>
      </c>
      <c r="K413" s="272">
        <v>0</v>
      </c>
      <c r="L413" s="272">
        <v>0</v>
      </c>
      <c r="M413" s="272">
        <v>0</v>
      </c>
      <c r="N413" s="272">
        <v>0</v>
      </c>
      <c r="O413" s="272">
        <v>0</v>
      </c>
      <c r="P413" s="272">
        <f t="shared" si="125"/>
        <v>0</v>
      </c>
      <c r="Q413" s="272">
        <v>0</v>
      </c>
      <c r="R413" s="272">
        <v>0</v>
      </c>
      <c r="S413" s="272">
        <v>0</v>
      </c>
      <c r="T413" s="272">
        <v>0</v>
      </c>
      <c r="U413" s="272">
        <v>0</v>
      </c>
      <c r="V413" s="272">
        <v>0</v>
      </c>
      <c r="W413" s="272">
        <v>0</v>
      </c>
      <c r="X413" s="272">
        <v>0</v>
      </c>
      <c r="Y413" s="272">
        <v>0</v>
      </c>
      <c r="Z413" s="272">
        <v>0</v>
      </c>
      <c r="AA413" s="272">
        <v>0</v>
      </c>
      <c r="AB413" s="272">
        <v>0</v>
      </c>
      <c r="AC413" s="272">
        <v>0</v>
      </c>
      <c r="AD413" s="272">
        <v>0</v>
      </c>
      <c r="AE413" s="272">
        <v>0</v>
      </c>
      <c r="AF413" s="272">
        <v>0</v>
      </c>
      <c r="AG413" s="170">
        <f t="shared" si="126"/>
        <v>0</v>
      </c>
      <c r="AI413" s="279">
        <f t="shared" si="122"/>
        <v>0</v>
      </c>
      <c r="AJ413" s="279">
        <f t="shared" si="122"/>
        <v>0</v>
      </c>
      <c r="AK413" s="279">
        <f t="shared" si="122"/>
        <v>0</v>
      </c>
      <c r="AL413" s="279">
        <f t="shared" si="122"/>
        <v>0</v>
      </c>
      <c r="AM413" s="279">
        <f t="shared" si="122"/>
        <v>0</v>
      </c>
      <c r="AN413" s="279">
        <f t="shared" si="122"/>
        <v>0</v>
      </c>
      <c r="AO413" s="279">
        <f t="shared" si="129"/>
        <v>0</v>
      </c>
      <c r="AP413" s="279">
        <f t="shared" si="129"/>
        <v>0</v>
      </c>
      <c r="AQ413" s="279">
        <f t="shared" si="129"/>
        <v>0</v>
      </c>
      <c r="AR413" s="279">
        <f t="shared" si="129"/>
        <v>0</v>
      </c>
      <c r="AS413" s="279">
        <f t="shared" si="129"/>
        <v>0</v>
      </c>
      <c r="AT413" s="279">
        <f t="shared" si="129"/>
        <v>0</v>
      </c>
      <c r="AU413" s="280">
        <f t="shared" si="127"/>
        <v>0</v>
      </c>
      <c r="AV413" s="280">
        <f t="shared" si="123"/>
        <v>0</v>
      </c>
      <c r="AW413" s="280">
        <f t="shared" si="123"/>
        <v>0</v>
      </c>
      <c r="AX413" s="280">
        <f t="shared" si="123"/>
        <v>0</v>
      </c>
      <c r="AY413" s="280">
        <f t="shared" si="123"/>
        <v>0</v>
      </c>
      <c r="AZ413" s="280">
        <f t="shared" si="120"/>
        <v>0</v>
      </c>
      <c r="BA413" s="280">
        <f t="shared" si="120"/>
        <v>0</v>
      </c>
      <c r="BB413" s="280">
        <f t="shared" si="120"/>
        <v>0</v>
      </c>
      <c r="BC413" s="280">
        <f t="shared" si="120"/>
        <v>0</v>
      </c>
      <c r="BD413" s="280">
        <f t="shared" si="120"/>
        <v>0</v>
      </c>
      <c r="BE413" s="280">
        <f t="shared" si="120"/>
        <v>0</v>
      </c>
      <c r="BF413" s="280">
        <f t="shared" si="124"/>
        <v>0</v>
      </c>
      <c r="BG413" s="280">
        <f t="shared" si="124"/>
        <v>0</v>
      </c>
      <c r="BH413" s="280">
        <f t="shared" si="124"/>
        <v>0</v>
      </c>
      <c r="BI413" s="280">
        <f t="shared" si="124"/>
        <v>0</v>
      </c>
      <c r="BJ413" s="280">
        <f t="shared" si="124"/>
        <v>0</v>
      </c>
      <c r="BK413" s="280">
        <f t="shared" si="124"/>
        <v>0</v>
      </c>
      <c r="BL413" s="279">
        <f t="shared" si="128"/>
        <v>0</v>
      </c>
    </row>
    <row r="414" spans="1:66" x14ac:dyDescent="0.25">
      <c r="A414" s="268" t="s">
        <v>418</v>
      </c>
      <c r="B414" s="175">
        <v>2.47E-2</v>
      </c>
      <c r="C414" s="175">
        <v>2.47E-2</v>
      </c>
      <c r="D414" s="272">
        <v>344910181.08999997</v>
      </c>
      <c r="E414" s="272">
        <v>347878958.16000003</v>
      </c>
      <c r="F414" s="272">
        <v>350393587.82999998</v>
      </c>
      <c r="G414" s="272">
        <v>352407626.49000001</v>
      </c>
      <c r="H414" s="272">
        <v>354292486.56</v>
      </c>
      <c r="I414" s="272">
        <v>354667794.19999999</v>
      </c>
      <c r="J414" s="272">
        <v>358086519.84999996</v>
      </c>
      <c r="K414" s="272">
        <v>364030547.20999998</v>
      </c>
      <c r="L414" s="272">
        <v>368427312.19</v>
      </c>
      <c r="M414" s="272">
        <v>371480963.53999996</v>
      </c>
      <c r="N414" s="272">
        <v>373593352.22500002</v>
      </c>
      <c r="O414" s="272">
        <v>377915223.505</v>
      </c>
      <c r="P414" s="272">
        <f t="shared" si="125"/>
        <v>4318084552.8499994</v>
      </c>
      <c r="Q414" s="272">
        <v>382257490.185</v>
      </c>
      <c r="R414" s="272">
        <v>383887145.55000001</v>
      </c>
      <c r="S414" s="272">
        <v>385363846.32500005</v>
      </c>
      <c r="T414" s="272">
        <v>387040799.14499998</v>
      </c>
      <c r="U414" s="272">
        <v>388908268.53000003</v>
      </c>
      <c r="V414" s="272">
        <v>391066263.76500005</v>
      </c>
      <c r="W414" s="272">
        <v>392892580.03000003</v>
      </c>
      <c r="X414" s="272">
        <v>395083778.45500004</v>
      </c>
      <c r="Y414" s="272">
        <v>397666091.44999999</v>
      </c>
      <c r="Z414" s="272">
        <v>399514277.76000005</v>
      </c>
      <c r="AA414" s="272">
        <v>401270752.25</v>
      </c>
      <c r="AB414" s="272">
        <v>403900210.59000003</v>
      </c>
      <c r="AC414" s="272">
        <v>406538187.38999999</v>
      </c>
      <c r="AD414" s="272">
        <v>408191097.55500001</v>
      </c>
      <c r="AE414" s="272">
        <v>409818975.25500005</v>
      </c>
      <c r="AF414" s="272">
        <v>411554524.58000004</v>
      </c>
      <c r="AG414" s="170">
        <f t="shared" si="126"/>
        <v>4806405007.6099997</v>
      </c>
      <c r="AI414" s="279">
        <f t="shared" si="122"/>
        <v>709940.12</v>
      </c>
      <c r="AJ414" s="279">
        <f t="shared" si="122"/>
        <v>716050.86</v>
      </c>
      <c r="AK414" s="279">
        <f t="shared" si="122"/>
        <v>721226.8</v>
      </c>
      <c r="AL414" s="279">
        <f t="shared" si="122"/>
        <v>725372.36</v>
      </c>
      <c r="AM414" s="279">
        <f t="shared" si="122"/>
        <v>729252.03</v>
      </c>
      <c r="AN414" s="279">
        <f t="shared" si="122"/>
        <v>730024.54</v>
      </c>
      <c r="AO414" s="279">
        <f t="shared" si="129"/>
        <v>737061.42</v>
      </c>
      <c r="AP414" s="279">
        <f t="shared" si="129"/>
        <v>749296.21</v>
      </c>
      <c r="AQ414" s="279">
        <f t="shared" si="129"/>
        <v>758346.22</v>
      </c>
      <c r="AR414" s="279">
        <f t="shared" si="129"/>
        <v>764631.65</v>
      </c>
      <c r="AS414" s="279">
        <f t="shared" si="129"/>
        <v>768979.65</v>
      </c>
      <c r="AT414" s="279">
        <f t="shared" si="129"/>
        <v>777875.5</v>
      </c>
      <c r="AU414" s="280">
        <f t="shared" si="127"/>
        <v>8888057.3599999994</v>
      </c>
      <c r="AV414" s="280">
        <f t="shared" si="123"/>
        <v>786813.33</v>
      </c>
      <c r="AW414" s="280">
        <f t="shared" si="123"/>
        <v>790167.71</v>
      </c>
      <c r="AX414" s="280">
        <f t="shared" si="123"/>
        <v>793207.25</v>
      </c>
      <c r="AY414" s="280">
        <f t="shared" si="123"/>
        <v>796658.98</v>
      </c>
      <c r="AZ414" s="280">
        <f t="shared" si="120"/>
        <v>800502.85</v>
      </c>
      <c r="BA414" s="280">
        <f t="shared" si="120"/>
        <v>804944.73</v>
      </c>
      <c r="BB414" s="280">
        <f t="shared" si="120"/>
        <v>808703.89</v>
      </c>
      <c r="BC414" s="280">
        <f t="shared" ref="BC414:BH463" si="130">ROUND(X414*$C414/12,2)</f>
        <v>813214.11</v>
      </c>
      <c r="BD414" s="280">
        <f t="shared" si="130"/>
        <v>818529.37</v>
      </c>
      <c r="BE414" s="280">
        <f t="shared" si="130"/>
        <v>822333.56</v>
      </c>
      <c r="BF414" s="280">
        <f t="shared" si="124"/>
        <v>825948.97</v>
      </c>
      <c r="BG414" s="280">
        <f t="shared" si="124"/>
        <v>831361.27</v>
      </c>
      <c r="BH414" s="280">
        <f t="shared" si="124"/>
        <v>836791.1</v>
      </c>
      <c r="BI414" s="280">
        <f t="shared" si="124"/>
        <v>840193.34</v>
      </c>
      <c r="BJ414" s="280">
        <f t="shared" si="124"/>
        <v>843544.06</v>
      </c>
      <c r="BK414" s="280">
        <f t="shared" si="124"/>
        <v>847116.4</v>
      </c>
      <c r="BL414" s="279">
        <f t="shared" si="128"/>
        <v>9893183.6500000004</v>
      </c>
    </row>
    <row r="415" spans="1:66" x14ac:dyDescent="0.25">
      <c r="A415" s="268" t="s">
        <v>419</v>
      </c>
      <c r="B415" s="175">
        <v>2.47E-2</v>
      </c>
      <c r="C415" s="175">
        <v>2.47E-2</v>
      </c>
      <c r="D415" s="272">
        <v>46763.22</v>
      </c>
      <c r="E415" s="272">
        <v>46763.22</v>
      </c>
      <c r="F415" s="272">
        <v>46763.22</v>
      </c>
      <c r="G415" s="272">
        <v>46763.22</v>
      </c>
      <c r="H415" s="272">
        <v>46763.22</v>
      </c>
      <c r="I415" s="272">
        <v>46763.22</v>
      </c>
      <c r="J415" s="272">
        <v>46763.22</v>
      </c>
      <c r="K415" s="272">
        <v>46763.22</v>
      </c>
      <c r="L415" s="272">
        <v>46763.22</v>
      </c>
      <c r="M415" s="272">
        <v>46763.22</v>
      </c>
      <c r="N415" s="272">
        <v>46763.22</v>
      </c>
      <c r="O415" s="272">
        <v>46763.22</v>
      </c>
      <c r="P415" s="272">
        <f t="shared" si="125"/>
        <v>561158.6399999999</v>
      </c>
      <c r="Q415" s="272">
        <v>46763.22</v>
      </c>
      <c r="R415" s="272">
        <v>46763.22</v>
      </c>
      <c r="S415" s="272">
        <v>46763.22</v>
      </c>
      <c r="T415" s="272">
        <v>46763.22</v>
      </c>
      <c r="U415" s="272">
        <v>46763.22</v>
      </c>
      <c r="V415" s="272">
        <v>46763.22</v>
      </c>
      <c r="W415" s="272">
        <v>46763.22</v>
      </c>
      <c r="X415" s="272">
        <v>46763.22</v>
      </c>
      <c r="Y415" s="272">
        <v>46763.22</v>
      </c>
      <c r="Z415" s="272">
        <v>46763.22</v>
      </c>
      <c r="AA415" s="272">
        <v>46763.22</v>
      </c>
      <c r="AB415" s="272">
        <v>46763.22</v>
      </c>
      <c r="AC415" s="272">
        <v>46763.22</v>
      </c>
      <c r="AD415" s="272">
        <v>46763.22</v>
      </c>
      <c r="AE415" s="272">
        <v>46763.22</v>
      </c>
      <c r="AF415" s="272">
        <v>46763.22</v>
      </c>
      <c r="AG415" s="170">
        <f t="shared" si="126"/>
        <v>561158.6399999999</v>
      </c>
      <c r="AI415" s="279">
        <f t="shared" si="122"/>
        <v>96.25</v>
      </c>
      <c r="AJ415" s="279">
        <f t="shared" si="122"/>
        <v>96.25</v>
      </c>
      <c r="AK415" s="279">
        <f t="shared" si="122"/>
        <v>96.25</v>
      </c>
      <c r="AL415" s="279">
        <f t="shared" si="122"/>
        <v>96.25</v>
      </c>
      <c r="AM415" s="279">
        <f t="shared" si="122"/>
        <v>96.25</v>
      </c>
      <c r="AN415" s="279">
        <f t="shared" si="122"/>
        <v>96.25</v>
      </c>
      <c r="AO415" s="279">
        <f t="shared" si="129"/>
        <v>96.25</v>
      </c>
      <c r="AP415" s="279">
        <f t="shared" si="129"/>
        <v>96.25</v>
      </c>
      <c r="AQ415" s="279">
        <f t="shared" si="129"/>
        <v>96.25</v>
      </c>
      <c r="AR415" s="279">
        <f t="shared" si="129"/>
        <v>96.25</v>
      </c>
      <c r="AS415" s="279">
        <f t="shared" si="129"/>
        <v>96.25</v>
      </c>
      <c r="AT415" s="279">
        <f t="shared" si="129"/>
        <v>96.25</v>
      </c>
      <c r="AU415" s="280">
        <f t="shared" si="127"/>
        <v>1155</v>
      </c>
      <c r="AV415" s="280">
        <f t="shared" si="123"/>
        <v>96.25</v>
      </c>
      <c r="AW415" s="280">
        <f t="shared" si="123"/>
        <v>96.25</v>
      </c>
      <c r="AX415" s="280">
        <f t="shared" si="123"/>
        <v>96.25</v>
      </c>
      <c r="AY415" s="280">
        <f t="shared" si="123"/>
        <v>96.25</v>
      </c>
      <c r="AZ415" s="280">
        <f t="shared" ref="AZ415:BE466" si="131">ROUND(U415*$C415/12,2)</f>
        <v>96.25</v>
      </c>
      <c r="BA415" s="280">
        <f t="shared" si="131"/>
        <v>96.25</v>
      </c>
      <c r="BB415" s="280">
        <f t="shared" si="131"/>
        <v>96.25</v>
      </c>
      <c r="BC415" s="280">
        <f t="shared" si="130"/>
        <v>96.25</v>
      </c>
      <c r="BD415" s="280">
        <f t="shared" si="130"/>
        <v>96.25</v>
      </c>
      <c r="BE415" s="280">
        <f t="shared" si="130"/>
        <v>96.25</v>
      </c>
      <c r="BF415" s="280">
        <f t="shared" si="124"/>
        <v>96.25</v>
      </c>
      <c r="BG415" s="280">
        <f t="shared" si="124"/>
        <v>96.25</v>
      </c>
      <c r="BH415" s="280">
        <f t="shared" si="124"/>
        <v>96.25</v>
      </c>
      <c r="BI415" s="280">
        <f t="shared" si="124"/>
        <v>96.25</v>
      </c>
      <c r="BJ415" s="280">
        <f t="shared" si="124"/>
        <v>96.25</v>
      </c>
      <c r="BK415" s="280">
        <f t="shared" si="124"/>
        <v>96.25</v>
      </c>
      <c r="BL415" s="279">
        <f t="shared" si="128"/>
        <v>1155</v>
      </c>
    </row>
    <row r="416" spans="1:66" x14ac:dyDescent="0.25">
      <c r="A416" s="268" t="s">
        <v>420</v>
      </c>
      <c r="B416" s="175">
        <v>2.47E-2</v>
      </c>
      <c r="C416" s="175">
        <v>2.47E-2</v>
      </c>
      <c r="D416" s="272">
        <v>25631374.550000001</v>
      </c>
      <c r="E416" s="272">
        <v>25981570.170000002</v>
      </c>
      <c r="F416" s="272">
        <v>26244914.16</v>
      </c>
      <c r="G416" s="272">
        <v>26441235.440000001</v>
      </c>
      <c r="H416" s="272">
        <v>26696550.969999999</v>
      </c>
      <c r="I416" s="272">
        <v>26760787.640000001</v>
      </c>
      <c r="J416" s="272">
        <v>26924615.600000001</v>
      </c>
      <c r="K416" s="272">
        <v>27242812.765000001</v>
      </c>
      <c r="L416" s="272">
        <v>27496138.165000003</v>
      </c>
      <c r="M416" s="272">
        <v>27722551.150000002</v>
      </c>
      <c r="N416" s="272">
        <v>27889684.455000002</v>
      </c>
      <c r="O416" s="272">
        <v>27958454.030000001</v>
      </c>
      <c r="P416" s="272">
        <f t="shared" si="125"/>
        <v>322990689.09500003</v>
      </c>
      <c r="Q416" s="272">
        <v>28059535.695000004</v>
      </c>
      <c r="R416" s="272">
        <v>28181023.650000006</v>
      </c>
      <c r="S416" s="272">
        <v>28283670.915000003</v>
      </c>
      <c r="T416" s="272">
        <v>28384774.760000005</v>
      </c>
      <c r="U416" s="272">
        <v>28503649.825000007</v>
      </c>
      <c r="V416" s="272">
        <v>28637303.630000003</v>
      </c>
      <c r="W416" s="272">
        <v>28894116.865000006</v>
      </c>
      <c r="X416" s="272">
        <v>29148397.525000002</v>
      </c>
      <c r="Y416" s="272">
        <v>29269305.105000004</v>
      </c>
      <c r="Z416" s="272">
        <v>29389202.220000003</v>
      </c>
      <c r="AA416" s="272">
        <v>29500938.875</v>
      </c>
      <c r="AB416" s="272">
        <v>29588377.025000002</v>
      </c>
      <c r="AC416" s="272">
        <v>29697426.365000002</v>
      </c>
      <c r="AD416" s="272">
        <v>29823952.350000001</v>
      </c>
      <c r="AE416" s="272">
        <v>29930816.370000001</v>
      </c>
      <c r="AF416" s="272">
        <v>30033224.190000001</v>
      </c>
      <c r="AG416" s="170">
        <f t="shared" si="126"/>
        <v>352416710.34500009</v>
      </c>
      <c r="AI416" s="279">
        <f t="shared" si="122"/>
        <v>52757.91</v>
      </c>
      <c r="AJ416" s="279">
        <f t="shared" si="122"/>
        <v>53478.73</v>
      </c>
      <c r="AK416" s="279">
        <f t="shared" si="122"/>
        <v>54020.78</v>
      </c>
      <c r="AL416" s="279">
        <f t="shared" si="122"/>
        <v>54424.88</v>
      </c>
      <c r="AM416" s="279">
        <f t="shared" si="122"/>
        <v>54950.400000000001</v>
      </c>
      <c r="AN416" s="279">
        <f t="shared" si="122"/>
        <v>55082.62</v>
      </c>
      <c r="AO416" s="279">
        <f t="shared" si="129"/>
        <v>55419.83</v>
      </c>
      <c r="AP416" s="279">
        <f t="shared" si="129"/>
        <v>56074.79</v>
      </c>
      <c r="AQ416" s="279">
        <f t="shared" si="129"/>
        <v>56596.22</v>
      </c>
      <c r="AR416" s="279">
        <f t="shared" si="129"/>
        <v>57062.25</v>
      </c>
      <c r="AS416" s="279">
        <f t="shared" si="129"/>
        <v>57406.27</v>
      </c>
      <c r="AT416" s="279">
        <f t="shared" si="129"/>
        <v>57547.82</v>
      </c>
      <c r="AU416" s="280">
        <f t="shared" si="127"/>
        <v>664822.5</v>
      </c>
      <c r="AV416" s="280">
        <f t="shared" si="123"/>
        <v>57755.88</v>
      </c>
      <c r="AW416" s="280">
        <f t="shared" si="123"/>
        <v>58005.94</v>
      </c>
      <c r="AX416" s="280">
        <f t="shared" si="123"/>
        <v>58217.22</v>
      </c>
      <c r="AY416" s="280">
        <f t="shared" si="123"/>
        <v>58425.33</v>
      </c>
      <c r="AZ416" s="280">
        <f t="shared" si="131"/>
        <v>58670.01</v>
      </c>
      <c r="BA416" s="280">
        <f t="shared" si="131"/>
        <v>58945.120000000003</v>
      </c>
      <c r="BB416" s="280">
        <f t="shared" si="131"/>
        <v>59473.72</v>
      </c>
      <c r="BC416" s="280">
        <f t="shared" si="130"/>
        <v>59997.120000000003</v>
      </c>
      <c r="BD416" s="280">
        <f t="shared" si="130"/>
        <v>60245.99</v>
      </c>
      <c r="BE416" s="280">
        <f t="shared" si="130"/>
        <v>60492.77</v>
      </c>
      <c r="BF416" s="280">
        <f t="shared" si="124"/>
        <v>60722.77</v>
      </c>
      <c r="BG416" s="280">
        <f t="shared" si="124"/>
        <v>60902.74</v>
      </c>
      <c r="BH416" s="280">
        <f t="shared" si="124"/>
        <v>61127.199999999997</v>
      </c>
      <c r="BI416" s="280">
        <f t="shared" si="124"/>
        <v>61387.64</v>
      </c>
      <c r="BJ416" s="280">
        <f t="shared" si="124"/>
        <v>61607.6</v>
      </c>
      <c r="BK416" s="280">
        <f t="shared" si="124"/>
        <v>61818.39</v>
      </c>
      <c r="BL416" s="279">
        <f t="shared" si="128"/>
        <v>725391.07000000007</v>
      </c>
    </row>
    <row r="417" spans="1:66" s="282" customFormat="1" x14ac:dyDescent="0.25">
      <c r="A417" s="282" t="s">
        <v>421</v>
      </c>
      <c r="B417" s="175">
        <v>2.47E-2</v>
      </c>
      <c r="C417" s="175">
        <v>2.47E-2</v>
      </c>
      <c r="D417" s="283">
        <v>23599.41</v>
      </c>
      <c r="E417" s="283">
        <v>23599.41</v>
      </c>
      <c r="F417" s="283">
        <v>23599.41</v>
      </c>
      <c r="G417" s="283">
        <v>23599.41</v>
      </c>
      <c r="H417" s="283">
        <v>23599.41</v>
      </c>
      <c r="I417" s="283">
        <v>23599.41</v>
      </c>
      <c r="J417" s="283">
        <v>23599.41</v>
      </c>
      <c r="K417" s="283">
        <v>23599.41</v>
      </c>
      <c r="L417" s="283">
        <v>23599.41</v>
      </c>
      <c r="M417" s="283">
        <v>23599.41</v>
      </c>
      <c r="N417" s="283">
        <v>23599.41</v>
      </c>
      <c r="O417" s="283">
        <v>23599.41</v>
      </c>
      <c r="P417" s="272">
        <f t="shared" si="125"/>
        <v>283192.92</v>
      </c>
      <c r="Q417" s="283">
        <v>23599.41</v>
      </c>
      <c r="R417" s="283">
        <v>23599.41</v>
      </c>
      <c r="S417" s="283">
        <v>23599.41</v>
      </c>
      <c r="T417" s="283">
        <v>23599.41</v>
      </c>
      <c r="U417" s="283">
        <v>23599.41</v>
      </c>
      <c r="V417" s="283">
        <v>23599.41</v>
      </c>
      <c r="W417" s="283">
        <v>23599.41</v>
      </c>
      <c r="X417" s="283">
        <v>23599.41</v>
      </c>
      <c r="Y417" s="283">
        <v>23599.41</v>
      </c>
      <c r="Z417" s="283">
        <v>23599.41</v>
      </c>
      <c r="AA417" s="283">
        <v>23599.41</v>
      </c>
      <c r="AB417" s="283">
        <v>23599.41</v>
      </c>
      <c r="AC417" s="283">
        <v>23599.41</v>
      </c>
      <c r="AD417" s="283">
        <v>23599.41</v>
      </c>
      <c r="AE417" s="283">
        <v>23599.41</v>
      </c>
      <c r="AF417" s="283">
        <v>23599.41</v>
      </c>
      <c r="AG417" s="170">
        <f t="shared" si="126"/>
        <v>283192.92</v>
      </c>
      <c r="AI417" s="284">
        <f t="shared" si="122"/>
        <v>48.58</v>
      </c>
      <c r="AJ417" s="284">
        <f t="shared" si="122"/>
        <v>48.58</v>
      </c>
      <c r="AK417" s="284">
        <f t="shared" si="122"/>
        <v>48.58</v>
      </c>
      <c r="AL417" s="284">
        <f t="shared" si="122"/>
        <v>48.58</v>
      </c>
      <c r="AM417" s="284">
        <f t="shared" si="122"/>
        <v>48.58</v>
      </c>
      <c r="AN417" s="284">
        <f t="shared" si="122"/>
        <v>48.58</v>
      </c>
      <c r="AO417" s="284">
        <f t="shared" si="129"/>
        <v>48.58</v>
      </c>
      <c r="AP417" s="284">
        <f t="shared" si="129"/>
        <v>48.58</v>
      </c>
      <c r="AQ417" s="284">
        <f t="shared" si="129"/>
        <v>48.58</v>
      </c>
      <c r="AR417" s="284">
        <f t="shared" si="129"/>
        <v>48.58</v>
      </c>
      <c r="AS417" s="284">
        <f t="shared" si="129"/>
        <v>48.58</v>
      </c>
      <c r="AT417" s="284">
        <f t="shared" si="129"/>
        <v>48.58</v>
      </c>
      <c r="AU417" s="280">
        <f t="shared" si="127"/>
        <v>582.95999999999992</v>
      </c>
      <c r="AV417" s="280">
        <f t="shared" si="123"/>
        <v>48.58</v>
      </c>
      <c r="AW417" s="280">
        <f t="shared" si="123"/>
        <v>48.58</v>
      </c>
      <c r="AX417" s="280">
        <f t="shared" si="123"/>
        <v>48.58</v>
      </c>
      <c r="AY417" s="280">
        <f t="shared" si="123"/>
        <v>48.58</v>
      </c>
      <c r="AZ417" s="280">
        <f t="shared" si="131"/>
        <v>48.58</v>
      </c>
      <c r="BA417" s="280">
        <f t="shared" si="131"/>
        <v>48.58</v>
      </c>
      <c r="BB417" s="280">
        <f t="shared" si="131"/>
        <v>48.58</v>
      </c>
      <c r="BC417" s="280">
        <f t="shared" si="130"/>
        <v>48.58</v>
      </c>
      <c r="BD417" s="280">
        <f t="shared" si="130"/>
        <v>48.58</v>
      </c>
      <c r="BE417" s="280">
        <f t="shared" si="130"/>
        <v>48.58</v>
      </c>
      <c r="BF417" s="280">
        <f t="shared" si="124"/>
        <v>48.58</v>
      </c>
      <c r="BG417" s="280">
        <f t="shared" si="124"/>
        <v>48.58</v>
      </c>
      <c r="BH417" s="280">
        <f t="shared" si="124"/>
        <v>48.58</v>
      </c>
      <c r="BI417" s="280">
        <f t="shared" si="124"/>
        <v>48.58</v>
      </c>
      <c r="BJ417" s="280">
        <f t="shared" si="124"/>
        <v>48.58</v>
      </c>
      <c r="BK417" s="280">
        <f t="shared" si="124"/>
        <v>48.58</v>
      </c>
      <c r="BL417" s="284">
        <f t="shared" si="128"/>
        <v>582.95999999999992</v>
      </c>
      <c r="BN417" s="284">
        <f>BL417</f>
        <v>582.95999999999992</v>
      </c>
    </row>
    <row r="418" spans="1:66" s="282" customFormat="1" x14ac:dyDescent="0.25">
      <c r="A418" s="282" t="s">
        <v>422</v>
      </c>
      <c r="B418" s="175">
        <v>2.3199999999999998E-2</v>
      </c>
      <c r="C418" s="175">
        <v>2.3199999999999998E-2</v>
      </c>
      <c r="D418" s="283">
        <v>2219168.54</v>
      </c>
      <c r="E418" s="283">
        <v>2219168.54</v>
      </c>
      <c r="F418" s="283">
        <v>2219136.0299999998</v>
      </c>
      <c r="G418" s="283">
        <v>2219103.52</v>
      </c>
      <c r="H418" s="283">
        <v>2219103.52</v>
      </c>
      <c r="I418" s="283">
        <v>2219103.52</v>
      </c>
      <c r="J418" s="283">
        <v>2219103.52</v>
      </c>
      <c r="K418" s="283">
        <v>2219103.52</v>
      </c>
      <c r="L418" s="283">
        <v>2219103.52</v>
      </c>
      <c r="M418" s="283">
        <v>2219103.52</v>
      </c>
      <c r="N418" s="283">
        <v>2219103.52</v>
      </c>
      <c r="O418" s="283">
        <v>2219103.52</v>
      </c>
      <c r="P418" s="272">
        <f t="shared" si="125"/>
        <v>26629404.789999995</v>
      </c>
      <c r="Q418" s="283">
        <v>2219103.52</v>
      </c>
      <c r="R418" s="283">
        <v>2219103.52</v>
      </c>
      <c r="S418" s="283">
        <v>2219103.52</v>
      </c>
      <c r="T418" s="283">
        <v>2219103.52</v>
      </c>
      <c r="U418" s="283">
        <v>2219103.52</v>
      </c>
      <c r="V418" s="283">
        <v>2219103.52</v>
      </c>
      <c r="W418" s="283">
        <v>2219103.52</v>
      </c>
      <c r="X418" s="283">
        <v>2219103.52</v>
      </c>
      <c r="Y418" s="283">
        <v>2219103.52</v>
      </c>
      <c r="Z418" s="283">
        <v>2219103.52</v>
      </c>
      <c r="AA418" s="283">
        <v>2219103.52</v>
      </c>
      <c r="AB418" s="283">
        <v>2219103.52</v>
      </c>
      <c r="AC418" s="283">
        <v>2219103.52</v>
      </c>
      <c r="AD418" s="283">
        <v>2219103.52</v>
      </c>
      <c r="AE418" s="283">
        <v>2219103.52</v>
      </c>
      <c r="AF418" s="283">
        <v>2219103.52</v>
      </c>
      <c r="AG418" s="170">
        <f t="shared" si="126"/>
        <v>26629242.239999998</v>
      </c>
      <c r="AI418" s="284">
        <f t="shared" si="122"/>
        <v>4290.3900000000003</v>
      </c>
      <c r="AJ418" s="284">
        <f t="shared" si="122"/>
        <v>4290.3900000000003</v>
      </c>
      <c r="AK418" s="284">
        <f t="shared" si="122"/>
        <v>4290.33</v>
      </c>
      <c r="AL418" s="284">
        <f t="shared" si="122"/>
        <v>4290.2700000000004</v>
      </c>
      <c r="AM418" s="284">
        <f t="shared" si="122"/>
        <v>4290.2700000000004</v>
      </c>
      <c r="AN418" s="284">
        <f t="shared" si="122"/>
        <v>4290.2700000000004</v>
      </c>
      <c r="AO418" s="284">
        <f t="shared" si="129"/>
        <v>4290.2700000000004</v>
      </c>
      <c r="AP418" s="284">
        <f t="shared" si="129"/>
        <v>4290.2700000000004</v>
      </c>
      <c r="AQ418" s="284">
        <f t="shared" si="129"/>
        <v>4290.2700000000004</v>
      </c>
      <c r="AR418" s="284">
        <f t="shared" si="129"/>
        <v>4290.2700000000004</v>
      </c>
      <c r="AS418" s="284">
        <f t="shared" si="129"/>
        <v>4290.2700000000004</v>
      </c>
      <c r="AT418" s="284">
        <f t="shared" si="129"/>
        <v>4290.2700000000004</v>
      </c>
      <c r="AU418" s="280">
        <f t="shared" si="127"/>
        <v>51483.540000000023</v>
      </c>
      <c r="AV418" s="280">
        <f t="shared" si="123"/>
        <v>4290.2700000000004</v>
      </c>
      <c r="AW418" s="280">
        <f t="shared" si="123"/>
        <v>4290.2700000000004</v>
      </c>
      <c r="AX418" s="280">
        <f t="shared" si="123"/>
        <v>4290.2700000000004</v>
      </c>
      <c r="AY418" s="280">
        <f t="shared" si="123"/>
        <v>4290.2700000000004</v>
      </c>
      <c r="AZ418" s="280">
        <f t="shared" si="131"/>
        <v>4290.2700000000004</v>
      </c>
      <c r="BA418" s="280">
        <f t="shared" si="131"/>
        <v>4290.2700000000004</v>
      </c>
      <c r="BB418" s="280">
        <f t="shared" si="131"/>
        <v>4290.2700000000004</v>
      </c>
      <c r="BC418" s="280">
        <f t="shared" si="130"/>
        <v>4290.2700000000004</v>
      </c>
      <c r="BD418" s="280">
        <f t="shared" si="130"/>
        <v>4290.2700000000004</v>
      </c>
      <c r="BE418" s="280">
        <f t="shared" si="130"/>
        <v>4290.2700000000004</v>
      </c>
      <c r="BF418" s="280">
        <f t="shared" si="124"/>
        <v>4290.2700000000004</v>
      </c>
      <c r="BG418" s="280">
        <f t="shared" si="124"/>
        <v>4290.2700000000004</v>
      </c>
      <c r="BH418" s="280">
        <f t="shared" si="124"/>
        <v>4290.2700000000004</v>
      </c>
      <c r="BI418" s="280">
        <f t="shared" si="124"/>
        <v>4290.2700000000004</v>
      </c>
      <c r="BJ418" s="280">
        <f t="shared" si="124"/>
        <v>4290.2700000000004</v>
      </c>
      <c r="BK418" s="280">
        <f t="shared" si="124"/>
        <v>4290.2700000000004</v>
      </c>
      <c r="BL418" s="284">
        <f>SUM(AZ418:BK418)</f>
        <v>51483.24000000002</v>
      </c>
    </row>
    <row r="419" spans="1:66" s="282" customFormat="1" x14ac:dyDescent="0.25">
      <c r="A419" s="282" t="s">
        <v>685</v>
      </c>
      <c r="B419" s="175">
        <v>2.3199999999999998E-2</v>
      </c>
      <c r="C419" s="175">
        <v>2.3199999999999998E-2</v>
      </c>
      <c r="D419" s="283">
        <v>0</v>
      </c>
      <c r="E419" s="283">
        <v>0</v>
      </c>
      <c r="F419" s="283">
        <v>0</v>
      </c>
      <c r="G419" s="283">
        <v>0</v>
      </c>
      <c r="H419" s="283">
        <v>0</v>
      </c>
      <c r="I419" s="283">
        <v>0</v>
      </c>
      <c r="J419" s="283">
        <v>0</v>
      </c>
      <c r="K419" s="283">
        <v>0</v>
      </c>
      <c r="L419" s="283">
        <v>0</v>
      </c>
      <c r="M419" s="283">
        <v>0</v>
      </c>
      <c r="N419" s="283">
        <v>0</v>
      </c>
      <c r="O419" s="283">
        <v>0</v>
      </c>
      <c r="P419" s="272">
        <f t="shared" si="125"/>
        <v>0</v>
      </c>
      <c r="Q419" s="283">
        <v>0</v>
      </c>
      <c r="R419" s="283">
        <v>0</v>
      </c>
      <c r="S419" s="283">
        <v>0</v>
      </c>
      <c r="T419" s="283">
        <v>0</v>
      </c>
      <c r="U419" s="283">
        <v>0</v>
      </c>
      <c r="V419" s="283">
        <v>0</v>
      </c>
      <c r="W419" s="283">
        <v>0</v>
      </c>
      <c r="X419" s="283">
        <v>0</v>
      </c>
      <c r="Y419" s="283">
        <v>0</v>
      </c>
      <c r="Z419" s="283">
        <v>0</v>
      </c>
      <c r="AA419" s="283">
        <v>0</v>
      </c>
      <c r="AB419" s="283">
        <v>0</v>
      </c>
      <c r="AC419" s="283">
        <v>0</v>
      </c>
      <c r="AD419" s="283">
        <v>0</v>
      </c>
      <c r="AE419" s="283">
        <v>0</v>
      </c>
      <c r="AF419" s="283">
        <v>0</v>
      </c>
      <c r="AG419" s="170">
        <f t="shared" si="126"/>
        <v>0</v>
      </c>
      <c r="AH419" s="284"/>
      <c r="AI419" s="284">
        <f t="shared" si="122"/>
        <v>0</v>
      </c>
      <c r="AJ419" s="284">
        <f t="shared" si="122"/>
        <v>0</v>
      </c>
      <c r="AK419" s="284">
        <f t="shared" si="122"/>
        <v>0</v>
      </c>
      <c r="AL419" s="284">
        <f t="shared" si="122"/>
        <v>0</v>
      </c>
      <c r="AM419" s="284">
        <f t="shared" si="122"/>
        <v>0</v>
      </c>
      <c r="AN419" s="284">
        <f t="shared" si="122"/>
        <v>0</v>
      </c>
      <c r="AO419" s="284">
        <f t="shared" si="129"/>
        <v>0</v>
      </c>
      <c r="AP419" s="284">
        <f t="shared" si="129"/>
        <v>0</v>
      </c>
      <c r="AQ419" s="284">
        <f t="shared" si="129"/>
        <v>0</v>
      </c>
      <c r="AR419" s="284">
        <f t="shared" si="129"/>
        <v>0</v>
      </c>
      <c r="AS419" s="284">
        <f t="shared" si="129"/>
        <v>0</v>
      </c>
      <c r="AT419" s="284">
        <f t="shared" si="129"/>
        <v>0</v>
      </c>
      <c r="AU419" s="280">
        <f t="shared" si="127"/>
        <v>0</v>
      </c>
      <c r="AV419" s="280">
        <f t="shared" ref="AV419:AY482" si="132">ROUND(Q419*$B419/12,2)</f>
        <v>0</v>
      </c>
      <c r="AW419" s="280">
        <f t="shared" si="132"/>
        <v>0</v>
      </c>
      <c r="AX419" s="280">
        <f t="shared" si="132"/>
        <v>0</v>
      </c>
      <c r="AY419" s="280">
        <f t="shared" si="132"/>
        <v>0</v>
      </c>
      <c r="AZ419" s="280">
        <f t="shared" si="131"/>
        <v>0</v>
      </c>
      <c r="BA419" s="280">
        <f t="shared" si="131"/>
        <v>0</v>
      </c>
      <c r="BB419" s="280">
        <f t="shared" si="131"/>
        <v>0</v>
      </c>
      <c r="BC419" s="280">
        <f t="shared" si="130"/>
        <v>0</v>
      </c>
      <c r="BD419" s="280">
        <f t="shared" si="130"/>
        <v>0</v>
      </c>
      <c r="BE419" s="280">
        <f t="shared" si="130"/>
        <v>0</v>
      </c>
      <c r="BF419" s="280">
        <f t="shared" si="124"/>
        <v>0</v>
      </c>
      <c r="BG419" s="280">
        <f t="shared" si="124"/>
        <v>0</v>
      </c>
      <c r="BH419" s="280">
        <f t="shared" si="124"/>
        <v>0</v>
      </c>
      <c r="BI419" s="280">
        <f t="shared" si="124"/>
        <v>0</v>
      </c>
      <c r="BJ419" s="280">
        <f t="shared" si="124"/>
        <v>0</v>
      </c>
      <c r="BK419" s="280">
        <f t="shared" si="124"/>
        <v>0</v>
      </c>
      <c r="BL419" s="284">
        <f t="shared" ref="BL419:BL482" si="133">SUM(AZ419:BK419)</f>
        <v>0</v>
      </c>
    </row>
    <row r="420" spans="1:66" s="282" customFormat="1" x14ac:dyDescent="0.25">
      <c r="A420" s="282" t="s">
        <v>686</v>
      </c>
      <c r="B420" s="175">
        <v>2.3199999999999998E-2</v>
      </c>
      <c r="C420" s="175">
        <v>2.3199999999999998E-2</v>
      </c>
      <c r="D420" s="283">
        <v>0</v>
      </c>
      <c r="E420" s="283">
        <v>0</v>
      </c>
      <c r="F420" s="283">
        <v>0</v>
      </c>
      <c r="G420" s="283">
        <v>0</v>
      </c>
      <c r="H420" s="283">
        <v>0</v>
      </c>
      <c r="I420" s="283">
        <v>0</v>
      </c>
      <c r="J420" s="283">
        <v>0</v>
      </c>
      <c r="K420" s="283">
        <v>0</v>
      </c>
      <c r="L420" s="283">
        <v>0</v>
      </c>
      <c r="M420" s="283">
        <v>0</v>
      </c>
      <c r="N420" s="283">
        <v>0</v>
      </c>
      <c r="O420" s="283">
        <v>0</v>
      </c>
      <c r="P420" s="272">
        <f t="shared" si="125"/>
        <v>0</v>
      </c>
      <c r="Q420" s="283">
        <v>0</v>
      </c>
      <c r="R420" s="283">
        <v>0</v>
      </c>
      <c r="S420" s="283">
        <v>0</v>
      </c>
      <c r="T420" s="283">
        <v>0</v>
      </c>
      <c r="U420" s="283">
        <v>0</v>
      </c>
      <c r="V420" s="283">
        <v>0</v>
      </c>
      <c r="W420" s="283">
        <v>0</v>
      </c>
      <c r="X420" s="283">
        <v>0</v>
      </c>
      <c r="Y420" s="283">
        <v>0</v>
      </c>
      <c r="Z420" s="283">
        <v>0</v>
      </c>
      <c r="AA420" s="283">
        <v>0</v>
      </c>
      <c r="AB420" s="283">
        <v>0</v>
      </c>
      <c r="AC420" s="283">
        <v>0</v>
      </c>
      <c r="AD420" s="283">
        <v>0</v>
      </c>
      <c r="AE420" s="283">
        <v>0</v>
      </c>
      <c r="AF420" s="283">
        <v>0</v>
      </c>
      <c r="AG420" s="170">
        <f t="shared" si="126"/>
        <v>0</v>
      </c>
      <c r="AI420" s="284">
        <f t="shared" si="122"/>
        <v>0</v>
      </c>
      <c r="AJ420" s="284">
        <f t="shared" si="122"/>
        <v>0</v>
      </c>
      <c r="AK420" s="284">
        <f t="shared" si="122"/>
        <v>0</v>
      </c>
      <c r="AL420" s="284">
        <f t="shared" si="122"/>
        <v>0</v>
      </c>
      <c r="AM420" s="284">
        <f t="shared" si="122"/>
        <v>0</v>
      </c>
      <c r="AN420" s="284">
        <f t="shared" si="122"/>
        <v>0</v>
      </c>
      <c r="AO420" s="284">
        <f t="shared" si="129"/>
        <v>0</v>
      </c>
      <c r="AP420" s="284">
        <f t="shared" si="129"/>
        <v>0</v>
      </c>
      <c r="AQ420" s="284">
        <f t="shared" si="129"/>
        <v>0</v>
      </c>
      <c r="AR420" s="284">
        <f t="shared" si="129"/>
        <v>0</v>
      </c>
      <c r="AS420" s="284">
        <f t="shared" si="129"/>
        <v>0</v>
      </c>
      <c r="AT420" s="284">
        <f t="shared" si="129"/>
        <v>0</v>
      </c>
      <c r="AU420" s="280">
        <f t="shared" si="127"/>
        <v>0</v>
      </c>
      <c r="AV420" s="280">
        <f t="shared" si="132"/>
        <v>0</v>
      </c>
      <c r="AW420" s="280">
        <f t="shared" si="132"/>
        <v>0</v>
      </c>
      <c r="AX420" s="280">
        <f t="shared" si="132"/>
        <v>0</v>
      </c>
      <c r="AY420" s="280">
        <f t="shared" si="132"/>
        <v>0</v>
      </c>
      <c r="AZ420" s="280">
        <f t="shared" si="131"/>
        <v>0</v>
      </c>
      <c r="BA420" s="280">
        <f t="shared" si="131"/>
        <v>0</v>
      </c>
      <c r="BB420" s="280">
        <f t="shared" si="131"/>
        <v>0</v>
      </c>
      <c r="BC420" s="280">
        <f t="shared" si="130"/>
        <v>0</v>
      </c>
      <c r="BD420" s="280">
        <f t="shared" si="130"/>
        <v>0</v>
      </c>
      <c r="BE420" s="280">
        <f t="shared" si="130"/>
        <v>0</v>
      </c>
      <c r="BF420" s="280">
        <f t="shared" si="124"/>
        <v>0</v>
      </c>
      <c r="BG420" s="280">
        <f t="shared" si="124"/>
        <v>0</v>
      </c>
      <c r="BH420" s="280">
        <f t="shared" si="124"/>
        <v>0</v>
      </c>
      <c r="BI420" s="280">
        <f t="shared" si="124"/>
        <v>0</v>
      </c>
      <c r="BJ420" s="280">
        <f t="shared" si="124"/>
        <v>0</v>
      </c>
      <c r="BK420" s="280">
        <f t="shared" si="124"/>
        <v>0</v>
      </c>
      <c r="BL420" s="284">
        <f t="shared" si="133"/>
        <v>0</v>
      </c>
    </row>
    <row r="421" spans="1:66" x14ac:dyDescent="0.25">
      <c r="A421" s="268" t="s">
        <v>423</v>
      </c>
      <c r="B421" s="175">
        <v>2.3199999999999998E-2</v>
      </c>
      <c r="C421" s="175">
        <v>2.3199999999999998E-2</v>
      </c>
      <c r="D421" s="272">
        <v>171002.52</v>
      </c>
      <c r="E421" s="272">
        <v>171002.52</v>
      </c>
      <c r="F421" s="272">
        <v>171002.52</v>
      </c>
      <c r="G421" s="272">
        <v>171002.52</v>
      </c>
      <c r="H421" s="272">
        <v>171002.52</v>
      </c>
      <c r="I421" s="272">
        <v>171002.52</v>
      </c>
      <c r="J421" s="272">
        <v>171002.52</v>
      </c>
      <c r="K421" s="272">
        <v>171002.52</v>
      </c>
      <c r="L421" s="272">
        <v>171002.52</v>
      </c>
      <c r="M421" s="272">
        <v>171002.52</v>
      </c>
      <c r="N421" s="272">
        <v>171002.52</v>
      </c>
      <c r="O421" s="272">
        <v>171002.52</v>
      </c>
      <c r="P421" s="272">
        <f t="shared" si="125"/>
        <v>2052030.24</v>
      </c>
      <c r="Q421" s="272">
        <v>171002.52</v>
      </c>
      <c r="R421" s="272">
        <v>171002.52</v>
      </c>
      <c r="S421" s="272">
        <v>171002.52</v>
      </c>
      <c r="T421" s="272">
        <v>171002.52</v>
      </c>
      <c r="U421" s="272">
        <v>171002.52</v>
      </c>
      <c r="V421" s="272">
        <v>171002.52</v>
      </c>
      <c r="W421" s="272">
        <v>171002.52</v>
      </c>
      <c r="X421" s="272">
        <v>171002.52</v>
      </c>
      <c r="Y421" s="272">
        <v>171002.52</v>
      </c>
      <c r="Z421" s="272">
        <v>171002.52</v>
      </c>
      <c r="AA421" s="272">
        <v>171002.52</v>
      </c>
      <c r="AB421" s="272">
        <v>171002.52</v>
      </c>
      <c r="AC421" s="272">
        <v>171002.52</v>
      </c>
      <c r="AD421" s="272">
        <v>171002.52</v>
      </c>
      <c r="AE421" s="272">
        <v>171002.52</v>
      </c>
      <c r="AF421" s="272">
        <v>171002.52</v>
      </c>
      <c r="AG421" s="170">
        <f t="shared" si="126"/>
        <v>2052030.24</v>
      </c>
      <c r="AI421" s="284">
        <f t="shared" si="122"/>
        <v>330.6</v>
      </c>
      <c r="AJ421" s="284">
        <f t="shared" si="122"/>
        <v>330.6</v>
      </c>
      <c r="AK421" s="284">
        <f t="shared" si="122"/>
        <v>330.6</v>
      </c>
      <c r="AL421" s="284">
        <f t="shared" si="122"/>
        <v>330.6</v>
      </c>
      <c r="AM421" s="284">
        <f t="shared" si="122"/>
        <v>330.6</v>
      </c>
      <c r="AN421" s="284">
        <f t="shared" si="122"/>
        <v>330.6</v>
      </c>
      <c r="AO421" s="284">
        <f t="shared" si="129"/>
        <v>330.6</v>
      </c>
      <c r="AP421" s="284">
        <f t="shared" si="129"/>
        <v>330.6</v>
      </c>
      <c r="AQ421" s="284">
        <f t="shared" si="129"/>
        <v>330.6</v>
      </c>
      <c r="AR421" s="284">
        <f t="shared" si="129"/>
        <v>330.6</v>
      </c>
      <c r="AS421" s="284">
        <f t="shared" si="129"/>
        <v>330.6</v>
      </c>
      <c r="AT421" s="284">
        <f t="shared" si="129"/>
        <v>330.6</v>
      </c>
      <c r="AU421" s="280">
        <f t="shared" si="127"/>
        <v>3967.1999999999994</v>
      </c>
      <c r="AV421" s="280">
        <f t="shared" si="132"/>
        <v>330.6</v>
      </c>
      <c r="AW421" s="280">
        <f t="shared" si="132"/>
        <v>330.6</v>
      </c>
      <c r="AX421" s="280">
        <f t="shared" si="132"/>
        <v>330.6</v>
      </c>
      <c r="AY421" s="280">
        <f t="shared" si="132"/>
        <v>330.6</v>
      </c>
      <c r="AZ421" s="280">
        <f t="shared" si="131"/>
        <v>330.6</v>
      </c>
      <c r="BA421" s="280">
        <f t="shared" si="131"/>
        <v>330.6</v>
      </c>
      <c r="BB421" s="280">
        <f t="shared" si="131"/>
        <v>330.6</v>
      </c>
      <c r="BC421" s="280">
        <f t="shared" si="130"/>
        <v>330.6</v>
      </c>
      <c r="BD421" s="280">
        <f t="shared" si="130"/>
        <v>330.6</v>
      </c>
      <c r="BE421" s="280">
        <f t="shared" si="130"/>
        <v>330.6</v>
      </c>
      <c r="BF421" s="280">
        <f t="shared" si="124"/>
        <v>330.6</v>
      </c>
      <c r="BG421" s="280">
        <f t="shared" si="124"/>
        <v>330.6</v>
      </c>
      <c r="BH421" s="280">
        <f t="shared" si="124"/>
        <v>330.6</v>
      </c>
      <c r="BI421" s="280">
        <f t="shared" si="124"/>
        <v>330.6</v>
      </c>
      <c r="BJ421" s="280">
        <f t="shared" si="124"/>
        <v>330.6</v>
      </c>
      <c r="BK421" s="280">
        <f t="shared" si="124"/>
        <v>330.6</v>
      </c>
      <c r="BL421" s="284">
        <f t="shared" si="133"/>
        <v>3967.1999999999994</v>
      </c>
      <c r="BN421" s="279">
        <f>BL421</f>
        <v>3967.1999999999994</v>
      </c>
    </row>
    <row r="422" spans="1:66" x14ac:dyDescent="0.25">
      <c r="A422" s="268" t="s">
        <v>424</v>
      </c>
      <c r="B422" s="175">
        <v>2.4299999999999999E-2</v>
      </c>
      <c r="C422" s="175">
        <v>2.4299999999999999E-2</v>
      </c>
      <c r="D422" s="272">
        <v>188768312.36000001</v>
      </c>
      <c r="E422" s="272">
        <v>189758902.87</v>
      </c>
      <c r="F422" s="272">
        <v>190216017.90000001</v>
      </c>
      <c r="G422" s="272">
        <v>191174801.93000001</v>
      </c>
      <c r="H422" s="272">
        <v>192444022.09999999</v>
      </c>
      <c r="I422" s="272">
        <v>192818024.75</v>
      </c>
      <c r="J422" s="272">
        <v>194105486.70000002</v>
      </c>
      <c r="K422" s="272">
        <v>196303112.53</v>
      </c>
      <c r="L422" s="272">
        <v>197924684.91</v>
      </c>
      <c r="M422" s="272">
        <v>199247371.87</v>
      </c>
      <c r="N422" s="272">
        <v>200506386.88000003</v>
      </c>
      <c r="O422" s="272">
        <v>201613530.70000002</v>
      </c>
      <c r="P422" s="272">
        <f t="shared" si="125"/>
        <v>2334880655.5</v>
      </c>
      <c r="Q422" s="272">
        <v>202791546.91500005</v>
      </c>
      <c r="R422" s="272">
        <v>204050793.60500005</v>
      </c>
      <c r="S422" s="272">
        <v>205250411.14000005</v>
      </c>
      <c r="T422" s="272">
        <v>206467179.80000004</v>
      </c>
      <c r="U422" s="272">
        <v>207787292.13000003</v>
      </c>
      <c r="V422" s="272">
        <v>209106586.15000004</v>
      </c>
      <c r="W422" s="272">
        <v>210453571.69000003</v>
      </c>
      <c r="X422" s="272">
        <v>211887594.66</v>
      </c>
      <c r="Y422" s="272">
        <v>213218734.63500002</v>
      </c>
      <c r="Z422" s="272">
        <v>215190584.92000002</v>
      </c>
      <c r="AA422" s="272">
        <v>217109805.39500004</v>
      </c>
      <c r="AB422" s="272">
        <v>218737717.81000003</v>
      </c>
      <c r="AC422" s="272">
        <v>220466265.37000006</v>
      </c>
      <c r="AD422" s="272">
        <v>221752609.27500004</v>
      </c>
      <c r="AE422" s="272">
        <v>223009730.07000005</v>
      </c>
      <c r="AF422" s="272">
        <v>224291311.87500006</v>
      </c>
      <c r="AG422" s="170">
        <f t="shared" si="126"/>
        <v>2593011803.9800005</v>
      </c>
      <c r="AI422" s="284">
        <f t="shared" si="122"/>
        <v>382255.83</v>
      </c>
      <c r="AJ422" s="284">
        <f t="shared" si="122"/>
        <v>384261.78</v>
      </c>
      <c r="AK422" s="284">
        <f t="shared" si="122"/>
        <v>385187.44</v>
      </c>
      <c r="AL422" s="284">
        <f t="shared" si="122"/>
        <v>387128.97</v>
      </c>
      <c r="AM422" s="284">
        <f t="shared" si="122"/>
        <v>389699.14</v>
      </c>
      <c r="AN422" s="284">
        <f t="shared" si="122"/>
        <v>390456.5</v>
      </c>
      <c r="AO422" s="284">
        <f t="shared" si="129"/>
        <v>393063.61</v>
      </c>
      <c r="AP422" s="284">
        <f t="shared" si="129"/>
        <v>397513.8</v>
      </c>
      <c r="AQ422" s="284">
        <f t="shared" si="129"/>
        <v>400797.49</v>
      </c>
      <c r="AR422" s="284">
        <f t="shared" si="129"/>
        <v>403475.93</v>
      </c>
      <c r="AS422" s="284">
        <f t="shared" si="129"/>
        <v>406025.43</v>
      </c>
      <c r="AT422" s="284">
        <f t="shared" si="129"/>
        <v>408267.4</v>
      </c>
      <c r="AU422" s="280">
        <f t="shared" si="127"/>
        <v>4728133.32</v>
      </c>
      <c r="AV422" s="280">
        <f t="shared" si="132"/>
        <v>410652.88</v>
      </c>
      <c r="AW422" s="280">
        <f t="shared" si="132"/>
        <v>413202.86</v>
      </c>
      <c r="AX422" s="280">
        <f t="shared" si="132"/>
        <v>415632.08</v>
      </c>
      <c r="AY422" s="280">
        <f t="shared" si="132"/>
        <v>418096.04</v>
      </c>
      <c r="AZ422" s="280">
        <f t="shared" si="131"/>
        <v>420769.27</v>
      </c>
      <c r="BA422" s="280">
        <f t="shared" si="131"/>
        <v>423440.84</v>
      </c>
      <c r="BB422" s="280">
        <f t="shared" si="131"/>
        <v>426168.48</v>
      </c>
      <c r="BC422" s="280">
        <f t="shared" si="130"/>
        <v>429072.38</v>
      </c>
      <c r="BD422" s="280">
        <f t="shared" si="130"/>
        <v>431767.94</v>
      </c>
      <c r="BE422" s="280">
        <f t="shared" si="130"/>
        <v>435760.93</v>
      </c>
      <c r="BF422" s="280">
        <f t="shared" si="124"/>
        <v>439647.36</v>
      </c>
      <c r="BG422" s="280">
        <f t="shared" si="124"/>
        <v>442943.88</v>
      </c>
      <c r="BH422" s="280">
        <f t="shared" si="124"/>
        <v>446444.19</v>
      </c>
      <c r="BI422" s="280">
        <f t="shared" si="124"/>
        <v>449049.03</v>
      </c>
      <c r="BJ422" s="280">
        <f t="shared" si="124"/>
        <v>451594.7</v>
      </c>
      <c r="BK422" s="280">
        <f t="shared" si="124"/>
        <v>454189.91</v>
      </c>
      <c r="BL422" s="284">
        <f t="shared" si="133"/>
        <v>5250848.91</v>
      </c>
    </row>
    <row r="423" spans="1:66" x14ac:dyDescent="0.25">
      <c r="A423" s="268" t="s">
        <v>687</v>
      </c>
      <c r="B423" s="175">
        <v>2.4299999999999999E-2</v>
      </c>
      <c r="C423" s="175">
        <v>2.4299999999999999E-2</v>
      </c>
      <c r="D423" s="272">
        <v>0</v>
      </c>
      <c r="E423" s="272">
        <v>0</v>
      </c>
      <c r="F423" s="272">
        <v>0</v>
      </c>
      <c r="G423" s="272">
        <v>0</v>
      </c>
      <c r="H423" s="272">
        <v>0</v>
      </c>
      <c r="I423" s="272">
        <v>0</v>
      </c>
      <c r="J423" s="272">
        <v>0</v>
      </c>
      <c r="K423" s="272">
        <v>0</v>
      </c>
      <c r="L423" s="272">
        <v>0</v>
      </c>
      <c r="M423" s="272">
        <v>0</v>
      </c>
      <c r="N423" s="272">
        <v>0</v>
      </c>
      <c r="O423" s="272">
        <v>0</v>
      </c>
      <c r="P423" s="272">
        <f t="shared" si="125"/>
        <v>0</v>
      </c>
      <c r="Q423" s="272">
        <v>0</v>
      </c>
      <c r="R423" s="272">
        <v>0</v>
      </c>
      <c r="S423" s="272">
        <v>0</v>
      </c>
      <c r="T423" s="272">
        <v>0</v>
      </c>
      <c r="U423" s="272">
        <v>0</v>
      </c>
      <c r="V423" s="272">
        <v>0</v>
      </c>
      <c r="W423" s="272">
        <v>0</v>
      </c>
      <c r="X423" s="272">
        <v>0</v>
      </c>
      <c r="Y423" s="272">
        <v>0</v>
      </c>
      <c r="Z423" s="272">
        <v>0</v>
      </c>
      <c r="AA423" s="272">
        <v>0</v>
      </c>
      <c r="AB423" s="272">
        <v>0</v>
      </c>
      <c r="AC423" s="272">
        <v>0</v>
      </c>
      <c r="AD423" s="272">
        <v>0</v>
      </c>
      <c r="AE423" s="272">
        <v>0</v>
      </c>
      <c r="AF423" s="272">
        <v>0</v>
      </c>
      <c r="AG423" s="170">
        <f t="shared" si="126"/>
        <v>0</v>
      </c>
      <c r="AI423" s="284">
        <f t="shared" si="122"/>
        <v>0</v>
      </c>
      <c r="AJ423" s="284">
        <f t="shared" si="122"/>
        <v>0</v>
      </c>
      <c r="AK423" s="284">
        <f t="shared" si="122"/>
        <v>0</v>
      </c>
      <c r="AL423" s="284">
        <f t="shared" si="122"/>
        <v>0</v>
      </c>
      <c r="AM423" s="284">
        <f t="shared" si="122"/>
        <v>0</v>
      </c>
      <c r="AN423" s="284">
        <f t="shared" si="122"/>
        <v>0</v>
      </c>
      <c r="AO423" s="284">
        <f t="shared" si="129"/>
        <v>0</v>
      </c>
      <c r="AP423" s="284">
        <f t="shared" si="129"/>
        <v>0</v>
      </c>
      <c r="AQ423" s="284">
        <f t="shared" si="129"/>
        <v>0</v>
      </c>
      <c r="AR423" s="284">
        <f t="shared" si="129"/>
        <v>0</v>
      </c>
      <c r="AS423" s="284">
        <f t="shared" si="129"/>
        <v>0</v>
      </c>
      <c r="AT423" s="284">
        <f t="shared" si="129"/>
        <v>0</v>
      </c>
      <c r="AU423" s="280">
        <f t="shared" si="127"/>
        <v>0</v>
      </c>
      <c r="AV423" s="280">
        <f t="shared" si="132"/>
        <v>0</v>
      </c>
      <c r="AW423" s="280">
        <f t="shared" si="132"/>
        <v>0</v>
      </c>
      <c r="AX423" s="280">
        <f t="shared" si="132"/>
        <v>0</v>
      </c>
      <c r="AY423" s="280">
        <f t="shared" si="132"/>
        <v>0</v>
      </c>
      <c r="AZ423" s="280">
        <f t="shared" si="131"/>
        <v>0</v>
      </c>
      <c r="BA423" s="280">
        <f t="shared" si="131"/>
        <v>0</v>
      </c>
      <c r="BB423" s="280">
        <f t="shared" si="131"/>
        <v>0</v>
      </c>
      <c r="BC423" s="280">
        <f t="shared" si="130"/>
        <v>0</v>
      </c>
      <c r="BD423" s="280">
        <f t="shared" si="130"/>
        <v>0</v>
      </c>
      <c r="BE423" s="280">
        <f t="shared" si="130"/>
        <v>0</v>
      </c>
      <c r="BF423" s="280">
        <f t="shared" si="124"/>
        <v>0</v>
      </c>
      <c r="BG423" s="280">
        <f t="shared" si="124"/>
        <v>0</v>
      </c>
      <c r="BH423" s="280">
        <f t="shared" si="124"/>
        <v>0</v>
      </c>
      <c r="BI423" s="280">
        <f t="shared" si="124"/>
        <v>0</v>
      </c>
      <c r="BJ423" s="280">
        <f t="shared" si="124"/>
        <v>0</v>
      </c>
      <c r="BK423" s="280">
        <f t="shared" si="124"/>
        <v>0</v>
      </c>
      <c r="BL423" s="284">
        <f t="shared" si="133"/>
        <v>0</v>
      </c>
    </row>
    <row r="424" spans="1:66" x14ac:dyDescent="0.25">
      <c r="A424" s="268" t="s">
        <v>425</v>
      </c>
      <c r="B424" s="175">
        <v>2.4299999999999999E-2</v>
      </c>
      <c r="C424" s="175">
        <v>2.4299999999999999E-2</v>
      </c>
      <c r="D424" s="272">
        <v>4703517.3499999996</v>
      </c>
      <c r="E424" s="272">
        <v>4541094.79</v>
      </c>
      <c r="F424" s="272">
        <v>4373637.24</v>
      </c>
      <c r="G424" s="272">
        <v>4391270.75</v>
      </c>
      <c r="H424" s="272">
        <v>4414357.6900000004</v>
      </c>
      <c r="I424" s="272">
        <v>4419171.28</v>
      </c>
      <c r="J424" s="272">
        <v>4458025.1899999995</v>
      </c>
      <c r="K424" s="272">
        <v>4538455.7649999997</v>
      </c>
      <c r="L424" s="272">
        <v>4596976.0299999993</v>
      </c>
      <c r="M424" s="272">
        <v>4632537.3499999996</v>
      </c>
      <c r="N424" s="272">
        <v>4666674.41</v>
      </c>
      <c r="O424" s="272">
        <v>4687276.9449999994</v>
      </c>
      <c r="P424" s="272">
        <f t="shared" si="125"/>
        <v>54422994.790000014</v>
      </c>
      <c r="Q424" s="272">
        <v>4721326.26</v>
      </c>
      <c r="R424" s="272">
        <v>4772400.2150000008</v>
      </c>
      <c r="S424" s="272">
        <v>4816777.01</v>
      </c>
      <c r="T424" s="272">
        <v>4856656.33</v>
      </c>
      <c r="U424" s="272">
        <v>4899810.01</v>
      </c>
      <c r="V424" s="272">
        <v>4941136.71</v>
      </c>
      <c r="W424" s="272">
        <v>4983406.9499999993</v>
      </c>
      <c r="X424" s="272">
        <v>5041045.9399999995</v>
      </c>
      <c r="Y424" s="272">
        <v>5091034.129999999</v>
      </c>
      <c r="Z424" s="272">
        <v>5141218.7899999991</v>
      </c>
      <c r="AA424" s="272">
        <v>5186702.8049999988</v>
      </c>
      <c r="AB424" s="272">
        <v>5210829.6349999998</v>
      </c>
      <c r="AC424" s="272">
        <v>5249592.5749999993</v>
      </c>
      <c r="AD424" s="272">
        <v>5301471.629999999</v>
      </c>
      <c r="AE424" s="272">
        <v>5349573.54</v>
      </c>
      <c r="AF424" s="272">
        <v>5393836.3899999997</v>
      </c>
      <c r="AG424" s="170">
        <f t="shared" si="126"/>
        <v>61789659.104999982</v>
      </c>
      <c r="AI424" s="284">
        <f t="shared" si="122"/>
        <v>9524.6200000000008</v>
      </c>
      <c r="AJ424" s="284">
        <f t="shared" si="122"/>
        <v>9195.7199999999993</v>
      </c>
      <c r="AK424" s="284">
        <f t="shared" si="122"/>
        <v>8856.6200000000008</v>
      </c>
      <c r="AL424" s="284">
        <f t="shared" si="122"/>
        <v>8892.32</v>
      </c>
      <c r="AM424" s="284">
        <f t="shared" si="122"/>
        <v>8939.07</v>
      </c>
      <c r="AN424" s="284">
        <f t="shared" si="122"/>
        <v>8948.82</v>
      </c>
      <c r="AO424" s="284">
        <f t="shared" si="129"/>
        <v>9027.5</v>
      </c>
      <c r="AP424" s="284">
        <f t="shared" si="129"/>
        <v>9190.3700000000008</v>
      </c>
      <c r="AQ424" s="284">
        <f t="shared" si="129"/>
        <v>9308.8799999999992</v>
      </c>
      <c r="AR424" s="284">
        <f t="shared" si="129"/>
        <v>9380.89</v>
      </c>
      <c r="AS424" s="284">
        <f t="shared" si="129"/>
        <v>9450.02</v>
      </c>
      <c r="AT424" s="284">
        <f t="shared" si="129"/>
        <v>9491.74</v>
      </c>
      <c r="AU424" s="280">
        <f t="shared" si="127"/>
        <v>110206.57</v>
      </c>
      <c r="AV424" s="280">
        <f t="shared" si="132"/>
        <v>9560.69</v>
      </c>
      <c r="AW424" s="280">
        <f t="shared" si="132"/>
        <v>9664.11</v>
      </c>
      <c r="AX424" s="280">
        <f t="shared" si="132"/>
        <v>9753.9699999999993</v>
      </c>
      <c r="AY424" s="280">
        <f t="shared" si="132"/>
        <v>9834.73</v>
      </c>
      <c r="AZ424" s="280">
        <f t="shared" si="131"/>
        <v>9922.1200000000008</v>
      </c>
      <c r="BA424" s="280">
        <f t="shared" si="131"/>
        <v>10005.799999999999</v>
      </c>
      <c r="BB424" s="280">
        <f t="shared" si="131"/>
        <v>10091.4</v>
      </c>
      <c r="BC424" s="280">
        <f t="shared" si="130"/>
        <v>10208.120000000001</v>
      </c>
      <c r="BD424" s="280">
        <f t="shared" si="130"/>
        <v>10309.34</v>
      </c>
      <c r="BE424" s="280">
        <f t="shared" si="130"/>
        <v>10410.969999999999</v>
      </c>
      <c r="BF424" s="280">
        <f t="shared" si="124"/>
        <v>10503.07</v>
      </c>
      <c r="BG424" s="280">
        <f t="shared" si="124"/>
        <v>10551.93</v>
      </c>
      <c r="BH424" s="280">
        <f t="shared" si="124"/>
        <v>10630.42</v>
      </c>
      <c r="BI424" s="280">
        <f t="shared" si="124"/>
        <v>10735.48</v>
      </c>
      <c r="BJ424" s="280">
        <f t="shared" si="124"/>
        <v>10832.89</v>
      </c>
      <c r="BK424" s="280">
        <f t="shared" si="124"/>
        <v>10922.52</v>
      </c>
      <c r="BL424" s="284">
        <f t="shared" si="133"/>
        <v>125124.06</v>
      </c>
    </row>
    <row r="425" spans="1:66" x14ac:dyDescent="0.25">
      <c r="A425" s="268" t="s">
        <v>426</v>
      </c>
      <c r="B425" s="175">
        <v>2.4299999999999999E-2</v>
      </c>
      <c r="C425" s="175">
        <v>2.4299999999999999E-2</v>
      </c>
      <c r="D425" s="272">
        <v>1326115.3700000001</v>
      </c>
      <c r="E425" s="272">
        <v>1326115.3700000001</v>
      </c>
      <c r="F425" s="272">
        <v>1326115.3700000001</v>
      </c>
      <c r="G425" s="272">
        <v>1326115.3700000001</v>
      </c>
      <c r="H425" s="272">
        <v>1326115.3700000001</v>
      </c>
      <c r="I425" s="272">
        <v>1326115.3700000001</v>
      </c>
      <c r="J425" s="272">
        <v>1326115.3700000001</v>
      </c>
      <c r="K425" s="272">
        <v>1326115.3700000001</v>
      </c>
      <c r="L425" s="272">
        <v>1326115.3700000001</v>
      </c>
      <c r="M425" s="272">
        <v>1326115.3700000001</v>
      </c>
      <c r="N425" s="272">
        <v>1326115.3700000001</v>
      </c>
      <c r="O425" s="272">
        <v>1326115.3700000001</v>
      </c>
      <c r="P425" s="272">
        <f t="shared" si="125"/>
        <v>15913384.440000005</v>
      </c>
      <c r="Q425" s="272">
        <v>1326115.3700000001</v>
      </c>
      <c r="R425" s="272">
        <v>1326115.3700000001</v>
      </c>
      <c r="S425" s="272">
        <v>1326115.3700000001</v>
      </c>
      <c r="T425" s="272">
        <v>1326115.3700000001</v>
      </c>
      <c r="U425" s="272">
        <v>1326115.3700000001</v>
      </c>
      <c r="V425" s="272">
        <v>1326115.3700000001</v>
      </c>
      <c r="W425" s="272">
        <v>1326115.3700000001</v>
      </c>
      <c r="X425" s="272">
        <v>1326115.3700000001</v>
      </c>
      <c r="Y425" s="272">
        <v>1326115.3700000001</v>
      </c>
      <c r="Z425" s="272">
        <v>1326115.3700000001</v>
      </c>
      <c r="AA425" s="272">
        <v>1326115.3700000001</v>
      </c>
      <c r="AB425" s="272">
        <v>1326115.3700000001</v>
      </c>
      <c r="AC425" s="272">
        <v>1326115.3700000001</v>
      </c>
      <c r="AD425" s="272">
        <v>1326115.3700000001</v>
      </c>
      <c r="AE425" s="272">
        <v>1326115.3700000001</v>
      </c>
      <c r="AF425" s="272">
        <v>1326115.3700000001</v>
      </c>
      <c r="AG425" s="170">
        <f t="shared" si="126"/>
        <v>15913384.440000005</v>
      </c>
      <c r="AI425" s="284">
        <f t="shared" si="122"/>
        <v>2685.38</v>
      </c>
      <c r="AJ425" s="284">
        <f t="shared" si="122"/>
        <v>2685.38</v>
      </c>
      <c r="AK425" s="284">
        <f t="shared" si="122"/>
        <v>2685.38</v>
      </c>
      <c r="AL425" s="284">
        <f t="shared" si="122"/>
        <v>2685.38</v>
      </c>
      <c r="AM425" s="284">
        <f t="shared" si="122"/>
        <v>2685.38</v>
      </c>
      <c r="AN425" s="284">
        <f t="shared" si="122"/>
        <v>2685.38</v>
      </c>
      <c r="AO425" s="284">
        <f t="shared" si="129"/>
        <v>2685.38</v>
      </c>
      <c r="AP425" s="284">
        <f t="shared" si="129"/>
        <v>2685.38</v>
      </c>
      <c r="AQ425" s="284">
        <f t="shared" si="129"/>
        <v>2685.38</v>
      </c>
      <c r="AR425" s="284">
        <f t="shared" si="129"/>
        <v>2685.38</v>
      </c>
      <c r="AS425" s="284">
        <f t="shared" si="129"/>
        <v>2685.38</v>
      </c>
      <c r="AT425" s="284">
        <f t="shared" si="129"/>
        <v>2685.38</v>
      </c>
      <c r="AU425" s="280">
        <f t="shared" si="127"/>
        <v>32224.560000000009</v>
      </c>
      <c r="AV425" s="280">
        <f t="shared" si="132"/>
        <v>2685.38</v>
      </c>
      <c r="AW425" s="280">
        <f t="shared" si="132"/>
        <v>2685.38</v>
      </c>
      <c r="AX425" s="280">
        <f t="shared" si="132"/>
        <v>2685.38</v>
      </c>
      <c r="AY425" s="280">
        <f t="shared" si="132"/>
        <v>2685.38</v>
      </c>
      <c r="AZ425" s="280">
        <f t="shared" si="131"/>
        <v>2685.38</v>
      </c>
      <c r="BA425" s="280">
        <f t="shared" si="131"/>
        <v>2685.38</v>
      </c>
      <c r="BB425" s="280">
        <f t="shared" si="131"/>
        <v>2685.38</v>
      </c>
      <c r="BC425" s="280">
        <f t="shared" si="130"/>
        <v>2685.38</v>
      </c>
      <c r="BD425" s="280">
        <f t="shared" si="130"/>
        <v>2685.38</v>
      </c>
      <c r="BE425" s="280">
        <f t="shared" si="130"/>
        <v>2685.38</v>
      </c>
      <c r="BF425" s="280">
        <f t="shared" si="124"/>
        <v>2685.38</v>
      </c>
      <c r="BG425" s="280">
        <f t="shared" si="124"/>
        <v>2685.38</v>
      </c>
      <c r="BH425" s="280">
        <f t="shared" si="124"/>
        <v>2685.38</v>
      </c>
      <c r="BI425" s="280">
        <f t="shared" si="124"/>
        <v>2685.38</v>
      </c>
      <c r="BJ425" s="280">
        <f t="shared" si="124"/>
        <v>2685.38</v>
      </c>
      <c r="BK425" s="280">
        <f t="shared" si="124"/>
        <v>2685.38</v>
      </c>
      <c r="BL425" s="284">
        <f t="shared" si="133"/>
        <v>32224.560000000009</v>
      </c>
      <c r="BN425" s="279">
        <f>BL425</f>
        <v>32224.560000000009</v>
      </c>
    </row>
    <row r="426" spans="1:66" x14ac:dyDescent="0.25">
      <c r="A426" s="268" t="s">
        <v>427</v>
      </c>
      <c r="B426" s="175">
        <v>1.7899999999999999E-2</v>
      </c>
      <c r="C426" s="175">
        <v>1.7899999999999999E-2</v>
      </c>
      <c r="D426" s="272">
        <v>302627209.94999999</v>
      </c>
      <c r="E426" s="272">
        <v>302828469.75</v>
      </c>
      <c r="F426" s="272">
        <v>303132243.31</v>
      </c>
      <c r="G426" s="272">
        <v>303468630.06999999</v>
      </c>
      <c r="H426" s="272">
        <v>303919654.91000003</v>
      </c>
      <c r="I426" s="272">
        <v>304247959.72000003</v>
      </c>
      <c r="J426" s="272">
        <v>305063321.72000003</v>
      </c>
      <c r="K426" s="272">
        <v>306274191.11000001</v>
      </c>
      <c r="L426" s="272">
        <v>307174373.61000001</v>
      </c>
      <c r="M426" s="272">
        <v>308195279.685</v>
      </c>
      <c r="N426" s="272">
        <v>309231668.15000004</v>
      </c>
      <c r="O426" s="272">
        <v>310115928.91000003</v>
      </c>
      <c r="P426" s="272">
        <f t="shared" si="125"/>
        <v>3666278930.895</v>
      </c>
      <c r="Q426" s="272">
        <v>310683582.78000003</v>
      </c>
      <c r="R426" s="272">
        <v>311135944.19</v>
      </c>
      <c r="S426" s="272">
        <v>311708978.10000002</v>
      </c>
      <c r="T426" s="272">
        <v>312272073.98500001</v>
      </c>
      <c r="U426" s="272">
        <v>312806163.78500003</v>
      </c>
      <c r="V426" s="272">
        <v>313490114.65000004</v>
      </c>
      <c r="W426" s="272">
        <v>313886593.52500004</v>
      </c>
      <c r="X426" s="272">
        <v>314005950.19500005</v>
      </c>
      <c r="Y426" s="272">
        <v>314580464.29500002</v>
      </c>
      <c r="Z426" s="272">
        <v>315525528.30500007</v>
      </c>
      <c r="AA426" s="272">
        <v>316419532.74500006</v>
      </c>
      <c r="AB426" s="272">
        <v>317107819.16000003</v>
      </c>
      <c r="AC426" s="272">
        <v>317587251.79999995</v>
      </c>
      <c r="AD426" s="272">
        <v>318098220.00499988</v>
      </c>
      <c r="AE426" s="272">
        <v>318752722.13999993</v>
      </c>
      <c r="AF426" s="272">
        <v>319349962.02499992</v>
      </c>
      <c r="AG426" s="170">
        <f t="shared" si="126"/>
        <v>3791610322.6300001</v>
      </c>
      <c r="AI426" s="284">
        <f t="shared" si="122"/>
        <v>451418.92</v>
      </c>
      <c r="AJ426" s="284">
        <f t="shared" si="122"/>
        <v>451719.13</v>
      </c>
      <c r="AK426" s="284">
        <f t="shared" si="122"/>
        <v>452172.26</v>
      </c>
      <c r="AL426" s="284">
        <f t="shared" si="122"/>
        <v>452674.04</v>
      </c>
      <c r="AM426" s="284">
        <f t="shared" si="122"/>
        <v>453346.82</v>
      </c>
      <c r="AN426" s="284">
        <f t="shared" si="122"/>
        <v>453836.54</v>
      </c>
      <c r="AO426" s="284">
        <f t="shared" si="129"/>
        <v>455052.79</v>
      </c>
      <c r="AP426" s="284">
        <f t="shared" si="129"/>
        <v>456859</v>
      </c>
      <c r="AQ426" s="284">
        <f t="shared" si="129"/>
        <v>458201.77</v>
      </c>
      <c r="AR426" s="284">
        <f t="shared" si="129"/>
        <v>459724.63</v>
      </c>
      <c r="AS426" s="284">
        <f t="shared" si="129"/>
        <v>461270.57</v>
      </c>
      <c r="AT426" s="284">
        <f t="shared" si="129"/>
        <v>462589.59</v>
      </c>
      <c r="AU426" s="280">
        <f t="shared" si="127"/>
        <v>5468866.0600000005</v>
      </c>
      <c r="AV426" s="280">
        <f t="shared" si="132"/>
        <v>463436.34</v>
      </c>
      <c r="AW426" s="280">
        <f t="shared" si="132"/>
        <v>464111.12</v>
      </c>
      <c r="AX426" s="280">
        <f t="shared" si="132"/>
        <v>464965.89</v>
      </c>
      <c r="AY426" s="280">
        <f t="shared" si="132"/>
        <v>465805.84</v>
      </c>
      <c r="AZ426" s="280">
        <f t="shared" si="131"/>
        <v>466602.53</v>
      </c>
      <c r="BA426" s="280">
        <f t="shared" si="131"/>
        <v>467622.75</v>
      </c>
      <c r="BB426" s="280">
        <f t="shared" si="131"/>
        <v>468214.17</v>
      </c>
      <c r="BC426" s="280">
        <f t="shared" si="130"/>
        <v>468392.21</v>
      </c>
      <c r="BD426" s="280">
        <f t="shared" si="130"/>
        <v>469249.19</v>
      </c>
      <c r="BE426" s="280">
        <f t="shared" si="130"/>
        <v>470658.91</v>
      </c>
      <c r="BF426" s="280">
        <f t="shared" si="124"/>
        <v>471992.47</v>
      </c>
      <c r="BG426" s="280">
        <f t="shared" si="124"/>
        <v>473019.16</v>
      </c>
      <c r="BH426" s="280">
        <f t="shared" si="124"/>
        <v>473734.32</v>
      </c>
      <c r="BI426" s="280">
        <f t="shared" si="124"/>
        <v>474496.51</v>
      </c>
      <c r="BJ426" s="280">
        <f t="shared" si="124"/>
        <v>475472.81</v>
      </c>
      <c r="BK426" s="280">
        <f t="shared" si="124"/>
        <v>476363.69</v>
      </c>
      <c r="BL426" s="284">
        <f t="shared" si="133"/>
        <v>5655818.7200000007</v>
      </c>
    </row>
    <row r="427" spans="1:66" x14ac:dyDescent="0.25">
      <c r="A427" s="268" t="s">
        <v>428</v>
      </c>
      <c r="B427" s="175">
        <v>1.7899999999999999E-2</v>
      </c>
      <c r="C427" s="175">
        <v>1.7899999999999999E-2</v>
      </c>
      <c r="D427" s="272">
        <v>3118.28</v>
      </c>
      <c r="E427" s="272">
        <v>3118.28</v>
      </c>
      <c r="F427" s="272">
        <v>3118.28</v>
      </c>
      <c r="G427" s="272">
        <v>3118.28</v>
      </c>
      <c r="H427" s="272">
        <v>3118.28</v>
      </c>
      <c r="I427" s="272">
        <v>3118.28</v>
      </c>
      <c r="J427" s="272">
        <v>3118.28</v>
      </c>
      <c r="K427" s="272">
        <v>3118.28</v>
      </c>
      <c r="L427" s="272">
        <v>3118.28</v>
      </c>
      <c r="M427" s="272">
        <v>3118.28</v>
      </c>
      <c r="N427" s="272">
        <v>3118.28</v>
      </c>
      <c r="O427" s="272">
        <v>3118.28</v>
      </c>
      <c r="P427" s="272">
        <f t="shared" si="125"/>
        <v>37419.359999999993</v>
      </c>
      <c r="Q427" s="272">
        <v>3118.28</v>
      </c>
      <c r="R427" s="272">
        <v>3118.28</v>
      </c>
      <c r="S427" s="272">
        <v>3118.28</v>
      </c>
      <c r="T427" s="272">
        <v>3118.28</v>
      </c>
      <c r="U427" s="272">
        <v>3118.28</v>
      </c>
      <c r="V427" s="272">
        <v>3118.28</v>
      </c>
      <c r="W427" s="272">
        <v>3118.28</v>
      </c>
      <c r="X427" s="272">
        <v>3118.28</v>
      </c>
      <c r="Y427" s="272">
        <v>3118.28</v>
      </c>
      <c r="Z427" s="272">
        <v>3118.28</v>
      </c>
      <c r="AA427" s="272">
        <v>3118.28</v>
      </c>
      <c r="AB427" s="272">
        <v>3118.28</v>
      </c>
      <c r="AC427" s="272">
        <v>3118.28</v>
      </c>
      <c r="AD427" s="272">
        <v>3118.28</v>
      </c>
      <c r="AE427" s="272">
        <v>3118.28</v>
      </c>
      <c r="AF427" s="272">
        <v>3118.28</v>
      </c>
      <c r="AG427" s="170">
        <f t="shared" si="126"/>
        <v>37419.359999999993</v>
      </c>
      <c r="AI427" s="284">
        <f t="shared" si="122"/>
        <v>4.6500000000000004</v>
      </c>
      <c r="AJ427" s="284">
        <f t="shared" si="122"/>
        <v>4.6500000000000004</v>
      </c>
      <c r="AK427" s="284">
        <f t="shared" si="122"/>
        <v>4.6500000000000004</v>
      </c>
      <c r="AL427" s="284">
        <f t="shared" si="122"/>
        <v>4.6500000000000004</v>
      </c>
      <c r="AM427" s="284">
        <f t="shared" si="122"/>
        <v>4.6500000000000004</v>
      </c>
      <c r="AN427" s="284">
        <f t="shared" si="122"/>
        <v>4.6500000000000004</v>
      </c>
      <c r="AO427" s="284">
        <f t="shared" si="129"/>
        <v>4.6500000000000004</v>
      </c>
      <c r="AP427" s="284">
        <f t="shared" si="129"/>
        <v>4.6500000000000004</v>
      </c>
      <c r="AQ427" s="284">
        <f t="shared" si="129"/>
        <v>4.6500000000000004</v>
      </c>
      <c r="AR427" s="284">
        <f t="shared" si="129"/>
        <v>4.6500000000000004</v>
      </c>
      <c r="AS427" s="284">
        <f t="shared" si="129"/>
        <v>4.6500000000000004</v>
      </c>
      <c r="AT427" s="284">
        <f t="shared" si="129"/>
        <v>4.6500000000000004</v>
      </c>
      <c r="AU427" s="280">
        <f t="shared" si="127"/>
        <v>55.79999999999999</v>
      </c>
      <c r="AV427" s="280">
        <f t="shared" si="132"/>
        <v>4.6500000000000004</v>
      </c>
      <c r="AW427" s="280">
        <f t="shared" si="132"/>
        <v>4.6500000000000004</v>
      </c>
      <c r="AX427" s="280">
        <f t="shared" si="132"/>
        <v>4.6500000000000004</v>
      </c>
      <c r="AY427" s="280">
        <f t="shared" si="132"/>
        <v>4.6500000000000004</v>
      </c>
      <c r="AZ427" s="280">
        <f t="shared" si="131"/>
        <v>4.6500000000000004</v>
      </c>
      <c r="BA427" s="280">
        <f t="shared" si="131"/>
        <v>4.6500000000000004</v>
      </c>
      <c r="BB427" s="280">
        <f t="shared" si="131"/>
        <v>4.6500000000000004</v>
      </c>
      <c r="BC427" s="280">
        <f t="shared" si="130"/>
        <v>4.6500000000000004</v>
      </c>
      <c r="BD427" s="280">
        <f t="shared" si="130"/>
        <v>4.6500000000000004</v>
      </c>
      <c r="BE427" s="280">
        <f t="shared" si="130"/>
        <v>4.6500000000000004</v>
      </c>
      <c r="BF427" s="280">
        <f t="shared" si="124"/>
        <v>4.6500000000000004</v>
      </c>
      <c r="BG427" s="280">
        <f t="shared" si="124"/>
        <v>4.6500000000000004</v>
      </c>
      <c r="BH427" s="280">
        <f t="shared" si="124"/>
        <v>4.6500000000000004</v>
      </c>
      <c r="BI427" s="280">
        <f t="shared" ref="BI427:BK490" si="134">ROUND(AD427*$C427/12,2)</f>
        <v>4.6500000000000004</v>
      </c>
      <c r="BJ427" s="280">
        <f t="shared" si="134"/>
        <v>4.6500000000000004</v>
      </c>
      <c r="BK427" s="280">
        <f t="shared" si="134"/>
        <v>4.6500000000000004</v>
      </c>
      <c r="BL427" s="284">
        <f t="shared" si="133"/>
        <v>55.79999999999999</v>
      </c>
    </row>
    <row r="428" spans="1:66" x14ac:dyDescent="0.25">
      <c r="A428" s="268" t="s">
        <v>429</v>
      </c>
      <c r="B428" s="175">
        <v>1.7899999999999999E-2</v>
      </c>
      <c r="C428" s="175">
        <v>1.7899999999999999E-2</v>
      </c>
      <c r="D428" s="272">
        <v>11127558.710000001</v>
      </c>
      <c r="E428" s="272">
        <v>11127595.550000001</v>
      </c>
      <c r="F428" s="272">
        <v>11125109.26</v>
      </c>
      <c r="G428" s="272">
        <v>11092979.67</v>
      </c>
      <c r="H428" s="272">
        <v>11063478.4</v>
      </c>
      <c r="I428" s="272">
        <v>11063642.710000001</v>
      </c>
      <c r="J428" s="272">
        <v>11064720.265000001</v>
      </c>
      <c r="K428" s="272">
        <v>11090375.109999999</v>
      </c>
      <c r="L428" s="272">
        <v>11116122.790000001</v>
      </c>
      <c r="M428" s="272">
        <v>11119094.215</v>
      </c>
      <c r="N428" s="272">
        <v>11122380.960000001</v>
      </c>
      <c r="O428" s="272">
        <v>11125037.060000001</v>
      </c>
      <c r="P428" s="272">
        <f t="shared" si="125"/>
        <v>133238094.70000002</v>
      </c>
      <c r="Q428" s="272">
        <v>11129133.395</v>
      </c>
      <c r="R428" s="272">
        <v>11134985.285</v>
      </c>
      <c r="S428" s="272">
        <v>11140837.175000001</v>
      </c>
      <c r="T428" s="272">
        <v>11145548.245000001</v>
      </c>
      <c r="U428" s="272">
        <v>11150903.615</v>
      </c>
      <c r="V428" s="272">
        <v>11156258.985000001</v>
      </c>
      <c r="W428" s="272">
        <v>11161239.020000001</v>
      </c>
      <c r="X428" s="272">
        <v>11166715.575000001</v>
      </c>
      <c r="Y428" s="272">
        <v>11171426.645000001</v>
      </c>
      <c r="Z428" s="272">
        <v>11177922.84</v>
      </c>
      <c r="AA428" s="272">
        <v>11183774.734999999</v>
      </c>
      <c r="AB428" s="272">
        <v>11186700.684999999</v>
      </c>
      <c r="AC428" s="272">
        <v>11190748.055</v>
      </c>
      <c r="AD428" s="272">
        <v>11196561.145</v>
      </c>
      <c r="AE428" s="272">
        <v>11202374.234999999</v>
      </c>
      <c r="AF428" s="272">
        <v>11206416.899999999</v>
      </c>
      <c r="AG428" s="170">
        <f t="shared" si="126"/>
        <v>134151042.435</v>
      </c>
      <c r="AI428" s="284">
        <f t="shared" si="122"/>
        <v>16598.61</v>
      </c>
      <c r="AJ428" s="284">
        <f t="shared" si="122"/>
        <v>16598.66</v>
      </c>
      <c r="AK428" s="284">
        <f t="shared" si="122"/>
        <v>16594.95</v>
      </c>
      <c r="AL428" s="284">
        <f t="shared" ref="AL428:AQ482" si="135">ROUND(G428*$B428/12,2)</f>
        <v>16547.03</v>
      </c>
      <c r="AM428" s="284">
        <f t="shared" si="135"/>
        <v>16503.02</v>
      </c>
      <c r="AN428" s="284">
        <f t="shared" si="135"/>
        <v>16503.27</v>
      </c>
      <c r="AO428" s="284">
        <f t="shared" si="129"/>
        <v>16504.87</v>
      </c>
      <c r="AP428" s="284">
        <f t="shared" si="129"/>
        <v>16543.14</v>
      </c>
      <c r="AQ428" s="284">
        <f t="shared" si="129"/>
        <v>16581.55</v>
      </c>
      <c r="AR428" s="284">
        <f t="shared" si="129"/>
        <v>16585.98</v>
      </c>
      <c r="AS428" s="284">
        <f t="shared" si="129"/>
        <v>16590.88</v>
      </c>
      <c r="AT428" s="284">
        <f t="shared" si="129"/>
        <v>16594.849999999999</v>
      </c>
      <c r="AU428" s="280">
        <f t="shared" si="127"/>
        <v>198746.81</v>
      </c>
      <c r="AV428" s="280">
        <f t="shared" si="132"/>
        <v>16600.96</v>
      </c>
      <c r="AW428" s="280">
        <f t="shared" si="132"/>
        <v>16609.689999999999</v>
      </c>
      <c r="AX428" s="280">
        <f t="shared" si="132"/>
        <v>16618.419999999998</v>
      </c>
      <c r="AY428" s="280">
        <f t="shared" si="132"/>
        <v>16625.439999999999</v>
      </c>
      <c r="AZ428" s="280">
        <f t="shared" si="131"/>
        <v>16633.43</v>
      </c>
      <c r="BA428" s="280">
        <f t="shared" si="131"/>
        <v>16641.419999999998</v>
      </c>
      <c r="BB428" s="280">
        <f t="shared" si="131"/>
        <v>16648.849999999999</v>
      </c>
      <c r="BC428" s="280">
        <f t="shared" si="130"/>
        <v>16657.02</v>
      </c>
      <c r="BD428" s="280">
        <f t="shared" si="130"/>
        <v>16664.04</v>
      </c>
      <c r="BE428" s="280">
        <f t="shared" si="130"/>
        <v>16673.73</v>
      </c>
      <c r="BF428" s="280">
        <f t="shared" si="130"/>
        <v>16682.46</v>
      </c>
      <c r="BG428" s="280">
        <f t="shared" si="130"/>
        <v>16686.830000000002</v>
      </c>
      <c r="BH428" s="280">
        <f t="shared" si="130"/>
        <v>16692.87</v>
      </c>
      <c r="BI428" s="280">
        <f t="shared" si="134"/>
        <v>16701.54</v>
      </c>
      <c r="BJ428" s="280">
        <f t="shared" si="134"/>
        <v>16710.21</v>
      </c>
      <c r="BK428" s="280">
        <f t="shared" si="134"/>
        <v>16716.240000000002</v>
      </c>
      <c r="BL428" s="284">
        <f t="shared" si="133"/>
        <v>200108.64</v>
      </c>
    </row>
    <row r="429" spans="1:66" x14ac:dyDescent="0.25">
      <c r="A429" s="268" t="s">
        <v>430</v>
      </c>
      <c r="B429" s="175">
        <v>1.6299999999999999E-2</v>
      </c>
      <c r="C429" s="175">
        <v>1.6299999999999999E-2</v>
      </c>
      <c r="D429" s="272">
        <v>108540905.94</v>
      </c>
      <c r="E429" s="272">
        <v>108575538.95999999</v>
      </c>
      <c r="F429" s="272">
        <v>108584320.19</v>
      </c>
      <c r="G429" s="272">
        <v>108604485.91</v>
      </c>
      <c r="H429" s="272">
        <v>108637795.87</v>
      </c>
      <c r="I429" s="272">
        <v>108650744.91</v>
      </c>
      <c r="J429" s="272">
        <v>108650549.72</v>
      </c>
      <c r="K429" s="272">
        <v>108650549.72</v>
      </c>
      <c r="L429" s="272">
        <v>108650549.72</v>
      </c>
      <c r="M429" s="272">
        <v>108650549.72</v>
      </c>
      <c r="N429" s="272">
        <v>108650549.72</v>
      </c>
      <c r="O429" s="272">
        <v>108650549.72</v>
      </c>
      <c r="P429" s="272">
        <f t="shared" si="125"/>
        <v>1303497090.1000001</v>
      </c>
      <c r="Q429" s="272">
        <v>108650549.72</v>
      </c>
      <c r="R429" s="272">
        <v>108650549.72</v>
      </c>
      <c r="S429" s="272">
        <v>108650549.72</v>
      </c>
      <c r="T429" s="272">
        <v>108650549.72</v>
      </c>
      <c r="U429" s="272">
        <v>108650549.72</v>
      </c>
      <c r="V429" s="272">
        <v>108650549.72</v>
      </c>
      <c r="W429" s="272">
        <v>108650549.72</v>
      </c>
      <c r="X429" s="272">
        <v>108650549.72</v>
      </c>
      <c r="Y429" s="272">
        <v>108650549.72</v>
      </c>
      <c r="Z429" s="272">
        <v>108650549.72</v>
      </c>
      <c r="AA429" s="272">
        <v>108650549.72</v>
      </c>
      <c r="AB429" s="272">
        <v>108678549.72</v>
      </c>
      <c r="AC429" s="272">
        <v>108706549.72</v>
      </c>
      <c r="AD429" s="272">
        <v>108706549.72</v>
      </c>
      <c r="AE429" s="272">
        <v>108706549.72</v>
      </c>
      <c r="AF429" s="272">
        <v>108706549.72</v>
      </c>
      <c r="AG429" s="170">
        <f t="shared" si="126"/>
        <v>1304058596.6400001</v>
      </c>
      <c r="AI429" s="284">
        <f t="shared" ref="AI429:AN492" si="136">ROUND(D429*$B429/12,2)</f>
        <v>147434.73000000001</v>
      </c>
      <c r="AJ429" s="284">
        <f t="shared" si="136"/>
        <v>147481.76999999999</v>
      </c>
      <c r="AK429" s="284">
        <f t="shared" si="136"/>
        <v>147493.70000000001</v>
      </c>
      <c r="AL429" s="284">
        <f t="shared" si="135"/>
        <v>147521.09</v>
      </c>
      <c r="AM429" s="284">
        <f t="shared" si="135"/>
        <v>147566.34</v>
      </c>
      <c r="AN429" s="284">
        <f t="shared" si="135"/>
        <v>147583.93</v>
      </c>
      <c r="AO429" s="284">
        <f t="shared" si="129"/>
        <v>147583.66</v>
      </c>
      <c r="AP429" s="284">
        <f t="shared" si="129"/>
        <v>147583.66</v>
      </c>
      <c r="AQ429" s="284">
        <f t="shared" si="129"/>
        <v>147583.66</v>
      </c>
      <c r="AR429" s="284">
        <f t="shared" si="129"/>
        <v>147583.66</v>
      </c>
      <c r="AS429" s="284">
        <f t="shared" si="129"/>
        <v>147583.66</v>
      </c>
      <c r="AT429" s="284">
        <f t="shared" si="129"/>
        <v>147583.66</v>
      </c>
      <c r="AU429" s="280">
        <f t="shared" si="127"/>
        <v>1770583.5199999998</v>
      </c>
      <c r="AV429" s="280">
        <f t="shared" si="132"/>
        <v>147583.66</v>
      </c>
      <c r="AW429" s="280">
        <f t="shared" si="132"/>
        <v>147583.66</v>
      </c>
      <c r="AX429" s="280">
        <f t="shared" si="132"/>
        <v>147583.66</v>
      </c>
      <c r="AY429" s="280">
        <f t="shared" si="132"/>
        <v>147583.66</v>
      </c>
      <c r="AZ429" s="280">
        <f t="shared" si="131"/>
        <v>147583.66</v>
      </c>
      <c r="BA429" s="280">
        <f t="shared" si="131"/>
        <v>147583.66</v>
      </c>
      <c r="BB429" s="280">
        <f t="shared" si="131"/>
        <v>147583.66</v>
      </c>
      <c r="BC429" s="280">
        <f t="shared" si="130"/>
        <v>147583.66</v>
      </c>
      <c r="BD429" s="280">
        <f t="shared" si="130"/>
        <v>147583.66</v>
      </c>
      <c r="BE429" s="280">
        <f t="shared" si="130"/>
        <v>147583.66</v>
      </c>
      <c r="BF429" s="280">
        <f t="shared" si="130"/>
        <v>147583.66</v>
      </c>
      <c r="BG429" s="280">
        <f t="shared" si="130"/>
        <v>147621.70000000001</v>
      </c>
      <c r="BH429" s="280">
        <f t="shared" si="130"/>
        <v>147659.73000000001</v>
      </c>
      <c r="BI429" s="280">
        <f t="shared" si="134"/>
        <v>147659.73000000001</v>
      </c>
      <c r="BJ429" s="280">
        <f t="shared" si="134"/>
        <v>147659.73000000001</v>
      </c>
      <c r="BK429" s="280">
        <f t="shared" si="134"/>
        <v>147659.73000000001</v>
      </c>
      <c r="BL429" s="284">
        <f t="shared" si="133"/>
        <v>1771346.24</v>
      </c>
    </row>
    <row r="430" spans="1:66" x14ac:dyDescent="0.25">
      <c r="A430" s="268" t="s">
        <v>431</v>
      </c>
      <c r="B430" s="175">
        <v>1.6299999999999999E-2</v>
      </c>
      <c r="C430" s="175">
        <v>1.6299999999999999E-2</v>
      </c>
      <c r="D430" s="272">
        <v>254.62</v>
      </c>
      <c r="E430" s="272">
        <v>254.62</v>
      </c>
      <c r="F430" s="272">
        <v>254.62</v>
      </c>
      <c r="G430" s="272">
        <v>254.62</v>
      </c>
      <c r="H430" s="272">
        <v>254.62</v>
      </c>
      <c r="I430" s="272">
        <v>254.62</v>
      </c>
      <c r="J430" s="272">
        <v>254.62</v>
      </c>
      <c r="K430" s="272">
        <v>254.62</v>
      </c>
      <c r="L430" s="272">
        <v>254.62</v>
      </c>
      <c r="M430" s="272">
        <v>254.62</v>
      </c>
      <c r="N430" s="272">
        <v>254.62</v>
      </c>
      <c r="O430" s="272">
        <v>254.62</v>
      </c>
      <c r="P430" s="272">
        <f t="shared" si="125"/>
        <v>3055.4399999999991</v>
      </c>
      <c r="Q430" s="272">
        <v>254.62</v>
      </c>
      <c r="R430" s="272">
        <v>254.62</v>
      </c>
      <c r="S430" s="272">
        <v>254.62</v>
      </c>
      <c r="T430" s="272">
        <v>254.62</v>
      </c>
      <c r="U430" s="272">
        <v>254.62</v>
      </c>
      <c r="V430" s="272">
        <v>254.62</v>
      </c>
      <c r="W430" s="272">
        <v>254.62</v>
      </c>
      <c r="X430" s="272">
        <v>254.62</v>
      </c>
      <c r="Y430" s="272">
        <v>254.62</v>
      </c>
      <c r="Z430" s="272">
        <v>254.62</v>
      </c>
      <c r="AA430" s="272">
        <v>254.62</v>
      </c>
      <c r="AB430" s="272">
        <v>254.62</v>
      </c>
      <c r="AC430" s="272">
        <v>254.62</v>
      </c>
      <c r="AD430" s="272">
        <v>254.62</v>
      </c>
      <c r="AE430" s="272">
        <v>254.62</v>
      </c>
      <c r="AF430" s="272">
        <v>254.62</v>
      </c>
      <c r="AG430" s="170">
        <f t="shared" si="126"/>
        <v>3055.4399999999991</v>
      </c>
      <c r="AI430" s="284">
        <f t="shared" si="136"/>
        <v>0.35</v>
      </c>
      <c r="AJ430" s="284">
        <f t="shared" si="136"/>
        <v>0.35</v>
      </c>
      <c r="AK430" s="284">
        <f t="shared" si="136"/>
        <v>0.35</v>
      </c>
      <c r="AL430" s="284">
        <f t="shared" si="135"/>
        <v>0.35</v>
      </c>
      <c r="AM430" s="284">
        <f t="shared" si="135"/>
        <v>0.35</v>
      </c>
      <c r="AN430" s="284">
        <f t="shared" si="135"/>
        <v>0.35</v>
      </c>
      <c r="AO430" s="284">
        <f t="shared" si="129"/>
        <v>0.35</v>
      </c>
      <c r="AP430" s="284">
        <f t="shared" si="129"/>
        <v>0.35</v>
      </c>
      <c r="AQ430" s="284">
        <f t="shared" si="129"/>
        <v>0.35</v>
      </c>
      <c r="AR430" s="284">
        <f t="shared" si="129"/>
        <v>0.35</v>
      </c>
      <c r="AS430" s="284">
        <f t="shared" si="129"/>
        <v>0.35</v>
      </c>
      <c r="AT430" s="284">
        <f t="shared" si="129"/>
        <v>0.35</v>
      </c>
      <c r="AU430" s="280">
        <f t="shared" si="127"/>
        <v>4.2</v>
      </c>
      <c r="AV430" s="280">
        <f t="shared" si="132"/>
        <v>0.35</v>
      </c>
      <c r="AW430" s="280">
        <f t="shared" si="132"/>
        <v>0.35</v>
      </c>
      <c r="AX430" s="280">
        <f t="shared" si="132"/>
        <v>0.35</v>
      </c>
      <c r="AY430" s="280">
        <f t="shared" si="132"/>
        <v>0.35</v>
      </c>
      <c r="AZ430" s="280">
        <f t="shared" si="131"/>
        <v>0.35</v>
      </c>
      <c r="BA430" s="280">
        <f t="shared" si="131"/>
        <v>0.35</v>
      </c>
      <c r="BB430" s="280">
        <f t="shared" si="131"/>
        <v>0.35</v>
      </c>
      <c r="BC430" s="280">
        <f t="shared" si="130"/>
        <v>0.35</v>
      </c>
      <c r="BD430" s="280">
        <f t="shared" si="130"/>
        <v>0.35</v>
      </c>
      <c r="BE430" s="280">
        <f t="shared" si="130"/>
        <v>0.35</v>
      </c>
      <c r="BF430" s="280">
        <f t="shared" si="130"/>
        <v>0.35</v>
      </c>
      <c r="BG430" s="280">
        <f t="shared" si="130"/>
        <v>0.35</v>
      </c>
      <c r="BH430" s="280">
        <f t="shared" si="130"/>
        <v>0.35</v>
      </c>
      <c r="BI430" s="280">
        <f t="shared" si="134"/>
        <v>0.35</v>
      </c>
      <c r="BJ430" s="280">
        <f t="shared" si="134"/>
        <v>0.35</v>
      </c>
      <c r="BK430" s="280">
        <f t="shared" si="134"/>
        <v>0.35</v>
      </c>
      <c r="BL430" s="284">
        <f t="shared" si="133"/>
        <v>4.2</v>
      </c>
    </row>
    <row r="431" spans="1:66" x14ac:dyDescent="0.25">
      <c r="A431" s="268" t="s">
        <v>432</v>
      </c>
      <c r="B431" s="175">
        <v>1.6299999999999999E-2</v>
      </c>
      <c r="C431" s="175">
        <v>1.6299999999999999E-2</v>
      </c>
      <c r="D431" s="272">
        <v>5852947.5300000003</v>
      </c>
      <c r="E431" s="272">
        <v>5852947.5300000003</v>
      </c>
      <c r="F431" s="272">
        <v>5852947.5300000003</v>
      </c>
      <c r="G431" s="272">
        <v>5852947.5300000003</v>
      </c>
      <c r="H431" s="272">
        <v>5852947.5300000003</v>
      </c>
      <c r="I431" s="272">
        <v>5852947.5300000003</v>
      </c>
      <c r="J431" s="272">
        <v>5852947.5300000003</v>
      </c>
      <c r="K431" s="272">
        <v>5852947.5300000003</v>
      </c>
      <c r="L431" s="272">
        <v>5852947.5300000003</v>
      </c>
      <c r="M431" s="272">
        <v>5852947.5300000003</v>
      </c>
      <c r="N431" s="272">
        <v>5852947.5300000003</v>
      </c>
      <c r="O431" s="272">
        <v>5852947.5300000003</v>
      </c>
      <c r="P431" s="272">
        <f t="shared" si="125"/>
        <v>70235370.359999999</v>
      </c>
      <c r="Q431" s="272">
        <v>5852947.5300000003</v>
      </c>
      <c r="R431" s="272">
        <v>5852947.5300000003</v>
      </c>
      <c r="S431" s="272">
        <v>5852947.5300000003</v>
      </c>
      <c r="T431" s="272">
        <v>5852947.5300000003</v>
      </c>
      <c r="U431" s="272">
        <v>5852947.5300000003</v>
      </c>
      <c r="V431" s="272">
        <v>5852947.5300000003</v>
      </c>
      <c r="W431" s="272">
        <v>5852947.5300000003</v>
      </c>
      <c r="X431" s="272">
        <v>5852947.5300000003</v>
      </c>
      <c r="Y431" s="272">
        <v>5852947.5300000003</v>
      </c>
      <c r="Z431" s="272">
        <v>5852947.5300000003</v>
      </c>
      <c r="AA431" s="272">
        <v>5852947.5300000003</v>
      </c>
      <c r="AB431" s="272">
        <v>5852947.5300000003</v>
      </c>
      <c r="AC431" s="272">
        <v>5852947.5300000003</v>
      </c>
      <c r="AD431" s="272">
        <v>5852947.5300000003</v>
      </c>
      <c r="AE431" s="272">
        <v>5852947.5300000003</v>
      </c>
      <c r="AF431" s="272">
        <v>5852947.5300000003</v>
      </c>
      <c r="AG431" s="170">
        <f t="shared" si="126"/>
        <v>70235370.359999999</v>
      </c>
      <c r="AI431" s="284">
        <f t="shared" si="136"/>
        <v>7950.25</v>
      </c>
      <c r="AJ431" s="284">
        <f t="shared" si="136"/>
        <v>7950.25</v>
      </c>
      <c r="AK431" s="284">
        <f t="shared" si="136"/>
        <v>7950.25</v>
      </c>
      <c r="AL431" s="284">
        <f t="shared" si="135"/>
        <v>7950.25</v>
      </c>
      <c r="AM431" s="284">
        <f t="shared" si="135"/>
        <v>7950.25</v>
      </c>
      <c r="AN431" s="284">
        <f t="shared" si="135"/>
        <v>7950.25</v>
      </c>
      <c r="AO431" s="284">
        <f t="shared" si="129"/>
        <v>7950.25</v>
      </c>
      <c r="AP431" s="284">
        <f t="shared" si="129"/>
        <v>7950.25</v>
      </c>
      <c r="AQ431" s="284">
        <f t="shared" si="129"/>
        <v>7950.25</v>
      </c>
      <c r="AR431" s="284">
        <f t="shared" si="129"/>
        <v>7950.25</v>
      </c>
      <c r="AS431" s="284">
        <f t="shared" si="129"/>
        <v>7950.25</v>
      </c>
      <c r="AT431" s="284">
        <f t="shared" si="129"/>
        <v>7950.25</v>
      </c>
      <c r="AU431" s="280">
        <f t="shared" si="127"/>
        <v>95403</v>
      </c>
      <c r="AV431" s="280">
        <f t="shared" si="132"/>
        <v>7950.25</v>
      </c>
      <c r="AW431" s="280">
        <f t="shared" si="132"/>
        <v>7950.25</v>
      </c>
      <c r="AX431" s="280">
        <f t="shared" si="132"/>
        <v>7950.25</v>
      </c>
      <c r="AY431" s="280">
        <f t="shared" si="132"/>
        <v>7950.25</v>
      </c>
      <c r="AZ431" s="280">
        <f t="shared" si="131"/>
        <v>7950.25</v>
      </c>
      <c r="BA431" s="280">
        <f t="shared" si="131"/>
        <v>7950.25</v>
      </c>
      <c r="BB431" s="280">
        <f t="shared" si="131"/>
        <v>7950.25</v>
      </c>
      <c r="BC431" s="280">
        <f t="shared" si="130"/>
        <v>7950.25</v>
      </c>
      <c r="BD431" s="280">
        <f t="shared" si="130"/>
        <v>7950.25</v>
      </c>
      <c r="BE431" s="280">
        <f t="shared" si="130"/>
        <v>7950.25</v>
      </c>
      <c r="BF431" s="280">
        <f t="shared" si="130"/>
        <v>7950.25</v>
      </c>
      <c r="BG431" s="280">
        <f t="shared" si="130"/>
        <v>7950.25</v>
      </c>
      <c r="BH431" s="280">
        <f t="shared" si="130"/>
        <v>7950.25</v>
      </c>
      <c r="BI431" s="280">
        <f t="shared" si="134"/>
        <v>7950.25</v>
      </c>
      <c r="BJ431" s="280">
        <f t="shared" si="134"/>
        <v>7950.25</v>
      </c>
      <c r="BK431" s="280">
        <f t="shared" si="134"/>
        <v>7950.25</v>
      </c>
      <c r="BL431" s="284">
        <f t="shared" si="133"/>
        <v>95403</v>
      </c>
    </row>
    <row r="432" spans="1:66" x14ac:dyDescent="0.25">
      <c r="A432" s="268" t="s">
        <v>433</v>
      </c>
      <c r="B432" s="175">
        <v>3.5099999999999999E-2</v>
      </c>
      <c r="C432" s="175">
        <v>3.5099999999999999E-2</v>
      </c>
      <c r="D432" s="272">
        <v>63458404.560000002</v>
      </c>
      <c r="E432" s="272">
        <v>63566651.840000004</v>
      </c>
      <c r="F432" s="272">
        <v>63674609.020000003</v>
      </c>
      <c r="G432" s="272">
        <v>63754713.659999996</v>
      </c>
      <c r="H432" s="272">
        <v>63836563.420000002</v>
      </c>
      <c r="I432" s="272">
        <v>63883370.369999997</v>
      </c>
      <c r="J432" s="272">
        <v>63945475.710000001</v>
      </c>
      <c r="K432" s="272">
        <v>64071807.404999994</v>
      </c>
      <c r="L432" s="272">
        <v>64189607.259999998</v>
      </c>
      <c r="M432" s="272">
        <v>64296953.299999997</v>
      </c>
      <c r="N432" s="272">
        <v>64404462.879999995</v>
      </c>
      <c r="O432" s="272">
        <v>64511500.459999993</v>
      </c>
      <c r="P432" s="272">
        <f t="shared" si="125"/>
        <v>767594119.88499999</v>
      </c>
      <c r="Q432" s="272">
        <v>64596574.539999992</v>
      </c>
      <c r="R432" s="272">
        <v>64741544.92499999</v>
      </c>
      <c r="S432" s="272">
        <v>64903841.999999985</v>
      </c>
      <c r="T432" s="272">
        <v>65024140.149999991</v>
      </c>
      <c r="U432" s="272">
        <v>65169382.81499999</v>
      </c>
      <c r="V432" s="272">
        <v>65315045.089999996</v>
      </c>
      <c r="W432" s="272">
        <v>65456228.229999997</v>
      </c>
      <c r="X432" s="272">
        <v>65599227.579999998</v>
      </c>
      <c r="Y432" s="272">
        <v>65722257.584999993</v>
      </c>
      <c r="Z432" s="272">
        <v>65841199.904999994</v>
      </c>
      <c r="AA432" s="272">
        <v>65985513.329999991</v>
      </c>
      <c r="AB432" s="272">
        <v>66492846.909999996</v>
      </c>
      <c r="AC432" s="272">
        <v>66956978.114999995</v>
      </c>
      <c r="AD432" s="272">
        <v>67106122.93</v>
      </c>
      <c r="AE432" s="272">
        <v>67274802.454999998</v>
      </c>
      <c r="AF432" s="272">
        <v>67400423.734999999</v>
      </c>
      <c r="AG432" s="170">
        <f t="shared" si="126"/>
        <v>794320028.67999995</v>
      </c>
      <c r="AI432" s="284">
        <f t="shared" si="136"/>
        <v>185615.83</v>
      </c>
      <c r="AJ432" s="284">
        <f t="shared" si="136"/>
        <v>185932.46</v>
      </c>
      <c r="AK432" s="284">
        <f t="shared" si="136"/>
        <v>186248.23</v>
      </c>
      <c r="AL432" s="284">
        <f t="shared" si="135"/>
        <v>186482.54</v>
      </c>
      <c r="AM432" s="284">
        <f t="shared" si="135"/>
        <v>186721.95</v>
      </c>
      <c r="AN432" s="284">
        <f t="shared" si="135"/>
        <v>186858.86</v>
      </c>
      <c r="AO432" s="284">
        <f t="shared" si="129"/>
        <v>187040.52</v>
      </c>
      <c r="AP432" s="284">
        <f t="shared" si="129"/>
        <v>187410.04</v>
      </c>
      <c r="AQ432" s="284">
        <f t="shared" si="129"/>
        <v>187754.6</v>
      </c>
      <c r="AR432" s="284">
        <f t="shared" si="129"/>
        <v>188068.59</v>
      </c>
      <c r="AS432" s="284">
        <f t="shared" si="129"/>
        <v>188383.05</v>
      </c>
      <c r="AT432" s="284">
        <f t="shared" si="129"/>
        <v>188696.14</v>
      </c>
      <c r="AU432" s="280">
        <f t="shared" si="127"/>
        <v>2245212.8100000005</v>
      </c>
      <c r="AV432" s="280">
        <f t="shared" si="132"/>
        <v>188944.98</v>
      </c>
      <c r="AW432" s="280">
        <f t="shared" si="132"/>
        <v>189369.02</v>
      </c>
      <c r="AX432" s="280">
        <f t="shared" si="132"/>
        <v>189843.74</v>
      </c>
      <c r="AY432" s="280">
        <f t="shared" si="132"/>
        <v>190195.61</v>
      </c>
      <c r="AZ432" s="280">
        <f t="shared" si="131"/>
        <v>190620.44</v>
      </c>
      <c r="BA432" s="280">
        <f t="shared" si="131"/>
        <v>191046.51</v>
      </c>
      <c r="BB432" s="280">
        <f t="shared" si="131"/>
        <v>191459.47</v>
      </c>
      <c r="BC432" s="280">
        <f t="shared" si="130"/>
        <v>191877.74</v>
      </c>
      <c r="BD432" s="280">
        <f t="shared" si="130"/>
        <v>192237.6</v>
      </c>
      <c r="BE432" s="280">
        <f t="shared" si="130"/>
        <v>192585.51</v>
      </c>
      <c r="BF432" s="280">
        <f t="shared" si="130"/>
        <v>193007.63</v>
      </c>
      <c r="BG432" s="280">
        <f t="shared" si="130"/>
        <v>194491.58</v>
      </c>
      <c r="BH432" s="280">
        <f t="shared" si="130"/>
        <v>195849.16</v>
      </c>
      <c r="BI432" s="280">
        <f t="shared" si="134"/>
        <v>196285.41</v>
      </c>
      <c r="BJ432" s="280">
        <f t="shared" si="134"/>
        <v>196778.8</v>
      </c>
      <c r="BK432" s="280">
        <f t="shared" si="134"/>
        <v>197146.23999999999</v>
      </c>
      <c r="BL432" s="284">
        <f t="shared" si="133"/>
        <v>2323386.09</v>
      </c>
    </row>
    <row r="433" spans="1:67" x14ac:dyDescent="0.25">
      <c r="A433" s="268" t="s">
        <v>434</v>
      </c>
      <c r="B433" s="175">
        <v>3.5099999999999999E-2</v>
      </c>
      <c r="C433" s="175">
        <v>3.5099999999999999E-2</v>
      </c>
      <c r="D433" s="272">
        <v>300.60000000000002</v>
      </c>
      <c r="E433" s="272">
        <v>300.60000000000002</v>
      </c>
      <c r="F433" s="272">
        <v>300.60000000000002</v>
      </c>
      <c r="G433" s="272">
        <v>300.60000000000002</v>
      </c>
      <c r="H433" s="272">
        <v>300.60000000000002</v>
      </c>
      <c r="I433" s="272">
        <v>300.60000000000002</v>
      </c>
      <c r="J433" s="272">
        <v>300.60000000000002</v>
      </c>
      <c r="K433" s="272">
        <v>300.60000000000002</v>
      </c>
      <c r="L433" s="272">
        <v>300.60000000000002</v>
      </c>
      <c r="M433" s="272">
        <v>300.60000000000002</v>
      </c>
      <c r="N433" s="272">
        <v>300.60000000000002</v>
      </c>
      <c r="O433" s="272">
        <v>300.60000000000002</v>
      </c>
      <c r="P433" s="272">
        <f t="shared" si="125"/>
        <v>3607.1999999999994</v>
      </c>
      <c r="Q433" s="272">
        <v>300.60000000000002</v>
      </c>
      <c r="R433" s="272">
        <v>300.60000000000002</v>
      </c>
      <c r="S433" s="272">
        <v>300.60000000000002</v>
      </c>
      <c r="T433" s="272">
        <v>300.60000000000002</v>
      </c>
      <c r="U433" s="272">
        <v>300.60000000000002</v>
      </c>
      <c r="V433" s="272">
        <v>300.60000000000002</v>
      </c>
      <c r="W433" s="272">
        <v>300.60000000000002</v>
      </c>
      <c r="X433" s="272">
        <v>300.60000000000002</v>
      </c>
      <c r="Y433" s="272">
        <v>300.60000000000002</v>
      </c>
      <c r="Z433" s="272">
        <v>300.60000000000002</v>
      </c>
      <c r="AA433" s="272">
        <v>300.60000000000002</v>
      </c>
      <c r="AB433" s="272">
        <v>300.60000000000002</v>
      </c>
      <c r="AC433" s="272">
        <v>300.60000000000002</v>
      </c>
      <c r="AD433" s="272">
        <v>300.60000000000002</v>
      </c>
      <c r="AE433" s="272">
        <v>300.60000000000002</v>
      </c>
      <c r="AF433" s="272">
        <v>300.60000000000002</v>
      </c>
      <c r="AG433" s="170">
        <f t="shared" si="126"/>
        <v>3607.1999999999994</v>
      </c>
      <c r="AI433" s="284">
        <f t="shared" si="136"/>
        <v>0.88</v>
      </c>
      <c r="AJ433" s="284">
        <f t="shared" si="136"/>
        <v>0.88</v>
      </c>
      <c r="AK433" s="284">
        <f t="shared" si="136"/>
        <v>0.88</v>
      </c>
      <c r="AL433" s="284">
        <f t="shared" si="135"/>
        <v>0.88</v>
      </c>
      <c r="AM433" s="284">
        <f t="shared" si="135"/>
        <v>0.88</v>
      </c>
      <c r="AN433" s="284">
        <f t="shared" si="135"/>
        <v>0.88</v>
      </c>
      <c r="AO433" s="284">
        <f t="shared" si="129"/>
        <v>0.88</v>
      </c>
      <c r="AP433" s="284">
        <f t="shared" si="129"/>
        <v>0.88</v>
      </c>
      <c r="AQ433" s="284">
        <f t="shared" si="129"/>
        <v>0.88</v>
      </c>
      <c r="AR433" s="284">
        <f t="shared" si="129"/>
        <v>0.88</v>
      </c>
      <c r="AS433" s="284">
        <f t="shared" si="129"/>
        <v>0.88</v>
      </c>
      <c r="AT433" s="284">
        <f t="shared" si="129"/>
        <v>0.88</v>
      </c>
      <c r="AU433" s="280">
        <f t="shared" si="127"/>
        <v>10.560000000000002</v>
      </c>
      <c r="AV433" s="280">
        <f t="shared" si="132"/>
        <v>0.88</v>
      </c>
      <c r="AW433" s="280">
        <f t="shared" si="132"/>
        <v>0.88</v>
      </c>
      <c r="AX433" s="280">
        <f t="shared" si="132"/>
        <v>0.88</v>
      </c>
      <c r="AY433" s="280">
        <f t="shared" si="132"/>
        <v>0.88</v>
      </c>
      <c r="AZ433" s="280">
        <f t="shared" si="131"/>
        <v>0.88</v>
      </c>
      <c r="BA433" s="280">
        <f t="shared" si="131"/>
        <v>0.88</v>
      </c>
      <c r="BB433" s="280">
        <f t="shared" si="131"/>
        <v>0.88</v>
      </c>
      <c r="BC433" s="280">
        <f t="shared" si="130"/>
        <v>0.88</v>
      </c>
      <c r="BD433" s="280">
        <f t="shared" si="130"/>
        <v>0.88</v>
      </c>
      <c r="BE433" s="280">
        <f t="shared" si="130"/>
        <v>0.88</v>
      </c>
      <c r="BF433" s="280">
        <f t="shared" si="130"/>
        <v>0.88</v>
      </c>
      <c r="BG433" s="280">
        <f t="shared" si="130"/>
        <v>0.88</v>
      </c>
      <c r="BH433" s="280">
        <f t="shared" si="130"/>
        <v>0.88</v>
      </c>
      <c r="BI433" s="280">
        <f t="shared" si="134"/>
        <v>0.88</v>
      </c>
      <c r="BJ433" s="280">
        <f t="shared" si="134"/>
        <v>0.88</v>
      </c>
      <c r="BK433" s="280">
        <f t="shared" si="134"/>
        <v>0.88</v>
      </c>
      <c r="BL433" s="284">
        <f t="shared" si="133"/>
        <v>10.560000000000002</v>
      </c>
    </row>
    <row r="434" spans="1:67" x14ac:dyDescent="0.25">
      <c r="A434" s="268" t="s">
        <v>435</v>
      </c>
      <c r="B434" s="175">
        <v>3.5099999999999999E-2</v>
      </c>
      <c r="C434" s="175">
        <v>3.5099999999999999E-2</v>
      </c>
      <c r="D434" s="272">
        <v>3059815.21</v>
      </c>
      <c r="E434" s="272">
        <v>3113938.86</v>
      </c>
      <c r="F434" s="272">
        <v>3004545.2</v>
      </c>
      <c r="G434" s="272">
        <v>2881225.27</v>
      </c>
      <c r="H434" s="272">
        <v>2922150.16</v>
      </c>
      <c r="I434" s="272">
        <v>2945553.65</v>
      </c>
      <c r="J434" s="272">
        <v>2945553.65</v>
      </c>
      <c r="K434" s="272">
        <v>2945553.65</v>
      </c>
      <c r="L434" s="272">
        <v>2945553.65</v>
      </c>
      <c r="M434" s="272">
        <v>2945553.65</v>
      </c>
      <c r="N434" s="272">
        <v>2945553.65</v>
      </c>
      <c r="O434" s="272">
        <v>2945553.65</v>
      </c>
      <c r="P434" s="272">
        <f t="shared" si="125"/>
        <v>35600550.249999993</v>
      </c>
      <c r="Q434" s="272">
        <v>2945553.65</v>
      </c>
      <c r="R434" s="272">
        <v>2945553.65</v>
      </c>
      <c r="S434" s="272">
        <v>2945553.65</v>
      </c>
      <c r="T434" s="272">
        <v>2945553.65</v>
      </c>
      <c r="U434" s="272">
        <v>2945553.65</v>
      </c>
      <c r="V434" s="272">
        <v>2945553.65</v>
      </c>
      <c r="W434" s="272">
        <v>2945553.65</v>
      </c>
      <c r="X434" s="272">
        <v>2945553.65</v>
      </c>
      <c r="Y434" s="272">
        <v>2945553.65</v>
      </c>
      <c r="Z434" s="272">
        <v>2945553.65</v>
      </c>
      <c r="AA434" s="272">
        <v>2945553.65</v>
      </c>
      <c r="AB434" s="272">
        <v>2945553.65</v>
      </c>
      <c r="AC434" s="272">
        <v>2945553.65</v>
      </c>
      <c r="AD434" s="272">
        <v>2945553.65</v>
      </c>
      <c r="AE434" s="272">
        <v>2945553.65</v>
      </c>
      <c r="AF434" s="272">
        <v>2945553.65</v>
      </c>
      <c r="AG434" s="170">
        <f t="shared" si="126"/>
        <v>35346643.79999999</v>
      </c>
      <c r="AI434" s="284">
        <f t="shared" si="136"/>
        <v>8949.9599999999991</v>
      </c>
      <c r="AJ434" s="284">
        <f t="shared" si="136"/>
        <v>9108.27</v>
      </c>
      <c r="AK434" s="284">
        <f t="shared" si="136"/>
        <v>8788.2900000000009</v>
      </c>
      <c r="AL434" s="284">
        <f t="shared" si="135"/>
        <v>8427.58</v>
      </c>
      <c r="AM434" s="284">
        <f t="shared" si="135"/>
        <v>8547.2900000000009</v>
      </c>
      <c r="AN434" s="284">
        <f t="shared" si="135"/>
        <v>8615.74</v>
      </c>
      <c r="AO434" s="284">
        <f t="shared" si="129"/>
        <v>8615.74</v>
      </c>
      <c r="AP434" s="284">
        <f t="shared" si="129"/>
        <v>8615.74</v>
      </c>
      <c r="AQ434" s="284">
        <f t="shared" si="129"/>
        <v>8615.74</v>
      </c>
      <c r="AR434" s="284">
        <f t="shared" si="129"/>
        <v>8615.74</v>
      </c>
      <c r="AS434" s="284">
        <f t="shared" si="129"/>
        <v>8615.74</v>
      </c>
      <c r="AT434" s="284">
        <f t="shared" si="129"/>
        <v>8615.74</v>
      </c>
      <c r="AU434" s="280">
        <f t="shared" si="127"/>
        <v>104131.57000000002</v>
      </c>
      <c r="AV434" s="280">
        <f t="shared" si="132"/>
        <v>8615.74</v>
      </c>
      <c r="AW434" s="280">
        <f t="shared" si="132"/>
        <v>8615.74</v>
      </c>
      <c r="AX434" s="280">
        <f t="shared" si="132"/>
        <v>8615.74</v>
      </c>
      <c r="AY434" s="280">
        <f t="shared" si="132"/>
        <v>8615.74</v>
      </c>
      <c r="AZ434" s="280">
        <f t="shared" si="131"/>
        <v>8615.74</v>
      </c>
      <c r="BA434" s="280">
        <f t="shared" si="131"/>
        <v>8615.74</v>
      </c>
      <c r="BB434" s="280">
        <f t="shared" si="131"/>
        <v>8615.74</v>
      </c>
      <c r="BC434" s="280">
        <f t="shared" si="130"/>
        <v>8615.74</v>
      </c>
      <c r="BD434" s="280">
        <f t="shared" si="130"/>
        <v>8615.74</v>
      </c>
      <c r="BE434" s="280">
        <f t="shared" si="130"/>
        <v>8615.74</v>
      </c>
      <c r="BF434" s="280">
        <f t="shared" si="130"/>
        <v>8615.74</v>
      </c>
      <c r="BG434" s="280">
        <f t="shared" si="130"/>
        <v>8615.74</v>
      </c>
      <c r="BH434" s="280">
        <f t="shared" si="130"/>
        <v>8615.74</v>
      </c>
      <c r="BI434" s="280">
        <f t="shared" si="134"/>
        <v>8615.74</v>
      </c>
      <c r="BJ434" s="280">
        <f t="shared" si="134"/>
        <v>8615.74</v>
      </c>
      <c r="BK434" s="280">
        <f t="shared" si="134"/>
        <v>8615.74</v>
      </c>
      <c r="BL434" s="284">
        <f t="shared" si="133"/>
        <v>103388.88000000002</v>
      </c>
    </row>
    <row r="435" spans="1:67" x14ac:dyDescent="0.25">
      <c r="A435" s="268" t="s">
        <v>688</v>
      </c>
      <c r="B435" s="175">
        <v>6.8500000000000005E-2</v>
      </c>
      <c r="C435" s="175">
        <v>6.8500000000000005E-2</v>
      </c>
      <c r="D435" s="272">
        <v>1169602.8700000001</v>
      </c>
      <c r="E435" s="272">
        <v>1170677.52</v>
      </c>
      <c r="F435" s="272">
        <v>1251316.7</v>
      </c>
      <c r="G435" s="272">
        <v>1330881.22</v>
      </c>
      <c r="H435" s="272">
        <v>1331069.77</v>
      </c>
      <c r="I435" s="272">
        <v>1331295.96</v>
      </c>
      <c r="J435" s="272">
        <v>1331333.6000000001</v>
      </c>
      <c r="K435" s="272">
        <v>1331333.6000000001</v>
      </c>
      <c r="L435" s="272">
        <v>1331333.6000000001</v>
      </c>
      <c r="M435" s="272">
        <v>1331333.6000000001</v>
      </c>
      <c r="N435" s="272">
        <v>1331333.6000000001</v>
      </c>
      <c r="O435" s="272">
        <v>1331333.6000000001</v>
      </c>
      <c r="P435" s="272">
        <f t="shared" si="125"/>
        <v>15572845.639999999</v>
      </c>
      <c r="Q435" s="272">
        <v>1331333.6000000001</v>
      </c>
      <c r="R435" s="272">
        <v>1331333.6000000001</v>
      </c>
      <c r="S435" s="272">
        <v>1331333.6000000001</v>
      </c>
      <c r="T435" s="272">
        <v>1331333.6000000001</v>
      </c>
      <c r="U435" s="272">
        <v>1331333.6000000001</v>
      </c>
      <c r="V435" s="272">
        <v>1331333.6000000001</v>
      </c>
      <c r="W435" s="272">
        <v>1331333.6000000001</v>
      </c>
      <c r="X435" s="272">
        <v>1331333.6000000001</v>
      </c>
      <c r="Y435" s="272">
        <v>1331333.6000000001</v>
      </c>
      <c r="Z435" s="272">
        <v>1331333.6000000001</v>
      </c>
      <c r="AA435" s="272">
        <v>1331333.6000000001</v>
      </c>
      <c r="AB435" s="272">
        <v>1331333.6000000001</v>
      </c>
      <c r="AC435" s="272">
        <v>1331333.6000000001</v>
      </c>
      <c r="AD435" s="272">
        <v>1331333.6000000001</v>
      </c>
      <c r="AE435" s="272">
        <v>1331333.6000000001</v>
      </c>
      <c r="AF435" s="272">
        <v>1331333.6000000001</v>
      </c>
      <c r="AG435" s="170">
        <f t="shared" si="126"/>
        <v>15976003.199999997</v>
      </c>
      <c r="AI435" s="284">
        <f t="shared" si="136"/>
        <v>6676.48</v>
      </c>
      <c r="AJ435" s="284">
        <f>ROUND(E435*$B435/12,2)</f>
        <v>6682.62</v>
      </c>
      <c r="AK435" s="284">
        <f t="shared" si="136"/>
        <v>7142.93</v>
      </c>
      <c r="AL435" s="284">
        <f t="shared" si="135"/>
        <v>7597.11</v>
      </c>
      <c r="AM435" s="284">
        <f t="shared" si="135"/>
        <v>7598.19</v>
      </c>
      <c r="AN435" s="284">
        <f t="shared" si="135"/>
        <v>7599.48</v>
      </c>
      <c r="AO435" s="284">
        <f t="shared" si="129"/>
        <v>7599.7</v>
      </c>
      <c r="AP435" s="284">
        <f t="shared" si="129"/>
        <v>7599.7</v>
      </c>
      <c r="AQ435" s="284">
        <f t="shared" si="129"/>
        <v>7599.7</v>
      </c>
      <c r="AR435" s="284">
        <f t="shared" si="129"/>
        <v>7599.7</v>
      </c>
      <c r="AS435" s="284">
        <f t="shared" si="129"/>
        <v>7599.7</v>
      </c>
      <c r="AT435" s="284">
        <f t="shared" si="129"/>
        <v>7599.7</v>
      </c>
      <c r="AU435" s="280">
        <f t="shared" si="127"/>
        <v>88895.00999999998</v>
      </c>
      <c r="AV435" s="280">
        <f t="shared" si="132"/>
        <v>7599.7</v>
      </c>
      <c r="AW435" s="280">
        <f t="shared" si="132"/>
        <v>7599.7</v>
      </c>
      <c r="AX435" s="280">
        <f t="shared" si="132"/>
        <v>7599.7</v>
      </c>
      <c r="AY435" s="280">
        <f t="shared" si="132"/>
        <v>7599.7</v>
      </c>
      <c r="AZ435" s="280">
        <f t="shared" si="131"/>
        <v>7599.7</v>
      </c>
      <c r="BA435" s="280">
        <f t="shared" si="131"/>
        <v>7599.7</v>
      </c>
      <c r="BB435" s="280">
        <f t="shared" si="131"/>
        <v>7599.7</v>
      </c>
      <c r="BC435" s="280">
        <f t="shared" si="130"/>
        <v>7599.7</v>
      </c>
      <c r="BD435" s="280">
        <f t="shared" si="130"/>
        <v>7599.7</v>
      </c>
      <c r="BE435" s="280">
        <f t="shared" si="130"/>
        <v>7599.7</v>
      </c>
      <c r="BF435" s="280">
        <f t="shared" si="130"/>
        <v>7599.7</v>
      </c>
      <c r="BG435" s="280">
        <f t="shared" si="130"/>
        <v>7599.7</v>
      </c>
      <c r="BH435" s="280">
        <f t="shared" si="130"/>
        <v>7599.7</v>
      </c>
      <c r="BI435" s="280">
        <f t="shared" si="134"/>
        <v>7599.7</v>
      </c>
      <c r="BJ435" s="280">
        <f t="shared" si="134"/>
        <v>7599.7</v>
      </c>
      <c r="BK435" s="280">
        <f t="shared" si="134"/>
        <v>7599.7</v>
      </c>
      <c r="BL435" s="284">
        <f t="shared" si="133"/>
        <v>91196.39999999998</v>
      </c>
      <c r="BO435" s="279">
        <f>BL435</f>
        <v>91196.39999999998</v>
      </c>
    </row>
    <row r="436" spans="1:67" x14ac:dyDescent="0.25">
      <c r="A436" s="268" t="s">
        <v>689</v>
      </c>
      <c r="B436" s="175">
        <v>6.8500000000000005E-2</v>
      </c>
      <c r="C436" s="175">
        <v>6.8500000000000005E-2</v>
      </c>
      <c r="D436" s="272">
        <v>0</v>
      </c>
      <c r="E436" s="272">
        <v>0</v>
      </c>
      <c r="F436" s="272">
        <v>0</v>
      </c>
      <c r="G436" s="272">
        <v>0</v>
      </c>
      <c r="H436" s="272">
        <v>0</v>
      </c>
      <c r="I436" s="272">
        <v>0</v>
      </c>
      <c r="J436" s="272">
        <v>0</v>
      </c>
      <c r="K436" s="272">
        <v>0</v>
      </c>
      <c r="L436" s="272">
        <v>0</v>
      </c>
      <c r="M436" s="272">
        <v>425308.44500000001</v>
      </c>
      <c r="N436" s="272">
        <v>850616.89</v>
      </c>
      <c r="O436" s="272">
        <v>850616.89</v>
      </c>
      <c r="P436" s="272">
        <f t="shared" si="125"/>
        <v>2126542.2250000001</v>
      </c>
      <c r="Q436" s="272">
        <v>850616.89</v>
      </c>
      <c r="R436" s="272">
        <v>850616.89</v>
      </c>
      <c r="S436" s="272">
        <v>850616.89</v>
      </c>
      <c r="T436" s="272">
        <v>850616.89</v>
      </c>
      <c r="U436" s="272">
        <v>850616.89</v>
      </c>
      <c r="V436" s="272">
        <v>850616.89</v>
      </c>
      <c r="W436" s="272">
        <v>850616.89</v>
      </c>
      <c r="X436" s="272">
        <v>850616.89</v>
      </c>
      <c r="Y436" s="272">
        <v>850616.89</v>
      </c>
      <c r="Z436" s="272">
        <v>850616.89</v>
      </c>
      <c r="AA436" s="272">
        <v>850616.89</v>
      </c>
      <c r="AB436" s="272">
        <v>850616.89</v>
      </c>
      <c r="AC436" s="272">
        <v>850616.89</v>
      </c>
      <c r="AD436" s="272">
        <v>850616.89</v>
      </c>
      <c r="AE436" s="272">
        <v>850616.89</v>
      </c>
      <c r="AF436" s="272">
        <v>850616.89</v>
      </c>
      <c r="AG436" s="170">
        <f t="shared" si="126"/>
        <v>10207402.68</v>
      </c>
      <c r="AI436" s="284">
        <f t="shared" si="136"/>
        <v>0</v>
      </c>
      <c r="AJ436" s="284">
        <f t="shared" si="136"/>
        <v>0</v>
      </c>
      <c r="AK436" s="284">
        <f t="shared" si="136"/>
        <v>0</v>
      </c>
      <c r="AL436" s="284">
        <f t="shared" si="135"/>
        <v>0</v>
      </c>
      <c r="AM436" s="284">
        <f t="shared" si="135"/>
        <v>0</v>
      </c>
      <c r="AN436" s="284">
        <f t="shared" si="135"/>
        <v>0</v>
      </c>
      <c r="AO436" s="284">
        <f t="shared" si="129"/>
        <v>0</v>
      </c>
      <c r="AP436" s="284">
        <f t="shared" si="129"/>
        <v>0</v>
      </c>
      <c r="AQ436" s="284">
        <f t="shared" si="129"/>
        <v>0</v>
      </c>
      <c r="AR436" s="284">
        <f t="shared" si="129"/>
        <v>2427.8000000000002</v>
      </c>
      <c r="AS436" s="284">
        <f t="shared" si="129"/>
        <v>4855.6000000000004</v>
      </c>
      <c r="AT436" s="284">
        <f t="shared" si="129"/>
        <v>4855.6000000000004</v>
      </c>
      <c r="AU436" s="280">
        <f t="shared" si="127"/>
        <v>12139</v>
      </c>
      <c r="AV436" s="280">
        <f t="shared" si="132"/>
        <v>4855.6000000000004</v>
      </c>
      <c r="AW436" s="280">
        <f t="shared" si="132"/>
        <v>4855.6000000000004</v>
      </c>
      <c r="AX436" s="280">
        <f t="shared" si="132"/>
        <v>4855.6000000000004</v>
      </c>
      <c r="AY436" s="280">
        <f t="shared" si="132"/>
        <v>4855.6000000000004</v>
      </c>
      <c r="AZ436" s="280">
        <f t="shared" si="131"/>
        <v>4855.6000000000004</v>
      </c>
      <c r="BA436" s="280">
        <f t="shared" si="131"/>
        <v>4855.6000000000004</v>
      </c>
      <c r="BB436" s="280">
        <f t="shared" si="131"/>
        <v>4855.6000000000004</v>
      </c>
      <c r="BC436" s="280">
        <f t="shared" si="130"/>
        <v>4855.6000000000004</v>
      </c>
      <c r="BD436" s="280">
        <f t="shared" si="130"/>
        <v>4855.6000000000004</v>
      </c>
      <c r="BE436" s="280">
        <f t="shared" si="130"/>
        <v>4855.6000000000004</v>
      </c>
      <c r="BF436" s="280">
        <f t="shared" si="130"/>
        <v>4855.6000000000004</v>
      </c>
      <c r="BG436" s="280">
        <f t="shared" si="130"/>
        <v>4855.6000000000004</v>
      </c>
      <c r="BH436" s="280">
        <f t="shared" si="130"/>
        <v>4855.6000000000004</v>
      </c>
      <c r="BI436" s="280">
        <f t="shared" si="134"/>
        <v>4855.6000000000004</v>
      </c>
      <c r="BJ436" s="280">
        <f t="shared" si="134"/>
        <v>4855.6000000000004</v>
      </c>
      <c r="BK436" s="280">
        <f t="shared" si="134"/>
        <v>4855.6000000000004</v>
      </c>
      <c r="BL436" s="284">
        <f t="shared" si="133"/>
        <v>58267.19999999999</v>
      </c>
    </row>
    <row r="437" spans="1:67" x14ac:dyDescent="0.25">
      <c r="A437" s="268" t="s">
        <v>690</v>
      </c>
      <c r="B437" s="175">
        <v>6.8500000000000005E-2</v>
      </c>
      <c r="C437" s="175">
        <v>6.8500000000000005E-2</v>
      </c>
      <c r="D437" s="272">
        <v>0</v>
      </c>
      <c r="E437" s="272">
        <v>0</v>
      </c>
      <c r="F437" s="272">
        <v>0</v>
      </c>
      <c r="G437" s="272">
        <v>0</v>
      </c>
      <c r="H437" s="272">
        <v>0</v>
      </c>
      <c r="I437" s="272">
        <v>0</v>
      </c>
      <c r="J437" s="272">
        <v>0</v>
      </c>
      <c r="K437" s="272">
        <v>0</v>
      </c>
      <c r="L437" s="272">
        <v>0</v>
      </c>
      <c r="M437" s="272">
        <v>0</v>
      </c>
      <c r="N437" s="272">
        <v>0</v>
      </c>
      <c r="O437" s="272">
        <v>0</v>
      </c>
      <c r="P437" s="272">
        <f t="shared" si="125"/>
        <v>0</v>
      </c>
      <c r="Q437" s="272">
        <v>0</v>
      </c>
      <c r="R437" s="272">
        <v>0</v>
      </c>
      <c r="S437" s="272">
        <v>0</v>
      </c>
      <c r="T437" s="272">
        <v>0</v>
      </c>
      <c r="U437" s="272">
        <v>0</v>
      </c>
      <c r="V437" s="272">
        <v>0</v>
      </c>
      <c r="W437" s="272">
        <v>0</v>
      </c>
      <c r="X437" s="272">
        <v>0</v>
      </c>
      <c r="Y437" s="272">
        <v>0</v>
      </c>
      <c r="Z437" s="272">
        <v>0</v>
      </c>
      <c r="AA437" s="272">
        <v>0</v>
      </c>
      <c r="AB437" s="272">
        <v>0</v>
      </c>
      <c r="AC437" s="272">
        <v>0</v>
      </c>
      <c r="AD437" s="272">
        <v>0</v>
      </c>
      <c r="AE437" s="272">
        <v>0</v>
      </c>
      <c r="AF437" s="272">
        <v>0</v>
      </c>
      <c r="AG437" s="170">
        <f t="shared" si="126"/>
        <v>0</v>
      </c>
      <c r="AI437" s="284">
        <f t="shared" si="136"/>
        <v>0</v>
      </c>
      <c r="AJ437" s="284">
        <f t="shared" si="136"/>
        <v>0</v>
      </c>
      <c r="AK437" s="284">
        <f t="shared" si="136"/>
        <v>0</v>
      </c>
      <c r="AL437" s="284">
        <f t="shared" si="135"/>
        <v>0</v>
      </c>
      <c r="AM437" s="284">
        <f t="shared" si="135"/>
        <v>0</v>
      </c>
      <c r="AN437" s="284">
        <f t="shared" si="135"/>
        <v>0</v>
      </c>
      <c r="AO437" s="284">
        <f t="shared" si="129"/>
        <v>0</v>
      </c>
      <c r="AP437" s="284">
        <f t="shared" si="129"/>
        <v>0</v>
      </c>
      <c r="AQ437" s="284">
        <f t="shared" si="129"/>
        <v>0</v>
      </c>
      <c r="AR437" s="284">
        <f t="shared" si="129"/>
        <v>0</v>
      </c>
      <c r="AS437" s="284">
        <f t="shared" si="129"/>
        <v>0</v>
      </c>
      <c r="AT437" s="284">
        <f t="shared" si="129"/>
        <v>0</v>
      </c>
      <c r="AU437" s="280">
        <f t="shared" si="127"/>
        <v>0</v>
      </c>
      <c r="AV437" s="280">
        <f t="shared" si="132"/>
        <v>0</v>
      </c>
      <c r="AW437" s="280">
        <f t="shared" si="132"/>
        <v>0</v>
      </c>
      <c r="AX437" s="280">
        <f t="shared" si="132"/>
        <v>0</v>
      </c>
      <c r="AY437" s="280">
        <f t="shared" si="132"/>
        <v>0</v>
      </c>
      <c r="AZ437" s="280">
        <f t="shared" si="131"/>
        <v>0</v>
      </c>
      <c r="BA437" s="280">
        <f t="shared" si="131"/>
        <v>0</v>
      </c>
      <c r="BB437" s="280">
        <f t="shared" si="131"/>
        <v>0</v>
      </c>
      <c r="BC437" s="280">
        <f t="shared" si="130"/>
        <v>0</v>
      </c>
      <c r="BD437" s="280">
        <f t="shared" si="130"/>
        <v>0</v>
      </c>
      <c r="BE437" s="280">
        <f t="shared" si="130"/>
        <v>0</v>
      </c>
      <c r="BF437" s="280">
        <f t="shared" si="130"/>
        <v>0</v>
      </c>
      <c r="BG437" s="280">
        <f t="shared" si="130"/>
        <v>0</v>
      </c>
      <c r="BH437" s="280">
        <f t="shared" si="130"/>
        <v>0</v>
      </c>
      <c r="BI437" s="280">
        <f t="shared" si="134"/>
        <v>0</v>
      </c>
      <c r="BJ437" s="280">
        <f t="shared" si="134"/>
        <v>0</v>
      </c>
      <c r="BK437" s="280">
        <f t="shared" si="134"/>
        <v>0</v>
      </c>
      <c r="BL437" s="284">
        <f t="shared" si="133"/>
        <v>0</v>
      </c>
    </row>
    <row r="438" spans="1:67" x14ac:dyDescent="0.25">
      <c r="A438" s="268" t="s">
        <v>691</v>
      </c>
      <c r="B438" s="175">
        <v>4.2900000000000001E-2</v>
      </c>
      <c r="C438" s="175">
        <v>4.2900000000000001E-2</v>
      </c>
      <c r="D438" s="272">
        <v>10359066.82</v>
      </c>
      <c r="E438" s="272">
        <v>10359066.82</v>
      </c>
      <c r="F438" s="272">
        <v>10431907.93</v>
      </c>
      <c r="G438" s="272">
        <v>10501018.67</v>
      </c>
      <c r="H438" s="272">
        <v>10497288.310000001</v>
      </c>
      <c r="I438" s="272">
        <v>10497288.310000001</v>
      </c>
      <c r="J438" s="272">
        <v>10497288.310000001</v>
      </c>
      <c r="K438" s="272">
        <v>10497288.310000001</v>
      </c>
      <c r="L438" s="272">
        <v>10497288.310000001</v>
      </c>
      <c r="M438" s="272">
        <v>10497288.310000001</v>
      </c>
      <c r="N438" s="272">
        <v>10497288.310000001</v>
      </c>
      <c r="O438" s="272">
        <v>10497288.310000001</v>
      </c>
      <c r="P438" s="272">
        <f t="shared" si="125"/>
        <v>125629366.72000001</v>
      </c>
      <c r="Q438" s="272">
        <v>10497288.310000001</v>
      </c>
      <c r="R438" s="272">
        <v>10497288.310000001</v>
      </c>
      <c r="S438" s="272">
        <v>10497288.310000001</v>
      </c>
      <c r="T438" s="272">
        <v>10497288.310000001</v>
      </c>
      <c r="U438" s="272">
        <v>10497288.310000001</v>
      </c>
      <c r="V438" s="272">
        <v>10497288.310000001</v>
      </c>
      <c r="W438" s="272">
        <v>10497288.310000001</v>
      </c>
      <c r="X438" s="272">
        <v>10497288.310000001</v>
      </c>
      <c r="Y438" s="272">
        <v>10497288.310000001</v>
      </c>
      <c r="Z438" s="272">
        <v>10497288.310000001</v>
      </c>
      <c r="AA438" s="272">
        <v>10497288.310000001</v>
      </c>
      <c r="AB438" s="272">
        <v>10497288.310000001</v>
      </c>
      <c r="AC438" s="272">
        <v>10497288.310000001</v>
      </c>
      <c r="AD438" s="272">
        <v>10497288.310000001</v>
      </c>
      <c r="AE438" s="272">
        <v>10497288.310000001</v>
      </c>
      <c r="AF438" s="272">
        <v>10497288.310000001</v>
      </c>
      <c r="AG438" s="170">
        <f t="shared" si="126"/>
        <v>125967459.72000001</v>
      </c>
      <c r="AI438" s="284">
        <f t="shared" si="136"/>
        <v>37033.660000000003</v>
      </c>
      <c r="AJ438" s="284">
        <f t="shared" si="136"/>
        <v>37033.660000000003</v>
      </c>
      <c r="AK438" s="284">
        <f t="shared" si="136"/>
        <v>37294.07</v>
      </c>
      <c r="AL438" s="284">
        <f t="shared" si="135"/>
        <v>37541.14</v>
      </c>
      <c r="AM438" s="284">
        <f t="shared" si="135"/>
        <v>37527.81</v>
      </c>
      <c r="AN438" s="284">
        <f t="shared" si="135"/>
        <v>37527.81</v>
      </c>
      <c r="AO438" s="284">
        <f t="shared" si="129"/>
        <v>37527.81</v>
      </c>
      <c r="AP438" s="284">
        <f t="shared" si="129"/>
        <v>37527.81</v>
      </c>
      <c r="AQ438" s="284">
        <f t="shared" si="129"/>
        <v>37527.81</v>
      </c>
      <c r="AR438" s="284">
        <f t="shared" si="129"/>
        <v>37527.81</v>
      </c>
      <c r="AS438" s="284">
        <f t="shared" si="129"/>
        <v>37527.81</v>
      </c>
      <c r="AT438" s="284">
        <f t="shared" si="129"/>
        <v>37527.81</v>
      </c>
      <c r="AU438" s="280">
        <f t="shared" si="127"/>
        <v>449125.01</v>
      </c>
      <c r="AV438" s="280">
        <f t="shared" si="132"/>
        <v>37527.81</v>
      </c>
      <c r="AW438" s="280">
        <f t="shared" si="132"/>
        <v>37527.81</v>
      </c>
      <c r="AX438" s="280">
        <f t="shared" si="132"/>
        <v>37527.81</v>
      </c>
      <c r="AY438" s="280">
        <f t="shared" si="132"/>
        <v>37527.81</v>
      </c>
      <c r="AZ438" s="280">
        <f t="shared" si="131"/>
        <v>37527.81</v>
      </c>
      <c r="BA438" s="280">
        <f t="shared" si="131"/>
        <v>37527.81</v>
      </c>
      <c r="BB438" s="280">
        <f t="shared" si="131"/>
        <v>37527.81</v>
      </c>
      <c r="BC438" s="280">
        <f t="shared" si="130"/>
        <v>37527.81</v>
      </c>
      <c r="BD438" s="280">
        <f t="shared" si="130"/>
        <v>37527.81</v>
      </c>
      <c r="BE438" s="280">
        <f t="shared" si="130"/>
        <v>37527.81</v>
      </c>
      <c r="BF438" s="280">
        <f t="shared" si="130"/>
        <v>37527.81</v>
      </c>
      <c r="BG438" s="280">
        <f t="shared" si="130"/>
        <v>37527.81</v>
      </c>
      <c r="BH438" s="280">
        <f t="shared" si="130"/>
        <v>37527.81</v>
      </c>
      <c r="BI438" s="280">
        <f t="shared" si="134"/>
        <v>37527.81</v>
      </c>
      <c r="BJ438" s="280">
        <f t="shared" si="134"/>
        <v>37527.81</v>
      </c>
      <c r="BK438" s="280">
        <f t="shared" si="134"/>
        <v>37527.81</v>
      </c>
      <c r="BL438" s="284">
        <f t="shared" si="133"/>
        <v>450333.72</v>
      </c>
    </row>
    <row r="439" spans="1:67" x14ac:dyDescent="0.25">
      <c r="A439" s="268" t="s">
        <v>692</v>
      </c>
      <c r="B439" s="175">
        <v>4.2900000000000001E-2</v>
      </c>
      <c r="C439" s="175">
        <v>4.2900000000000001E-2</v>
      </c>
      <c r="D439" s="272">
        <v>3898.61</v>
      </c>
      <c r="E439" s="272">
        <v>3898.61</v>
      </c>
      <c r="F439" s="272">
        <v>3898.61</v>
      </c>
      <c r="G439" s="272">
        <v>3898.61</v>
      </c>
      <c r="H439" s="272">
        <v>3898.61</v>
      </c>
      <c r="I439" s="272">
        <v>3898.61</v>
      </c>
      <c r="J439" s="272">
        <v>3898.61</v>
      </c>
      <c r="K439" s="272">
        <v>3898.61</v>
      </c>
      <c r="L439" s="272">
        <v>3898.61</v>
      </c>
      <c r="M439" s="272">
        <v>3898.61</v>
      </c>
      <c r="N439" s="272">
        <v>3898.61</v>
      </c>
      <c r="O439" s="272">
        <v>3898.61</v>
      </c>
      <c r="P439" s="272">
        <f t="shared" si="125"/>
        <v>46783.32</v>
      </c>
      <c r="Q439" s="272">
        <v>3898.61</v>
      </c>
      <c r="R439" s="272">
        <v>3898.61</v>
      </c>
      <c r="S439" s="272">
        <v>3898.61</v>
      </c>
      <c r="T439" s="272">
        <v>3898.61</v>
      </c>
      <c r="U439" s="272">
        <v>3898.61</v>
      </c>
      <c r="V439" s="272">
        <v>3898.61</v>
      </c>
      <c r="W439" s="272">
        <v>3898.61</v>
      </c>
      <c r="X439" s="272">
        <v>3898.61</v>
      </c>
      <c r="Y439" s="272">
        <v>3898.61</v>
      </c>
      <c r="Z439" s="272">
        <v>3898.61</v>
      </c>
      <c r="AA439" s="272">
        <v>3898.61</v>
      </c>
      <c r="AB439" s="272">
        <v>3898.61</v>
      </c>
      <c r="AC439" s="272">
        <v>3898.61</v>
      </c>
      <c r="AD439" s="272">
        <v>3898.61</v>
      </c>
      <c r="AE439" s="272">
        <v>3898.61</v>
      </c>
      <c r="AF439" s="272">
        <v>3898.61</v>
      </c>
      <c r="AG439" s="170">
        <f t="shared" si="126"/>
        <v>46783.32</v>
      </c>
      <c r="AI439" s="284">
        <f t="shared" si="136"/>
        <v>13.94</v>
      </c>
      <c r="AJ439" s="284">
        <f t="shared" si="136"/>
        <v>13.94</v>
      </c>
      <c r="AK439" s="284">
        <f t="shared" si="136"/>
        <v>13.94</v>
      </c>
      <c r="AL439" s="284">
        <f t="shared" si="135"/>
        <v>13.94</v>
      </c>
      <c r="AM439" s="284">
        <f t="shared" si="135"/>
        <v>13.94</v>
      </c>
      <c r="AN439" s="284">
        <f t="shared" si="135"/>
        <v>13.94</v>
      </c>
      <c r="AO439" s="284">
        <f t="shared" si="129"/>
        <v>13.94</v>
      </c>
      <c r="AP439" s="284">
        <f t="shared" si="129"/>
        <v>13.94</v>
      </c>
      <c r="AQ439" s="284">
        <f t="shared" si="129"/>
        <v>13.94</v>
      </c>
      <c r="AR439" s="284">
        <f t="shared" si="129"/>
        <v>13.94</v>
      </c>
      <c r="AS439" s="284">
        <f t="shared" si="129"/>
        <v>13.94</v>
      </c>
      <c r="AT439" s="284">
        <f t="shared" si="129"/>
        <v>13.94</v>
      </c>
      <c r="AU439" s="280">
        <f t="shared" si="127"/>
        <v>167.28</v>
      </c>
      <c r="AV439" s="280">
        <f t="shared" si="132"/>
        <v>13.94</v>
      </c>
      <c r="AW439" s="280">
        <f t="shared" si="132"/>
        <v>13.94</v>
      </c>
      <c r="AX439" s="280">
        <f t="shared" si="132"/>
        <v>13.94</v>
      </c>
      <c r="AY439" s="280">
        <f t="shared" si="132"/>
        <v>13.94</v>
      </c>
      <c r="AZ439" s="280">
        <f t="shared" si="131"/>
        <v>13.94</v>
      </c>
      <c r="BA439" s="280">
        <f t="shared" si="131"/>
        <v>13.94</v>
      </c>
      <c r="BB439" s="280">
        <f t="shared" si="131"/>
        <v>13.94</v>
      </c>
      <c r="BC439" s="280">
        <f t="shared" si="130"/>
        <v>13.94</v>
      </c>
      <c r="BD439" s="280">
        <f t="shared" si="130"/>
        <v>13.94</v>
      </c>
      <c r="BE439" s="280">
        <f t="shared" si="130"/>
        <v>13.94</v>
      </c>
      <c r="BF439" s="280">
        <f t="shared" si="130"/>
        <v>13.94</v>
      </c>
      <c r="BG439" s="280">
        <f t="shared" si="130"/>
        <v>13.94</v>
      </c>
      <c r="BH439" s="280">
        <f t="shared" si="130"/>
        <v>13.94</v>
      </c>
      <c r="BI439" s="280">
        <f t="shared" si="134"/>
        <v>13.94</v>
      </c>
      <c r="BJ439" s="280">
        <f t="shared" si="134"/>
        <v>13.94</v>
      </c>
      <c r="BK439" s="280">
        <f t="shared" si="134"/>
        <v>13.94</v>
      </c>
      <c r="BL439" s="284">
        <f t="shared" si="133"/>
        <v>167.28</v>
      </c>
    </row>
    <row r="440" spans="1:67" x14ac:dyDescent="0.25">
      <c r="A440" s="268" t="s">
        <v>693</v>
      </c>
      <c r="B440" s="175">
        <v>4.2900000000000001E-2</v>
      </c>
      <c r="C440" s="175">
        <v>4.2900000000000001E-2</v>
      </c>
      <c r="D440" s="272">
        <v>844708.34</v>
      </c>
      <c r="E440" s="272">
        <v>844708.34</v>
      </c>
      <c r="F440" s="272">
        <v>841349.95</v>
      </c>
      <c r="G440" s="272">
        <v>837991.55</v>
      </c>
      <c r="H440" s="272">
        <v>837991.55</v>
      </c>
      <c r="I440" s="272">
        <v>837991.55</v>
      </c>
      <c r="J440" s="272">
        <v>837991.55</v>
      </c>
      <c r="K440" s="272">
        <v>837991.55</v>
      </c>
      <c r="L440" s="272">
        <v>837991.55</v>
      </c>
      <c r="M440" s="272">
        <v>837991.55</v>
      </c>
      <c r="N440" s="272">
        <v>837991.55</v>
      </c>
      <c r="O440" s="272">
        <v>837991.55</v>
      </c>
      <c r="P440" s="272">
        <f t="shared" si="125"/>
        <v>10072690.58</v>
      </c>
      <c r="Q440" s="272">
        <v>837991.55</v>
      </c>
      <c r="R440" s="272">
        <v>837991.55</v>
      </c>
      <c r="S440" s="272">
        <v>837991.55</v>
      </c>
      <c r="T440" s="272">
        <v>837991.55</v>
      </c>
      <c r="U440" s="272">
        <v>837991.55</v>
      </c>
      <c r="V440" s="272">
        <v>837991.55</v>
      </c>
      <c r="W440" s="272">
        <v>837991.55</v>
      </c>
      <c r="X440" s="272">
        <v>837991.55</v>
      </c>
      <c r="Y440" s="272">
        <v>837991.55</v>
      </c>
      <c r="Z440" s="272">
        <v>837991.55</v>
      </c>
      <c r="AA440" s="272">
        <v>837991.55</v>
      </c>
      <c r="AB440" s="272">
        <v>837991.55</v>
      </c>
      <c r="AC440" s="272">
        <v>837991.55</v>
      </c>
      <c r="AD440" s="272">
        <v>837991.55</v>
      </c>
      <c r="AE440" s="272">
        <v>837991.55</v>
      </c>
      <c r="AF440" s="272">
        <v>837991.55</v>
      </c>
      <c r="AG440" s="170">
        <f t="shared" si="126"/>
        <v>10055898.6</v>
      </c>
      <c r="AI440" s="284">
        <f t="shared" si="136"/>
        <v>3019.83</v>
      </c>
      <c r="AJ440" s="284">
        <f t="shared" si="136"/>
        <v>3019.83</v>
      </c>
      <c r="AK440" s="284">
        <f t="shared" si="136"/>
        <v>3007.83</v>
      </c>
      <c r="AL440" s="284">
        <f t="shared" si="135"/>
        <v>2995.82</v>
      </c>
      <c r="AM440" s="284">
        <f t="shared" si="135"/>
        <v>2995.82</v>
      </c>
      <c r="AN440" s="284">
        <f t="shared" si="135"/>
        <v>2995.82</v>
      </c>
      <c r="AO440" s="284">
        <f t="shared" si="129"/>
        <v>2995.82</v>
      </c>
      <c r="AP440" s="284">
        <f t="shared" si="129"/>
        <v>2995.82</v>
      </c>
      <c r="AQ440" s="284">
        <f t="shared" si="129"/>
        <v>2995.82</v>
      </c>
      <c r="AR440" s="284">
        <f t="shared" si="129"/>
        <v>2995.82</v>
      </c>
      <c r="AS440" s="284">
        <f t="shared" si="129"/>
        <v>2995.82</v>
      </c>
      <c r="AT440" s="284">
        <f t="shared" si="129"/>
        <v>2995.82</v>
      </c>
      <c r="AU440" s="280">
        <f t="shared" si="127"/>
        <v>36009.870000000003</v>
      </c>
      <c r="AV440" s="280">
        <f t="shared" si="132"/>
        <v>2995.82</v>
      </c>
      <c r="AW440" s="280">
        <f t="shared" si="132"/>
        <v>2995.82</v>
      </c>
      <c r="AX440" s="280">
        <f t="shared" si="132"/>
        <v>2995.82</v>
      </c>
      <c r="AY440" s="280">
        <f t="shared" si="132"/>
        <v>2995.82</v>
      </c>
      <c r="AZ440" s="280">
        <f t="shared" si="131"/>
        <v>2995.82</v>
      </c>
      <c r="BA440" s="280">
        <f t="shared" si="131"/>
        <v>2995.82</v>
      </c>
      <c r="BB440" s="280">
        <f t="shared" si="131"/>
        <v>2995.82</v>
      </c>
      <c r="BC440" s="280">
        <f t="shared" si="130"/>
        <v>2995.82</v>
      </c>
      <c r="BD440" s="280">
        <f t="shared" si="130"/>
        <v>2995.82</v>
      </c>
      <c r="BE440" s="280">
        <f t="shared" si="130"/>
        <v>2995.82</v>
      </c>
      <c r="BF440" s="280">
        <f t="shared" si="130"/>
        <v>2995.82</v>
      </c>
      <c r="BG440" s="280">
        <f t="shared" si="130"/>
        <v>2995.82</v>
      </c>
      <c r="BH440" s="280">
        <f t="shared" si="130"/>
        <v>2995.82</v>
      </c>
      <c r="BI440" s="280">
        <f t="shared" si="134"/>
        <v>2995.82</v>
      </c>
      <c r="BJ440" s="280">
        <f t="shared" si="134"/>
        <v>2995.82</v>
      </c>
      <c r="BK440" s="280">
        <f t="shared" si="134"/>
        <v>2995.82</v>
      </c>
      <c r="BL440" s="284">
        <f t="shared" si="133"/>
        <v>35949.840000000004</v>
      </c>
    </row>
    <row r="441" spans="1:67" x14ac:dyDescent="0.25">
      <c r="A441" s="268" t="s">
        <v>436</v>
      </c>
      <c r="B441" s="175">
        <v>5.2999999999999992E-3</v>
      </c>
      <c r="C441" s="175">
        <v>5.2999999999999992E-3</v>
      </c>
      <c r="D441" s="272">
        <v>6164.11</v>
      </c>
      <c r="E441" s="272">
        <v>6164.11</v>
      </c>
      <c r="F441" s="272">
        <v>6164.11</v>
      </c>
      <c r="G441" s="272">
        <v>6164.11</v>
      </c>
      <c r="H441" s="272">
        <v>7250.74</v>
      </c>
      <c r="I441" s="272">
        <v>8337.36</v>
      </c>
      <c r="J441" s="272">
        <v>8337.36</v>
      </c>
      <c r="K441" s="272">
        <v>8337.36</v>
      </c>
      <c r="L441" s="272">
        <v>8337.36</v>
      </c>
      <c r="M441" s="272">
        <v>8337.36</v>
      </c>
      <c r="N441" s="272">
        <v>8337.36</v>
      </c>
      <c r="O441" s="272">
        <v>8337.36</v>
      </c>
      <c r="P441" s="272">
        <f t="shared" si="125"/>
        <v>90268.700000000012</v>
      </c>
      <c r="Q441" s="272">
        <v>8337.36</v>
      </c>
      <c r="R441" s="272">
        <v>8337.36</v>
      </c>
      <c r="S441" s="272">
        <v>8337.36</v>
      </c>
      <c r="T441" s="272">
        <v>8337.36</v>
      </c>
      <c r="U441" s="272">
        <v>8337.36</v>
      </c>
      <c r="V441" s="272">
        <v>8337.36</v>
      </c>
      <c r="W441" s="272">
        <v>8337.36</v>
      </c>
      <c r="X441" s="272">
        <v>8337.36</v>
      </c>
      <c r="Y441" s="272">
        <v>8337.36</v>
      </c>
      <c r="Z441" s="272">
        <v>8337.36</v>
      </c>
      <c r="AA441" s="272">
        <v>8337.36</v>
      </c>
      <c r="AB441" s="272">
        <v>8337.36</v>
      </c>
      <c r="AC441" s="272">
        <v>8337.36</v>
      </c>
      <c r="AD441" s="272">
        <v>8337.36</v>
      </c>
      <c r="AE441" s="272">
        <v>8337.36</v>
      </c>
      <c r="AF441" s="272">
        <v>8337.36</v>
      </c>
      <c r="AG441" s="170">
        <f t="shared" si="126"/>
        <v>100048.32000000001</v>
      </c>
      <c r="AI441" s="284">
        <f t="shared" si="136"/>
        <v>2.72</v>
      </c>
      <c r="AJ441" s="284">
        <f t="shared" si="136"/>
        <v>2.72</v>
      </c>
      <c r="AK441" s="284">
        <f t="shared" si="136"/>
        <v>2.72</v>
      </c>
      <c r="AL441" s="284">
        <f t="shared" si="135"/>
        <v>2.72</v>
      </c>
      <c r="AM441" s="284">
        <f t="shared" si="135"/>
        <v>3.2</v>
      </c>
      <c r="AN441" s="284">
        <f t="shared" si="135"/>
        <v>3.68</v>
      </c>
      <c r="AO441" s="284">
        <f t="shared" si="129"/>
        <v>3.68</v>
      </c>
      <c r="AP441" s="284">
        <f t="shared" si="129"/>
        <v>3.68</v>
      </c>
      <c r="AQ441" s="284">
        <f t="shared" si="129"/>
        <v>3.68</v>
      </c>
      <c r="AR441" s="284">
        <f t="shared" si="129"/>
        <v>3.68</v>
      </c>
      <c r="AS441" s="284">
        <f t="shared" si="129"/>
        <v>3.68</v>
      </c>
      <c r="AT441" s="284">
        <f t="shared" si="129"/>
        <v>3.68</v>
      </c>
      <c r="AU441" s="280">
        <f t="shared" si="127"/>
        <v>39.840000000000003</v>
      </c>
      <c r="AV441" s="280">
        <f t="shared" si="132"/>
        <v>3.68</v>
      </c>
      <c r="AW441" s="280">
        <f t="shared" si="132"/>
        <v>3.68</v>
      </c>
      <c r="AX441" s="280">
        <f t="shared" si="132"/>
        <v>3.68</v>
      </c>
      <c r="AY441" s="280">
        <f t="shared" si="132"/>
        <v>3.68</v>
      </c>
      <c r="AZ441" s="280">
        <f t="shared" si="131"/>
        <v>3.68</v>
      </c>
      <c r="BA441" s="280">
        <f t="shared" si="131"/>
        <v>3.68</v>
      </c>
      <c r="BB441" s="280">
        <f t="shared" si="131"/>
        <v>3.68</v>
      </c>
      <c r="BC441" s="280">
        <f t="shared" si="130"/>
        <v>3.68</v>
      </c>
      <c r="BD441" s="280">
        <f t="shared" si="130"/>
        <v>3.68</v>
      </c>
      <c r="BE441" s="280">
        <f t="shared" si="130"/>
        <v>3.68</v>
      </c>
      <c r="BF441" s="280">
        <f t="shared" si="130"/>
        <v>3.68</v>
      </c>
      <c r="BG441" s="280">
        <f t="shared" si="130"/>
        <v>3.68</v>
      </c>
      <c r="BH441" s="280">
        <f t="shared" si="130"/>
        <v>3.68</v>
      </c>
      <c r="BI441" s="280">
        <f t="shared" si="134"/>
        <v>3.68</v>
      </c>
      <c r="BJ441" s="280">
        <f t="shared" si="134"/>
        <v>3.68</v>
      </c>
      <c r="BK441" s="280">
        <f t="shared" si="134"/>
        <v>3.68</v>
      </c>
      <c r="BL441" s="284">
        <f t="shared" si="133"/>
        <v>44.160000000000004</v>
      </c>
    </row>
    <row r="442" spans="1:67" x14ac:dyDescent="0.25">
      <c r="A442" s="268" t="s">
        <v>694</v>
      </c>
      <c r="B442" s="175">
        <v>5.2999999999999992E-3</v>
      </c>
      <c r="C442" s="175">
        <v>5.2999999999999992E-3</v>
      </c>
      <c r="D442" s="272">
        <v>0</v>
      </c>
      <c r="E442" s="272">
        <v>0</v>
      </c>
      <c r="F442" s="272">
        <v>0</v>
      </c>
      <c r="G442" s="272">
        <v>0</v>
      </c>
      <c r="H442" s="272">
        <v>0</v>
      </c>
      <c r="I442" s="272">
        <v>0</v>
      </c>
      <c r="J442" s="272">
        <v>0</v>
      </c>
      <c r="K442" s="272">
        <v>0</v>
      </c>
      <c r="L442" s="272">
        <v>0</v>
      </c>
      <c r="M442" s="272">
        <v>0</v>
      </c>
      <c r="N442" s="272">
        <v>0</v>
      </c>
      <c r="O442" s="272">
        <v>0</v>
      </c>
      <c r="P442" s="272">
        <f t="shared" si="125"/>
        <v>0</v>
      </c>
      <c r="Q442" s="272">
        <v>0</v>
      </c>
      <c r="R442" s="272">
        <v>0</v>
      </c>
      <c r="S442" s="272">
        <v>0</v>
      </c>
      <c r="T442" s="272">
        <v>0</v>
      </c>
      <c r="U442" s="272">
        <v>0</v>
      </c>
      <c r="V442" s="272">
        <v>0</v>
      </c>
      <c r="W442" s="272">
        <v>0</v>
      </c>
      <c r="X442" s="272">
        <v>0</v>
      </c>
      <c r="Y442" s="272">
        <v>0</v>
      </c>
      <c r="Z442" s="272">
        <v>0</v>
      </c>
      <c r="AA442" s="272">
        <v>0</v>
      </c>
      <c r="AB442" s="272">
        <v>0</v>
      </c>
      <c r="AC442" s="272">
        <v>0</v>
      </c>
      <c r="AD442" s="272">
        <v>0</v>
      </c>
      <c r="AE442" s="272">
        <v>0</v>
      </c>
      <c r="AF442" s="272">
        <v>0</v>
      </c>
      <c r="AG442" s="170">
        <f t="shared" si="126"/>
        <v>0</v>
      </c>
      <c r="AI442" s="284">
        <f t="shared" si="136"/>
        <v>0</v>
      </c>
      <c r="AJ442" s="284">
        <f t="shared" si="136"/>
        <v>0</v>
      </c>
      <c r="AK442" s="284">
        <f t="shared" si="136"/>
        <v>0</v>
      </c>
      <c r="AL442" s="284">
        <f t="shared" si="135"/>
        <v>0</v>
      </c>
      <c r="AM442" s="284">
        <f t="shared" si="135"/>
        <v>0</v>
      </c>
      <c r="AN442" s="284">
        <f t="shared" si="135"/>
        <v>0</v>
      </c>
      <c r="AO442" s="284">
        <f t="shared" si="129"/>
        <v>0</v>
      </c>
      <c r="AP442" s="284">
        <f t="shared" si="129"/>
        <v>0</v>
      </c>
      <c r="AQ442" s="284">
        <f t="shared" si="129"/>
        <v>0</v>
      </c>
      <c r="AR442" s="284">
        <f t="shared" si="129"/>
        <v>0</v>
      </c>
      <c r="AS442" s="284">
        <f t="shared" si="129"/>
        <v>0</v>
      </c>
      <c r="AT442" s="284">
        <f t="shared" si="129"/>
        <v>0</v>
      </c>
      <c r="AU442" s="280">
        <f t="shared" si="127"/>
        <v>0</v>
      </c>
      <c r="AV442" s="280">
        <f t="shared" si="132"/>
        <v>0</v>
      </c>
      <c r="AW442" s="280">
        <f t="shared" si="132"/>
        <v>0</v>
      </c>
      <c r="AX442" s="280">
        <f t="shared" si="132"/>
        <v>0</v>
      </c>
      <c r="AY442" s="280">
        <f t="shared" si="132"/>
        <v>0</v>
      </c>
      <c r="AZ442" s="280">
        <f t="shared" si="131"/>
        <v>0</v>
      </c>
      <c r="BA442" s="280">
        <f t="shared" si="131"/>
        <v>0</v>
      </c>
      <c r="BB442" s="280">
        <f t="shared" si="131"/>
        <v>0</v>
      </c>
      <c r="BC442" s="280">
        <f t="shared" si="130"/>
        <v>0</v>
      </c>
      <c r="BD442" s="280">
        <f t="shared" si="130"/>
        <v>0</v>
      </c>
      <c r="BE442" s="280">
        <f t="shared" si="130"/>
        <v>0</v>
      </c>
      <c r="BF442" s="280">
        <f t="shared" si="130"/>
        <v>0</v>
      </c>
      <c r="BG442" s="280">
        <f t="shared" si="130"/>
        <v>0</v>
      </c>
      <c r="BH442" s="280">
        <f t="shared" si="130"/>
        <v>0</v>
      </c>
      <c r="BI442" s="280">
        <f t="shared" si="134"/>
        <v>0</v>
      </c>
      <c r="BJ442" s="280">
        <f t="shared" si="134"/>
        <v>0</v>
      </c>
      <c r="BK442" s="280">
        <f t="shared" si="134"/>
        <v>0</v>
      </c>
      <c r="BL442" s="284">
        <f t="shared" si="133"/>
        <v>0</v>
      </c>
    </row>
    <row r="443" spans="1:67" x14ac:dyDescent="0.25">
      <c r="A443" s="268" t="s">
        <v>437</v>
      </c>
      <c r="B443" s="175">
        <v>5.2999999999999992E-3</v>
      </c>
      <c r="C443" s="175">
        <v>5.2999999999999992E-3</v>
      </c>
      <c r="D443" s="272">
        <v>0</v>
      </c>
      <c r="E443" s="272">
        <v>0</v>
      </c>
      <c r="F443" s="272">
        <v>0</v>
      </c>
      <c r="G443" s="272">
        <v>0</v>
      </c>
      <c r="H443" s="272">
        <v>0</v>
      </c>
      <c r="I443" s="272">
        <v>0</v>
      </c>
      <c r="J443" s="272">
        <v>0</v>
      </c>
      <c r="K443" s="272">
        <v>0</v>
      </c>
      <c r="L443" s="272">
        <v>0</v>
      </c>
      <c r="M443" s="272">
        <v>0</v>
      </c>
      <c r="N443" s="272">
        <v>0</v>
      </c>
      <c r="O443" s="272">
        <v>0</v>
      </c>
      <c r="P443" s="272">
        <f t="shared" si="125"/>
        <v>0</v>
      </c>
      <c r="Q443" s="272">
        <v>0</v>
      </c>
      <c r="R443" s="272">
        <v>0</v>
      </c>
      <c r="S443" s="272">
        <v>0</v>
      </c>
      <c r="T443" s="272">
        <v>0</v>
      </c>
      <c r="U443" s="272">
        <v>0</v>
      </c>
      <c r="V443" s="272">
        <v>0</v>
      </c>
      <c r="W443" s="272">
        <v>0</v>
      </c>
      <c r="X443" s="272">
        <v>0</v>
      </c>
      <c r="Y443" s="272">
        <v>0</v>
      </c>
      <c r="Z443" s="272">
        <v>0</v>
      </c>
      <c r="AA443" s="272">
        <v>0</v>
      </c>
      <c r="AB443" s="272">
        <v>0</v>
      </c>
      <c r="AC443" s="272">
        <v>0</v>
      </c>
      <c r="AD443" s="272">
        <v>0</v>
      </c>
      <c r="AE443" s="272">
        <v>0</v>
      </c>
      <c r="AF443" s="272">
        <v>0</v>
      </c>
      <c r="AG443" s="170">
        <f t="shared" si="126"/>
        <v>0</v>
      </c>
      <c r="AI443" s="284">
        <f t="shared" si="136"/>
        <v>0</v>
      </c>
      <c r="AJ443" s="284">
        <f t="shared" si="136"/>
        <v>0</v>
      </c>
      <c r="AK443" s="284">
        <f t="shared" si="136"/>
        <v>0</v>
      </c>
      <c r="AL443" s="284">
        <f t="shared" si="135"/>
        <v>0</v>
      </c>
      <c r="AM443" s="284">
        <f t="shared" si="135"/>
        <v>0</v>
      </c>
      <c r="AN443" s="284">
        <f t="shared" si="135"/>
        <v>0</v>
      </c>
      <c r="AO443" s="284">
        <f t="shared" si="129"/>
        <v>0</v>
      </c>
      <c r="AP443" s="284">
        <f t="shared" si="129"/>
        <v>0</v>
      </c>
      <c r="AQ443" s="284">
        <f t="shared" si="129"/>
        <v>0</v>
      </c>
      <c r="AR443" s="284">
        <f t="shared" si="129"/>
        <v>0</v>
      </c>
      <c r="AS443" s="284">
        <f t="shared" si="129"/>
        <v>0</v>
      </c>
      <c r="AT443" s="284">
        <f t="shared" si="129"/>
        <v>0</v>
      </c>
      <c r="AU443" s="280">
        <f t="shared" si="127"/>
        <v>0</v>
      </c>
      <c r="AV443" s="280">
        <f t="shared" si="132"/>
        <v>0</v>
      </c>
      <c r="AW443" s="280">
        <f t="shared" si="132"/>
        <v>0</v>
      </c>
      <c r="AX443" s="280">
        <f t="shared" si="132"/>
        <v>0</v>
      </c>
      <c r="AY443" s="280">
        <f t="shared" si="132"/>
        <v>0</v>
      </c>
      <c r="AZ443" s="280">
        <f t="shared" si="131"/>
        <v>0</v>
      </c>
      <c r="BA443" s="280">
        <f t="shared" si="131"/>
        <v>0</v>
      </c>
      <c r="BB443" s="280">
        <f t="shared" si="131"/>
        <v>0</v>
      </c>
      <c r="BC443" s="280">
        <f t="shared" si="130"/>
        <v>0</v>
      </c>
      <c r="BD443" s="280">
        <f t="shared" si="130"/>
        <v>0</v>
      </c>
      <c r="BE443" s="280">
        <f t="shared" si="130"/>
        <v>0</v>
      </c>
      <c r="BF443" s="280">
        <f t="shared" si="130"/>
        <v>0</v>
      </c>
      <c r="BG443" s="280">
        <f t="shared" si="130"/>
        <v>0</v>
      </c>
      <c r="BH443" s="280">
        <f t="shared" si="130"/>
        <v>0</v>
      </c>
      <c r="BI443" s="280">
        <f t="shared" si="134"/>
        <v>0</v>
      </c>
      <c r="BJ443" s="280">
        <f t="shared" si="134"/>
        <v>0</v>
      </c>
      <c r="BK443" s="280">
        <f t="shared" si="134"/>
        <v>0</v>
      </c>
      <c r="BL443" s="284">
        <f t="shared" si="133"/>
        <v>0</v>
      </c>
    </row>
    <row r="444" spans="1:67" x14ac:dyDescent="0.25">
      <c r="A444" s="268" t="s">
        <v>695</v>
      </c>
      <c r="B444" s="175">
        <v>0.1</v>
      </c>
      <c r="C444" s="175">
        <v>0.1</v>
      </c>
      <c r="D444" s="272">
        <v>0</v>
      </c>
      <c r="E444" s="272">
        <v>0</v>
      </c>
      <c r="F444" s="272">
        <v>0</v>
      </c>
      <c r="G444" s="272">
        <v>0</v>
      </c>
      <c r="H444" s="272">
        <v>0</v>
      </c>
      <c r="I444" s="272">
        <v>0</v>
      </c>
      <c r="J444" s="272">
        <v>35492.18</v>
      </c>
      <c r="K444" s="272">
        <v>74581.86</v>
      </c>
      <c r="L444" s="272">
        <v>81776.86</v>
      </c>
      <c r="M444" s="272">
        <v>88971.86</v>
      </c>
      <c r="N444" s="272">
        <v>96166.86</v>
      </c>
      <c r="O444" s="272">
        <v>120122.685</v>
      </c>
      <c r="P444" s="272">
        <f t="shared" si="125"/>
        <v>497112.30499999999</v>
      </c>
      <c r="Q444" s="272">
        <v>140481.01</v>
      </c>
      <c r="R444" s="272">
        <v>140481.01</v>
      </c>
      <c r="S444" s="272">
        <v>140481.01</v>
      </c>
      <c r="T444" s="272">
        <v>140481.01</v>
      </c>
      <c r="U444" s="272">
        <v>140481.01</v>
      </c>
      <c r="V444" s="272">
        <v>140481.01</v>
      </c>
      <c r="W444" s="272">
        <v>140481.01</v>
      </c>
      <c r="X444" s="272">
        <v>140481.01</v>
      </c>
      <c r="Y444" s="272">
        <v>140481.01</v>
      </c>
      <c r="Z444" s="272">
        <v>140481.01</v>
      </c>
      <c r="AA444" s="272">
        <v>140481.01</v>
      </c>
      <c r="AB444" s="272">
        <v>140481.01</v>
      </c>
      <c r="AC444" s="272">
        <v>140481.01</v>
      </c>
      <c r="AD444" s="272">
        <v>140481.01</v>
      </c>
      <c r="AE444" s="272">
        <v>140481.01</v>
      </c>
      <c r="AF444" s="272">
        <v>140481.01</v>
      </c>
      <c r="AG444" s="170">
        <f t="shared" si="126"/>
        <v>1685772.12</v>
      </c>
      <c r="AI444" s="284">
        <f t="shared" si="136"/>
        <v>0</v>
      </c>
      <c r="AJ444" s="284">
        <f t="shared" si="136"/>
        <v>0</v>
      </c>
      <c r="AK444" s="284">
        <f t="shared" si="136"/>
        <v>0</v>
      </c>
      <c r="AL444" s="284">
        <f t="shared" si="135"/>
        <v>0</v>
      </c>
      <c r="AM444" s="284">
        <f t="shared" si="135"/>
        <v>0</v>
      </c>
      <c r="AN444" s="284">
        <f t="shared" si="135"/>
        <v>0</v>
      </c>
      <c r="AO444" s="284">
        <f t="shared" si="129"/>
        <v>295.77</v>
      </c>
      <c r="AP444" s="284">
        <f t="shared" si="129"/>
        <v>621.52</v>
      </c>
      <c r="AQ444" s="284">
        <f t="shared" si="129"/>
        <v>681.47</v>
      </c>
      <c r="AR444" s="284">
        <f t="shared" si="129"/>
        <v>741.43</v>
      </c>
      <c r="AS444" s="284">
        <f t="shared" si="129"/>
        <v>801.39</v>
      </c>
      <c r="AT444" s="284">
        <f t="shared" si="129"/>
        <v>1001.02</v>
      </c>
      <c r="AU444" s="280">
        <f t="shared" si="127"/>
        <v>4142.6000000000004</v>
      </c>
      <c r="AV444" s="280">
        <f t="shared" si="132"/>
        <v>1170.68</v>
      </c>
      <c r="AW444" s="280">
        <f t="shared" si="132"/>
        <v>1170.68</v>
      </c>
      <c r="AX444" s="280">
        <f t="shared" si="132"/>
        <v>1170.68</v>
      </c>
      <c r="AY444" s="280">
        <f t="shared" si="132"/>
        <v>1170.68</v>
      </c>
      <c r="AZ444" s="280">
        <f t="shared" si="131"/>
        <v>1170.68</v>
      </c>
      <c r="BA444" s="280">
        <f t="shared" si="131"/>
        <v>1170.68</v>
      </c>
      <c r="BB444" s="280">
        <f t="shared" si="131"/>
        <v>1170.68</v>
      </c>
      <c r="BC444" s="280">
        <f t="shared" si="130"/>
        <v>1170.68</v>
      </c>
      <c r="BD444" s="280">
        <f t="shared" si="130"/>
        <v>1170.68</v>
      </c>
      <c r="BE444" s="280">
        <f t="shared" si="130"/>
        <v>1170.68</v>
      </c>
      <c r="BF444" s="280">
        <f t="shared" si="130"/>
        <v>1170.68</v>
      </c>
      <c r="BG444" s="280">
        <f t="shared" si="130"/>
        <v>1170.68</v>
      </c>
      <c r="BH444" s="280">
        <f t="shared" si="130"/>
        <v>1170.68</v>
      </c>
      <c r="BI444" s="280">
        <f t="shared" si="134"/>
        <v>1170.68</v>
      </c>
      <c r="BJ444" s="280">
        <f t="shared" si="134"/>
        <v>1170.68</v>
      </c>
      <c r="BK444" s="280">
        <f t="shared" si="134"/>
        <v>1170.68</v>
      </c>
      <c r="BL444" s="284">
        <f t="shared" si="133"/>
        <v>14048.160000000002</v>
      </c>
    </row>
    <row r="445" spans="1:67" x14ac:dyDescent="0.25">
      <c r="A445" s="268" t="s">
        <v>438</v>
      </c>
      <c r="B445" s="175">
        <v>4.0000000000000008E-2</v>
      </c>
      <c r="C445" s="175">
        <v>4.0000000000000008E-2</v>
      </c>
      <c r="D445" s="272">
        <v>117648888.58</v>
      </c>
      <c r="E445" s="272">
        <v>118372036.3</v>
      </c>
      <c r="F445" s="272">
        <v>118639220.31</v>
      </c>
      <c r="G445" s="272">
        <v>119109652.73999999</v>
      </c>
      <c r="H445" s="272">
        <v>119875698.22</v>
      </c>
      <c r="I445" s="272">
        <v>120103342.94</v>
      </c>
      <c r="J445" s="272">
        <v>120487523.23999999</v>
      </c>
      <c r="K445" s="272">
        <v>121312196.045</v>
      </c>
      <c r="L445" s="272">
        <v>121965372.27999999</v>
      </c>
      <c r="M445" s="272">
        <v>122547175.36</v>
      </c>
      <c r="N445" s="272">
        <v>123120536.45999999</v>
      </c>
      <c r="O445" s="272">
        <v>123663972.75999999</v>
      </c>
      <c r="P445" s="272">
        <f t="shared" si="125"/>
        <v>1446845615.2349999</v>
      </c>
      <c r="Q445" s="272">
        <v>124248745.73499998</v>
      </c>
      <c r="R445" s="272">
        <v>124711950.74499999</v>
      </c>
      <c r="S445" s="272">
        <v>125056333.79499999</v>
      </c>
      <c r="T445" s="272">
        <v>125407943.21499997</v>
      </c>
      <c r="U445" s="272">
        <v>125679288.24499996</v>
      </c>
      <c r="V445" s="272">
        <v>126036694.25999996</v>
      </c>
      <c r="W445" s="272">
        <v>126170716.67999996</v>
      </c>
      <c r="X445" s="272">
        <v>126035822.80499998</v>
      </c>
      <c r="Y445" s="272">
        <v>126293901.25999999</v>
      </c>
      <c r="Z445" s="272">
        <v>126798155.05499998</v>
      </c>
      <c r="AA445" s="272">
        <v>127278707.31999998</v>
      </c>
      <c r="AB445" s="272">
        <v>127626142.95999998</v>
      </c>
      <c r="AC445" s="272">
        <v>128035250.89999998</v>
      </c>
      <c r="AD445" s="272">
        <v>128514318.35499997</v>
      </c>
      <c r="AE445" s="272">
        <v>128888177.31999999</v>
      </c>
      <c r="AF445" s="272">
        <v>129272962.13999999</v>
      </c>
      <c r="AG445" s="170">
        <f t="shared" si="126"/>
        <v>1526630137.2999997</v>
      </c>
      <c r="AI445" s="284">
        <f t="shared" si="136"/>
        <v>392162.96</v>
      </c>
      <c r="AJ445" s="284">
        <f t="shared" si="136"/>
        <v>394573.45</v>
      </c>
      <c r="AK445" s="284">
        <f t="shared" si="136"/>
        <v>395464.07</v>
      </c>
      <c r="AL445" s="284">
        <f t="shared" si="135"/>
        <v>397032.18</v>
      </c>
      <c r="AM445" s="284">
        <f t="shared" si="135"/>
        <v>399585.66</v>
      </c>
      <c r="AN445" s="284">
        <f t="shared" si="135"/>
        <v>400344.48</v>
      </c>
      <c r="AO445" s="284">
        <f t="shared" si="129"/>
        <v>401625.08</v>
      </c>
      <c r="AP445" s="284">
        <f t="shared" si="129"/>
        <v>404373.99</v>
      </c>
      <c r="AQ445" s="284">
        <f t="shared" si="129"/>
        <v>406551.24</v>
      </c>
      <c r="AR445" s="284">
        <f t="shared" si="129"/>
        <v>408490.58</v>
      </c>
      <c r="AS445" s="284">
        <f t="shared" si="129"/>
        <v>410401.79</v>
      </c>
      <c r="AT445" s="284">
        <f t="shared" si="129"/>
        <v>412213.24</v>
      </c>
      <c r="AU445" s="280">
        <f t="shared" si="127"/>
        <v>4822818.7200000007</v>
      </c>
      <c r="AV445" s="280">
        <f t="shared" si="132"/>
        <v>414162.49</v>
      </c>
      <c r="AW445" s="280">
        <f t="shared" si="132"/>
        <v>415706.5</v>
      </c>
      <c r="AX445" s="280">
        <f t="shared" si="132"/>
        <v>416854.45</v>
      </c>
      <c r="AY445" s="280">
        <f t="shared" si="132"/>
        <v>418026.48</v>
      </c>
      <c r="AZ445" s="280">
        <f t="shared" si="131"/>
        <v>418930.96</v>
      </c>
      <c r="BA445" s="280">
        <f t="shared" si="131"/>
        <v>420122.31</v>
      </c>
      <c r="BB445" s="280">
        <f t="shared" si="131"/>
        <v>420569.06</v>
      </c>
      <c r="BC445" s="280">
        <f t="shared" si="130"/>
        <v>420119.41</v>
      </c>
      <c r="BD445" s="280">
        <f t="shared" si="130"/>
        <v>420979.67</v>
      </c>
      <c r="BE445" s="280">
        <f t="shared" si="130"/>
        <v>422660.52</v>
      </c>
      <c r="BF445" s="280">
        <f t="shared" si="130"/>
        <v>424262.36</v>
      </c>
      <c r="BG445" s="280">
        <f t="shared" si="130"/>
        <v>425420.48</v>
      </c>
      <c r="BH445" s="280">
        <f t="shared" si="130"/>
        <v>426784.17</v>
      </c>
      <c r="BI445" s="280">
        <f t="shared" si="134"/>
        <v>428381.06</v>
      </c>
      <c r="BJ445" s="280">
        <f t="shared" si="134"/>
        <v>429627.26</v>
      </c>
      <c r="BK445" s="280">
        <f t="shared" si="134"/>
        <v>430909.87</v>
      </c>
      <c r="BL445" s="284">
        <f t="shared" si="133"/>
        <v>5088767.13</v>
      </c>
    </row>
    <row r="446" spans="1:67" x14ac:dyDescent="0.25">
      <c r="A446" s="268" t="s">
        <v>439</v>
      </c>
      <c r="B446" s="175">
        <v>4.0000000000000008E-2</v>
      </c>
      <c r="C446" s="175">
        <v>4.0000000000000008E-2</v>
      </c>
      <c r="D446" s="272">
        <v>3677260.87</v>
      </c>
      <c r="E446" s="272">
        <v>3688060.31</v>
      </c>
      <c r="F446" s="272">
        <v>3690378.28</v>
      </c>
      <c r="G446" s="272">
        <v>3698486.71</v>
      </c>
      <c r="H446" s="272">
        <v>3698537.76</v>
      </c>
      <c r="I446" s="272">
        <v>3686893.43</v>
      </c>
      <c r="J446" s="272">
        <v>3688732.7450000001</v>
      </c>
      <c r="K446" s="272">
        <v>3734173.27</v>
      </c>
      <c r="L446" s="272">
        <v>3783360.87</v>
      </c>
      <c r="M446" s="272">
        <v>3796104.9899999998</v>
      </c>
      <c r="N446" s="272">
        <v>3808296.4149999996</v>
      </c>
      <c r="O446" s="272">
        <v>3820474.42</v>
      </c>
      <c r="P446" s="272">
        <f t="shared" si="125"/>
        <v>44770760.07</v>
      </c>
      <c r="Q446" s="272">
        <v>3836120.375</v>
      </c>
      <c r="R446" s="272">
        <v>3855756.73</v>
      </c>
      <c r="S446" s="272">
        <v>3874252.26</v>
      </c>
      <c r="T446" s="272">
        <v>3889821.8400000003</v>
      </c>
      <c r="U446" s="272">
        <v>3906532.2450000001</v>
      </c>
      <c r="V446" s="272">
        <v>3924531.25</v>
      </c>
      <c r="W446" s="272">
        <v>3943174.5550000002</v>
      </c>
      <c r="X446" s="272">
        <v>3964099.5100000007</v>
      </c>
      <c r="Y446" s="272">
        <v>3984380.1700000004</v>
      </c>
      <c r="Z446" s="272">
        <v>4001734.8800000004</v>
      </c>
      <c r="AA446" s="272">
        <v>4015022.8150000004</v>
      </c>
      <c r="AB446" s="272">
        <v>4025384.8100000005</v>
      </c>
      <c r="AC446" s="272">
        <v>4040866.1900000004</v>
      </c>
      <c r="AD446" s="272">
        <v>4061476.9550000005</v>
      </c>
      <c r="AE446" s="272">
        <v>4082087.725000001</v>
      </c>
      <c r="AF446" s="272">
        <v>4100928.0700000008</v>
      </c>
      <c r="AG446" s="170">
        <f t="shared" si="126"/>
        <v>48050219.175000004</v>
      </c>
      <c r="AI446" s="284">
        <f t="shared" si="136"/>
        <v>12257.54</v>
      </c>
      <c r="AJ446" s="284">
        <f t="shared" si="136"/>
        <v>12293.53</v>
      </c>
      <c r="AK446" s="284">
        <f t="shared" si="136"/>
        <v>12301.26</v>
      </c>
      <c r="AL446" s="284">
        <f t="shared" si="135"/>
        <v>12328.29</v>
      </c>
      <c r="AM446" s="284">
        <f t="shared" si="135"/>
        <v>12328.46</v>
      </c>
      <c r="AN446" s="284">
        <f t="shared" si="135"/>
        <v>12289.64</v>
      </c>
      <c r="AO446" s="284">
        <f t="shared" si="129"/>
        <v>12295.78</v>
      </c>
      <c r="AP446" s="284">
        <f t="shared" si="129"/>
        <v>12447.24</v>
      </c>
      <c r="AQ446" s="284">
        <f t="shared" si="129"/>
        <v>12611.2</v>
      </c>
      <c r="AR446" s="284">
        <f t="shared" si="129"/>
        <v>12653.68</v>
      </c>
      <c r="AS446" s="284">
        <f t="shared" si="129"/>
        <v>12694.32</v>
      </c>
      <c r="AT446" s="284">
        <f t="shared" si="129"/>
        <v>12734.91</v>
      </c>
      <c r="AU446" s="280">
        <f t="shared" si="127"/>
        <v>149235.85</v>
      </c>
      <c r="AV446" s="280">
        <f t="shared" si="132"/>
        <v>12787.07</v>
      </c>
      <c r="AW446" s="280">
        <f t="shared" si="132"/>
        <v>12852.52</v>
      </c>
      <c r="AX446" s="280">
        <f t="shared" si="132"/>
        <v>12914.17</v>
      </c>
      <c r="AY446" s="280">
        <f t="shared" si="132"/>
        <v>12966.07</v>
      </c>
      <c r="AZ446" s="280">
        <f t="shared" si="131"/>
        <v>13021.77</v>
      </c>
      <c r="BA446" s="280">
        <f t="shared" si="131"/>
        <v>13081.77</v>
      </c>
      <c r="BB446" s="280">
        <f t="shared" si="131"/>
        <v>13143.92</v>
      </c>
      <c r="BC446" s="280">
        <f t="shared" si="130"/>
        <v>13213.67</v>
      </c>
      <c r="BD446" s="280">
        <f t="shared" si="130"/>
        <v>13281.27</v>
      </c>
      <c r="BE446" s="280">
        <f t="shared" si="130"/>
        <v>13339.12</v>
      </c>
      <c r="BF446" s="280">
        <f t="shared" si="130"/>
        <v>13383.41</v>
      </c>
      <c r="BG446" s="280">
        <f t="shared" si="130"/>
        <v>13417.95</v>
      </c>
      <c r="BH446" s="280">
        <f t="shared" si="130"/>
        <v>13469.55</v>
      </c>
      <c r="BI446" s="280">
        <f t="shared" si="134"/>
        <v>13538.26</v>
      </c>
      <c r="BJ446" s="280">
        <f t="shared" si="134"/>
        <v>13606.96</v>
      </c>
      <c r="BK446" s="280">
        <f t="shared" si="134"/>
        <v>13669.76</v>
      </c>
      <c r="BL446" s="284">
        <f t="shared" si="133"/>
        <v>160167.41</v>
      </c>
    </row>
    <row r="447" spans="1:67" x14ac:dyDescent="0.25">
      <c r="A447" s="268" t="s">
        <v>440</v>
      </c>
      <c r="B447" s="175">
        <v>0</v>
      </c>
      <c r="C447" s="175">
        <v>0</v>
      </c>
      <c r="D447" s="272">
        <v>3149039.07</v>
      </c>
      <c r="E447" s="272">
        <v>3149039.07</v>
      </c>
      <c r="F447" s="272">
        <v>3149039.07</v>
      </c>
      <c r="G447" s="272">
        <v>3149039.07</v>
      </c>
      <c r="H447" s="272">
        <v>3149039.07</v>
      </c>
      <c r="I447" s="272">
        <v>3149039.07</v>
      </c>
      <c r="J447" s="272">
        <v>3205126.79</v>
      </c>
      <c r="K447" s="272">
        <v>3261214.51</v>
      </c>
      <c r="L447" s="272">
        <v>3261214.51</v>
      </c>
      <c r="M447" s="272">
        <v>3261214.51</v>
      </c>
      <c r="N447" s="272">
        <v>3261214.51</v>
      </c>
      <c r="O447" s="272">
        <v>3261214.51</v>
      </c>
      <c r="P447" s="272">
        <f t="shared" si="125"/>
        <v>38405433.75999999</v>
      </c>
      <c r="Q447" s="272">
        <v>3261214.51</v>
      </c>
      <c r="R447" s="272">
        <v>3261214.51</v>
      </c>
      <c r="S447" s="272">
        <v>3261214.51</v>
      </c>
      <c r="T447" s="272">
        <v>3261214.51</v>
      </c>
      <c r="U447" s="272">
        <v>3261214.51</v>
      </c>
      <c r="V447" s="272">
        <v>3261214.51</v>
      </c>
      <c r="W447" s="272">
        <v>3261214.51</v>
      </c>
      <c r="X447" s="272">
        <v>3261214.51</v>
      </c>
      <c r="Y447" s="272">
        <v>3261214.51</v>
      </c>
      <c r="Z447" s="272">
        <v>3261214.51</v>
      </c>
      <c r="AA447" s="272">
        <v>3582794.9749999996</v>
      </c>
      <c r="AB447" s="272">
        <v>3914375.71</v>
      </c>
      <c r="AC447" s="272">
        <v>3924375.98</v>
      </c>
      <c r="AD447" s="272">
        <v>3924375.98</v>
      </c>
      <c r="AE447" s="272">
        <v>3924375.98</v>
      </c>
      <c r="AF447" s="272">
        <v>3924375.98</v>
      </c>
      <c r="AG447" s="170">
        <f t="shared" si="126"/>
        <v>42761961.664999992</v>
      </c>
      <c r="AI447" s="284">
        <f t="shared" si="136"/>
        <v>0</v>
      </c>
      <c r="AJ447" s="284">
        <f t="shared" si="136"/>
        <v>0</v>
      </c>
      <c r="AK447" s="284">
        <f t="shared" si="136"/>
        <v>0</v>
      </c>
      <c r="AL447" s="284">
        <f t="shared" si="135"/>
        <v>0</v>
      </c>
      <c r="AM447" s="284">
        <f t="shared" si="135"/>
        <v>0</v>
      </c>
      <c r="AN447" s="284">
        <f t="shared" si="135"/>
        <v>0</v>
      </c>
      <c r="AO447" s="284">
        <f t="shared" si="129"/>
        <v>0</v>
      </c>
      <c r="AP447" s="284">
        <f t="shared" si="129"/>
        <v>0</v>
      </c>
      <c r="AQ447" s="284">
        <f t="shared" si="129"/>
        <v>0</v>
      </c>
      <c r="AR447" s="284">
        <f t="shared" si="129"/>
        <v>0</v>
      </c>
      <c r="AS447" s="284">
        <f t="shared" si="129"/>
        <v>0</v>
      </c>
      <c r="AT447" s="284">
        <f t="shared" si="129"/>
        <v>0</v>
      </c>
      <c r="AU447" s="280">
        <f t="shared" si="127"/>
        <v>0</v>
      </c>
      <c r="AV447" s="280">
        <f t="shared" si="132"/>
        <v>0</v>
      </c>
      <c r="AW447" s="280">
        <f t="shared" si="132"/>
        <v>0</v>
      </c>
      <c r="AX447" s="280">
        <f t="shared" si="132"/>
        <v>0</v>
      </c>
      <c r="AY447" s="280">
        <f t="shared" si="132"/>
        <v>0</v>
      </c>
      <c r="AZ447" s="280">
        <f t="shared" si="131"/>
        <v>0</v>
      </c>
      <c r="BA447" s="280">
        <f t="shared" si="131"/>
        <v>0</v>
      </c>
      <c r="BB447" s="280">
        <f t="shared" si="131"/>
        <v>0</v>
      </c>
      <c r="BC447" s="280">
        <f t="shared" si="130"/>
        <v>0</v>
      </c>
      <c r="BD447" s="280">
        <f t="shared" si="130"/>
        <v>0</v>
      </c>
      <c r="BE447" s="280">
        <f t="shared" si="130"/>
        <v>0</v>
      </c>
      <c r="BF447" s="280">
        <f t="shared" si="130"/>
        <v>0</v>
      </c>
      <c r="BG447" s="280">
        <f t="shared" si="130"/>
        <v>0</v>
      </c>
      <c r="BH447" s="280">
        <f t="shared" si="130"/>
        <v>0</v>
      </c>
      <c r="BI447" s="280">
        <f t="shared" si="134"/>
        <v>0</v>
      </c>
      <c r="BJ447" s="280">
        <f t="shared" si="134"/>
        <v>0</v>
      </c>
      <c r="BK447" s="280">
        <f t="shared" si="134"/>
        <v>0</v>
      </c>
      <c r="BL447" s="284">
        <f t="shared" si="133"/>
        <v>0</v>
      </c>
    </row>
    <row r="448" spans="1:67" x14ac:dyDescent="0.25">
      <c r="A448" s="268" t="s">
        <v>441</v>
      </c>
      <c r="B448" s="175">
        <v>0</v>
      </c>
      <c r="C448" s="175">
        <v>0</v>
      </c>
      <c r="D448" s="272">
        <v>380629.44</v>
      </c>
      <c r="E448" s="272">
        <v>380629.44</v>
      </c>
      <c r="F448" s="272">
        <v>380629.44</v>
      </c>
      <c r="G448" s="272">
        <v>380629.44</v>
      </c>
      <c r="H448" s="272">
        <v>380629.44</v>
      </c>
      <c r="I448" s="272">
        <v>380629.44</v>
      </c>
      <c r="J448" s="272">
        <v>621268.74</v>
      </c>
      <c r="K448" s="272">
        <v>861908.04</v>
      </c>
      <c r="L448" s="272">
        <v>926912.11499999999</v>
      </c>
      <c r="M448" s="272">
        <v>991916.19000000006</v>
      </c>
      <c r="N448" s="272">
        <v>991916.19000000006</v>
      </c>
      <c r="O448" s="272">
        <v>991916.19000000006</v>
      </c>
      <c r="P448" s="272">
        <f t="shared" si="125"/>
        <v>7669614.1050000014</v>
      </c>
      <c r="Q448" s="272">
        <v>991916.19000000006</v>
      </c>
      <c r="R448" s="272">
        <v>991916.19000000006</v>
      </c>
      <c r="S448" s="272">
        <v>991916.19000000006</v>
      </c>
      <c r="T448" s="272">
        <v>991916.19000000006</v>
      </c>
      <c r="U448" s="272">
        <v>991916.19000000006</v>
      </c>
      <c r="V448" s="272">
        <v>991916.19000000006</v>
      </c>
      <c r="W448" s="272">
        <v>991916.19000000006</v>
      </c>
      <c r="X448" s="272">
        <v>991916.19000000006</v>
      </c>
      <c r="Y448" s="272">
        <v>991916.19000000006</v>
      </c>
      <c r="Z448" s="272">
        <v>991916.19000000006</v>
      </c>
      <c r="AA448" s="272">
        <v>991916.19000000006</v>
      </c>
      <c r="AB448" s="272">
        <v>991916.19000000006</v>
      </c>
      <c r="AC448" s="272">
        <v>991916.19000000006</v>
      </c>
      <c r="AD448" s="272">
        <v>991916.19000000006</v>
      </c>
      <c r="AE448" s="272">
        <v>991916.19000000006</v>
      </c>
      <c r="AF448" s="272">
        <v>991916.19000000006</v>
      </c>
      <c r="AG448" s="170">
        <f t="shared" si="126"/>
        <v>11902994.279999999</v>
      </c>
      <c r="AI448" s="284">
        <f t="shared" si="136"/>
        <v>0</v>
      </c>
      <c r="AJ448" s="284">
        <f t="shared" si="136"/>
        <v>0</v>
      </c>
      <c r="AK448" s="284">
        <f t="shared" si="136"/>
        <v>0</v>
      </c>
      <c r="AL448" s="284">
        <f t="shared" si="135"/>
        <v>0</v>
      </c>
      <c r="AM448" s="284">
        <f t="shared" si="135"/>
        <v>0</v>
      </c>
      <c r="AN448" s="284">
        <f t="shared" si="135"/>
        <v>0</v>
      </c>
      <c r="AO448" s="284">
        <f t="shared" si="129"/>
        <v>0</v>
      </c>
      <c r="AP448" s="284">
        <f t="shared" si="129"/>
        <v>0</v>
      </c>
      <c r="AQ448" s="284">
        <f t="shared" si="129"/>
        <v>0</v>
      </c>
      <c r="AR448" s="284">
        <f t="shared" si="129"/>
        <v>0</v>
      </c>
      <c r="AS448" s="284">
        <f t="shared" si="129"/>
        <v>0</v>
      </c>
      <c r="AT448" s="284">
        <f t="shared" si="129"/>
        <v>0</v>
      </c>
      <c r="AU448" s="280">
        <f t="shared" si="127"/>
        <v>0</v>
      </c>
      <c r="AV448" s="280">
        <f t="shared" si="132"/>
        <v>0</v>
      </c>
      <c r="AW448" s="280">
        <f t="shared" si="132"/>
        <v>0</v>
      </c>
      <c r="AX448" s="280">
        <f t="shared" si="132"/>
        <v>0</v>
      </c>
      <c r="AY448" s="280">
        <f t="shared" si="132"/>
        <v>0</v>
      </c>
      <c r="AZ448" s="280">
        <f t="shared" si="131"/>
        <v>0</v>
      </c>
      <c r="BA448" s="280">
        <f t="shared" si="131"/>
        <v>0</v>
      </c>
      <c r="BB448" s="280">
        <f t="shared" si="131"/>
        <v>0</v>
      </c>
      <c r="BC448" s="280">
        <f t="shared" si="130"/>
        <v>0</v>
      </c>
      <c r="BD448" s="280">
        <f t="shared" si="130"/>
        <v>0</v>
      </c>
      <c r="BE448" s="280">
        <f t="shared" si="130"/>
        <v>0</v>
      </c>
      <c r="BF448" s="280">
        <f t="shared" si="130"/>
        <v>0</v>
      </c>
      <c r="BG448" s="280">
        <f t="shared" si="130"/>
        <v>0</v>
      </c>
      <c r="BH448" s="280">
        <f t="shared" si="130"/>
        <v>0</v>
      </c>
      <c r="BI448" s="280">
        <f t="shared" si="134"/>
        <v>0</v>
      </c>
      <c r="BJ448" s="280">
        <f t="shared" si="134"/>
        <v>0</v>
      </c>
      <c r="BK448" s="280">
        <f t="shared" si="134"/>
        <v>0</v>
      </c>
      <c r="BL448" s="284">
        <f t="shared" si="133"/>
        <v>0</v>
      </c>
    </row>
    <row r="449" spans="1:64" x14ac:dyDescent="0.25">
      <c r="A449" s="268" t="s">
        <v>442</v>
      </c>
      <c r="B449" s="175">
        <v>2.4300000000000002E-2</v>
      </c>
      <c r="C449" s="175">
        <v>2.4300000000000002E-2</v>
      </c>
      <c r="D449" s="272">
        <v>43889537.299999997</v>
      </c>
      <c r="E449" s="272">
        <v>44300359.520000003</v>
      </c>
      <c r="F449" s="272">
        <v>45151082.619999997</v>
      </c>
      <c r="G449" s="272">
        <v>45787902.670000002</v>
      </c>
      <c r="H449" s="272">
        <v>45876168.710000001</v>
      </c>
      <c r="I449" s="272">
        <v>45938296.469999999</v>
      </c>
      <c r="J449" s="272">
        <v>46144191.494999997</v>
      </c>
      <c r="K449" s="272">
        <v>46486244.225000001</v>
      </c>
      <c r="L449" s="272">
        <v>46708253.800000004</v>
      </c>
      <c r="M449" s="272">
        <v>47230446.704999998</v>
      </c>
      <c r="N449" s="272">
        <v>48201248.439999998</v>
      </c>
      <c r="O449" s="272">
        <v>49095122.949999996</v>
      </c>
      <c r="P449" s="272">
        <f t="shared" si="125"/>
        <v>554808854.90500009</v>
      </c>
      <c r="Q449" s="272">
        <v>49420707.68</v>
      </c>
      <c r="R449" s="272">
        <v>49767929.325000003</v>
      </c>
      <c r="S449" s="272">
        <v>50133739.115000002</v>
      </c>
      <c r="T449" s="272">
        <v>50169964.759999998</v>
      </c>
      <c r="U449" s="272">
        <v>50194233.394999996</v>
      </c>
      <c r="V449" s="272">
        <v>54026667.200000003</v>
      </c>
      <c r="W449" s="272">
        <v>57856324.870000005</v>
      </c>
      <c r="X449" s="272">
        <v>57954660.970000006</v>
      </c>
      <c r="Y449" s="272">
        <v>58253792.900000006</v>
      </c>
      <c r="Z449" s="272">
        <v>58687281.155000001</v>
      </c>
      <c r="AA449" s="272">
        <v>59688086.520000003</v>
      </c>
      <c r="AB449" s="272">
        <v>61453553.95000001</v>
      </c>
      <c r="AC449" s="272">
        <v>62450989.440000005</v>
      </c>
      <c r="AD449" s="272">
        <v>62471441.440000005</v>
      </c>
      <c r="AE449" s="272">
        <v>62489433.940000005</v>
      </c>
      <c r="AF449" s="272">
        <v>62506285.440000005</v>
      </c>
      <c r="AG449" s="170">
        <f t="shared" si="126"/>
        <v>708032751.22000015</v>
      </c>
      <c r="AI449" s="284">
        <f t="shared" si="136"/>
        <v>88876.31</v>
      </c>
      <c r="AJ449" s="284">
        <f t="shared" si="136"/>
        <v>89708.23</v>
      </c>
      <c r="AK449" s="284">
        <f t="shared" si="136"/>
        <v>91430.94</v>
      </c>
      <c r="AL449" s="284">
        <f t="shared" si="135"/>
        <v>92720.5</v>
      </c>
      <c r="AM449" s="284">
        <f t="shared" si="135"/>
        <v>92899.24</v>
      </c>
      <c r="AN449" s="284">
        <f t="shared" si="135"/>
        <v>93025.05</v>
      </c>
      <c r="AO449" s="284">
        <f t="shared" si="129"/>
        <v>93441.99</v>
      </c>
      <c r="AP449" s="284">
        <f t="shared" si="129"/>
        <v>94134.64</v>
      </c>
      <c r="AQ449" s="284">
        <f t="shared" si="129"/>
        <v>94584.21</v>
      </c>
      <c r="AR449" s="284">
        <f t="shared" si="129"/>
        <v>95641.65</v>
      </c>
      <c r="AS449" s="284">
        <f t="shared" si="129"/>
        <v>97607.53</v>
      </c>
      <c r="AT449" s="284">
        <f t="shared" si="129"/>
        <v>99417.62</v>
      </c>
      <c r="AU449" s="280">
        <f t="shared" si="127"/>
        <v>1123487.9100000001</v>
      </c>
      <c r="AV449" s="280">
        <f t="shared" si="132"/>
        <v>100076.93</v>
      </c>
      <c r="AW449" s="280">
        <f t="shared" si="132"/>
        <v>100780.06</v>
      </c>
      <c r="AX449" s="280">
        <f t="shared" si="132"/>
        <v>101520.82</v>
      </c>
      <c r="AY449" s="280">
        <f t="shared" si="132"/>
        <v>101594.18</v>
      </c>
      <c r="AZ449" s="280">
        <f t="shared" si="131"/>
        <v>101643.32</v>
      </c>
      <c r="BA449" s="280">
        <f t="shared" si="131"/>
        <v>109404</v>
      </c>
      <c r="BB449" s="280">
        <f t="shared" si="131"/>
        <v>117159.06</v>
      </c>
      <c r="BC449" s="280">
        <f t="shared" si="130"/>
        <v>117358.19</v>
      </c>
      <c r="BD449" s="280">
        <f t="shared" si="130"/>
        <v>117963.93</v>
      </c>
      <c r="BE449" s="280">
        <f t="shared" si="130"/>
        <v>118841.74</v>
      </c>
      <c r="BF449" s="280">
        <f t="shared" si="130"/>
        <v>120868.38</v>
      </c>
      <c r="BG449" s="280">
        <f t="shared" si="130"/>
        <v>124443.45</v>
      </c>
      <c r="BH449" s="280">
        <f t="shared" si="130"/>
        <v>126463.25</v>
      </c>
      <c r="BI449" s="280">
        <f t="shared" si="134"/>
        <v>126504.67</v>
      </c>
      <c r="BJ449" s="280">
        <f t="shared" si="134"/>
        <v>126541.1</v>
      </c>
      <c r="BK449" s="280">
        <f t="shared" si="134"/>
        <v>126575.23</v>
      </c>
      <c r="BL449" s="284">
        <f t="shared" si="133"/>
        <v>1433766.3199999998</v>
      </c>
    </row>
    <row r="450" spans="1:64" x14ac:dyDescent="0.25">
      <c r="A450" s="268" t="s">
        <v>443</v>
      </c>
      <c r="B450" s="175">
        <v>2.4300000000000002E-2</v>
      </c>
      <c r="C450" s="175">
        <v>2.4300000000000002E-2</v>
      </c>
      <c r="D450" s="272">
        <v>1043572.05</v>
      </c>
      <c r="E450" s="272">
        <v>1039974.17</v>
      </c>
      <c r="F450" s="272">
        <v>1045135.3</v>
      </c>
      <c r="G450" s="272">
        <v>1053894.3</v>
      </c>
      <c r="H450" s="272">
        <v>1053894.3</v>
      </c>
      <c r="I450" s="272">
        <v>1058321.58</v>
      </c>
      <c r="J450" s="272">
        <v>1062748.8600000001</v>
      </c>
      <c r="K450" s="272">
        <v>1062670.4300000002</v>
      </c>
      <c r="L450" s="272">
        <v>1062592</v>
      </c>
      <c r="M450" s="272">
        <v>1062592</v>
      </c>
      <c r="N450" s="272">
        <v>1082475.9099999999</v>
      </c>
      <c r="O450" s="272">
        <v>1108860.155</v>
      </c>
      <c r="P450" s="272">
        <f t="shared" si="125"/>
        <v>12736731.055</v>
      </c>
      <c r="Q450" s="272">
        <v>1115360.49</v>
      </c>
      <c r="R450" s="272">
        <v>1115360.49</v>
      </c>
      <c r="S450" s="272">
        <v>1115360.49</v>
      </c>
      <c r="T450" s="272">
        <v>1118860.625</v>
      </c>
      <c r="U450" s="272">
        <v>1233308.8049999999</v>
      </c>
      <c r="V450" s="272">
        <v>1344256.85</v>
      </c>
      <c r="W450" s="272">
        <v>3676611.5749999997</v>
      </c>
      <c r="X450" s="272">
        <v>6023968.3199999984</v>
      </c>
      <c r="Y450" s="272">
        <v>6038970.3399999989</v>
      </c>
      <c r="Z450" s="272">
        <v>6038970.3399999989</v>
      </c>
      <c r="AA450" s="272">
        <v>6038970.3399999989</v>
      </c>
      <c r="AB450" s="272">
        <v>6038970.3399999989</v>
      </c>
      <c r="AC450" s="272">
        <v>6038970.3399999989</v>
      </c>
      <c r="AD450" s="272">
        <v>6038970.3399999989</v>
      </c>
      <c r="AE450" s="272">
        <v>6038970.3399999989</v>
      </c>
      <c r="AF450" s="272">
        <v>6038970.3399999989</v>
      </c>
      <c r="AG450" s="170">
        <f t="shared" si="126"/>
        <v>60589908.269999981</v>
      </c>
      <c r="AI450" s="284">
        <f t="shared" si="136"/>
        <v>2113.23</v>
      </c>
      <c r="AJ450" s="284">
        <f t="shared" si="136"/>
        <v>2105.9499999999998</v>
      </c>
      <c r="AK450" s="284">
        <f t="shared" si="136"/>
        <v>2116.4</v>
      </c>
      <c r="AL450" s="284">
        <f t="shared" si="135"/>
        <v>2134.14</v>
      </c>
      <c r="AM450" s="284">
        <f t="shared" si="135"/>
        <v>2134.14</v>
      </c>
      <c r="AN450" s="284">
        <f t="shared" si="135"/>
        <v>2143.1</v>
      </c>
      <c r="AO450" s="284">
        <f t="shared" si="129"/>
        <v>2152.0700000000002</v>
      </c>
      <c r="AP450" s="284">
        <f t="shared" si="129"/>
        <v>2151.91</v>
      </c>
      <c r="AQ450" s="284">
        <f t="shared" si="129"/>
        <v>2151.75</v>
      </c>
      <c r="AR450" s="284">
        <f t="shared" si="129"/>
        <v>2151.75</v>
      </c>
      <c r="AS450" s="284">
        <f t="shared" si="129"/>
        <v>2192.0100000000002</v>
      </c>
      <c r="AT450" s="284">
        <f t="shared" si="129"/>
        <v>2245.44</v>
      </c>
      <c r="AU450" s="280">
        <f t="shared" si="127"/>
        <v>25791.889999999996</v>
      </c>
      <c r="AV450" s="280">
        <f t="shared" si="132"/>
        <v>2258.6</v>
      </c>
      <c r="AW450" s="280">
        <f t="shared" si="132"/>
        <v>2258.6</v>
      </c>
      <c r="AX450" s="280">
        <f t="shared" si="132"/>
        <v>2258.6</v>
      </c>
      <c r="AY450" s="280">
        <f t="shared" si="132"/>
        <v>2265.69</v>
      </c>
      <c r="AZ450" s="280">
        <f t="shared" si="131"/>
        <v>2497.4499999999998</v>
      </c>
      <c r="BA450" s="280">
        <f t="shared" si="131"/>
        <v>2722.12</v>
      </c>
      <c r="BB450" s="280">
        <f t="shared" si="131"/>
        <v>7445.14</v>
      </c>
      <c r="BC450" s="280">
        <f t="shared" si="130"/>
        <v>12198.54</v>
      </c>
      <c r="BD450" s="280">
        <f t="shared" si="130"/>
        <v>12228.91</v>
      </c>
      <c r="BE450" s="280">
        <f t="shared" si="130"/>
        <v>12228.91</v>
      </c>
      <c r="BF450" s="280">
        <f t="shared" si="130"/>
        <v>12228.91</v>
      </c>
      <c r="BG450" s="280">
        <f t="shared" si="130"/>
        <v>12228.91</v>
      </c>
      <c r="BH450" s="280">
        <f t="shared" si="130"/>
        <v>12228.91</v>
      </c>
      <c r="BI450" s="280">
        <f t="shared" si="134"/>
        <v>12228.91</v>
      </c>
      <c r="BJ450" s="280">
        <f t="shared" si="134"/>
        <v>12228.91</v>
      </c>
      <c r="BK450" s="280">
        <f t="shared" si="134"/>
        <v>12228.91</v>
      </c>
      <c r="BL450" s="284">
        <f t="shared" si="133"/>
        <v>122694.53000000003</v>
      </c>
    </row>
    <row r="451" spans="1:64" x14ac:dyDescent="0.25">
      <c r="A451" s="268" t="s">
        <v>444</v>
      </c>
      <c r="B451" s="175">
        <v>2.4300000000000002E-2</v>
      </c>
      <c r="C451" s="175">
        <v>2.4300000000000002E-2</v>
      </c>
      <c r="D451" s="272">
        <v>55125.86</v>
      </c>
      <c r="E451" s="272">
        <v>55125.86</v>
      </c>
      <c r="F451" s="272">
        <v>55125.86</v>
      </c>
      <c r="G451" s="272">
        <v>55125.86</v>
      </c>
      <c r="H451" s="272">
        <v>55125.86</v>
      </c>
      <c r="I451" s="272">
        <v>55125.86</v>
      </c>
      <c r="J451" s="272">
        <v>55125.86</v>
      </c>
      <c r="K451" s="272">
        <v>55125.86</v>
      </c>
      <c r="L451" s="272">
        <v>55125.86</v>
      </c>
      <c r="M451" s="272">
        <v>55125.86</v>
      </c>
      <c r="N451" s="272">
        <v>55125.86</v>
      </c>
      <c r="O451" s="272">
        <v>55125.86</v>
      </c>
      <c r="P451" s="272">
        <f t="shared" si="125"/>
        <v>661510.31999999995</v>
      </c>
      <c r="Q451" s="272">
        <v>55125.86</v>
      </c>
      <c r="R451" s="272">
        <v>55125.86</v>
      </c>
      <c r="S451" s="272">
        <v>55125.86</v>
      </c>
      <c r="T451" s="272">
        <v>55125.86</v>
      </c>
      <c r="U451" s="272">
        <v>55125.86</v>
      </c>
      <c r="V451" s="272">
        <v>55125.86</v>
      </c>
      <c r="W451" s="272">
        <v>55125.86</v>
      </c>
      <c r="X451" s="272">
        <v>55125.86</v>
      </c>
      <c r="Y451" s="272">
        <v>55125.86</v>
      </c>
      <c r="Z451" s="272">
        <v>55125.86</v>
      </c>
      <c r="AA451" s="272">
        <v>55125.86</v>
      </c>
      <c r="AB451" s="272">
        <v>55125.86</v>
      </c>
      <c r="AC451" s="272">
        <v>55125.86</v>
      </c>
      <c r="AD451" s="272">
        <v>55125.86</v>
      </c>
      <c r="AE451" s="272">
        <v>55125.86</v>
      </c>
      <c r="AF451" s="272">
        <v>55125.86</v>
      </c>
      <c r="AG451" s="170">
        <f t="shared" si="126"/>
        <v>661510.31999999995</v>
      </c>
      <c r="AI451" s="284">
        <f t="shared" si="136"/>
        <v>111.63</v>
      </c>
      <c r="AJ451" s="284">
        <f t="shared" si="136"/>
        <v>111.63</v>
      </c>
      <c r="AK451" s="284">
        <f t="shared" si="136"/>
        <v>111.63</v>
      </c>
      <c r="AL451" s="284">
        <f t="shared" si="135"/>
        <v>111.63</v>
      </c>
      <c r="AM451" s="284">
        <f t="shared" si="135"/>
        <v>111.63</v>
      </c>
      <c r="AN451" s="284">
        <f t="shared" si="135"/>
        <v>111.63</v>
      </c>
      <c r="AO451" s="284">
        <f t="shared" si="129"/>
        <v>111.63</v>
      </c>
      <c r="AP451" s="284">
        <f t="shared" si="129"/>
        <v>111.63</v>
      </c>
      <c r="AQ451" s="284">
        <f t="shared" si="129"/>
        <v>111.63</v>
      </c>
      <c r="AR451" s="284">
        <f t="shared" ref="AR451:AT510" si="137">ROUND(M451*$B451/12,2)</f>
        <v>111.63</v>
      </c>
      <c r="AS451" s="284">
        <f t="shared" si="137"/>
        <v>111.63</v>
      </c>
      <c r="AT451" s="284">
        <f t="shared" si="137"/>
        <v>111.63</v>
      </c>
      <c r="AU451" s="280">
        <f t="shared" si="127"/>
        <v>1339.56</v>
      </c>
      <c r="AV451" s="280">
        <f t="shared" si="132"/>
        <v>111.63</v>
      </c>
      <c r="AW451" s="280">
        <f t="shared" si="132"/>
        <v>111.63</v>
      </c>
      <c r="AX451" s="280">
        <f t="shared" si="132"/>
        <v>111.63</v>
      </c>
      <c r="AY451" s="280">
        <f t="shared" si="132"/>
        <v>111.63</v>
      </c>
      <c r="AZ451" s="280">
        <f t="shared" si="131"/>
        <v>111.63</v>
      </c>
      <c r="BA451" s="280">
        <f t="shared" si="131"/>
        <v>111.63</v>
      </c>
      <c r="BB451" s="280">
        <f t="shared" si="131"/>
        <v>111.63</v>
      </c>
      <c r="BC451" s="280">
        <f t="shared" si="130"/>
        <v>111.63</v>
      </c>
      <c r="BD451" s="280">
        <f t="shared" si="130"/>
        <v>111.63</v>
      </c>
      <c r="BE451" s="280">
        <f t="shared" si="130"/>
        <v>111.63</v>
      </c>
      <c r="BF451" s="280">
        <f t="shared" si="130"/>
        <v>111.63</v>
      </c>
      <c r="BG451" s="280">
        <f t="shared" si="130"/>
        <v>111.63</v>
      </c>
      <c r="BH451" s="280">
        <f t="shared" si="130"/>
        <v>111.63</v>
      </c>
      <c r="BI451" s="280">
        <f t="shared" si="134"/>
        <v>111.63</v>
      </c>
      <c r="BJ451" s="280">
        <f t="shared" si="134"/>
        <v>111.63</v>
      </c>
      <c r="BK451" s="280">
        <f t="shared" si="134"/>
        <v>111.63</v>
      </c>
      <c r="BL451" s="284">
        <f t="shared" si="133"/>
        <v>1339.56</v>
      </c>
    </row>
    <row r="452" spans="1:64" x14ac:dyDescent="0.25">
      <c r="A452" s="268" t="s">
        <v>445</v>
      </c>
      <c r="B452" s="175">
        <v>2.4300000000000002E-2</v>
      </c>
      <c r="C452" s="175">
        <v>2.4300000000000002E-2</v>
      </c>
      <c r="D452" s="272">
        <v>4559589.37</v>
      </c>
      <c r="E452" s="272">
        <v>4559589.37</v>
      </c>
      <c r="F452" s="272">
        <v>4559589.37</v>
      </c>
      <c r="G452" s="272">
        <v>4714243.21</v>
      </c>
      <c r="H452" s="272">
        <v>4866873.2300000004</v>
      </c>
      <c r="I452" s="272">
        <v>4871900.7300000004</v>
      </c>
      <c r="J452" s="272">
        <v>4878952.04</v>
      </c>
      <c r="K452" s="272">
        <v>4878952.04</v>
      </c>
      <c r="L452" s="272">
        <v>4878952.04</v>
      </c>
      <c r="M452" s="272">
        <v>4878952.04</v>
      </c>
      <c r="N452" s="272">
        <v>4878952.04</v>
      </c>
      <c r="O452" s="272">
        <v>4878952.04</v>
      </c>
      <c r="P452" s="272">
        <f t="shared" si="125"/>
        <v>57405497.519999996</v>
      </c>
      <c r="Q452" s="272">
        <v>4878952.04</v>
      </c>
      <c r="R452" s="272">
        <v>4878952.04</v>
      </c>
      <c r="S452" s="272">
        <v>4878952.04</v>
      </c>
      <c r="T452" s="272">
        <v>4878952.04</v>
      </c>
      <c r="U452" s="272">
        <v>4878952.04</v>
      </c>
      <c r="V452" s="272">
        <v>4878952.04</v>
      </c>
      <c r="W452" s="272">
        <v>4878952.04</v>
      </c>
      <c r="X452" s="272">
        <v>4878952.04</v>
      </c>
      <c r="Y452" s="272">
        <v>4878952.04</v>
      </c>
      <c r="Z452" s="272">
        <v>4878952.04</v>
      </c>
      <c r="AA452" s="272">
        <v>4878952.04</v>
      </c>
      <c r="AB452" s="272">
        <v>4878952.04</v>
      </c>
      <c r="AC452" s="272">
        <v>4878952.04</v>
      </c>
      <c r="AD452" s="272">
        <v>4878952.04</v>
      </c>
      <c r="AE452" s="272">
        <v>4878952.04</v>
      </c>
      <c r="AF452" s="272">
        <v>4878952.04</v>
      </c>
      <c r="AG452" s="170">
        <f t="shared" si="126"/>
        <v>58547424.479999997</v>
      </c>
      <c r="AI452" s="284">
        <f t="shared" si="136"/>
        <v>9233.17</v>
      </c>
      <c r="AJ452" s="284">
        <f t="shared" si="136"/>
        <v>9233.17</v>
      </c>
      <c r="AK452" s="284">
        <f t="shared" si="136"/>
        <v>9233.17</v>
      </c>
      <c r="AL452" s="284">
        <f t="shared" si="135"/>
        <v>9546.34</v>
      </c>
      <c r="AM452" s="284">
        <f t="shared" si="135"/>
        <v>9855.42</v>
      </c>
      <c r="AN452" s="284">
        <f t="shared" si="135"/>
        <v>9865.6</v>
      </c>
      <c r="AO452" s="284">
        <f t="shared" si="135"/>
        <v>9879.8799999999992</v>
      </c>
      <c r="AP452" s="284">
        <f t="shared" si="135"/>
        <v>9879.8799999999992</v>
      </c>
      <c r="AQ452" s="284">
        <f t="shared" si="135"/>
        <v>9879.8799999999992</v>
      </c>
      <c r="AR452" s="284">
        <f t="shared" si="137"/>
        <v>9879.8799999999992</v>
      </c>
      <c r="AS452" s="284">
        <f t="shared" si="137"/>
        <v>9879.8799999999992</v>
      </c>
      <c r="AT452" s="284">
        <f t="shared" si="137"/>
        <v>9879.8799999999992</v>
      </c>
      <c r="AU452" s="280">
        <f t="shared" si="127"/>
        <v>116246.15000000002</v>
      </c>
      <c r="AV452" s="280">
        <f t="shared" si="132"/>
        <v>9879.8799999999992</v>
      </c>
      <c r="AW452" s="280">
        <f t="shared" si="132"/>
        <v>9879.8799999999992</v>
      </c>
      <c r="AX452" s="280">
        <f t="shared" si="132"/>
        <v>9879.8799999999992</v>
      </c>
      <c r="AY452" s="280">
        <f t="shared" si="132"/>
        <v>9879.8799999999992</v>
      </c>
      <c r="AZ452" s="280">
        <f t="shared" si="131"/>
        <v>9879.8799999999992</v>
      </c>
      <c r="BA452" s="280">
        <f t="shared" si="131"/>
        <v>9879.8799999999992</v>
      </c>
      <c r="BB452" s="280">
        <f t="shared" si="131"/>
        <v>9879.8799999999992</v>
      </c>
      <c r="BC452" s="280">
        <f t="shared" si="130"/>
        <v>9879.8799999999992</v>
      </c>
      <c r="BD452" s="280">
        <f t="shared" si="130"/>
        <v>9879.8799999999992</v>
      </c>
      <c r="BE452" s="280">
        <f t="shared" si="130"/>
        <v>9879.8799999999992</v>
      </c>
      <c r="BF452" s="280">
        <f t="shared" si="130"/>
        <v>9879.8799999999992</v>
      </c>
      <c r="BG452" s="280">
        <f t="shared" si="130"/>
        <v>9879.8799999999992</v>
      </c>
      <c r="BH452" s="280">
        <f t="shared" si="130"/>
        <v>9879.8799999999992</v>
      </c>
      <c r="BI452" s="280">
        <f t="shared" si="134"/>
        <v>9879.8799999999992</v>
      </c>
      <c r="BJ452" s="280">
        <f t="shared" si="134"/>
        <v>9879.8799999999992</v>
      </c>
      <c r="BK452" s="280">
        <f t="shared" si="134"/>
        <v>9879.8799999999992</v>
      </c>
      <c r="BL452" s="284">
        <f t="shared" si="133"/>
        <v>118558.56000000001</v>
      </c>
    </row>
    <row r="453" spans="1:64" x14ac:dyDescent="0.25">
      <c r="A453" s="268" t="s">
        <v>446</v>
      </c>
      <c r="B453" s="175">
        <v>2.4300000000000002E-2</v>
      </c>
      <c r="C453" s="175">
        <v>2.4300000000000002E-2</v>
      </c>
      <c r="D453" s="272">
        <v>10925647.77</v>
      </c>
      <c r="E453" s="272">
        <v>10925647.77</v>
      </c>
      <c r="F453" s="272">
        <v>10925647.77</v>
      </c>
      <c r="G453" s="272">
        <v>10925647.77</v>
      </c>
      <c r="H453" s="272">
        <v>10925647.77</v>
      </c>
      <c r="I453" s="272">
        <v>10928280.57</v>
      </c>
      <c r="J453" s="272">
        <v>10930913.369999999</v>
      </c>
      <c r="K453" s="272">
        <v>10974404.864999998</v>
      </c>
      <c r="L453" s="272">
        <v>11017896.359999999</v>
      </c>
      <c r="M453" s="272">
        <v>11017896.359999999</v>
      </c>
      <c r="N453" s="272">
        <v>11017896.359999999</v>
      </c>
      <c r="O453" s="272">
        <v>11017896.359999999</v>
      </c>
      <c r="P453" s="272">
        <f t="shared" si="125"/>
        <v>131533423.09499998</v>
      </c>
      <c r="Q453" s="272">
        <v>11017896.359999999</v>
      </c>
      <c r="R453" s="272">
        <v>11017896.359999999</v>
      </c>
      <c r="S453" s="272">
        <v>11017896.359999999</v>
      </c>
      <c r="T453" s="272">
        <v>11017896.359999999</v>
      </c>
      <c r="U453" s="272">
        <v>11017896.359999999</v>
      </c>
      <c r="V453" s="272">
        <v>11017896.359999999</v>
      </c>
      <c r="W453" s="272">
        <v>11017896.359999999</v>
      </c>
      <c r="X453" s="272">
        <v>11017896.359999999</v>
      </c>
      <c r="Y453" s="272">
        <v>11017896.359999999</v>
      </c>
      <c r="Z453" s="272">
        <v>11167916.559999999</v>
      </c>
      <c r="AA453" s="272">
        <v>11317936.76</v>
      </c>
      <c r="AB453" s="272">
        <v>11317936.76</v>
      </c>
      <c r="AC453" s="272">
        <v>11317936.76</v>
      </c>
      <c r="AD453" s="272">
        <v>11317936.76</v>
      </c>
      <c r="AE453" s="272">
        <v>11317936.76</v>
      </c>
      <c r="AF453" s="272">
        <v>11317936.76</v>
      </c>
      <c r="AG453" s="170">
        <f t="shared" si="126"/>
        <v>134165018.92000003</v>
      </c>
      <c r="AI453" s="284">
        <f t="shared" si="136"/>
        <v>22124.44</v>
      </c>
      <c r="AJ453" s="284">
        <f t="shared" si="136"/>
        <v>22124.44</v>
      </c>
      <c r="AK453" s="284">
        <f t="shared" si="136"/>
        <v>22124.44</v>
      </c>
      <c r="AL453" s="284">
        <f t="shared" si="135"/>
        <v>22124.44</v>
      </c>
      <c r="AM453" s="284">
        <f t="shared" si="135"/>
        <v>22124.44</v>
      </c>
      <c r="AN453" s="284">
        <f t="shared" si="135"/>
        <v>22129.77</v>
      </c>
      <c r="AO453" s="284">
        <f t="shared" si="135"/>
        <v>22135.1</v>
      </c>
      <c r="AP453" s="284">
        <f t="shared" si="135"/>
        <v>22223.17</v>
      </c>
      <c r="AQ453" s="284">
        <f t="shared" si="135"/>
        <v>22311.24</v>
      </c>
      <c r="AR453" s="284">
        <f t="shared" si="137"/>
        <v>22311.24</v>
      </c>
      <c r="AS453" s="284">
        <f t="shared" si="137"/>
        <v>22311.24</v>
      </c>
      <c r="AT453" s="284">
        <f t="shared" si="137"/>
        <v>22311.24</v>
      </c>
      <c r="AU453" s="280">
        <f t="shared" si="127"/>
        <v>266355.19999999995</v>
      </c>
      <c r="AV453" s="280">
        <f t="shared" si="132"/>
        <v>22311.24</v>
      </c>
      <c r="AW453" s="280">
        <f t="shared" si="132"/>
        <v>22311.24</v>
      </c>
      <c r="AX453" s="280">
        <f t="shared" si="132"/>
        <v>22311.24</v>
      </c>
      <c r="AY453" s="280">
        <f t="shared" si="132"/>
        <v>22311.24</v>
      </c>
      <c r="AZ453" s="280">
        <f t="shared" si="131"/>
        <v>22311.24</v>
      </c>
      <c r="BA453" s="280">
        <f t="shared" si="131"/>
        <v>22311.24</v>
      </c>
      <c r="BB453" s="280">
        <f t="shared" si="131"/>
        <v>22311.24</v>
      </c>
      <c r="BC453" s="280">
        <f t="shared" si="130"/>
        <v>22311.24</v>
      </c>
      <c r="BD453" s="280">
        <f t="shared" si="130"/>
        <v>22311.24</v>
      </c>
      <c r="BE453" s="280">
        <f t="shared" si="130"/>
        <v>22615.03</v>
      </c>
      <c r="BF453" s="280">
        <f t="shared" si="130"/>
        <v>22918.82</v>
      </c>
      <c r="BG453" s="280">
        <f t="shared" si="130"/>
        <v>22918.82</v>
      </c>
      <c r="BH453" s="280">
        <f t="shared" si="130"/>
        <v>22918.82</v>
      </c>
      <c r="BI453" s="280">
        <f t="shared" si="134"/>
        <v>22918.82</v>
      </c>
      <c r="BJ453" s="280">
        <f t="shared" si="134"/>
        <v>22918.82</v>
      </c>
      <c r="BK453" s="280">
        <f t="shared" si="134"/>
        <v>22918.82</v>
      </c>
      <c r="BL453" s="284">
        <f t="shared" si="133"/>
        <v>271684.15000000002</v>
      </c>
    </row>
    <row r="454" spans="1:64" x14ac:dyDescent="0.25">
      <c r="A454" s="268" t="s">
        <v>447</v>
      </c>
      <c r="B454" s="175">
        <v>2.4300000000000002E-2</v>
      </c>
      <c r="C454" s="175">
        <v>2.4300000000000002E-2</v>
      </c>
      <c r="D454" s="272">
        <v>2275485.88</v>
      </c>
      <c r="E454" s="272">
        <v>2280744.0099999998</v>
      </c>
      <c r="F454" s="272">
        <v>2451829.17</v>
      </c>
      <c r="G454" s="272">
        <v>2619679.2599999998</v>
      </c>
      <c r="H454" s="272">
        <v>2621965.9300000002</v>
      </c>
      <c r="I454" s="272">
        <v>2614435.34</v>
      </c>
      <c r="J454" s="272">
        <v>2606359.7800000003</v>
      </c>
      <c r="K454" s="272">
        <v>2636885.0700000003</v>
      </c>
      <c r="L454" s="272">
        <v>2667698.6500000004</v>
      </c>
      <c r="M454" s="272">
        <v>2667698.6500000004</v>
      </c>
      <c r="N454" s="272">
        <v>2667698.6500000004</v>
      </c>
      <c r="O454" s="272">
        <v>2667698.6500000004</v>
      </c>
      <c r="P454" s="272">
        <f t="shared" ref="P454:P510" si="138">SUM(D454:O454)</f>
        <v>30778179.039999999</v>
      </c>
      <c r="Q454" s="272">
        <v>2667698.6500000004</v>
      </c>
      <c r="R454" s="272">
        <v>2667698.6500000004</v>
      </c>
      <c r="S454" s="272">
        <v>2667698.6500000004</v>
      </c>
      <c r="T454" s="272">
        <v>2667698.6500000004</v>
      </c>
      <c r="U454" s="272">
        <v>2667698.6500000004</v>
      </c>
      <c r="V454" s="272">
        <v>2667698.6500000004</v>
      </c>
      <c r="W454" s="272">
        <v>2667698.6500000004</v>
      </c>
      <c r="X454" s="272">
        <v>2667698.6500000004</v>
      </c>
      <c r="Y454" s="272">
        <v>2667698.6500000004</v>
      </c>
      <c r="Z454" s="272">
        <v>2667698.6500000004</v>
      </c>
      <c r="AA454" s="272">
        <v>2667698.6500000004</v>
      </c>
      <c r="AB454" s="272">
        <v>2667698.6500000004</v>
      </c>
      <c r="AC454" s="272">
        <v>2667698.6500000004</v>
      </c>
      <c r="AD454" s="272">
        <v>2667698.6500000004</v>
      </c>
      <c r="AE454" s="272">
        <v>2667698.6500000004</v>
      </c>
      <c r="AF454" s="272">
        <v>2667698.6500000004</v>
      </c>
      <c r="AG454" s="170">
        <f t="shared" ref="AG454:AG510" si="139">SUM(U454:AF454)</f>
        <v>32012383.799999997</v>
      </c>
      <c r="AI454" s="284">
        <f t="shared" si="136"/>
        <v>4607.8599999999997</v>
      </c>
      <c r="AJ454" s="284">
        <f t="shared" si="136"/>
        <v>4618.51</v>
      </c>
      <c r="AK454" s="284">
        <f t="shared" si="136"/>
        <v>4964.95</v>
      </c>
      <c r="AL454" s="284">
        <f t="shared" si="135"/>
        <v>5304.85</v>
      </c>
      <c r="AM454" s="284">
        <f t="shared" si="135"/>
        <v>5309.48</v>
      </c>
      <c r="AN454" s="284">
        <f t="shared" si="135"/>
        <v>5294.23</v>
      </c>
      <c r="AO454" s="284">
        <f t="shared" si="135"/>
        <v>5277.88</v>
      </c>
      <c r="AP454" s="284">
        <f t="shared" si="135"/>
        <v>5339.69</v>
      </c>
      <c r="AQ454" s="284">
        <f t="shared" si="135"/>
        <v>5402.09</v>
      </c>
      <c r="AR454" s="284">
        <f t="shared" si="137"/>
        <v>5402.09</v>
      </c>
      <c r="AS454" s="284">
        <f t="shared" si="137"/>
        <v>5402.09</v>
      </c>
      <c r="AT454" s="284">
        <f t="shared" si="137"/>
        <v>5402.09</v>
      </c>
      <c r="AU454" s="280">
        <f t="shared" ref="AU454:AU505" si="140">SUM(AI454:AT454)</f>
        <v>62325.809999999983</v>
      </c>
      <c r="AV454" s="280">
        <f t="shared" si="132"/>
        <v>5402.09</v>
      </c>
      <c r="AW454" s="280">
        <f t="shared" si="132"/>
        <v>5402.09</v>
      </c>
      <c r="AX454" s="280">
        <f t="shared" si="132"/>
        <v>5402.09</v>
      </c>
      <c r="AY454" s="280">
        <f t="shared" si="132"/>
        <v>5402.09</v>
      </c>
      <c r="AZ454" s="280">
        <f t="shared" si="131"/>
        <v>5402.09</v>
      </c>
      <c r="BA454" s="280">
        <f t="shared" si="131"/>
        <v>5402.09</v>
      </c>
      <c r="BB454" s="280">
        <f t="shared" si="131"/>
        <v>5402.09</v>
      </c>
      <c r="BC454" s="280">
        <f t="shared" si="130"/>
        <v>5402.09</v>
      </c>
      <c r="BD454" s="280">
        <f t="shared" si="130"/>
        <v>5402.09</v>
      </c>
      <c r="BE454" s="280">
        <f t="shared" si="130"/>
        <v>5402.09</v>
      </c>
      <c r="BF454" s="280">
        <f t="shared" si="130"/>
        <v>5402.09</v>
      </c>
      <c r="BG454" s="280">
        <f t="shared" si="130"/>
        <v>5402.09</v>
      </c>
      <c r="BH454" s="280">
        <f t="shared" si="130"/>
        <v>5402.09</v>
      </c>
      <c r="BI454" s="280">
        <f t="shared" si="134"/>
        <v>5402.09</v>
      </c>
      <c r="BJ454" s="280">
        <f t="shared" si="134"/>
        <v>5402.09</v>
      </c>
      <c r="BK454" s="280">
        <f t="shared" si="134"/>
        <v>5402.09</v>
      </c>
      <c r="BL454" s="284">
        <f t="shared" si="133"/>
        <v>64825.079999999987</v>
      </c>
    </row>
    <row r="455" spans="1:64" x14ac:dyDescent="0.25">
      <c r="A455" s="268" t="s">
        <v>448</v>
      </c>
      <c r="B455" s="175">
        <v>1.43E-2</v>
      </c>
      <c r="C455" s="175">
        <v>1.43E-2</v>
      </c>
      <c r="D455" s="272">
        <v>28493.37</v>
      </c>
      <c r="E455" s="272">
        <v>28493.37</v>
      </c>
      <c r="F455" s="272">
        <v>28493.37</v>
      </c>
      <c r="G455" s="272">
        <v>28493.37</v>
      </c>
      <c r="H455" s="272">
        <v>28493.37</v>
      </c>
      <c r="I455" s="272">
        <v>28493.37</v>
      </c>
      <c r="J455" s="272">
        <v>28493.37</v>
      </c>
      <c r="K455" s="272">
        <v>28493.37</v>
      </c>
      <c r="L455" s="272">
        <v>28493.37</v>
      </c>
      <c r="M455" s="272">
        <v>28493.37</v>
      </c>
      <c r="N455" s="272">
        <v>28493.37</v>
      </c>
      <c r="O455" s="272">
        <v>28493.37</v>
      </c>
      <c r="P455" s="272">
        <f t="shared" si="138"/>
        <v>341920.44</v>
      </c>
      <c r="Q455" s="272">
        <v>28493.37</v>
      </c>
      <c r="R455" s="272">
        <v>28493.37</v>
      </c>
      <c r="S455" s="272">
        <v>28493.37</v>
      </c>
      <c r="T455" s="272">
        <v>28493.37</v>
      </c>
      <c r="U455" s="272">
        <v>28493.37</v>
      </c>
      <c r="V455" s="272">
        <v>28493.37</v>
      </c>
      <c r="W455" s="272">
        <v>28493.37</v>
      </c>
      <c r="X455" s="272">
        <v>28493.37</v>
      </c>
      <c r="Y455" s="272">
        <v>28493.37</v>
      </c>
      <c r="Z455" s="272">
        <v>28493.37</v>
      </c>
      <c r="AA455" s="272">
        <v>28493.37</v>
      </c>
      <c r="AB455" s="272">
        <v>28493.37</v>
      </c>
      <c r="AC455" s="272">
        <v>28493.37</v>
      </c>
      <c r="AD455" s="272">
        <v>28493.37</v>
      </c>
      <c r="AE455" s="272">
        <v>28493.37</v>
      </c>
      <c r="AF455" s="272">
        <v>28493.37</v>
      </c>
      <c r="AG455" s="170">
        <f t="shared" si="139"/>
        <v>341920.44</v>
      </c>
      <c r="AI455" s="284">
        <f t="shared" si="136"/>
        <v>33.950000000000003</v>
      </c>
      <c r="AJ455" s="284">
        <f t="shared" si="136"/>
        <v>33.950000000000003</v>
      </c>
      <c r="AK455" s="284">
        <f t="shared" si="136"/>
        <v>33.950000000000003</v>
      </c>
      <c r="AL455" s="284">
        <f t="shared" si="135"/>
        <v>33.950000000000003</v>
      </c>
      <c r="AM455" s="284">
        <f t="shared" si="135"/>
        <v>33.950000000000003</v>
      </c>
      <c r="AN455" s="284">
        <f t="shared" si="135"/>
        <v>33.950000000000003</v>
      </c>
      <c r="AO455" s="284">
        <f t="shared" si="135"/>
        <v>33.950000000000003</v>
      </c>
      <c r="AP455" s="284">
        <f t="shared" si="135"/>
        <v>33.950000000000003</v>
      </c>
      <c r="AQ455" s="284">
        <f t="shared" si="135"/>
        <v>33.950000000000003</v>
      </c>
      <c r="AR455" s="284">
        <f t="shared" si="137"/>
        <v>33.950000000000003</v>
      </c>
      <c r="AS455" s="284">
        <f t="shared" si="137"/>
        <v>33.950000000000003</v>
      </c>
      <c r="AT455" s="284">
        <f t="shared" si="137"/>
        <v>33.950000000000003</v>
      </c>
      <c r="AU455" s="280">
        <f t="shared" si="140"/>
        <v>407.39999999999992</v>
      </c>
      <c r="AV455" s="280">
        <f t="shared" si="132"/>
        <v>33.950000000000003</v>
      </c>
      <c r="AW455" s="280">
        <f t="shared" si="132"/>
        <v>33.950000000000003</v>
      </c>
      <c r="AX455" s="280">
        <f t="shared" si="132"/>
        <v>33.950000000000003</v>
      </c>
      <c r="AY455" s="280">
        <f t="shared" si="132"/>
        <v>33.950000000000003</v>
      </c>
      <c r="AZ455" s="280">
        <f t="shared" si="131"/>
        <v>33.950000000000003</v>
      </c>
      <c r="BA455" s="280">
        <f t="shared" si="131"/>
        <v>33.950000000000003</v>
      </c>
      <c r="BB455" s="280">
        <f t="shared" si="131"/>
        <v>33.950000000000003</v>
      </c>
      <c r="BC455" s="280">
        <f t="shared" si="130"/>
        <v>33.950000000000003</v>
      </c>
      <c r="BD455" s="280">
        <f t="shared" si="130"/>
        <v>33.950000000000003</v>
      </c>
      <c r="BE455" s="280">
        <f t="shared" si="130"/>
        <v>33.950000000000003</v>
      </c>
      <c r="BF455" s="280">
        <f t="shared" si="130"/>
        <v>33.950000000000003</v>
      </c>
      <c r="BG455" s="280">
        <f t="shared" si="130"/>
        <v>33.950000000000003</v>
      </c>
      <c r="BH455" s="280">
        <f t="shared" si="130"/>
        <v>33.950000000000003</v>
      </c>
      <c r="BI455" s="280">
        <f t="shared" si="134"/>
        <v>33.950000000000003</v>
      </c>
      <c r="BJ455" s="280">
        <f t="shared" si="134"/>
        <v>33.950000000000003</v>
      </c>
      <c r="BK455" s="280">
        <f t="shared" si="134"/>
        <v>33.950000000000003</v>
      </c>
      <c r="BL455" s="284">
        <f t="shared" si="133"/>
        <v>407.39999999999992</v>
      </c>
    </row>
    <row r="456" spans="1:64" x14ac:dyDescent="0.25">
      <c r="A456" s="268" t="s">
        <v>449</v>
      </c>
      <c r="B456" s="175">
        <v>1.43E-2</v>
      </c>
      <c r="C456" s="175">
        <v>1.43E-2</v>
      </c>
      <c r="D456" s="272">
        <v>12390.23</v>
      </c>
      <c r="E456" s="272">
        <v>12390.23</v>
      </c>
      <c r="F456" s="272">
        <v>12390.23</v>
      </c>
      <c r="G456" s="272">
        <v>12390.23</v>
      </c>
      <c r="H456" s="272">
        <v>12390.23</v>
      </c>
      <c r="I456" s="272">
        <v>12390.23</v>
      </c>
      <c r="J456" s="272">
        <v>12390.23</v>
      </c>
      <c r="K456" s="272">
        <v>12390.23</v>
      </c>
      <c r="L456" s="272">
        <v>12390.23</v>
      </c>
      <c r="M456" s="272">
        <v>12390.23</v>
      </c>
      <c r="N456" s="272">
        <v>12390.23</v>
      </c>
      <c r="O456" s="272">
        <v>12390.23</v>
      </c>
      <c r="P456" s="272">
        <f t="shared" si="138"/>
        <v>148682.75999999998</v>
      </c>
      <c r="Q456" s="272">
        <v>12390.23</v>
      </c>
      <c r="R456" s="272">
        <v>12390.23</v>
      </c>
      <c r="S456" s="272">
        <v>12390.23</v>
      </c>
      <c r="T456" s="272">
        <v>12390.23</v>
      </c>
      <c r="U456" s="272">
        <v>12390.23</v>
      </c>
      <c r="V456" s="272">
        <v>12390.23</v>
      </c>
      <c r="W456" s="272">
        <v>12390.23</v>
      </c>
      <c r="X456" s="272">
        <v>12390.23</v>
      </c>
      <c r="Y456" s="272">
        <v>12390.23</v>
      </c>
      <c r="Z456" s="272">
        <v>12390.23</v>
      </c>
      <c r="AA456" s="272">
        <v>12390.23</v>
      </c>
      <c r="AB456" s="272">
        <v>12390.23</v>
      </c>
      <c r="AC456" s="272">
        <v>12390.23</v>
      </c>
      <c r="AD456" s="272">
        <v>12390.23</v>
      </c>
      <c r="AE456" s="272">
        <v>12390.23</v>
      </c>
      <c r="AF456" s="272">
        <v>12390.23</v>
      </c>
      <c r="AG456" s="170">
        <f t="shared" si="139"/>
        <v>148682.75999999998</v>
      </c>
      <c r="AI456" s="284">
        <f t="shared" si="136"/>
        <v>14.77</v>
      </c>
      <c r="AJ456" s="284">
        <f t="shared" si="136"/>
        <v>14.77</v>
      </c>
      <c r="AK456" s="284">
        <f t="shared" si="136"/>
        <v>14.77</v>
      </c>
      <c r="AL456" s="284">
        <f t="shared" si="135"/>
        <v>14.77</v>
      </c>
      <c r="AM456" s="284">
        <f t="shared" si="135"/>
        <v>14.77</v>
      </c>
      <c r="AN456" s="284">
        <f t="shared" si="135"/>
        <v>14.77</v>
      </c>
      <c r="AO456" s="284">
        <f t="shared" si="135"/>
        <v>14.77</v>
      </c>
      <c r="AP456" s="284">
        <f t="shared" si="135"/>
        <v>14.77</v>
      </c>
      <c r="AQ456" s="284">
        <f t="shared" si="135"/>
        <v>14.77</v>
      </c>
      <c r="AR456" s="284">
        <f t="shared" si="137"/>
        <v>14.77</v>
      </c>
      <c r="AS456" s="284">
        <f t="shared" si="137"/>
        <v>14.77</v>
      </c>
      <c r="AT456" s="284">
        <f t="shared" si="137"/>
        <v>14.77</v>
      </c>
      <c r="AU456" s="280">
        <f t="shared" si="140"/>
        <v>177.24</v>
      </c>
      <c r="AV456" s="280">
        <f t="shared" si="132"/>
        <v>14.77</v>
      </c>
      <c r="AW456" s="280">
        <f t="shared" si="132"/>
        <v>14.77</v>
      </c>
      <c r="AX456" s="280">
        <f t="shared" si="132"/>
        <v>14.77</v>
      </c>
      <c r="AY456" s="280">
        <f t="shared" si="132"/>
        <v>14.77</v>
      </c>
      <c r="AZ456" s="280">
        <f t="shared" si="131"/>
        <v>14.77</v>
      </c>
      <c r="BA456" s="280">
        <f t="shared" si="131"/>
        <v>14.77</v>
      </c>
      <c r="BB456" s="280">
        <f t="shared" si="131"/>
        <v>14.77</v>
      </c>
      <c r="BC456" s="280">
        <f t="shared" si="130"/>
        <v>14.77</v>
      </c>
      <c r="BD456" s="280">
        <f t="shared" si="130"/>
        <v>14.77</v>
      </c>
      <c r="BE456" s="280">
        <f t="shared" si="130"/>
        <v>14.77</v>
      </c>
      <c r="BF456" s="280">
        <f t="shared" si="130"/>
        <v>14.77</v>
      </c>
      <c r="BG456" s="280">
        <f t="shared" si="130"/>
        <v>14.77</v>
      </c>
      <c r="BH456" s="280">
        <f t="shared" si="130"/>
        <v>14.77</v>
      </c>
      <c r="BI456" s="280">
        <f t="shared" si="134"/>
        <v>14.77</v>
      </c>
      <c r="BJ456" s="280">
        <f t="shared" si="134"/>
        <v>14.77</v>
      </c>
      <c r="BK456" s="280">
        <f t="shared" si="134"/>
        <v>14.77</v>
      </c>
      <c r="BL456" s="284">
        <f t="shared" si="133"/>
        <v>177.24</v>
      </c>
    </row>
    <row r="457" spans="1:64" x14ac:dyDescent="0.25">
      <c r="A457" s="268" t="s">
        <v>450</v>
      </c>
      <c r="B457" s="175">
        <v>1.43E-2</v>
      </c>
      <c r="C457" s="175">
        <v>1.43E-2</v>
      </c>
      <c r="D457" s="272">
        <v>0</v>
      </c>
      <c r="E457" s="272">
        <v>0</v>
      </c>
      <c r="F457" s="272">
        <v>0</v>
      </c>
      <c r="G457" s="272">
        <v>0</v>
      </c>
      <c r="H457" s="272">
        <v>0</v>
      </c>
      <c r="I457" s="272">
        <v>0</v>
      </c>
      <c r="J457" s="272">
        <v>0</v>
      </c>
      <c r="K457" s="272">
        <v>0</v>
      </c>
      <c r="L457" s="272">
        <v>0</v>
      </c>
      <c r="M457" s="272">
        <v>0</v>
      </c>
      <c r="N457" s="272">
        <v>0</v>
      </c>
      <c r="O457" s="272">
        <v>0</v>
      </c>
      <c r="P457" s="272">
        <f t="shared" si="138"/>
        <v>0</v>
      </c>
      <c r="Q457" s="272">
        <v>0</v>
      </c>
      <c r="R457" s="272">
        <v>0</v>
      </c>
      <c r="S457" s="272">
        <v>0</v>
      </c>
      <c r="T457" s="272">
        <v>0</v>
      </c>
      <c r="U457" s="272">
        <v>0</v>
      </c>
      <c r="V457" s="272">
        <v>0</v>
      </c>
      <c r="W457" s="272">
        <v>0</v>
      </c>
      <c r="X457" s="272">
        <v>0</v>
      </c>
      <c r="Y457" s="272">
        <v>0</v>
      </c>
      <c r="Z457" s="272">
        <v>0</v>
      </c>
      <c r="AA457" s="272">
        <v>0</v>
      </c>
      <c r="AB457" s="272">
        <v>0</v>
      </c>
      <c r="AC457" s="272">
        <v>0</v>
      </c>
      <c r="AD457" s="272">
        <v>0</v>
      </c>
      <c r="AE457" s="272">
        <v>0</v>
      </c>
      <c r="AF457" s="272">
        <v>0</v>
      </c>
      <c r="AG457" s="170">
        <f t="shared" si="139"/>
        <v>0</v>
      </c>
      <c r="AI457" s="284">
        <f t="shared" si="136"/>
        <v>0</v>
      </c>
      <c r="AJ457" s="284">
        <f t="shared" si="136"/>
        <v>0</v>
      </c>
      <c r="AK457" s="284">
        <f t="shared" si="136"/>
        <v>0</v>
      </c>
      <c r="AL457" s="284">
        <f t="shared" si="135"/>
        <v>0</v>
      </c>
      <c r="AM457" s="284">
        <f t="shared" si="135"/>
        <v>0</v>
      </c>
      <c r="AN457" s="284">
        <f t="shared" si="135"/>
        <v>0</v>
      </c>
      <c r="AO457" s="284">
        <f t="shared" si="135"/>
        <v>0</v>
      </c>
      <c r="AP457" s="284">
        <f t="shared" si="135"/>
        <v>0</v>
      </c>
      <c r="AQ457" s="284">
        <f t="shared" si="135"/>
        <v>0</v>
      </c>
      <c r="AR457" s="284">
        <f t="shared" si="137"/>
        <v>0</v>
      </c>
      <c r="AS457" s="284">
        <f t="shared" si="137"/>
        <v>0</v>
      </c>
      <c r="AT457" s="284">
        <f t="shared" si="137"/>
        <v>0</v>
      </c>
      <c r="AU457" s="280">
        <f t="shared" si="140"/>
        <v>0</v>
      </c>
      <c r="AV457" s="280">
        <f t="shared" si="132"/>
        <v>0</v>
      </c>
      <c r="AW457" s="280">
        <f t="shared" si="132"/>
        <v>0</v>
      </c>
      <c r="AX457" s="280">
        <f t="shared" si="132"/>
        <v>0</v>
      </c>
      <c r="AY457" s="280">
        <f t="shared" si="132"/>
        <v>0</v>
      </c>
      <c r="AZ457" s="280">
        <f t="shared" si="131"/>
        <v>0</v>
      </c>
      <c r="BA457" s="280">
        <f t="shared" si="131"/>
        <v>0</v>
      </c>
      <c r="BB457" s="280">
        <f t="shared" si="131"/>
        <v>0</v>
      </c>
      <c r="BC457" s="280">
        <f t="shared" si="130"/>
        <v>0</v>
      </c>
      <c r="BD457" s="280">
        <f t="shared" si="130"/>
        <v>0</v>
      </c>
      <c r="BE457" s="280">
        <f t="shared" si="130"/>
        <v>0</v>
      </c>
      <c r="BF457" s="280">
        <f t="shared" si="130"/>
        <v>0</v>
      </c>
      <c r="BG457" s="280">
        <f t="shared" si="130"/>
        <v>0</v>
      </c>
      <c r="BH457" s="280">
        <f t="shared" si="130"/>
        <v>0</v>
      </c>
      <c r="BI457" s="280">
        <f t="shared" si="134"/>
        <v>0</v>
      </c>
      <c r="BJ457" s="280">
        <f t="shared" si="134"/>
        <v>0</v>
      </c>
      <c r="BK457" s="280">
        <f t="shared" si="134"/>
        <v>0</v>
      </c>
      <c r="BL457" s="284">
        <f t="shared" si="133"/>
        <v>0</v>
      </c>
    </row>
    <row r="458" spans="1:64" x14ac:dyDescent="0.25">
      <c r="A458" s="268" t="s">
        <v>696</v>
      </c>
      <c r="B458" s="175">
        <v>1.43E-2</v>
      </c>
      <c r="C458" s="175">
        <v>1.43E-2</v>
      </c>
      <c r="D458" s="272">
        <v>0</v>
      </c>
      <c r="E458" s="272">
        <v>0</v>
      </c>
      <c r="F458" s="272">
        <v>0</v>
      </c>
      <c r="G458" s="272">
        <v>0</v>
      </c>
      <c r="H458" s="272">
        <v>0</v>
      </c>
      <c r="I458" s="272">
        <v>0</v>
      </c>
      <c r="J458" s="272">
        <v>0</v>
      </c>
      <c r="K458" s="272">
        <v>0</v>
      </c>
      <c r="L458" s="272">
        <v>0</v>
      </c>
      <c r="M458" s="272">
        <v>0</v>
      </c>
      <c r="N458" s="272">
        <v>0</v>
      </c>
      <c r="O458" s="272">
        <v>0</v>
      </c>
      <c r="P458" s="272">
        <f t="shared" si="138"/>
        <v>0</v>
      </c>
      <c r="Q458" s="272">
        <v>0</v>
      </c>
      <c r="R458" s="272">
        <v>0</v>
      </c>
      <c r="S458" s="272">
        <v>0</v>
      </c>
      <c r="T458" s="272">
        <v>0</v>
      </c>
      <c r="U458" s="272">
        <v>0</v>
      </c>
      <c r="V458" s="272">
        <v>0</v>
      </c>
      <c r="W458" s="272">
        <v>0</v>
      </c>
      <c r="X458" s="272">
        <v>0</v>
      </c>
      <c r="Y458" s="272">
        <v>0</v>
      </c>
      <c r="Z458" s="272">
        <v>0</v>
      </c>
      <c r="AA458" s="272">
        <v>0</v>
      </c>
      <c r="AB458" s="272">
        <v>0</v>
      </c>
      <c r="AC458" s="272">
        <v>0</v>
      </c>
      <c r="AD458" s="272">
        <v>0</v>
      </c>
      <c r="AE458" s="272">
        <v>0</v>
      </c>
      <c r="AF458" s="272">
        <v>0</v>
      </c>
      <c r="AG458" s="170">
        <f t="shared" si="139"/>
        <v>0</v>
      </c>
      <c r="AI458" s="284">
        <f t="shared" si="136"/>
        <v>0</v>
      </c>
      <c r="AJ458" s="284">
        <f t="shared" si="136"/>
        <v>0</v>
      </c>
      <c r="AK458" s="284">
        <f t="shared" si="136"/>
        <v>0</v>
      </c>
      <c r="AL458" s="284">
        <f t="shared" si="135"/>
        <v>0</v>
      </c>
      <c r="AM458" s="284">
        <f t="shared" si="135"/>
        <v>0</v>
      </c>
      <c r="AN458" s="284">
        <f t="shared" si="135"/>
        <v>0</v>
      </c>
      <c r="AO458" s="284">
        <f t="shared" si="135"/>
        <v>0</v>
      </c>
      <c r="AP458" s="284">
        <f t="shared" si="135"/>
        <v>0</v>
      </c>
      <c r="AQ458" s="284">
        <f t="shared" si="135"/>
        <v>0</v>
      </c>
      <c r="AR458" s="284">
        <f t="shared" si="137"/>
        <v>0</v>
      </c>
      <c r="AS458" s="284">
        <f t="shared" si="137"/>
        <v>0</v>
      </c>
      <c r="AT458" s="284">
        <f t="shared" si="137"/>
        <v>0</v>
      </c>
      <c r="AU458" s="280">
        <f t="shared" si="140"/>
        <v>0</v>
      </c>
      <c r="AV458" s="280">
        <f t="shared" si="132"/>
        <v>0</v>
      </c>
      <c r="AW458" s="280">
        <f t="shared" si="132"/>
        <v>0</v>
      </c>
      <c r="AX458" s="280">
        <f t="shared" si="132"/>
        <v>0</v>
      </c>
      <c r="AY458" s="280">
        <f t="shared" si="132"/>
        <v>0</v>
      </c>
      <c r="AZ458" s="280">
        <f t="shared" si="131"/>
        <v>0</v>
      </c>
      <c r="BA458" s="280">
        <f t="shared" si="131"/>
        <v>0</v>
      </c>
      <c r="BB458" s="280">
        <f t="shared" si="131"/>
        <v>0</v>
      </c>
      <c r="BC458" s="280">
        <f t="shared" si="130"/>
        <v>0</v>
      </c>
      <c r="BD458" s="280">
        <f t="shared" si="130"/>
        <v>0</v>
      </c>
      <c r="BE458" s="280">
        <f t="shared" si="130"/>
        <v>0</v>
      </c>
      <c r="BF458" s="280">
        <f t="shared" si="130"/>
        <v>0</v>
      </c>
      <c r="BG458" s="280">
        <f t="shared" si="130"/>
        <v>0</v>
      </c>
      <c r="BH458" s="280">
        <f t="shared" si="130"/>
        <v>0</v>
      </c>
      <c r="BI458" s="280">
        <f t="shared" si="134"/>
        <v>0</v>
      </c>
      <c r="BJ458" s="280">
        <f t="shared" si="134"/>
        <v>0</v>
      </c>
      <c r="BK458" s="280">
        <f t="shared" si="134"/>
        <v>0</v>
      </c>
      <c r="BL458" s="284">
        <f t="shared" si="133"/>
        <v>0</v>
      </c>
    </row>
    <row r="459" spans="1:64" x14ac:dyDescent="0.25">
      <c r="A459" s="268" t="s">
        <v>697</v>
      </c>
      <c r="B459" s="175">
        <v>1.43E-2</v>
      </c>
      <c r="C459" s="175">
        <v>1.43E-2</v>
      </c>
      <c r="D459" s="272">
        <v>0</v>
      </c>
      <c r="E459" s="272">
        <v>0</v>
      </c>
      <c r="F459" s="272">
        <v>0</v>
      </c>
      <c r="G459" s="272">
        <v>0</v>
      </c>
      <c r="H459" s="272">
        <v>0</v>
      </c>
      <c r="I459" s="272">
        <v>0</v>
      </c>
      <c r="J459" s="272">
        <v>0</v>
      </c>
      <c r="K459" s="272">
        <v>0</v>
      </c>
      <c r="L459" s="272">
        <v>0</v>
      </c>
      <c r="M459" s="272">
        <v>0</v>
      </c>
      <c r="N459" s="272">
        <v>0</v>
      </c>
      <c r="O459" s="272">
        <v>0</v>
      </c>
      <c r="P459" s="272">
        <f t="shared" si="138"/>
        <v>0</v>
      </c>
      <c r="Q459" s="272">
        <v>0</v>
      </c>
      <c r="R459" s="272">
        <v>0</v>
      </c>
      <c r="S459" s="272">
        <v>0</v>
      </c>
      <c r="T459" s="272">
        <v>0</v>
      </c>
      <c r="U459" s="272">
        <v>0</v>
      </c>
      <c r="V459" s="272">
        <v>0</v>
      </c>
      <c r="W459" s="272">
        <v>0</v>
      </c>
      <c r="X459" s="272">
        <v>0</v>
      </c>
      <c r="Y459" s="272">
        <v>0</v>
      </c>
      <c r="Z459" s="272">
        <v>0</v>
      </c>
      <c r="AA459" s="272">
        <v>0</v>
      </c>
      <c r="AB459" s="272">
        <v>0</v>
      </c>
      <c r="AC459" s="272">
        <v>0</v>
      </c>
      <c r="AD459" s="272">
        <v>0</v>
      </c>
      <c r="AE459" s="272">
        <v>0</v>
      </c>
      <c r="AF459" s="272">
        <v>0</v>
      </c>
      <c r="AG459" s="170">
        <f t="shared" si="139"/>
        <v>0</v>
      </c>
      <c r="AI459" s="284">
        <f t="shared" si="136"/>
        <v>0</v>
      </c>
      <c r="AJ459" s="284">
        <f t="shared" si="136"/>
        <v>0</v>
      </c>
      <c r="AK459" s="284">
        <f t="shared" si="136"/>
        <v>0</v>
      </c>
      <c r="AL459" s="284">
        <f t="shared" si="135"/>
        <v>0</v>
      </c>
      <c r="AM459" s="284">
        <f t="shared" si="135"/>
        <v>0</v>
      </c>
      <c r="AN459" s="284">
        <f t="shared" si="135"/>
        <v>0</v>
      </c>
      <c r="AO459" s="284">
        <f t="shared" si="135"/>
        <v>0</v>
      </c>
      <c r="AP459" s="284">
        <f t="shared" si="135"/>
        <v>0</v>
      </c>
      <c r="AQ459" s="284">
        <f t="shared" si="135"/>
        <v>0</v>
      </c>
      <c r="AR459" s="284">
        <f t="shared" si="137"/>
        <v>0</v>
      </c>
      <c r="AS459" s="284">
        <f t="shared" si="137"/>
        <v>0</v>
      </c>
      <c r="AT459" s="284">
        <f t="shared" si="137"/>
        <v>0</v>
      </c>
      <c r="AU459" s="280">
        <f t="shared" si="140"/>
        <v>0</v>
      </c>
      <c r="AV459" s="280">
        <f t="shared" si="132"/>
        <v>0</v>
      </c>
      <c r="AW459" s="280">
        <f t="shared" si="132"/>
        <v>0</v>
      </c>
      <c r="AX459" s="280">
        <f t="shared" si="132"/>
        <v>0</v>
      </c>
      <c r="AY459" s="280">
        <f t="shared" si="132"/>
        <v>0</v>
      </c>
      <c r="AZ459" s="280">
        <f t="shared" si="131"/>
        <v>0</v>
      </c>
      <c r="BA459" s="280">
        <f t="shared" si="131"/>
        <v>0</v>
      </c>
      <c r="BB459" s="280">
        <f t="shared" si="131"/>
        <v>0</v>
      </c>
      <c r="BC459" s="280">
        <f t="shared" si="130"/>
        <v>0</v>
      </c>
      <c r="BD459" s="280">
        <f t="shared" si="130"/>
        <v>0</v>
      </c>
      <c r="BE459" s="280">
        <f t="shared" si="130"/>
        <v>0</v>
      </c>
      <c r="BF459" s="280">
        <f t="shared" si="130"/>
        <v>0</v>
      </c>
      <c r="BG459" s="280">
        <f t="shared" si="130"/>
        <v>0</v>
      </c>
      <c r="BH459" s="280">
        <f t="shared" si="130"/>
        <v>0</v>
      </c>
      <c r="BI459" s="280">
        <f t="shared" si="134"/>
        <v>0</v>
      </c>
      <c r="BJ459" s="280">
        <f t="shared" si="134"/>
        <v>0</v>
      </c>
      <c r="BK459" s="280">
        <f t="shared" si="134"/>
        <v>0</v>
      </c>
      <c r="BL459" s="284">
        <f t="shared" si="133"/>
        <v>0</v>
      </c>
    </row>
    <row r="460" spans="1:64" x14ac:dyDescent="0.25">
      <c r="A460" s="268" t="s">
        <v>698</v>
      </c>
      <c r="B460" s="175">
        <v>1.43E-2</v>
      </c>
      <c r="C460" s="175">
        <v>1.43E-2</v>
      </c>
      <c r="D460" s="272">
        <v>0</v>
      </c>
      <c r="E460" s="272">
        <v>0</v>
      </c>
      <c r="F460" s="272">
        <v>0</v>
      </c>
      <c r="G460" s="272">
        <v>0</v>
      </c>
      <c r="H460" s="272">
        <v>0</v>
      </c>
      <c r="I460" s="272">
        <v>0</v>
      </c>
      <c r="J460" s="272">
        <v>0</v>
      </c>
      <c r="K460" s="272">
        <v>0</v>
      </c>
      <c r="L460" s="272">
        <v>0</v>
      </c>
      <c r="M460" s="272">
        <v>0</v>
      </c>
      <c r="N460" s="272">
        <v>0</v>
      </c>
      <c r="O460" s="272">
        <v>0</v>
      </c>
      <c r="P460" s="272">
        <f t="shared" si="138"/>
        <v>0</v>
      </c>
      <c r="Q460" s="272">
        <v>0</v>
      </c>
      <c r="R460" s="272">
        <v>0</v>
      </c>
      <c r="S460" s="272">
        <v>0</v>
      </c>
      <c r="T460" s="272">
        <v>0</v>
      </c>
      <c r="U460" s="272">
        <v>0</v>
      </c>
      <c r="V460" s="272">
        <v>0</v>
      </c>
      <c r="W460" s="272">
        <v>0</v>
      </c>
      <c r="X460" s="272">
        <v>0</v>
      </c>
      <c r="Y460" s="272">
        <v>0</v>
      </c>
      <c r="Z460" s="272">
        <v>0</v>
      </c>
      <c r="AA460" s="272">
        <v>0</v>
      </c>
      <c r="AB460" s="272">
        <v>0</v>
      </c>
      <c r="AC460" s="272">
        <v>0</v>
      </c>
      <c r="AD460" s="272">
        <v>0</v>
      </c>
      <c r="AE460" s="272">
        <v>0</v>
      </c>
      <c r="AF460" s="272">
        <v>0</v>
      </c>
      <c r="AG460" s="170">
        <f t="shared" si="139"/>
        <v>0</v>
      </c>
      <c r="AI460" s="284">
        <f t="shared" si="136"/>
        <v>0</v>
      </c>
      <c r="AJ460" s="284">
        <f t="shared" si="136"/>
        <v>0</v>
      </c>
      <c r="AK460" s="284">
        <f t="shared" si="136"/>
        <v>0</v>
      </c>
      <c r="AL460" s="284">
        <f t="shared" si="135"/>
        <v>0</v>
      </c>
      <c r="AM460" s="284">
        <f t="shared" si="135"/>
        <v>0</v>
      </c>
      <c r="AN460" s="284">
        <f t="shared" si="135"/>
        <v>0</v>
      </c>
      <c r="AO460" s="284">
        <f t="shared" si="135"/>
        <v>0</v>
      </c>
      <c r="AP460" s="284">
        <f t="shared" si="135"/>
        <v>0</v>
      </c>
      <c r="AQ460" s="284">
        <f t="shared" si="135"/>
        <v>0</v>
      </c>
      <c r="AR460" s="284">
        <f t="shared" si="137"/>
        <v>0</v>
      </c>
      <c r="AS460" s="284">
        <f t="shared" si="137"/>
        <v>0</v>
      </c>
      <c r="AT460" s="284">
        <f t="shared" si="137"/>
        <v>0</v>
      </c>
      <c r="AU460" s="280">
        <f t="shared" si="140"/>
        <v>0</v>
      </c>
      <c r="AV460" s="280">
        <f t="shared" si="132"/>
        <v>0</v>
      </c>
      <c r="AW460" s="280">
        <f t="shared" si="132"/>
        <v>0</v>
      </c>
      <c r="AX460" s="280">
        <f t="shared" si="132"/>
        <v>0</v>
      </c>
      <c r="AY460" s="280">
        <f t="shared" si="132"/>
        <v>0</v>
      </c>
      <c r="AZ460" s="280">
        <f t="shared" si="131"/>
        <v>0</v>
      </c>
      <c r="BA460" s="280">
        <f t="shared" si="131"/>
        <v>0</v>
      </c>
      <c r="BB460" s="280">
        <f t="shared" si="131"/>
        <v>0</v>
      </c>
      <c r="BC460" s="280">
        <f t="shared" si="130"/>
        <v>0</v>
      </c>
      <c r="BD460" s="280">
        <f t="shared" si="130"/>
        <v>0</v>
      </c>
      <c r="BE460" s="280">
        <f t="shared" si="130"/>
        <v>0</v>
      </c>
      <c r="BF460" s="280">
        <f t="shared" si="130"/>
        <v>0</v>
      </c>
      <c r="BG460" s="280">
        <f t="shared" si="130"/>
        <v>0</v>
      </c>
      <c r="BH460" s="280">
        <f t="shared" si="130"/>
        <v>0</v>
      </c>
      <c r="BI460" s="280">
        <f t="shared" si="134"/>
        <v>0</v>
      </c>
      <c r="BJ460" s="280">
        <f t="shared" si="134"/>
        <v>0</v>
      </c>
      <c r="BK460" s="280">
        <f t="shared" si="134"/>
        <v>0</v>
      </c>
      <c r="BL460" s="284">
        <f t="shared" si="133"/>
        <v>0</v>
      </c>
    </row>
    <row r="461" spans="1:64" x14ac:dyDescent="0.25">
      <c r="A461" s="268" t="s">
        <v>451</v>
      </c>
      <c r="B461" s="175">
        <v>1.43E-2</v>
      </c>
      <c r="C461" s="175">
        <v>1.43E-2</v>
      </c>
      <c r="D461" s="272">
        <v>0</v>
      </c>
      <c r="E461" s="272">
        <v>0</v>
      </c>
      <c r="F461" s="272">
        <v>0</v>
      </c>
      <c r="G461" s="272">
        <v>0</v>
      </c>
      <c r="H461" s="272">
        <v>0</v>
      </c>
      <c r="I461" s="272">
        <v>0</v>
      </c>
      <c r="J461" s="272">
        <v>0</v>
      </c>
      <c r="K461" s="272">
        <v>0</v>
      </c>
      <c r="L461" s="272">
        <v>0</v>
      </c>
      <c r="M461" s="272">
        <v>0</v>
      </c>
      <c r="N461" s="272">
        <v>0</v>
      </c>
      <c r="O461" s="272">
        <v>0</v>
      </c>
      <c r="P461" s="272">
        <f t="shared" si="138"/>
        <v>0</v>
      </c>
      <c r="Q461" s="272">
        <v>0</v>
      </c>
      <c r="R461" s="272">
        <v>0</v>
      </c>
      <c r="S461" s="272">
        <v>0</v>
      </c>
      <c r="T461" s="272">
        <v>0</v>
      </c>
      <c r="U461" s="272">
        <v>0</v>
      </c>
      <c r="V461" s="272">
        <v>0</v>
      </c>
      <c r="W461" s="272">
        <v>0</v>
      </c>
      <c r="X461" s="272">
        <v>0</v>
      </c>
      <c r="Y461" s="272">
        <v>0</v>
      </c>
      <c r="Z461" s="272">
        <v>0</v>
      </c>
      <c r="AA461" s="272">
        <v>0</v>
      </c>
      <c r="AB461" s="272">
        <v>0</v>
      </c>
      <c r="AC461" s="272">
        <v>0</v>
      </c>
      <c r="AD461" s="272">
        <v>0</v>
      </c>
      <c r="AE461" s="272">
        <v>0</v>
      </c>
      <c r="AF461" s="272">
        <v>0</v>
      </c>
      <c r="AG461" s="170">
        <f t="shared" si="139"/>
        <v>0</v>
      </c>
      <c r="AI461" s="284">
        <f t="shared" si="136"/>
        <v>0</v>
      </c>
      <c r="AJ461" s="284">
        <f t="shared" si="136"/>
        <v>0</v>
      </c>
      <c r="AK461" s="284">
        <f t="shared" si="136"/>
        <v>0</v>
      </c>
      <c r="AL461" s="284">
        <f t="shared" si="135"/>
        <v>0</v>
      </c>
      <c r="AM461" s="284">
        <f t="shared" si="135"/>
        <v>0</v>
      </c>
      <c r="AN461" s="284">
        <f t="shared" si="135"/>
        <v>0</v>
      </c>
      <c r="AO461" s="284">
        <f t="shared" si="135"/>
        <v>0</v>
      </c>
      <c r="AP461" s="284">
        <f t="shared" si="135"/>
        <v>0</v>
      </c>
      <c r="AQ461" s="284">
        <f t="shared" si="135"/>
        <v>0</v>
      </c>
      <c r="AR461" s="284">
        <f t="shared" si="137"/>
        <v>0</v>
      </c>
      <c r="AS461" s="284">
        <f t="shared" si="137"/>
        <v>0</v>
      </c>
      <c r="AT461" s="284">
        <f t="shared" si="137"/>
        <v>0</v>
      </c>
      <c r="AU461" s="280">
        <f t="shared" si="140"/>
        <v>0</v>
      </c>
      <c r="AV461" s="280">
        <f t="shared" si="132"/>
        <v>0</v>
      </c>
      <c r="AW461" s="280">
        <f t="shared" si="132"/>
        <v>0</v>
      </c>
      <c r="AX461" s="280">
        <f t="shared" si="132"/>
        <v>0</v>
      </c>
      <c r="AY461" s="280">
        <f t="shared" si="132"/>
        <v>0</v>
      </c>
      <c r="AZ461" s="280">
        <f t="shared" si="131"/>
        <v>0</v>
      </c>
      <c r="BA461" s="280">
        <f t="shared" si="131"/>
        <v>0</v>
      </c>
      <c r="BB461" s="280">
        <f t="shared" si="131"/>
        <v>0</v>
      </c>
      <c r="BC461" s="280">
        <f t="shared" si="130"/>
        <v>0</v>
      </c>
      <c r="BD461" s="280">
        <f t="shared" si="130"/>
        <v>0</v>
      </c>
      <c r="BE461" s="280">
        <f t="shared" si="130"/>
        <v>0</v>
      </c>
      <c r="BF461" s="280">
        <f t="shared" si="130"/>
        <v>0</v>
      </c>
      <c r="BG461" s="280">
        <f t="shared" si="130"/>
        <v>0</v>
      </c>
      <c r="BH461" s="280">
        <f t="shared" si="130"/>
        <v>0</v>
      </c>
      <c r="BI461" s="280">
        <f t="shared" si="134"/>
        <v>0</v>
      </c>
      <c r="BJ461" s="280">
        <f t="shared" si="134"/>
        <v>0</v>
      </c>
      <c r="BK461" s="280">
        <f t="shared" si="134"/>
        <v>0</v>
      </c>
      <c r="BL461" s="284">
        <f t="shared" si="133"/>
        <v>0</v>
      </c>
    </row>
    <row r="462" spans="1:64" x14ac:dyDescent="0.25">
      <c r="A462" s="268" t="s">
        <v>452</v>
      </c>
      <c r="B462" s="175">
        <v>1.43E-2</v>
      </c>
      <c r="C462" s="175">
        <v>1.43E-2</v>
      </c>
      <c r="D462" s="272">
        <v>19578.8</v>
      </c>
      <c r="E462" s="272">
        <v>19578.8</v>
      </c>
      <c r="F462" s="272">
        <v>19578.8</v>
      </c>
      <c r="G462" s="272">
        <v>19578.8</v>
      </c>
      <c r="H462" s="272">
        <v>19578.8</v>
      </c>
      <c r="I462" s="272">
        <v>19578.8</v>
      </c>
      <c r="J462" s="272">
        <v>19578.8</v>
      </c>
      <c r="K462" s="272">
        <v>19578.8</v>
      </c>
      <c r="L462" s="272">
        <v>19578.8</v>
      </c>
      <c r="M462" s="272">
        <v>19578.8</v>
      </c>
      <c r="N462" s="272">
        <v>19578.8</v>
      </c>
      <c r="O462" s="272">
        <v>19578.8</v>
      </c>
      <c r="P462" s="272">
        <f t="shared" si="138"/>
        <v>234945.59999999995</v>
      </c>
      <c r="Q462" s="272">
        <v>19578.8</v>
      </c>
      <c r="R462" s="272">
        <v>19578.8</v>
      </c>
      <c r="S462" s="272">
        <v>19578.8</v>
      </c>
      <c r="T462" s="272">
        <v>19578.8</v>
      </c>
      <c r="U462" s="272">
        <v>19578.8</v>
      </c>
      <c r="V462" s="272">
        <v>19578.8</v>
      </c>
      <c r="W462" s="272">
        <v>19578.8</v>
      </c>
      <c r="X462" s="272">
        <v>19578.8</v>
      </c>
      <c r="Y462" s="272">
        <v>19578.8</v>
      </c>
      <c r="Z462" s="272">
        <v>19578.8</v>
      </c>
      <c r="AA462" s="272">
        <v>19578.8</v>
      </c>
      <c r="AB462" s="272">
        <v>19578.8</v>
      </c>
      <c r="AC462" s="272">
        <v>19578.8</v>
      </c>
      <c r="AD462" s="272">
        <v>19578.8</v>
      </c>
      <c r="AE462" s="272">
        <v>19578.8</v>
      </c>
      <c r="AF462" s="272">
        <v>19578.8</v>
      </c>
      <c r="AG462" s="170">
        <f t="shared" si="139"/>
        <v>234945.59999999995</v>
      </c>
      <c r="AI462" s="284">
        <f t="shared" si="136"/>
        <v>23.33</v>
      </c>
      <c r="AJ462" s="284">
        <f t="shared" si="136"/>
        <v>23.33</v>
      </c>
      <c r="AK462" s="284">
        <f t="shared" si="136"/>
        <v>23.33</v>
      </c>
      <c r="AL462" s="284">
        <f t="shared" si="135"/>
        <v>23.33</v>
      </c>
      <c r="AM462" s="284">
        <f t="shared" si="135"/>
        <v>23.33</v>
      </c>
      <c r="AN462" s="284">
        <f t="shared" si="135"/>
        <v>23.33</v>
      </c>
      <c r="AO462" s="284">
        <f t="shared" si="135"/>
        <v>23.33</v>
      </c>
      <c r="AP462" s="284">
        <f t="shared" si="135"/>
        <v>23.33</v>
      </c>
      <c r="AQ462" s="284">
        <f t="shared" si="135"/>
        <v>23.33</v>
      </c>
      <c r="AR462" s="284">
        <f t="shared" si="137"/>
        <v>23.33</v>
      </c>
      <c r="AS462" s="284">
        <f t="shared" si="137"/>
        <v>23.33</v>
      </c>
      <c r="AT462" s="284">
        <f t="shared" si="137"/>
        <v>23.33</v>
      </c>
      <c r="AU462" s="280">
        <f t="shared" si="140"/>
        <v>279.95999999999992</v>
      </c>
      <c r="AV462" s="280">
        <f t="shared" si="132"/>
        <v>23.33</v>
      </c>
      <c r="AW462" s="280">
        <f t="shared" si="132"/>
        <v>23.33</v>
      </c>
      <c r="AX462" s="280">
        <f t="shared" si="132"/>
        <v>23.33</v>
      </c>
      <c r="AY462" s="280">
        <f t="shared" si="132"/>
        <v>23.33</v>
      </c>
      <c r="AZ462" s="280">
        <f t="shared" si="131"/>
        <v>23.33</v>
      </c>
      <c r="BA462" s="280">
        <f t="shared" si="131"/>
        <v>23.33</v>
      </c>
      <c r="BB462" s="280">
        <f t="shared" si="131"/>
        <v>23.33</v>
      </c>
      <c r="BC462" s="280">
        <f t="shared" si="130"/>
        <v>23.33</v>
      </c>
      <c r="BD462" s="280">
        <f t="shared" si="130"/>
        <v>23.33</v>
      </c>
      <c r="BE462" s="280">
        <f t="shared" si="130"/>
        <v>23.33</v>
      </c>
      <c r="BF462" s="280">
        <f t="shared" si="130"/>
        <v>23.33</v>
      </c>
      <c r="BG462" s="280">
        <f t="shared" si="130"/>
        <v>23.33</v>
      </c>
      <c r="BH462" s="280">
        <f t="shared" si="130"/>
        <v>23.33</v>
      </c>
      <c r="BI462" s="280">
        <f t="shared" si="134"/>
        <v>23.33</v>
      </c>
      <c r="BJ462" s="280">
        <f t="shared" si="134"/>
        <v>23.33</v>
      </c>
      <c r="BK462" s="280">
        <f t="shared" si="134"/>
        <v>23.33</v>
      </c>
      <c r="BL462" s="284">
        <f t="shared" si="133"/>
        <v>279.95999999999992</v>
      </c>
    </row>
    <row r="463" spans="1:64" x14ac:dyDescent="0.25">
      <c r="A463" s="268" t="s">
        <v>699</v>
      </c>
      <c r="B463" s="175">
        <v>1.43E-2</v>
      </c>
      <c r="C463" s="175">
        <v>1.43E-2</v>
      </c>
      <c r="D463" s="272">
        <v>0</v>
      </c>
      <c r="E463" s="272">
        <v>0</v>
      </c>
      <c r="F463" s="272">
        <v>0</v>
      </c>
      <c r="G463" s="272">
        <v>0</v>
      </c>
      <c r="H463" s="272">
        <v>0</v>
      </c>
      <c r="I463" s="272">
        <v>0</v>
      </c>
      <c r="J463" s="272">
        <v>0</v>
      </c>
      <c r="K463" s="272">
        <v>0</v>
      </c>
      <c r="L463" s="272">
        <v>0</v>
      </c>
      <c r="M463" s="272">
        <v>0</v>
      </c>
      <c r="N463" s="272">
        <v>0</v>
      </c>
      <c r="O463" s="272">
        <v>0</v>
      </c>
      <c r="P463" s="272">
        <f t="shared" si="138"/>
        <v>0</v>
      </c>
      <c r="Q463" s="272">
        <v>0</v>
      </c>
      <c r="R463" s="272">
        <v>0</v>
      </c>
      <c r="S463" s="272">
        <v>0</v>
      </c>
      <c r="T463" s="272">
        <v>0</v>
      </c>
      <c r="U463" s="272">
        <v>0</v>
      </c>
      <c r="V463" s="272">
        <v>0</v>
      </c>
      <c r="W463" s="272">
        <v>0</v>
      </c>
      <c r="X463" s="272">
        <v>0</v>
      </c>
      <c r="Y463" s="272">
        <v>0</v>
      </c>
      <c r="Z463" s="272">
        <v>0</v>
      </c>
      <c r="AA463" s="272">
        <v>0</v>
      </c>
      <c r="AB463" s="272">
        <v>0</v>
      </c>
      <c r="AC463" s="272">
        <v>0</v>
      </c>
      <c r="AD463" s="272">
        <v>0</v>
      </c>
      <c r="AE463" s="272">
        <v>0</v>
      </c>
      <c r="AF463" s="272">
        <v>0</v>
      </c>
      <c r="AG463" s="170">
        <f t="shared" si="139"/>
        <v>0</v>
      </c>
      <c r="AI463" s="284">
        <f t="shared" si="136"/>
        <v>0</v>
      </c>
      <c r="AJ463" s="284">
        <f t="shared" si="136"/>
        <v>0</v>
      </c>
      <c r="AK463" s="284">
        <f t="shared" si="136"/>
        <v>0</v>
      </c>
      <c r="AL463" s="284">
        <f t="shared" si="135"/>
        <v>0</v>
      </c>
      <c r="AM463" s="284">
        <f t="shared" si="135"/>
        <v>0</v>
      </c>
      <c r="AN463" s="284">
        <f t="shared" si="135"/>
        <v>0</v>
      </c>
      <c r="AO463" s="284">
        <f t="shared" si="135"/>
        <v>0</v>
      </c>
      <c r="AP463" s="284">
        <f t="shared" si="135"/>
        <v>0</v>
      </c>
      <c r="AQ463" s="284">
        <f t="shared" si="135"/>
        <v>0</v>
      </c>
      <c r="AR463" s="284">
        <f t="shared" si="137"/>
        <v>0</v>
      </c>
      <c r="AS463" s="284">
        <f t="shared" si="137"/>
        <v>0</v>
      </c>
      <c r="AT463" s="284">
        <f t="shared" si="137"/>
        <v>0</v>
      </c>
      <c r="AU463" s="280">
        <f t="shared" si="140"/>
        <v>0</v>
      </c>
      <c r="AV463" s="280">
        <f t="shared" si="132"/>
        <v>0</v>
      </c>
      <c r="AW463" s="280">
        <f t="shared" si="132"/>
        <v>0</v>
      </c>
      <c r="AX463" s="280">
        <f t="shared" si="132"/>
        <v>0</v>
      </c>
      <c r="AY463" s="280">
        <f t="shared" si="132"/>
        <v>0</v>
      </c>
      <c r="AZ463" s="280">
        <f t="shared" si="131"/>
        <v>0</v>
      </c>
      <c r="BA463" s="280">
        <f t="shared" si="131"/>
        <v>0</v>
      </c>
      <c r="BB463" s="280">
        <f t="shared" si="131"/>
        <v>0</v>
      </c>
      <c r="BC463" s="280">
        <f t="shared" si="130"/>
        <v>0</v>
      </c>
      <c r="BD463" s="280">
        <f t="shared" si="130"/>
        <v>0</v>
      </c>
      <c r="BE463" s="280">
        <f t="shared" si="130"/>
        <v>0</v>
      </c>
      <c r="BF463" s="280">
        <f t="shared" ref="BF463:BK510" si="141">ROUND(AA463*$C463/12,2)</f>
        <v>0</v>
      </c>
      <c r="BG463" s="280">
        <f t="shared" si="141"/>
        <v>0</v>
      </c>
      <c r="BH463" s="280">
        <f t="shared" si="141"/>
        <v>0</v>
      </c>
      <c r="BI463" s="280">
        <f t="shared" si="134"/>
        <v>0</v>
      </c>
      <c r="BJ463" s="280">
        <f t="shared" si="134"/>
        <v>0</v>
      </c>
      <c r="BK463" s="280">
        <f t="shared" si="134"/>
        <v>0</v>
      </c>
      <c r="BL463" s="284">
        <f t="shared" si="133"/>
        <v>0</v>
      </c>
    </row>
    <row r="464" spans="1:64" x14ac:dyDescent="0.25">
      <c r="A464" s="268" t="s">
        <v>453</v>
      </c>
      <c r="B464" s="175">
        <v>1.43E-2</v>
      </c>
      <c r="C464" s="175">
        <v>1.43E-2</v>
      </c>
      <c r="D464" s="272">
        <v>1038.6099999999999</v>
      </c>
      <c r="E464" s="272">
        <v>1038.6099999999999</v>
      </c>
      <c r="F464" s="272">
        <v>1038.6099999999999</v>
      </c>
      <c r="G464" s="272">
        <v>1038.6099999999999</v>
      </c>
      <c r="H464" s="272">
        <v>1038.6099999999999</v>
      </c>
      <c r="I464" s="272">
        <v>1038.6099999999999</v>
      </c>
      <c r="J464" s="272">
        <v>1038.6099999999999</v>
      </c>
      <c r="K464" s="272">
        <v>1038.6099999999999</v>
      </c>
      <c r="L464" s="272">
        <v>1038.6099999999999</v>
      </c>
      <c r="M464" s="272">
        <v>1038.6099999999999</v>
      </c>
      <c r="N464" s="272">
        <v>1038.6099999999999</v>
      </c>
      <c r="O464" s="272">
        <v>1038.6099999999999</v>
      </c>
      <c r="P464" s="272">
        <f t="shared" si="138"/>
        <v>12463.320000000002</v>
      </c>
      <c r="Q464" s="272">
        <v>1038.6099999999999</v>
      </c>
      <c r="R464" s="272">
        <v>1038.6099999999999</v>
      </c>
      <c r="S464" s="272">
        <v>1038.6099999999999</v>
      </c>
      <c r="T464" s="272">
        <v>1038.6099999999999</v>
      </c>
      <c r="U464" s="272">
        <v>1038.6099999999999</v>
      </c>
      <c r="V464" s="272">
        <v>1038.6099999999999</v>
      </c>
      <c r="W464" s="272">
        <v>1038.6099999999999</v>
      </c>
      <c r="X464" s="272">
        <v>1038.6099999999999</v>
      </c>
      <c r="Y464" s="272">
        <v>1038.6099999999999</v>
      </c>
      <c r="Z464" s="272">
        <v>1038.6099999999999</v>
      </c>
      <c r="AA464" s="272">
        <v>1038.6099999999999</v>
      </c>
      <c r="AB464" s="272">
        <v>1038.6099999999999</v>
      </c>
      <c r="AC464" s="272">
        <v>1038.6099999999999</v>
      </c>
      <c r="AD464" s="272">
        <v>1038.6099999999999</v>
      </c>
      <c r="AE464" s="272">
        <v>1038.6099999999999</v>
      </c>
      <c r="AF464" s="272">
        <v>1038.6099999999999</v>
      </c>
      <c r="AG464" s="170">
        <f t="shared" si="139"/>
        <v>12463.320000000002</v>
      </c>
      <c r="AI464" s="284">
        <f t="shared" si="136"/>
        <v>1.24</v>
      </c>
      <c r="AJ464" s="284">
        <f t="shared" si="136"/>
        <v>1.24</v>
      </c>
      <c r="AK464" s="284">
        <f t="shared" si="136"/>
        <v>1.24</v>
      </c>
      <c r="AL464" s="284">
        <f t="shared" si="135"/>
        <v>1.24</v>
      </c>
      <c r="AM464" s="284">
        <f t="shared" si="135"/>
        <v>1.24</v>
      </c>
      <c r="AN464" s="284">
        <f t="shared" si="135"/>
        <v>1.24</v>
      </c>
      <c r="AO464" s="284">
        <f t="shared" si="135"/>
        <v>1.24</v>
      </c>
      <c r="AP464" s="284">
        <f t="shared" si="135"/>
        <v>1.24</v>
      </c>
      <c r="AQ464" s="284">
        <f t="shared" si="135"/>
        <v>1.24</v>
      </c>
      <c r="AR464" s="284">
        <f t="shared" si="137"/>
        <v>1.24</v>
      </c>
      <c r="AS464" s="284">
        <f t="shared" si="137"/>
        <v>1.24</v>
      </c>
      <c r="AT464" s="284">
        <f t="shared" si="137"/>
        <v>1.24</v>
      </c>
      <c r="AU464" s="280">
        <f t="shared" si="140"/>
        <v>14.88</v>
      </c>
      <c r="AV464" s="280">
        <f t="shared" si="132"/>
        <v>1.24</v>
      </c>
      <c r="AW464" s="280">
        <f t="shared" si="132"/>
        <v>1.24</v>
      </c>
      <c r="AX464" s="280">
        <f t="shared" si="132"/>
        <v>1.24</v>
      </c>
      <c r="AY464" s="280">
        <f t="shared" si="132"/>
        <v>1.24</v>
      </c>
      <c r="AZ464" s="280">
        <f t="shared" si="131"/>
        <v>1.24</v>
      </c>
      <c r="BA464" s="280">
        <f t="shared" si="131"/>
        <v>1.24</v>
      </c>
      <c r="BB464" s="280">
        <f t="shared" si="131"/>
        <v>1.24</v>
      </c>
      <c r="BC464" s="280">
        <f t="shared" si="131"/>
        <v>1.24</v>
      </c>
      <c r="BD464" s="280">
        <f t="shared" si="131"/>
        <v>1.24</v>
      </c>
      <c r="BE464" s="280">
        <f t="shared" si="131"/>
        <v>1.24</v>
      </c>
      <c r="BF464" s="280">
        <f t="shared" si="141"/>
        <v>1.24</v>
      </c>
      <c r="BG464" s="280">
        <f t="shared" si="141"/>
        <v>1.24</v>
      </c>
      <c r="BH464" s="280">
        <f t="shared" si="141"/>
        <v>1.24</v>
      </c>
      <c r="BI464" s="280">
        <f t="shared" si="134"/>
        <v>1.24</v>
      </c>
      <c r="BJ464" s="280">
        <f t="shared" si="134"/>
        <v>1.24</v>
      </c>
      <c r="BK464" s="280">
        <f t="shared" si="134"/>
        <v>1.24</v>
      </c>
      <c r="BL464" s="284">
        <f t="shared" si="133"/>
        <v>14.88</v>
      </c>
    </row>
    <row r="465" spans="1:64" x14ac:dyDescent="0.25">
      <c r="A465" s="268" t="s">
        <v>700</v>
      </c>
      <c r="B465" s="175">
        <v>1.43E-2</v>
      </c>
      <c r="C465" s="175">
        <v>1.43E-2</v>
      </c>
      <c r="D465" s="272">
        <v>0</v>
      </c>
      <c r="E465" s="272">
        <v>0</v>
      </c>
      <c r="F465" s="272">
        <v>0</v>
      </c>
      <c r="G465" s="272">
        <v>0</v>
      </c>
      <c r="H465" s="272">
        <v>0</v>
      </c>
      <c r="I465" s="272">
        <v>0</v>
      </c>
      <c r="J465" s="272">
        <v>0</v>
      </c>
      <c r="K465" s="272">
        <v>0</v>
      </c>
      <c r="L465" s="272">
        <v>0</v>
      </c>
      <c r="M465" s="272">
        <v>0</v>
      </c>
      <c r="N465" s="272">
        <v>0</v>
      </c>
      <c r="O465" s="272">
        <v>0</v>
      </c>
      <c r="P465" s="272">
        <f t="shared" si="138"/>
        <v>0</v>
      </c>
      <c r="Q465" s="272">
        <v>0</v>
      </c>
      <c r="R465" s="272">
        <v>0</v>
      </c>
      <c r="S465" s="272">
        <v>0</v>
      </c>
      <c r="T465" s="272">
        <v>0</v>
      </c>
      <c r="U465" s="272">
        <v>0</v>
      </c>
      <c r="V465" s="272">
        <v>0</v>
      </c>
      <c r="W465" s="272">
        <v>0</v>
      </c>
      <c r="X465" s="272">
        <v>0</v>
      </c>
      <c r="Y465" s="272">
        <v>0</v>
      </c>
      <c r="Z465" s="272">
        <v>0</v>
      </c>
      <c r="AA465" s="272">
        <v>0</v>
      </c>
      <c r="AB465" s="272">
        <v>0</v>
      </c>
      <c r="AC465" s="272">
        <v>0</v>
      </c>
      <c r="AD465" s="272">
        <v>0</v>
      </c>
      <c r="AE465" s="272">
        <v>0</v>
      </c>
      <c r="AF465" s="272">
        <v>0</v>
      </c>
      <c r="AG465" s="170">
        <f t="shared" si="139"/>
        <v>0</v>
      </c>
      <c r="AI465" s="284">
        <f t="shared" si="136"/>
        <v>0</v>
      </c>
      <c r="AJ465" s="284">
        <f t="shared" si="136"/>
        <v>0</v>
      </c>
      <c r="AK465" s="284">
        <f t="shared" si="136"/>
        <v>0</v>
      </c>
      <c r="AL465" s="284">
        <f t="shared" si="135"/>
        <v>0</v>
      </c>
      <c r="AM465" s="284">
        <f t="shared" si="135"/>
        <v>0</v>
      </c>
      <c r="AN465" s="284">
        <f t="shared" si="135"/>
        <v>0</v>
      </c>
      <c r="AO465" s="284">
        <f t="shared" si="135"/>
        <v>0</v>
      </c>
      <c r="AP465" s="284">
        <f t="shared" si="135"/>
        <v>0</v>
      </c>
      <c r="AQ465" s="284">
        <f t="shared" si="135"/>
        <v>0</v>
      </c>
      <c r="AR465" s="284">
        <f t="shared" si="137"/>
        <v>0</v>
      </c>
      <c r="AS465" s="284">
        <f t="shared" si="137"/>
        <v>0</v>
      </c>
      <c r="AT465" s="284">
        <f t="shared" si="137"/>
        <v>0</v>
      </c>
      <c r="AU465" s="280">
        <f t="shared" si="140"/>
        <v>0</v>
      </c>
      <c r="AV465" s="280">
        <f t="shared" si="132"/>
        <v>0</v>
      </c>
      <c r="AW465" s="280">
        <f t="shared" si="132"/>
        <v>0</v>
      </c>
      <c r="AX465" s="280">
        <f t="shared" si="132"/>
        <v>0</v>
      </c>
      <c r="AY465" s="280">
        <f t="shared" si="132"/>
        <v>0</v>
      </c>
      <c r="AZ465" s="280">
        <f t="shared" si="131"/>
        <v>0</v>
      </c>
      <c r="BA465" s="280">
        <f t="shared" si="131"/>
        <v>0</v>
      </c>
      <c r="BB465" s="280">
        <f t="shared" si="131"/>
        <v>0</v>
      </c>
      <c r="BC465" s="280">
        <f t="shared" si="131"/>
        <v>0</v>
      </c>
      <c r="BD465" s="280">
        <f t="shared" si="131"/>
        <v>0</v>
      </c>
      <c r="BE465" s="280">
        <f t="shared" si="131"/>
        <v>0</v>
      </c>
      <c r="BF465" s="280">
        <f t="shared" si="141"/>
        <v>0</v>
      </c>
      <c r="BG465" s="280">
        <f t="shared" si="141"/>
        <v>0</v>
      </c>
      <c r="BH465" s="280">
        <f t="shared" si="141"/>
        <v>0</v>
      </c>
      <c r="BI465" s="280">
        <f t="shared" si="134"/>
        <v>0</v>
      </c>
      <c r="BJ465" s="280">
        <f t="shared" si="134"/>
        <v>0</v>
      </c>
      <c r="BK465" s="280">
        <f t="shared" si="134"/>
        <v>0</v>
      </c>
      <c r="BL465" s="284">
        <f t="shared" si="133"/>
        <v>0</v>
      </c>
    </row>
    <row r="466" spans="1:64" x14ac:dyDescent="0.25">
      <c r="A466" s="268" t="s">
        <v>454</v>
      </c>
      <c r="B466" s="175">
        <v>1.43E-2</v>
      </c>
      <c r="C466" s="175">
        <v>1.43E-2</v>
      </c>
      <c r="D466" s="272">
        <v>0</v>
      </c>
      <c r="E466" s="272">
        <v>0</v>
      </c>
      <c r="F466" s="272">
        <v>0</v>
      </c>
      <c r="G466" s="272">
        <v>0</v>
      </c>
      <c r="H466" s="272">
        <v>0</v>
      </c>
      <c r="I466" s="272">
        <v>0</v>
      </c>
      <c r="J466" s="272">
        <v>0</v>
      </c>
      <c r="K466" s="272">
        <v>0</v>
      </c>
      <c r="L466" s="272">
        <v>0</v>
      </c>
      <c r="M466" s="272">
        <v>0</v>
      </c>
      <c r="N466" s="272">
        <v>0</v>
      </c>
      <c r="O466" s="272">
        <v>0</v>
      </c>
      <c r="P466" s="272">
        <f t="shared" si="138"/>
        <v>0</v>
      </c>
      <c r="Q466" s="272">
        <v>0</v>
      </c>
      <c r="R466" s="272">
        <v>0</v>
      </c>
      <c r="S466" s="272">
        <v>0</v>
      </c>
      <c r="T466" s="272">
        <v>0</v>
      </c>
      <c r="U466" s="272">
        <v>0</v>
      </c>
      <c r="V466" s="272">
        <v>0</v>
      </c>
      <c r="W466" s="272">
        <v>0</v>
      </c>
      <c r="X466" s="272">
        <v>0</v>
      </c>
      <c r="Y466" s="272">
        <v>0</v>
      </c>
      <c r="Z466" s="272">
        <v>0</v>
      </c>
      <c r="AA466" s="272">
        <v>0</v>
      </c>
      <c r="AB466" s="272">
        <v>0</v>
      </c>
      <c r="AC466" s="272">
        <v>0</v>
      </c>
      <c r="AD466" s="272">
        <v>0</v>
      </c>
      <c r="AE466" s="272">
        <v>0</v>
      </c>
      <c r="AF466" s="272">
        <v>0</v>
      </c>
      <c r="AG466" s="170">
        <f t="shared" si="139"/>
        <v>0</v>
      </c>
      <c r="AI466" s="284">
        <f t="shared" si="136"/>
        <v>0</v>
      </c>
      <c r="AJ466" s="284">
        <f t="shared" si="136"/>
        <v>0</v>
      </c>
      <c r="AK466" s="284">
        <f t="shared" si="136"/>
        <v>0</v>
      </c>
      <c r="AL466" s="284">
        <f t="shared" si="135"/>
        <v>0</v>
      </c>
      <c r="AM466" s="284">
        <f t="shared" si="135"/>
        <v>0</v>
      </c>
      <c r="AN466" s="284">
        <f t="shared" si="135"/>
        <v>0</v>
      </c>
      <c r="AO466" s="284">
        <f t="shared" si="135"/>
        <v>0</v>
      </c>
      <c r="AP466" s="284">
        <f t="shared" si="135"/>
        <v>0</v>
      </c>
      <c r="AQ466" s="284">
        <f t="shared" si="135"/>
        <v>0</v>
      </c>
      <c r="AR466" s="284">
        <f t="shared" si="137"/>
        <v>0</v>
      </c>
      <c r="AS466" s="284">
        <f t="shared" si="137"/>
        <v>0</v>
      </c>
      <c r="AT466" s="284">
        <f t="shared" si="137"/>
        <v>0</v>
      </c>
      <c r="AU466" s="280">
        <f t="shared" si="140"/>
        <v>0</v>
      </c>
      <c r="AV466" s="280">
        <f t="shared" si="132"/>
        <v>0</v>
      </c>
      <c r="AW466" s="280">
        <f t="shared" si="132"/>
        <v>0</v>
      </c>
      <c r="AX466" s="280">
        <f t="shared" si="132"/>
        <v>0</v>
      </c>
      <c r="AY466" s="280">
        <f t="shared" si="132"/>
        <v>0</v>
      </c>
      <c r="AZ466" s="280">
        <f t="shared" si="131"/>
        <v>0</v>
      </c>
      <c r="BA466" s="280">
        <f t="shared" si="131"/>
        <v>0</v>
      </c>
      <c r="BB466" s="280">
        <f t="shared" si="131"/>
        <v>0</v>
      </c>
      <c r="BC466" s="280">
        <f t="shared" si="131"/>
        <v>0</v>
      </c>
      <c r="BD466" s="280">
        <f t="shared" si="131"/>
        <v>0</v>
      </c>
      <c r="BE466" s="280">
        <f t="shared" si="131"/>
        <v>0</v>
      </c>
      <c r="BF466" s="280">
        <f t="shared" si="141"/>
        <v>0</v>
      </c>
      <c r="BG466" s="280">
        <f t="shared" si="141"/>
        <v>0</v>
      </c>
      <c r="BH466" s="280">
        <f t="shared" si="141"/>
        <v>0</v>
      </c>
      <c r="BI466" s="280">
        <f t="shared" si="134"/>
        <v>0</v>
      </c>
      <c r="BJ466" s="280">
        <f t="shared" si="134"/>
        <v>0</v>
      </c>
      <c r="BK466" s="280">
        <f t="shared" si="134"/>
        <v>0</v>
      </c>
      <c r="BL466" s="284">
        <f t="shared" si="133"/>
        <v>0</v>
      </c>
    </row>
    <row r="467" spans="1:64" x14ac:dyDescent="0.25">
      <c r="A467" s="268" t="s">
        <v>701</v>
      </c>
      <c r="B467" s="175">
        <v>1.43E-2</v>
      </c>
      <c r="C467" s="175">
        <v>1.43E-2</v>
      </c>
      <c r="D467" s="272">
        <v>0</v>
      </c>
      <c r="E467" s="272">
        <v>0</v>
      </c>
      <c r="F467" s="272">
        <v>0</v>
      </c>
      <c r="G467" s="272">
        <v>0</v>
      </c>
      <c r="H467" s="272">
        <v>0</v>
      </c>
      <c r="I467" s="272">
        <v>0</v>
      </c>
      <c r="J467" s="272">
        <v>0</v>
      </c>
      <c r="K467" s="272">
        <v>0</v>
      </c>
      <c r="L467" s="272">
        <v>0</v>
      </c>
      <c r="M467" s="272">
        <v>0</v>
      </c>
      <c r="N467" s="272">
        <v>0</v>
      </c>
      <c r="O467" s="272">
        <v>0</v>
      </c>
      <c r="P467" s="272">
        <f t="shared" si="138"/>
        <v>0</v>
      </c>
      <c r="Q467" s="272">
        <v>0</v>
      </c>
      <c r="R467" s="272">
        <v>0</v>
      </c>
      <c r="S467" s="272">
        <v>0</v>
      </c>
      <c r="T467" s="272">
        <v>0</v>
      </c>
      <c r="U467" s="272">
        <v>0</v>
      </c>
      <c r="V467" s="272">
        <v>0</v>
      </c>
      <c r="W467" s="272">
        <v>0</v>
      </c>
      <c r="X467" s="272">
        <v>0</v>
      </c>
      <c r="Y467" s="272">
        <v>0</v>
      </c>
      <c r="Z467" s="272">
        <v>0</v>
      </c>
      <c r="AA467" s="272">
        <v>0</v>
      </c>
      <c r="AB467" s="272">
        <v>0</v>
      </c>
      <c r="AC467" s="272">
        <v>0</v>
      </c>
      <c r="AD467" s="272">
        <v>0</v>
      </c>
      <c r="AE467" s="272">
        <v>0</v>
      </c>
      <c r="AF467" s="272">
        <v>0</v>
      </c>
      <c r="AG467" s="170">
        <f t="shared" si="139"/>
        <v>0</v>
      </c>
      <c r="AI467" s="284">
        <f t="shared" si="136"/>
        <v>0</v>
      </c>
      <c r="AJ467" s="284">
        <f t="shared" si="136"/>
        <v>0</v>
      </c>
      <c r="AK467" s="284">
        <f t="shared" si="136"/>
        <v>0</v>
      </c>
      <c r="AL467" s="284">
        <f t="shared" si="135"/>
        <v>0</v>
      </c>
      <c r="AM467" s="284">
        <f t="shared" si="135"/>
        <v>0</v>
      </c>
      <c r="AN467" s="284">
        <f t="shared" si="135"/>
        <v>0</v>
      </c>
      <c r="AO467" s="284">
        <f t="shared" si="135"/>
        <v>0</v>
      </c>
      <c r="AP467" s="284">
        <f t="shared" si="135"/>
        <v>0</v>
      </c>
      <c r="AQ467" s="284">
        <f t="shared" si="135"/>
        <v>0</v>
      </c>
      <c r="AR467" s="284">
        <f t="shared" si="137"/>
        <v>0</v>
      </c>
      <c r="AS467" s="284">
        <f t="shared" si="137"/>
        <v>0</v>
      </c>
      <c r="AT467" s="284">
        <f t="shared" si="137"/>
        <v>0</v>
      </c>
      <c r="AU467" s="280">
        <f t="shared" si="140"/>
        <v>0</v>
      </c>
      <c r="AV467" s="280">
        <f t="shared" si="132"/>
        <v>0</v>
      </c>
      <c r="AW467" s="280">
        <f t="shared" si="132"/>
        <v>0</v>
      </c>
      <c r="AX467" s="280">
        <f t="shared" si="132"/>
        <v>0</v>
      </c>
      <c r="AY467" s="280">
        <f t="shared" si="132"/>
        <v>0</v>
      </c>
      <c r="AZ467" s="280">
        <f t="shared" ref="AZ467:BE509" si="142">ROUND(U467*$C467/12,2)</f>
        <v>0</v>
      </c>
      <c r="BA467" s="280">
        <f t="shared" si="142"/>
        <v>0</v>
      </c>
      <c r="BB467" s="280">
        <f t="shared" si="142"/>
        <v>0</v>
      </c>
      <c r="BC467" s="280">
        <f t="shared" si="142"/>
        <v>0</v>
      </c>
      <c r="BD467" s="280">
        <f t="shared" si="142"/>
        <v>0</v>
      </c>
      <c r="BE467" s="280">
        <f t="shared" si="142"/>
        <v>0</v>
      </c>
      <c r="BF467" s="280">
        <f t="shared" si="141"/>
        <v>0</v>
      </c>
      <c r="BG467" s="280">
        <f t="shared" si="141"/>
        <v>0</v>
      </c>
      <c r="BH467" s="280">
        <f t="shared" si="141"/>
        <v>0</v>
      </c>
      <c r="BI467" s="280">
        <f t="shared" si="134"/>
        <v>0</v>
      </c>
      <c r="BJ467" s="280">
        <f t="shared" si="134"/>
        <v>0</v>
      </c>
      <c r="BK467" s="280">
        <f t="shared" si="134"/>
        <v>0</v>
      </c>
      <c r="BL467" s="284">
        <f t="shared" si="133"/>
        <v>0</v>
      </c>
    </row>
    <row r="468" spans="1:64" x14ac:dyDescent="0.25">
      <c r="A468" s="268" t="s">
        <v>455</v>
      </c>
      <c r="B468" s="175">
        <v>1.43E-2</v>
      </c>
      <c r="C468" s="175">
        <v>1.43E-2</v>
      </c>
      <c r="D468" s="272">
        <v>172.93</v>
      </c>
      <c r="E468" s="272">
        <v>172.93</v>
      </c>
      <c r="F468" s="272">
        <v>172.93</v>
      </c>
      <c r="G468" s="272">
        <v>172.93</v>
      </c>
      <c r="H468" s="272">
        <v>172.93</v>
      </c>
      <c r="I468" s="272">
        <v>172.93</v>
      </c>
      <c r="J468" s="272">
        <v>172.93</v>
      </c>
      <c r="K468" s="272">
        <v>172.93</v>
      </c>
      <c r="L468" s="272">
        <v>172.93</v>
      </c>
      <c r="M468" s="272">
        <v>172.93</v>
      </c>
      <c r="N468" s="272">
        <v>172.93</v>
      </c>
      <c r="O468" s="272">
        <v>172.93</v>
      </c>
      <c r="P468" s="272">
        <f t="shared" si="138"/>
        <v>2075.1600000000003</v>
      </c>
      <c r="Q468" s="272">
        <v>172.93</v>
      </c>
      <c r="R468" s="272">
        <v>172.93</v>
      </c>
      <c r="S468" s="272">
        <v>172.93</v>
      </c>
      <c r="T468" s="272">
        <v>172.93</v>
      </c>
      <c r="U468" s="272">
        <v>172.93</v>
      </c>
      <c r="V468" s="272">
        <v>172.93</v>
      </c>
      <c r="W468" s="272">
        <v>172.93</v>
      </c>
      <c r="X468" s="272">
        <v>172.93</v>
      </c>
      <c r="Y468" s="272">
        <v>172.93</v>
      </c>
      <c r="Z468" s="272">
        <v>172.93</v>
      </c>
      <c r="AA468" s="272">
        <v>172.93</v>
      </c>
      <c r="AB468" s="272">
        <v>172.93</v>
      </c>
      <c r="AC468" s="272">
        <v>172.93</v>
      </c>
      <c r="AD468" s="272">
        <v>172.93</v>
      </c>
      <c r="AE468" s="272">
        <v>172.93</v>
      </c>
      <c r="AF468" s="272">
        <v>172.93</v>
      </c>
      <c r="AG468" s="170">
        <f t="shared" si="139"/>
        <v>2075.1600000000003</v>
      </c>
      <c r="AI468" s="284">
        <f t="shared" si="136"/>
        <v>0.21</v>
      </c>
      <c r="AJ468" s="284">
        <f t="shared" si="136"/>
        <v>0.21</v>
      </c>
      <c r="AK468" s="284">
        <f t="shared" si="136"/>
        <v>0.21</v>
      </c>
      <c r="AL468" s="284">
        <f t="shared" si="135"/>
        <v>0.21</v>
      </c>
      <c r="AM468" s="284">
        <f t="shared" si="135"/>
        <v>0.21</v>
      </c>
      <c r="AN468" s="284">
        <f t="shared" si="135"/>
        <v>0.21</v>
      </c>
      <c r="AO468" s="284">
        <f t="shared" si="135"/>
        <v>0.21</v>
      </c>
      <c r="AP468" s="284">
        <f t="shared" si="135"/>
        <v>0.21</v>
      </c>
      <c r="AQ468" s="284">
        <f t="shared" si="135"/>
        <v>0.21</v>
      </c>
      <c r="AR468" s="284">
        <f t="shared" si="137"/>
        <v>0.21</v>
      </c>
      <c r="AS468" s="284">
        <f t="shared" si="137"/>
        <v>0.21</v>
      </c>
      <c r="AT468" s="284">
        <f t="shared" si="137"/>
        <v>0.21</v>
      </c>
      <c r="AU468" s="280">
        <f t="shared" si="140"/>
        <v>2.52</v>
      </c>
      <c r="AV468" s="280">
        <f t="shared" si="132"/>
        <v>0.21</v>
      </c>
      <c r="AW468" s="280">
        <f t="shared" si="132"/>
        <v>0.21</v>
      </c>
      <c r="AX468" s="280">
        <f t="shared" si="132"/>
        <v>0.21</v>
      </c>
      <c r="AY468" s="280">
        <f t="shared" si="132"/>
        <v>0.21</v>
      </c>
      <c r="AZ468" s="280">
        <f t="shared" si="142"/>
        <v>0.21</v>
      </c>
      <c r="BA468" s="280">
        <f t="shared" si="142"/>
        <v>0.21</v>
      </c>
      <c r="BB468" s="280">
        <f t="shared" si="142"/>
        <v>0.21</v>
      </c>
      <c r="BC468" s="280">
        <f t="shared" si="142"/>
        <v>0.21</v>
      </c>
      <c r="BD468" s="280">
        <f t="shared" si="142"/>
        <v>0.21</v>
      </c>
      <c r="BE468" s="280">
        <f t="shared" si="142"/>
        <v>0.21</v>
      </c>
      <c r="BF468" s="280">
        <f t="shared" si="141"/>
        <v>0.21</v>
      </c>
      <c r="BG468" s="280">
        <f t="shared" si="141"/>
        <v>0.21</v>
      </c>
      <c r="BH468" s="280">
        <f t="shared" si="141"/>
        <v>0.21</v>
      </c>
      <c r="BI468" s="280">
        <f t="shared" si="134"/>
        <v>0.21</v>
      </c>
      <c r="BJ468" s="280">
        <f t="shared" si="134"/>
        <v>0.21</v>
      </c>
      <c r="BK468" s="280">
        <f t="shared" si="134"/>
        <v>0.21</v>
      </c>
      <c r="BL468" s="284">
        <f t="shared" si="133"/>
        <v>2.52</v>
      </c>
    </row>
    <row r="469" spans="1:64" x14ac:dyDescent="0.25">
      <c r="A469" s="268" t="s">
        <v>456</v>
      </c>
      <c r="B469" s="175">
        <v>1.43E-2</v>
      </c>
      <c r="C469" s="175">
        <v>1.43E-2</v>
      </c>
      <c r="D469" s="272">
        <v>32616.02</v>
      </c>
      <c r="E469" s="272">
        <v>32616.02</v>
      </c>
      <c r="F469" s="272">
        <v>32616.02</v>
      </c>
      <c r="G469" s="272">
        <v>32616.02</v>
      </c>
      <c r="H469" s="272">
        <v>32616.02</v>
      </c>
      <c r="I469" s="272">
        <v>32616.02</v>
      </c>
      <c r="J469" s="272">
        <v>32616.02</v>
      </c>
      <c r="K469" s="272">
        <v>32616.02</v>
      </c>
      <c r="L469" s="272">
        <v>32616.02</v>
      </c>
      <c r="M469" s="272">
        <v>32616.02</v>
      </c>
      <c r="N469" s="272">
        <v>32616.02</v>
      </c>
      <c r="O469" s="272">
        <v>32616.02</v>
      </c>
      <c r="P469" s="272">
        <f t="shared" si="138"/>
        <v>391392.24000000005</v>
      </c>
      <c r="Q469" s="272">
        <v>32616.02</v>
      </c>
      <c r="R469" s="272">
        <v>32616.02</v>
      </c>
      <c r="S469" s="272">
        <v>32616.02</v>
      </c>
      <c r="T469" s="272">
        <v>32616.02</v>
      </c>
      <c r="U469" s="272">
        <v>32616.02</v>
      </c>
      <c r="V469" s="272">
        <v>32616.02</v>
      </c>
      <c r="W469" s="272">
        <v>32616.02</v>
      </c>
      <c r="X469" s="272">
        <v>32616.02</v>
      </c>
      <c r="Y469" s="272">
        <v>32616.02</v>
      </c>
      <c r="Z469" s="272">
        <v>32616.02</v>
      </c>
      <c r="AA469" s="272">
        <v>32616.02</v>
      </c>
      <c r="AB469" s="272">
        <v>32616.02</v>
      </c>
      <c r="AC469" s="272">
        <v>32616.02</v>
      </c>
      <c r="AD469" s="272">
        <v>32616.02</v>
      </c>
      <c r="AE469" s="272">
        <v>32616.02</v>
      </c>
      <c r="AF469" s="272">
        <v>32616.02</v>
      </c>
      <c r="AG469" s="170">
        <f t="shared" si="139"/>
        <v>391392.24000000005</v>
      </c>
      <c r="AI469" s="284">
        <f t="shared" si="136"/>
        <v>38.869999999999997</v>
      </c>
      <c r="AJ469" s="284">
        <f t="shared" si="136"/>
        <v>38.869999999999997</v>
      </c>
      <c r="AK469" s="284">
        <f t="shared" si="136"/>
        <v>38.869999999999997</v>
      </c>
      <c r="AL469" s="284">
        <f t="shared" si="135"/>
        <v>38.869999999999997</v>
      </c>
      <c r="AM469" s="284">
        <f t="shared" si="135"/>
        <v>38.869999999999997</v>
      </c>
      <c r="AN469" s="284">
        <f t="shared" si="135"/>
        <v>38.869999999999997</v>
      </c>
      <c r="AO469" s="284">
        <f t="shared" si="135"/>
        <v>38.869999999999997</v>
      </c>
      <c r="AP469" s="284">
        <f t="shared" si="135"/>
        <v>38.869999999999997</v>
      </c>
      <c r="AQ469" s="284">
        <f t="shared" si="135"/>
        <v>38.869999999999997</v>
      </c>
      <c r="AR469" s="284">
        <f t="shared" si="137"/>
        <v>38.869999999999997</v>
      </c>
      <c r="AS469" s="284">
        <f t="shared" si="137"/>
        <v>38.869999999999997</v>
      </c>
      <c r="AT469" s="284">
        <f t="shared" si="137"/>
        <v>38.869999999999997</v>
      </c>
      <c r="AU469" s="280">
        <f t="shared" si="140"/>
        <v>466.44</v>
      </c>
      <c r="AV469" s="280">
        <f t="shared" si="132"/>
        <v>38.869999999999997</v>
      </c>
      <c r="AW469" s="280">
        <f t="shared" si="132"/>
        <v>38.869999999999997</v>
      </c>
      <c r="AX469" s="280">
        <f t="shared" si="132"/>
        <v>38.869999999999997</v>
      </c>
      <c r="AY469" s="280">
        <f t="shared" si="132"/>
        <v>38.869999999999997</v>
      </c>
      <c r="AZ469" s="280">
        <f t="shared" si="142"/>
        <v>38.869999999999997</v>
      </c>
      <c r="BA469" s="280">
        <f t="shared" si="142"/>
        <v>38.869999999999997</v>
      </c>
      <c r="BB469" s="280">
        <f t="shared" si="142"/>
        <v>38.869999999999997</v>
      </c>
      <c r="BC469" s="280">
        <f t="shared" si="142"/>
        <v>38.869999999999997</v>
      </c>
      <c r="BD469" s="280">
        <f t="shared" si="142"/>
        <v>38.869999999999997</v>
      </c>
      <c r="BE469" s="280">
        <f t="shared" si="142"/>
        <v>38.869999999999997</v>
      </c>
      <c r="BF469" s="280">
        <f t="shared" si="141"/>
        <v>38.869999999999997</v>
      </c>
      <c r="BG469" s="280">
        <f t="shared" si="141"/>
        <v>38.869999999999997</v>
      </c>
      <c r="BH469" s="280">
        <f t="shared" si="141"/>
        <v>38.869999999999997</v>
      </c>
      <c r="BI469" s="280">
        <f t="shared" si="134"/>
        <v>38.869999999999997</v>
      </c>
      <c r="BJ469" s="280">
        <f t="shared" si="134"/>
        <v>38.869999999999997</v>
      </c>
      <c r="BK469" s="280">
        <f t="shared" si="134"/>
        <v>38.869999999999997</v>
      </c>
      <c r="BL469" s="284">
        <f t="shared" si="133"/>
        <v>466.44</v>
      </c>
    </row>
    <row r="470" spans="1:64" x14ac:dyDescent="0.25">
      <c r="A470" s="268" t="s">
        <v>702</v>
      </c>
      <c r="B470" s="175">
        <v>1.43E-2</v>
      </c>
      <c r="C470" s="175">
        <v>1.43E-2</v>
      </c>
      <c r="D470" s="272">
        <v>0</v>
      </c>
      <c r="E470" s="272">
        <v>0</v>
      </c>
      <c r="F470" s="272">
        <v>0</v>
      </c>
      <c r="G470" s="272">
        <v>0</v>
      </c>
      <c r="H470" s="272">
        <v>0</v>
      </c>
      <c r="I470" s="272">
        <v>0</v>
      </c>
      <c r="J470" s="272">
        <v>0</v>
      </c>
      <c r="K470" s="272">
        <v>0</v>
      </c>
      <c r="L470" s="272">
        <v>0</v>
      </c>
      <c r="M470" s="272">
        <v>0</v>
      </c>
      <c r="N470" s="272">
        <v>0</v>
      </c>
      <c r="O470" s="272">
        <v>0</v>
      </c>
      <c r="P470" s="272">
        <f t="shared" si="138"/>
        <v>0</v>
      </c>
      <c r="Q470" s="272">
        <v>0</v>
      </c>
      <c r="R470" s="272">
        <v>0</v>
      </c>
      <c r="S470" s="272">
        <v>0</v>
      </c>
      <c r="T470" s="272">
        <v>0</v>
      </c>
      <c r="U470" s="272">
        <v>0</v>
      </c>
      <c r="V470" s="272">
        <v>0</v>
      </c>
      <c r="W470" s="272">
        <v>0</v>
      </c>
      <c r="X470" s="272">
        <v>0</v>
      </c>
      <c r="Y470" s="272">
        <v>0</v>
      </c>
      <c r="Z470" s="272">
        <v>0</v>
      </c>
      <c r="AA470" s="272">
        <v>0</v>
      </c>
      <c r="AB470" s="272">
        <v>0</v>
      </c>
      <c r="AC470" s="272">
        <v>0</v>
      </c>
      <c r="AD470" s="272">
        <v>0</v>
      </c>
      <c r="AE470" s="272">
        <v>0</v>
      </c>
      <c r="AF470" s="272">
        <v>0</v>
      </c>
      <c r="AG470" s="170">
        <f t="shared" si="139"/>
        <v>0</v>
      </c>
      <c r="AI470" s="284">
        <f t="shared" si="136"/>
        <v>0</v>
      </c>
      <c r="AJ470" s="284">
        <f t="shared" si="136"/>
        <v>0</v>
      </c>
      <c r="AK470" s="284">
        <f t="shared" si="136"/>
        <v>0</v>
      </c>
      <c r="AL470" s="284">
        <f t="shared" si="135"/>
        <v>0</v>
      </c>
      <c r="AM470" s="284">
        <f t="shared" si="135"/>
        <v>0</v>
      </c>
      <c r="AN470" s="284">
        <f t="shared" si="135"/>
        <v>0</v>
      </c>
      <c r="AO470" s="284">
        <f t="shared" si="135"/>
        <v>0</v>
      </c>
      <c r="AP470" s="284">
        <f t="shared" si="135"/>
        <v>0</v>
      </c>
      <c r="AQ470" s="284">
        <f t="shared" si="135"/>
        <v>0</v>
      </c>
      <c r="AR470" s="284">
        <f t="shared" si="137"/>
        <v>0</v>
      </c>
      <c r="AS470" s="284">
        <f t="shared" si="137"/>
        <v>0</v>
      </c>
      <c r="AT470" s="284">
        <f t="shared" si="137"/>
        <v>0</v>
      </c>
      <c r="AU470" s="280">
        <f t="shared" si="140"/>
        <v>0</v>
      </c>
      <c r="AV470" s="280">
        <f t="shared" si="132"/>
        <v>0</v>
      </c>
      <c r="AW470" s="280">
        <f t="shared" si="132"/>
        <v>0</v>
      </c>
      <c r="AX470" s="280">
        <f t="shared" si="132"/>
        <v>0</v>
      </c>
      <c r="AY470" s="280">
        <f t="shared" si="132"/>
        <v>0</v>
      </c>
      <c r="AZ470" s="280">
        <f t="shared" si="142"/>
        <v>0</v>
      </c>
      <c r="BA470" s="280">
        <f t="shared" si="142"/>
        <v>0</v>
      </c>
      <c r="BB470" s="280">
        <f t="shared" si="142"/>
        <v>0</v>
      </c>
      <c r="BC470" s="280">
        <f t="shared" si="142"/>
        <v>0</v>
      </c>
      <c r="BD470" s="280">
        <f t="shared" si="142"/>
        <v>0</v>
      </c>
      <c r="BE470" s="280">
        <f t="shared" si="142"/>
        <v>0</v>
      </c>
      <c r="BF470" s="280">
        <f t="shared" si="141"/>
        <v>0</v>
      </c>
      <c r="BG470" s="280">
        <f t="shared" si="141"/>
        <v>0</v>
      </c>
      <c r="BH470" s="280">
        <f t="shared" si="141"/>
        <v>0</v>
      </c>
      <c r="BI470" s="280">
        <f t="shared" si="134"/>
        <v>0</v>
      </c>
      <c r="BJ470" s="280">
        <f t="shared" si="134"/>
        <v>0</v>
      </c>
      <c r="BK470" s="280">
        <f t="shared" si="134"/>
        <v>0</v>
      </c>
      <c r="BL470" s="284">
        <f t="shared" si="133"/>
        <v>0</v>
      </c>
    </row>
    <row r="471" spans="1:64" x14ac:dyDescent="0.25">
      <c r="A471" s="268" t="s">
        <v>457</v>
      </c>
      <c r="B471" s="175">
        <v>1.43E-2</v>
      </c>
      <c r="C471" s="175">
        <v>1.43E-2</v>
      </c>
      <c r="D471" s="272">
        <v>2953.75</v>
      </c>
      <c r="E471" s="272">
        <v>2953.75</v>
      </c>
      <c r="F471" s="272">
        <v>2953.75</v>
      </c>
      <c r="G471" s="272">
        <v>2953.75</v>
      </c>
      <c r="H471" s="272">
        <v>2953.75</v>
      </c>
      <c r="I471" s="272">
        <v>2953.75</v>
      </c>
      <c r="J471" s="272">
        <v>2953.75</v>
      </c>
      <c r="K471" s="272">
        <v>2953.75</v>
      </c>
      <c r="L471" s="272">
        <v>2953.75</v>
      </c>
      <c r="M471" s="272">
        <v>2953.75</v>
      </c>
      <c r="N471" s="272">
        <v>2953.75</v>
      </c>
      <c r="O471" s="272">
        <v>2953.75</v>
      </c>
      <c r="P471" s="272">
        <f t="shared" si="138"/>
        <v>35445</v>
      </c>
      <c r="Q471" s="272">
        <v>2953.75</v>
      </c>
      <c r="R471" s="272">
        <v>2953.75</v>
      </c>
      <c r="S471" s="272">
        <v>2953.75</v>
      </c>
      <c r="T471" s="272">
        <v>2953.75</v>
      </c>
      <c r="U471" s="272">
        <v>2953.75</v>
      </c>
      <c r="V471" s="272">
        <v>2953.75</v>
      </c>
      <c r="W471" s="272">
        <v>2953.75</v>
      </c>
      <c r="X471" s="272">
        <v>2953.75</v>
      </c>
      <c r="Y471" s="272">
        <v>2953.75</v>
      </c>
      <c r="Z471" s="272">
        <v>2953.75</v>
      </c>
      <c r="AA471" s="272">
        <v>2953.75</v>
      </c>
      <c r="AB471" s="272">
        <v>2953.75</v>
      </c>
      <c r="AC471" s="272">
        <v>2953.75</v>
      </c>
      <c r="AD471" s="272">
        <v>2953.75</v>
      </c>
      <c r="AE471" s="272">
        <v>2953.75</v>
      </c>
      <c r="AF471" s="272">
        <v>2953.75</v>
      </c>
      <c r="AG471" s="170">
        <f t="shared" si="139"/>
        <v>35445</v>
      </c>
      <c r="AI471" s="284">
        <f t="shared" si="136"/>
        <v>3.52</v>
      </c>
      <c r="AJ471" s="284">
        <f t="shared" si="136"/>
        <v>3.52</v>
      </c>
      <c r="AK471" s="284">
        <f t="shared" si="136"/>
        <v>3.52</v>
      </c>
      <c r="AL471" s="284">
        <f t="shared" si="135"/>
        <v>3.52</v>
      </c>
      <c r="AM471" s="284">
        <f t="shared" si="135"/>
        <v>3.52</v>
      </c>
      <c r="AN471" s="284">
        <f t="shared" si="135"/>
        <v>3.52</v>
      </c>
      <c r="AO471" s="284">
        <f t="shared" si="135"/>
        <v>3.52</v>
      </c>
      <c r="AP471" s="284">
        <f t="shared" si="135"/>
        <v>3.52</v>
      </c>
      <c r="AQ471" s="284">
        <f t="shared" si="135"/>
        <v>3.52</v>
      </c>
      <c r="AR471" s="284">
        <f t="shared" si="137"/>
        <v>3.52</v>
      </c>
      <c r="AS471" s="284">
        <f t="shared" si="137"/>
        <v>3.52</v>
      </c>
      <c r="AT471" s="284">
        <f t="shared" si="137"/>
        <v>3.52</v>
      </c>
      <c r="AU471" s="280">
        <f t="shared" si="140"/>
        <v>42.240000000000009</v>
      </c>
      <c r="AV471" s="280">
        <f t="shared" si="132"/>
        <v>3.52</v>
      </c>
      <c r="AW471" s="280">
        <f t="shared" si="132"/>
        <v>3.52</v>
      </c>
      <c r="AX471" s="280">
        <f t="shared" si="132"/>
        <v>3.52</v>
      </c>
      <c r="AY471" s="280">
        <f t="shared" si="132"/>
        <v>3.52</v>
      </c>
      <c r="AZ471" s="280">
        <f t="shared" si="142"/>
        <v>3.52</v>
      </c>
      <c r="BA471" s="280">
        <f t="shared" si="142"/>
        <v>3.52</v>
      </c>
      <c r="BB471" s="280">
        <f t="shared" si="142"/>
        <v>3.52</v>
      </c>
      <c r="BC471" s="280">
        <f t="shared" si="142"/>
        <v>3.52</v>
      </c>
      <c r="BD471" s="280">
        <f t="shared" si="142"/>
        <v>3.52</v>
      </c>
      <c r="BE471" s="280">
        <f t="shared" si="142"/>
        <v>3.52</v>
      </c>
      <c r="BF471" s="280">
        <f t="shared" si="141"/>
        <v>3.52</v>
      </c>
      <c r="BG471" s="280">
        <f t="shared" si="141"/>
        <v>3.52</v>
      </c>
      <c r="BH471" s="280">
        <f t="shared" si="141"/>
        <v>3.52</v>
      </c>
      <c r="BI471" s="280">
        <f t="shared" si="134"/>
        <v>3.52</v>
      </c>
      <c r="BJ471" s="280">
        <f t="shared" si="134"/>
        <v>3.52</v>
      </c>
      <c r="BK471" s="280">
        <f t="shared" si="134"/>
        <v>3.52</v>
      </c>
      <c r="BL471" s="284">
        <f t="shared" si="133"/>
        <v>42.240000000000009</v>
      </c>
    </row>
    <row r="472" spans="1:64" x14ac:dyDescent="0.25">
      <c r="A472" s="268" t="s">
        <v>458</v>
      </c>
      <c r="B472" s="175">
        <v>1.43E-2</v>
      </c>
      <c r="C472" s="175">
        <v>1.43E-2</v>
      </c>
      <c r="D472" s="272">
        <v>268400.36</v>
      </c>
      <c r="E472" s="272">
        <v>268400.36</v>
      </c>
      <c r="F472" s="272">
        <v>268400.36</v>
      </c>
      <c r="G472" s="272">
        <v>268400.36</v>
      </c>
      <c r="H472" s="272">
        <v>268400.36</v>
      </c>
      <c r="I472" s="272">
        <v>268400.36</v>
      </c>
      <c r="J472" s="272">
        <v>268400.36</v>
      </c>
      <c r="K472" s="272">
        <v>268400.36</v>
      </c>
      <c r="L472" s="272">
        <v>268400.36</v>
      </c>
      <c r="M472" s="272">
        <v>268400.36</v>
      </c>
      <c r="N472" s="272">
        <v>268400.36</v>
      </c>
      <c r="O472" s="272">
        <v>268400.36</v>
      </c>
      <c r="P472" s="272">
        <f t="shared" si="138"/>
        <v>3220804.3199999989</v>
      </c>
      <c r="Q472" s="272">
        <v>268400.36</v>
      </c>
      <c r="R472" s="272">
        <v>268400.36</v>
      </c>
      <c r="S472" s="272">
        <v>268400.36</v>
      </c>
      <c r="T472" s="272">
        <v>268400.36</v>
      </c>
      <c r="U472" s="272">
        <v>268400.36</v>
      </c>
      <c r="V472" s="272">
        <v>268400.36</v>
      </c>
      <c r="W472" s="272">
        <v>268400.36</v>
      </c>
      <c r="X472" s="272">
        <v>268400.36</v>
      </c>
      <c r="Y472" s="272">
        <v>268400.36</v>
      </c>
      <c r="Z472" s="272">
        <v>268400.36</v>
      </c>
      <c r="AA472" s="272">
        <v>268400.36</v>
      </c>
      <c r="AB472" s="272">
        <v>268400.36</v>
      </c>
      <c r="AC472" s="272">
        <v>268400.36</v>
      </c>
      <c r="AD472" s="272">
        <v>268400.36</v>
      </c>
      <c r="AE472" s="272">
        <v>268400.36</v>
      </c>
      <c r="AF472" s="272">
        <v>268400.36</v>
      </c>
      <c r="AG472" s="170">
        <f t="shared" si="139"/>
        <v>3220804.3199999989</v>
      </c>
      <c r="AI472" s="284">
        <f t="shared" si="136"/>
        <v>319.83999999999997</v>
      </c>
      <c r="AJ472" s="284">
        <f t="shared" si="136"/>
        <v>319.83999999999997</v>
      </c>
      <c r="AK472" s="284">
        <f t="shared" si="136"/>
        <v>319.83999999999997</v>
      </c>
      <c r="AL472" s="284">
        <f t="shared" si="135"/>
        <v>319.83999999999997</v>
      </c>
      <c r="AM472" s="284">
        <f t="shared" si="135"/>
        <v>319.83999999999997</v>
      </c>
      <c r="AN472" s="284">
        <f t="shared" si="135"/>
        <v>319.83999999999997</v>
      </c>
      <c r="AO472" s="284">
        <f t="shared" si="135"/>
        <v>319.83999999999997</v>
      </c>
      <c r="AP472" s="284">
        <f t="shared" si="135"/>
        <v>319.83999999999997</v>
      </c>
      <c r="AQ472" s="284">
        <f t="shared" si="135"/>
        <v>319.83999999999997</v>
      </c>
      <c r="AR472" s="284">
        <f t="shared" si="137"/>
        <v>319.83999999999997</v>
      </c>
      <c r="AS472" s="284">
        <f t="shared" si="137"/>
        <v>319.83999999999997</v>
      </c>
      <c r="AT472" s="284">
        <f t="shared" si="137"/>
        <v>319.83999999999997</v>
      </c>
      <c r="AU472" s="280">
        <f t="shared" si="140"/>
        <v>3838.0800000000004</v>
      </c>
      <c r="AV472" s="280">
        <f t="shared" si="132"/>
        <v>319.83999999999997</v>
      </c>
      <c r="AW472" s="280">
        <f t="shared" si="132"/>
        <v>319.83999999999997</v>
      </c>
      <c r="AX472" s="280">
        <f t="shared" si="132"/>
        <v>319.83999999999997</v>
      </c>
      <c r="AY472" s="280">
        <f t="shared" si="132"/>
        <v>319.83999999999997</v>
      </c>
      <c r="AZ472" s="280">
        <f t="shared" si="142"/>
        <v>319.83999999999997</v>
      </c>
      <c r="BA472" s="280">
        <f t="shared" si="142"/>
        <v>319.83999999999997</v>
      </c>
      <c r="BB472" s="280">
        <f t="shared" si="142"/>
        <v>319.83999999999997</v>
      </c>
      <c r="BC472" s="280">
        <f t="shared" si="142"/>
        <v>319.83999999999997</v>
      </c>
      <c r="BD472" s="280">
        <f t="shared" si="142"/>
        <v>319.83999999999997</v>
      </c>
      <c r="BE472" s="280">
        <f t="shared" si="142"/>
        <v>319.83999999999997</v>
      </c>
      <c r="BF472" s="280">
        <f t="shared" si="141"/>
        <v>319.83999999999997</v>
      </c>
      <c r="BG472" s="280">
        <f t="shared" si="141"/>
        <v>319.83999999999997</v>
      </c>
      <c r="BH472" s="280">
        <f t="shared" si="141"/>
        <v>319.83999999999997</v>
      </c>
      <c r="BI472" s="280">
        <f t="shared" si="134"/>
        <v>319.83999999999997</v>
      </c>
      <c r="BJ472" s="280">
        <f t="shared" si="134"/>
        <v>319.83999999999997</v>
      </c>
      <c r="BK472" s="280">
        <f t="shared" si="134"/>
        <v>319.83999999999997</v>
      </c>
      <c r="BL472" s="284">
        <f t="shared" si="133"/>
        <v>3838.0800000000004</v>
      </c>
    </row>
    <row r="473" spans="1:64" x14ac:dyDescent="0.25">
      <c r="A473" s="268" t="s">
        <v>459</v>
      </c>
      <c r="B473" s="175">
        <v>1.43E-2</v>
      </c>
      <c r="C473" s="175">
        <v>1.43E-2</v>
      </c>
      <c r="D473" s="272">
        <v>40711.11</v>
      </c>
      <c r="E473" s="272">
        <v>40711.11</v>
      </c>
      <c r="F473" s="272">
        <v>40711.11</v>
      </c>
      <c r="G473" s="272">
        <v>40711.11</v>
      </c>
      <c r="H473" s="272">
        <v>40711.11</v>
      </c>
      <c r="I473" s="272">
        <v>40711.11</v>
      </c>
      <c r="J473" s="272">
        <v>40711.11</v>
      </c>
      <c r="K473" s="272">
        <v>40711.11</v>
      </c>
      <c r="L473" s="272">
        <v>40711.11</v>
      </c>
      <c r="M473" s="272">
        <v>40711.11</v>
      </c>
      <c r="N473" s="272">
        <v>40711.11</v>
      </c>
      <c r="O473" s="272">
        <v>40711.11</v>
      </c>
      <c r="P473" s="272">
        <f t="shared" si="138"/>
        <v>488533.31999999989</v>
      </c>
      <c r="Q473" s="272">
        <v>40711.11</v>
      </c>
      <c r="R473" s="272">
        <v>40711.11</v>
      </c>
      <c r="S473" s="272">
        <v>40711.11</v>
      </c>
      <c r="T473" s="272">
        <v>40711.11</v>
      </c>
      <c r="U473" s="272">
        <v>40711.11</v>
      </c>
      <c r="V473" s="272">
        <v>40711.11</v>
      </c>
      <c r="W473" s="272">
        <v>40711.11</v>
      </c>
      <c r="X473" s="272">
        <v>40711.11</v>
      </c>
      <c r="Y473" s="272">
        <v>40711.11</v>
      </c>
      <c r="Z473" s="272">
        <v>40711.11</v>
      </c>
      <c r="AA473" s="272">
        <v>40711.11</v>
      </c>
      <c r="AB473" s="272">
        <v>40711.11</v>
      </c>
      <c r="AC473" s="272">
        <v>40711.11</v>
      </c>
      <c r="AD473" s="272">
        <v>40711.11</v>
      </c>
      <c r="AE473" s="272">
        <v>40711.11</v>
      </c>
      <c r="AF473" s="272">
        <v>40711.11</v>
      </c>
      <c r="AG473" s="170">
        <f t="shared" si="139"/>
        <v>488533.31999999989</v>
      </c>
      <c r="AI473" s="284">
        <f t="shared" si="136"/>
        <v>48.51</v>
      </c>
      <c r="AJ473" s="284">
        <f t="shared" si="136"/>
        <v>48.51</v>
      </c>
      <c r="AK473" s="284">
        <f t="shared" si="136"/>
        <v>48.51</v>
      </c>
      <c r="AL473" s="284">
        <f t="shared" si="135"/>
        <v>48.51</v>
      </c>
      <c r="AM473" s="284">
        <f t="shared" si="135"/>
        <v>48.51</v>
      </c>
      <c r="AN473" s="284">
        <f t="shared" si="135"/>
        <v>48.51</v>
      </c>
      <c r="AO473" s="284">
        <f t="shared" si="135"/>
        <v>48.51</v>
      </c>
      <c r="AP473" s="284">
        <f t="shared" si="135"/>
        <v>48.51</v>
      </c>
      <c r="AQ473" s="284">
        <f t="shared" si="135"/>
        <v>48.51</v>
      </c>
      <c r="AR473" s="284">
        <f t="shared" si="137"/>
        <v>48.51</v>
      </c>
      <c r="AS473" s="284">
        <f t="shared" si="137"/>
        <v>48.51</v>
      </c>
      <c r="AT473" s="284">
        <f t="shared" si="137"/>
        <v>48.51</v>
      </c>
      <c r="AU473" s="280">
        <f t="shared" si="140"/>
        <v>582.12</v>
      </c>
      <c r="AV473" s="280">
        <f t="shared" si="132"/>
        <v>48.51</v>
      </c>
      <c r="AW473" s="280">
        <f t="shared" si="132"/>
        <v>48.51</v>
      </c>
      <c r="AX473" s="280">
        <f t="shared" si="132"/>
        <v>48.51</v>
      </c>
      <c r="AY473" s="280">
        <f t="shared" si="132"/>
        <v>48.51</v>
      </c>
      <c r="AZ473" s="280">
        <f t="shared" si="142"/>
        <v>48.51</v>
      </c>
      <c r="BA473" s="280">
        <f t="shared" si="142"/>
        <v>48.51</v>
      </c>
      <c r="BB473" s="280">
        <f t="shared" si="142"/>
        <v>48.51</v>
      </c>
      <c r="BC473" s="280">
        <f t="shared" si="142"/>
        <v>48.51</v>
      </c>
      <c r="BD473" s="280">
        <f t="shared" si="142"/>
        <v>48.51</v>
      </c>
      <c r="BE473" s="280">
        <f t="shared" si="142"/>
        <v>48.51</v>
      </c>
      <c r="BF473" s="280">
        <f t="shared" si="141"/>
        <v>48.51</v>
      </c>
      <c r="BG473" s="280">
        <f t="shared" si="141"/>
        <v>48.51</v>
      </c>
      <c r="BH473" s="280">
        <f t="shared" si="141"/>
        <v>48.51</v>
      </c>
      <c r="BI473" s="280">
        <f t="shared" si="134"/>
        <v>48.51</v>
      </c>
      <c r="BJ473" s="280">
        <f t="shared" si="134"/>
        <v>48.51</v>
      </c>
      <c r="BK473" s="280">
        <f t="shared" si="134"/>
        <v>48.51</v>
      </c>
      <c r="BL473" s="284">
        <f t="shared" si="133"/>
        <v>582.12</v>
      </c>
    </row>
    <row r="474" spans="1:64" x14ac:dyDescent="0.25">
      <c r="A474" s="268" t="s">
        <v>703</v>
      </c>
      <c r="B474" s="175">
        <v>1.43E-2</v>
      </c>
      <c r="C474" s="175">
        <v>1.43E-2</v>
      </c>
      <c r="D474" s="272">
        <v>0</v>
      </c>
      <c r="E474" s="272">
        <v>0</v>
      </c>
      <c r="F474" s="272">
        <v>0</v>
      </c>
      <c r="G474" s="272">
        <v>0</v>
      </c>
      <c r="H474" s="272">
        <v>0</v>
      </c>
      <c r="I474" s="272">
        <v>0</v>
      </c>
      <c r="J474" s="272">
        <v>0</v>
      </c>
      <c r="K474" s="272">
        <v>0</v>
      </c>
      <c r="L474" s="272">
        <v>0</v>
      </c>
      <c r="M474" s="272">
        <v>0</v>
      </c>
      <c r="N474" s="272">
        <v>0</v>
      </c>
      <c r="O474" s="272">
        <v>0</v>
      </c>
      <c r="P474" s="272">
        <f t="shared" si="138"/>
        <v>0</v>
      </c>
      <c r="Q474" s="272">
        <v>0</v>
      </c>
      <c r="R474" s="272">
        <v>0</v>
      </c>
      <c r="S474" s="272">
        <v>0</v>
      </c>
      <c r="T474" s="272">
        <v>0</v>
      </c>
      <c r="U474" s="272">
        <v>0</v>
      </c>
      <c r="V474" s="272">
        <v>0</v>
      </c>
      <c r="W474" s="272">
        <v>0</v>
      </c>
      <c r="X474" s="272">
        <v>0</v>
      </c>
      <c r="Y474" s="272">
        <v>0</v>
      </c>
      <c r="Z474" s="272">
        <v>0</v>
      </c>
      <c r="AA474" s="272">
        <v>0</v>
      </c>
      <c r="AB474" s="272">
        <v>0</v>
      </c>
      <c r="AC474" s="272">
        <v>0</v>
      </c>
      <c r="AD474" s="272">
        <v>0</v>
      </c>
      <c r="AE474" s="272">
        <v>0</v>
      </c>
      <c r="AF474" s="272">
        <v>0</v>
      </c>
      <c r="AG474" s="170">
        <f t="shared" si="139"/>
        <v>0</v>
      </c>
      <c r="AI474" s="284">
        <f t="shared" si="136"/>
        <v>0</v>
      </c>
      <c r="AJ474" s="284">
        <f t="shared" si="136"/>
        <v>0</v>
      </c>
      <c r="AK474" s="284">
        <f t="shared" si="136"/>
        <v>0</v>
      </c>
      <c r="AL474" s="284">
        <f t="shared" si="135"/>
        <v>0</v>
      </c>
      <c r="AM474" s="284">
        <f t="shared" si="135"/>
        <v>0</v>
      </c>
      <c r="AN474" s="284">
        <f t="shared" si="135"/>
        <v>0</v>
      </c>
      <c r="AO474" s="284">
        <f t="shared" si="135"/>
        <v>0</v>
      </c>
      <c r="AP474" s="284">
        <f t="shared" si="135"/>
        <v>0</v>
      </c>
      <c r="AQ474" s="284">
        <f t="shared" si="135"/>
        <v>0</v>
      </c>
      <c r="AR474" s="284">
        <f t="shared" si="137"/>
        <v>0</v>
      </c>
      <c r="AS474" s="284">
        <f t="shared" si="137"/>
        <v>0</v>
      </c>
      <c r="AT474" s="284">
        <f t="shared" si="137"/>
        <v>0</v>
      </c>
      <c r="AU474" s="280">
        <f t="shared" si="140"/>
        <v>0</v>
      </c>
      <c r="AV474" s="280">
        <f t="shared" si="132"/>
        <v>0</v>
      </c>
      <c r="AW474" s="280">
        <f t="shared" si="132"/>
        <v>0</v>
      </c>
      <c r="AX474" s="280">
        <f t="shared" si="132"/>
        <v>0</v>
      </c>
      <c r="AY474" s="280">
        <f t="shared" si="132"/>
        <v>0</v>
      </c>
      <c r="AZ474" s="280">
        <f t="shared" si="142"/>
        <v>0</v>
      </c>
      <c r="BA474" s="280">
        <f t="shared" si="142"/>
        <v>0</v>
      </c>
      <c r="BB474" s="280">
        <f t="shared" si="142"/>
        <v>0</v>
      </c>
      <c r="BC474" s="280">
        <f t="shared" si="142"/>
        <v>0</v>
      </c>
      <c r="BD474" s="280">
        <f t="shared" si="142"/>
        <v>0</v>
      </c>
      <c r="BE474" s="280">
        <f t="shared" si="142"/>
        <v>0</v>
      </c>
      <c r="BF474" s="280">
        <f t="shared" si="141"/>
        <v>0</v>
      </c>
      <c r="BG474" s="280">
        <f t="shared" si="141"/>
        <v>0</v>
      </c>
      <c r="BH474" s="280">
        <f t="shared" si="141"/>
        <v>0</v>
      </c>
      <c r="BI474" s="280">
        <f t="shared" si="134"/>
        <v>0</v>
      </c>
      <c r="BJ474" s="280">
        <f t="shared" si="134"/>
        <v>0</v>
      </c>
      <c r="BK474" s="280">
        <f t="shared" si="134"/>
        <v>0</v>
      </c>
      <c r="BL474" s="284">
        <f t="shared" si="133"/>
        <v>0</v>
      </c>
    </row>
    <row r="475" spans="1:64" x14ac:dyDescent="0.25">
      <c r="A475" s="268" t="s">
        <v>704</v>
      </c>
      <c r="B475" s="175">
        <v>1.43E-2</v>
      </c>
      <c r="C475" s="175">
        <v>1.43E-2</v>
      </c>
      <c r="D475" s="272">
        <v>0</v>
      </c>
      <c r="E475" s="272">
        <v>0</v>
      </c>
      <c r="F475" s="272">
        <v>0</v>
      </c>
      <c r="G475" s="272">
        <v>0</v>
      </c>
      <c r="H475" s="272">
        <v>0</v>
      </c>
      <c r="I475" s="272">
        <v>0</v>
      </c>
      <c r="J475" s="272">
        <v>0</v>
      </c>
      <c r="K475" s="272">
        <v>0</v>
      </c>
      <c r="L475" s="272">
        <v>0</v>
      </c>
      <c r="M475" s="272">
        <v>0</v>
      </c>
      <c r="N475" s="272">
        <v>0</v>
      </c>
      <c r="O475" s="272">
        <v>0</v>
      </c>
      <c r="P475" s="272">
        <f t="shared" si="138"/>
        <v>0</v>
      </c>
      <c r="Q475" s="272">
        <v>0</v>
      </c>
      <c r="R475" s="272">
        <v>0</v>
      </c>
      <c r="S475" s="272">
        <v>0</v>
      </c>
      <c r="T475" s="272">
        <v>0</v>
      </c>
      <c r="U475" s="272">
        <v>0</v>
      </c>
      <c r="V475" s="272">
        <v>0</v>
      </c>
      <c r="W475" s="272">
        <v>0</v>
      </c>
      <c r="X475" s="272">
        <v>0</v>
      </c>
      <c r="Y475" s="272">
        <v>0</v>
      </c>
      <c r="Z475" s="272">
        <v>0</v>
      </c>
      <c r="AA475" s="272">
        <v>0</v>
      </c>
      <c r="AB475" s="272">
        <v>0</v>
      </c>
      <c r="AC475" s="272">
        <v>0</v>
      </c>
      <c r="AD475" s="272">
        <v>0</v>
      </c>
      <c r="AE475" s="272">
        <v>0</v>
      </c>
      <c r="AF475" s="272">
        <v>0</v>
      </c>
      <c r="AG475" s="170">
        <f t="shared" si="139"/>
        <v>0</v>
      </c>
      <c r="AI475" s="284">
        <f t="shared" si="136"/>
        <v>0</v>
      </c>
      <c r="AJ475" s="284">
        <f t="shared" si="136"/>
        <v>0</v>
      </c>
      <c r="AK475" s="284">
        <f t="shared" si="136"/>
        <v>0</v>
      </c>
      <c r="AL475" s="284">
        <f t="shared" si="135"/>
        <v>0</v>
      </c>
      <c r="AM475" s="284">
        <f t="shared" si="135"/>
        <v>0</v>
      </c>
      <c r="AN475" s="284">
        <f t="shared" si="135"/>
        <v>0</v>
      </c>
      <c r="AO475" s="284">
        <f t="shared" si="135"/>
        <v>0</v>
      </c>
      <c r="AP475" s="284">
        <f t="shared" si="135"/>
        <v>0</v>
      </c>
      <c r="AQ475" s="284">
        <f t="shared" si="135"/>
        <v>0</v>
      </c>
      <c r="AR475" s="284">
        <f t="shared" si="137"/>
        <v>0</v>
      </c>
      <c r="AS475" s="284">
        <f t="shared" si="137"/>
        <v>0</v>
      </c>
      <c r="AT475" s="284">
        <f t="shared" si="137"/>
        <v>0</v>
      </c>
      <c r="AU475" s="280">
        <f t="shared" si="140"/>
        <v>0</v>
      </c>
      <c r="AV475" s="280">
        <f t="shared" si="132"/>
        <v>0</v>
      </c>
      <c r="AW475" s="280">
        <f t="shared" si="132"/>
        <v>0</v>
      </c>
      <c r="AX475" s="280">
        <f t="shared" si="132"/>
        <v>0</v>
      </c>
      <c r="AY475" s="280">
        <f t="shared" si="132"/>
        <v>0</v>
      </c>
      <c r="AZ475" s="280">
        <f t="shared" si="142"/>
        <v>0</v>
      </c>
      <c r="BA475" s="280">
        <f t="shared" si="142"/>
        <v>0</v>
      </c>
      <c r="BB475" s="280">
        <f t="shared" si="142"/>
        <v>0</v>
      </c>
      <c r="BC475" s="280">
        <f t="shared" si="142"/>
        <v>0</v>
      </c>
      <c r="BD475" s="280">
        <f t="shared" si="142"/>
        <v>0</v>
      </c>
      <c r="BE475" s="280">
        <f t="shared" si="142"/>
        <v>0</v>
      </c>
      <c r="BF475" s="280">
        <f t="shared" si="141"/>
        <v>0</v>
      </c>
      <c r="BG475" s="280">
        <f t="shared" si="141"/>
        <v>0</v>
      </c>
      <c r="BH475" s="280">
        <f t="shared" si="141"/>
        <v>0</v>
      </c>
      <c r="BI475" s="280">
        <f t="shared" si="134"/>
        <v>0</v>
      </c>
      <c r="BJ475" s="280">
        <f t="shared" si="134"/>
        <v>0</v>
      </c>
      <c r="BK475" s="280">
        <f t="shared" si="134"/>
        <v>0</v>
      </c>
      <c r="BL475" s="284">
        <f t="shared" si="133"/>
        <v>0</v>
      </c>
    </row>
    <row r="476" spans="1:64" x14ac:dyDescent="0.25">
      <c r="A476" s="268" t="s">
        <v>460</v>
      </c>
      <c r="B476" s="175">
        <v>1.43E-2</v>
      </c>
      <c r="C476" s="175">
        <v>1.43E-2</v>
      </c>
      <c r="D476" s="272">
        <v>8072.06</v>
      </c>
      <c r="E476" s="272">
        <v>8072.06</v>
      </c>
      <c r="F476" s="272">
        <v>8072.06</v>
      </c>
      <c r="G476" s="272">
        <v>8072.06</v>
      </c>
      <c r="H476" s="272">
        <v>8072.06</v>
      </c>
      <c r="I476" s="272">
        <v>8072.06</v>
      </c>
      <c r="J476" s="272">
        <v>8072.06</v>
      </c>
      <c r="K476" s="272">
        <v>8072.06</v>
      </c>
      <c r="L476" s="272">
        <v>8072.06</v>
      </c>
      <c r="M476" s="272">
        <v>8072.06</v>
      </c>
      <c r="N476" s="272">
        <v>8072.06</v>
      </c>
      <c r="O476" s="272">
        <v>8072.06</v>
      </c>
      <c r="P476" s="272">
        <f t="shared" si="138"/>
        <v>96864.719999999987</v>
      </c>
      <c r="Q476" s="272">
        <v>8072.06</v>
      </c>
      <c r="R476" s="272">
        <v>8072.06</v>
      </c>
      <c r="S476" s="272">
        <v>8072.06</v>
      </c>
      <c r="T476" s="272">
        <v>8072.06</v>
      </c>
      <c r="U476" s="272">
        <v>8072.06</v>
      </c>
      <c r="V476" s="272">
        <v>8072.06</v>
      </c>
      <c r="W476" s="272">
        <v>8072.06</v>
      </c>
      <c r="X476" s="272">
        <v>8072.06</v>
      </c>
      <c r="Y476" s="272">
        <v>8072.06</v>
      </c>
      <c r="Z476" s="272">
        <v>8072.06</v>
      </c>
      <c r="AA476" s="272">
        <v>8072.06</v>
      </c>
      <c r="AB476" s="272">
        <v>8072.06</v>
      </c>
      <c r="AC476" s="272">
        <v>8072.06</v>
      </c>
      <c r="AD476" s="272">
        <v>8072.06</v>
      </c>
      <c r="AE476" s="272">
        <v>8072.06</v>
      </c>
      <c r="AF476" s="272">
        <v>8072.06</v>
      </c>
      <c r="AG476" s="170">
        <f t="shared" si="139"/>
        <v>96864.719999999987</v>
      </c>
      <c r="AI476" s="284">
        <f t="shared" si="136"/>
        <v>9.6199999999999992</v>
      </c>
      <c r="AJ476" s="284">
        <f t="shared" si="136"/>
        <v>9.6199999999999992</v>
      </c>
      <c r="AK476" s="284">
        <f t="shared" si="136"/>
        <v>9.6199999999999992</v>
      </c>
      <c r="AL476" s="284">
        <f t="shared" si="135"/>
        <v>9.6199999999999992</v>
      </c>
      <c r="AM476" s="284">
        <f t="shared" si="135"/>
        <v>9.6199999999999992</v>
      </c>
      <c r="AN476" s="284">
        <f t="shared" si="135"/>
        <v>9.6199999999999992</v>
      </c>
      <c r="AO476" s="284">
        <f t="shared" si="135"/>
        <v>9.6199999999999992</v>
      </c>
      <c r="AP476" s="284">
        <f t="shared" si="135"/>
        <v>9.6199999999999992</v>
      </c>
      <c r="AQ476" s="284">
        <f t="shared" si="135"/>
        <v>9.6199999999999992</v>
      </c>
      <c r="AR476" s="284">
        <f t="shared" si="137"/>
        <v>9.6199999999999992</v>
      </c>
      <c r="AS476" s="284">
        <f t="shared" si="137"/>
        <v>9.6199999999999992</v>
      </c>
      <c r="AT476" s="284">
        <f t="shared" si="137"/>
        <v>9.6199999999999992</v>
      </c>
      <c r="AU476" s="280">
        <f t="shared" si="140"/>
        <v>115.44000000000001</v>
      </c>
      <c r="AV476" s="280">
        <f t="shared" si="132"/>
        <v>9.6199999999999992</v>
      </c>
      <c r="AW476" s="280">
        <f t="shared" si="132"/>
        <v>9.6199999999999992</v>
      </c>
      <c r="AX476" s="280">
        <f t="shared" si="132"/>
        <v>9.6199999999999992</v>
      </c>
      <c r="AY476" s="280">
        <f t="shared" si="132"/>
        <v>9.6199999999999992</v>
      </c>
      <c r="AZ476" s="280">
        <f t="shared" si="142"/>
        <v>9.6199999999999992</v>
      </c>
      <c r="BA476" s="280">
        <f t="shared" si="142"/>
        <v>9.6199999999999992</v>
      </c>
      <c r="BB476" s="280">
        <f t="shared" si="142"/>
        <v>9.6199999999999992</v>
      </c>
      <c r="BC476" s="280">
        <f t="shared" si="142"/>
        <v>9.6199999999999992</v>
      </c>
      <c r="BD476" s="280">
        <f t="shared" si="142"/>
        <v>9.6199999999999992</v>
      </c>
      <c r="BE476" s="280">
        <f t="shared" si="142"/>
        <v>9.6199999999999992</v>
      </c>
      <c r="BF476" s="280">
        <f t="shared" si="141"/>
        <v>9.6199999999999992</v>
      </c>
      <c r="BG476" s="280">
        <f t="shared" si="141"/>
        <v>9.6199999999999992</v>
      </c>
      <c r="BH476" s="280">
        <f t="shared" si="141"/>
        <v>9.6199999999999992</v>
      </c>
      <c r="BI476" s="280">
        <f t="shared" si="134"/>
        <v>9.6199999999999992</v>
      </c>
      <c r="BJ476" s="280">
        <f t="shared" si="134"/>
        <v>9.6199999999999992</v>
      </c>
      <c r="BK476" s="280">
        <f t="shared" si="134"/>
        <v>9.6199999999999992</v>
      </c>
      <c r="BL476" s="284">
        <f t="shared" si="133"/>
        <v>115.44000000000001</v>
      </c>
    </row>
    <row r="477" spans="1:64" x14ac:dyDescent="0.25">
      <c r="A477" s="268" t="s">
        <v>461</v>
      </c>
      <c r="B477" s="175">
        <v>1.43E-2</v>
      </c>
      <c r="C477" s="175">
        <v>1.43E-2</v>
      </c>
      <c r="D477" s="272">
        <v>58257.06</v>
      </c>
      <c r="E477" s="272">
        <v>58257.06</v>
      </c>
      <c r="F477" s="272">
        <v>58257.06</v>
      </c>
      <c r="G477" s="272">
        <v>58257.06</v>
      </c>
      <c r="H477" s="272">
        <v>58257.06</v>
      </c>
      <c r="I477" s="272">
        <v>58257.06</v>
      </c>
      <c r="J477" s="272">
        <v>58257.06</v>
      </c>
      <c r="K477" s="272">
        <v>58257.06</v>
      </c>
      <c r="L477" s="272">
        <v>58257.06</v>
      </c>
      <c r="M477" s="272">
        <v>58257.06</v>
      </c>
      <c r="N477" s="272">
        <v>58257.06</v>
      </c>
      <c r="O477" s="272">
        <v>58257.06</v>
      </c>
      <c r="P477" s="272">
        <f t="shared" si="138"/>
        <v>699084.7200000002</v>
      </c>
      <c r="Q477" s="272">
        <v>58257.06</v>
      </c>
      <c r="R477" s="272">
        <v>58257.06</v>
      </c>
      <c r="S477" s="272">
        <v>58257.06</v>
      </c>
      <c r="T477" s="272">
        <v>58257.06</v>
      </c>
      <c r="U477" s="272">
        <v>58257.06</v>
      </c>
      <c r="V477" s="272">
        <v>58257.06</v>
      </c>
      <c r="W477" s="272">
        <v>58257.06</v>
      </c>
      <c r="X477" s="272">
        <v>58257.06</v>
      </c>
      <c r="Y477" s="272">
        <v>58257.06</v>
      </c>
      <c r="Z477" s="272">
        <v>58257.06</v>
      </c>
      <c r="AA477" s="272">
        <v>58257.06</v>
      </c>
      <c r="AB477" s="272">
        <v>58257.06</v>
      </c>
      <c r="AC477" s="272">
        <v>58257.06</v>
      </c>
      <c r="AD477" s="272">
        <v>58257.06</v>
      </c>
      <c r="AE477" s="272">
        <v>58257.06</v>
      </c>
      <c r="AF477" s="272">
        <v>58257.06</v>
      </c>
      <c r="AG477" s="170">
        <f t="shared" si="139"/>
        <v>699084.7200000002</v>
      </c>
      <c r="AI477" s="284">
        <f t="shared" si="136"/>
        <v>69.42</v>
      </c>
      <c r="AJ477" s="284">
        <f t="shared" si="136"/>
        <v>69.42</v>
      </c>
      <c r="AK477" s="284">
        <f t="shared" si="136"/>
        <v>69.42</v>
      </c>
      <c r="AL477" s="284">
        <f t="shared" si="135"/>
        <v>69.42</v>
      </c>
      <c r="AM477" s="284">
        <f t="shared" si="135"/>
        <v>69.42</v>
      </c>
      <c r="AN477" s="284">
        <f t="shared" si="135"/>
        <v>69.42</v>
      </c>
      <c r="AO477" s="284">
        <f t="shared" si="135"/>
        <v>69.42</v>
      </c>
      <c r="AP477" s="284">
        <f t="shared" si="135"/>
        <v>69.42</v>
      </c>
      <c r="AQ477" s="284">
        <f t="shared" si="135"/>
        <v>69.42</v>
      </c>
      <c r="AR477" s="284">
        <f t="shared" si="137"/>
        <v>69.42</v>
      </c>
      <c r="AS477" s="284">
        <f t="shared" si="137"/>
        <v>69.42</v>
      </c>
      <c r="AT477" s="284">
        <f t="shared" si="137"/>
        <v>69.42</v>
      </c>
      <c r="AU477" s="280">
        <f t="shared" si="140"/>
        <v>833.03999999999985</v>
      </c>
      <c r="AV477" s="280">
        <f t="shared" si="132"/>
        <v>69.42</v>
      </c>
      <c r="AW477" s="280">
        <f t="shared" si="132"/>
        <v>69.42</v>
      </c>
      <c r="AX477" s="280">
        <f t="shared" si="132"/>
        <v>69.42</v>
      </c>
      <c r="AY477" s="280">
        <f t="shared" si="132"/>
        <v>69.42</v>
      </c>
      <c r="AZ477" s="280">
        <f t="shared" si="142"/>
        <v>69.42</v>
      </c>
      <c r="BA477" s="280">
        <f t="shared" si="142"/>
        <v>69.42</v>
      </c>
      <c r="BB477" s="280">
        <f t="shared" si="142"/>
        <v>69.42</v>
      </c>
      <c r="BC477" s="280">
        <f t="shared" si="142"/>
        <v>69.42</v>
      </c>
      <c r="BD477" s="280">
        <f t="shared" si="142"/>
        <v>69.42</v>
      </c>
      <c r="BE477" s="280">
        <f t="shared" si="142"/>
        <v>69.42</v>
      </c>
      <c r="BF477" s="280">
        <f t="shared" si="141"/>
        <v>69.42</v>
      </c>
      <c r="BG477" s="280">
        <f t="shared" si="141"/>
        <v>69.42</v>
      </c>
      <c r="BH477" s="280">
        <f t="shared" si="141"/>
        <v>69.42</v>
      </c>
      <c r="BI477" s="280">
        <f t="shared" si="134"/>
        <v>69.42</v>
      </c>
      <c r="BJ477" s="280">
        <f t="shared" si="134"/>
        <v>69.42</v>
      </c>
      <c r="BK477" s="280">
        <f t="shared" si="134"/>
        <v>69.42</v>
      </c>
      <c r="BL477" s="284">
        <f t="shared" si="133"/>
        <v>833.03999999999985</v>
      </c>
    </row>
    <row r="478" spans="1:64" x14ac:dyDescent="0.25">
      <c r="A478" s="268" t="s">
        <v>705</v>
      </c>
      <c r="B478" s="175">
        <v>1.43E-2</v>
      </c>
      <c r="C478" s="175">
        <v>1.43E-2</v>
      </c>
      <c r="D478" s="272">
        <v>0</v>
      </c>
      <c r="E478" s="272">
        <v>0</v>
      </c>
      <c r="F478" s="272">
        <v>0</v>
      </c>
      <c r="G478" s="272">
        <v>0</v>
      </c>
      <c r="H478" s="272">
        <v>0</v>
      </c>
      <c r="I478" s="272">
        <v>0</v>
      </c>
      <c r="J478" s="272">
        <v>0</v>
      </c>
      <c r="K478" s="272">
        <v>0</v>
      </c>
      <c r="L478" s="272">
        <v>0</v>
      </c>
      <c r="M478" s="272">
        <v>0</v>
      </c>
      <c r="N478" s="272">
        <v>0</v>
      </c>
      <c r="O478" s="272">
        <v>0</v>
      </c>
      <c r="P478" s="272">
        <f t="shared" si="138"/>
        <v>0</v>
      </c>
      <c r="Q478" s="272">
        <v>0</v>
      </c>
      <c r="R478" s="272">
        <v>0</v>
      </c>
      <c r="S478" s="272">
        <v>0</v>
      </c>
      <c r="T478" s="272">
        <v>0</v>
      </c>
      <c r="U478" s="272">
        <v>0</v>
      </c>
      <c r="V478" s="272">
        <v>0</v>
      </c>
      <c r="W478" s="272">
        <v>0</v>
      </c>
      <c r="X478" s="272">
        <v>0</v>
      </c>
      <c r="Y478" s="272">
        <v>0</v>
      </c>
      <c r="Z478" s="272">
        <v>0</v>
      </c>
      <c r="AA478" s="272">
        <v>0</v>
      </c>
      <c r="AB478" s="272">
        <v>0</v>
      </c>
      <c r="AC478" s="272">
        <v>0</v>
      </c>
      <c r="AD478" s="272">
        <v>0</v>
      </c>
      <c r="AE478" s="272">
        <v>0</v>
      </c>
      <c r="AF478" s="272">
        <v>0</v>
      </c>
      <c r="AG478" s="170">
        <f t="shared" si="139"/>
        <v>0</v>
      </c>
      <c r="AI478" s="284">
        <f t="shared" si="136"/>
        <v>0</v>
      </c>
      <c r="AJ478" s="284">
        <f t="shared" si="136"/>
        <v>0</v>
      </c>
      <c r="AK478" s="284">
        <f t="shared" si="136"/>
        <v>0</v>
      </c>
      <c r="AL478" s="284">
        <f t="shared" si="135"/>
        <v>0</v>
      </c>
      <c r="AM478" s="284">
        <f t="shared" si="135"/>
        <v>0</v>
      </c>
      <c r="AN478" s="284">
        <f t="shared" si="135"/>
        <v>0</v>
      </c>
      <c r="AO478" s="284">
        <f t="shared" si="135"/>
        <v>0</v>
      </c>
      <c r="AP478" s="284">
        <f t="shared" si="135"/>
        <v>0</v>
      </c>
      <c r="AQ478" s="284">
        <f t="shared" si="135"/>
        <v>0</v>
      </c>
      <c r="AR478" s="284">
        <f t="shared" si="137"/>
        <v>0</v>
      </c>
      <c r="AS478" s="284">
        <f t="shared" si="137"/>
        <v>0</v>
      </c>
      <c r="AT478" s="284">
        <f t="shared" si="137"/>
        <v>0</v>
      </c>
      <c r="AU478" s="280">
        <f t="shared" si="140"/>
        <v>0</v>
      </c>
      <c r="AV478" s="280">
        <f t="shared" si="132"/>
        <v>0</v>
      </c>
      <c r="AW478" s="280">
        <f t="shared" si="132"/>
        <v>0</v>
      </c>
      <c r="AX478" s="280">
        <f t="shared" si="132"/>
        <v>0</v>
      </c>
      <c r="AY478" s="280">
        <f t="shared" si="132"/>
        <v>0</v>
      </c>
      <c r="AZ478" s="280">
        <f t="shared" si="142"/>
        <v>0</v>
      </c>
      <c r="BA478" s="280">
        <f t="shared" si="142"/>
        <v>0</v>
      </c>
      <c r="BB478" s="280">
        <f t="shared" si="142"/>
        <v>0</v>
      </c>
      <c r="BC478" s="280">
        <f t="shared" si="142"/>
        <v>0</v>
      </c>
      <c r="BD478" s="280">
        <f t="shared" si="142"/>
        <v>0</v>
      </c>
      <c r="BE478" s="280">
        <f t="shared" si="142"/>
        <v>0</v>
      </c>
      <c r="BF478" s="280">
        <f t="shared" si="141"/>
        <v>0</v>
      </c>
      <c r="BG478" s="280">
        <f t="shared" si="141"/>
        <v>0</v>
      </c>
      <c r="BH478" s="280">
        <f t="shared" si="141"/>
        <v>0</v>
      </c>
      <c r="BI478" s="280">
        <f t="shared" si="134"/>
        <v>0</v>
      </c>
      <c r="BJ478" s="280">
        <f t="shared" si="134"/>
        <v>0</v>
      </c>
      <c r="BK478" s="280">
        <f t="shared" si="134"/>
        <v>0</v>
      </c>
      <c r="BL478" s="284">
        <f t="shared" si="133"/>
        <v>0</v>
      </c>
    </row>
    <row r="479" spans="1:64" x14ac:dyDescent="0.25">
      <c r="A479" s="268" t="s">
        <v>462</v>
      </c>
      <c r="B479" s="175">
        <v>4.36E-2</v>
      </c>
      <c r="C479" s="175">
        <v>4.36E-2</v>
      </c>
      <c r="D479" s="272">
        <v>10706041.939999999</v>
      </c>
      <c r="E479" s="272">
        <v>10857777.34</v>
      </c>
      <c r="F479" s="272">
        <v>11083527.199999999</v>
      </c>
      <c r="G479" s="272">
        <v>11283564.869999999</v>
      </c>
      <c r="H479" s="272">
        <v>11260847.83</v>
      </c>
      <c r="I479" s="272">
        <v>11228778.32</v>
      </c>
      <c r="J479" s="272">
        <v>11369414.185000001</v>
      </c>
      <c r="K479" s="272">
        <v>11554822.180000002</v>
      </c>
      <c r="L479" s="272">
        <v>11590197.640000001</v>
      </c>
      <c r="M479" s="272">
        <v>11590197.640000001</v>
      </c>
      <c r="N479" s="272">
        <v>11605483.380000001</v>
      </c>
      <c r="O479" s="272">
        <v>11674301.270000001</v>
      </c>
      <c r="P479" s="272">
        <f t="shared" si="138"/>
        <v>135804953.79500002</v>
      </c>
      <c r="Q479" s="272">
        <v>11781303.460000001</v>
      </c>
      <c r="R479" s="272">
        <v>11825868.910000002</v>
      </c>
      <c r="S479" s="272">
        <v>11815754.250000002</v>
      </c>
      <c r="T479" s="272">
        <v>11774814.630000001</v>
      </c>
      <c r="U479" s="272">
        <v>11764720.65</v>
      </c>
      <c r="V479" s="272">
        <v>11781851.900000002</v>
      </c>
      <c r="W479" s="272">
        <v>11768096.980000002</v>
      </c>
      <c r="X479" s="272">
        <v>11766536.880000003</v>
      </c>
      <c r="Y479" s="272">
        <v>11766227.380000003</v>
      </c>
      <c r="Z479" s="272">
        <v>11776769.340000004</v>
      </c>
      <c r="AA479" s="272">
        <v>11842130.975000003</v>
      </c>
      <c r="AB479" s="272">
        <v>11949913.865000002</v>
      </c>
      <c r="AC479" s="272">
        <v>11997854.830000002</v>
      </c>
      <c r="AD479" s="272">
        <v>11992832.580000002</v>
      </c>
      <c r="AE479" s="272">
        <v>11986643.110000001</v>
      </c>
      <c r="AF479" s="272">
        <v>11980453.640000002</v>
      </c>
      <c r="AG479" s="170">
        <f>SUM(U479:AF479)</f>
        <v>142374032.13000003</v>
      </c>
      <c r="AI479" s="284">
        <f t="shared" si="136"/>
        <v>38898.620000000003</v>
      </c>
      <c r="AJ479" s="284">
        <f t="shared" si="136"/>
        <v>39449.919999999998</v>
      </c>
      <c r="AK479" s="284">
        <f t="shared" si="136"/>
        <v>40270.15</v>
      </c>
      <c r="AL479" s="284">
        <f t="shared" si="135"/>
        <v>40996.949999999997</v>
      </c>
      <c r="AM479" s="284">
        <f t="shared" si="135"/>
        <v>40914.410000000003</v>
      </c>
      <c r="AN479" s="284">
        <f t="shared" si="135"/>
        <v>40797.89</v>
      </c>
      <c r="AO479" s="284">
        <f t="shared" si="135"/>
        <v>41308.870000000003</v>
      </c>
      <c r="AP479" s="284">
        <f t="shared" si="135"/>
        <v>41982.52</v>
      </c>
      <c r="AQ479" s="284">
        <f t="shared" si="135"/>
        <v>42111.05</v>
      </c>
      <c r="AR479" s="284">
        <f t="shared" si="137"/>
        <v>42111.05</v>
      </c>
      <c r="AS479" s="284">
        <f t="shared" si="137"/>
        <v>42166.59</v>
      </c>
      <c r="AT479" s="284">
        <f t="shared" si="137"/>
        <v>42416.63</v>
      </c>
      <c r="AU479" s="280">
        <f t="shared" si="140"/>
        <v>493424.65</v>
      </c>
      <c r="AV479" s="280">
        <f t="shared" si="132"/>
        <v>42805.4</v>
      </c>
      <c r="AW479" s="280">
        <f t="shared" si="132"/>
        <v>42967.32</v>
      </c>
      <c r="AX479" s="280">
        <f t="shared" si="132"/>
        <v>42930.57</v>
      </c>
      <c r="AY479" s="280">
        <f t="shared" si="132"/>
        <v>42781.83</v>
      </c>
      <c r="AZ479" s="280">
        <f t="shared" si="142"/>
        <v>42745.15</v>
      </c>
      <c r="BA479" s="280">
        <f t="shared" si="142"/>
        <v>42807.4</v>
      </c>
      <c r="BB479" s="280">
        <f t="shared" si="142"/>
        <v>42757.42</v>
      </c>
      <c r="BC479" s="280">
        <f t="shared" si="142"/>
        <v>42751.75</v>
      </c>
      <c r="BD479" s="280">
        <f t="shared" si="142"/>
        <v>42750.63</v>
      </c>
      <c r="BE479" s="280">
        <f t="shared" si="142"/>
        <v>42788.93</v>
      </c>
      <c r="BF479" s="280">
        <f t="shared" si="141"/>
        <v>43026.41</v>
      </c>
      <c r="BG479" s="280">
        <f t="shared" si="141"/>
        <v>43418.02</v>
      </c>
      <c r="BH479" s="280">
        <f t="shared" si="141"/>
        <v>43592.21</v>
      </c>
      <c r="BI479" s="280">
        <f t="shared" si="134"/>
        <v>43573.96</v>
      </c>
      <c r="BJ479" s="280">
        <f t="shared" si="134"/>
        <v>43551.47</v>
      </c>
      <c r="BK479" s="280">
        <f t="shared" si="134"/>
        <v>43528.98</v>
      </c>
      <c r="BL479" s="284">
        <f t="shared" si="133"/>
        <v>517292.33000000007</v>
      </c>
    </row>
    <row r="480" spans="1:64" x14ac:dyDescent="0.25">
      <c r="A480" s="268" t="s">
        <v>463</v>
      </c>
      <c r="B480" s="175">
        <v>4.36E-2</v>
      </c>
      <c r="C480" s="175">
        <v>4.36E-2</v>
      </c>
      <c r="D480" s="272">
        <v>0</v>
      </c>
      <c r="E480" s="272">
        <v>0</v>
      </c>
      <c r="F480" s="272">
        <v>0</v>
      </c>
      <c r="G480" s="272">
        <v>0</v>
      </c>
      <c r="H480" s="272">
        <v>0</v>
      </c>
      <c r="I480" s="272">
        <v>0</v>
      </c>
      <c r="J480" s="272">
        <v>0</v>
      </c>
      <c r="K480" s="272">
        <v>0</v>
      </c>
      <c r="L480" s="272">
        <v>0</v>
      </c>
      <c r="M480" s="272">
        <v>0</v>
      </c>
      <c r="N480" s="272">
        <v>0</v>
      </c>
      <c r="O480" s="272">
        <v>0</v>
      </c>
      <c r="P480" s="272">
        <f t="shared" si="138"/>
        <v>0</v>
      </c>
      <c r="Q480" s="272">
        <v>0</v>
      </c>
      <c r="R480" s="272">
        <v>0</v>
      </c>
      <c r="S480" s="272">
        <v>0</v>
      </c>
      <c r="T480" s="272">
        <v>0</v>
      </c>
      <c r="U480" s="272">
        <v>0</v>
      </c>
      <c r="V480" s="272">
        <v>0</v>
      </c>
      <c r="W480" s="272">
        <v>0</v>
      </c>
      <c r="X480" s="272">
        <v>0</v>
      </c>
      <c r="Y480" s="272">
        <v>0</v>
      </c>
      <c r="Z480" s="272">
        <v>0</v>
      </c>
      <c r="AA480" s="272">
        <v>0</v>
      </c>
      <c r="AB480" s="272">
        <v>0</v>
      </c>
      <c r="AC480" s="272">
        <v>0</v>
      </c>
      <c r="AD480" s="272">
        <v>0</v>
      </c>
      <c r="AE480" s="272">
        <v>0</v>
      </c>
      <c r="AF480" s="272">
        <v>0</v>
      </c>
      <c r="AG480" s="170">
        <f t="shared" si="139"/>
        <v>0</v>
      </c>
      <c r="AI480" s="284">
        <f t="shared" si="136"/>
        <v>0</v>
      </c>
      <c r="AJ480" s="284">
        <f t="shared" si="136"/>
        <v>0</v>
      </c>
      <c r="AK480" s="284">
        <f t="shared" si="136"/>
        <v>0</v>
      </c>
      <c r="AL480" s="284">
        <f t="shared" si="135"/>
        <v>0</v>
      </c>
      <c r="AM480" s="284">
        <f t="shared" si="135"/>
        <v>0</v>
      </c>
      <c r="AN480" s="284">
        <f t="shared" si="135"/>
        <v>0</v>
      </c>
      <c r="AO480" s="284">
        <f t="shared" si="135"/>
        <v>0</v>
      </c>
      <c r="AP480" s="284">
        <f t="shared" si="135"/>
        <v>0</v>
      </c>
      <c r="AQ480" s="284">
        <f t="shared" si="135"/>
        <v>0</v>
      </c>
      <c r="AR480" s="284">
        <f t="shared" si="137"/>
        <v>0</v>
      </c>
      <c r="AS480" s="284">
        <f t="shared" si="137"/>
        <v>0</v>
      </c>
      <c r="AT480" s="284">
        <f t="shared" si="137"/>
        <v>0</v>
      </c>
      <c r="AU480" s="280">
        <f t="shared" si="140"/>
        <v>0</v>
      </c>
      <c r="AV480" s="280">
        <f t="shared" si="132"/>
        <v>0</v>
      </c>
      <c r="AW480" s="280">
        <f t="shared" si="132"/>
        <v>0</v>
      </c>
      <c r="AX480" s="280">
        <f t="shared" si="132"/>
        <v>0</v>
      </c>
      <c r="AY480" s="280">
        <f t="shared" si="132"/>
        <v>0</v>
      </c>
      <c r="AZ480" s="280">
        <f t="shared" si="142"/>
        <v>0</v>
      </c>
      <c r="BA480" s="280">
        <f t="shared" si="142"/>
        <v>0</v>
      </c>
      <c r="BB480" s="280">
        <f t="shared" si="142"/>
        <v>0</v>
      </c>
      <c r="BC480" s="280">
        <f t="shared" si="142"/>
        <v>0</v>
      </c>
      <c r="BD480" s="280">
        <f t="shared" si="142"/>
        <v>0</v>
      </c>
      <c r="BE480" s="280">
        <f t="shared" si="142"/>
        <v>0</v>
      </c>
      <c r="BF480" s="280">
        <f t="shared" si="141"/>
        <v>0</v>
      </c>
      <c r="BG480" s="280">
        <f t="shared" si="141"/>
        <v>0</v>
      </c>
      <c r="BH480" s="280">
        <f t="shared" si="141"/>
        <v>0</v>
      </c>
      <c r="BI480" s="280">
        <f t="shared" si="134"/>
        <v>0</v>
      </c>
      <c r="BJ480" s="280">
        <f t="shared" si="134"/>
        <v>0</v>
      </c>
      <c r="BK480" s="280">
        <f t="shared" si="134"/>
        <v>0</v>
      </c>
      <c r="BL480" s="284">
        <f t="shared" si="133"/>
        <v>0</v>
      </c>
    </row>
    <row r="481" spans="1:66" x14ac:dyDescent="0.25">
      <c r="A481" s="268" t="s">
        <v>464</v>
      </c>
      <c r="B481" s="175">
        <v>0.1169</v>
      </c>
      <c r="C481" s="175">
        <v>0.1169</v>
      </c>
      <c r="D481" s="272">
        <v>24959811.050000001</v>
      </c>
      <c r="E481" s="272">
        <v>26655315.489999998</v>
      </c>
      <c r="F481" s="272">
        <v>26439467.760000002</v>
      </c>
      <c r="G481" s="272">
        <v>26081616.43</v>
      </c>
      <c r="H481" s="272">
        <v>25525361.25</v>
      </c>
      <c r="I481" s="272">
        <v>25257808.07</v>
      </c>
      <c r="J481" s="272">
        <v>25169273.98</v>
      </c>
      <c r="K481" s="272">
        <v>25235033.504999999</v>
      </c>
      <c r="L481" s="272">
        <v>26021477.105</v>
      </c>
      <c r="M481" s="272">
        <v>26896735.059999999</v>
      </c>
      <c r="N481" s="272">
        <v>27301441.670000002</v>
      </c>
      <c r="O481" s="272">
        <v>27903181.255000003</v>
      </c>
      <c r="P481" s="272">
        <f t="shared" si="138"/>
        <v>313446522.62499994</v>
      </c>
      <c r="Q481" s="272">
        <v>28325654.540000003</v>
      </c>
      <c r="R481" s="272">
        <v>28184698.220000003</v>
      </c>
      <c r="S481" s="272">
        <v>28076141.900000002</v>
      </c>
      <c r="T481" s="272">
        <v>28022062.510000002</v>
      </c>
      <c r="U481" s="272">
        <v>27191854.920000002</v>
      </c>
      <c r="V481" s="272">
        <v>26153363.765000004</v>
      </c>
      <c r="W481" s="272">
        <v>25839318.240000002</v>
      </c>
      <c r="X481" s="272">
        <v>25707004.760000002</v>
      </c>
      <c r="Y481" s="272">
        <v>25807347.510000002</v>
      </c>
      <c r="Z481" s="272">
        <v>25783999.550000001</v>
      </c>
      <c r="AA481" s="272">
        <v>25804870.245000005</v>
      </c>
      <c r="AB481" s="272">
        <v>26449269.360000003</v>
      </c>
      <c r="AC481" s="272">
        <v>26467681.810000002</v>
      </c>
      <c r="AD481" s="272">
        <v>25255829.705000006</v>
      </c>
      <c r="AE481" s="272">
        <v>24355410.690000001</v>
      </c>
      <c r="AF481" s="272">
        <v>24337433.105000004</v>
      </c>
      <c r="AG481" s="170">
        <f t="shared" si="139"/>
        <v>309153383.66000009</v>
      </c>
      <c r="AI481" s="284">
        <f t="shared" si="136"/>
        <v>243150.16</v>
      </c>
      <c r="AJ481" s="284">
        <f t="shared" si="136"/>
        <v>259667.20000000001</v>
      </c>
      <c r="AK481" s="284">
        <f t="shared" si="136"/>
        <v>257564.48</v>
      </c>
      <c r="AL481" s="284">
        <f t="shared" si="135"/>
        <v>254078.41</v>
      </c>
      <c r="AM481" s="284">
        <f t="shared" si="135"/>
        <v>248659.56</v>
      </c>
      <c r="AN481" s="284">
        <f t="shared" si="135"/>
        <v>246053.15</v>
      </c>
      <c r="AO481" s="284">
        <f t="shared" si="135"/>
        <v>245190.68</v>
      </c>
      <c r="AP481" s="284">
        <f t="shared" si="135"/>
        <v>245831.28</v>
      </c>
      <c r="AQ481" s="284">
        <f t="shared" si="135"/>
        <v>253492.56</v>
      </c>
      <c r="AR481" s="284">
        <f t="shared" si="137"/>
        <v>262019.03</v>
      </c>
      <c r="AS481" s="284">
        <f t="shared" si="137"/>
        <v>265961.53999999998</v>
      </c>
      <c r="AT481" s="284">
        <f t="shared" si="137"/>
        <v>271823.49</v>
      </c>
      <c r="AU481" s="280">
        <f t="shared" si="140"/>
        <v>3053491.54</v>
      </c>
      <c r="AV481" s="280">
        <f t="shared" si="132"/>
        <v>275939.08</v>
      </c>
      <c r="AW481" s="280">
        <f t="shared" si="132"/>
        <v>274565.94</v>
      </c>
      <c r="AX481" s="280">
        <f t="shared" si="132"/>
        <v>273508.42</v>
      </c>
      <c r="AY481" s="280">
        <f t="shared" si="132"/>
        <v>272981.59000000003</v>
      </c>
      <c r="AZ481" s="280">
        <f t="shared" si="142"/>
        <v>264893.99</v>
      </c>
      <c r="BA481" s="280">
        <f t="shared" si="142"/>
        <v>254777.35</v>
      </c>
      <c r="BB481" s="280">
        <f t="shared" si="142"/>
        <v>251718.03</v>
      </c>
      <c r="BC481" s="280">
        <f t="shared" si="142"/>
        <v>250429.07</v>
      </c>
      <c r="BD481" s="280">
        <f t="shared" si="142"/>
        <v>251406.58</v>
      </c>
      <c r="BE481" s="280">
        <f t="shared" si="142"/>
        <v>251179.13</v>
      </c>
      <c r="BF481" s="280">
        <f t="shared" si="141"/>
        <v>251382.44</v>
      </c>
      <c r="BG481" s="280">
        <f t="shared" si="141"/>
        <v>257659.97</v>
      </c>
      <c r="BH481" s="280">
        <f t="shared" si="141"/>
        <v>257839.33</v>
      </c>
      <c r="BI481" s="280">
        <f t="shared" si="134"/>
        <v>246033.87</v>
      </c>
      <c r="BJ481" s="280">
        <f t="shared" si="134"/>
        <v>237262.29</v>
      </c>
      <c r="BK481" s="280">
        <f t="shared" si="134"/>
        <v>237087.16</v>
      </c>
      <c r="BL481" s="284">
        <f t="shared" si="133"/>
        <v>3011669.21</v>
      </c>
    </row>
    <row r="482" spans="1:66" x14ac:dyDescent="0.25">
      <c r="A482" s="268" t="s">
        <v>706</v>
      </c>
      <c r="B482" s="175">
        <v>0.1169</v>
      </c>
      <c r="C482" s="175">
        <v>0.1169</v>
      </c>
      <c r="D482" s="272">
        <v>0</v>
      </c>
      <c r="E482" s="272">
        <v>0</v>
      </c>
      <c r="F482" s="272">
        <v>0</v>
      </c>
      <c r="G482" s="272">
        <v>0</v>
      </c>
      <c r="H482" s="272">
        <v>0</v>
      </c>
      <c r="I482" s="272">
        <v>0</v>
      </c>
      <c r="J482" s="272">
        <v>0</v>
      </c>
      <c r="K482" s="272">
        <v>0</v>
      </c>
      <c r="L482" s="272">
        <v>0</v>
      </c>
      <c r="M482" s="272">
        <v>0</v>
      </c>
      <c r="N482" s="272">
        <v>0</v>
      </c>
      <c r="O482" s="272">
        <v>0</v>
      </c>
      <c r="P482" s="272">
        <f t="shared" si="138"/>
        <v>0</v>
      </c>
      <c r="Q482" s="272">
        <v>0</v>
      </c>
      <c r="R482" s="272">
        <v>0</v>
      </c>
      <c r="S482" s="272">
        <v>0</v>
      </c>
      <c r="T482" s="272">
        <v>0</v>
      </c>
      <c r="U482" s="272">
        <v>0</v>
      </c>
      <c r="V482" s="272">
        <v>0</v>
      </c>
      <c r="W482" s="272">
        <v>0</v>
      </c>
      <c r="X482" s="272">
        <v>0</v>
      </c>
      <c r="Y482" s="272">
        <v>0</v>
      </c>
      <c r="Z482" s="272">
        <v>0</v>
      </c>
      <c r="AA482" s="272">
        <v>0</v>
      </c>
      <c r="AB482" s="272">
        <v>0</v>
      </c>
      <c r="AC482" s="272">
        <v>0</v>
      </c>
      <c r="AD482" s="272">
        <v>0</v>
      </c>
      <c r="AE482" s="272">
        <v>0</v>
      </c>
      <c r="AF482" s="272">
        <v>0</v>
      </c>
      <c r="AG482" s="170">
        <f t="shared" si="139"/>
        <v>0</v>
      </c>
      <c r="AI482" s="284">
        <f t="shared" si="136"/>
        <v>0</v>
      </c>
      <c r="AJ482" s="284">
        <f t="shared" si="136"/>
        <v>0</v>
      </c>
      <c r="AK482" s="284">
        <f t="shared" si="136"/>
        <v>0</v>
      </c>
      <c r="AL482" s="284">
        <f t="shared" si="135"/>
        <v>0</v>
      </c>
      <c r="AM482" s="284">
        <f t="shared" si="135"/>
        <v>0</v>
      </c>
      <c r="AN482" s="284">
        <f t="shared" si="135"/>
        <v>0</v>
      </c>
      <c r="AO482" s="284">
        <f t="shared" ref="AO482:AQ510" si="143">ROUND(J482*$B482/12,2)</f>
        <v>0</v>
      </c>
      <c r="AP482" s="284">
        <f t="shared" si="143"/>
        <v>0</v>
      </c>
      <c r="AQ482" s="284">
        <f t="shared" si="143"/>
        <v>0</v>
      </c>
      <c r="AR482" s="284">
        <f t="shared" si="137"/>
        <v>0</v>
      </c>
      <c r="AS482" s="284">
        <f t="shared" si="137"/>
        <v>0</v>
      </c>
      <c r="AT482" s="284">
        <f t="shared" si="137"/>
        <v>0</v>
      </c>
      <c r="AU482" s="280">
        <f t="shared" si="140"/>
        <v>0</v>
      </c>
      <c r="AV482" s="280">
        <f t="shared" si="132"/>
        <v>0</v>
      </c>
      <c r="AW482" s="280">
        <f t="shared" si="132"/>
        <v>0</v>
      </c>
      <c r="AX482" s="280">
        <f t="shared" si="132"/>
        <v>0</v>
      </c>
      <c r="AY482" s="280">
        <f t="shared" ref="AY482:AY510" si="144">ROUND(T482*$B482/12,2)</f>
        <v>0</v>
      </c>
      <c r="AZ482" s="280">
        <f t="shared" si="142"/>
        <v>0</v>
      </c>
      <c r="BA482" s="280">
        <f t="shared" si="142"/>
        <v>0</v>
      </c>
      <c r="BB482" s="280">
        <f t="shared" si="142"/>
        <v>0</v>
      </c>
      <c r="BC482" s="280">
        <f t="shared" si="142"/>
        <v>0</v>
      </c>
      <c r="BD482" s="280">
        <f t="shared" si="142"/>
        <v>0</v>
      </c>
      <c r="BE482" s="280">
        <f t="shared" si="142"/>
        <v>0</v>
      </c>
      <c r="BF482" s="280">
        <f t="shared" si="141"/>
        <v>0</v>
      </c>
      <c r="BG482" s="280">
        <f t="shared" si="141"/>
        <v>0</v>
      </c>
      <c r="BH482" s="280">
        <f t="shared" si="141"/>
        <v>0</v>
      </c>
      <c r="BI482" s="280">
        <f t="shared" si="134"/>
        <v>0</v>
      </c>
      <c r="BJ482" s="280">
        <f t="shared" si="134"/>
        <v>0</v>
      </c>
      <c r="BK482" s="280">
        <f t="shared" si="134"/>
        <v>0</v>
      </c>
      <c r="BL482" s="284">
        <f t="shared" si="133"/>
        <v>0</v>
      </c>
    </row>
    <row r="483" spans="1:66" x14ac:dyDescent="0.25">
      <c r="A483" s="268" t="s">
        <v>707</v>
      </c>
      <c r="B483" s="175">
        <v>0</v>
      </c>
      <c r="C483" s="175">
        <v>0</v>
      </c>
      <c r="D483" s="272">
        <v>0</v>
      </c>
      <c r="E483" s="272">
        <v>0</v>
      </c>
      <c r="F483" s="272">
        <v>0</v>
      </c>
      <c r="G483" s="272">
        <v>0</v>
      </c>
      <c r="H483" s="272">
        <v>0</v>
      </c>
      <c r="I483" s="272">
        <v>0</v>
      </c>
      <c r="J483" s="272">
        <v>0</v>
      </c>
      <c r="K483" s="272">
        <v>0</v>
      </c>
      <c r="L483" s="272">
        <v>0</v>
      </c>
      <c r="M483" s="272">
        <v>0</v>
      </c>
      <c r="N483" s="272">
        <v>0</v>
      </c>
      <c r="O483" s="272">
        <v>0</v>
      </c>
      <c r="P483" s="272">
        <f t="shared" si="138"/>
        <v>0</v>
      </c>
      <c r="Q483" s="272">
        <v>0</v>
      </c>
      <c r="R483" s="272">
        <v>0</v>
      </c>
      <c r="S483" s="272">
        <v>0</v>
      </c>
      <c r="T483" s="272">
        <v>0</v>
      </c>
      <c r="U483" s="272">
        <v>0</v>
      </c>
      <c r="V483" s="272">
        <v>0</v>
      </c>
      <c r="W483" s="272">
        <v>0</v>
      </c>
      <c r="X483" s="272">
        <v>0</v>
      </c>
      <c r="Y483" s="272">
        <v>0</v>
      </c>
      <c r="Z483" s="272">
        <v>0</v>
      </c>
      <c r="AA483" s="272">
        <v>0</v>
      </c>
      <c r="AB483" s="272">
        <v>0</v>
      </c>
      <c r="AC483" s="272">
        <v>0</v>
      </c>
      <c r="AD483" s="272">
        <v>0</v>
      </c>
      <c r="AE483" s="272">
        <v>0</v>
      </c>
      <c r="AF483" s="272">
        <v>0</v>
      </c>
      <c r="AG483" s="170">
        <f t="shared" si="139"/>
        <v>0</v>
      </c>
      <c r="AI483" s="284">
        <f t="shared" si="136"/>
        <v>0</v>
      </c>
      <c r="AJ483" s="284">
        <f t="shared" si="136"/>
        <v>0</v>
      </c>
      <c r="AK483" s="284">
        <f t="shared" si="136"/>
        <v>0</v>
      </c>
      <c r="AL483" s="284">
        <f t="shared" si="136"/>
        <v>0</v>
      </c>
      <c r="AM483" s="284">
        <f t="shared" si="136"/>
        <v>0</v>
      </c>
      <c r="AN483" s="284">
        <f t="shared" si="136"/>
        <v>0</v>
      </c>
      <c r="AO483" s="284">
        <f t="shared" si="143"/>
        <v>0</v>
      </c>
      <c r="AP483" s="284">
        <f t="shared" si="143"/>
        <v>0</v>
      </c>
      <c r="AQ483" s="284">
        <f t="shared" si="143"/>
        <v>0</v>
      </c>
      <c r="AR483" s="284">
        <f t="shared" si="137"/>
        <v>0</v>
      </c>
      <c r="AS483" s="284">
        <f t="shared" si="137"/>
        <v>0</v>
      </c>
      <c r="AT483" s="284">
        <f t="shared" si="137"/>
        <v>0</v>
      </c>
      <c r="AU483" s="280">
        <f t="shared" si="140"/>
        <v>0</v>
      </c>
      <c r="AV483" s="280">
        <f t="shared" ref="AV483:AX506" si="145">ROUND(Q483*$B483/12,2)</f>
        <v>0</v>
      </c>
      <c r="AW483" s="280">
        <f t="shared" si="145"/>
        <v>0</v>
      </c>
      <c r="AX483" s="280">
        <f t="shared" si="145"/>
        <v>0</v>
      </c>
      <c r="AY483" s="280">
        <f t="shared" si="144"/>
        <v>0</v>
      </c>
      <c r="AZ483" s="280">
        <f t="shared" si="142"/>
        <v>0</v>
      </c>
      <c r="BA483" s="280">
        <f t="shared" si="142"/>
        <v>0</v>
      </c>
      <c r="BB483" s="280">
        <f t="shared" si="142"/>
        <v>0</v>
      </c>
      <c r="BC483" s="280">
        <f t="shared" si="142"/>
        <v>0</v>
      </c>
      <c r="BD483" s="280">
        <f t="shared" si="142"/>
        <v>0</v>
      </c>
      <c r="BE483" s="280">
        <f t="shared" si="142"/>
        <v>0</v>
      </c>
      <c r="BF483" s="280">
        <f t="shared" si="141"/>
        <v>0</v>
      </c>
      <c r="BG483" s="280">
        <f t="shared" si="141"/>
        <v>0</v>
      </c>
      <c r="BH483" s="280">
        <f t="shared" si="141"/>
        <v>0</v>
      </c>
      <c r="BI483" s="280">
        <f t="shared" si="134"/>
        <v>0</v>
      </c>
      <c r="BJ483" s="280">
        <f t="shared" si="134"/>
        <v>0</v>
      </c>
      <c r="BK483" s="280">
        <f t="shared" si="134"/>
        <v>0</v>
      </c>
      <c r="BL483" s="284">
        <f t="shared" ref="BL483:BL510" si="146">SUM(AZ483:BK483)</f>
        <v>0</v>
      </c>
    </row>
    <row r="484" spans="1:66" x14ac:dyDescent="0.25">
      <c r="A484" s="268" t="s">
        <v>465</v>
      </c>
      <c r="B484" s="175">
        <v>0.25019999999999998</v>
      </c>
      <c r="C484" s="175">
        <v>0.25019999999999998</v>
      </c>
      <c r="D484" s="272">
        <v>5081677.2699999996</v>
      </c>
      <c r="E484" s="272">
        <v>5554265.4800000004</v>
      </c>
      <c r="F484" s="272">
        <v>5533701.7599999998</v>
      </c>
      <c r="G484" s="272">
        <v>5540114.3499999996</v>
      </c>
      <c r="H484" s="272">
        <v>5540224.75</v>
      </c>
      <c r="I484" s="272">
        <v>5579194.4699999997</v>
      </c>
      <c r="J484" s="272">
        <v>5687595.9200000009</v>
      </c>
      <c r="K484" s="272">
        <v>5710748.3250000002</v>
      </c>
      <c r="L484" s="272">
        <v>5664469</v>
      </c>
      <c r="M484" s="272">
        <v>5653298.9900000002</v>
      </c>
      <c r="N484" s="272">
        <v>5952907.6450000005</v>
      </c>
      <c r="O484" s="272">
        <v>6258250.4450000003</v>
      </c>
      <c r="P484" s="272">
        <f t="shared" si="138"/>
        <v>67756448.405000001</v>
      </c>
      <c r="Q484" s="272">
        <v>6159993.1500000013</v>
      </c>
      <c r="R484" s="272">
        <v>6000978.6400000006</v>
      </c>
      <c r="S484" s="272">
        <v>5905770.3900000006</v>
      </c>
      <c r="T484" s="272">
        <v>5874273.1100000003</v>
      </c>
      <c r="U484" s="272">
        <v>5871791.0000000009</v>
      </c>
      <c r="V484" s="272">
        <v>5871791.0000000009</v>
      </c>
      <c r="W484" s="272">
        <v>5871791.0000000009</v>
      </c>
      <c r="X484" s="272">
        <v>5871791.0000000009</v>
      </c>
      <c r="Y484" s="272">
        <v>5866307.8950000014</v>
      </c>
      <c r="Z484" s="272">
        <v>5484492.3000000007</v>
      </c>
      <c r="AA484" s="272">
        <v>5745840.9850000003</v>
      </c>
      <c r="AB484" s="272">
        <v>6429033.1200000001</v>
      </c>
      <c r="AC484" s="272">
        <v>6463577.8049999997</v>
      </c>
      <c r="AD484" s="272">
        <v>6452611.5300000003</v>
      </c>
      <c r="AE484" s="272">
        <v>6452611.5300000003</v>
      </c>
      <c r="AF484" s="272">
        <v>6452611.5300000003</v>
      </c>
      <c r="AG484" s="170">
        <f t="shared" si="139"/>
        <v>72834250.695000008</v>
      </c>
      <c r="AI484" s="284">
        <f t="shared" si="136"/>
        <v>105952.97</v>
      </c>
      <c r="AJ484" s="284">
        <f t="shared" si="136"/>
        <v>115806.44</v>
      </c>
      <c r="AK484" s="284">
        <f t="shared" si="136"/>
        <v>115377.68</v>
      </c>
      <c r="AL484" s="284">
        <f t="shared" si="136"/>
        <v>115511.38</v>
      </c>
      <c r="AM484" s="284">
        <f t="shared" si="136"/>
        <v>115513.69</v>
      </c>
      <c r="AN484" s="284">
        <f t="shared" si="136"/>
        <v>116326.2</v>
      </c>
      <c r="AO484" s="284">
        <f t="shared" si="143"/>
        <v>118586.37</v>
      </c>
      <c r="AP484" s="284">
        <f t="shared" si="143"/>
        <v>119069.1</v>
      </c>
      <c r="AQ484" s="284">
        <f t="shared" si="143"/>
        <v>118104.18</v>
      </c>
      <c r="AR484" s="284">
        <f t="shared" si="137"/>
        <v>117871.28</v>
      </c>
      <c r="AS484" s="284">
        <f t="shared" si="137"/>
        <v>124118.12</v>
      </c>
      <c r="AT484" s="284">
        <f t="shared" si="137"/>
        <v>130484.52</v>
      </c>
      <c r="AU484" s="280">
        <f t="shared" si="140"/>
        <v>1412721.9299999997</v>
      </c>
      <c r="AV484" s="280">
        <f t="shared" si="145"/>
        <v>128435.86</v>
      </c>
      <c r="AW484" s="280">
        <f t="shared" si="145"/>
        <v>125120.4</v>
      </c>
      <c r="AX484" s="280">
        <f t="shared" si="145"/>
        <v>123135.31</v>
      </c>
      <c r="AY484" s="280">
        <f t="shared" si="144"/>
        <v>122478.59</v>
      </c>
      <c r="AZ484" s="280">
        <f t="shared" si="142"/>
        <v>122426.84</v>
      </c>
      <c r="BA484" s="280">
        <f t="shared" si="142"/>
        <v>122426.84</v>
      </c>
      <c r="BB484" s="280">
        <f t="shared" si="142"/>
        <v>122426.84</v>
      </c>
      <c r="BC484" s="280">
        <f t="shared" si="142"/>
        <v>122426.84</v>
      </c>
      <c r="BD484" s="280">
        <f t="shared" si="142"/>
        <v>122312.52</v>
      </c>
      <c r="BE484" s="280">
        <f t="shared" si="142"/>
        <v>114351.66</v>
      </c>
      <c r="BF484" s="280">
        <f t="shared" si="141"/>
        <v>119800.78</v>
      </c>
      <c r="BG484" s="280">
        <f t="shared" si="141"/>
        <v>134045.34</v>
      </c>
      <c r="BH484" s="280">
        <f t="shared" si="141"/>
        <v>134765.6</v>
      </c>
      <c r="BI484" s="280">
        <f t="shared" si="134"/>
        <v>134536.95000000001</v>
      </c>
      <c r="BJ484" s="280">
        <f t="shared" si="134"/>
        <v>134536.95000000001</v>
      </c>
      <c r="BK484" s="280">
        <f t="shared" si="134"/>
        <v>134536.95000000001</v>
      </c>
      <c r="BL484" s="284">
        <f t="shared" si="146"/>
        <v>1518594.1099999999</v>
      </c>
    </row>
    <row r="485" spans="1:66" x14ac:dyDescent="0.25">
      <c r="A485" s="268" t="s">
        <v>466</v>
      </c>
      <c r="B485" s="175">
        <v>1.9699999999999999E-2</v>
      </c>
      <c r="C485" s="175">
        <v>1.9699999999999999E-2</v>
      </c>
      <c r="D485" s="272">
        <v>209671.07</v>
      </c>
      <c r="E485" s="272">
        <v>104832.49</v>
      </c>
      <c r="F485" s="272">
        <v>0</v>
      </c>
      <c r="G485" s="272">
        <v>0</v>
      </c>
      <c r="H485" s="272">
        <v>0</v>
      </c>
      <c r="I485" s="272">
        <v>0</v>
      </c>
      <c r="J485" s="272">
        <v>19403.82</v>
      </c>
      <c r="K485" s="272">
        <v>19403.82</v>
      </c>
      <c r="L485" s="272">
        <v>19403.82</v>
      </c>
      <c r="M485" s="272">
        <v>19403.82</v>
      </c>
      <c r="N485" s="272">
        <v>19403.82</v>
      </c>
      <c r="O485" s="272">
        <v>19403.82</v>
      </c>
      <c r="P485" s="272">
        <f t="shared" si="138"/>
        <v>430926.48000000004</v>
      </c>
      <c r="Q485" s="272">
        <v>19403.82</v>
      </c>
      <c r="R485" s="272">
        <v>19403.82</v>
      </c>
      <c r="S485" s="272">
        <v>19403.82</v>
      </c>
      <c r="T485" s="272">
        <v>19403.82</v>
      </c>
      <c r="U485" s="272">
        <v>19403.82</v>
      </c>
      <c r="V485" s="272">
        <v>19403.82</v>
      </c>
      <c r="W485" s="272">
        <v>19403.82</v>
      </c>
      <c r="X485" s="272">
        <v>19403.82</v>
      </c>
      <c r="Y485" s="272">
        <v>19403.82</v>
      </c>
      <c r="Z485" s="272">
        <v>19403.82</v>
      </c>
      <c r="AA485" s="272">
        <v>19403.82</v>
      </c>
      <c r="AB485" s="272">
        <v>19403.82</v>
      </c>
      <c r="AC485" s="272">
        <v>19403.82</v>
      </c>
      <c r="AD485" s="272">
        <v>19403.82</v>
      </c>
      <c r="AE485" s="272">
        <v>19403.82</v>
      </c>
      <c r="AF485" s="272">
        <v>19403.82</v>
      </c>
      <c r="AG485" s="170">
        <f t="shared" si="139"/>
        <v>232845.84000000005</v>
      </c>
      <c r="AI485" s="284">
        <f t="shared" si="136"/>
        <v>344.21</v>
      </c>
      <c r="AJ485" s="284">
        <f t="shared" si="136"/>
        <v>172.1</v>
      </c>
      <c r="AK485" s="284">
        <f t="shared" si="136"/>
        <v>0</v>
      </c>
      <c r="AL485" s="284">
        <f t="shared" si="136"/>
        <v>0</v>
      </c>
      <c r="AM485" s="284">
        <f t="shared" si="136"/>
        <v>0</v>
      </c>
      <c r="AN485" s="284">
        <f t="shared" si="136"/>
        <v>0</v>
      </c>
      <c r="AO485" s="284">
        <f t="shared" si="143"/>
        <v>31.85</v>
      </c>
      <c r="AP485" s="284">
        <f t="shared" si="143"/>
        <v>31.85</v>
      </c>
      <c r="AQ485" s="284">
        <f t="shared" si="143"/>
        <v>31.85</v>
      </c>
      <c r="AR485" s="284">
        <f t="shared" si="137"/>
        <v>31.85</v>
      </c>
      <c r="AS485" s="284">
        <f t="shared" si="137"/>
        <v>31.85</v>
      </c>
      <c r="AT485" s="284">
        <f t="shared" si="137"/>
        <v>31.85</v>
      </c>
      <c r="AU485" s="280">
        <f t="shared" si="140"/>
        <v>707.41000000000008</v>
      </c>
      <c r="AV485" s="280">
        <f t="shared" si="145"/>
        <v>31.85</v>
      </c>
      <c r="AW485" s="280">
        <f t="shared" si="145"/>
        <v>31.85</v>
      </c>
      <c r="AX485" s="280">
        <f t="shared" si="145"/>
        <v>31.85</v>
      </c>
      <c r="AY485" s="280">
        <f t="shared" si="144"/>
        <v>31.85</v>
      </c>
      <c r="AZ485" s="280">
        <f t="shared" si="142"/>
        <v>31.85</v>
      </c>
      <c r="BA485" s="280">
        <f t="shared" si="142"/>
        <v>31.85</v>
      </c>
      <c r="BB485" s="280">
        <f t="shared" si="142"/>
        <v>31.85</v>
      </c>
      <c r="BC485" s="280">
        <f t="shared" si="142"/>
        <v>31.85</v>
      </c>
      <c r="BD485" s="280">
        <f t="shared" si="142"/>
        <v>31.85</v>
      </c>
      <c r="BE485" s="280">
        <f t="shared" si="142"/>
        <v>31.85</v>
      </c>
      <c r="BF485" s="280">
        <f t="shared" si="141"/>
        <v>31.85</v>
      </c>
      <c r="BG485" s="280">
        <f t="shared" si="141"/>
        <v>31.85</v>
      </c>
      <c r="BH485" s="280">
        <f t="shared" si="141"/>
        <v>31.85</v>
      </c>
      <c r="BI485" s="280">
        <f t="shared" si="134"/>
        <v>31.85</v>
      </c>
      <c r="BJ485" s="280">
        <f t="shared" si="134"/>
        <v>31.85</v>
      </c>
      <c r="BK485" s="280">
        <f t="shared" si="134"/>
        <v>31.85</v>
      </c>
      <c r="BL485" s="284">
        <f t="shared" si="146"/>
        <v>382.20000000000005</v>
      </c>
      <c r="BN485" s="279">
        <f>BL485</f>
        <v>382.20000000000005</v>
      </c>
    </row>
    <row r="486" spans="1:66" x14ac:dyDescent="0.25">
      <c r="A486" s="268" t="s">
        <v>467</v>
      </c>
      <c r="B486" s="175">
        <v>4.3999999999999997E-2</v>
      </c>
      <c r="C486" s="175">
        <v>4.3999999999999997E-2</v>
      </c>
      <c r="D486" s="272">
        <v>906444.57</v>
      </c>
      <c r="E486" s="272">
        <v>946407.62</v>
      </c>
      <c r="F486" s="272">
        <v>986370.67</v>
      </c>
      <c r="G486" s="272">
        <v>986370.67</v>
      </c>
      <c r="H486" s="272">
        <v>946407.62</v>
      </c>
      <c r="I486" s="272">
        <v>906444.57</v>
      </c>
      <c r="J486" s="272">
        <v>906444.57</v>
      </c>
      <c r="K486" s="272">
        <v>906444.57</v>
      </c>
      <c r="L486" s="272">
        <v>903020.35</v>
      </c>
      <c r="M486" s="272">
        <v>925128.38</v>
      </c>
      <c r="N486" s="272">
        <v>950660.63</v>
      </c>
      <c r="O486" s="272">
        <v>950660.63</v>
      </c>
      <c r="P486" s="272">
        <f t="shared" si="138"/>
        <v>11220804.850000003</v>
      </c>
      <c r="Q486" s="272">
        <v>950660.63</v>
      </c>
      <c r="R486" s="272">
        <v>948277.74</v>
      </c>
      <c r="S486" s="272">
        <v>944076.44499999995</v>
      </c>
      <c r="T486" s="272">
        <v>937191.73999999987</v>
      </c>
      <c r="U486" s="272">
        <v>925601.6</v>
      </c>
      <c r="V486" s="272">
        <v>919077.75999999989</v>
      </c>
      <c r="W486" s="272">
        <v>919077.75999999989</v>
      </c>
      <c r="X486" s="272">
        <v>918278.5149999999</v>
      </c>
      <c r="Y486" s="272">
        <v>914219.19499999995</v>
      </c>
      <c r="Z486" s="272">
        <v>905621.86999999988</v>
      </c>
      <c r="AA486" s="272">
        <v>900284.61999999988</v>
      </c>
      <c r="AB486" s="272">
        <v>900284.61999999988</v>
      </c>
      <c r="AC486" s="272">
        <v>900284.61999999988</v>
      </c>
      <c r="AD486" s="272">
        <v>900284.61999999988</v>
      </c>
      <c r="AE486" s="272">
        <v>900284.61999999988</v>
      </c>
      <c r="AF486" s="272">
        <v>900284.61999999988</v>
      </c>
      <c r="AG486" s="170">
        <f t="shared" si="139"/>
        <v>10903584.419999998</v>
      </c>
      <c r="AI486" s="284">
        <f t="shared" si="136"/>
        <v>3323.63</v>
      </c>
      <c r="AJ486" s="284">
        <f t="shared" si="136"/>
        <v>3470.16</v>
      </c>
      <c r="AK486" s="284">
        <f t="shared" si="136"/>
        <v>3616.69</v>
      </c>
      <c r="AL486" s="284">
        <f t="shared" si="136"/>
        <v>3616.69</v>
      </c>
      <c r="AM486" s="284">
        <f t="shared" si="136"/>
        <v>3470.16</v>
      </c>
      <c r="AN486" s="284">
        <f t="shared" si="136"/>
        <v>3323.63</v>
      </c>
      <c r="AO486" s="284">
        <f t="shared" si="143"/>
        <v>3323.63</v>
      </c>
      <c r="AP486" s="284">
        <f t="shared" si="143"/>
        <v>3323.63</v>
      </c>
      <c r="AQ486" s="284">
        <f t="shared" si="143"/>
        <v>3311.07</v>
      </c>
      <c r="AR486" s="284">
        <f t="shared" si="137"/>
        <v>3392.14</v>
      </c>
      <c r="AS486" s="284">
        <f t="shared" si="137"/>
        <v>3485.76</v>
      </c>
      <c r="AT486" s="284">
        <f t="shared" si="137"/>
        <v>3485.76</v>
      </c>
      <c r="AU486" s="280">
        <f t="shared" si="140"/>
        <v>41142.950000000012</v>
      </c>
      <c r="AV486" s="280">
        <f t="shared" si="145"/>
        <v>3485.76</v>
      </c>
      <c r="AW486" s="280">
        <f t="shared" si="145"/>
        <v>3477.02</v>
      </c>
      <c r="AX486" s="280">
        <f t="shared" si="145"/>
        <v>3461.61</v>
      </c>
      <c r="AY486" s="280">
        <f t="shared" si="144"/>
        <v>3436.37</v>
      </c>
      <c r="AZ486" s="280">
        <f t="shared" si="142"/>
        <v>3393.87</v>
      </c>
      <c r="BA486" s="280">
        <f t="shared" si="142"/>
        <v>3369.95</v>
      </c>
      <c r="BB486" s="280">
        <f t="shared" si="142"/>
        <v>3369.95</v>
      </c>
      <c r="BC486" s="280">
        <f t="shared" si="142"/>
        <v>3367.02</v>
      </c>
      <c r="BD486" s="280">
        <f t="shared" si="142"/>
        <v>3352.14</v>
      </c>
      <c r="BE486" s="280">
        <f t="shared" si="142"/>
        <v>3320.61</v>
      </c>
      <c r="BF486" s="280">
        <f t="shared" si="141"/>
        <v>3301.04</v>
      </c>
      <c r="BG486" s="280">
        <f t="shared" si="141"/>
        <v>3301.04</v>
      </c>
      <c r="BH486" s="280">
        <f t="shared" si="141"/>
        <v>3301.04</v>
      </c>
      <c r="BI486" s="280">
        <f t="shared" si="134"/>
        <v>3301.04</v>
      </c>
      <c r="BJ486" s="280">
        <f t="shared" si="134"/>
        <v>3301.04</v>
      </c>
      <c r="BK486" s="280">
        <f t="shared" si="134"/>
        <v>3301.04</v>
      </c>
      <c r="BL486" s="284">
        <f t="shared" si="146"/>
        <v>39979.780000000006</v>
      </c>
    </row>
    <row r="487" spans="1:66" x14ac:dyDescent="0.25">
      <c r="A487" s="268" t="s">
        <v>468</v>
      </c>
      <c r="B487" s="175">
        <v>4.3999999999999997E-2</v>
      </c>
      <c r="C487" s="175">
        <v>4.3999999999999997E-2</v>
      </c>
      <c r="D487" s="272">
        <v>4526.22</v>
      </c>
      <c r="E487" s="272">
        <v>4526.22</v>
      </c>
      <c r="F487" s="272">
        <v>4526.22</v>
      </c>
      <c r="G487" s="272">
        <v>4526.22</v>
      </c>
      <c r="H487" s="272">
        <v>4526.22</v>
      </c>
      <c r="I487" s="272">
        <v>4526.22</v>
      </c>
      <c r="J487" s="272">
        <v>4526.22</v>
      </c>
      <c r="K487" s="272">
        <v>4526.22</v>
      </c>
      <c r="L487" s="272">
        <v>2701.3850000000002</v>
      </c>
      <c r="M487" s="272">
        <v>876.55000000000018</v>
      </c>
      <c r="N487" s="272">
        <v>876.55000000000018</v>
      </c>
      <c r="O487" s="272">
        <v>876.55000000000018</v>
      </c>
      <c r="P487" s="272">
        <f t="shared" si="138"/>
        <v>41540.795000000013</v>
      </c>
      <c r="Q487" s="272">
        <v>876.55000000000018</v>
      </c>
      <c r="R487" s="272">
        <v>876.55000000000018</v>
      </c>
      <c r="S487" s="272">
        <v>876.55000000000018</v>
      </c>
      <c r="T487" s="272">
        <v>876.55000000000018</v>
      </c>
      <c r="U487" s="272">
        <v>876.55000000000018</v>
      </c>
      <c r="V487" s="272">
        <v>876.55000000000018</v>
      </c>
      <c r="W487" s="272">
        <v>876.55000000000018</v>
      </c>
      <c r="X487" s="272">
        <v>876.55000000000018</v>
      </c>
      <c r="Y487" s="272">
        <v>876.55000000000018</v>
      </c>
      <c r="Z487" s="272">
        <v>876.55000000000018</v>
      </c>
      <c r="AA487" s="272">
        <v>876.55000000000018</v>
      </c>
      <c r="AB487" s="272">
        <v>876.55000000000018</v>
      </c>
      <c r="AC487" s="272">
        <v>876.55000000000018</v>
      </c>
      <c r="AD487" s="272">
        <v>876.55000000000018</v>
      </c>
      <c r="AE487" s="272">
        <v>876.55000000000018</v>
      </c>
      <c r="AF487" s="272">
        <v>876.55000000000018</v>
      </c>
      <c r="AG487" s="170">
        <f t="shared" si="139"/>
        <v>10518.600000000002</v>
      </c>
      <c r="AI487" s="284">
        <f t="shared" si="136"/>
        <v>16.600000000000001</v>
      </c>
      <c r="AJ487" s="284">
        <f t="shared" si="136"/>
        <v>16.600000000000001</v>
      </c>
      <c r="AK487" s="284">
        <f t="shared" si="136"/>
        <v>16.600000000000001</v>
      </c>
      <c r="AL487" s="284">
        <f t="shared" si="136"/>
        <v>16.600000000000001</v>
      </c>
      <c r="AM487" s="284">
        <f t="shared" si="136"/>
        <v>16.600000000000001</v>
      </c>
      <c r="AN487" s="284">
        <f t="shared" si="136"/>
        <v>16.600000000000001</v>
      </c>
      <c r="AO487" s="284">
        <f t="shared" si="143"/>
        <v>16.600000000000001</v>
      </c>
      <c r="AP487" s="284">
        <f t="shared" si="143"/>
        <v>16.600000000000001</v>
      </c>
      <c r="AQ487" s="284">
        <f t="shared" si="143"/>
        <v>9.91</v>
      </c>
      <c r="AR487" s="284">
        <f t="shared" si="137"/>
        <v>3.21</v>
      </c>
      <c r="AS487" s="284">
        <f t="shared" si="137"/>
        <v>3.21</v>
      </c>
      <c r="AT487" s="284">
        <f t="shared" si="137"/>
        <v>3.21</v>
      </c>
      <c r="AU487" s="280">
        <f t="shared" si="140"/>
        <v>152.34</v>
      </c>
      <c r="AV487" s="280">
        <f t="shared" si="145"/>
        <v>3.21</v>
      </c>
      <c r="AW487" s="280">
        <f t="shared" si="145"/>
        <v>3.21</v>
      </c>
      <c r="AX487" s="280">
        <f t="shared" si="145"/>
        <v>3.21</v>
      </c>
      <c r="AY487" s="280">
        <f t="shared" si="144"/>
        <v>3.21</v>
      </c>
      <c r="AZ487" s="280">
        <f t="shared" si="142"/>
        <v>3.21</v>
      </c>
      <c r="BA487" s="280">
        <f t="shared" si="142"/>
        <v>3.21</v>
      </c>
      <c r="BB487" s="280">
        <f t="shared" si="142"/>
        <v>3.21</v>
      </c>
      <c r="BC487" s="280">
        <f t="shared" si="142"/>
        <v>3.21</v>
      </c>
      <c r="BD487" s="280">
        <f t="shared" si="142"/>
        <v>3.21</v>
      </c>
      <c r="BE487" s="280">
        <f t="shared" si="142"/>
        <v>3.21</v>
      </c>
      <c r="BF487" s="280">
        <f t="shared" si="141"/>
        <v>3.21</v>
      </c>
      <c r="BG487" s="280">
        <f t="shared" si="141"/>
        <v>3.21</v>
      </c>
      <c r="BH487" s="280">
        <f t="shared" si="141"/>
        <v>3.21</v>
      </c>
      <c r="BI487" s="280">
        <f t="shared" si="134"/>
        <v>3.21</v>
      </c>
      <c r="BJ487" s="280">
        <f t="shared" si="134"/>
        <v>3.21</v>
      </c>
      <c r="BK487" s="280">
        <f t="shared" si="134"/>
        <v>3.21</v>
      </c>
      <c r="BL487" s="284">
        <f t="shared" si="146"/>
        <v>38.520000000000003</v>
      </c>
    </row>
    <row r="488" spans="1:66" x14ac:dyDescent="0.25">
      <c r="A488" s="268" t="s">
        <v>469</v>
      </c>
      <c r="B488" s="175">
        <v>4.02E-2</v>
      </c>
      <c r="C488" s="175">
        <v>4.02E-2</v>
      </c>
      <c r="D488" s="272">
        <v>12826549.380000001</v>
      </c>
      <c r="E488" s="272">
        <v>12835853.17</v>
      </c>
      <c r="F488" s="272">
        <v>12859366.470000001</v>
      </c>
      <c r="G488" s="272">
        <v>12894736.210000001</v>
      </c>
      <c r="H488" s="272">
        <v>12949366.6</v>
      </c>
      <c r="I488" s="272">
        <v>13167028.49</v>
      </c>
      <c r="J488" s="272">
        <v>13497003.939999998</v>
      </c>
      <c r="K488" s="272">
        <v>13789947.404999999</v>
      </c>
      <c r="L488" s="272">
        <v>13999050.155000001</v>
      </c>
      <c r="M488" s="272">
        <v>14345399.67</v>
      </c>
      <c r="N488" s="272">
        <v>14632592.609999999</v>
      </c>
      <c r="O488" s="272">
        <v>14702634.130000001</v>
      </c>
      <c r="P488" s="272">
        <f t="shared" si="138"/>
        <v>162499528.23000002</v>
      </c>
      <c r="Q488" s="272">
        <v>14764701.390000001</v>
      </c>
      <c r="R488" s="272">
        <v>14764150.660000002</v>
      </c>
      <c r="S488" s="272">
        <v>14840138.280000001</v>
      </c>
      <c r="T488" s="272">
        <v>14961317.810000002</v>
      </c>
      <c r="U488" s="272">
        <v>15143578.015000001</v>
      </c>
      <c r="V488" s="272">
        <v>15492299.910000002</v>
      </c>
      <c r="W488" s="272">
        <v>15743726.080000004</v>
      </c>
      <c r="X488" s="272">
        <v>15852538.240000004</v>
      </c>
      <c r="Y488" s="272">
        <v>16269033.605000002</v>
      </c>
      <c r="Z488" s="272">
        <v>16617465.675000004</v>
      </c>
      <c r="AA488" s="272">
        <v>16630875.830000004</v>
      </c>
      <c r="AB488" s="272">
        <v>16704015.635000004</v>
      </c>
      <c r="AC488" s="272">
        <v>16769500.995000003</v>
      </c>
      <c r="AD488" s="272">
        <v>16778079.275000002</v>
      </c>
      <c r="AE488" s="272">
        <v>16904365.055000003</v>
      </c>
      <c r="AF488" s="272">
        <v>17181780.48</v>
      </c>
      <c r="AG488" s="170">
        <f t="shared" si="139"/>
        <v>196087258.79500002</v>
      </c>
      <c r="AI488" s="284">
        <f t="shared" si="136"/>
        <v>42968.94</v>
      </c>
      <c r="AJ488" s="284">
        <f t="shared" si="136"/>
        <v>43000.11</v>
      </c>
      <c r="AK488" s="284">
        <f t="shared" si="136"/>
        <v>43078.879999999997</v>
      </c>
      <c r="AL488" s="284">
        <f t="shared" si="136"/>
        <v>43197.37</v>
      </c>
      <c r="AM488" s="284">
        <f t="shared" si="136"/>
        <v>43380.38</v>
      </c>
      <c r="AN488" s="284">
        <f t="shared" si="136"/>
        <v>44109.55</v>
      </c>
      <c r="AO488" s="284">
        <f t="shared" si="143"/>
        <v>45214.96</v>
      </c>
      <c r="AP488" s="284">
        <f t="shared" si="143"/>
        <v>46196.32</v>
      </c>
      <c r="AQ488" s="284">
        <f t="shared" si="143"/>
        <v>46896.82</v>
      </c>
      <c r="AR488" s="284">
        <f t="shared" si="137"/>
        <v>48057.09</v>
      </c>
      <c r="AS488" s="284">
        <f t="shared" si="137"/>
        <v>49019.19</v>
      </c>
      <c r="AT488" s="284">
        <f t="shared" si="137"/>
        <v>49253.82</v>
      </c>
      <c r="AU488" s="280">
        <f t="shared" si="140"/>
        <v>544373.43000000005</v>
      </c>
      <c r="AV488" s="280">
        <f t="shared" si="145"/>
        <v>49461.75</v>
      </c>
      <c r="AW488" s="280">
        <f t="shared" si="145"/>
        <v>49459.9</v>
      </c>
      <c r="AX488" s="280">
        <f t="shared" si="145"/>
        <v>49714.46</v>
      </c>
      <c r="AY488" s="280">
        <f t="shared" si="144"/>
        <v>50120.41</v>
      </c>
      <c r="AZ488" s="280">
        <f t="shared" si="142"/>
        <v>50730.99</v>
      </c>
      <c r="BA488" s="280">
        <f t="shared" si="142"/>
        <v>51899.199999999997</v>
      </c>
      <c r="BB488" s="280">
        <f t="shared" si="142"/>
        <v>52741.48</v>
      </c>
      <c r="BC488" s="280">
        <f t="shared" si="142"/>
        <v>53106</v>
      </c>
      <c r="BD488" s="280">
        <f t="shared" si="142"/>
        <v>54501.26</v>
      </c>
      <c r="BE488" s="280">
        <f t="shared" si="142"/>
        <v>55668.51</v>
      </c>
      <c r="BF488" s="280">
        <f t="shared" si="141"/>
        <v>55713.43</v>
      </c>
      <c r="BG488" s="280">
        <f t="shared" si="141"/>
        <v>55958.45</v>
      </c>
      <c r="BH488" s="280">
        <f t="shared" si="141"/>
        <v>56177.83</v>
      </c>
      <c r="BI488" s="280">
        <f t="shared" si="134"/>
        <v>56206.57</v>
      </c>
      <c r="BJ488" s="280">
        <f t="shared" si="134"/>
        <v>56629.62</v>
      </c>
      <c r="BK488" s="280">
        <f t="shared" si="134"/>
        <v>57558.96</v>
      </c>
      <c r="BL488" s="284">
        <f t="shared" si="146"/>
        <v>656892.29999999993</v>
      </c>
    </row>
    <row r="489" spans="1:66" x14ac:dyDescent="0.25">
      <c r="A489" s="268" t="s">
        <v>470</v>
      </c>
      <c r="B489" s="175">
        <v>4.02E-2</v>
      </c>
      <c r="C489" s="175">
        <v>4.02E-2</v>
      </c>
      <c r="D489" s="272">
        <v>477017.17</v>
      </c>
      <c r="E489" s="272">
        <v>477017.17</v>
      </c>
      <c r="F489" s="272">
        <v>477017.17</v>
      </c>
      <c r="G489" s="272">
        <v>477017.17</v>
      </c>
      <c r="H489" s="272">
        <v>477017.17</v>
      </c>
      <c r="I489" s="272">
        <v>477017.17</v>
      </c>
      <c r="J489" s="272">
        <v>503336.11499999999</v>
      </c>
      <c r="K489" s="272">
        <v>548590.50999999989</v>
      </c>
      <c r="L489" s="272">
        <v>567379.05499999993</v>
      </c>
      <c r="M489" s="272">
        <v>595739.1449999999</v>
      </c>
      <c r="N489" s="272">
        <v>627220.8899999999</v>
      </c>
      <c r="O489" s="272">
        <v>630216.86499999987</v>
      </c>
      <c r="P489" s="272">
        <f t="shared" si="138"/>
        <v>6334585.5999999987</v>
      </c>
      <c r="Q489" s="272">
        <v>652144.2899999998</v>
      </c>
      <c r="R489" s="272">
        <v>674050.48999999987</v>
      </c>
      <c r="S489" s="272">
        <v>680493.48999999987</v>
      </c>
      <c r="T489" s="272">
        <v>686936.48999999987</v>
      </c>
      <c r="U489" s="272">
        <v>686936.48999999987</v>
      </c>
      <c r="V489" s="272">
        <v>694023.78999999992</v>
      </c>
      <c r="W489" s="272">
        <v>701111.08999999985</v>
      </c>
      <c r="X489" s="272">
        <v>704838.95999999985</v>
      </c>
      <c r="Y489" s="272">
        <v>708566.82999999984</v>
      </c>
      <c r="Z489" s="272">
        <v>708566.82999999984</v>
      </c>
      <c r="AA489" s="272">
        <v>708566.82999999984</v>
      </c>
      <c r="AB489" s="272">
        <v>705428.1599999998</v>
      </c>
      <c r="AC489" s="272">
        <v>702289.48999999987</v>
      </c>
      <c r="AD489" s="272">
        <v>702289.48999999987</v>
      </c>
      <c r="AE489" s="272">
        <v>708632.48999999987</v>
      </c>
      <c r="AF489" s="272">
        <v>714975.48999999987</v>
      </c>
      <c r="AG489" s="170">
        <f t="shared" si="139"/>
        <v>8446225.9399999995</v>
      </c>
      <c r="AI489" s="284">
        <f t="shared" si="136"/>
        <v>1598.01</v>
      </c>
      <c r="AJ489" s="284">
        <f t="shared" si="136"/>
        <v>1598.01</v>
      </c>
      <c r="AK489" s="284">
        <f t="shared" si="136"/>
        <v>1598.01</v>
      </c>
      <c r="AL489" s="284">
        <f t="shared" si="136"/>
        <v>1598.01</v>
      </c>
      <c r="AM489" s="284">
        <f t="shared" si="136"/>
        <v>1598.01</v>
      </c>
      <c r="AN489" s="284">
        <f t="shared" si="136"/>
        <v>1598.01</v>
      </c>
      <c r="AO489" s="284">
        <f t="shared" si="143"/>
        <v>1686.18</v>
      </c>
      <c r="AP489" s="284">
        <f t="shared" si="143"/>
        <v>1837.78</v>
      </c>
      <c r="AQ489" s="284">
        <f t="shared" si="143"/>
        <v>1900.72</v>
      </c>
      <c r="AR489" s="284">
        <f t="shared" si="137"/>
        <v>1995.73</v>
      </c>
      <c r="AS489" s="284">
        <f t="shared" si="137"/>
        <v>2101.19</v>
      </c>
      <c r="AT489" s="284">
        <f t="shared" si="137"/>
        <v>2111.23</v>
      </c>
      <c r="AU489" s="280">
        <f t="shared" si="140"/>
        <v>21220.89</v>
      </c>
      <c r="AV489" s="280">
        <f t="shared" si="145"/>
        <v>2184.6799999999998</v>
      </c>
      <c r="AW489" s="280">
        <f t="shared" si="145"/>
        <v>2258.0700000000002</v>
      </c>
      <c r="AX489" s="280">
        <f t="shared" si="145"/>
        <v>2279.65</v>
      </c>
      <c r="AY489" s="280">
        <f t="shared" si="144"/>
        <v>2301.2399999999998</v>
      </c>
      <c r="AZ489" s="280">
        <f t="shared" si="142"/>
        <v>2301.2399999999998</v>
      </c>
      <c r="BA489" s="280">
        <f t="shared" si="142"/>
        <v>2324.98</v>
      </c>
      <c r="BB489" s="280">
        <f t="shared" si="142"/>
        <v>2348.7199999999998</v>
      </c>
      <c r="BC489" s="280">
        <f t="shared" si="142"/>
        <v>2361.21</v>
      </c>
      <c r="BD489" s="280">
        <f t="shared" si="142"/>
        <v>2373.6999999999998</v>
      </c>
      <c r="BE489" s="280">
        <f t="shared" si="142"/>
        <v>2373.6999999999998</v>
      </c>
      <c r="BF489" s="280">
        <f t="shared" si="141"/>
        <v>2373.6999999999998</v>
      </c>
      <c r="BG489" s="280">
        <f t="shared" si="141"/>
        <v>2363.1799999999998</v>
      </c>
      <c r="BH489" s="280">
        <f t="shared" si="141"/>
        <v>2352.67</v>
      </c>
      <c r="BI489" s="280">
        <f t="shared" si="134"/>
        <v>2352.67</v>
      </c>
      <c r="BJ489" s="280">
        <f t="shared" si="134"/>
        <v>2373.92</v>
      </c>
      <c r="BK489" s="280">
        <f t="shared" si="134"/>
        <v>2395.17</v>
      </c>
      <c r="BL489" s="284">
        <f t="shared" si="146"/>
        <v>28294.859999999993</v>
      </c>
    </row>
    <row r="490" spans="1:66" x14ac:dyDescent="0.25">
      <c r="A490" s="268" t="s">
        <v>708</v>
      </c>
      <c r="B490" s="175">
        <v>0</v>
      </c>
      <c r="C490" s="175">
        <v>0</v>
      </c>
      <c r="D490" s="272">
        <v>0</v>
      </c>
      <c r="E490" s="272">
        <v>0</v>
      </c>
      <c r="F490" s="272">
        <v>0</v>
      </c>
      <c r="G490" s="272">
        <v>0</v>
      </c>
      <c r="H490" s="272">
        <v>0</v>
      </c>
      <c r="I490" s="272">
        <v>0</v>
      </c>
      <c r="J490" s="272">
        <v>0</v>
      </c>
      <c r="K490" s="272">
        <v>0</v>
      </c>
      <c r="L490" s="272">
        <v>0</v>
      </c>
      <c r="M490" s="272">
        <v>0</v>
      </c>
      <c r="N490" s="272">
        <v>0</v>
      </c>
      <c r="O490" s="272">
        <v>0</v>
      </c>
      <c r="P490" s="272">
        <f t="shared" si="138"/>
        <v>0</v>
      </c>
      <c r="Q490" s="272">
        <v>0</v>
      </c>
      <c r="R490" s="272">
        <v>0</v>
      </c>
      <c r="S490" s="272">
        <v>0</v>
      </c>
      <c r="T490" s="272">
        <v>0</v>
      </c>
      <c r="U490" s="272">
        <v>0</v>
      </c>
      <c r="V490" s="272">
        <v>0</v>
      </c>
      <c r="W490" s="272">
        <v>0</v>
      </c>
      <c r="X490" s="272">
        <v>0</v>
      </c>
      <c r="Y490" s="272">
        <v>0</v>
      </c>
      <c r="Z490" s="272">
        <v>0</v>
      </c>
      <c r="AA490" s="272">
        <v>0</v>
      </c>
      <c r="AB490" s="272">
        <v>0</v>
      </c>
      <c r="AC490" s="272">
        <v>0</v>
      </c>
      <c r="AD490" s="272">
        <v>0</v>
      </c>
      <c r="AE490" s="272">
        <v>0</v>
      </c>
      <c r="AF490" s="272">
        <v>0</v>
      </c>
      <c r="AG490" s="170">
        <f t="shared" si="139"/>
        <v>0</v>
      </c>
      <c r="AI490" s="284">
        <f t="shared" si="136"/>
        <v>0</v>
      </c>
      <c r="AJ490" s="284">
        <f t="shared" si="136"/>
        <v>0</v>
      </c>
      <c r="AK490" s="284">
        <f t="shared" si="136"/>
        <v>0</v>
      </c>
      <c r="AL490" s="284">
        <f t="shared" si="136"/>
        <v>0</v>
      </c>
      <c r="AM490" s="284">
        <f t="shared" si="136"/>
        <v>0</v>
      </c>
      <c r="AN490" s="284">
        <f t="shared" si="136"/>
        <v>0</v>
      </c>
      <c r="AO490" s="284">
        <f t="shared" si="143"/>
        <v>0</v>
      </c>
      <c r="AP490" s="284">
        <f t="shared" si="143"/>
        <v>0</v>
      </c>
      <c r="AQ490" s="284">
        <f t="shared" si="143"/>
        <v>0</v>
      </c>
      <c r="AR490" s="284">
        <f t="shared" si="137"/>
        <v>0</v>
      </c>
      <c r="AS490" s="284">
        <f t="shared" si="137"/>
        <v>0</v>
      </c>
      <c r="AT490" s="284">
        <f t="shared" si="137"/>
        <v>0</v>
      </c>
      <c r="AU490" s="280">
        <f t="shared" si="140"/>
        <v>0</v>
      </c>
      <c r="AV490" s="280">
        <f t="shared" si="145"/>
        <v>0</v>
      </c>
      <c r="AW490" s="280">
        <f t="shared" si="145"/>
        <v>0</v>
      </c>
      <c r="AX490" s="280">
        <f t="shared" si="145"/>
        <v>0</v>
      </c>
      <c r="AY490" s="280">
        <f t="shared" si="144"/>
        <v>0</v>
      </c>
      <c r="AZ490" s="280">
        <f t="shared" si="142"/>
        <v>0</v>
      </c>
      <c r="BA490" s="280">
        <f t="shared" si="142"/>
        <v>0</v>
      </c>
      <c r="BB490" s="280">
        <f t="shared" si="142"/>
        <v>0</v>
      </c>
      <c r="BC490" s="280">
        <f t="shared" si="142"/>
        <v>0</v>
      </c>
      <c r="BD490" s="280">
        <f t="shared" si="142"/>
        <v>0</v>
      </c>
      <c r="BE490" s="280">
        <f t="shared" si="142"/>
        <v>0</v>
      </c>
      <c r="BF490" s="280">
        <f t="shared" si="141"/>
        <v>0</v>
      </c>
      <c r="BG490" s="280">
        <f t="shared" si="141"/>
        <v>0</v>
      </c>
      <c r="BH490" s="280">
        <f t="shared" si="141"/>
        <v>0</v>
      </c>
      <c r="BI490" s="280">
        <f t="shared" si="134"/>
        <v>0</v>
      </c>
      <c r="BJ490" s="280">
        <f t="shared" si="134"/>
        <v>0</v>
      </c>
      <c r="BK490" s="280">
        <f t="shared" si="134"/>
        <v>0</v>
      </c>
      <c r="BL490" s="284">
        <f t="shared" si="146"/>
        <v>0</v>
      </c>
    </row>
    <row r="491" spans="1:66" x14ac:dyDescent="0.25">
      <c r="A491" s="268" t="s">
        <v>709</v>
      </c>
      <c r="B491" s="175">
        <v>0</v>
      </c>
      <c r="C491" s="175">
        <v>0</v>
      </c>
      <c r="D491" s="272">
        <v>0</v>
      </c>
      <c r="E491" s="272">
        <v>0</v>
      </c>
      <c r="F491" s="272">
        <v>0</v>
      </c>
      <c r="G491" s="272">
        <v>0</v>
      </c>
      <c r="H491" s="272">
        <v>0</v>
      </c>
      <c r="I491" s="272">
        <v>0</v>
      </c>
      <c r="J491" s="272">
        <v>0</v>
      </c>
      <c r="K491" s="272">
        <v>0</v>
      </c>
      <c r="L491" s="272">
        <v>0</v>
      </c>
      <c r="M491" s="272">
        <v>0</v>
      </c>
      <c r="N491" s="272">
        <v>0</v>
      </c>
      <c r="O491" s="272">
        <v>0</v>
      </c>
      <c r="P491" s="272">
        <f t="shared" si="138"/>
        <v>0</v>
      </c>
      <c r="Q491" s="272">
        <v>0</v>
      </c>
      <c r="R491" s="272">
        <v>0</v>
      </c>
      <c r="S491" s="272">
        <v>0</v>
      </c>
      <c r="T491" s="272">
        <v>0</v>
      </c>
      <c r="U491" s="272">
        <v>0</v>
      </c>
      <c r="V491" s="272">
        <v>0</v>
      </c>
      <c r="W491" s="272">
        <v>0</v>
      </c>
      <c r="X491" s="272">
        <v>0</v>
      </c>
      <c r="Y491" s="272">
        <v>0</v>
      </c>
      <c r="Z491" s="272">
        <v>0</v>
      </c>
      <c r="AA491" s="272">
        <v>0</v>
      </c>
      <c r="AB491" s="272">
        <v>0</v>
      </c>
      <c r="AC491" s="272">
        <v>0</v>
      </c>
      <c r="AD491" s="272">
        <v>0</v>
      </c>
      <c r="AE491" s="272">
        <v>0</v>
      </c>
      <c r="AF491" s="272">
        <v>0</v>
      </c>
      <c r="AG491" s="170">
        <f t="shared" si="139"/>
        <v>0</v>
      </c>
      <c r="AI491" s="284">
        <f t="shared" si="136"/>
        <v>0</v>
      </c>
      <c r="AJ491" s="284">
        <f t="shared" si="136"/>
        <v>0</v>
      </c>
      <c r="AK491" s="284">
        <f t="shared" si="136"/>
        <v>0</v>
      </c>
      <c r="AL491" s="284">
        <f t="shared" si="136"/>
        <v>0</v>
      </c>
      <c r="AM491" s="284">
        <f t="shared" si="136"/>
        <v>0</v>
      </c>
      <c r="AN491" s="284">
        <f t="shared" si="136"/>
        <v>0</v>
      </c>
      <c r="AO491" s="284">
        <f t="shared" si="143"/>
        <v>0</v>
      </c>
      <c r="AP491" s="284">
        <f t="shared" si="143"/>
        <v>0</v>
      </c>
      <c r="AQ491" s="284">
        <f t="shared" si="143"/>
        <v>0</v>
      </c>
      <c r="AR491" s="284">
        <f t="shared" si="137"/>
        <v>0</v>
      </c>
      <c r="AS491" s="284">
        <f t="shared" si="137"/>
        <v>0</v>
      </c>
      <c r="AT491" s="284">
        <f t="shared" si="137"/>
        <v>0</v>
      </c>
      <c r="AU491" s="280">
        <f t="shared" si="140"/>
        <v>0</v>
      </c>
      <c r="AV491" s="280">
        <f t="shared" si="145"/>
        <v>0</v>
      </c>
      <c r="AW491" s="280">
        <f t="shared" si="145"/>
        <v>0</v>
      </c>
      <c r="AX491" s="280">
        <f t="shared" si="145"/>
        <v>0</v>
      </c>
      <c r="AY491" s="280">
        <f t="shared" si="144"/>
        <v>0</v>
      </c>
      <c r="AZ491" s="280">
        <f t="shared" si="142"/>
        <v>0</v>
      </c>
      <c r="BA491" s="280">
        <f t="shared" si="142"/>
        <v>0</v>
      </c>
      <c r="BB491" s="280">
        <f t="shared" si="142"/>
        <v>0</v>
      </c>
      <c r="BC491" s="280">
        <f t="shared" si="142"/>
        <v>0</v>
      </c>
      <c r="BD491" s="280">
        <f t="shared" si="142"/>
        <v>0</v>
      </c>
      <c r="BE491" s="280">
        <f t="shared" si="142"/>
        <v>0</v>
      </c>
      <c r="BF491" s="280">
        <f t="shared" si="141"/>
        <v>0</v>
      </c>
      <c r="BG491" s="280">
        <f t="shared" si="141"/>
        <v>0</v>
      </c>
      <c r="BH491" s="280">
        <f t="shared" si="141"/>
        <v>0</v>
      </c>
      <c r="BI491" s="280">
        <f t="shared" si="141"/>
        <v>0</v>
      </c>
      <c r="BJ491" s="280">
        <f t="shared" si="141"/>
        <v>0</v>
      </c>
      <c r="BK491" s="280">
        <f t="shared" si="141"/>
        <v>0</v>
      </c>
      <c r="BL491" s="284">
        <f t="shared" si="146"/>
        <v>0</v>
      </c>
    </row>
    <row r="492" spans="1:66" x14ac:dyDescent="0.25">
      <c r="A492" s="268" t="s">
        <v>710</v>
      </c>
      <c r="B492" s="175">
        <v>0</v>
      </c>
      <c r="C492" s="175">
        <v>0</v>
      </c>
      <c r="D492" s="272">
        <v>0</v>
      </c>
      <c r="E492" s="272">
        <v>0</v>
      </c>
      <c r="F492" s="272">
        <v>0</v>
      </c>
      <c r="G492" s="272">
        <v>0</v>
      </c>
      <c r="H492" s="272">
        <v>0</v>
      </c>
      <c r="I492" s="272">
        <v>0</v>
      </c>
      <c r="J492" s="272">
        <v>0</v>
      </c>
      <c r="K492" s="272">
        <v>0</v>
      </c>
      <c r="L492" s="272">
        <v>0</v>
      </c>
      <c r="M492" s="272">
        <v>0</v>
      </c>
      <c r="N492" s="272">
        <v>0</v>
      </c>
      <c r="O492" s="272">
        <v>0</v>
      </c>
      <c r="P492" s="272">
        <f t="shared" si="138"/>
        <v>0</v>
      </c>
      <c r="Q492" s="272">
        <v>0</v>
      </c>
      <c r="R492" s="272">
        <v>0</v>
      </c>
      <c r="S492" s="272">
        <v>0</v>
      </c>
      <c r="T492" s="272">
        <v>0</v>
      </c>
      <c r="U492" s="272">
        <v>0</v>
      </c>
      <c r="V492" s="272">
        <v>0</v>
      </c>
      <c r="W492" s="272">
        <v>0</v>
      </c>
      <c r="X492" s="272">
        <v>0</v>
      </c>
      <c r="Y492" s="272">
        <v>0</v>
      </c>
      <c r="Z492" s="272">
        <v>0</v>
      </c>
      <c r="AA492" s="272">
        <v>0</v>
      </c>
      <c r="AB492" s="272">
        <v>0</v>
      </c>
      <c r="AC492" s="272">
        <v>0</v>
      </c>
      <c r="AD492" s="272">
        <v>0</v>
      </c>
      <c r="AE492" s="272">
        <v>0</v>
      </c>
      <c r="AF492" s="272">
        <v>0</v>
      </c>
      <c r="AG492" s="170">
        <f t="shared" si="139"/>
        <v>0</v>
      </c>
      <c r="AI492" s="284">
        <f t="shared" si="136"/>
        <v>0</v>
      </c>
      <c r="AJ492" s="284">
        <f t="shared" si="136"/>
        <v>0</v>
      </c>
      <c r="AK492" s="284">
        <f t="shared" si="136"/>
        <v>0</v>
      </c>
      <c r="AL492" s="284">
        <f t="shared" si="136"/>
        <v>0</v>
      </c>
      <c r="AM492" s="284">
        <f t="shared" si="136"/>
        <v>0</v>
      </c>
      <c r="AN492" s="284">
        <f t="shared" si="136"/>
        <v>0</v>
      </c>
      <c r="AO492" s="284">
        <f t="shared" si="143"/>
        <v>0</v>
      </c>
      <c r="AP492" s="284">
        <f t="shared" si="143"/>
        <v>0</v>
      </c>
      <c r="AQ492" s="284">
        <f t="shared" si="143"/>
        <v>0</v>
      </c>
      <c r="AR492" s="284">
        <f t="shared" si="137"/>
        <v>0</v>
      </c>
      <c r="AS492" s="284">
        <f t="shared" si="137"/>
        <v>0</v>
      </c>
      <c r="AT492" s="284">
        <f t="shared" si="137"/>
        <v>0</v>
      </c>
      <c r="AU492" s="280">
        <f t="shared" si="140"/>
        <v>0</v>
      </c>
      <c r="AV492" s="280">
        <f t="shared" si="145"/>
        <v>0</v>
      </c>
      <c r="AW492" s="280">
        <f t="shared" si="145"/>
        <v>0</v>
      </c>
      <c r="AX492" s="280">
        <f t="shared" si="145"/>
        <v>0</v>
      </c>
      <c r="AY492" s="280">
        <f t="shared" si="144"/>
        <v>0</v>
      </c>
      <c r="AZ492" s="280">
        <f t="shared" si="142"/>
        <v>0</v>
      </c>
      <c r="BA492" s="280">
        <f t="shared" si="142"/>
        <v>0</v>
      </c>
      <c r="BB492" s="280">
        <f t="shared" si="142"/>
        <v>0</v>
      </c>
      <c r="BC492" s="280">
        <f t="shared" si="142"/>
        <v>0</v>
      </c>
      <c r="BD492" s="280">
        <f t="shared" si="142"/>
        <v>0</v>
      </c>
      <c r="BE492" s="280">
        <f t="shared" si="142"/>
        <v>0</v>
      </c>
      <c r="BF492" s="280">
        <f t="shared" si="141"/>
        <v>0</v>
      </c>
      <c r="BG492" s="280">
        <f t="shared" si="141"/>
        <v>0</v>
      </c>
      <c r="BH492" s="280">
        <f t="shared" si="141"/>
        <v>0</v>
      </c>
      <c r="BI492" s="280">
        <f t="shared" si="141"/>
        <v>0</v>
      </c>
      <c r="BJ492" s="280">
        <f t="shared" si="141"/>
        <v>0</v>
      </c>
      <c r="BK492" s="280">
        <f t="shared" si="141"/>
        <v>0</v>
      </c>
      <c r="BL492" s="284">
        <f t="shared" si="146"/>
        <v>0</v>
      </c>
    </row>
    <row r="493" spans="1:66" x14ac:dyDescent="0.25">
      <c r="A493" s="268" t="s">
        <v>711</v>
      </c>
      <c r="B493" s="175">
        <v>0</v>
      </c>
      <c r="C493" s="175">
        <v>0</v>
      </c>
      <c r="D493" s="272">
        <v>0</v>
      </c>
      <c r="E493" s="272">
        <v>0</v>
      </c>
      <c r="F493" s="272">
        <v>0</v>
      </c>
      <c r="G493" s="272">
        <v>0</v>
      </c>
      <c r="H493" s="272">
        <v>0</v>
      </c>
      <c r="I493" s="272">
        <v>0</v>
      </c>
      <c r="J493" s="272">
        <v>0</v>
      </c>
      <c r="K493" s="272">
        <v>0</v>
      </c>
      <c r="L493" s="272">
        <v>0</v>
      </c>
      <c r="M493" s="272">
        <v>0</v>
      </c>
      <c r="N493" s="272">
        <v>0</v>
      </c>
      <c r="O493" s="272">
        <v>0</v>
      </c>
      <c r="P493" s="272">
        <f t="shared" si="138"/>
        <v>0</v>
      </c>
      <c r="Q493" s="272">
        <v>0</v>
      </c>
      <c r="R493" s="272">
        <v>0</v>
      </c>
      <c r="S493" s="272">
        <v>0</v>
      </c>
      <c r="T493" s="272">
        <v>0</v>
      </c>
      <c r="U493" s="272">
        <v>0</v>
      </c>
      <c r="V493" s="272">
        <v>0</v>
      </c>
      <c r="W493" s="272">
        <v>0</v>
      </c>
      <c r="X493" s="272">
        <v>0</v>
      </c>
      <c r="Y493" s="272">
        <v>0</v>
      </c>
      <c r="Z493" s="272">
        <v>0</v>
      </c>
      <c r="AA493" s="272">
        <v>0</v>
      </c>
      <c r="AB493" s="272">
        <v>0</v>
      </c>
      <c r="AC493" s="272">
        <v>0</v>
      </c>
      <c r="AD493" s="272">
        <v>0</v>
      </c>
      <c r="AE493" s="272">
        <v>0</v>
      </c>
      <c r="AF493" s="272">
        <v>0</v>
      </c>
      <c r="AG493" s="170">
        <f t="shared" si="139"/>
        <v>0</v>
      </c>
      <c r="AI493" s="284">
        <f t="shared" ref="AI493:AN510" si="147">ROUND(D493*$B493/12,2)</f>
        <v>0</v>
      </c>
      <c r="AJ493" s="284">
        <f t="shared" si="147"/>
        <v>0</v>
      </c>
      <c r="AK493" s="284">
        <f t="shared" si="147"/>
        <v>0</v>
      </c>
      <c r="AL493" s="284">
        <f t="shared" si="147"/>
        <v>0</v>
      </c>
      <c r="AM493" s="284">
        <f t="shared" si="147"/>
        <v>0</v>
      </c>
      <c r="AN493" s="284">
        <f t="shared" si="147"/>
        <v>0</v>
      </c>
      <c r="AO493" s="284">
        <f t="shared" si="143"/>
        <v>0</v>
      </c>
      <c r="AP493" s="284">
        <f t="shared" si="143"/>
        <v>0</v>
      </c>
      <c r="AQ493" s="284">
        <f t="shared" si="143"/>
        <v>0</v>
      </c>
      <c r="AR493" s="284">
        <f t="shared" si="137"/>
        <v>0</v>
      </c>
      <c r="AS493" s="284">
        <f t="shared" si="137"/>
        <v>0</v>
      </c>
      <c r="AT493" s="284">
        <f t="shared" si="137"/>
        <v>0</v>
      </c>
      <c r="AU493" s="280">
        <f t="shared" si="140"/>
        <v>0</v>
      </c>
      <c r="AV493" s="280">
        <f t="shared" si="145"/>
        <v>0</v>
      </c>
      <c r="AW493" s="280">
        <f t="shared" si="145"/>
        <v>0</v>
      </c>
      <c r="AX493" s="280">
        <f t="shared" si="145"/>
        <v>0</v>
      </c>
      <c r="AY493" s="280">
        <f t="shared" si="144"/>
        <v>0</v>
      </c>
      <c r="AZ493" s="280">
        <f t="shared" si="142"/>
        <v>0</v>
      </c>
      <c r="BA493" s="280">
        <f t="shared" si="142"/>
        <v>0</v>
      </c>
      <c r="BB493" s="280">
        <f t="shared" si="142"/>
        <v>0</v>
      </c>
      <c r="BC493" s="280">
        <f t="shared" si="142"/>
        <v>0</v>
      </c>
      <c r="BD493" s="280">
        <f t="shared" si="142"/>
        <v>0</v>
      </c>
      <c r="BE493" s="280">
        <f t="shared" si="142"/>
        <v>0</v>
      </c>
      <c r="BF493" s="280">
        <f t="shared" si="141"/>
        <v>0</v>
      </c>
      <c r="BG493" s="280">
        <f t="shared" si="141"/>
        <v>0</v>
      </c>
      <c r="BH493" s="280">
        <f t="shared" si="141"/>
        <v>0</v>
      </c>
      <c r="BI493" s="280">
        <f t="shared" si="141"/>
        <v>0</v>
      </c>
      <c r="BJ493" s="280">
        <f t="shared" si="141"/>
        <v>0</v>
      </c>
      <c r="BK493" s="280">
        <f t="shared" si="141"/>
        <v>0</v>
      </c>
      <c r="BL493" s="284">
        <f t="shared" si="146"/>
        <v>0</v>
      </c>
    </row>
    <row r="494" spans="1:66" x14ac:dyDescent="0.25">
      <c r="A494" s="268" t="s">
        <v>712</v>
      </c>
      <c r="B494" s="175">
        <v>4.9000000000000002E-2</v>
      </c>
      <c r="C494" s="175">
        <v>4.9000000000000002E-2</v>
      </c>
      <c r="D494" s="272">
        <v>0</v>
      </c>
      <c r="E494" s="272">
        <v>0</v>
      </c>
      <c r="F494" s="272">
        <v>0</v>
      </c>
      <c r="G494" s="272">
        <v>0</v>
      </c>
      <c r="H494" s="272">
        <v>0</v>
      </c>
      <c r="I494" s="272">
        <v>0</v>
      </c>
      <c r="J494" s="272">
        <v>0</v>
      </c>
      <c r="K494" s="272">
        <v>0</v>
      </c>
      <c r="L494" s="272">
        <v>0</v>
      </c>
      <c r="M494" s="272">
        <v>0</v>
      </c>
      <c r="N494" s="272">
        <v>0</v>
      </c>
      <c r="O494" s="272">
        <v>0</v>
      </c>
      <c r="P494" s="272">
        <f t="shared" si="138"/>
        <v>0</v>
      </c>
      <c r="Q494" s="272">
        <v>0</v>
      </c>
      <c r="R494" s="272">
        <v>0</v>
      </c>
      <c r="S494" s="272">
        <v>0</v>
      </c>
      <c r="T494" s="272">
        <v>0</v>
      </c>
      <c r="U494" s="272">
        <v>0</v>
      </c>
      <c r="V494" s="272">
        <v>0</v>
      </c>
      <c r="W494" s="272">
        <v>0</v>
      </c>
      <c r="X494" s="272">
        <v>0</v>
      </c>
      <c r="Y494" s="272">
        <v>0</v>
      </c>
      <c r="Z494" s="272">
        <v>0</v>
      </c>
      <c r="AA494" s="272">
        <v>0</v>
      </c>
      <c r="AB494" s="272">
        <v>0</v>
      </c>
      <c r="AC494" s="272">
        <v>0</v>
      </c>
      <c r="AD494" s="272">
        <v>0</v>
      </c>
      <c r="AE494" s="272">
        <v>0</v>
      </c>
      <c r="AF494" s="272">
        <v>0</v>
      </c>
      <c r="AG494" s="170">
        <f t="shared" si="139"/>
        <v>0</v>
      </c>
      <c r="AI494" s="284">
        <f t="shared" si="147"/>
        <v>0</v>
      </c>
      <c r="AJ494" s="284">
        <f t="shared" si="147"/>
        <v>0</v>
      </c>
      <c r="AK494" s="284">
        <f t="shared" si="147"/>
        <v>0</v>
      </c>
      <c r="AL494" s="284">
        <f t="shared" si="147"/>
        <v>0</v>
      </c>
      <c r="AM494" s="284">
        <f t="shared" si="147"/>
        <v>0</v>
      </c>
      <c r="AN494" s="284">
        <f t="shared" si="147"/>
        <v>0</v>
      </c>
      <c r="AO494" s="284">
        <f t="shared" si="143"/>
        <v>0</v>
      </c>
      <c r="AP494" s="284">
        <f t="shared" si="143"/>
        <v>0</v>
      </c>
      <c r="AQ494" s="284">
        <f t="shared" si="143"/>
        <v>0</v>
      </c>
      <c r="AR494" s="284">
        <f t="shared" si="137"/>
        <v>0</v>
      </c>
      <c r="AS494" s="284">
        <f t="shared" si="137"/>
        <v>0</v>
      </c>
      <c r="AT494" s="284">
        <f t="shared" si="137"/>
        <v>0</v>
      </c>
      <c r="AU494" s="280">
        <f t="shared" si="140"/>
        <v>0</v>
      </c>
      <c r="AV494" s="280">
        <f t="shared" si="145"/>
        <v>0</v>
      </c>
      <c r="AW494" s="280">
        <f t="shared" si="145"/>
        <v>0</v>
      </c>
      <c r="AX494" s="280">
        <f t="shared" si="145"/>
        <v>0</v>
      </c>
      <c r="AY494" s="280">
        <f t="shared" si="144"/>
        <v>0</v>
      </c>
      <c r="AZ494" s="280">
        <f t="shared" si="142"/>
        <v>0</v>
      </c>
      <c r="BA494" s="280">
        <f t="shared" si="142"/>
        <v>0</v>
      </c>
      <c r="BB494" s="280">
        <f t="shared" si="142"/>
        <v>0</v>
      </c>
      <c r="BC494" s="280">
        <f t="shared" si="142"/>
        <v>0</v>
      </c>
      <c r="BD494" s="280">
        <f t="shared" si="142"/>
        <v>0</v>
      </c>
      <c r="BE494" s="280">
        <f t="shared" si="142"/>
        <v>0</v>
      </c>
      <c r="BF494" s="280">
        <f t="shared" si="141"/>
        <v>0</v>
      </c>
      <c r="BG494" s="280">
        <f t="shared" si="141"/>
        <v>0</v>
      </c>
      <c r="BH494" s="280">
        <f t="shared" si="141"/>
        <v>0</v>
      </c>
      <c r="BI494" s="280">
        <f t="shared" si="141"/>
        <v>0</v>
      </c>
      <c r="BJ494" s="280">
        <f t="shared" si="141"/>
        <v>0</v>
      </c>
      <c r="BK494" s="280">
        <f t="shared" si="141"/>
        <v>0</v>
      </c>
      <c r="BL494" s="284">
        <f t="shared" si="146"/>
        <v>0</v>
      </c>
    </row>
    <row r="495" spans="1:66" x14ac:dyDescent="0.25">
      <c r="A495" s="268" t="s">
        <v>471</v>
      </c>
      <c r="B495" s="175">
        <v>4.9000000000000002E-2</v>
      </c>
      <c r="C495" s="175">
        <v>4.9000000000000002E-2</v>
      </c>
      <c r="D495" s="272">
        <v>29909428.059999999</v>
      </c>
      <c r="E495" s="272">
        <v>30419831.850000001</v>
      </c>
      <c r="F495" s="272">
        <v>30420029.23</v>
      </c>
      <c r="G495" s="272">
        <v>30503072.109999999</v>
      </c>
      <c r="H495" s="272">
        <v>30586443.5</v>
      </c>
      <c r="I495" s="272">
        <v>30586819.190000001</v>
      </c>
      <c r="J495" s="272">
        <v>30648171.650000002</v>
      </c>
      <c r="K495" s="272">
        <v>30781580.800000004</v>
      </c>
      <c r="L495" s="272">
        <v>30853637.490000002</v>
      </c>
      <c r="M495" s="272">
        <v>31112272.145000003</v>
      </c>
      <c r="N495" s="272">
        <v>32240806.760000002</v>
      </c>
      <c r="O495" s="272">
        <v>33844118.789999999</v>
      </c>
      <c r="P495" s="272">
        <f t="shared" si="138"/>
        <v>371906211.57499999</v>
      </c>
      <c r="Q495" s="272">
        <v>34577530.859999999</v>
      </c>
      <c r="R495" s="272">
        <v>34577530.859999999</v>
      </c>
      <c r="S495" s="272">
        <v>34577530.859999999</v>
      </c>
      <c r="T495" s="272">
        <v>34577530.859999999</v>
      </c>
      <c r="U495" s="272">
        <v>34577530.859999999</v>
      </c>
      <c r="V495" s="272">
        <v>34577530.859999999</v>
      </c>
      <c r="W495" s="272">
        <v>34577530.859999999</v>
      </c>
      <c r="X495" s="272">
        <v>34648927.435000002</v>
      </c>
      <c r="Y495" s="272">
        <v>34875324.009999998</v>
      </c>
      <c r="Z495" s="272">
        <v>35042324.009999998</v>
      </c>
      <c r="AA495" s="272">
        <v>35703547.875</v>
      </c>
      <c r="AB495" s="272">
        <v>36894264.124999993</v>
      </c>
      <c r="AC495" s="272">
        <v>37435756.509999998</v>
      </c>
      <c r="AD495" s="272">
        <v>37435756.509999998</v>
      </c>
      <c r="AE495" s="272">
        <v>37435756.509999998</v>
      </c>
      <c r="AF495" s="272">
        <v>37435756.509999998</v>
      </c>
      <c r="AG495" s="170">
        <f t="shared" si="139"/>
        <v>430640006.07499993</v>
      </c>
      <c r="AI495" s="284">
        <f t="shared" si="147"/>
        <v>122130.16</v>
      </c>
      <c r="AJ495" s="284">
        <f t="shared" si="147"/>
        <v>124214.31</v>
      </c>
      <c r="AK495" s="284">
        <f t="shared" si="147"/>
        <v>124215.12</v>
      </c>
      <c r="AL495" s="284">
        <f t="shared" si="147"/>
        <v>124554.21</v>
      </c>
      <c r="AM495" s="284">
        <f t="shared" si="147"/>
        <v>124894.64</v>
      </c>
      <c r="AN495" s="284">
        <f t="shared" si="147"/>
        <v>124896.18</v>
      </c>
      <c r="AO495" s="284">
        <f t="shared" si="143"/>
        <v>125146.7</v>
      </c>
      <c r="AP495" s="284">
        <f t="shared" si="143"/>
        <v>125691.45</v>
      </c>
      <c r="AQ495" s="284">
        <f t="shared" si="143"/>
        <v>125985.69</v>
      </c>
      <c r="AR495" s="284">
        <f t="shared" si="137"/>
        <v>127041.78</v>
      </c>
      <c r="AS495" s="284">
        <f t="shared" si="137"/>
        <v>131649.96</v>
      </c>
      <c r="AT495" s="284">
        <f t="shared" si="137"/>
        <v>138196.82</v>
      </c>
      <c r="AU495" s="280">
        <f t="shared" si="140"/>
        <v>1518617.0199999998</v>
      </c>
      <c r="AV495" s="280">
        <f t="shared" si="145"/>
        <v>141191.57999999999</v>
      </c>
      <c r="AW495" s="280">
        <f t="shared" si="145"/>
        <v>141191.57999999999</v>
      </c>
      <c r="AX495" s="280">
        <f t="shared" si="145"/>
        <v>141191.57999999999</v>
      </c>
      <c r="AY495" s="280">
        <f t="shared" si="144"/>
        <v>141191.57999999999</v>
      </c>
      <c r="AZ495" s="280">
        <f t="shared" si="142"/>
        <v>141191.57999999999</v>
      </c>
      <c r="BA495" s="280">
        <f t="shared" si="142"/>
        <v>141191.57999999999</v>
      </c>
      <c r="BB495" s="280">
        <f t="shared" si="142"/>
        <v>141191.57999999999</v>
      </c>
      <c r="BC495" s="280">
        <f t="shared" si="142"/>
        <v>141483.12</v>
      </c>
      <c r="BD495" s="280">
        <f t="shared" si="142"/>
        <v>142407.57</v>
      </c>
      <c r="BE495" s="280">
        <f t="shared" si="142"/>
        <v>143089.49</v>
      </c>
      <c r="BF495" s="280">
        <f t="shared" si="141"/>
        <v>145789.49</v>
      </c>
      <c r="BG495" s="280">
        <f t="shared" si="141"/>
        <v>150651.57999999999</v>
      </c>
      <c r="BH495" s="280">
        <f t="shared" si="141"/>
        <v>152862.67000000001</v>
      </c>
      <c r="BI495" s="280">
        <f t="shared" si="141"/>
        <v>152862.67000000001</v>
      </c>
      <c r="BJ495" s="280">
        <f t="shared" si="141"/>
        <v>152862.67000000001</v>
      </c>
      <c r="BK495" s="280">
        <f t="shared" si="141"/>
        <v>152862.67000000001</v>
      </c>
      <c r="BL495" s="284">
        <f t="shared" si="146"/>
        <v>1758446.6699999997</v>
      </c>
    </row>
    <row r="496" spans="1:66" x14ac:dyDescent="0.25">
      <c r="A496" s="268" t="s">
        <v>472</v>
      </c>
      <c r="B496" s="175">
        <v>4.9000000000000002E-2</v>
      </c>
      <c r="C496" s="175">
        <v>4.9000000000000002E-2</v>
      </c>
      <c r="D496" s="272">
        <v>597614.32999999996</v>
      </c>
      <c r="E496" s="272">
        <v>597614.32999999996</v>
      </c>
      <c r="F496" s="272">
        <v>597614.32999999996</v>
      </c>
      <c r="G496" s="272">
        <v>597614.32999999996</v>
      </c>
      <c r="H496" s="272">
        <v>597614.32999999996</v>
      </c>
      <c r="I496" s="272">
        <v>597614.32999999996</v>
      </c>
      <c r="J496" s="272">
        <v>597614.32999999996</v>
      </c>
      <c r="K496" s="272">
        <v>597614.32999999996</v>
      </c>
      <c r="L496" s="272">
        <v>597614.32999999996</v>
      </c>
      <c r="M496" s="272">
        <v>597614.32999999996</v>
      </c>
      <c r="N496" s="272">
        <v>597614.32999999996</v>
      </c>
      <c r="O496" s="272">
        <v>597614.32999999996</v>
      </c>
      <c r="P496" s="272">
        <f t="shared" si="138"/>
        <v>7171371.96</v>
      </c>
      <c r="Q496" s="272">
        <v>597614.32999999996</v>
      </c>
      <c r="R496" s="272">
        <v>597614.32999999996</v>
      </c>
      <c r="S496" s="272">
        <v>597614.32999999996</v>
      </c>
      <c r="T496" s="272">
        <v>597614.32999999996</v>
      </c>
      <c r="U496" s="272">
        <v>597614.32999999996</v>
      </c>
      <c r="V496" s="272">
        <v>597614.32999999996</v>
      </c>
      <c r="W496" s="272">
        <v>597614.32999999996</v>
      </c>
      <c r="X496" s="272">
        <v>597614.32999999996</v>
      </c>
      <c r="Y496" s="272">
        <v>597614.32999999996</v>
      </c>
      <c r="Z496" s="272">
        <v>597614.32999999996</v>
      </c>
      <c r="AA496" s="272">
        <v>597614.32999999996</v>
      </c>
      <c r="AB496" s="272">
        <v>597614.32999999996</v>
      </c>
      <c r="AC496" s="272">
        <v>597614.32999999996</v>
      </c>
      <c r="AD496" s="272">
        <v>597614.32999999996</v>
      </c>
      <c r="AE496" s="272">
        <v>597614.32999999996</v>
      </c>
      <c r="AF496" s="272">
        <v>597614.32999999996</v>
      </c>
      <c r="AG496" s="170">
        <f t="shared" si="139"/>
        <v>7171371.96</v>
      </c>
      <c r="AI496" s="284">
        <f t="shared" si="147"/>
        <v>2440.2600000000002</v>
      </c>
      <c r="AJ496" s="284">
        <f t="shared" si="147"/>
        <v>2440.2600000000002</v>
      </c>
      <c r="AK496" s="284">
        <f t="shared" si="147"/>
        <v>2440.2600000000002</v>
      </c>
      <c r="AL496" s="284">
        <f t="shared" si="147"/>
        <v>2440.2600000000002</v>
      </c>
      <c r="AM496" s="284">
        <f t="shared" si="147"/>
        <v>2440.2600000000002</v>
      </c>
      <c r="AN496" s="284">
        <f t="shared" si="147"/>
        <v>2440.2600000000002</v>
      </c>
      <c r="AO496" s="284">
        <f t="shared" si="143"/>
        <v>2440.2600000000002</v>
      </c>
      <c r="AP496" s="284">
        <f t="shared" si="143"/>
        <v>2440.2600000000002</v>
      </c>
      <c r="AQ496" s="284">
        <f t="shared" si="143"/>
        <v>2440.2600000000002</v>
      </c>
      <c r="AR496" s="284">
        <f t="shared" si="137"/>
        <v>2440.2600000000002</v>
      </c>
      <c r="AS496" s="284">
        <f t="shared" si="137"/>
        <v>2440.2600000000002</v>
      </c>
      <c r="AT496" s="284">
        <f t="shared" si="137"/>
        <v>2440.2600000000002</v>
      </c>
      <c r="AU496" s="280">
        <f t="shared" si="140"/>
        <v>29283.12000000001</v>
      </c>
      <c r="AV496" s="280">
        <f t="shared" si="145"/>
        <v>2440.2600000000002</v>
      </c>
      <c r="AW496" s="280">
        <f t="shared" si="145"/>
        <v>2440.2600000000002</v>
      </c>
      <c r="AX496" s="280">
        <f t="shared" si="145"/>
        <v>2440.2600000000002</v>
      </c>
      <c r="AY496" s="280">
        <f t="shared" si="144"/>
        <v>2440.2600000000002</v>
      </c>
      <c r="AZ496" s="280">
        <f t="shared" si="142"/>
        <v>2440.2600000000002</v>
      </c>
      <c r="BA496" s="280">
        <f t="shared" si="142"/>
        <v>2440.2600000000002</v>
      </c>
      <c r="BB496" s="280">
        <f t="shared" si="142"/>
        <v>2440.2600000000002</v>
      </c>
      <c r="BC496" s="280">
        <f t="shared" si="142"/>
        <v>2440.2600000000002</v>
      </c>
      <c r="BD496" s="280">
        <f t="shared" si="142"/>
        <v>2440.2600000000002</v>
      </c>
      <c r="BE496" s="280">
        <f t="shared" si="142"/>
        <v>2440.2600000000002</v>
      </c>
      <c r="BF496" s="280">
        <f t="shared" si="141"/>
        <v>2440.2600000000002</v>
      </c>
      <c r="BG496" s="280">
        <f t="shared" si="141"/>
        <v>2440.2600000000002</v>
      </c>
      <c r="BH496" s="280">
        <f t="shared" si="141"/>
        <v>2440.2600000000002</v>
      </c>
      <c r="BI496" s="280">
        <f t="shared" si="141"/>
        <v>2440.2600000000002</v>
      </c>
      <c r="BJ496" s="280">
        <f t="shared" si="141"/>
        <v>2440.2600000000002</v>
      </c>
      <c r="BK496" s="280">
        <f t="shared" si="141"/>
        <v>2440.2600000000002</v>
      </c>
      <c r="BL496" s="284">
        <f t="shared" si="146"/>
        <v>29283.12000000001</v>
      </c>
    </row>
    <row r="497" spans="1:67" x14ac:dyDescent="0.25">
      <c r="A497" s="268" t="s">
        <v>473</v>
      </c>
      <c r="B497" s="175">
        <v>0.1084</v>
      </c>
      <c r="C497" s="175">
        <v>0.1084</v>
      </c>
      <c r="D497" s="272">
        <v>20804268.039999999</v>
      </c>
      <c r="E497" s="272">
        <v>22718518.670000002</v>
      </c>
      <c r="F497" s="272">
        <v>22719036.539999999</v>
      </c>
      <c r="G497" s="272">
        <v>22641217.93</v>
      </c>
      <c r="H497" s="272">
        <v>22562832.760000002</v>
      </c>
      <c r="I497" s="272">
        <v>22638380.760000002</v>
      </c>
      <c r="J497" s="272">
        <v>22714023.990000002</v>
      </c>
      <c r="K497" s="272">
        <v>22714023.990000002</v>
      </c>
      <c r="L497" s="272">
        <v>22714023.990000002</v>
      </c>
      <c r="M497" s="272">
        <v>22714023.990000002</v>
      </c>
      <c r="N497" s="272">
        <v>22714023.990000002</v>
      </c>
      <c r="O497" s="272">
        <v>22714023.990000002</v>
      </c>
      <c r="P497" s="272">
        <f t="shared" si="138"/>
        <v>270368398.64000005</v>
      </c>
      <c r="Q497" s="272">
        <v>22714023.990000002</v>
      </c>
      <c r="R497" s="272">
        <v>22714023.990000002</v>
      </c>
      <c r="S497" s="272">
        <v>22714023.990000002</v>
      </c>
      <c r="T497" s="272">
        <v>22714023.990000002</v>
      </c>
      <c r="U497" s="272">
        <v>22714023.990000002</v>
      </c>
      <c r="V497" s="272">
        <v>22714023.990000002</v>
      </c>
      <c r="W497" s="272">
        <v>22714023.990000002</v>
      </c>
      <c r="X497" s="272">
        <v>22714023.990000002</v>
      </c>
      <c r="Y497" s="272">
        <v>22714023.990000002</v>
      </c>
      <c r="Z497" s="272">
        <v>22714023.990000002</v>
      </c>
      <c r="AA497" s="272">
        <v>22714023.990000002</v>
      </c>
      <c r="AB497" s="272">
        <v>22714023.990000002</v>
      </c>
      <c r="AC497" s="272">
        <v>22714023.990000002</v>
      </c>
      <c r="AD497" s="272">
        <v>22714023.990000002</v>
      </c>
      <c r="AE497" s="272">
        <v>22714023.990000002</v>
      </c>
      <c r="AF497" s="272">
        <v>22714023.990000002</v>
      </c>
      <c r="AG497" s="170">
        <f t="shared" si="139"/>
        <v>272568287.88000005</v>
      </c>
      <c r="AI497" s="284">
        <f t="shared" si="147"/>
        <v>187931.89</v>
      </c>
      <c r="AJ497" s="284">
        <f t="shared" si="147"/>
        <v>205223.95</v>
      </c>
      <c r="AK497" s="284">
        <f t="shared" si="147"/>
        <v>205228.63</v>
      </c>
      <c r="AL497" s="284">
        <f t="shared" si="147"/>
        <v>204525.67</v>
      </c>
      <c r="AM497" s="284">
        <f t="shared" si="147"/>
        <v>203817.59</v>
      </c>
      <c r="AN497" s="284">
        <f t="shared" si="147"/>
        <v>204500.04</v>
      </c>
      <c r="AO497" s="284">
        <f t="shared" si="143"/>
        <v>205183.35</v>
      </c>
      <c r="AP497" s="284">
        <f t="shared" si="143"/>
        <v>205183.35</v>
      </c>
      <c r="AQ497" s="284">
        <f t="shared" si="143"/>
        <v>205183.35</v>
      </c>
      <c r="AR497" s="284">
        <f t="shared" si="137"/>
        <v>205183.35</v>
      </c>
      <c r="AS497" s="284">
        <f t="shared" si="137"/>
        <v>205183.35</v>
      </c>
      <c r="AT497" s="284">
        <f t="shared" si="137"/>
        <v>205183.35</v>
      </c>
      <c r="AU497" s="280">
        <f t="shared" si="140"/>
        <v>2442327.8700000006</v>
      </c>
      <c r="AV497" s="280">
        <f t="shared" si="145"/>
        <v>205183.35</v>
      </c>
      <c r="AW497" s="280">
        <f t="shared" si="145"/>
        <v>205183.35</v>
      </c>
      <c r="AX497" s="280">
        <f t="shared" si="145"/>
        <v>205183.35</v>
      </c>
      <c r="AY497" s="280">
        <f t="shared" si="144"/>
        <v>205183.35</v>
      </c>
      <c r="AZ497" s="280">
        <f t="shared" si="142"/>
        <v>205183.35</v>
      </c>
      <c r="BA497" s="280">
        <f t="shared" si="142"/>
        <v>205183.35</v>
      </c>
      <c r="BB497" s="280">
        <f t="shared" si="142"/>
        <v>205183.35</v>
      </c>
      <c r="BC497" s="280">
        <f t="shared" si="142"/>
        <v>205183.35</v>
      </c>
      <c r="BD497" s="280">
        <f t="shared" si="142"/>
        <v>205183.35</v>
      </c>
      <c r="BE497" s="280">
        <f t="shared" si="142"/>
        <v>205183.35</v>
      </c>
      <c r="BF497" s="280">
        <f t="shared" si="141"/>
        <v>205183.35</v>
      </c>
      <c r="BG497" s="280">
        <f t="shared" si="141"/>
        <v>205183.35</v>
      </c>
      <c r="BH497" s="280">
        <f t="shared" si="141"/>
        <v>205183.35</v>
      </c>
      <c r="BI497" s="280">
        <f t="shared" si="141"/>
        <v>205183.35</v>
      </c>
      <c r="BJ497" s="280">
        <f t="shared" si="141"/>
        <v>205183.35</v>
      </c>
      <c r="BK497" s="280">
        <f t="shared" si="141"/>
        <v>205183.35</v>
      </c>
      <c r="BL497" s="284">
        <f t="shared" si="146"/>
        <v>2462200.2000000007</v>
      </c>
    </row>
    <row r="498" spans="1:67" x14ac:dyDescent="0.25">
      <c r="A498" s="268" t="s">
        <v>474</v>
      </c>
      <c r="B498" s="175">
        <v>0.1084</v>
      </c>
      <c r="C498" s="175">
        <v>0.1084</v>
      </c>
      <c r="D498" s="272">
        <v>382484.28</v>
      </c>
      <c r="E498" s="272">
        <v>382484.28</v>
      </c>
      <c r="F498" s="272">
        <v>382484.28</v>
      </c>
      <c r="G498" s="272">
        <v>382484.28</v>
      </c>
      <c r="H498" s="272">
        <v>382484.28</v>
      </c>
      <c r="I498" s="272">
        <v>382484.28</v>
      </c>
      <c r="J498" s="272">
        <v>382484.28</v>
      </c>
      <c r="K498" s="272">
        <v>382484.28</v>
      </c>
      <c r="L498" s="272">
        <v>382484.28</v>
      </c>
      <c r="M498" s="272">
        <v>382484.28</v>
      </c>
      <c r="N498" s="272">
        <v>382484.28</v>
      </c>
      <c r="O498" s="272">
        <v>382484.28</v>
      </c>
      <c r="P498" s="272">
        <f t="shared" si="138"/>
        <v>4589811.3600000013</v>
      </c>
      <c r="Q498" s="272">
        <v>382484.28</v>
      </c>
      <c r="R498" s="272">
        <v>382484.28</v>
      </c>
      <c r="S498" s="272">
        <v>382484.28</v>
      </c>
      <c r="T498" s="272">
        <v>382484.28</v>
      </c>
      <c r="U498" s="272">
        <v>382484.28</v>
      </c>
      <c r="V498" s="272">
        <v>382484.28</v>
      </c>
      <c r="W498" s="272">
        <v>382484.28</v>
      </c>
      <c r="X498" s="272">
        <v>382484.28</v>
      </c>
      <c r="Y498" s="272">
        <v>382484.28</v>
      </c>
      <c r="Z498" s="272">
        <v>382484.28</v>
      </c>
      <c r="AA498" s="272">
        <v>382484.28</v>
      </c>
      <c r="AB498" s="272">
        <v>382484.28</v>
      </c>
      <c r="AC498" s="272">
        <v>382484.28</v>
      </c>
      <c r="AD498" s="272">
        <v>382484.28</v>
      </c>
      <c r="AE498" s="272">
        <v>382484.28</v>
      </c>
      <c r="AF498" s="272">
        <v>382484.28</v>
      </c>
      <c r="AG498" s="170">
        <f t="shared" si="139"/>
        <v>4589811.3600000013</v>
      </c>
      <c r="AI498" s="284">
        <f t="shared" si="147"/>
        <v>3455.11</v>
      </c>
      <c r="AJ498" s="284">
        <f t="shared" si="147"/>
        <v>3455.11</v>
      </c>
      <c r="AK498" s="284">
        <f t="shared" si="147"/>
        <v>3455.11</v>
      </c>
      <c r="AL498" s="284">
        <f t="shared" si="147"/>
        <v>3455.11</v>
      </c>
      <c r="AM498" s="284">
        <f t="shared" si="147"/>
        <v>3455.11</v>
      </c>
      <c r="AN498" s="284">
        <f t="shared" si="147"/>
        <v>3455.11</v>
      </c>
      <c r="AO498" s="284">
        <f t="shared" si="143"/>
        <v>3455.11</v>
      </c>
      <c r="AP498" s="284">
        <f t="shared" si="143"/>
        <v>3455.11</v>
      </c>
      <c r="AQ498" s="284">
        <f t="shared" si="143"/>
        <v>3455.11</v>
      </c>
      <c r="AR498" s="284">
        <f t="shared" si="137"/>
        <v>3455.11</v>
      </c>
      <c r="AS498" s="284">
        <f t="shared" si="137"/>
        <v>3455.11</v>
      </c>
      <c r="AT498" s="284">
        <f t="shared" si="137"/>
        <v>3455.11</v>
      </c>
      <c r="AU498" s="280">
        <f t="shared" si="140"/>
        <v>41461.32</v>
      </c>
      <c r="AV498" s="280">
        <f t="shared" si="145"/>
        <v>3455.11</v>
      </c>
      <c r="AW498" s="280">
        <f t="shared" si="145"/>
        <v>3455.11</v>
      </c>
      <c r="AX498" s="280">
        <f t="shared" si="145"/>
        <v>3455.11</v>
      </c>
      <c r="AY498" s="280">
        <f t="shared" si="144"/>
        <v>3455.11</v>
      </c>
      <c r="AZ498" s="280">
        <f t="shared" si="142"/>
        <v>3455.11</v>
      </c>
      <c r="BA498" s="280">
        <f t="shared" si="142"/>
        <v>3455.11</v>
      </c>
      <c r="BB498" s="280">
        <f t="shared" si="142"/>
        <v>3455.11</v>
      </c>
      <c r="BC498" s="280">
        <f t="shared" si="142"/>
        <v>3455.11</v>
      </c>
      <c r="BD498" s="280">
        <f t="shared" si="142"/>
        <v>3455.11</v>
      </c>
      <c r="BE498" s="280">
        <f t="shared" si="142"/>
        <v>3455.11</v>
      </c>
      <c r="BF498" s="280">
        <f t="shared" si="141"/>
        <v>3455.11</v>
      </c>
      <c r="BG498" s="280">
        <f t="shared" si="141"/>
        <v>3455.11</v>
      </c>
      <c r="BH498" s="280">
        <f t="shared" si="141"/>
        <v>3455.11</v>
      </c>
      <c r="BI498" s="280">
        <f t="shared" si="141"/>
        <v>3455.11</v>
      </c>
      <c r="BJ498" s="280">
        <f t="shared" si="141"/>
        <v>3455.11</v>
      </c>
      <c r="BK498" s="280">
        <f t="shared" si="141"/>
        <v>3455.11</v>
      </c>
      <c r="BL498" s="284">
        <f t="shared" si="146"/>
        <v>41461.32</v>
      </c>
    </row>
    <row r="499" spans="1:67" x14ac:dyDescent="0.25">
      <c r="A499" s="268" t="s">
        <v>475</v>
      </c>
      <c r="B499" s="175">
        <v>0.14080000000000001</v>
      </c>
      <c r="C499" s="175">
        <v>0.14080000000000001</v>
      </c>
      <c r="D499" s="272">
        <v>7587962.75</v>
      </c>
      <c r="E499" s="272">
        <v>7592027.3499999996</v>
      </c>
      <c r="F499" s="272">
        <v>7593148.2199999997</v>
      </c>
      <c r="G499" s="272">
        <v>7594101.9400000004</v>
      </c>
      <c r="H499" s="272">
        <v>7595250.2400000002</v>
      </c>
      <c r="I499" s="272">
        <v>7598339.1600000001</v>
      </c>
      <c r="J499" s="272">
        <v>7603541.4900000002</v>
      </c>
      <c r="K499" s="272">
        <v>7608194.0700000003</v>
      </c>
      <c r="L499" s="272">
        <v>7665039.8850000007</v>
      </c>
      <c r="M499" s="272">
        <v>7722108.1200000001</v>
      </c>
      <c r="N499" s="272">
        <v>7726858.1200000001</v>
      </c>
      <c r="O499" s="272">
        <v>7753211.7400000002</v>
      </c>
      <c r="P499" s="272">
        <f t="shared" si="138"/>
        <v>91639783.085000008</v>
      </c>
      <c r="Q499" s="272">
        <v>7787607.0250000004</v>
      </c>
      <c r="R499" s="272">
        <v>7808440.3550000004</v>
      </c>
      <c r="S499" s="272">
        <v>7829273.6850000005</v>
      </c>
      <c r="T499" s="272">
        <v>7850107.0150000006</v>
      </c>
      <c r="U499" s="272">
        <v>7870940.3450000007</v>
      </c>
      <c r="V499" s="272">
        <v>7891773.6750000007</v>
      </c>
      <c r="W499" s="272">
        <v>7912607.0050000008</v>
      </c>
      <c r="X499" s="272">
        <v>7933440.3350000009</v>
      </c>
      <c r="Y499" s="272">
        <v>7954273.665000001</v>
      </c>
      <c r="Z499" s="272">
        <v>7975106.995000001</v>
      </c>
      <c r="AA499" s="272">
        <v>7995940.3250000011</v>
      </c>
      <c r="AB499" s="272">
        <v>8016773.6550000012</v>
      </c>
      <c r="AC499" s="272">
        <v>8028461.1500000013</v>
      </c>
      <c r="AD499" s="272">
        <v>8031002.8150000013</v>
      </c>
      <c r="AE499" s="272">
        <v>8033544.4850000013</v>
      </c>
      <c r="AF499" s="272">
        <v>8036086.1550000012</v>
      </c>
      <c r="AG499" s="170">
        <f t="shared" si="139"/>
        <v>95679950.605000019</v>
      </c>
      <c r="AI499" s="284">
        <f t="shared" si="147"/>
        <v>89032.1</v>
      </c>
      <c r="AJ499" s="284">
        <f t="shared" si="147"/>
        <v>89079.79</v>
      </c>
      <c r="AK499" s="284">
        <f t="shared" si="147"/>
        <v>89092.94</v>
      </c>
      <c r="AL499" s="284">
        <f t="shared" si="147"/>
        <v>89104.13</v>
      </c>
      <c r="AM499" s="284">
        <f t="shared" si="147"/>
        <v>89117.6</v>
      </c>
      <c r="AN499" s="284">
        <f t="shared" si="147"/>
        <v>89153.85</v>
      </c>
      <c r="AO499" s="284">
        <f t="shared" si="143"/>
        <v>89214.89</v>
      </c>
      <c r="AP499" s="284">
        <f t="shared" si="143"/>
        <v>89269.48</v>
      </c>
      <c r="AQ499" s="284">
        <f t="shared" si="143"/>
        <v>89936.47</v>
      </c>
      <c r="AR499" s="284">
        <f t="shared" si="137"/>
        <v>90606.07</v>
      </c>
      <c r="AS499" s="284">
        <f t="shared" si="137"/>
        <v>90661.8</v>
      </c>
      <c r="AT499" s="284">
        <f t="shared" si="137"/>
        <v>90971.02</v>
      </c>
      <c r="AU499" s="280">
        <f t="shared" si="140"/>
        <v>1075240.1400000001</v>
      </c>
      <c r="AV499" s="280">
        <f t="shared" si="145"/>
        <v>91374.59</v>
      </c>
      <c r="AW499" s="280">
        <f t="shared" si="145"/>
        <v>91619.03</v>
      </c>
      <c r="AX499" s="280">
        <f t="shared" si="145"/>
        <v>91863.48</v>
      </c>
      <c r="AY499" s="280">
        <f t="shared" si="144"/>
        <v>92107.92</v>
      </c>
      <c r="AZ499" s="280">
        <f t="shared" si="142"/>
        <v>92352.37</v>
      </c>
      <c r="BA499" s="280">
        <f t="shared" si="142"/>
        <v>92596.81</v>
      </c>
      <c r="BB499" s="280">
        <f t="shared" si="142"/>
        <v>92841.26</v>
      </c>
      <c r="BC499" s="280">
        <f t="shared" si="142"/>
        <v>93085.7</v>
      </c>
      <c r="BD499" s="280">
        <f t="shared" si="142"/>
        <v>93330.14</v>
      </c>
      <c r="BE499" s="280">
        <f t="shared" si="142"/>
        <v>93574.59</v>
      </c>
      <c r="BF499" s="280">
        <f t="shared" si="141"/>
        <v>93819.03</v>
      </c>
      <c r="BG499" s="280">
        <f t="shared" si="141"/>
        <v>94063.48</v>
      </c>
      <c r="BH499" s="280">
        <f t="shared" si="141"/>
        <v>94200.61</v>
      </c>
      <c r="BI499" s="280">
        <f t="shared" si="141"/>
        <v>94230.43</v>
      </c>
      <c r="BJ499" s="280">
        <f t="shared" si="141"/>
        <v>94260.26</v>
      </c>
      <c r="BK499" s="280">
        <f t="shared" si="141"/>
        <v>94290.08</v>
      </c>
      <c r="BL499" s="284">
        <f t="shared" si="146"/>
        <v>1122644.76</v>
      </c>
      <c r="BO499" s="279">
        <f>BL499</f>
        <v>1122644.76</v>
      </c>
    </row>
    <row r="500" spans="1:67" x14ac:dyDescent="0.25">
      <c r="A500" s="268" t="s">
        <v>476</v>
      </c>
      <c r="B500" s="175">
        <v>0</v>
      </c>
      <c r="C500" s="175">
        <v>0</v>
      </c>
      <c r="D500" s="272">
        <v>0</v>
      </c>
      <c r="E500" s="272">
        <v>0</v>
      </c>
      <c r="F500" s="272">
        <v>0</v>
      </c>
      <c r="G500" s="272">
        <v>0</v>
      </c>
      <c r="H500" s="272">
        <v>0</v>
      </c>
      <c r="I500" s="272">
        <v>0</v>
      </c>
      <c r="J500" s="272">
        <v>0</v>
      </c>
      <c r="K500" s="272">
        <v>0</v>
      </c>
      <c r="L500" s="272">
        <v>0</v>
      </c>
      <c r="M500" s="272">
        <v>0</v>
      </c>
      <c r="N500" s="272">
        <v>0</v>
      </c>
      <c r="O500" s="272">
        <v>0</v>
      </c>
      <c r="P500" s="272">
        <f t="shared" si="138"/>
        <v>0</v>
      </c>
      <c r="Q500" s="272">
        <v>0</v>
      </c>
      <c r="R500" s="272">
        <v>0</v>
      </c>
      <c r="S500" s="272">
        <v>0</v>
      </c>
      <c r="T500" s="272">
        <v>0</v>
      </c>
      <c r="U500" s="272">
        <v>0</v>
      </c>
      <c r="V500" s="272">
        <v>0</v>
      </c>
      <c r="W500" s="272">
        <v>0</v>
      </c>
      <c r="X500" s="272">
        <v>0</v>
      </c>
      <c r="Y500" s="272">
        <v>0</v>
      </c>
      <c r="Z500" s="272">
        <v>0</v>
      </c>
      <c r="AA500" s="272">
        <v>0</v>
      </c>
      <c r="AB500" s="272">
        <v>0</v>
      </c>
      <c r="AC500" s="272">
        <v>0</v>
      </c>
      <c r="AD500" s="272">
        <v>0</v>
      </c>
      <c r="AE500" s="272">
        <v>0</v>
      </c>
      <c r="AF500" s="272">
        <v>0</v>
      </c>
      <c r="AG500" s="170">
        <f t="shared" si="139"/>
        <v>0</v>
      </c>
      <c r="AI500" s="284">
        <f t="shared" si="147"/>
        <v>0</v>
      </c>
      <c r="AJ500" s="284">
        <f t="shared" si="147"/>
        <v>0</v>
      </c>
      <c r="AK500" s="284">
        <f t="shared" si="147"/>
        <v>0</v>
      </c>
      <c r="AL500" s="284">
        <f t="shared" si="147"/>
        <v>0</v>
      </c>
      <c r="AM500" s="284">
        <f t="shared" si="147"/>
        <v>0</v>
      </c>
      <c r="AN500" s="284">
        <f t="shared" si="147"/>
        <v>0</v>
      </c>
      <c r="AO500" s="284">
        <f t="shared" si="143"/>
        <v>0</v>
      </c>
      <c r="AP500" s="284">
        <f t="shared" si="143"/>
        <v>0</v>
      </c>
      <c r="AQ500" s="284">
        <f t="shared" si="143"/>
        <v>0</v>
      </c>
      <c r="AR500" s="284">
        <f t="shared" si="137"/>
        <v>0</v>
      </c>
      <c r="AS500" s="284">
        <f t="shared" si="137"/>
        <v>0</v>
      </c>
      <c r="AT500" s="284">
        <f t="shared" si="137"/>
        <v>0</v>
      </c>
      <c r="AU500" s="280">
        <f t="shared" si="140"/>
        <v>0</v>
      </c>
      <c r="AV500" s="280">
        <f t="shared" si="145"/>
        <v>0</v>
      </c>
      <c r="AW500" s="280">
        <f t="shared" si="145"/>
        <v>0</v>
      </c>
      <c r="AX500" s="280">
        <f t="shared" si="145"/>
        <v>0</v>
      </c>
      <c r="AY500" s="280">
        <f t="shared" si="144"/>
        <v>0</v>
      </c>
      <c r="AZ500" s="280">
        <f t="shared" si="142"/>
        <v>0</v>
      </c>
      <c r="BA500" s="280">
        <f t="shared" si="142"/>
        <v>0</v>
      </c>
      <c r="BB500" s="280">
        <f t="shared" si="142"/>
        <v>0</v>
      </c>
      <c r="BC500" s="280">
        <f t="shared" si="142"/>
        <v>0</v>
      </c>
      <c r="BD500" s="280">
        <f t="shared" si="142"/>
        <v>0</v>
      </c>
      <c r="BE500" s="280">
        <f t="shared" si="142"/>
        <v>0</v>
      </c>
      <c r="BF500" s="280">
        <f t="shared" si="141"/>
        <v>0</v>
      </c>
      <c r="BG500" s="280">
        <f t="shared" si="141"/>
        <v>0</v>
      </c>
      <c r="BH500" s="280">
        <f t="shared" si="141"/>
        <v>0</v>
      </c>
      <c r="BI500" s="280">
        <f t="shared" si="141"/>
        <v>0</v>
      </c>
      <c r="BJ500" s="280">
        <f t="shared" si="141"/>
        <v>0</v>
      </c>
      <c r="BK500" s="280">
        <f t="shared" si="141"/>
        <v>0</v>
      </c>
      <c r="BL500" s="284">
        <f t="shared" si="146"/>
        <v>0</v>
      </c>
    </row>
    <row r="501" spans="1:67" x14ac:dyDescent="0.25">
      <c r="A501" s="268" t="s">
        <v>713</v>
      </c>
      <c r="B501" s="175">
        <v>0</v>
      </c>
      <c r="C501" s="175">
        <v>0</v>
      </c>
      <c r="D501" s="272">
        <v>0</v>
      </c>
      <c r="E501" s="272">
        <v>0</v>
      </c>
      <c r="F501" s="272">
        <v>0</v>
      </c>
      <c r="G501" s="272">
        <v>0</v>
      </c>
      <c r="H501" s="272">
        <v>0</v>
      </c>
      <c r="I501" s="272">
        <v>0</v>
      </c>
      <c r="J501" s="272">
        <v>0</v>
      </c>
      <c r="K501" s="272">
        <v>0</v>
      </c>
      <c r="L501" s="272">
        <v>0</v>
      </c>
      <c r="M501" s="272">
        <v>0</v>
      </c>
      <c r="N501" s="272">
        <v>0</v>
      </c>
      <c r="O501" s="272">
        <v>0</v>
      </c>
      <c r="P501" s="272">
        <f t="shared" si="138"/>
        <v>0</v>
      </c>
      <c r="Q501" s="272">
        <v>0</v>
      </c>
      <c r="R501" s="272">
        <v>0</v>
      </c>
      <c r="S501" s="272">
        <v>0</v>
      </c>
      <c r="T501" s="272">
        <v>0</v>
      </c>
      <c r="U501" s="272">
        <v>0</v>
      </c>
      <c r="V501" s="272">
        <v>0</v>
      </c>
      <c r="W501" s="272">
        <v>0</v>
      </c>
      <c r="X501" s="272">
        <v>0</v>
      </c>
      <c r="Y501" s="272">
        <v>0</v>
      </c>
      <c r="Z501" s="272">
        <v>0</v>
      </c>
      <c r="AA501" s="272">
        <v>0</v>
      </c>
      <c r="AB501" s="272">
        <v>0</v>
      </c>
      <c r="AC501" s="272">
        <v>0</v>
      </c>
      <c r="AD501" s="272">
        <v>0</v>
      </c>
      <c r="AE501" s="272">
        <v>0</v>
      </c>
      <c r="AF501" s="272">
        <v>0</v>
      </c>
      <c r="AG501" s="170">
        <f t="shared" si="139"/>
        <v>0</v>
      </c>
      <c r="AI501" s="284">
        <f t="shared" si="147"/>
        <v>0</v>
      </c>
      <c r="AJ501" s="284">
        <f t="shared" si="147"/>
        <v>0</v>
      </c>
      <c r="AK501" s="284">
        <f t="shared" si="147"/>
        <v>0</v>
      </c>
      <c r="AL501" s="284">
        <f t="shared" si="147"/>
        <v>0</v>
      </c>
      <c r="AM501" s="284">
        <f t="shared" si="147"/>
        <v>0</v>
      </c>
      <c r="AN501" s="284">
        <f t="shared" si="147"/>
        <v>0</v>
      </c>
      <c r="AO501" s="284">
        <f t="shared" si="143"/>
        <v>0</v>
      </c>
      <c r="AP501" s="284">
        <f t="shared" si="143"/>
        <v>0</v>
      </c>
      <c r="AQ501" s="284">
        <f t="shared" si="143"/>
        <v>0</v>
      </c>
      <c r="AR501" s="284">
        <f t="shared" si="137"/>
        <v>0</v>
      </c>
      <c r="AS501" s="284">
        <f t="shared" si="137"/>
        <v>0</v>
      </c>
      <c r="AT501" s="284">
        <f t="shared" si="137"/>
        <v>0</v>
      </c>
      <c r="AU501" s="280">
        <f t="shared" si="140"/>
        <v>0</v>
      </c>
      <c r="AV501" s="280">
        <f t="shared" si="145"/>
        <v>0</v>
      </c>
      <c r="AW501" s="280">
        <f t="shared" si="145"/>
        <v>0</v>
      </c>
      <c r="AX501" s="280">
        <f t="shared" si="145"/>
        <v>0</v>
      </c>
      <c r="AY501" s="280">
        <f t="shared" si="144"/>
        <v>0</v>
      </c>
      <c r="AZ501" s="280">
        <f t="shared" si="142"/>
        <v>0</v>
      </c>
      <c r="BA501" s="280">
        <f t="shared" si="142"/>
        <v>0</v>
      </c>
      <c r="BB501" s="280">
        <f t="shared" si="142"/>
        <v>0</v>
      </c>
      <c r="BC501" s="280">
        <f t="shared" si="142"/>
        <v>0</v>
      </c>
      <c r="BD501" s="280">
        <f t="shared" si="142"/>
        <v>0</v>
      </c>
      <c r="BE501" s="280">
        <f t="shared" si="142"/>
        <v>0</v>
      </c>
      <c r="BF501" s="280">
        <f t="shared" si="141"/>
        <v>0</v>
      </c>
      <c r="BG501" s="280">
        <f t="shared" si="141"/>
        <v>0</v>
      </c>
      <c r="BH501" s="280">
        <f t="shared" si="141"/>
        <v>0</v>
      </c>
      <c r="BI501" s="280">
        <f t="shared" si="141"/>
        <v>0</v>
      </c>
      <c r="BJ501" s="280">
        <f t="shared" si="141"/>
        <v>0</v>
      </c>
      <c r="BK501" s="280">
        <f t="shared" si="141"/>
        <v>0</v>
      </c>
      <c r="BL501" s="284">
        <f t="shared" si="146"/>
        <v>0</v>
      </c>
    </row>
    <row r="502" spans="1:67" x14ac:dyDescent="0.25">
      <c r="A502" s="268" t="s">
        <v>477</v>
      </c>
      <c r="B502" s="175">
        <v>0</v>
      </c>
      <c r="C502" s="175">
        <v>0</v>
      </c>
      <c r="D502" s="272">
        <v>170869.45</v>
      </c>
      <c r="E502" s="272">
        <v>170869.45</v>
      </c>
      <c r="F502" s="272">
        <v>170869.45</v>
      </c>
      <c r="G502" s="272">
        <v>170869.45</v>
      </c>
      <c r="H502" s="272">
        <v>170869.45</v>
      </c>
      <c r="I502" s="272">
        <v>170869.45</v>
      </c>
      <c r="J502" s="272">
        <v>170869.45</v>
      </c>
      <c r="K502" s="272">
        <v>170869.45</v>
      </c>
      <c r="L502" s="272">
        <v>170869.45</v>
      </c>
      <c r="M502" s="272">
        <v>170869.45</v>
      </c>
      <c r="N502" s="272">
        <v>170869.45</v>
      </c>
      <c r="O502" s="272">
        <v>170869.45</v>
      </c>
      <c r="P502" s="272">
        <f t="shared" si="138"/>
        <v>2050433.3999999997</v>
      </c>
      <c r="Q502" s="272">
        <v>170869.45</v>
      </c>
      <c r="R502" s="272">
        <v>170869.45</v>
      </c>
      <c r="S502" s="272">
        <v>170869.45</v>
      </c>
      <c r="T502" s="272">
        <v>170869.45</v>
      </c>
      <c r="U502" s="272">
        <v>170869.45</v>
      </c>
      <c r="V502" s="272">
        <v>170869.45</v>
      </c>
      <c r="W502" s="272">
        <v>170869.45</v>
      </c>
      <c r="X502" s="272">
        <v>170869.45</v>
      </c>
      <c r="Y502" s="272">
        <v>170869.45</v>
      </c>
      <c r="Z502" s="272">
        <v>170869.45</v>
      </c>
      <c r="AA502" s="272">
        <v>170869.45</v>
      </c>
      <c r="AB502" s="272">
        <v>170869.45</v>
      </c>
      <c r="AC502" s="272">
        <v>170869.45</v>
      </c>
      <c r="AD502" s="272">
        <v>170869.45</v>
      </c>
      <c r="AE502" s="272">
        <v>170869.45</v>
      </c>
      <c r="AF502" s="272">
        <v>170869.45</v>
      </c>
      <c r="AG502" s="170">
        <f t="shared" si="139"/>
        <v>2050433.3999999997</v>
      </c>
      <c r="AI502" s="284">
        <f t="shared" si="147"/>
        <v>0</v>
      </c>
      <c r="AJ502" s="284">
        <f t="shared" si="147"/>
        <v>0</v>
      </c>
      <c r="AK502" s="284">
        <f t="shared" si="147"/>
        <v>0</v>
      </c>
      <c r="AL502" s="284">
        <f t="shared" si="147"/>
        <v>0</v>
      </c>
      <c r="AM502" s="284">
        <f t="shared" si="147"/>
        <v>0</v>
      </c>
      <c r="AN502" s="284">
        <f t="shared" si="147"/>
        <v>0</v>
      </c>
      <c r="AO502" s="284">
        <f t="shared" si="143"/>
        <v>0</v>
      </c>
      <c r="AP502" s="284">
        <f t="shared" si="143"/>
        <v>0</v>
      </c>
      <c r="AQ502" s="284">
        <f t="shared" si="143"/>
        <v>0</v>
      </c>
      <c r="AR502" s="284">
        <f t="shared" si="137"/>
        <v>0</v>
      </c>
      <c r="AS502" s="284">
        <f t="shared" si="137"/>
        <v>0</v>
      </c>
      <c r="AT502" s="284">
        <f t="shared" si="137"/>
        <v>0</v>
      </c>
      <c r="AU502" s="280">
        <f t="shared" si="140"/>
        <v>0</v>
      </c>
      <c r="AV502" s="280">
        <f t="shared" si="145"/>
        <v>0</v>
      </c>
      <c r="AW502" s="280">
        <f t="shared" si="145"/>
        <v>0</v>
      </c>
      <c r="AX502" s="280">
        <f t="shared" si="145"/>
        <v>0</v>
      </c>
      <c r="AY502" s="280">
        <f t="shared" si="144"/>
        <v>0</v>
      </c>
      <c r="AZ502" s="280">
        <f t="shared" si="142"/>
        <v>0</v>
      </c>
      <c r="BA502" s="280">
        <f t="shared" si="142"/>
        <v>0</v>
      </c>
      <c r="BB502" s="280">
        <f t="shared" si="142"/>
        <v>0</v>
      </c>
      <c r="BC502" s="280">
        <f t="shared" si="142"/>
        <v>0</v>
      </c>
      <c r="BD502" s="280">
        <f t="shared" si="142"/>
        <v>0</v>
      </c>
      <c r="BE502" s="280">
        <f t="shared" si="142"/>
        <v>0</v>
      </c>
      <c r="BF502" s="280">
        <f t="shared" si="141"/>
        <v>0</v>
      </c>
      <c r="BG502" s="280">
        <f t="shared" si="141"/>
        <v>0</v>
      </c>
      <c r="BH502" s="280">
        <f t="shared" si="141"/>
        <v>0</v>
      </c>
      <c r="BI502" s="280">
        <f t="shared" si="141"/>
        <v>0</v>
      </c>
      <c r="BJ502" s="280">
        <f t="shared" si="141"/>
        <v>0</v>
      </c>
      <c r="BK502" s="280">
        <f t="shared" si="141"/>
        <v>0</v>
      </c>
      <c r="BL502" s="284">
        <f t="shared" si="146"/>
        <v>0</v>
      </c>
    </row>
    <row r="503" spans="1:67" x14ac:dyDescent="0.25">
      <c r="A503" s="268" t="s">
        <v>714</v>
      </c>
      <c r="B503" s="175">
        <v>0</v>
      </c>
      <c r="C503" s="175">
        <v>0</v>
      </c>
      <c r="D503" s="272">
        <v>0</v>
      </c>
      <c r="E503" s="272">
        <v>0</v>
      </c>
      <c r="F503" s="272">
        <v>0</v>
      </c>
      <c r="G503" s="272">
        <v>0</v>
      </c>
      <c r="H503" s="272">
        <v>0</v>
      </c>
      <c r="I503" s="272">
        <v>0</v>
      </c>
      <c r="J503" s="272">
        <v>0</v>
      </c>
      <c r="K503" s="272">
        <v>0</v>
      </c>
      <c r="L503" s="272">
        <v>0</v>
      </c>
      <c r="M503" s="272">
        <v>0</v>
      </c>
      <c r="N503" s="272">
        <v>0</v>
      </c>
      <c r="O503" s="272">
        <v>0</v>
      </c>
      <c r="P503" s="272">
        <f t="shared" si="138"/>
        <v>0</v>
      </c>
      <c r="Q503" s="272">
        <v>0</v>
      </c>
      <c r="R503" s="272">
        <v>0</v>
      </c>
      <c r="S503" s="272">
        <v>0</v>
      </c>
      <c r="T503" s="272">
        <v>0</v>
      </c>
      <c r="U503" s="272">
        <v>0</v>
      </c>
      <c r="V503" s="272">
        <v>0</v>
      </c>
      <c r="W503" s="272">
        <v>0</v>
      </c>
      <c r="X503" s="272">
        <v>0</v>
      </c>
      <c r="Y503" s="272">
        <v>0</v>
      </c>
      <c r="Z503" s="272">
        <v>0</v>
      </c>
      <c r="AA503" s="272">
        <v>0</v>
      </c>
      <c r="AB503" s="272">
        <v>0</v>
      </c>
      <c r="AC503" s="272">
        <v>0</v>
      </c>
      <c r="AD503" s="272">
        <v>0</v>
      </c>
      <c r="AE503" s="272">
        <v>0</v>
      </c>
      <c r="AF503" s="272">
        <v>0</v>
      </c>
      <c r="AG503" s="170">
        <f t="shared" si="139"/>
        <v>0</v>
      </c>
      <c r="AI503" s="284">
        <f t="shared" si="147"/>
        <v>0</v>
      </c>
      <c r="AJ503" s="284">
        <f t="shared" si="147"/>
        <v>0</v>
      </c>
      <c r="AK503" s="284">
        <f t="shared" si="147"/>
        <v>0</v>
      </c>
      <c r="AL503" s="284">
        <f t="shared" si="147"/>
        <v>0</v>
      </c>
      <c r="AM503" s="284">
        <f t="shared" si="147"/>
        <v>0</v>
      </c>
      <c r="AN503" s="284">
        <f t="shared" si="147"/>
        <v>0</v>
      </c>
      <c r="AO503" s="284">
        <f t="shared" si="143"/>
        <v>0</v>
      </c>
      <c r="AP503" s="284">
        <f t="shared" si="143"/>
        <v>0</v>
      </c>
      <c r="AQ503" s="284">
        <f t="shared" si="143"/>
        <v>0</v>
      </c>
      <c r="AR503" s="284">
        <f t="shared" si="137"/>
        <v>0</v>
      </c>
      <c r="AS503" s="284">
        <f t="shared" si="137"/>
        <v>0</v>
      </c>
      <c r="AT503" s="284">
        <f t="shared" si="137"/>
        <v>0</v>
      </c>
      <c r="AU503" s="280">
        <f t="shared" si="140"/>
        <v>0</v>
      </c>
      <c r="AV503" s="280">
        <f t="shared" si="145"/>
        <v>0</v>
      </c>
      <c r="AW503" s="280">
        <f t="shared" si="145"/>
        <v>0</v>
      </c>
      <c r="AX503" s="280">
        <f t="shared" si="145"/>
        <v>0</v>
      </c>
      <c r="AY503" s="280">
        <f t="shared" si="144"/>
        <v>0</v>
      </c>
      <c r="AZ503" s="280">
        <f t="shared" si="142"/>
        <v>0</v>
      </c>
      <c r="BA503" s="280">
        <f t="shared" si="142"/>
        <v>0</v>
      </c>
      <c r="BB503" s="280">
        <f t="shared" si="142"/>
        <v>0</v>
      </c>
      <c r="BC503" s="280">
        <f t="shared" si="142"/>
        <v>0</v>
      </c>
      <c r="BD503" s="280">
        <f t="shared" si="142"/>
        <v>0</v>
      </c>
      <c r="BE503" s="280">
        <f t="shared" si="142"/>
        <v>0</v>
      </c>
      <c r="BF503" s="280">
        <f t="shared" si="141"/>
        <v>0</v>
      </c>
      <c r="BG503" s="280">
        <f t="shared" si="141"/>
        <v>0</v>
      </c>
      <c r="BH503" s="280">
        <f t="shared" si="141"/>
        <v>0</v>
      </c>
      <c r="BI503" s="280">
        <f t="shared" si="141"/>
        <v>0</v>
      </c>
      <c r="BJ503" s="280">
        <f t="shared" si="141"/>
        <v>0</v>
      </c>
      <c r="BK503" s="280">
        <f t="shared" si="141"/>
        <v>0</v>
      </c>
      <c r="BL503" s="284">
        <f t="shared" si="146"/>
        <v>0</v>
      </c>
    </row>
    <row r="504" spans="1:67" x14ac:dyDescent="0.25">
      <c r="A504" s="268" t="s">
        <v>478</v>
      </c>
      <c r="B504" s="175">
        <v>0</v>
      </c>
      <c r="C504" s="175">
        <v>0</v>
      </c>
      <c r="D504" s="272">
        <v>7844.44</v>
      </c>
      <c r="E504" s="272">
        <v>7844.44</v>
      </c>
      <c r="F504" s="272">
        <v>7844.44</v>
      </c>
      <c r="G504" s="272">
        <v>7844.44</v>
      </c>
      <c r="H504" s="272">
        <v>7844.44</v>
      </c>
      <c r="I504" s="272">
        <v>7844.44</v>
      </c>
      <c r="J504" s="272">
        <v>7844.44</v>
      </c>
      <c r="K504" s="272">
        <v>7844.44</v>
      </c>
      <c r="L504" s="272">
        <v>7844.44</v>
      </c>
      <c r="M504" s="272">
        <v>7844.44</v>
      </c>
      <c r="N504" s="272">
        <v>7844.44</v>
      </c>
      <c r="O504" s="272">
        <v>7844.44</v>
      </c>
      <c r="P504" s="272">
        <f t="shared" si="138"/>
        <v>94133.280000000013</v>
      </c>
      <c r="Q504" s="272">
        <v>7844.44</v>
      </c>
      <c r="R504" s="272">
        <v>7844.44</v>
      </c>
      <c r="S504" s="272">
        <v>7844.44</v>
      </c>
      <c r="T504" s="272">
        <v>7844.44</v>
      </c>
      <c r="U504" s="272">
        <v>7844.44</v>
      </c>
      <c r="V504" s="272">
        <v>7844.44</v>
      </c>
      <c r="W504" s="272">
        <v>7844.44</v>
      </c>
      <c r="X504" s="272">
        <v>7844.44</v>
      </c>
      <c r="Y504" s="272">
        <v>7844.44</v>
      </c>
      <c r="Z504" s="272">
        <v>7844.44</v>
      </c>
      <c r="AA504" s="272">
        <v>7844.44</v>
      </c>
      <c r="AB504" s="272">
        <v>7844.44</v>
      </c>
      <c r="AC504" s="272">
        <v>7844.44</v>
      </c>
      <c r="AD504" s="272">
        <v>7844.44</v>
      </c>
      <c r="AE504" s="272">
        <v>7844.44</v>
      </c>
      <c r="AF504" s="272">
        <v>7844.44</v>
      </c>
      <c r="AG504" s="170">
        <f t="shared" si="139"/>
        <v>94133.280000000013</v>
      </c>
      <c r="AI504" s="284">
        <f t="shared" si="147"/>
        <v>0</v>
      </c>
      <c r="AJ504" s="284">
        <f t="shared" si="147"/>
        <v>0</v>
      </c>
      <c r="AK504" s="284">
        <f t="shared" si="147"/>
        <v>0</v>
      </c>
      <c r="AL504" s="284">
        <f t="shared" si="147"/>
        <v>0</v>
      </c>
      <c r="AM504" s="284">
        <f t="shared" si="147"/>
        <v>0</v>
      </c>
      <c r="AN504" s="284">
        <f t="shared" si="147"/>
        <v>0</v>
      </c>
      <c r="AO504" s="284">
        <f t="shared" si="143"/>
        <v>0</v>
      </c>
      <c r="AP504" s="284">
        <f t="shared" si="143"/>
        <v>0</v>
      </c>
      <c r="AQ504" s="284">
        <f t="shared" si="143"/>
        <v>0</v>
      </c>
      <c r="AR504" s="284">
        <f t="shared" si="137"/>
        <v>0</v>
      </c>
      <c r="AS504" s="284">
        <f t="shared" si="137"/>
        <v>0</v>
      </c>
      <c r="AT504" s="284">
        <f t="shared" si="137"/>
        <v>0</v>
      </c>
      <c r="AU504" s="280">
        <f t="shared" si="140"/>
        <v>0</v>
      </c>
      <c r="AV504" s="280">
        <f t="shared" si="145"/>
        <v>0</v>
      </c>
      <c r="AW504" s="280">
        <f t="shared" si="145"/>
        <v>0</v>
      </c>
      <c r="AX504" s="280">
        <f t="shared" si="145"/>
        <v>0</v>
      </c>
      <c r="AY504" s="280">
        <f t="shared" si="144"/>
        <v>0</v>
      </c>
      <c r="AZ504" s="280">
        <f t="shared" si="142"/>
        <v>0</v>
      </c>
      <c r="BA504" s="280">
        <f t="shared" si="142"/>
        <v>0</v>
      </c>
      <c r="BB504" s="280">
        <f t="shared" si="142"/>
        <v>0</v>
      </c>
      <c r="BC504" s="280">
        <f t="shared" si="142"/>
        <v>0</v>
      </c>
      <c r="BD504" s="280">
        <f t="shared" si="142"/>
        <v>0</v>
      </c>
      <c r="BE504" s="280">
        <f t="shared" si="142"/>
        <v>0</v>
      </c>
      <c r="BF504" s="280">
        <f t="shared" si="141"/>
        <v>0</v>
      </c>
      <c r="BG504" s="280">
        <f t="shared" si="141"/>
        <v>0</v>
      </c>
      <c r="BH504" s="280">
        <f t="shared" si="141"/>
        <v>0</v>
      </c>
      <c r="BI504" s="280">
        <f t="shared" si="141"/>
        <v>0</v>
      </c>
      <c r="BJ504" s="280">
        <f t="shared" si="141"/>
        <v>0</v>
      </c>
      <c r="BK504" s="280">
        <f t="shared" si="141"/>
        <v>0</v>
      </c>
      <c r="BL504" s="284">
        <f t="shared" si="146"/>
        <v>0</v>
      </c>
    </row>
    <row r="505" spans="1:67" x14ac:dyDescent="0.25">
      <c r="A505" s="268" t="s">
        <v>715</v>
      </c>
      <c r="B505" s="175">
        <v>5.6500000000000002E-2</v>
      </c>
      <c r="C505" s="175">
        <v>5.6500000000000002E-2</v>
      </c>
      <c r="D505" s="272">
        <v>1394222.89</v>
      </c>
      <c r="E505" s="272">
        <v>1008776.2</v>
      </c>
      <c r="F505" s="272">
        <v>623329.51</v>
      </c>
      <c r="G505" s="272">
        <v>623329.51</v>
      </c>
      <c r="H505" s="272">
        <v>623329.51</v>
      </c>
      <c r="I505" s="272">
        <v>623329.51</v>
      </c>
      <c r="J505" s="272">
        <v>623329.51</v>
      </c>
      <c r="K505" s="272">
        <v>623329.51</v>
      </c>
      <c r="L505" s="272">
        <v>623329.51</v>
      </c>
      <c r="M505" s="272">
        <v>623329.51</v>
      </c>
      <c r="N505" s="272">
        <v>623329.51</v>
      </c>
      <c r="O505" s="272">
        <v>623329.51</v>
      </c>
      <c r="P505" s="272">
        <f t="shared" si="138"/>
        <v>8636294.1899999976</v>
      </c>
      <c r="Q505" s="272">
        <v>623329.51</v>
      </c>
      <c r="R505" s="272">
        <v>623329.51</v>
      </c>
      <c r="S505" s="272">
        <v>623329.51</v>
      </c>
      <c r="T505" s="272">
        <v>623329.51</v>
      </c>
      <c r="U505" s="272">
        <v>623329.51</v>
      </c>
      <c r="V505" s="272">
        <v>623329.51</v>
      </c>
      <c r="W505" s="272">
        <v>623329.51</v>
      </c>
      <c r="X505" s="272">
        <v>623329.51</v>
      </c>
      <c r="Y505" s="272">
        <v>623329.51</v>
      </c>
      <c r="Z505" s="272">
        <v>623329.51</v>
      </c>
      <c r="AA505" s="272">
        <v>623329.51</v>
      </c>
      <c r="AB505" s="272">
        <v>623329.51</v>
      </c>
      <c r="AC505" s="272">
        <v>623329.51</v>
      </c>
      <c r="AD505" s="272">
        <v>623329.51</v>
      </c>
      <c r="AE505" s="272">
        <v>623329.51</v>
      </c>
      <c r="AF505" s="272">
        <v>623329.51</v>
      </c>
      <c r="AG505" s="170">
        <f t="shared" si="139"/>
        <v>7479954.1199999982</v>
      </c>
      <c r="AI505" s="284">
        <f t="shared" si="147"/>
        <v>6564.47</v>
      </c>
      <c r="AJ505" s="284">
        <f t="shared" si="147"/>
        <v>4749.6499999999996</v>
      </c>
      <c r="AK505" s="284">
        <f t="shared" si="147"/>
        <v>2934.84</v>
      </c>
      <c r="AL505" s="284">
        <f t="shared" si="147"/>
        <v>2934.84</v>
      </c>
      <c r="AM505" s="284">
        <f t="shared" si="147"/>
        <v>2934.84</v>
      </c>
      <c r="AN505" s="284">
        <f t="shared" si="147"/>
        <v>2934.84</v>
      </c>
      <c r="AO505" s="284">
        <f t="shared" si="143"/>
        <v>2934.84</v>
      </c>
      <c r="AP505" s="284">
        <f t="shared" si="143"/>
        <v>2934.84</v>
      </c>
      <c r="AQ505" s="284">
        <f t="shared" si="143"/>
        <v>2934.84</v>
      </c>
      <c r="AR505" s="284">
        <f t="shared" si="137"/>
        <v>2934.84</v>
      </c>
      <c r="AS505" s="284">
        <f t="shared" si="137"/>
        <v>2934.84</v>
      </c>
      <c r="AT505" s="284">
        <f t="shared" si="137"/>
        <v>2934.84</v>
      </c>
      <c r="AU505" s="280">
        <f t="shared" si="140"/>
        <v>40662.51999999999</v>
      </c>
      <c r="AV505" s="280">
        <f t="shared" si="145"/>
        <v>2934.84</v>
      </c>
      <c r="AW505" s="280">
        <f t="shared" si="145"/>
        <v>2934.84</v>
      </c>
      <c r="AX505" s="280">
        <f t="shared" si="145"/>
        <v>2934.84</v>
      </c>
      <c r="AY505" s="280">
        <f t="shared" si="144"/>
        <v>2934.84</v>
      </c>
      <c r="AZ505" s="280">
        <f t="shared" si="142"/>
        <v>2934.84</v>
      </c>
      <c r="BA505" s="280">
        <f t="shared" si="142"/>
        <v>2934.84</v>
      </c>
      <c r="BB505" s="280">
        <f t="shared" si="142"/>
        <v>2934.84</v>
      </c>
      <c r="BC505" s="280">
        <f t="shared" si="142"/>
        <v>2934.84</v>
      </c>
      <c r="BD505" s="280">
        <f t="shared" si="142"/>
        <v>2934.84</v>
      </c>
      <c r="BE505" s="280">
        <f t="shared" si="142"/>
        <v>2934.84</v>
      </c>
      <c r="BF505" s="280">
        <f t="shared" si="141"/>
        <v>2934.84</v>
      </c>
      <c r="BG505" s="280">
        <f t="shared" si="141"/>
        <v>2934.84</v>
      </c>
      <c r="BH505" s="280">
        <f t="shared" si="141"/>
        <v>2934.84</v>
      </c>
      <c r="BI505" s="280">
        <f t="shared" si="141"/>
        <v>2934.84</v>
      </c>
      <c r="BJ505" s="280">
        <f t="shared" si="141"/>
        <v>2934.84</v>
      </c>
      <c r="BK505" s="280">
        <f t="shared" si="141"/>
        <v>2934.84</v>
      </c>
      <c r="BL505" s="284">
        <f t="shared" si="146"/>
        <v>35218.080000000002</v>
      </c>
    </row>
    <row r="506" spans="1:67" s="282" customFormat="1" x14ac:dyDescent="0.25">
      <c r="A506" s="282" t="s">
        <v>716</v>
      </c>
      <c r="B506" s="285">
        <v>0</v>
      </c>
      <c r="C506" s="285">
        <v>0</v>
      </c>
      <c r="D506" s="283">
        <v>0</v>
      </c>
      <c r="E506" s="283">
        <v>0</v>
      </c>
      <c r="F506" s="283">
        <v>0</v>
      </c>
      <c r="G506" s="283">
        <v>0</v>
      </c>
      <c r="H506" s="283">
        <v>0</v>
      </c>
      <c r="I506" s="283">
        <v>0</v>
      </c>
      <c r="J506" s="283">
        <v>184800</v>
      </c>
      <c r="K506" s="283">
        <v>369600</v>
      </c>
      <c r="L506" s="283">
        <v>369600</v>
      </c>
      <c r="M506" s="283">
        <v>369600</v>
      </c>
      <c r="N506" s="283">
        <v>369600</v>
      </c>
      <c r="O506" s="283">
        <v>369600</v>
      </c>
      <c r="P506" s="283">
        <f t="shared" si="138"/>
        <v>2032800</v>
      </c>
      <c r="Q506" s="283">
        <v>369600</v>
      </c>
      <c r="R506" s="283">
        <v>369600</v>
      </c>
      <c r="S506" s="283">
        <v>369600</v>
      </c>
      <c r="T506" s="283">
        <v>369600</v>
      </c>
      <c r="U506" s="283">
        <v>369600</v>
      </c>
      <c r="V506" s="283">
        <v>369600</v>
      </c>
      <c r="W506" s="283">
        <v>369600</v>
      </c>
      <c r="X506" s="283">
        <v>369600</v>
      </c>
      <c r="Y506" s="283">
        <v>369600</v>
      </c>
      <c r="Z506" s="283">
        <v>369600</v>
      </c>
      <c r="AA506" s="283">
        <v>369600</v>
      </c>
      <c r="AB506" s="283">
        <v>369600</v>
      </c>
      <c r="AC506" s="283">
        <v>369600</v>
      </c>
      <c r="AD506" s="283">
        <v>369600</v>
      </c>
      <c r="AE506" s="283">
        <v>369600</v>
      </c>
      <c r="AF506" s="283">
        <v>369600</v>
      </c>
      <c r="AG506" s="286">
        <f t="shared" si="139"/>
        <v>4435200</v>
      </c>
      <c r="AI506" s="284">
        <f t="shared" si="147"/>
        <v>0</v>
      </c>
      <c r="AJ506" s="284">
        <f t="shared" si="147"/>
        <v>0</v>
      </c>
      <c r="AK506" s="284">
        <f t="shared" si="147"/>
        <v>0</v>
      </c>
      <c r="AL506" s="284">
        <f t="shared" si="147"/>
        <v>0</v>
      </c>
      <c r="AM506" s="284">
        <f t="shared" si="147"/>
        <v>0</v>
      </c>
      <c r="AN506" s="284">
        <f t="shared" si="147"/>
        <v>0</v>
      </c>
      <c r="AO506" s="284">
        <f t="shared" si="143"/>
        <v>0</v>
      </c>
      <c r="AP506" s="284">
        <f t="shared" si="143"/>
        <v>0</v>
      </c>
      <c r="AQ506" s="284">
        <f t="shared" si="143"/>
        <v>0</v>
      </c>
      <c r="AR506" s="284">
        <f t="shared" si="137"/>
        <v>0</v>
      </c>
      <c r="AS506" s="284">
        <f t="shared" si="137"/>
        <v>0</v>
      </c>
      <c r="AT506" s="284">
        <f t="shared" si="137"/>
        <v>0</v>
      </c>
      <c r="AU506" s="280">
        <f>SUM(AI506:AT506)</f>
        <v>0</v>
      </c>
      <c r="AV506" s="280">
        <f t="shared" si="145"/>
        <v>0</v>
      </c>
      <c r="AW506" s="280">
        <f t="shared" si="145"/>
        <v>0</v>
      </c>
      <c r="AX506" s="280">
        <f t="shared" si="145"/>
        <v>0</v>
      </c>
      <c r="AY506" s="280">
        <f t="shared" si="144"/>
        <v>0</v>
      </c>
      <c r="AZ506" s="280">
        <f t="shared" si="142"/>
        <v>0</v>
      </c>
      <c r="BA506" s="280">
        <f t="shared" si="142"/>
        <v>0</v>
      </c>
      <c r="BB506" s="280">
        <f t="shared" si="142"/>
        <v>0</v>
      </c>
      <c r="BC506" s="280">
        <f t="shared" si="142"/>
        <v>0</v>
      </c>
      <c r="BD506" s="280">
        <f t="shared" si="142"/>
        <v>0</v>
      </c>
      <c r="BE506" s="280">
        <f t="shared" si="142"/>
        <v>0</v>
      </c>
      <c r="BF506" s="280">
        <f t="shared" si="141"/>
        <v>0</v>
      </c>
      <c r="BG506" s="280">
        <f t="shared" si="141"/>
        <v>0</v>
      </c>
      <c r="BH506" s="280">
        <f t="shared" si="141"/>
        <v>0</v>
      </c>
      <c r="BI506" s="280">
        <f t="shared" si="141"/>
        <v>0</v>
      </c>
      <c r="BJ506" s="280">
        <f t="shared" si="141"/>
        <v>0</v>
      </c>
      <c r="BK506" s="280">
        <f t="shared" si="141"/>
        <v>0</v>
      </c>
      <c r="BL506" s="284">
        <f t="shared" si="146"/>
        <v>0</v>
      </c>
    </row>
    <row r="507" spans="1:67" s="282" customFormat="1" x14ac:dyDescent="0.25">
      <c r="A507" s="282" t="s">
        <v>717</v>
      </c>
      <c r="B507" s="285">
        <v>4.24E-2</v>
      </c>
      <c r="C507" s="285">
        <v>4.24E-2</v>
      </c>
      <c r="D507" s="283">
        <v>0</v>
      </c>
      <c r="E507" s="283">
        <v>0</v>
      </c>
      <c r="F507" s="283">
        <v>0</v>
      </c>
      <c r="G507" s="283">
        <v>0</v>
      </c>
      <c r="H507" s="283">
        <v>0</v>
      </c>
      <c r="I507" s="283">
        <v>0</v>
      </c>
      <c r="J507" s="283">
        <v>0</v>
      </c>
      <c r="K507" s="283">
        <v>0</v>
      </c>
      <c r="L507" s="283">
        <v>0</v>
      </c>
      <c r="M507" s="283">
        <v>0</v>
      </c>
      <c r="N507" s="283">
        <v>0</v>
      </c>
      <c r="O507" s="283">
        <v>0</v>
      </c>
      <c r="P507" s="283">
        <f t="shared" si="138"/>
        <v>0</v>
      </c>
      <c r="Q507" s="283">
        <v>0</v>
      </c>
      <c r="R507" s="283">
        <v>0</v>
      </c>
      <c r="S507" s="283">
        <v>0</v>
      </c>
      <c r="T507" s="283">
        <v>0</v>
      </c>
      <c r="U507" s="283">
        <v>0</v>
      </c>
      <c r="V507" s="283">
        <v>0</v>
      </c>
      <c r="W507" s="283">
        <v>0</v>
      </c>
      <c r="X507" s="283">
        <v>0</v>
      </c>
      <c r="Y507" s="283">
        <v>0</v>
      </c>
      <c r="Z507" s="283">
        <v>0</v>
      </c>
      <c r="AA507" s="283">
        <v>0</v>
      </c>
      <c r="AB507" s="283">
        <v>0</v>
      </c>
      <c r="AC507" s="283">
        <v>0</v>
      </c>
      <c r="AD507" s="283">
        <v>0</v>
      </c>
      <c r="AE507" s="283">
        <v>0</v>
      </c>
      <c r="AF507" s="283">
        <v>0</v>
      </c>
      <c r="AG507" s="286">
        <f t="shared" si="139"/>
        <v>0</v>
      </c>
      <c r="AI507" s="284">
        <f t="shared" si="147"/>
        <v>0</v>
      </c>
      <c r="AJ507" s="284">
        <f t="shared" si="147"/>
        <v>0</v>
      </c>
      <c r="AK507" s="284">
        <f t="shared" si="147"/>
        <v>0</v>
      </c>
      <c r="AL507" s="284">
        <f t="shared" si="147"/>
        <v>0</v>
      </c>
      <c r="AM507" s="284">
        <f t="shared" si="147"/>
        <v>0</v>
      </c>
      <c r="AN507" s="284">
        <f t="shared" si="147"/>
        <v>0</v>
      </c>
      <c r="AO507" s="284">
        <f t="shared" si="143"/>
        <v>0</v>
      </c>
      <c r="AP507" s="284">
        <f t="shared" si="143"/>
        <v>0</v>
      </c>
      <c r="AQ507" s="284">
        <f t="shared" si="143"/>
        <v>0</v>
      </c>
      <c r="AR507" s="284">
        <f t="shared" si="137"/>
        <v>0</v>
      </c>
      <c r="AS507" s="284">
        <f t="shared" si="137"/>
        <v>0</v>
      </c>
      <c r="AT507" s="284">
        <f t="shared" si="137"/>
        <v>0</v>
      </c>
      <c r="AU507" s="280">
        <f>SUM(AI507:AT507)</f>
        <v>0</v>
      </c>
      <c r="AV507" s="280">
        <f t="shared" ref="AV507:AX510" si="148">ROUND(Q507*$B507/12,2)</f>
        <v>0</v>
      </c>
      <c r="AW507" s="280">
        <f t="shared" si="148"/>
        <v>0</v>
      </c>
      <c r="AX507" s="280">
        <f t="shared" si="148"/>
        <v>0</v>
      </c>
      <c r="AY507" s="280">
        <f t="shared" si="144"/>
        <v>0</v>
      </c>
      <c r="AZ507" s="280">
        <f t="shared" si="142"/>
        <v>0</v>
      </c>
      <c r="BA507" s="280">
        <f t="shared" si="142"/>
        <v>0</v>
      </c>
      <c r="BB507" s="280">
        <f t="shared" si="142"/>
        <v>0</v>
      </c>
      <c r="BC507" s="280">
        <f t="shared" si="142"/>
        <v>0</v>
      </c>
      <c r="BD507" s="280">
        <f t="shared" si="142"/>
        <v>0</v>
      </c>
      <c r="BE507" s="280">
        <f t="shared" si="142"/>
        <v>0</v>
      </c>
      <c r="BF507" s="280">
        <f t="shared" si="141"/>
        <v>0</v>
      </c>
      <c r="BG507" s="280">
        <f t="shared" si="141"/>
        <v>0</v>
      </c>
      <c r="BH507" s="280">
        <f t="shared" si="141"/>
        <v>0</v>
      </c>
      <c r="BI507" s="280">
        <f t="shared" si="141"/>
        <v>0</v>
      </c>
      <c r="BJ507" s="280">
        <f t="shared" si="141"/>
        <v>0</v>
      </c>
      <c r="BK507" s="280">
        <f t="shared" si="141"/>
        <v>0</v>
      </c>
      <c r="BL507" s="284">
        <f t="shared" si="146"/>
        <v>0</v>
      </c>
    </row>
    <row r="508" spans="1:67" x14ac:dyDescent="0.25">
      <c r="A508" s="268" t="s">
        <v>718</v>
      </c>
      <c r="B508" s="175">
        <v>4.6099999999999995E-2</v>
      </c>
      <c r="C508" s="175">
        <v>4.6099999999999995E-2</v>
      </c>
      <c r="D508" s="272">
        <v>0</v>
      </c>
      <c r="E508" s="272">
        <v>0</v>
      </c>
      <c r="F508" s="272">
        <v>0</v>
      </c>
      <c r="G508" s="272">
        <v>0</v>
      </c>
      <c r="H508" s="272">
        <v>0</v>
      </c>
      <c r="I508" s="272">
        <v>0</v>
      </c>
      <c r="J508" s="272">
        <v>0</v>
      </c>
      <c r="K508" s="272">
        <v>0</v>
      </c>
      <c r="L508" s="272">
        <v>0</v>
      </c>
      <c r="M508" s="272">
        <v>0</v>
      </c>
      <c r="N508" s="272">
        <v>0</v>
      </c>
      <c r="O508" s="272">
        <v>0</v>
      </c>
      <c r="P508" s="283">
        <f t="shared" si="138"/>
        <v>0</v>
      </c>
      <c r="Q508" s="272">
        <v>0</v>
      </c>
      <c r="R508" s="272">
        <v>0</v>
      </c>
      <c r="S508" s="272">
        <v>0</v>
      </c>
      <c r="T508" s="272">
        <v>0</v>
      </c>
      <c r="U508" s="272">
        <v>0</v>
      </c>
      <c r="V508" s="272">
        <v>0</v>
      </c>
      <c r="W508" s="272">
        <v>0</v>
      </c>
      <c r="X508" s="272">
        <v>0</v>
      </c>
      <c r="Y508" s="272">
        <v>0</v>
      </c>
      <c r="Z508" s="272">
        <v>0</v>
      </c>
      <c r="AA508" s="272">
        <v>0</v>
      </c>
      <c r="AB508" s="272">
        <v>0</v>
      </c>
      <c r="AC508" s="272">
        <v>0</v>
      </c>
      <c r="AD508" s="272">
        <v>0</v>
      </c>
      <c r="AE508" s="272">
        <v>0</v>
      </c>
      <c r="AF508" s="272">
        <v>0</v>
      </c>
      <c r="AG508" s="286">
        <f t="shared" si="139"/>
        <v>0</v>
      </c>
      <c r="AI508" s="284">
        <f t="shared" si="147"/>
        <v>0</v>
      </c>
      <c r="AJ508" s="284">
        <f t="shared" si="147"/>
        <v>0</v>
      </c>
      <c r="AK508" s="284">
        <f t="shared" si="147"/>
        <v>0</v>
      </c>
      <c r="AL508" s="284">
        <f t="shared" si="147"/>
        <v>0</v>
      </c>
      <c r="AM508" s="284">
        <f t="shared" si="147"/>
        <v>0</v>
      </c>
      <c r="AN508" s="284">
        <f t="shared" si="147"/>
        <v>0</v>
      </c>
      <c r="AO508" s="284">
        <f t="shared" si="143"/>
        <v>0</v>
      </c>
      <c r="AP508" s="284">
        <f t="shared" si="143"/>
        <v>0</v>
      </c>
      <c r="AQ508" s="284">
        <f t="shared" si="143"/>
        <v>0</v>
      </c>
      <c r="AR508" s="284">
        <f t="shared" si="137"/>
        <v>0</v>
      </c>
      <c r="AS508" s="284">
        <f t="shared" si="137"/>
        <v>0</v>
      </c>
      <c r="AT508" s="284">
        <f t="shared" si="137"/>
        <v>0</v>
      </c>
      <c r="AU508" s="280">
        <f>SUM(AI508:AT508)</f>
        <v>0</v>
      </c>
      <c r="AV508" s="280">
        <f t="shared" si="148"/>
        <v>0</v>
      </c>
      <c r="AW508" s="280">
        <f t="shared" si="148"/>
        <v>0</v>
      </c>
      <c r="AX508" s="280">
        <f t="shared" si="148"/>
        <v>0</v>
      </c>
      <c r="AY508" s="280">
        <f t="shared" si="144"/>
        <v>0</v>
      </c>
      <c r="AZ508" s="280">
        <f t="shared" si="142"/>
        <v>0</v>
      </c>
      <c r="BA508" s="280">
        <f t="shared" si="142"/>
        <v>0</v>
      </c>
      <c r="BB508" s="280">
        <f t="shared" si="142"/>
        <v>0</v>
      </c>
      <c r="BC508" s="280">
        <f t="shared" si="142"/>
        <v>0</v>
      </c>
      <c r="BD508" s="280">
        <f t="shared" si="142"/>
        <v>0</v>
      </c>
      <c r="BE508" s="280">
        <f t="shared" si="142"/>
        <v>0</v>
      </c>
      <c r="BF508" s="280">
        <f t="shared" si="141"/>
        <v>0</v>
      </c>
      <c r="BG508" s="280">
        <f t="shared" si="141"/>
        <v>0</v>
      </c>
      <c r="BH508" s="280">
        <f t="shared" si="141"/>
        <v>0</v>
      </c>
      <c r="BI508" s="280">
        <f t="shared" si="141"/>
        <v>0</v>
      </c>
      <c r="BJ508" s="280">
        <f t="shared" si="141"/>
        <v>0</v>
      </c>
      <c r="BK508" s="280">
        <f t="shared" si="141"/>
        <v>0</v>
      </c>
      <c r="BL508" s="284">
        <f t="shared" si="146"/>
        <v>0</v>
      </c>
    </row>
    <row r="509" spans="1:67" x14ac:dyDescent="0.25">
      <c r="A509" s="268" t="s">
        <v>719</v>
      </c>
      <c r="B509" s="175">
        <v>4.36E-2</v>
      </c>
      <c r="C509" s="175">
        <v>4.36E-2</v>
      </c>
      <c r="D509" s="272">
        <v>0</v>
      </c>
      <c r="E509" s="272">
        <v>0</v>
      </c>
      <c r="F509" s="272">
        <v>0</v>
      </c>
      <c r="G509" s="272">
        <v>0</v>
      </c>
      <c r="H509" s="272">
        <v>0</v>
      </c>
      <c r="I509" s="272">
        <v>0</v>
      </c>
      <c r="J509" s="272">
        <v>0</v>
      </c>
      <c r="K509" s="272">
        <v>0</v>
      </c>
      <c r="L509" s="272">
        <v>0</v>
      </c>
      <c r="M509" s="272">
        <v>0</v>
      </c>
      <c r="N509" s="272">
        <v>0</v>
      </c>
      <c r="O509" s="272">
        <v>0</v>
      </c>
      <c r="P509" s="283">
        <f t="shared" si="138"/>
        <v>0</v>
      </c>
      <c r="Q509" s="272">
        <v>0</v>
      </c>
      <c r="R509" s="272">
        <v>0</v>
      </c>
      <c r="S509" s="272">
        <v>0</v>
      </c>
      <c r="T509" s="272">
        <v>0</v>
      </c>
      <c r="U509" s="272">
        <v>0</v>
      </c>
      <c r="V509" s="272">
        <v>0</v>
      </c>
      <c r="W509" s="272">
        <v>0</v>
      </c>
      <c r="X509" s="272">
        <v>0</v>
      </c>
      <c r="Y509" s="272">
        <v>0</v>
      </c>
      <c r="Z509" s="272">
        <v>0</v>
      </c>
      <c r="AA509" s="272">
        <v>0</v>
      </c>
      <c r="AB509" s="272">
        <v>536246</v>
      </c>
      <c r="AC509" s="272">
        <v>1093825.3700000001</v>
      </c>
      <c r="AD509" s="272">
        <v>1136492.07</v>
      </c>
      <c r="AE509" s="272">
        <v>1179158.73</v>
      </c>
      <c r="AF509" s="272">
        <v>1221825.3899999999</v>
      </c>
      <c r="AG509" s="286">
        <f t="shared" si="139"/>
        <v>5167547.5600000005</v>
      </c>
      <c r="AI509" s="284">
        <f t="shared" si="147"/>
        <v>0</v>
      </c>
      <c r="AJ509" s="284">
        <f t="shared" si="147"/>
        <v>0</v>
      </c>
      <c r="AK509" s="284">
        <f t="shared" si="147"/>
        <v>0</v>
      </c>
      <c r="AL509" s="284">
        <f t="shared" si="147"/>
        <v>0</v>
      </c>
      <c r="AM509" s="284">
        <f t="shared" si="147"/>
        <v>0</v>
      </c>
      <c r="AN509" s="284">
        <f t="shared" si="147"/>
        <v>0</v>
      </c>
      <c r="AO509" s="284">
        <f t="shared" si="143"/>
        <v>0</v>
      </c>
      <c r="AP509" s="284">
        <f t="shared" si="143"/>
        <v>0</v>
      </c>
      <c r="AQ509" s="284">
        <f t="shared" si="143"/>
        <v>0</v>
      </c>
      <c r="AR509" s="284">
        <f t="shared" si="137"/>
        <v>0</v>
      </c>
      <c r="AS509" s="284">
        <f t="shared" si="137"/>
        <v>0</v>
      </c>
      <c r="AT509" s="284">
        <f t="shared" si="137"/>
        <v>0</v>
      </c>
      <c r="AU509" s="280">
        <f>SUM(AI509:AT509)</f>
        <v>0</v>
      </c>
      <c r="AV509" s="280">
        <f t="shared" si="148"/>
        <v>0</v>
      </c>
      <c r="AW509" s="280">
        <f t="shared" si="148"/>
        <v>0</v>
      </c>
      <c r="AX509" s="280">
        <f t="shared" si="148"/>
        <v>0</v>
      </c>
      <c r="AY509" s="280">
        <f t="shared" si="144"/>
        <v>0</v>
      </c>
      <c r="AZ509" s="280">
        <f t="shared" si="142"/>
        <v>0</v>
      </c>
      <c r="BA509" s="280">
        <f t="shared" si="142"/>
        <v>0</v>
      </c>
      <c r="BB509" s="280">
        <f t="shared" si="142"/>
        <v>0</v>
      </c>
      <c r="BC509" s="280">
        <f t="shared" ref="BC509:BE510" si="149">ROUND(X509*$C509/12,2)</f>
        <v>0</v>
      </c>
      <c r="BD509" s="280">
        <f t="shared" si="149"/>
        <v>0</v>
      </c>
      <c r="BE509" s="280">
        <f t="shared" si="149"/>
        <v>0</v>
      </c>
      <c r="BF509" s="280">
        <f t="shared" si="141"/>
        <v>0</v>
      </c>
      <c r="BG509" s="280">
        <f t="shared" si="141"/>
        <v>1948.36</v>
      </c>
      <c r="BH509" s="280">
        <f t="shared" si="141"/>
        <v>3974.23</v>
      </c>
      <c r="BI509" s="280">
        <f t="shared" si="141"/>
        <v>4129.25</v>
      </c>
      <c r="BJ509" s="280">
        <f t="shared" si="141"/>
        <v>4284.28</v>
      </c>
      <c r="BK509" s="280">
        <f t="shared" si="141"/>
        <v>4439.3</v>
      </c>
      <c r="BL509" s="284">
        <f t="shared" si="146"/>
        <v>18775.419999999998</v>
      </c>
    </row>
    <row r="510" spans="1:67" x14ac:dyDescent="0.25">
      <c r="A510" s="268" t="s">
        <v>720</v>
      </c>
      <c r="B510" s="175">
        <v>4.2500000000000003E-2</v>
      </c>
      <c r="C510" s="175">
        <v>4.2500000000000003E-2</v>
      </c>
      <c r="D510" s="272">
        <v>0</v>
      </c>
      <c r="E510" s="272">
        <v>0</v>
      </c>
      <c r="F510" s="272">
        <v>0</v>
      </c>
      <c r="G510" s="272">
        <v>0</v>
      </c>
      <c r="H510" s="272">
        <v>0</v>
      </c>
      <c r="I510" s="272">
        <v>0</v>
      </c>
      <c r="J510" s="272">
        <v>0</v>
      </c>
      <c r="K510" s="272">
        <v>0</v>
      </c>
      <c r="L510" s="272">
        <v>0</v>
      </c>
      <c r="M510" s="272">
        <v>0</v>
      </c>
      <c r="N510" s="272">
        <v>0</v>
      </c>
      <c r="O510" s="272">
        <v>0</v>
      </c>
      <c r="P510" s="283">
        <f t="shared" si="138"/>
        <v>0</v>
      </c>
      <c r="Q510" s="272">
        <v>0</v>
      </c>
      <c r="R510" s="272">
        <v>0</v>
      </c>
      <c r="S510" s="272">
        <v>0</v>
      </c>
      <c r="T510" s="272">
        <v>0</v>
      </c>
      <c r="U510" s="272">
        <v>0</v>
      </c>
      <c r="V510" s="272">
        <v>0</v>
      </c>
      <c r="W510" s="272">
        <v>0</v>
      </c>
      <c r="X510" s="272">
        <v>0</v>
      </c>
      <c r="Y510" s="272">
        <v>0</v>
      </c>
      <c r="Z510" s="272">
        <v>0</v>
      </c>
      <c r="AA510" s="272">
        <v>0</v>
      </c>
      <c r="AB510" s="272">
        <v>0</v>
      </c>
      <c r="AC510" s="272">
        <v>0</v>
      </c>
      <c r="AD510" s="272">
        <v>0</v>
      </c>
      <c r="AE510" s="272">
        <v>0</v>
      </c>
      <c r="AF510" s="272">
        <v>0</v>
      </c>
      <c r="AG510" s="286">
        <f t="shared" si="139"/>
        <v>0</v>
      </c>
      <c r="AI510" s="284">
        <f t="shared" si="147"/>
        <v>0</v>
      </c>
      <c r="AJ510" s="284">
        <f t="shared" si="147"/>
        <v>0</v>
      </c>
      <c r="AK510" s="284">
        <f t="shared" si="147"/>
        <v>0</v>
      </c>
      <c r="AL510" s="284">
        <f t="shared" si="147"/>
        <v>0</v>
      </c>
      <c r="AM510" s="284">
        <f t="shared" si="147"/>
        <v>0</v>
      </c>
      <c r="AN510" s="284">
        <f t="shared" si="147"/>
        <v>0</v>
      </c>
      <c r="AO510" s="284">
        <f t="shared" si="143"/>
        <v>0</v>
      </c>
      <c r="AP510" s="284">
        <f t="shared" si="143"/>
        <v>0</v>
      </c>
      <c r="AQ510" s="284">
        <f t="shared" si="143"/>
        <v>0</v>
      </c>
      <c r="AR510" s="284">
        <f t="shared" si="137"/>
        <v>0</v>
      </c>
      <c r="AS510" s="284">
        <f t="shared" si="137"/>
        <v>0</v>
      </c>
      <c r="AT510" s="284">
        <f t="shared" si="137"/>
        <v>0</v>
      </c>
      <c r="AU510" s="280">
        <f>SUM(AI510:AT510)</f>
        <v>0</v>
      </c>
      <c r="AV510" s="280">
        <f t="shared" si="148"/>
        <v>0</v>
      </c>
      <c r="AW510" s="280">
        <f t="shared" si="148"/>
        <v>0</v>
      </c>
      <c r="AX510" s="280">
        <f t="shared" si="148"/>
        <v>0</v>
      </c>
      <c r="AY510" s="280">
        <f t="shared" si="144"/>
        <v>0</v>
      </c>
      <c r="AZ510" s="280">
        <f>ROUND(U510*$C510/12,2)</f>
        <v>0</v>
      </c>
      <c r="BA510" s="280">
        <f>ROUND(V510*$C510/12,2)</f>
        <v>0</v>
      </c>
      <c r="BB510" s="280">
        <f>ROUND(W510*$C510/12,2)</f>
        <v>0</v>
      </c>
      <c r="BC510" s="280">
        <f t="shared" si="149"/>
        <v>0</v>
      </c>
      <c r="BD510" s="280">
        <f t="shared" si="149"/>
        <v>0</v>
      </c>
      <c r="BE510" s="280">
        <f t="shared" si="149"/>
        <v>0</v>
      </c>
      <c r="BF510" s="280">
        <f t="shared" si="141"/>
        <v>0</v>
      </c>
      <c r="BG510" s="280">
        <f t="shared" si="141"/>
        <v>0</v>
      </c>
      <c r="BH510" s="280">
        <f t="shared" si="141"/>
        <v>0</v>
      </c>
      <c r="BI510" s="280">
        <f t="shared" si="141"/>
        <v>0</v>
      </c>
      <c r="BJ510" s="280">
        <f t="shared" si="141"/>
        <v>0</v>
      </c>
      <c r="BK510" s="280">
        <f t="shared" si="141"/>
        <v>0</v>
      </c>
      <c r="BL510" s="284">
        <f t="shared" si="146"/>
        <v>0</v>
      </c>
    </row>
    <row r="511" spans="1:67" x14ac:dyDescent="0.25">
      <c r="D511" s="289">
        <f>SUM(D5:D510)</f>
        <v>9022578715.7000027</v>
      </c>
      <c r="E511" s="289">
        <f t="shared" ref="E511:BL511" si="150">SUM(E5:E510)</f>
        <v>9038211886.2300072</v>
      </c>
      <c r="F511" s="289">
        <f t="shared" si="150"/>
        <v>9041833645.1200123</v>
      </c>
      <c r="G511" s="289">
        <f t="shared" si="150"/>
        <v>9054449132.6200047</v>
      </c>
      <c r="H511" s="289">
        <f t="shared" si="150"/>
        <v>9071773947.3500099</v>
      </c>
      <c r="I511" s="289">
        <f t="shared" si="150"/>
        <v>9094810742.9600067</v>
      </c>
      <c r="J511" s="289">
        <f t="shared" si="150"/>
        <v>9158472924.725008</v>
      </c>
      <c r="K511" s="289">
        <f t="shared" si="150"/>
        <v>9242158335.9650116</v>
      </c>
      <c r="L511" s="289">
        <f t="shared" si="150"/>
        <v>9303216463.2250099</v>
      </c>
      <c r="M511" s="289">
        <f t="shared" si="150"/>
        <v>9350615410.7050114</v>
      </c>
      <c r="N511" s="289">
        <f t="shared" si="150"/>
        <v>9398008441.6450081</v>
      </c>
      <c r="O511" s="289">
        <f t="shared" si="150"/>
        <v>9477537440.1500053</v>
      </c>
      <c r="P511" s="289">
        <f t="shared" si="150"/>
        <v>110253667086.39503</v>
      </c>
      <c r="Q511" s="289">
        <f t="shared" si="150"/>
        <v>9532182075.3050079</v>
      </c>
      <c r="R511" s="289">
        <f t="shared" si="150"/>
        <v>9483933126.3300056</v>
      </c>
      <c r="S511" s="289">
        <f t="shared" si="150"/>
        <v>9443196558.3750057</v>
      </c>
      <c r="T511" s="289">
        <f t="shared" si="150"/>
        <v>9466353456.2700081</v>
      </c>
      <c r="U511" s="289">
        <f t="shared" si="150"/>
        <v>9560924655.9450054</v>
      </c>
      <c r="V511" s="289">
        <f t="shared" si="150"/>
        <v>9669551598.1600075</v>
      </c>
      <c r="W511" s="289">
        <f t="shared" si="150"/>
        <v>9706893937.2100086</v>
      </c>
      <c r="X511" s="289">
        <f t="shared" si="150"/>
        <v>9725513728.7650051</v>
      </c>
      <c r="Y511" s="289">
        <f t="shared" si="150"/>
        <v>9743194980.6100063</v>
      </c>
      <c r="Z511" s="289">
        <f t="shared" si="150"/>
        <v>9769425310.3650055</v>
      </c>
      <c r="AA511" s="289">
        <f t="shared" si="150"/>
        <v>9815095190.9700146</v>
      </c>
      <c r="AB511" s="289">
        <f t="shared" si="150"/>
        <v>9925917271.9150047</v>
      </c>
      <c r="AC511" s="289">
        <f t="shared" si="150"/>
        <v>10009730811.735008</v>
      </c>
      <c r="AD511" s="289">
        <f t="shared" si="150"/>
        <v>10015570201.570007</v>
      </c>
      <c r="AE511" s="289">
        <f t="shared" si="150"/>
        <v>10032525789.300013</v>
      </c>
      <c r="AF511" s="289">
        <f t="shared" si="150"/>
        <v>10062314689.210005</v>
      </c>
      <c r="AG511" s="289">
        <f t="shared" si="150"/>
        <v>118036658165.75511</v>
      </c>
      <c r="AH511" s="289">
        <f t="shared" si="150"/>
        <v>0</v>
      </c>
      <c r="AI511" s="289">
        <f t="shared" si="150"/>
        <v>22546691.660000019</v>
      </c>
      <c r="AJ511" s="289">
        <f t="shared" si="150"/>
        <v>22644484.610000014</v>
      </c>
      <c r="AK511" s="289">
        <f t="shared" si="150"/>
        <v>22640012.450000022</v>
      </c>
      <c r="AL511" s="289">
        <f t="shared" si="150"/>
        <v>22662955.930000007</v>
      </c>
      <c r="AM511" s="289">
        <f t="shared" si="150"/>
        <v>22692309.820000019</v>
      </c>
      <c r="AN511" s="289">
        <f t="shared" si="150"/>
        <v>22733673.120000012</v>
      </c>
      <c r="AO511" s="289">
        <f t="shared" si="150"/>
        <v>22882763.860000011</v>
      </c>
      <c r="AP511" s="289">
        <f t="shared" si="150"/>
        <v>23080318.850000005</v>
      </c>
      <c r="AQ511" s="289">
        <f t="shared" si="150"/>
        <v>23212516.499999996</v>
      </c>
      <c r="AR511" s="289">
        <f t="shared" si="150"/>
        <v>23366775.75</v>
      </c>
      <c r="AS511" s="289">
        <f t="shared" si="150"/>
        <v>23545422.390000001</v>
      </c>
      <c r="AT511" s="289">
        <f t="shared" si="150"/>
        <v>23774466.590000004</v>
      </c>
      <c r="AU511" s="289">
        <f t="shared" si="150"/>
        <v>275782391.53000003</v>
      </c>
      <c r="AV511" s="289">
        <f t="shared" si="150"/>
        <v>23923917.109999992</v>
      </c>
      <c r="AW511" s="289">
        <f t="shared" si="150"/>
        <v>23789323.799999993</v>
      </c>
      <c r="AX511" s="289">
        <f t="shared" si="150"/>
        <v>23672251.199999992</v>
      </c>
      <c r="AY511" s="289">
        <f t="shared" si="150"/>
        <v>23604096.979999993</v>
      </c>
      <c r="AZ511" s="289">
        <f t="shared" si="150"/>
        <v>28779846.659999989</v>
      </c>
      <c r="BA511" s="289">
        <f t="shared" si="150"/>
        <v>29181692.799999993</v>
      </c>
      <c r="BB511" s="289">
        <f t="shared" si="150"/>
        <v>29326297.159999996</v>
      </c>
      <c r="BC511" s="289">
        <f t="shared" si="150"/>
        <v>29370669.590000004</v>
      </c>
      <c r="BD511" s="289">
        <f t="shared" si="150"/>
        <v>29412815.490000002</v>
      </c>
      <c r="BE511" s="289">
        <f t="shared" si="150"/>
        <v>29477235.890000004</v>
      </c>
      <c r="BF511" s="289">
        <f t="shared" si="150"/>
        <v>29576746.600000005</v>
      </c>
      <c r="BG511" s="289">
        <f t="shared" si="150"/>
        <v>29884744.399999976</v>
      </c>
      <c r="BH511" s="289">
        <f t="shared" si="150"/>
        <v>30124658.630000003</v>
      </c>
      <c r="BI511" s="289">
        <f t="shared" si="150"/>
        <v>30098119.830000009</v>
      </c>
      <c r="BJ511" s="289">
        <f t="shared" si="150"/>
        <v>30174652.950000007</v>
      </c>
      <c r="BK511" s="289">
        <f t="shared" si="150"/>
        <v>30327563.239999998</v>
      </c>
      <c r="BL511" s="289">
        <f t="shared" si="150"/>
        <v>355735043.23999989</v>
      </c>
      <c r="BM511" s="290"/>
      <c r="BN511" s="289">
        <f>SUM(BN5:BN510)</f>
        <v>70289220.75</v>
      </c>
      <c r="BO511" s="289">
        <f>SUM(BO5:BO510)</f>
        <v>1213841.1599999999</v>
      </c>
    </row>
    <row r="513" spans="60:67" x14ac:dyDescent="0.25">
      <c r="BH513" s="323" t="s">
        <v>967</v>
      </c>
      <c r="BI513" s="177"/>
      <c r="BJ513" s="177"/>
      <c r="BK513" s="177"/>
      <c r="BL513" s="178"/>
      <c r="BM513" s="177"/>
      <c r="BN513" s="177" t="s">
        <v>725</v>
      </c>
      <c r="BO513" s="177"/>
    </row>
    <row r="514" spans="60:67" x14ac:dyDescent="0.25">
      <c r="BH514" s="177" t="s">
        <v>479</v>
      </c>
      <c r="BI514" s="177"/>
      <c r="BJ514" s="177"/>
      <c r="BK514" s="177"/>
      <c r="BL514" s="179">
        <f>'KU-As Filed w ECR and DSM Calc'!BL511</f>
        <v>358688938.27999985</v>
      </c>
      <c r="BM514" s="291"/>
      <c r="BN514" s="179">
        <f>'KU-As Filed w ECR and DSM Calc'!BN511</f>
        <v>70289220.75</v>
      </c>
      <c r="BO514" s="179">
        <f>'KU-As Filed w ECR and DSM Calc'!BO511</f>
        <v>1213841.1599999999</v>
      </c>
    </row>
    <row r="515" spans="60:67" x14ac:dyDescent="0.25">
      <c r="BH515" s="177"/>
      <c r="BI515" s="177"/>
      <c r="BJ515" s="177"/>
      <c r="BK515" s="177"/>
      <c r="BL515" s="177"/>
      <c r="BM515" s="292"/>
      <c r="BN515" s="177"/>
      <c r="BO515" s="177"/>
    </row>
    <row r="516" spans="60:67" ht="16.5" thickBot="1" x14ac:dyDescent="0.3">
      <c r="BH516" s="177" t="s">
        <v>480</v>
      </c>
      <c r="BI516" s="177"/>
      <c r="BJ516" s="177"/>
      <c r="BK516" s="177"/>
      <c r="BL516" s="180">
        <f>BL511-BL514</f>
        <v>-2953895.0399999619</v>
      </c>
      <c r="BM516" s="291"/>
      <c r="BN516" s="180">
        <f>BN511-BN514</f>
        <v>0</v>
      </c>
      <c r="BO516" s="180">
        <f>BO511-BO514</f>
        <v>0</v>
      </c>
    </row>
    <row r="517" spans="60:67" ht="16.5" thickTop="1" x14ac:dyDescent="0.25">
      <c r="BH517" s="177"/>
      <c r="BI517" s="177"/>
      <c r="BJ517" s="177"/>
      <c r="BK517" s="177"/>
      <c r="BL517" s="177"/>
      <c r="BM517" s="181"/>
      <c r="BN517" s="181"/>
    </row>
    <row r="518" spans="60:67" ht="16.5" thickBot="1" x14ac:dyDescent="0.3">
      <c r="BH518" s="177" t="s">
        <v>481</v>
      </c>
      <c r="BI518" s="177"/>
      <c r="BJ518" s="177"/>
      <c r="BK518" s="177"/>
      <c r="BL518" s="180">
        <f>BL516-BN516-BO516</f>
        <v>-2953895.0399999619</v>
      </c>
      <c r="BM518" s="181"/>
      <c r="BN518" s="181"/>
    </row>
    <row r="519" spans="60:67" ht="16.5" thickTop="1" x14ac:dyDescent="0.25"/>
  </sheetData>
  <autoFilter ref="A4:BL511"/>
  <pageMargins left="0.7" right="0.7" top="0.75" bottom="0.75" header="0.3" footer="0.3"/>
  <pageSetup scale="36" fitToWidth="4" fitToHeight="0" orientation="landscape" r:id="rId1"/>
  <colBreaks count="3" manualBreakCount="3">
    <brk id="20" max="1048575" man="1"/>
    <brk id="33" max="1048575" man="1"/>
    <brk id="4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S519"/>
  <sheetViews>
    <sheetView zoomScale="90" zoomScaleNormal="90" workbookViewId="0">
      <pane xSplit="3" ySplit="4" topLeftCell="G124" activePane="bottomRight" state="frozen"/>
      <selection activeCell="BL32" sqref="BL32"/>
      <selection pane="topRight" activeCell="BL32" sqref="BL32"/>
      <selection pane="bottomLeft" activeCell="BL32" sqref="BL32"/>
      <selection pane="bottomRight" activeCell="L140" sqref="L140"/>
    </sheetView>
  </sheetViews>
  <sheetFormatPr defaultRowHeight="15.75" x14ac:dyDescent="0.25"/>
  <cols>
    <col min="1" max="1" width="43" style="268" bestFit="1" customWidth="1"/>
    <col min="2" max="2" width="13" style="267" bestFit="1" customWidth="1"/>
    <col min="3" max="3" width="13.140625" style="267" customWidth="1"/>
    <col min="4" max="9" width="27" style="268" bestFit="1" customWidth="1"/>
    <col min="10" max="15" width="27.140625" style="268" bestFit="1" customWidth="1"/>
    <col min="16" max="16" width="27.140625" style="272" bestFit="1" customWidth="1"/>
    <col min="17" max="33" width="27.140625" style="268" bestFit="1" customWidth="1"/>
    <col min="34" max="34" width="2.5703125" style="268" customWidth="1"/>
    <col min="35" max="64" width="24" style="268" bestFit="1" customWidth="1"/>
    <col min="65" max="65" width="9.140625" style="268"/>
    <col min="66" max="66" width="19.28515625" style="268" customWidth="1"/>
    <col min="67" max="67" width="15.5703125" style="268" bestFit="1" customWidth="1"/>
    <col min="68" max="68" width="16.28515625" style="268" customWidth="1"/>
    <col min="69" max="69" width="9.140625" style="268"/>
    <col min="70" max="70" width="16.28515625" style="268" customWidth="1"/>
    <col min="71" max="16384" width="9.140625" style="268"/>
  </cols>
  <sheetData>
    <row r="1" spans="1:67" x14ac:dyDescent="0.25">
      <c r="A1" s="266" t="s">
        <v>0</v>
      </c>
      <c r="J1" s="269"/>
      <c r="K1" s="269"/>
      <c r="L1" s="269"/>
      <c r="M1" s="269"/>
      <c r="N1" s="269"/>
      <c r="O1" s="269"/>
      <c r="P1" s="270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</row>
    <row r="2" spans="1:67" x14ac:dyDescent="0.25">
      <c r="A2" s="271" t="s">
        <v>146</v>
      </c>
      <c r="J2" s="170"/>
    </row>
    <row r="3" spans="1:67" x14ac:dyDescent="0.25">
      <c r="A3" s="271"/>
      <c r="B3" s="273"/>
      <c r="C3" s="273"/>
      <c r="D3" s="274">
        <v>43101</v>
      </c>
      <c r="E3" s="274">
        <v>43132</v>
      </c>
      <c r="F3" s="274">
        <v>43160</v>
      </c>
      <c r="G3" s="274">
        <v>43191</v>
      </c>
      <c r="H3" s="274">
        <v>43221</v>
      </c>
      <c r="I3" s="274">
        <v>43252</v>
      </c>
      <c r="J3" s="274">
        <v>43282</v>
      </c>
      <c r="K3" s="274">
        <v>43313</v>
      </c>
      <c r="L3" s="274">
        <v>43344</v>
      </c>
      <c r="M3" s="274">
        <v>43374</v>
      </c>
      <c r="N3" s="274">
        <v>43405</v>
      </c>
      <c r="O3" s="274">
        <v>43435</v>
      </c>
      <c r="P3" s="275" t="s">
        <v>539</v>
      </c>
      <c r="Q3" s="274">
        <v>43466</v>
      </c>
      <c r="R3" s="274">
        <v>43497</v>
      </c>
      <c r="S3" s="274">
        <v>43525</v>
      </c>
      <c r="T3" s="274">
        <v>43556</v>
      </c>
      <c r="U3" s="274">
        <v>43586</v>
      </c>
      <c r="V3" s="274">
        <v>43617</v>
      </c>
      <c r="W3" s="274">
        <v>43647</v>
      </c>
      <c r="X3" s="274">
        <v>43678</v>
      </c>
      <c r="Y3" s="274">
        <v>43709</v>
      </c>
      <c r="Z3" s="274">
        <v>43739</v>
      </c>
      <c r="AA3" s="274">
        <v>43770</v>
      </c>
      <c r="AB3" s="274">
        <v>43800</v>
      </c>
      <c r="AC3" s="274">
        <v>43831</v>
      </c>
      <c r="AD3" s="274">
        <v>43862</v>
      </c>
      <c r="AE3" s="274">
        <v>43891</v>
      </c>
      <c r="AF3" s="274">
        <v>43922</v>
      </c>
      <c r="AG3" s="276" t="s">
        <v>540</v>
      </c>
      <c r="AH3" s="274"/>
      <c r="AI3" s="274">
        <v>43101</v>
      </c>
      <c r="AJ3" s="274">
        <v>43132</v>
      </c>
      <c r="AK3" s="274">
        <v>43160</v>
      </c>
      <c r="AL3" s="274">
        <v>43191</v>
      </c>
      <c r="AM3" s="274">
        <v>43221</v>
      </c>
      <c r="AN3" s="274">
        <v>43252</v>
      </c>
      <c r="AO3" s="274">
        <v>43282</v>
      </c>
      <c r="AP3" s="274">
        <v>43313</v>
      </c>
      <c r="AQ3" s="274">
        <v>43344</v>
      </c>
      <c r="AR3" s="274">
        <v>43374</v>
      </c>
      <c r="AS3" s="274">
        <v>43405</v>
      </c>
      <c r="AT3" s="274">
        <v>43435</v>
      </c>
      <c r="AU3" s="276" t="s">
        <v>539</v>
      </c>
      <c r="AV3" s="274">
        <v>43466</v>
      </c>
      <c r="AW3" s="274">
        <v>43497</v>
      </c>
      <c r="AX3" s="274">
        <v>43525</v>
      </c>
      <c r="AY3" s="274">
        <v>43556</v>
      </c>
      <c r="AZ3" s="274">
        <v>43586</v>
      </c>
      <c r="BA3" s="274">
        <v>43617</v>
      </c>
      <c r="BB3" s="274">
        <v>43647</v>
      </c>
      <c r="BC3" s="274">
        <v>43678</v>
      </c>
      <c r="BD3" s="274">
        <v>43709</v>
      </c>
      <c r="BE3" s="274">
        <v>43739</v>
      </c>
      <c r="BF3" s="274">
        <v>43770</v>
      </c>
      <c r="BG3" s="274">
        <v>43800</v>
      </c>
      <c r="BH3" s="274">
        <v>43831</v>
      </c>
      <c r="BI3" s="274">
        <v>43862</v>
      </c>
      <c r="BJ3" s="274">
        <v>43891</v>
      </c>
      <c r="BK3" s="274">
        <v>43922</v>
      </c>
      <c r="BL3" s="276" t="s">
        <v>540</v>
      </c>
    </row>
    <row r="4" spans="1:67" s="278" customFormat="1" ht="48.75" customHeight="1" x14ac:dyDescent="0.25">
      <c r="A4" s="171" t="s">
        <v>147</v>
      </c>
      <c r="B4" s="172" t="s">
        <v>148</v>
      </c>
      <c r="C4" s="172" t="s">
        <v>541</v>
      </c>
      <c r="D4" s="173" t="s">
        <v>542</v>
      </c>
      <c r="E4" s="173" t="s">
        <v>542</v>
      </c>
      <c r="F4" s="173" t="s">
        <v>542</v>
      </c>
      <c r="G4" s="173" t="s">
        <v>542</v>
      </c>
      <c r="H4" s="173" t="s">
        <v>542</v>
      </c>
      <c r="I4" s="173" t="s">
        <v>542</v>
      </c>
      <c r="J4" s="173" t="s">
        <v>149</v>
      </c>
      <c r="K4" s="173" t="s">
        <v>149</v>
      </c>
      <c r="L4" s="173" t="s">
        <v>149</v>
      </c>
      <c r="M4" s="173" t="s">
        <v>149</v>
      </c>
      <c r="N4" s="173" t="s">
        <v>149</v>
      </c>
      <c r="O4" s="173" t="s">
        <v>149</v>
      </c>
      <c r="P4" s="277" t="s">
        <v>149</v>
      </c>
      <c r="Q4" s="173" t="s">
        <v>149</v>
      </c>
      <c r="R4" s="173" t="s">
        <v>149</v>
      </c>
      <c r="S4" s="173" t="s">
        <v>149</v>
      </c>
      <c r="T4" s="173" t="s">
        <v>149</v>
      </c>
      <c r="U4" s="173" t="s">
        <v>149</v>
      </c>
      <c r="V4" s="173" t="s">
        <v>149</v>
      </c>
      <c r="W4" s="173" t="s">
        <v>149</v>
      </c>
      <c r="X4" s="173" t="s">
        <v>149</v>
      </c>
      <c r="Y4" s="173" t="s">
        <v>149</v>
      </c>
      <c r="Z4" s="173" t="s">
        <v>149</v>
      </c>
      <c r="AA4" s="173" t="s">
        <v>149</v>
      </c>
      <c r="AB4" s="173" t="s">
        <v>149</v>
      </c>
      <c r="AC4" s="173" t="s">
        <v>149</v>
      </c>
      <c r="AD4" s="173" t="s">
        <v>149</v>
      </c>
      <c r="AE4" s="173" t="s">
        <v>149</v>
      </c>
      <c r="AF4" s="173" t="s">
        <v>149</v>
      </c>
      <c r="AG4" s="173" t="s">
        <v>149</v>
      </c>
      <c r="AH4" s="173"/>
      <c r="AI4" s="174" t="s">
        <v>150</v>
      </c>
      <c r="AJ4" s="174" t="s">
        <v>150</v>
      </c>
      <c r="AK4" s="174" t="s">
        <v>150</v>
      </c>
      <c r="AL4" s="174" t="s">
        <v>150</v>
      </c>
      <c r="AM4" s="174" t="s">
        <v>150</v>
      </c>
      <c r="AN4" s="174" t="s">
        <v>150</v>
      </c>
      <c r="AO4" s="174" t="s">
        <v>150</v>
      </c>
      <c r="AP4" s="174" t="s">
        <v>150</v>
      </c>
      <c r="AQ4" s="174" t="s">
        <v>150</v>
      </c>
      <c r="AR4" s="174" t="s">
        <v>150</v>
      </c>
      <c r="AS4" s="174" t="s">
        <v>150</v>
      </c>
      <c r="AT4" s="174" t="s">
        <v>150</v>
      </c>
      <c r="AU4" s="174" t="s">
        <v>150</v>
      </c>
      <c r="AV4" s="174" t="s">
        <v>150</v>
      </c>
      <c r="AW4" s="174" t="s">
        <v>150</v>
      </c>
      <c r="AX4" s="174" t="s">
        <v>150</v>
      </c>
      <c r="AY4" s="174" t="s">
        <v>150</v>
      </c>
      <c r="AZ4" s="174" t="s">
        <v>150</v>
      </c>
      <c r="BA4" s="174" t="s">
        <v>150</v>
      </c>
      <c r="BB4" s="174" t="s">
        <v>150</v>
      </c>
      <c r="BC4" s="174" t="s">
        <v>150</v>
      </c>
      <c r="BD4" s="174" t="s">
        <v>150</v>
      </c>
      <c r="BE4" s="174" t="s">
        <v>150</v>
      </c>
      <c r="BF4" s="174" t="s">
        <v>150</v>
      </c>
      <c r="BG4" s="174" t="s">
        <v>150</v>
      </c>
      <c r="BH4" s="174" t="s">
        <v>150</v>
      </c>
      <c r="BI4" s="174" t="s">
        <v>150</v>
      </c>
      <c r="BJ4" s="174" t="s">
        <v>150</v>
      </c>
      <c r="BK4" s="174" t="s">
        <v>150</v>
      </c>
      <c r="BL4" s="174" t="s">
        <v>150</v>
      </c>
      <c r="BN4" s="278" t="s">
        <v>721</v>
      </c>
      <c r="BO4" s="278" t="s">
        <v>722</v>
      </c>
    </row>
    <row r="5" spans="1:67" x14ac:dyDescent="0.25">
      <c r="A5" s="268" t="s">
        <v>151</v>
      </c>
      <c r="B5" s="175">
        <v>0</v>
      </c>
      <c r="C5" s="175">
        <v>0</v>
      </c>
      <c r="D5" s="272">
        <v>39116.89</v>
      </c>
      <c r="E5" s="272">
        <v>39116.89</v>
      </c>
      <c r="F5" s="272">
        <v>39116.89</v>
      </c>
      <c r="G5" s="272">
        <v>39116.89</v>
      </c>
      <c r="H5" s="272">
        <v>39116.89</v>
      </c>
      <c r="I5" s="272">
        <v>39116.89</v>
      </c>
      <c r="J5" s="272">
        <v>39116.89</v>
      </c>
      <c r="K5" s="272">
        <v>39116.89</v>
      </c>
      <c r="L5" s="272">
        <v>39116.89</v>
      </c>
      <c r="M5" s="272">
        <v>39116.89</v>
      </c>
      <c r="N5" s="272">
        <v>39116.89</v>
      </c>
      <c r="O5" s="272">
        <v>39116.89</v>
      </c>
      <c r="P5" s="272">
        <f>SUM(D5:O5)</f>
        <v>469402.68000000011</v>
      </c>
      <c r="Q5" s="272">
        <v>39116.89</v>
      </c>
      <c r="R5" s="272">
        <v>39116.89</v>
      </c>
      <c r="S5" s="272">
        <v>39116.89</v>
      </c>
      <c r="T5" s="272">
        <v>39116.89</v>
      </c>
      <c r="U5" s="272">
        <v>39116.89</v>
      </c>
      <c r="V5" s="272">
        <v>39116.89</v>
      </c>
      <c r="W5" s="272">
        <v>39116.89</v>
      </c>
      <c r="X5" s="272">
        <v>39116.89</v>
      </c>
      <c r="Y5" s="272">
        <v>39116.89</v>
      </c>
      <c r="Z5" s="272">
        <v>39116.89</v>
      </c>
      <c r="AA5" s="272">
        <v>39116.89</v>
      </c>
      <c r="AB5" s="272">
        <v>39116.89</v>
      </c>
      <c r="AC5" s="272">
        <v>39116.89</v>
      </c>
      <c r="AD5" s="272">
        <v>39116.89</v>
      </c>
      <c r="AE5" s="272">
        <v>39116.89</v>
      </c>
      <c r="AF5" s="272">
        <v>39116.89</v>
      </c>
      <c r="AG5" s="170">
        <f>SUM(U5:AF5)</f>
        <v>469402.68000000011</v>
      </c>
      <c r="AH5" s="170"/>
      <c r="AI5" s="279">
        <f>ROUND(D5*$B5/12,2)</f>
        <v>0</v>
      </c>
      <c r="AJ5" s="279">
        <f t="shared" ref="AJ5:AT20" si="0">ROUND(E5*$B5/12,2)</f>
        <v>0</v>
      </c>
      <c r="AK5" s="279">
        <f t="shared" si="0"/>
        <v>0</v>
      </c>
      <c r="AL5" s="279">
        <f t="shared" si="0"/>
        <v>0</v>
      </c>
      <c r="AM5" s="279">
        <f t="shared" si="0"/>
        <v>0</v>
      </c>
      <c r="AN5" s="279">
        <f t="shared" si="0"/>
        <v>0</v>
      </c>
      <c r="AO5" s="279">
        <f t="shared" si="0"/>
        <v>0</v>
      </c>
      <c r="AP5" s="279">
        <f t="shared" si="0"/>
        <v>0</v>
      </c>
      <c r="AQ5" s="279">
        <f t="shared" si="0"/>
        <v>0</v>
      </c>
      <c r="AR5" s="279">
        <f t="shared" si="0"/>
        <v>0</v>
      </c>
      <c r="AS5" s="279">
        <f t="shared" si="0"/>
        <v>0</v>
      </c>
      <c r="AT5" s="279">
        <f t="shared" si="0"/>
        <v>0</v>
      </c>
      <c r="AU5" s="280">
        <f>SUM(AI5:AT5)</f>
        <v>0</v>
      </c>
      <c r="AV5" s="280">
        <f>ROUND(Q5*$B5/12,2)</f>
        <v>0</v>
      </c>
      <c r="AW5" s="280">
        <f t="shared" ref="AW5:AY20" si="1">ROUND(R5*$B5/12,2)</f>
        <v>0</v>
      </c>
      <c r="AX5" s="280">
        <f t="shared" si="1"/>
        <v>0</v>
      </c>
      <c r="AY5" s="280">
        <f t="shared" si="1"/>
        <v>0</v>
      </c>
      <c r="AZ5" s="280">
        <f>ROUND(U5*$C5/12,2)</f>
        <v>0</v>
      </c>
      <c r="BA5" s="280">
        <f t="shared" ref="BA5:BK20" si="2">ROUND(V5*$C5/12,2)</f>
        <v>0</v>
      </c>
      <c r="BB5" s="280">
        <f t="shared" si="2"/>
        <v>0</v>
      </c>
      <c r="BC5" s="280">
        <f t="shared" si="2"/>
        <v>0</v>
      </c>
      <c r="BD5" s="280">
        <f t="shared" si="2"/>
        <v>0</v>
      </c>
      <c r="BE5" s="280">
        <f t="shared" si="2"/>
        <v>0</v>
      </c>
      <c r="BF5" s="280">
        <f t="shared" si="2"/>
        <v>0</v>
      </c>
      <c r="BG5" s="280">
        <f t="shared" si="2"/>
        <v>0</v>
      </c>
      <c r="BH5" s="280">
        <f t="shared" si="2"/>
        <v>0</v>
      </c>
      <c r="BI5" s="280">
        <f t="shared" si="2"/>
        <v>0</v>
      </c>
      <c r="BJ5" s="280">
        <f t="shared" si="2"/>
        <v>0</v>
      </c>
      <c r="BK5" s="280">
        <f t="shared" si="2"/>
        <v>0</v>
      </c>
      <c r="BL5" s="279">
        <f>SUM(AZ5:BK5)</f>
        <v>0</v>
      </c>
    </row>
    <row r="6" spans="1:67" x14ac:dyDescent="0.25">
      <c r="A6" s="268" t="s">
        <v>152</v>
      </c>
      <c r="B6" s="175">
        <v>0</v>
      </c>
      <c r="C6" s="175">
        <v>0</v>
      </c>
      <c r="D6" s="272">
        <v>5338.69</v>
      </c>
      <c r="E6" s="272">
        <v>5338.69</v>
      </c>
      <c r="F6" s="272">
        <v>5338.69</v>
      </c>
      <c r="G6" s="272">
        <v>5338.69</v>
      </c>
      <c r="H6" s="272">
        <v>5338.69</v>
      </c>
      <c r="I6" s="272">
        <v>5338.69</v>
      </c>
      <c r="J6" s="272">
        <v>5338.69</v>
      </c>
      <c r="K6" s="272">
        <v>5338.69</v>
      </c>
      <c r="L6" s="272">
        <v>5338.69</v>
      </c>
      <c r="M6" s="272">
        <v>5338.69</v>
      </c>
      <c r="N6" s="272">
        <v>5338.69</v>
      </c>
      <c r="O6" s="272">
        <v>5338.69</v>
      </c>
      <c r="P6" s="272">
        <f t="shared" ref="P6:P69" si="3">SUM(D6:O6)</f>
        <v>64064.280000000006</v>
      </c>
      <c r="Q6" s="272">
        <v>5338.69</v>
      </c>
      <c r="R6" s="272">
        <v>5338.69</v>
      </c>
      <c r="S6" s="272">
        <v>5338.69</v>
      </c>
      <c r="T6" s="272">
        <v>5338.69</v>
      </c>
      <c r="U6" s="272">
        <v>5338.69</v>
      </c>
      <c r="V6" s="272">
        <v>5338.69</v>
      </c>
      <c r="W6" s="272">
        <v>5338.69</v>
      </c>
      <c r="X6" s="272">
        <v>5338.69</v>
      </c>
      <c r="Y6" s="272">
        <v>5338.69</v>
      </c>
      <c r="Z6" s="272">
        <v>5338.69</v>
      </c>
      <c r="AA6" s="272">
        <v>5338.69</v>
      </c>
      <c r="AB6" s="272">
        <v>5338.69</v>
      </c>
      <c r="AC6" s="272">
        <v>5338.69</v>
      </c>
      <c r="AD6" s="272">
        <v>5338.69</v>
      </c>
      <c r="AE6" s="272">
        <v>5338.69</v>
      </c>
      <c r="AF6" s="272">
        <v>5338.69</v>
      </c>
      <c r="AG6" s="170">
        <f t="shared" ref="AG6:AG69" si="4">SUM(U6:AF6)</f>
        <v>64064.280000000006</v>
      </c>
      <c r="AH6" s="170"/>
      <c r="AI6" s="279">
        <f t="shared" ref="AI6:AT40" si="5">ROUND(D6*$B6/12,2)</f>
        <v>0</v>
      </c>
      <c r="AJ6" s="279">
        <f t="shared" si="0"/>
        <v>0</v>
      </c>
      <c r="AK6" s="279">
        <f t="shared" si="0"/>
        <v>0</v>
      </c>
      <c r="AL6" s="279">
        <f t="shared" si="0"/>
        <v>0</v>
      </c>
      <c r="AM6" s="279">
        <f t="shared" si="0"/>
        <v>0</v>
      </c>
      <c r="AN6" s="279">
        <f t="shared" si="0"/>
        <v>0</v>
      </c>
      <c r="AO6" s="279">
        <f t="shared" si="0"/>
        <v>0</v>
      </c>
      <c r="AP6" s="279">
        <f t="shared" si="0"/>
        <v>0</v>
      </c>
      <c r="AQ6" s="279">
        <f t="shared" si="0"/>
        <v>0</v>
      </c>
      <c r="AR6" s="279">
        <f t="shared" si="0"/>
        <v>0</v>
      </c>
      <c r="AS6" s="279">
        <f t="shared" si="0"/>
        <v>0</v>
      </c>
      <c r="AT6" s="279">
        <f t="shared" si="0"/>
        <v>0</v>
      </c>
      <c r="AU6" s="280">
        <f t="shared" ref="AU6:AU69" si="6">SUM(AI6:AT6)</f>
        <v>0</v>
      </c>
      <c r="AV6" s="280">
        <f t="shared" ref="AV6:AY69" si="7">ROUND(Q6*$B6/12,2)</f>
        <v>0</v>
      </c>
      <c r="AW6" s="280">
        <f t="shared" si="1"/>
        <v>0</v>
      </c>
      <c r="AX6" s="280">
        <f t="shared" si="1"/>
        <v>0</v>
      </c>
      <c r="AY6" s="280">
        <f t="shared" si="1"/>
        <v>0</v>
      </c>
      <c r="AZ6" s="280">
        <f t="shared" ref="AZ6:BK40" si="8">ROUND(U6*$C6/12,2)</f>
        <v>0</v>
      </c>
      <c r="BA6" s="280">
        <f t="shared" si="2"/>
        <v>0</v>
      </c>
      <c r="BB6" s="280">
        <f t="shared" si="2"/>
        <v>0</v>
      </c>
      <c r="BC6" s="280">
        <f t="shared" si="2"/>
        <v>0</v>
      </c>
      <c r="BD6" s="280">
        <f t="shared" si="2"/>
        <v>0</v>
      </c>
      <c r="BE6" s="280">
        <f t="shared" si="2"/>
        <v>0</v>
      </c>
      <c r="BF6" s="280">
        <f t="shared" si="2"/>
        <v>0</v>
      </c>
      <c r="BG6" s="280">
        <f t="shared" si="2"/>
        <v>0</v>
      </c>
      <c r="BH6" s="280">
        <f t="shared" si="2"/>
        <v>0</v>
      </c>
      <c r="BI6" s="280">
        <f t="shared" si="2"/>
        <v>0</v>
      </c>
      <c r="BJ6" s="280">
        <f t="shared" si="2"/>
        <v>0</v>
      </c>
      <c r="BK6" s="280">
        <f t="shared" si="2"/>
        <v>0</v>
      </c>
      <c r="BL6" s="279">
        <f t="shared" ref="BL6:BL69" si="9">SUM(AZ6:BK6)</f>
        <v>0</v>
      </c>
    </row>
    <row r="7" spans="1:67" x14ac:dyDescent="0.25">
      <c r="A7" s="268" t="s">
        <v>153</v>
      </c>
      <c r="B7" s="175">
        <v>3.6299999999999999E-2</v>
      </c>
      <c r="C7" s="175">
        <v>3.6299999999999999E-2</v>
      </c>
      <c r="D7" s="272">
        <v>55918.83</v>
      </c>
      <c r="E7" s="272">
        <v>55918.83</v>
      </c>
      <c r="F7" s="272">
        <v>55918.83</v>
      </c>
      <c r="G7" s="272">
        <v>55918.83</v>
      </c>
      <c r="H7" s="272">
        <v>55918.83</v>
      </c>
      <c r="I7" s="272">
        <v>55918.83</v>
      </c>
      <c r="J7" s="272">
        <v>55918.83</v>
      </c>
      <c r="K7" s="272">
        <v>55918.83</v>
      </c>
      <c r="L7" s="272">
        <v>55918.83</v>
      </c>
      <c r="M7" s="272">
        <v>55918.83</v>
      </c>
      <c r="N7" s="272">
        <v>55918.83</v>
      </c>
      <c r="O7" s="272">
        <v>55918.83</v>
      </c>
      <c r="P7" s="272">
        <f t="shared" si="3"/>
        <v>671025.96</v>
      </c>
      <c r="Q7" s="272">
        <v>55918.83</v>
      </c>
      <c r="R7" s="272">
        <v>55918.83</v>
      </c>
      <c r="S7" s="272">
        <v>55918.83</v>
      </c>
      <c r="T7" s="272">
        <v>55918.83</v>
      </c>
      <c r="U7" s="272">
        <v>55918.83</v>
      </c>
      <c r="V7" s="272">
        <v>55918.83</v>
      </c>
      <c r="W7" s="272">
        <v>55918.83</v>
      </c>
      <c r="X7" s="272">
        <v>55918.83</v>
      </c>
      <c r="Y7" s="272">
        <v>55918.83</v>
      </c>
      <c r="Z7" s="272">
        <v>55918.83</v>
      </c>
      <c r="AA7" s="272">
        <v>55918.83</v>
      </c>
      <c r="AB7" s="272">
        <v>55918.83</v>
      </c>
      <c r="AC7" s="272">
        <v>55918.83</v>
      </c>
      <c r="AD7" s="272">
        <v>55918.83</v>
      </c>
      <c r="AE7" s="272">
        <v>55918.83</v>
      </c>
      <c r="AF7" s="272">
        <v>55918.83</v>
      </c>
      <c r="AG7" s="170">
        <f t="shared" si="4"/>
        <v>671025.96</v>
      </c>
      <c r="AH7" s="170"/>
      <c r="AI7" s="279">
        <f t="shared" si="5"/>
        <v>169.15</v>
      </c>
      <c r="AJ7" s="279">
        <f t="shared" si="0"/>
        <v>169.15</v>
      </c>
      <c r="AK7" s="279">
        <f t="shared" si="0"/>
        <v>169.15</v>
      </c>
      <c r="AL7" s="279">
        <f t="shared" si="0"/>
        <v>169.15</v>
      </c>
      <c r="AM7" s="279">
        <f t="shared" si="0"/>
        <v>169.15</v>
      </c>
      <c r="AN7" s="279">
        <f t="shared" si="0"/>
        <v>169.15</v>
      </c>
      <c r="AO7" s="279">
        <f t="shared" si="0"/>
        <v>169.15</v>
      </c>
      <c r="AP7" s="279">
        <f t="shared" si="0"/>
        <v>169.15</v>
      </c>
      <c r="AQ7" s="279">
        <f t="shared" si="0"/>
        <v>169.15</v>
      </c>
      <c r="AR7" s="279">
        <f t="shared" si="0"/>
        <v>169.15</v>
      </c>
      <c r="AS7" s="279">
        <f t="shared" si="0"/>
        <v>169.15</v>
      </c>
      <c r="AT7" s="279">
        <f t="shared" si="0"/>
        <v>169.15</v>
      </c>
      <c r="AU7" s="280">
        <f t="shared" si="6"/>
        <v>2029.8000000000004</v>
      </c>
      <c r="AV7" s="280">
        <f t="shared" si="7"/>
        <v>169.15</v>
      </c>
      <c r="AW7" s="280">
        <f t="shared" si="1"/>
        <v>169.15</v>
      </c>
      <c r="AX7" s="280">
        <f t="shared" si="1"/>
        <v>169.15</v>
      </c>
      <c r="AY7" s="280">
        <f t="shared" si="1"/>
        <v>169.15</v>
      </c>
      <c r="AZ7" s="280">
        <f t="shared" si="8"/>
        <v>169.15</v>
      </c>
      <c r="BA7" s="280">
        <f t="shared" si="2"/>
        <v>169.15</v>
      </c>
      <c r="BB7" s="280">
        <f t="shared" si="2"/>
        <v>169.15</v>
      </c>
      <c r="BC7" s="280">
        <f t="shared" si="2"/>
        <v>169.15</v>
      </c>
      <c r="BD7" s="280">
        <f t="shared" si="2"/>
        <v>169.15</v>
      </c>
      <c r="BE7" s="280">
        <f t="shared" si="2"/>
        <v>169.15</v>
      </c>
      <c r="BF7" s="280">
        <f t="shared" si="2"/>
        <v>169.15</v>
      </c>
      <c r="BG7" s="280">
        <f t="shared" si="2"/>
        <v>169.15</v>
      </c>
      <c r="BH7" s="280">
        <f t="shared" si="2"/>
        <v>169.15</v>
      </c>
      <c r="BI7" s="280">
        <f t="shared" si="2"/>
        <v>169.15</v>
      </c>
      <c r="BJ7" s="280">
        <f t="shared" si="2"/>
        <v>169.15</v>
      </c>
      <c r="BK7" s="280">
        <f t="shared" si="2"/>
        <v>169.15</v>
      </c>
      <c r="BL7" s="279">
        <f t="shared" si="9"/>
        <v>2029.8000000000004</v>
      </c>
    </row>
    <row r="8" spans="1:67" x14ac:dyDescent="0.25">
      <c r="A8" s="268" t="s">
        <v>543</v>
      </c>
      <c r="B8" s="175">
        <v>3.6299999999999999E-2</v>
      </c>
      <c r="C8" s="175">
        <v>3.6299999999999999E-2</v>
      </c>
      <c r="D8" s="272">
        <v>0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  <c r="L8" s="272">
        <v>0</v>
      </c>
      <c r="M8" s="272">
        <v>0</v>
      </c>
      <c r="N8" s="272">
        <v>0</v>
      </c>
      <c r="O8" s="272">
        <v>0</v>
      </c>
      <c r="P8" s="272">
        <f t="shared" si="3"/>
        <v>0</v>
      </c>
      <c r="Q8" s="272">
        <v>0</v>
      </c>
      <c r="R8" s="272">
        <v>0</v>
      </c>
      <c r="S8" s="272">
        <v>0</v>
      </c>
      <c r="T8" s="272">
        <v>0</v>
      </c>
      <c r="U8" s="272">
        <v>0</v>
      </c>
      <c r="V8" s="272">
        <v>0</v>
      </c>
      <c r="W8" s="272">
        <v>0</v>
      </c>
      <c r="X8" s="272">
        <v>0</v>
      </c>
      <c r="Y8" s="272">
        <v>0</v>
      </c>
      <c r="Z8" s="272">
        <v>0</v>
      </c>
      <c r="AA8" s="272">
        <v>0</v>
      </c>
      <c r="AB8" s="272">
        <v>0</v>
      </c>
      <c r="AC8" s="272">
        <v>0</v>
      </c>
      <c r="AD8" s="272">
        <v>0</v>
      </c>
      <c r="AE8" s="272">
        <v>0</v>
      </c>
      <c r="AF8" s="272">
        <v>0</v>
      </c>
      <c r="AG8" s="170">
        <f t="shared" si="4"/>
        <v>0</v>
      </c>
      <c r="AH8" s="170"/>
      <c r="AI8" s="279">
        <f t="shared" si="5"/>
        <v>0</v>
      </c>
      <c r="AJ8" s="279">
        <f t="shared" si="0"/>
        <v>0</v>
      </c>
      <c r="AK8" s="279">
        <f t="shared" si="0"/>
        <v>0</v>
      </c>
      <c r="AL8" s="279">
        <f t="shared" si="0"/>
        <v>0</v>
      </c>
      <c r="AM8" s="279">
        <f t="shared" si="0"/>
        <v>0</v>
      </c>
      <c r="AN8" s="279">
        <f t="shared" si="0"/>
        <v>0</v>
      </c>
      <c r="AO8" s="279">
        <f t="shared" si="0"/>
        <v>0</v>
      </c>
      <c r="AP8" s="279">
        <f t="shared" si="0"/>
        <v>0</v>
      </c>
      <c r="AQ8" s="279">
        <f t="shared" si="0"/>
        <v>0</v>
      </c>
      <c r="AR8" s="279">
        <f t="shared" si="0"/>
        <v>0</v>
      </c>
      <c r="AS8" s="279">
        <f t="shared" si="0"/>
        <v>0</v>
      </c>
      <c r="AT8" s="279">
        <f t="shared" si="0"/>
        <v>0</v>
      </c>
      <c r="AU8" s="280">
        <f t="shared" si="6"/>
        <v>0</v>
      </c>
      <c r="AV8" s="280">
        <f t="shared" si="7"/>
        <v>0</v>
      </c>
      <c r="AW8" s="280">
        <f t="shared" si="1"/>
        <v>0</v>
      </c>
      <c r="AX8" s="280">
        <f t="shared" si="1"/>
        <v>0</v>
      </c>
      <c r="AY8" s="280">
        <f t="shared" si="1"/>
        <v>0</v>
      </c>
      <c r="AZ8" s="280">
        <f t="shared" si="8"/>
        <v>0</v>
      </c>
      <c r="BA8" s="280">
        <f t="shared" si="2"/>
        <v>0</v>
      </c>
      <c r="BB8" s="280">
        <f t="shared" si="2"/>
        <v>0</v>
      </c>
      <c r="BC8" s="280">
        <f t="shared" si="2"/>
        <v>0</v>
      </c>
      <c r="BD8" s="280">
        <f t="shared" si="2"/>
        <v>0</v>
      </c>
      <c r="BE8" s="280">
        <f t="shared" si="2"/>
        <v>0</v>
      </c>
      <c r="BF8" s="280">
        <f t="shared" si="2"/>
        <v>0</v>
      </c>
      <c r="BG8" s="280">
        <f t="shared" si="2"/>
        <v>0</v>
      </c>
      <c r="BH8" s="280">
        <f t="shared" si="2"/>
        <v>0</v>
      </c>
      <c r="BI8" s="280">
        <f t="shared" si="2"/>
        <v>0</v>
      </c>
      <c r="BJ8" s="280">
        <f t="shared" si="2"/>
        <v>0</v>
      </c>
      <c r="BK8" s="280">
        <f t="shared" si="2"/>
        <v>0</v>
      </c>
      <c r="BL8" s="279">
        <f t="shared" si="9"/>
        <v>0</v>
      </c>
    </row>
    <row r="9" spans="1:67" x14ac:dyDescent="0.25">
      <c r="A9" s="268" t="s">
        <v>154</v>
      </c>
      <c r="B9" s="175">
        <v>0.20960000000000001</v>
      </c>
      <c r="C9" s="175">
        <v>0.20960000000000001</v>
      </c>
      <c r="D9" s="272">
        <v>60641434.799999997</v>
      </c>
      <c r="E9" s="272">
        <v>62497949.390000001</v>
      </c>
      <c r="F9" s="272">
        <v>62086691.390000001</v>
      </c>
      <c r="G9" s="272">
        <v>61898926.240000002</v>
      </c>
      <c r="H9" s="272">
        <v>61729768.770000003</v>
      </c>
      <c r="I9" s="272">
        <v>61227913.950000003</v>
      </c>
      <c r="J9" s="272">
        <v>62510029.879999995</v>
      </c>
      <c r="K9" s="272">
        <v>64454813.240000002</v>
      </c>
      <c r="L9" s="272">
        <v>64366271.939999998</v>
      </c>
      <c r="M9" s="272">
        <v>67156972.405000001</v>
      </c>
      <c r="N9" s="272">
        <v>70936886.969999999</v>
      </c>
      <c r="O9" s="272">
        <v>73717838.399999991</v>
      </c>
      <c r="P9" s="272">
        <f t="shared" si="3"/>
        <v>773225497.37499988</v>
      </c>
      <c r="Q9" s="272">
        <v>75775188.089999989</v>
      </c>
      <c r="R9" s="272">
        <v>74526672.769999996</v>
      </c>
      <c r="S9" s="272">
        <v>73287991.949999988</v>
      </c>
      <c r="T9" s="272">
        <v>73308683.544999987</v>
      </c>
      <c r="U9" s="272">
        <v>73428814.399999991</v>
      </c>
      <c r="V9" s="272">
        <v>76738263.179999977</v>
      </c>
      <c r="W9" s="272">
        <v>80194211.539999992</v>
      </c>
      <c r="X9" s="272">
        <v>80235989.554999992</v>
      </c>
      <c r="Y9" s="272">
        <v>80103008.280000016</v>
      </c>
      <c r="Z9" s="272">
        <v>79552881.075000003</v>
      </c>
      <c r="AA9" s="272">
        <v>77757989.055000007</v>
      </c>
      <c r="AB9" s="272">
        <v>77603411.88000001</v>
      </c>
      <c r="AC9" s="272">
        <v>78151051.739999995</v>
      </c>
      <c r="AD9" s="272">
        <v>76371564.685000002</v>
      </c>
      <c r="AE9" s="272">
        <v>79178030.295000002</v>
      </c>
      <c r="AF9" s="272">
        <v>83804321.820000008</v>
      </c>
      <c r="AG9" s="170">
        <f t="shared" si="4"/>
        <v>943119537.50500011</v>
      </c>
      <c r="AH9" s="170"/>
      <c r="AI9" s="279">
        <f t="shared" si="5"/>
        <v>1059203.73</v>
      </c>
      <c r="AJ9" s="279">
        <f t="shared" si="0"/>
        <v>1091630.8500000001</v>
      </c>
      <c r="AK9" s="279">
        <f t="shared" si="0"/>
        <v>1084447.54</v>
      </c>
      <c r="AL9" s="279">
        <f t="shared" si="0"/>
        <v>1081167.9099999999</v>
      </c>
      <c r="AM9" s="279">
        <f t="shared" si="0"/>
        <v>1078213.29</v>
      </c>
      <c r="AN9" s="279">
        <f t="shared" si="0"/>
        <v>1069447.56</v>
      </c>
      <c r="AO9" s="279">
        <f t="shared" si="0"/>
        <v>1091841.8600000001</v>
      </c>
      <c r="AP9" s="279">
        <f t="shared" si="0"/>
        <v>1125810.74</v>
      </c>
      <c r="AQ9" s="279">
        <f t="shared" si="0"/>
        <v>1124264.22</v>
      </c>
      <c r="AR9" s="279">
        <f t="shared" si="0"/>
        <v>1173008.45</v>
      </c>
      <c r="AS9" s="279">
        <f t="shared" si="0"/>
        <v>1239030.96</v>
      </c>
      <c r="AT9" s="279">
        <f t="shared" si="0"/>
        <v>1287604.9099999999</v>
      </c>
      <c r="AU9" s="280">
        <f t="shared" si="6"/>
        <v>13505672.02</v>
      </c>
      <c r="AV9" s="280">
        <f t="shared" si="7"/>
        <v>1323539.95</v>
      </c>
      <c r="AW9" s="280">
        <f t="shared" si="1"/>
        <v>1301732.55</v>
      </c>
      <c r="AX9" s="280">
        <f t="shared" si="1"/>
        <v>1280096.93</v>
      </c>
      <c r="AY9" s="280">
        <f t="shared" si="1"/>
        <v>1280458.3400000001</v>
      </c>
      <c r="AZ9" s="280">
        <f t="shared" si="8"/>
        <v>1282556.6200000001</v>
      </c>
      <c r="BA9" s="280">
        <f t="shared" si="2"/>
        <v>1340361.6599999999</v>
      </c>
      <c r="BB9" s="280">
        <f t="shared" si="2"/>
        <v>1400725.56</v>
      </c>
      <c r="BC9" s="280">
        <f t="shared" si="2"/>
        <v>1401455.28</v>
      </c>
      <c r="BD9" s="280">
        <f t="shared" si="2"/>
        <v>1399132.54</v>
      </c>
      <c r="BE9" s="280">
        <f t="shared" si="2"/>
        <v>1389523.66</v>
      </c>
      <c r="BF9" s="280">
        <f t="shared" si="2"/>
        <v>1358172.88</v>
      </c>
      <c r="BG9" s="280">
        <f t="shared" si="2"/>
        <v>1355472.93</v>
      </c>
      <c r="BH9" s="280">
        <f t="shared" si="2"/>
        <v>1365038.37</v>
      </c>
      <c r="BI9" s="280">
        <f t="shared" si="2"/>
        <v>1333956.6599999999</v>
      </c>
      <c r="BJ9" s="280">
        <f t="shared" si="2"/>
        <v>1382976.26</v>
      </c>
      <c r="BK9" s="280">
        <f t="shared" si="2"/>
        <v>1463782.15</v>
      </c>
      <c r="BL9" s="279">
        <f t="shared" si="9"/>
        <v>16473154.57</v>
      </c>
    </row>
    <row r="10" spans="1:67" x14ac:dyDescent="0.25">
      <c r="A10" s="268" t="s">
        <v>155</v>
      </c>
      <c r="B10" s="175">
        <v>0.10060000000000001</v>
      </c>
      <c r="C10" s="175">
        <v>0.10060000000000001</v>
      </c>
      <c r="D10" s="272">
        <v>55494363.990000002</v>
      </c>
      <c r="E10" s="272">
        <v>55494363.990000002</v>
      </c>
      <c r="F10" s="272">
        <v>55494363.990000002</v>
      </c>
      <c r="G10" s="272">
        <v>55494363.990000002</v>
      </c>
      <c r="H10" s="272">
        <v>55494363.990000002</v>
      </c>
      <c r="I10" s="272">
        <v>55494363.990000002</v>
      </c>
      <c r="J10" s="272">
        <v>55494363.990000002</v>
      </c>
      <c r="K10" s="272">
        <v>55494363.990000002</v>
      </c>
      <c r="L10" s="272">
        <v>55654629.545000002</v>
      </c>
      <c r="M10" s="272">
        <v>55821135.660000004</v>
      </c>
      <c r="N10" s="272">
        <v>55830981.269999996</v>
      </c>
      <c r="O10" s="272">
        <v>55904141.890000001</v>
      </c>
      <c r="P10" s="272">
        <f t="shared" si="3"/>
        <v>667165800.28499997</v>
      </c>
      <c r="Q10" s="272">
        <v>55973697.460000001</v>
      </c>
      <c r="R10" s="272">
        <v>55973697.460000001</v>
      </c>
      <c r="S10" s="272">
        <v>55973697.460000001</v>
      </c>
      <c r="T10" s="272">
        <v>37568200.505000003</v>
      </c>
      <c r="U10" s="272">
        <v>19190703.550000004</v>
      </c>
      <c r="V10" s="272">
        <v>19218703.550000004</v>
      </c>
      <c r="W10" s="272">
        <v>19218703.550000004</v>
      </c>
      <c r="X10" s="272">
        <v>19218703.550000004</v>
      </c>
      <c r="Y10" s="272">
        <v>19218703.550000004</v>
      </c>
      <c r="Z10" s="272">
        <v>19218703.550000004</v>
      </c>
      <c r="AA10" s="272">
        <v>19218703.550000004</v>
      </c>
      <c r="AB10" s="272">
        <v>19274097.050000004</v>
      </c>
      <c r="AC10" s="272">
        <v>19329490.550000004</v>
      </c>
      <c r="AD10" s="272">
        <v>19379490.550000004</v>
      </c>
      <c r="AE10" s="272">
        <v>19429490.550000004</v>
      </c>
      <c r="AF10" s="272">
        <v>19513490.550000004</v>
      </c>
      <c r="AG10" s="170">
        <f t="shared" si="4"/>
        <v>231428984.10000011</v>
      </c>
      <c r="AH10" s="170"/>
      <c r="AI10" s="279">
        <f t="shared" si="5"/>
        <v>465227.75</v>
      </c>
      <c r="AJ10" s="279">
        <f t="shared" si="0"/>
        <v>465227.75</v>
      </c>
      <c r="AK10" s="279">
        <f t="shared" si="0"/>
        <v>465227.75</v>
      </c>
      <c r="AL10" s="279">
        <f t="shared" si="0"/>
        <v>465227.75</v>
      </c>
      <c r="AM10" s="279">
        <f t="shared" si="0"/>
        <v>465227.75</v>
      </c>
      <c r="AN10" s="279">
        <f t="shared" si="0"/>
        <v>465227.75</v>
      </c>
      <c r="AO10" s="279">
        <f t="shared" si="0"/>
        <v>465227.75</v>
      </c>
      <c r="AP10" s="279">
        <f t="shared" si="0"/>
        <v>465227.75</v>
      </c>
      <c r="AQ10" s="279">
        <f t="shared" si="0"/>
        <v>466571.31</v>
      </c>
      <c r="AR10" s="279">
        <f t="shared" si="0"/>
        <v>467967.19</v>
      </c>
      <c r="AS10" s="279">
        <f t="shared" si="0"/>
        <v>468049.73</v>
      </c>
      <c r="AT10" s="279">
        <f t="shared" si="0"/>
        <v>468663.06</v>
      </c>
      <c r="AU10" s="280">
        <f t="shared" si="6"/>
        <v>5593073.29</v>
      </c>
      <c r="AV10" s="280">
        <f t="shared" si="7"/>
        <v>469246.16</v>
      </c>
      <c r="AW10" s="280">
        <f t="shared" si="1"/>
        <v>469246.16</v>
      </c>
      <c r="AX10" s="280">
        <f t="shared" si="1"/>
        <v>469246.16</v>
      </c>
      <c r="AY10" s="280">
        <f t="shared" si="1"/>
        <v>314946.75</v>
      </c>
      <c r="AZ10" s="280">
        <f t="shared" si="8"/>
        <v>160882.06</v>
      </c>
      <c r="BA10" s="280">
        <f t="shared" si="2"/>
        <v>161116.79999999999</v>
      </c>
      <c r="BB10" s="280">
        <f t="shared" si="2"/>
        <v>161116.79999999999</v>
      </c>
      <c r="BC10" s="280">
        <f t="shared" si="2"/>
        <v>161116.79999999999</v>
      </c>
      <c r="BD10" s="280">
        <f t="shared" si="2"/>
        <v>161116.79999999999</v>
      </c>
      <c r="BE10" s="280">
        <f t="shared" si="2"/>
        <v>161116.79999999999</v>
      </c>
      <c r="BF10" s="280">
        <f t="shared" si="2"/>
        <v>161116.79999999999</v>
      </c>
      <c r="BG10" s="280">
        <f t="shared" si="2"/>
        <v>161581.18</v>
      </c>
      <c r="BH10" s="280">
        <f t="shared" si="2"/>
        <v>162045.56</v>
      </c>
      <c r="BI10" s="280">
        <f t="shared" si="2"/>
        <v>162464.73000000001</v>
      </c>
      <c r="BJ10" s="280">
        <f t="shared" si="2"/>
        <v>162883.9</v>
      </c>
      <c r="BK10" s="280">
        <f t="shared" si="2"/>
        <v>163588.1</v>
      </c>
      <c r="BL10" s="279">
        <f t="shared" si="9"/>
        <v>1940146.33</v>
      </c>
    </row>
    <row r="11" spans="1:67" x14ac:dyDescent="0.25">
      <c r="A11" s="268" t="s">
        <v>156</v>
      </c>
      <c r="B11" s="175">
        <v>0</v>
      </c>
      <c r="C11" s="175">
        <v>0</v>
      </c>
      <c r="D11" s="272">
        <v>823156.57</v>
      </c>
      <c r="E11" s="272">
        <v>823156.57</v>
      </c>
      <c r="F11" s="272">
        <v>823156.57</v>
      </c>
      <c r="G11" s="272">
        <v>823156.57</v>
      </c>
      <c r="H11" s="272">
        <v>823156.57</v>
      </c>
      <c r="I11" s="272">
        <v>823156.57</v>
      </c>
      <c r="J11" s="272">
        <v>823156.57</v>
      </c>
      <c r="K11" s="272">
        <v>823156.57</v>
      </c>
      <c r="L11" s="272">
        <v>823156.57</v>
      </c>
      <c r="M11" s="272">
        <v>823156.57</v>
      </c>
      <c r="N11" s="272">
        <v>823156.57</v>
      </c>
      <c r="O11" s="272">
        <v>823156.57</v>
      </c>
      <c r="P11" s="272">
        <f t="shared" si="3"/>
        <v>9877878.8400000017</v>
      </c>
      <c r="Q11" s="272">
        <v>823156.57</v>
      </c>
      <c r="R11" s="272">
        <v>823156.57</v>
      </c>
      <c r="S11" s="272">
        <v>823156.57</v>
      </c>
      <c r="T11" s="272">
        <v>823156.57</v>
      </c>
      <c r="U11" s="272">
        <v>823156.57</v>
      </c>
      <c r="V11" s="272">
        <v>823156.57</v>
      </c>
      <c r="W11" s="272">
        <v>823156.57</v>
      </c>
      <c r="X11" s="272">
        <v>823156.57</v>
      </c>
      <c r="Y11" s="272">
        <v>823156.57</v>
      </c>
      <c r="Z11" s="272">
        <v>823156.57</v>
      </c>
      <c r="AA11" s="272">
        <v>823156.57</v>
      </c>
      <c r="AB11" s="272">
        <v>823156.57</v>
      </c>
      <c r="AC11" s="272">
        <v>823156.57</v>
      </c>
      <c r="AD11" s="272">
        <v>823156.57</v>
      </c>
      <c r="AE11" s="272">
        <v>823156.57</v>
      </c>
      <c r="AF11" s="272">
        <v>823156.57</v>
      </c>
      <c r="AG11" s="170">
        <f t="shared" si="4"/>
        <v>9877878.8400000017</v>
      </c>
      <c r="AH11" s="170"/>
      <c r="AI11" s="279">
        <f t="shared" si="5"/>
        <v>0</v>
      </c>
      <c r="AJ11" s="279">
        <f t="shared" si="0"/>
        <v>0</v>
      </c>
      <c r="AK11" s="279">
        <f t="shared" si="0"/>
        <v>0</v>
      </c>
      <c r="AL11" s="279">
        <f t="shared" si="0"/>
        <v>0</v>
      </c>
      <c r="AM11" s="279">
        <f t="shared" si="0"/>
        <v>0</v>
      </c>
      <c r="AN11" s="279">
        <f t="shared" si="0"/>
        <v>0</v>
      </c>
      <c r="AO11" s="279">
        <f t="shared" si="0"/>
        <v>0</v>
      </c>
      <c r="AP11" s="279">
        <f t="shared" si="0"/>
        <v>0</v>
      </c>
      <c r="AQ11" s="279">
        <f t="shared" si="0"/>
        <v>0</v>
      </c>
      <c r="AR11" s="279">
        <f t="shared" si="0"/>
        <v>0</v>
      </c>
      <c r="AS11" s="279">
        <f t="shared" si="0"/>
        <v>0</v>
      </c>
      <c r="AT11" s="279">
        <f t="shared" si="0"/>
        <v>0</v>
      </c>
      <c r="AU11" s="280">
        <f t="shared" si="6"/>
        <v>0</v>
      </c>
      <c r="AV11" s="280">
        <f t="shared" si="7"/>
        <v>0</v>
      </c>
      <c r="AW11" s="280">
        <f t="shared" si="1"/>
        <v>0</v>
      </c>
      <c r="AX11" s="280">
        <f t="shared" si="1"/>
        <v>0</v>
      </c>
      <c r="AY11" s="280">
        <f t="shared" si="1"/>
        <v>0</v>
      </c>
      <c r="AZ11" s="280">
        <f t="shared" si="8"/>
        <v>0</v>
      </c>
      <c r="BA11" s="280">
        <f t="shared" si="2"/>
        <v>0</v>
      </c>
      <c r="BB11" s="280">
        <f t="shared" si="2"/>
        <v>0</v>
      </c>
      <c r="BC11" s="280">
        <f t="shared" si="2"/>
        <v>0</v>
      </c>
      <c r="BD11" s="280">
        <f t="shared" si="2"/>
        <v>0</v>
      </c>
      <c r="BE11" s="280">
        <f t="shared" si="2"/>
        <v>0</v>
      </c>
      <c r="BF11" s="280">
        <f t="shared" si="2"/>
        <v>0</v>
      </c>
      <c r="BG11" s="280">
        <f t="shared" si="2"/>
        <v>0</v>
      </c>
      <c r="BH11" s="280">
        <f t="shared" si="2"/>
        <v>0</v>
      </c>
      <c r="BI11" s="280">
        <f t="shared" si="2"/>
        <v>0</v>
      </c>
      <c r="BJ11" s="280">
        <f t="shared" si="2"/>
        <v>0</v>
      </c>
      <c r="BK11" s="280">
        <f t="shared" si="2"/>
        <v>0</v>
      </c>
      <c r="BL11" s="279">
        <f t="shared" si="9"/>
        <v>0</v>
      </c>
    </row>
    <row r="12" spans="1:67" x14ac:dyDescent="0.25">
      <c r="A12" s="268" t="s">
        <v>157</v>
      </c>
      <c r="B12" s="175">
        <v>0</v>
      </c>
      <c r="C12" s="175">
        <v>0</v>
      </c>
      <c r="D12" s="272">
        <v>74827.839999999997</v>
      </c>
      <c r="E12" s="272">
        <v>74827.839999999997</v>
      </c>
      <c r="F12" s="272">
        <v>74827.839999999997</v>
      </c>
      <c r="G12" s="272">
        <v>74827.839999999997</v>
      </c>
      <c r="H12" s="272">
        <v>74827.839999999997</v>
      </c>
      <c r="I12" s="272">
        <v>74827.839999999997</v>
      </c>
      <c r="J12" s="272">
        <v>74827.839999999997</v>
      </c>
      <c r="K12" s="272">
        <v>74827.839999999997</v>
      </c>
      <c r="L12" s="272">
        <v>74827.839999999997</v>
      </c>
      <c r="M12" s="272">
        <v>74827.839999999997</v>
      </c>
      <c r="N12" s="272">
        <v>74827.839999999997</v>
      </c>
      <c r="O12" s="272">
        <v>74827.839999999997</v>
      </c>
      <c r="P12" s="272">
        <f t="shared" si="3"/>
        <v>897934.07999999973</v>
      </c>
      <c r="Q12" s="272">
        <v>74827.839999999997</v>
      </c>
      <c r="R12" s="272">
        <v>74827.839999999997</v>
      </c>
      <c r="S12" s="272">
        <v>74827.839999999997</v>
      </c>
      <c r="T12" s="272">
        <v>74827.839999999997</v>
      </c>
      <c r="U12" s="272">
        <v>74827.839999999997</v>
      </c>
      <c r="V12" s="272">
        <v>74827.839999999997</v>
      </c>
      <c r="W12" s="272">
        <v>74827.839999999997</v>
      </c>
      <c r="X12" s="272">
        <v>74827.839999999997</v>
      </c>
      <c r="Y12" s="272">
        <v>74827.839999999997</v>
      </c>
      <c r="Z12" s="272">
        <v>74827.839999999997</v>
      </c>
      <c r="AA12" s="272">
        <v>74827.839999999997</v>
      </c>
      <c r="AB12" s="272">
        <v>74827.839999999997</v>
      </c>
      <c r="AC12" s="272">
        <v>74827.839999999997</v>
      </c>
      <c r="AD12" s="272">
        <v>74827.839999999997</v>
      </c>
      <c r="AE12" s="272">
        <v>74827.839999999997</v>
      </c>
      <c r="AF12" s="272">
        <v>74827.839999999997</v>
      </c>
      <c r="AG12" s="170">
        <f t="shared" si="4"/>
        <v>897934.07999999973</v>
      </c>
      <c r="AH12" s="170"/>
      <c r="AI12" s="279">
        <f t="shared" si="5"/>
        <v>0</v>
      </c>
      <c r="AJ12" s="279">
        <f t="shared" si="0"/>
        <v>0</v>
      </c>
      <c r="AK12" s="279">
        <f t="shared" si="0"/>
        <v>0</v>
      </c>
      <c r="AL12" s="279">
        <f t="shared" si="0"/>
        <v>0</v>
      </c>
      <c r="AM12" s="279">
        <f t="shared" si="0"/>
        <v>0</v>
      </c>
      <c r="AN12" s="279">
        <f t="shared" si="0"/>
        <v>0</v>
      </c>
      <c r="AO12" s="279">
        <f t="shared" si="0"/>
        <v>0</v>
      </c>
      <c r="AP12" s="279">
        <f t="shared" si="0"/>
        <v>0</v>
      </c>
      <c r="AQ12" s="279">
        <f t="shared" si="0"/>
        <v>0</v>
      </c>
      <c r="AR12" s="279">
        <f t="shared" si="0"/>
        <v>0</v>
      </c>
      <c r="AS12" s="279">
        <f t="shared" si="0"/>
        <v>0</v>
      </c>
      <c r="AT12" s="279">
        <f t="shared" si="0"/>
        <v>0</v>
      </c>
      <c r="AU12" s="280">
        <f t="shared" si="6"/>
        <v>0</v>
      </c>
      <c r="AV12" s="280">
        <f t="shared" si="7"/>
        <v>0</v>
      </c>
      <c r="AW12" s="280">
        <f t="shared" si="1"/>
        <v>0</v>
      </c>
      <c r="AX12" s="280">
        <f t="shared" si="1"/>
        <v>0</v>
      </c>
      <c r="AY12" s="280">
        <f t="shared" si="1"/>
        <v>0</v>
      </c>
      <c r="AZ12" s="280">
        <f t="shared" si="8"/>
        <v>0</v>
      </c>
      <c r="BA12" s="280">
        <f t="shared" si="2"/>
        <v>0</v>
      </c>
      <c r="BB12" s="280">
        <f t="shared" si="2"/>
        <v>0</v>
      </c>
      <c r="BC12" s="280">
        <f t="shared" si="2"/>
        <v>0</v>
      </c>
      <c r="BD12" s="280">
        <f t="shared" si="2"/>
        <v>0</v>
      </c>
      <c r="BE12" s="280">
        <f t="shared" si="2"/>
        <v>0</v>
      </c>
      <c r="BF12" s="280">
        <f t="shared" si="2"/>
        <v>0</v>
      </c>
      <c r="BG12" s="280">
        <f t="shared" si="2"/>
        <v>0</v>
      </c>
      <c r="BH12" s="280">
        <f t="shared" si="2"/>
        <v>0</v>
      </c>
      <c r="BI12" s="280">
        <f t="shared" si="2"/>
        <v>0</v>
      </c>
      <c r="BJ12" s="280">
        <f t="shared" si="2"/>
        <v>0</v>
      </c>
      <c r="BK12" s="280">
        <f t="shared" si="2"/>
        <v>0</v>
      </c>
      <c r="BL12" s="279">
        <f t="shared" si="9"/>
        <v>0</v>
      </c>
    </row>
    <row r="13" spans="1:67" x14ac:dyDescent="0.25">
      <c r="A13" s="268" t="s">
        <v>158</v>
      </c>
      <c r="B13" s="175">
        <v>0</v>
      </c>
      <c r="C13" s="175">
        <v>0</v>
      </c>
      <c r="D13" s="272">
        <v>1406997.45</v>
      </c>
      <c r="E13" s="272">
        <v>1406997.45</v>
      </c>
      <c r="F13" s="272">
        <v>1406997.45</v>
      </c>
      <c r="G13" s="272">
        <v>1406997.45</v>
      </c>
      <c r="H13" s="272">
        <v>1406997.45</v>
      </c>
      <c r="I13" s="272">
        <v>1406997.45</v>
      </c>
      <c r="J13" s="272">
        <v>1406997.45</v>
      </c>
      <c r="K13" s="272">
        <v>1406997.45</v>
      </c>
      <c r="L13" s="272">
        <v>1406997.45</v>
      </c>
      <c r="M13" s="272">
        <v>1406997.45</v>
      </c>
      <c r="N13" s="272">
        <v>1406997.45</v>
      </c>
      <c r="O13" s="272">
        <v>1406997.45</v>
      </c>
      <c r="P13" s="272">
        <f t="shared" si="3"/>
        <v>16883969.399999995</v>
      </c>
      <c r="Q13" s="272">
        <v>1406997.45</v>
      </c>
      <c r="R13" s="272">
        <v>1406997.45</v>
      </c>
      <c r="S13" s="272">
        <v>1406997.45</v>
      </c>
      <c r="T13" s="272">
        <v>1406997.45</v>
      </c>
      <c r="U13" s="272">
        <v>1406997.45</v>
      </c>
      <c r="V13" s="272">
        <v>1406997.45</v>
      </c>
      <c r="W13" s="272">
        <v>1406997.45</v>
      </c>
      <c r="X13" s="272">
        <v>1406997.45</v>
      </c>
      <c r="Y13" s="272">
        <v>1406997.45</v>
      </c>
      <c r="Z13" s="272">
        <v>1406997.45</v>
      </c>
      <c r="AA13" s="272">
        <v>1406997.45</v>
      </c>
      <c r="AB13" s="272">
        <v>1406997.45</v>
      </c>
      <c r="AC13" s="272">
        <v>1406997.45</v>
      </c>
      <c r="AD13" s="272">
        <v>1406997.45</v>
      </c>
      <c r="AE13" s="272">
        <v>1406997.45</v>
      </c>
      <c r="AF13" s="272">
        <v>1406997.45</v>
      </c>
      <c r="AG13" s="170">
        <f t="shared" si="4"/>
        <v>16883969.399999995</v>
      </c>
      <c r="AH13" s="170"/>
      <c r="AI13" s="279">
        <f t="shared" si="5"/>
        <v>0</v>
      </c>
      <c r="AJ13" s="279">
        <f t="shared" si="0"/>
        <v>0</v>
      </c>
      <c r="AK13" s="279">
        <f t="shared" si="0"/>
        <v>0</v>
      </c>
      <c r="AL13" s="279">
        <f t="shared" si="0"/>
        <v>0</v>
      </c>
      <c r="AM13" s="279">
        <f t="shared" si="0"/>
        <v>0</v>
      </c>
      <c r="AN13" s="279">
        <f t="shared" si="0"/>
        <v>0</v>
      </c>
      <c r="AO13" s="279">
        <f t="shared" si="0"/>
        <v>0</v>
      </c>
      <c r="AP13" s="279">
        <f t="shared" si="0"/>
        <v>0</v>
      </c>
      <c r="AQ13" s="279">
        <f t="shared" si="0"/>
        <v>0</v>
      </c>
      <c r="AR13" s="279">
        <f t="shared" si="0"/>
        <v>0</v>
      </c>
      <c r="AS13" s="279">
        <f t="shared" si="0"/>
        <v>0</v>
      </c>
      <c r="AT13" s="279">
        <f t="shared" si="0"/>
        <v>0</v>
      </c>
      <c r="AU13" s="280">
        <f t="shared" si="6"/>
        <v>0</v>
      </c>
      <c r="AV13" s="280">
        <f t="shared" si="7"/>
        <v>0</v>
      </c>
      <c r="AW13" s="280">
        <f t="shared" si="1"/>
        <v>0</v>
      </c>
      <c r="AX13" s="280">
        <f t="shared" si="1"/>
        <v>0</v>
      </c>
      <c r="AY13" s="280">
        <f t="shared" si="1"/>
        <v>0</v>
      </c>
      <c r="AZ13" s="280">
        <f t="shared" si="8"/>
        <v>0</v>
      </c>
      <c r="BA13" s="280">
        <f t="shared" si="2"/>
        <v>0</v>
      </c>
      <c r="BB13" s="280">
        <f t="shared" si="2"/>
        <v>0</v>
      </c>
      <c r="BC13" s="280">
        <f t="shared" si="2"/>
        <v>0</v>
      </c>
      <c r="BD13" s="280">
        <f t="shared" si="2"/>
        <v>0</v>
      </c>
      <c r="BE13" s="280">
        <f t="shared" si="2"/>
        <v>0</v>
      </c>
      <c r="BF13" s="280">
        <f t="shared" si="2"/>
        <v>0</v>
      </c>
      <c r="BG13" s="280">
        <f t="shared" si="2"/>
        <v>0</v>
      </c>
      <c r="BH13" s="280">
        <f t="shared" si="2"/>
        <v>0</v>
      </c>
      <c r="BI13" s="280">
        <f t="shared" si="2"/>
        <v>0</v>
      </c>
      <c r="BJ13" s="280">
        <f t="shared" si="2"/>
        <v>0</v>
      </c>
      <c r="BK13" s="280">
        <f t="shared" si="2"/>
        <v>0</v>
      </c>
      <c r="BL13" s="279">
        <f t="shared" si="9"/>
        <v>0</v>
      </c>
      <c r="BN13" s="279">
        <f>BL13</f>
        <v>0</v>
      </c>
    </row>
    <row r="14" spans="1:67" x14ac:dyDescent="0.25">
      <c r="A14" s="268" t="s">
        <v>159</v>
      </c>
      <c r="B14" s="175">
        <v>0</v>
      </c>
      <c r="C14" s="175">
        <v>0</v>
      </c>
      <c r="D14" s="272">
        <v>10173934.91</v>
      </c>
      <c r="E14" s="272">
        <v>10173934.91</v>
      </c>
      <c r="F14" s="272">
        <v>10173934.91</v>
      </c>
      <c r="G14" s="272">
        <v>10173934.91</v>
      </c>
      <c r="H14" s="272">
        <v>10173934.91</v>
      </c>
      <c r="I14" s="272">
        <v>10173934.91</v>
      </c>
      <c r="J14" s="272">
        <v>10224797.51</v>
      </c>
      <c r="K14" s="272">
        <v>10275660.109999999</v>
      </c>
      <c r="L14" s="272">
        <v>10322833.299999999</v>
      </c>
      <c r="M14" s="272">
        <v>10370006.49</v>
      </c>
      <c r="N14" s="272">
        <v>10370006.49</v>
      </c>
      <c r="O14" s="272">
        <v>10370006.49</v>
      </c>
      <c r="P14" s="272">
        <f t="shared" si="3"/>
        <v>122976919.84999998</v>
      </c>
      <c r="Q14" s="272">
        <v>10370006.49</v>
      </c>
      <c r="R14" s="272">
        <v>10370006.49</v>
      </c>
      <c r="S14" s="272">
        <v>10370006.49</v>
      </c>
      <c r="T14" s="272">
        <v>10370006.49</v>
      </c>
      <c r="U14" s="272">
        <v>10370006.49</v>
      </c>
      <c r="V14" s="272">
        <v>10370006.49</v>
      </c>
      <c r="W14" s="272">
        <v>10370006.49</v>
      </c>
      <c r="X14" s="272">
        <v>10370006.49</v>
      </c>
      <c r="Y14" s="272">
        <v>10370006.49</v>
      </c>
      <c r="Z14" s="272">
        <v>10370006.49</v>
      </c>
      <c r="AA14" s="272">
        <v>10370006.49</v>
      </c>
      <c r="AB14" s="272">
        <v>10370006.49</v>
      </c>
      <c r="AC14" s="272">
        <v>10370006.49</v>
      </c>
      <c r="AD14" s="272">
        <v>10370006.49</v>
      </c>
      <c r="AE14" s="272">
        <v>10370006.49</v>
      </c>
      <c r="AF14" s="272">
        <v>10370006.49</v>
      </c>
      <c r="AG14" s="170">
        <f t="shared" si="4"/>
        <v>124440077.87999998</v>
      </c>
      <c r="AH14" s="170"/>
      <c r="AI14" s="279">
        <f t="shared" si="5"/>
        <v>0</v>
      </c>
      <c r="AJ14" s="279">
        <f t="shared" si="0"/>
        <v>0</v>
      </c>
      <c r="AK14" s="279">
        <f t="shared" si="0"/>
        <v>0</v>
      </c>
      <c r="AL14" s="279">
        <f t="shared" si="0"/>
        <v>0</v>
      </c>
      <c r="AM14" s="279">
        <f t="shared" si="0"/>
        <v>0</v>
      </c>
      <c r="AN14" s="279">
        <f t="shared" si="0"/>
        <v>0</v>
      </c>
      <c r="AO14" s="279">
        <f t="shared" si="0"/>
        <v>0</v>
      </c>
      <c r="AP14" s="279">
        <f t="shared" si="0"/>
        <v>0</v>
      </c>
      <c r="AQ14" s="279">
        <f t="shared" si="0"/>
        <v>0</v>
      </c>
      <c r="AR14" s="279">
        <f t="shared" si="0"/>
        <v>0</v>
      </c>
      <c r="AS14" s="279">
        <f t="shared" si="0"/>
        <v>0</v>
      </c>
      <c r="AT14" s="279">
        <f t="shared" si="0"/>
        <v>0</v>
      </c>
      <c r="AU14" s="280">
        <f t="shared" si="6"/>
        <v>0</v>
      </c>
      <c r="AV14" s="280">
        <f t="shared" si="7"/>
        <v>0</v>
      </c>
      <c r="AW14" s="280">
        <f t="shared" si="1"/>
        <v>0</v>
      </c>
      <c r="AX14" s="280">
        <f t="shared" si="1"/>
        <v>0</v>
      </c>
      <c r="AY14" s="280">
        <f t="shared" si="1"/>
        <v>0</v>
      </c>
      <c r="AZ14" s="280">
        <f t="shared" si="8"/>
        <v>0</v>
      </c>
      <c r="BA14" s="280">
        <f t="shared" si="2"/>
        <v>0</v>
      </c>
      <c r="BB14" s="280">
        <f t="shared" si="2"/>
        <v>0</v>
      </c>
      <c r="BC14" s="280">
        <f t="shared" si="2"/>
        <v>0</v>
      </c>
      <c r="BD14" s="280">
        <f t="shared" si="2"/>
        <v>0</v>
      </c>
      <c r="BE14" s="280">
        <f t="shared" si="2"/>
        <v>0</v>
      </c>
      <c r="BF14" s="280">
        <f t="shared" si="2"/>
        <v>0</v>
      </c>
      <c r="BG14" s="280">
        <f t="shared" si="2"/>
        <v>0</v>
      </c>
      <c r="BH14" s="280">
        <f t="shared" si="2"/>
        <v>0</v>
      </c>
      <c r="BI14" s="280">
        <f t="shared" si="2"/>
        <v>0</v>
      </c>
      <c r="BJ14" s="280">
        <f t="shared" si="2"/>
        <v>0</v>
      </c>
      <c r="BK14" s="280">
        <f t="shared" si="2"/>
        <v>0</v>
      </c>
      <c r="BL14" s="279">
        <f t="shared" si="9"/>
        <v>0</v>
      </c>
    </row>
    <row r="15" spans="1:67" x14ac:dyDescent="0.25">
      <c r="A15" s="268" t="s">
        <v>160</v>
      </c>
      <c r="B15" s="175">
        <v>0</v>
      </c>
      <c r="C15" s="175">
        <v>0</v>
      </c>
      <c r="D15" s="272">
        <v>10406297.27</v>
      </c>
      <c r="E15" s="272">
        <v>10406297.27</v>
      </c>
      <c r="F15" s="272">
        <v>10406297.27</v>
      </c>
      <c r="G15" s="272">
        <v>10406297.27</v>
      </c>
      <c r="H15" s="272">
        <v>10406297.27</v>
      </c>
      <c r="I15" s="272">
        <v>10406297.27</v>
      </c>
      <c r="J15" s="272">
        <v>10406297.27</v>
      </c>
      <c r="K15" s="272">
        <v>10406297.27</v>
      </c>
      <c r="L15" s="272">
        <v>10406297.27</v>
      </c>
      <c r="M15" s="272">
        <v>10406297.27</v>
      </c>
      <c r="N15" s="272">
        <v>10406297.27</v>
      </c>
      <c r="O15" s="272">
        <v>10406297.27</v>
      </c>
      <c r="P15" s="272">
        <f t="shared" si="3"/>
        <v>124875567.23999996</v>
      </c>
      <c r="Q15" s="272">
        <v>10406297.27</v>
      </c>
      <c r="R15" s="272">
        <v>10406297.27</v>
      </c>
      <c r="S15" s="272">
        <v>10406297.27</v>
      </c>
      <c r="T15" s="272">
        <v>10406297.27</v>
      </c>
      <c r="U15" s="272">
        <v>10406297.27</v>
      </c>
      <c r="V15" s="272">
        <v>10406297.27</v>
      </c>
      <c r="W15" s="272">
        <v>10406297.27</v>
      </c>
      <c r="X15" s="272">
        <v>10406297.27</v>
      </c>
      <c r="Y15" s="272">
        <v>10406297.27</v>
      </c>
      <c r="Z15" s="272">
        <v>10406297.27</v>
      </c>
      <c r="AA15" s="272">
        <v>10406297.27</v>
      </c>
      <c r="AB15" s="272">
        <v>10406297.27</v>
      </c>
      <c r="AC15" s="272">
        <v>10406297.27</v>
      </c>
      <c r="AD15" s="272">
        <v>10406297.27</v>
      </c>
      <c r="AE15" s="272">
        <v>10406297.27</v>
      </c>
      <c r="AF15" s="272">
        <v>10406297.27</v>
      </c>
      <c r="AG15" s="170">
        <f t="shared" si="4"/>
        <v>124875567.23999996</v>
      </c>
      <c r="AH15" s="170"/>
      <c r="AI15" s="279">
        <f t="shared" si="5"/>
        <v>0</v>
      </c>
      <c r="AJ15" s="279">
        <f t="shared" si="0"/>
        <v>0</v>
      </c>
      <c r="AK15" s="279">
        <f t="shared" si="0"/>
        <v>0</v>
      </c>
      <c r="AL15" s="279">
        <f t="shared" si="0"/>
        <v>0</v>
      </c>
      <c r="AM15" s="279">
        <f t="shared" si="0"/>
        <v>0</v>
      </c>
      <c r="AN15" s="279">
        <f t="shared" si="0"/>
        <v>0</v>
      </c>
      <c r="AO15" s="279">
        <f t="shared" si="0"/>
        <v>0</v>
      </c>
      <c r="AP15" s="279">
        <f t="shared" si="0"/>
        <v>0</v>
      </c>
      <c r="AQ15" s="279">
        <f t="shared" si="0"/>
        <v>0</v>
      </c>
      <c r="AR15" s="279">
        <f t="shared" si="0"/>
        <v>0</v>
      </c>
      <c r="AS15" s="279">
        <f t="shared" si="0"/>
        <v>0</v>
      </c>
      <c r="AT15" s="279">
        <f t="shared" si="0"/>
        <v>0</v>
      </c>
      <c r="AU15" s="280">
        <f t="shared" si="6"/>
        <v>0</v>
      </c>
      <c r="AV15" s="280">
        <f t="shared" si="7"/>
        <v>0</v>
      </c>
      <c r="AW15" s="280">
        <f t="shared" si="1"/>
        <v>0</v>
      </c>
      <c r="AX15" s="280">
        <f t="shared" si="1"/>
        <v>0</v>
      </c>
      <c r="AY15" s="280">
        <f t="shared" si="1"/>
        <v>0</v>
      </c>
      <c r="AZ15" s="280">
        <f t="shared" si="8"/>
        <v>0</v>
      </c>
      <c r="BA15" s="280">
        <f t="shared" si="2"/>
        <v>0</v>
      </c>
      <c r="BB15" s="280">
        <f t="shared" si="2"/>
        <v>0</v>
      </c>
      <c r="BC15" s="280">
        <f t="shared" si="2"/>
        <v>0</v>
      </c>
      <c r="BD15" s="280">
        <f t="shared" si="2"/>
        <v>0</v>
      </c>
      <c r="BE15" s="280">
        <f t="shared" si="2"/>
        <v>0</v>
      </c>
      <c r="BF15" s="280">
        <f t="shared" si="2"/>
        <v>0</v>
      </c>
      <c r="BG15" s="280">
        <f t="shared" si="2"/>
        <v>0</v>
      </c>
      <c r="BH15" s="280">
        <f t="shared" si="2"/>
        <v>0</v>
      </c>
      <c r="BI15" s="280">
        <f t="shared" si="2"/>
        <v>0</v>
      </c>
      <c r="BJ15" s="280">
        <f t="shared" si="2"/>
        <v>0</v>
      </c>
      <c r="BK15" s="280">
        <f t="shared" si="2"/>
        <v>0</v>
      </c>
      <c r="BL15" s="279">
        <f t="shared" si="9"/>
        <v>0</v>
      </c>
      <c r="BN15" s="279">
        <f>BL15</f>
        <v>0</v>
      </c>
    </row>
    <row r="16" spans="1:67" x14ac:dyDescent="0.25">
      <c r="A16" s="268" t="s">
        <v>544</v>
      </c>
      <c r="B16" s="175">
        <v>0</v>
      </c>
      <c r="C16" s="175">
        <v>0</v>
      </c>
      <c r="D16" s="272">
        <v>0</v>
      </c>
      <c r="E16" s="272">
        <v>0</v>
      </c>
      <c r="F16" s="272">
        <v>0</v>
      </c>
      <c r="G16" s="272">
        <v>0</v>
      </c>
      <c r="H16" s="272">
        <v>0</v>
      </c>
      <c r="I16" s="272">
        <v>0</v>
      </c>
      <c r="J16" s="272">
        <v>0</v>
      </c>
      <c r="K16" s="272">
        <v>0</v>
      </c>
      <c r="L16" s="272">
        <v>0</v>
      </c>
      <c r="M16" s="272">
        <v>0</v>
      </c>
      <c r="N16" s="272">
        <v>0</v>
      </c>
      <c r="O16" s="272">
        <v>6470.0150000000003</v>
      </c>
      <c r="P16" s="272">
        <f t="shared" si="3"/>
        <v>6470.0150000000003</v>
      </c>
      <c r="Q16" s="272">
        <v>12940.03</v>
      </c>
      <c r="R16" s="272">
        <v>12940.03</v>
      </c>
      <c r="S16" s="272">
        <v>12940.03</v>
      </c>
      <c r="T16" s="272">
        <v>12940.03</v>
      </c>
      <c r="U16" s="272">
        <v>12940.03</v>
      </c>
      <c r="V16" s="272">
        <v>12940.03</v>
      </c>
      <c r="W16" s="272">
        <v>12940.03</v>
      </c>
      <c r="X16" s="272">
        <v>12940.03</v>
      </c>
      <c r="Y16" s="272">
        <v>12940.03</v>
      </c>
      <c r="Z16" s="272">
        <v>12940.03</v>
      </c>
      <c r="AA16" s="272">
        <v>12940.03</v>
      </c>
      <c r="AB16" s="272">
        <v>12940.03</v>
      </c>
      <c r="AC16" s="272">
        <v>12940.03</v>
      </c>
      <c r="AD16" s="272">
        <v>12940.03</v>
      </c>
      <c r="AE16" s="272">
        <v>12940.03</v>
      </c>
      <c r="AF16" s="272">
        <v>12940.03</v>
      </c>
      <c r="AG16" s="170">
        <f t="shared" si="4"/>
        <v>155280.36000000002</v>
      </c>
      <c r="AH16" s="170"/>
      <c r="AI16" s="279">
        <f t="shared" si="5"/>
        <v>0</v>
      </c>
      <c r="AJ16" s="279">
        <f t="shared" si="0"/>
        <v>0</v>
      </c>
      <c r="AK16" s="279">
        <f t="shared" si="0"/>
        <v>0</v>
      </c>
      <c r="AL16" s="279">
        <f t="shared" si="0"/>
        <v>0</v>
      </c>
      <c r="AM16" s="279">
        <f t="shared" si="0"/>
        <v>0</v>
      </c>
      <c r="AN16" s="279">
        <f t="shared" si="0"/>
        <v>0</v>
      </c>
      <c r="AO16" s="279">
        <f t="shared" si="0"/>
        <v>0</v>
      </c>
      <c r="AP16" s="279">
        <f t="shared" si="0"/>
        <v>0</v>
      </c>
      <c r="AQ16" s="279">
        <f t="shared" si="0"/>
        <v>0</v>
      </c>
      <c r="AR16" s="279">
        <f t="shared" si="0"/>
        <v>0</v>
      </c>
      <c r="AS16" s="279">
        <f t="shared" si="0"/>
        <v>0</v>
      </c>
      <c r="AT16" s="279">
        <f t="shared" si="0"/>
        <v>0</v>
      </c>
      <c r="AU16" s="280">
        <f t="shared" si="6"/>
        <v>0</v>
      </c>
      <c r="AV16" s="280">
        <f t="shared" si="7"/>
        <v>0</v>
      </c>
      <c r="AW16" s="280">
        <f t="shared" si="1"/>
        <v>0</v>
      </c>
      <c r="AX16" s="280">
        <f t="shared" si="1"/>
        <v>0</v>
      </c>
      <c r="AY16" s="280">
        <f t="shared" si="1"/>
        <v>0</v>
      </c>
      <c r="AZ16" s="280">
        <f t="shared" si="8"/>
        <v>0</v>
      </c>
      <c r="BA16" s="280">
        <f t="shared" si="2"/>
        <v>0</v>
      </c>
      <c r="BB16" s="280">
        <f t="shared" si="2"/>
        <v>0</v>
      </c>
      <c r="BC16" s="280">
        <f t="shared" si="2"/>
        <v>0</v>
      </c>
      <c r="BD16" s="280">
        <f t="shared" si="2"/>
        <v>0</v>
      </c>
      <c r="BE16" s="280">
        <f t="shared" si="2"/>
        <v>0</v>
      </c>
      <c r="BF16" s="280">
        <f t="shared" si="2"/>
        <v>0</v>
      </c>
      <c r="BG16" s="280">
        <f t="shared" si="2"/>
        <v>0</v>
      </c>
      <c r="BH16" s="280">
        <f t="shared" si="2"/>
        <v>0</v>
      </c>
      <c r="BI16" s="280">
        <f t="shared" si="2"/>
        <v>0</v>
      </c>
      <c r="BJ16" s="280">
        <f t="shared" si="2"/>
        <v>0</v>
      </c>
      <c r="BK16" s="280">
        <f t="shared" si="2"/>
        <v>0</v>
      </c>
      <c r="BL16" s="279">
        <f t="shared" si="9"/>
        <v>0</v>
      </c>
      <c r="BN16" s="279">
        <f>BL16</f>
        <v>0</v>
      </c>
    </row>
    <row r="17" spans="1:66" x14ac:dyDescent="0.25">
      <c r="A17" s="268" t="s">
        <v>161</v>
      </c>
      <c r="B17" s="175">
        <v>0</v>
      </c>
      <c r="C17" s="175">
        <v>0</v>
      </c>
      <c r="D17" s="272">
        <v>30764.37</v>
      </c>
      <c r="E17" s="272">
        <v>30764.37</v>
      </c>
      <c r="F17" s="272">
        <v>30764.37</v>
      </c>
      <c r="G17" s="272">
        <v>30764.37</v>
      </c>
      <c r="H17" s="272">
        <v>30764.37</v>
      </c>
      <c r="I17" s="272">
        <v>30764.37</v>
      </c>
      <c r="J17" s="272">
        <v>30764.37</v>
      </c>
      <c r="K17" s="272">
        <v>30764.37</v>
      </c>
      <c r="L17" s="272">
        <v>30764.37</v>
      </c>
      <c r="M17" s="272">
        <v>30764.37</v>
      </c>
      <c r="N17" s="272">
        <v>30764.37</v>
      </c>
      <c r="O17" s="272">
        <v>30764.37</v>
      </c>
      <c r="P17" s="272">
        <f t="shared" si="3"/>
        <v>369172.44</v>
      </c>
      <c r="Q17" s="272">
        <v>30764.37</v>
      </c>
      <c r="R17" s="272">
        <v>30764.37</v>
      </c>
      <c r="S17" s="272">
        <v>30764.37</v>
      </c>
      <c r="T17" s="272">
        <v>30764.37</v>
      </c>
      <c r="U17" s="272">
        <v>30764.37</v>
      </c>
      <c r="V17" s="272">
        <v>30764.37</v>
      </c>
      <c r="W17" s="272">
        <v>30764.37</v>
      </c>
      <c r="X17" s="272">
        <v>30764.37</v>
      </c>
      <c r="Y17" s="272">
        <v>30764.37</v>
      </c>
      <c r="Z17" s="272">
        <v>30764.37</v>
      </c>
      <c r="AA17" s="272">
        <v>30764.37</v>
      </c>
      <c r="AB17" s="272">
        <v>30764.37</v>
      </c>
      <c r="AC17" s="272">
        <v>30764.37</v>
      </c>
      <c r="AD17" s="272">
        <v>30764.37</v>
      </c>
      <c r="AE17" s="272">
        <v>30764.37</v>
      </c>
      <c r="AF17" s="272">
        <v>30764.37</v>
      </c>
      <c r="AG17" s="170">
        <f t="shared" si="4"/>
        <v>369172.44</v>
      </c>
      <c r="AH17" s="170"/>
      <c r="AI17" s="279">
        <f t="shared" si="5"/>
        <v>0</v>
      </c>
      <c r="AJ17" s="279">
        <f t="shared" si="0"/>
        <v>0</v>
      </c>
      <c r="AK17" s="279">
        <f t="shared" si="0"/>
        <v>0</v>
      </c>
      <c r="AL17" s="279">
        <f t="shared" si="0"/>
        <v>0</v>
      </c>
      <c r="AM17" s="279">
        <f t="shared" si="0"/>
        <v>0</v>
      </c>
      <c r="AN17" s="279">
        <f t="shared" si="0"/>
        <v>0</v>
      </c>
      <c r="AO17" s="279">
        <f t="shared" si="0"/>
        <v>0</v>
      </c>
      <c r="AP17" s="279">
        <f t="shared" si="0"/>
        <v>0</v>
      </c>
      <c r="AQ17" s="279">
        <f t="shared" si="0"/>
        <v>0</v>
      </c>
      <c r="AR17" s="279">
        <f t="shared" si="0"/>
        <v>0</v>
      </c>
      <c r="AS17" s="279">
        <f t="shared" si="0"/>
        <v>0</v>
      </c>
      <c r="AT17" s="279">
        <f t="shared" si="0"/>
        <v>0</v>
      </c>
      <c r="AU17" s="280">
        <f t="shared" si="6"/>
        <v>0</v>
      </c>
      <c r="AV17" s="280">
        <f t="shared" si="7"/>
        <v>0</v>
      </c>
      <c r="AW17" s="280">
        <f t="shared" si="1"/>
        <v>0</v>
      </c>
      <c r="AX17" s="280">
        <f t="shared" si="1"/>
        <v>0</v>
      </c>
      <c r="AY17" s="280">
        <f t="shared" si="1"/>
        <v>0</v>
      </c>
      <c r="AZ17" s="280">
        <f t="shared" si="8"/>
        <v>0</v>
      </c>
      <c r="BA17" s="280">
        <f t="shared" si="2"/>
        <v>0</v>
      </c>
      <c r="BB17" s="280">
        <f t="shared" si="2"/>
        <v>0</v>
      </c>
      <c r="BC17" s="280">
        <f t="shared" si="2"/>
        <v>0</v>
      </c>
      <c r="BD17" s="280">
        <f t="shared" si="2"/>
        <v>0</v>
      </c>
      <c r="BE17" s="280">
        <f t="shared" si="2"/>
        <v>0</v>
      </c>
      <c r="BF17" s="280">
        <f t="shared" si="2"/>
        <v>0</v>
      </c>
      <c r="BG17" s="280">
        <f t="shared" si="2"/>
        <v>0</v>
      </c>
      <c r="BH17" s="280">
        <f t="shared" si="2"/>
        <v>0</v>
      </c>
      <c r="BI17" s="280">
        <f t="shared" si="2"/>
        <v>0</v>
      </c>
      <c r="BJ17" s="280">
        <f t="shared" si="2"/>
        <v>0</v>
      </c>
      <c r="BK17" s="280">
        <f t="shared" si="2"/>
        <v>0</v>
      </c>
      <c r="BL17" s="279">
        <f t="shared" si="9"/>
        <v>0</v>
      </c>
    </row>
    <row r="18" spans="1:66" x14ac:dyDescent="0.25">
      <c r="A18" s="268" t="s">
        <v>162</v>
      </c>
      <c r="B18" s="175">
        <v>0</v>
      </c>
      <c r="C18" s="175">
        <v>0</v>
      </c>
      <c r="D18" s="272">
        <v>38438.050000000003</v>
      </c>
      <c r="E18" s="272">
        <v>38438.050000000003</v>
      </c>
      <c r="F18" s="272">
        <v>38438.050000000003</v>
      </c>
      <c r="G18" s="272">
        <v>38438.050000000003</v>
      </c>
      <c r="H18" s="272">
        <v>38438.050000000003</v>
      </c>
      <c r="I18" s="272">
        <v>38438.050000000003</v>
      </c>
      <c r="J18" s="272">
        <v>38438.050000000003</v>
      </c>
      <c r="K18" s="272">
        <v>38438.050000000003</v>
      </c>
      <c r="L18" s="272">
        <v>38438.050000000003</v>
      </c>
      <c r="M18" s="272">
        <v>38438.050000000003</v>
      </c>
      <c r="N18" s="272">
        <v>38438.050000000003</v>
      </c>
      <c r="O18" s="272">
        <v>38438.050000000003</v>
      </c>
      <c r="P18" s="272">
        <f t="shared" si="3"/>
        <v>461256.59999999992</v>
      </c>
      <c r="Q18" s="272">
        <v>38438.050000000003</v>
      </c>
      <c r="R18" s="272">
        <v>38438.050000000003</v>
      </c>
      <c r="S18" s="272">
        <v>38438.050000000003</v>
      </c>
      <c r="T18" s="272">
        <v>38438.050000000003</v>
      </c>
      <c r="U18" s="272">
        <v>38438.050000000003</v>
      </c>
      <c r="V18" s="272">
        <v>38438.050000000003</v>
      </c>
      <c r="W18" s="272">
        <v>38438.050000000003</v>
      </c>
      <c r="X18" s="272">
        <v>38438.050000000003</v>
      </c>
      <c r="Y18" s="272">
        <v>38438.050000000003</v>
      </c>
      <c r="Z18" s="272">
        <v>38438.050000000003</v>
      </c>
      <c r="AA18" s="272">
        <v>38438.050000000003</v>
      </c>
      <c r="AB18" s="272">
        <v>38438.050000000003</v>
      </c>
      <c r="AC18" s="272">
        <v>38438.050000000003</v>
      </c>
      <c r="AD18" s="272">
        <v>38438.050000000003</v>
      </c>
      <c r="AE18" s="272">
        <v>38438.050000000003</v>
      </c>
      <c r="AF18" s="272">
        <v>38438.050000000003</v>
      </c>
      <c r="AG18" s="170">
        <f t="shared" si="4"/>
        <v>461256.59999999992</v>
      </c>
      <c r="AH18" s="170"/>
      <c r="AI18" s="279">
        <f t="shared" si="5"/>
        <v>0</v>
      </c>
      <c r="AJ18" s="279">
        <f t="shared" si="0"/>
        <v>0</v>
      </c>
      <c r="AK18" s="279">
        <f t="shared" si="0"/>
        <v>0</v>
      </c>
      <c r="AL18" s="279">
        <f t="shared" si="0"/>
        <v>0</v>
      </c>
      <c r="AM18" s="279">
        <f t="shared" si="0"/>
        <v>0</v>
      </c>
      <c r="AN18" s="279">
        <f t="shared" si="0"/>
        <v>0</v>
      </c>
      <c r="AO18" s="279">
        <f t="shared" si="0"/>
        <v>0</v>
      </c>
      <c r="AP18" s="279">
        <f t="shared" si="0"/>
        <v>0</v>
      </c>
      <c r="AQ18" s="279">
        <f t="shared" si="0"/>
        <v>0</v>
      </c>
      <c r="AR18" s="279">
        <f t="shared" si="0"/>
        <v>0</v>
      </c>
      <c r="AS18" s="279">
        <f t="shared" si="0"/>
        <v>0</v>
      </c>
      <c r="AT18" s="279">
        <f t="shared" si="0"/>
        <v>0</v>
      </c>
      <c r="AU18" s="280">
        <f t="shared" si="6"/>
        <v>0</v>
      </c>
      <c r="AV18" s="280">
        <f t="shared" si="7"/>
        <v>0</v>
      </c>
      <c r="AW18" s="280">
        <f t="shared" si="1"/>
        <v>0</v>
      </c>
      <c r="AX18" s="280">
        <f t="shared" si="1"/>
        <v>0</v>
      </c>
      <c r="AY18" s="280">
        <f t="shared" si="1"/>
        <v>0</v>
      </c>
      <c r="AZ18" s="280">
        <f t="shared" si="8"/>
        <v>0</v>
      </c>
      <c r="BA18" s="280">
        <f t="shared" si="2"/>
        <v>0</v>
      </c>
      <c r="BB18" s="280">
        <f t="shared" si="2"/>
        <v>0</v>
      </c>
      <c r="BC18" s="280">
        <f t="shared" si="2"/>
        <v>0</v>
      </c>
      <c r="BD18" s="280">
        <f t="shared" si="2"/>
        <v>0</v>
      </c>
      <c r="BE18" s="280">
        <f t="shared" si="2"/>
        <v>0</v>
      </c>
      <c r="BF18" s="280">
        <f t="shared" si="2"/>
        <v>0</v>
      </c>
      <c r="BG18" s="280">
        <f t="shared" si="2"/>
        <v>0</v>
      </c>
      <c r="BH18" s="280">
        <f t="shared" si="2"/>
        <v>0</v>
      </c>
      <c r="BI18" s="280">
        <f t="shared" si="2"/>
        <v>0</v>
      </c>
      <c r="BJ18" s="280">
        <f t="shared" si="2"/>
        <v>0</v>
      </c>
      <c r="BK18" s="280">
        <f t="shared" si="2"/>
        <v>0</v>
      </c>
      <c r="BL18" s="279">
        <f t="shared" si="9"/>
        <v>0</v>
      </c>
    </row>
    <row r="19" spans="1:66" x14ac:dyDescent="0.25">
      <c r="A19" s="268" t="s">
        <v>163</v>
      </c>
      <c r="B19" s="175">
        <v>0</v>
      </c>
      <c r="C19" s="175">
        <v>0</v>
      </c>
      <c r="D19" s="272">
        <v>9165.64</v>
      </c>
      <c r="E19" s="272">
        <v>9165.64</v>
      </c>
      <c r="F19" s="272">
        <v>9165.64</v>
      </c>
      <c r="G19" s="272">
        <v>9165.64</v>
      </c>
      <c r="H19" s="272">
        <v>9165.64</v>
      </c>
      <c r="I19" s="272">
        <v>9165.64</v>
      </c>
      <c r="J19" s="272">
        <v>9165.64</v>
      </c>
      <c r="K19" s="272">
        <v>9165.64</v>
      </c>
      <c r="L19" s="272">
        <v>9165.64</v>
      </c>
      <c r="M19" s="272">
        <v>9165.64</v>
      </c>
      <c r="N19" s="272">
        <v>9165.64</v>
      </c>
      <c r="O19" s="272">
        <v>9165.64</v>
      </c>
      <c r="P19" s="272">
        <f t="shared" si="3"/>
        <v>109987.68</v>
      </c>
      <c r="Q19" s="272">
        <v>9165.64</v>
      </c>
      <c r="R19" s="272">
        <v>9165.64</v>
      </c>
      <c r="S19" s="272">
        <v>9165.64</v>
      </c>
      <c r="T19" s="272">
        <v>9165.64</v>
      </c>
      <c r="U19" s="272">
        <v>9165.64</v>
      </c>
      <c r="V19" s="272">
        <v>9165.64</v>
      </c>
      <c r="W19" s="272">
        <v>9165.64</v>
      </c>
      <c r="X19" s="272">
        <v>9165.64</v>
      </c>
      <c r="Y19" s="272">
        <v>9165.64</v>
      </c>
      <c r="Z19" s="272">
        <v>9165.64</v>
      </c>
      <c r="AA19" s="272">
        <v>9165.64</v>
      </c>
      <c r="AB19" s="272">
        <v>9165.64</v>
      </c>
      <c r="AC19" s="272">
        <v>9165.64</v>
      </c>
      <c r="AD19" s="272">
        <v>9165.64</v>
      </c>
      <c r="AE19" s="272">
        <v>9165.64</v>
      </c>
      <c r="AF19" s="272">
        <v>9165.64</v>
      </c>
      <c r="AG19" s="170">
        <f t="shared" si="4"/>
        <v>109987.68</v>
      </c>
      <c r="AH19" s="170"/>
      <c r="AI19" s="279">
        <f t="shared" si="5"/>
        <v>0</v>
      </c>
      <c r="AJ19" s="279">
        <f t="shared" si="0"/>
        <v>0</v>
      </c>
      <c r="AK19" s="279">
        <f t="shared" si="0"/>
        <v>0</v>
      </c>
      <c r="AL19" s="279">
        <f t="shared" si="0"/>
        <v>0</v>
      </c>
      <c r="AM19" s="279">
        <f t="shared" si="0"/>
        <v>0</v>
      </c>
      <c r="AN19" s="279">
        <f t="shared" si="0"/>
        <v>0</v>
      </c>
      <c r="AO19" s="279">
        <f t="shared" si="0"/>
        <v>0</v>
      </c>
      <c r="AP19" s="279">
        <f t="shared" si="0"/>
        <v>0</v>
      </c>
      <c r="AQ19" s="279">
        <f t="shared" si="0"/>
        <v>0</v>
      </c>
      <c r="AR19" s="279">
        <f t="shared" si="0"/>
        <v>0</v>
      </c>
      <c r="AS19" s="279">
        <f t="shared" si="0"/>
        <v>0</v>
      </c>
      <c r="AT19" s="279">
        <f t="shared" si="0"/>
        <v>0</v>
      </c>
      <c r="AU19" s="280">
        <f t="shared" si="6"/>
        <v>0</v>
      </c>
      <c r="AV19" s="280">
        <f t="shared" si="7"/>
        <v>0</v>
      </c>
      <c r="AW19" s="280">
        <f t="shared" si="1"/>
        <v>0</v>
      </c>
      <c r="AX19" s="280">
        <f t="shared" si="1"/>
        <v>0</v>
      </c>
      <c r="AY19" s="280">
        <f t="shared" si="1"/>
        <v>0</v>
      </c>
      <c r="AZ19" s="280">
        <f t="shared" si="8"/>
        <v>0</v>
      </c>
      <c r="BA19" s="280">
        <f t="shared" si="2"/>
        <v>0</v>
      </c>
      <c r="BB19" s="280">
        <f t="shared" si="2"/>
        <v>0</v>
      </c>
      <c r="BC19" s="280">
        <f t="shared" si="2"/>
        <v>0</v>
      </c>
      <c r="BD19" s="280">
        <f t="shared" si="2"/>
        <v>0</v>
      </c>
      <c r="BE19" s="280">
        <f t="shared" si="2"/>
        <v>0</v>
      </c>
      <c r="BF19" s="280">
        <f t="shared" si="2"/>
        <v>0</v>
      </c>
      <c r="BG19" s="280">
        <f t="shared" si="2"/>
        <v>0</v>
      </c>
      <c r="BH19" s="280">
        <f t="shared" si="2"/>
        <v>0</v>
      </c>
      <c r="BI19" s="280">
        <f t="shared" si="2"/>
        <v>0</v>
      </c>
      <c r="BJ19" s="280">
        <f t="shared" si="2"/>
        <v>0</v>
      </c>
      <c r="BK19" s="280">
        <f t="shared" si="2"/>
        <v>0</v>
      </c>
      <c r="BL19" s="279">
        <f t="shared" si="9"/>
        <v>0</v>
      </c>
    </row>
    <row r="20" spans="1:66" x14ac:dyDescent="0.25">
      <c r="A20" s="268" t="s">
        <v>164</v>
      </c>
      <c r="B20" s="175">
        <v>0</v>
      </c>
      <c r="C20" s="175">
        <v>0</v>
      </c>
      <c r="D20" s="272">
        <v>6841.16</v>
      </c>
      <c r="E20" s="272">
        <v>6841.16</v>
      </c>
      <c r="F20" s="272">
        <v>6841.16</v>
      </c>
      <c r="G20" s="272">
        <v>6841.16</v>
      </c>
      <c r="H20" s="272">
        <v>6841.16</v>
      </c>
      <c r="I20" s="272">
        <v>6841.16</v>
      </c>
      <c r="J20" s="272">
        <v>6841.16</v>
      </c>
      <c r="K20" s="272">
        <v>6841.16</v>
      </c>
      <c r="L20" s="272">
        <v>6841.16</v>
      </c>
      <c r="M20" s="272">
        <v>6841.16</v>
      </c>
      <c r="N20" s="272">
        <v>6841.16</v>
      </c>
      <c r="O20" s="272">
        <v>6841.16</v>
      </c>
      <c r="P20" s="272">
        <f t="shared" si="3"/>
        <v>82093.920000000027</v>
      </c>
      <c r="Q20" s="272">
        <v>6841.16</v>
      </c>
      <c r="R20" s="272">
        <v>6841.16</v>
      </c>
      <c r="S20" s="272">
        <v>6841.16</v>
      </c>
      <c r="T20" s="272">
        <v>6841.16</v>
      </c>
      <c r="U20" s="272">
        <v>6841.16</v>
      </c>
      <c r="V20" s="272">
        <v>6841.16</v>
      </c>
      <c r="W20" s="272">
        <v>6841.16</v>
      </c>
      <c r="X20" s="272">
        <v>6841.16</v>
      </c>
      <c r="Y20" s="272">
        <v>6841.16</v>
      </c>
      <c r="Z20" s="272">
        <v>6841.16</v>
      </c>
      <c r="AA20" s="272">
        <v>6841.16</v>
      </c>
      <c r="AB20" s="272">
        <v>6841.16</v>
      </c>
      <c r="AC20" s="272">
        <v>6841.16</v>
      </c>
      <c r="AD20" s="272">
        <v>6841.16</v>
      </c>
      <c r="AE20" s="272">
        <v>6841.16</v>
      </c>
      <c r="AF20" s="272">
        <v>6841.16</v>
      </c>
      <c r="AG20" s="170">
        <f t="shared" si="4"/>
        <v>82093.920000000027</v>
      </c>
      <c r="AH20" s="170"/>
      <c r="AI20" s="279">
        <f t="shared" si="5"/>
        <v>0</v>
      </c>
      <c r="AJ20" s="279">
        <f t="shared" si="0"/>
        <v>0</v>
      </c>
      <c r="AK20" s="279">
        <f t="shared" si="0"/>
        <v>0</v>
      </c>
      <c r="AL20" s="279">
        <f t="shared" si="0"/>
        <v>0</v>
      </c>
      <c r="AM20" s="279">
        <f t="shared" si="0"/>
        <v>0</v>
      </c>
      <c r="AN20" s="279">
        <f t="shared" si="0"/>
        <v>0</v>
      </c>
      <c r="AO20" s="279">
        <f t="shared" si="0"/>
        <v>0</v>
      </c>
      <c r="AP20" s="279">
        <f t="shared" si="0"/>
        <v>0</v>
      </c>
      <c r="AQ20" s="279">
        <f t="shared" si="0"/>
        <v>0</v>
      </c>
      <c r="AR20" s="279">
        <f t="shared" si="0"/>
        <v>0</v>
      </c>
      <c r="AS20" s="279">
        <f t="shared" si="0"/>
        <v>0</v>
      </c>
      <c r="AT20" s="279">
        <f t="shared" si="0"/>
        <v>0</v>
      </c>
      <c r="AU20" s="280">
        <f t="shared" si="6"/>
        <v>0</v>
      </c>
      <c r="AV20" s="280">
        <f t="shared" si="7"/>
        <v>0</v>
      </c>
      <c r="AW20" s="280">
        <f t="shared" si="1"/>
        <v>0</v>
      </c>
      <c r="AX20" s="280">
        <f t="shared" si="1"/>
        <v>0</v>
      </c>
      <c r="AY20" s="280">
        <f t="shared" si="1"/>
        <v>0</v>
      </c>
      <c r="AZ20" s="280">
        <f t="shared" si="8"/>
        <v>0</v>
      </c>
      <c r="BA20" s="280">
        <f t="shared" si="2"/>
        <v>0</v>
      </c>
      <c r="BB20" s="280">
        <f t="shared" si="2"/>
        <v>0</v>
      </c>
      <c r="BC20" s="280">
        <f t="shared" si="2"/>
        <v>0</v>
      </c>
      <c r="BD20" s="280">
        <f t="shared" si="2"/>
        <v>0</v>
      </c>
      <c r="BE20" s="280">
        <f t="shared" si="2"/>
        <v>0</v>
      </c>
      <c r="BF20" s="280">
        <f t="shared" si="2"/>
        <v>0</v>
      </c>
      <c r="BG20" s="280">
        <f t="shared" si="2"/>
        <v>0</v>
      </c>
      <c r="BH20" s="280">
        <f t="shared" si="2"/>
        <v>0</v>
      </c>
      <c r="BI20" s="280">
        <f t="shared" si="2"/>
        <v>0</v>
      </c>
      <c r="BJ20" s="280">
        <f t="shared" si="2"/>
        <v>0</v>
      </c>
      <c r="BK20" s="280">
        <f t="shared" si="2"/>
        <v>0</v>
      </c>
      <c r="BL20" s="279">
        <f t="shared" si="9"/>
        <v>0</v>
      </c>
    </row>
    <row r="21" spans="1:66" x14ac:dyDescent="0.25">
      <c r="A21" s="268" t="s">
        <v>165</v>
      </c>
      <c r="B21" s="175">
        <v>0</v>
      </c>
      <c r="C21" s="175">
        <v>0</v>
      </c>
      <c r="D21" s="272">
        <v>1147820.93</v>
      </c>
      <c r="E21" s="272">
        <v>1147820.93</v>
      </c>
      <c r="F21" s="272">
        <v>1147820.93</v>
      </c>
      <c r="G21" s="272">
        <v>1147820.93</v>
      </c>
      <c r="H21" s="272">
        <v>1147820.93</v>
      </c>
      <c r="I21" s="272">
        <v>1147820.93</v>
      </c>
      <c r="J21" s="272">
        <v>1149455.92</v>
      </c>
      <c r="K21" s="272">
        <v>1175731.0999999999</v>
      </c>
      <c r="L21" s="272">
        <v>1207571.2899999998</v>
      </c>
      <c r="M21" s="272">
        <v>1214771.2899999998</v>
      </c>
      <c r="N21" s="272">
        <v>1214771.2899999998</v>
      </c>
      <c r="O21" s="272">
        <v>1214771.2899999998</v>
      </c>
      <c r="P21" s="272">
        <f t="shared" si="3"/>
        <v>14063997.759999996</v>
      </c>
      <c r="Q21" s="272">
        <v>1214771.2899999998</v>
      </c>
      <c r="R21" s="272">
        <v>1214771.2899999998</v>
      </c>
      <c r="S21" s="272">
        <v>1214771.2899999998</v>
      </c>
      <c r="T21" s="272">
        <v>1214771.2899999998</v>
      </c>
      <c r="U21" s="272">
        <v>1214771.2899999998</v>
      </c>
      <c r="V21" s="272">
        <v>1214771.2899999998</v>
      </c>
      <c r="W21" s="272">
        <v>1214771.2899999998</v>
      </c>
      <c r="X21" s="272">
        <v>1214771.2899999998</v>
      </c>
      <c r="Y21" s="272">
        <v>1214771.2899999998</v>
      </c>
      <c r="Z21" s="272">
        <v>1214771.2899999998</v>
      </c>
      <c r="AA21" s="272">
        <v>1214771.2899999998</v>
      </c>
      <c r="AB21" s="272">
        <v>1214771.2899999998</v>
      </c>
      <c r="AC21" s="272">
        <v>1214771.2899999998</v>
      </c>
      <c r="AD21" s="272">
        <v>1214771.2899999998</v>
      </c>
      <c r="AE21" s="272">
        <v>1214771.2899999998</v>
      </c>
      <c r="AF21" s="272">
        <v>1214771.2899999998</v>
      </c>
      <c r="AG21" s="170">
        <f t="shared" si="4"/>
        <v>14577255.479999995</v>
      </c>
      <c r="AH21" s="170"/>
      <c r="AI21" s="279">
        <f t="shared" si="5"/>
        <v>0</v>
      </c>
      <c r="AJ21" s="279">
        <f t="shared" si="5"/>
        <v>0</v>
      </c>
      <c r="AK21" s="279">
        <f t="shared" si="5"/>
        <v>0</v>
      </c>
      <c r="AL21" s="279">
        <f t="shared" si="5"/>
        <v>0</v>
      </c>
      <c r="AM21" s="279">
        <f t="shared" si="5"/>
        <v>0</v>
      </c>
      <c r="AN21" s="279">
        <f t="shared" si="5"/>
        <v>0</v>
      </c>
      <c r="AO21" s="279">
        <f t="shared" si="5"/>
        <v>0</v>
      </c>
      <c r="AP21" s="279">
        <f t="shared" si="5"/>
        <v>0</v>
      </c>
      <c r="AQ21" s="279">
        <f t="shared" si="5"/>
        <v>0</v>
      </c>
      <c r="AR21" s="279">
        <f t="shared" si="5"/>
        <v>0</v>
      </c>
      <c r="AS21" s="279">
        <f t="shared" si="5"/>
        <v>0</v>
      </c>
      <c r="AT21" s="279">
        <f t="shared" si="5"/>
        <v>0</v>
      </c>
      <c r="AU21" s="280">
        <f t="shared" si="6"/>
        <v>0</v>
      </c>
      <c r="AV21" s="280">
        <f t="shared" si="7"/>
        <v>0</v>
      </c>
      <c r="AW21" s="280">
        <f t="shared" si="7"/>
        <v>0</v>
      </c>
      <c r="AX21" s="280">
        <f t="shared" si="7"/>
        <v>0</v>
      </c>
      <c r="AY21" s="280">
        <f t="shared" si="7"/>
        <v>0</v>
      </c>
      <c r="AZ21" s="280">
        <f t="shared" si="8"/>
        <v>0</v>
      </c>
      <c r="BA21" s="280">
        <f t="shared" si="8"/>
        <v>0</v>
      </c>
      <c r="BB21" s="280">
        <f t="shared" si="8"/>
        <v>0</v>
      </c>
      <c r="BC21" s="280">
        <f t="shared" si="8"/>
        <v>0</v>
      </c>
      <c r="BD21" s="280">
        <f t="shared" si="8"/>
        <v>0</v>
      </c>
      <c r="BE21" s="280">
        <f t="shared" si="8"/>
        <v>0</v>
      </c>
      <c r="BF21" s="280">
        <f t="shared" si="8"/>
        <v>0</v>
      </c>
      <c r="BG21" s="280">
        <f t="shared" si="8"/>
        <v>0</v>
      </c>
      <c r="BH21" s="280">
        <f t="shared" si="8"/>
        <v>0</v>
      </c>
      <c r="BI21" s="280">
        <f t="shared" si="8"/>
        <v>0</v>
      </c>
      <c r="BJ21" s="280">
        <f t="shared" si="8"/>
        <v>0</v>
      </c>
      <c r="BK21" s="280">
        <f t="shared" si="8"/>
        <v>0</v>
      </c>
      <c r="BL21" s="279">
        <f t="shared" si="9"/>
        <v>0</v>
      </c>
      <c r="BN21" s="279">
        <f>BL21</f>
        <v>0</v>
      </c>
    </row>
    <row r="22" spans="1:66" x14ac:dyDescent="0.25">
      <c r="A22" s="268" t="s">
        <v>166</v>
      </c>
      <c r="B22" s="175">
        <v>0</v>
      </c>
      <c r="C22" s="175">
        <v>0</v>
      </c>
      <c r="D22" s="272">
        <v>53141.73</v>
      </c>
      <c r="E22" s="272">
        <v>53141.73</v>
      </c>
      <c r="F22" s="272">
        <v>53141.73</v>
      </c>
      <c r="G22" s="272">
        <v>53141.73</v>
      </c>
      <c r="H22" s="272">
        <v>53141.73</v>
      </c>
      <c r="I22" s="272">
        <v>53141.73</v>
      </c>
      <c r="J22" s="272">
        <v>53141.73</v>
      </c>
      <c r="K22" s="272">
        <v>53141.73</v>
      </c>
      <c r="L22" s="272">
        <v>53141.73</v>
      </c>
      <c r="M22" s="272">
        <v>53141.73</v>
      </c>
      <c r="N22" s="272">
        <v>53141.73</v>
      </c>
      <c r="O22" s="272">
        <v>53141.73</v>
      </c>
      <c r="P22" s="272">
        <f t="shared" si="3"/>
        <v>637700.75999999989</v>
      </c>
      <c r="Q22" s="272">
        <v>53141.73</v>
      </c>
      <c r="R22" s="272">
        <v>53141.73</v>
      </c>
      <c r="S22" s="272">
        <v>53141.73</v>
      </c>
      <c r="T22" s="272">
        <v>53141.73</v>
      </c>
      <c r="U22" s="272">
        <v>53141.73</v>
      </c>
      <c r="V22" s="272">
        <v>53141.73</v>
      </c>
      <c r="W22" s="272">
        <v>53141.73</v>
      </c>
      <c r="X22" s="272">
        <v>53141.73</v>
      </c>
      <c r="Y22" s="272">
        <v>53141.73</v>
      </c>
      <c r="Z22" s="272">
        <v>53141.73</v>
      </c>
      <c r="AA22" s="272">
        <v>53141.73</v>
      </c>
      <c r="AB22" s="272">
        <v>53141.73</v>
      </c>
      <c r="AC22" s="272">
        <v>53141.73</v>
      </c>
      <c r="AD22" s="272">
        <v>53141.73</v>
      </c>
      <c r="AE22" s="272">
        <v>53141.73</v>
      </c>
      <c r="AF22" s="272">
        <v>53141.73</v>
      </c>
      <c r="AG22" s="170">
        <f t="shared" si="4"/>
        <v>637700.75999999989</v>
      </c>
      <c r="AH22" s="170"/>
      <c r="AI22" s="279">
        <f t="shared" si="5"/>
        <v>0</v>
      </c>
      <c r="AJ22" s="279">
        <f t="shared" si="5"/>
        <v>0</v>
      </c>
      <c r="AK22" s="279">
        <f t="shared" si="5"/>
        <v>0</v>
      </c>
      <c r="AL22" s="279">
        <f t="shared" si="5"/>
        <v>0</v>
      </c>
      <c r="AM22" s="279">
        <f t="shared" si="5"/>
        <v>0</v>
      </c>
      <c r="AN22" s="279">
        <f t="shared" si="5"/>
        <v>0</v>
      </c>
      <c r="AO22" s="279">
        <f t="shared" si="5"/>
        <v>0</v>
      </c>
      <c r="AP22" s="279">
        <f t="shared" si="5"/>
        <v>0</v>
      </c>
      <c r="AQ22" s="279">
        <f t="shared" si="5"/>
        <v>0</v>
      </c>
      <c r="AR22" s="279">
        <f t="shared" si="5"/>
        <v>0</v>
      </c>
      <c r="AS22" s="279">
        <f t="shared" si="5"/>
        <v>0</v>
      </c>
      <c r="AT22" s="279">
        <f t="shared" si="5"/>
        <v>0</v>
      </c>
      <c r="AU22" s="280">
        <f t="shared" si="6"/>
        <v>0</v>
      </c>
      <c r="AV22" s="280">
        <f t="shared" si="7"/>
        <v>0</v>
      </c>
      <c r="AW22" s="280">
        <f t="shared" si="7"/>
        <v>0</v>
      </c>
      <c r="AX22" s="280">
        <f t="shared" si="7"/>
        <v>0</v>
      </c>
      <c r="AY22" s="280">
        <f t="shared" si="7"/>
        <v>0</v>
      </c>
      <c r="AZ22" s="280">
        <f t="shared" si="8"/>
        <v>0</v>
      </c>
      <c r="BA22" s="280">
        <f t="shared" si="8"/>
        <v>0</v>
      </c>
      <c r="BB22" s="280">
        <f t="shared" si="8"/>
        <v>0</v>
      </c>
      <c r="BC22" s="280">
        <f t="shared" si="8"/>
        <v>0</v>
      </c>
      <c r="BD22" s="280">
        <f t="shared" si="8"/>
        <v>0</v>
      </c>
      <c r="BE22" s="280">
        <f t="shared" si="8"/>
        <v>0</v>
      </c>
      <c r="BF22" s="280">
        <f t="shared" si="8"/>
        <v>0</v>
      </c>
      <c r="BG22" s="280">
        <f t="shared" si="8"/>
        <v>0</v>
      </c>
      <c r="BH22" s="280">
        <f t="shared" si="8"/>
        <v>0</v>
      </c>
      <c r="BI22" s="280">
        <f t="shared" si="8"/>
        <v>0</v>
      </c>
      <c r="BJ22" s="280">
        <f t="shared" si="8"/>
        <v>0</v>
      </c>
      <c r="BK22" s="280">
        <f t="shared" si="8"/>
        <v>0</v>
      </c>
      <c r="BL22" s="279">
        <f t="shared" si="9"/>
        <v>0</v>
      </c>
    </row>
    <row r="23" spans="1:66" x14ac:dyDescent="0.25">
      <c r="A23" s="268" t="s">
        <v>167</v>
      </c>
      <c r="B23" s="175">
        <v>5.0000000000000001E-4</v>
      </c>
      <c r="C23" s="175">
        <v>4.0000000000000002E-4</v>
      </c>
      <c r="D23" s="272">
        <v>4677142.79</v>
      </c>
      <c r="E23" s="272">
        <v>4677142.79</v>
      </c>
      <c r="F23" s="272">
        <v>4677142.79</v>
      </c>
      <c r="G23" s="272">
        <v>4677142.79</v>
      </c>
      <c r="H23" s="272">
        <v>4677142.79</v>
      </c>
      <c r="I23" s="272">
        <v>4677142.79</v>
      </c>
      <c r="J23" s="272">
        <v>4677142.79</v>
      </c>
      <c r="K23" s="272">
        <v>4677142.79</v>
      </c>
      <c r="L23" s="272">
        <v>4677142.79</v>
      </c>
      <c r="M23" s="272">
        <v>4677142.79</v>
      </c>
      <c r="N23" s="272">
        <v>4677142.79</v>
      </c>
      <c r="O23" s="272">
        <v>4677142.79</v>
      </c>
      <c r="P23" s="272">
        <f t="shared" si="3"/>
        <v>56125713.479999997</v>
      </c>
      <c r="Q23" s="272">
        <v>4677142.79</v>
      </c>
      <c r="R23" s="272">
        <v>4378900.2949999999</v>
      </c>
      <c r="S23" s="272">
        <v>4080657.8</v>
      </c>
      <c r="T23" s="272">
        <v>4080657.8</v>
      </c>
      <c r="U23" s="272">
        <v>4080657.8</v>
      </c>
      <c r="V23" s="272">
        <v>4080657.8</v>
      </c>
      <c r="W23" s="272">
        <v>4080657.8</v>
      </c>
      <c r="X23" s="272">
        <v>4080657.8</v>
      </c>
      <c r="Y23" s="272">
        <v>4080657.8</v>
      </c>
      <c r="Z23" s="272">
        <v>4080657.8</v>
      </c>
      <c r="AA23" s="272">
        <v>4080657.8</v>
      </c>
      <c r="AB23" s="272">
        <v>4080657.8</v>
      </c>
      <c r="AC23" s="272">
        <v>4080657.8</v>
      </c>
      <c r="AD23" s="272">
        <v>4080657.8</v>
      </c>
      <c r="AE23" s="272">
        <v>4080657.8</v>
      </c>
      <c r="AF23" s="272">
        <v>4080657.8</v>
      </c>
      <c r="AG23" s="170">
        <f t="shared" si="4"/>
        <v>48967893.599999994</v>
      </c>
      <c r="AH23" s="170"/>
      <c r="AI23" s="279">
        <f t="shared" si="5"/>
        <v>194.88</v>
      </c>
      <c r="AJ23" s="279">
        <f t="shared" si="5"/>
        <v>194.88</v>
      </c>
      <c r="AK23" s="279">
        <f t="shared" si="5"/>
        <v>194.88</v>
      </c>
      <c r="AL23" s="279">
        <f t="shared" si="5"/>
        <v>194.88</v>
      </c>
      <c r="AM23" s="279">
        <f t="shared" si="5"/>
        <v>194.88</v>
      </c>
      <c r="AN23" s="279">
        <f t="shared" si="5"/>
        <v>194.88</v>
      </c>
      <c r="AO23" s="279">
        <f t="shared" si="5"/>
        <v>194.88</v>
      </c>
      <c r="AP23" s="279">
        <f t="shared" si="5"/>
        <v>194.88</v>
      </c>
      <c r="AQ23" s="279">
        <f t="shared" si="5"/>
        <v>194.88</v>
      </c>
      <c r="AR23" s="279">
        <f t="shared" si="5"/>
        <v>194.88</v>
      </c>
      <c r="AS23" s="279">
        <f t="shared" si="5"/>
        <v>194.88</v>
      </c>
      <c r="AT23" s="279">
        <f t="shared" si="5"/>
        <v>194.88</v>
      </c>
      <c r="AU23" s="280">
        <f t="shared" si="6"/>
        <v>2338.5600000000004</v>
      </c>
      <c r="AV23" s="280">
        <f t="shared" si="7"/>
        <v>194.88</v>
      </c>
      <c r="AW23" s="280">
        <f t="shared" si="7"/>
        <v>182.45</v>
      </c>
      <c r="AX23" s="280">
        <f t="shared" si="7"/>
        <v>170.03</v>
      </c>
      <c r="AY23" s="280">
        <f t="shared" si="7"/>
        <v>170.03</v>
      </c>
      <c r="AZ23" s="280">
        <f t="shared" si="8"/>
        <v>136.02000000000001</v>
      </c>
      <c r="BA23" s="280">
        <f t="shared" si="8"/>
        <v>136.02000000000001</v>
      </c>
      <c r="BB23" s="280">
        <f t="shared" si="8"/>
        <v>136.02000000000001</v>
      </c>
      <c r="BC23" s="280">
        <f t="shared" si="8"/>
        <v>136.02000000000001</v>
      </c>
      <c r="BD23" s="280">
        <f t="shared" si="8"/>
        <v>136.02000000000001</v>
      </c>
      <c r="BE23" s="280">
        <f t="shared" si="8"/>
        <v>136.02000000000001</v>
      </c>
      <c r="BF23" s="280">
        <f t="shared" si="8"/>
        <v>136.02000000000001</v>
      </c>
      <c r="BG23" s="280">
        <f t="shared" si="8"/>
        <v>136.02000000000001</v>
      </c>
      <c r="BH23" s="280">
        <f t="shared" si="8"/>
        <v>136.02000000000001</v>
      </c>
      <c r="BI23" s="280">
        <f t="shared" si="8"/>
        <v>136.02000000000001</v>
      </c>
      <c r="BJ23" s="280">
        <f t="shared" si="8"/>
        <v>136.02000000000001</v>
      </c>
      <c r="BK23" s="280">
        <f t="shared" si="8"/>
        <v>136.02000000000001</v>
      </c>
      <c r="BL23" s="279">
        <f t="shared" si="9"/>
        <v>1632.24</v>
      </c>
    </row>
    <row r="24" spans="1:66" x14ac:dyDescent="0.25">
      <c r="A24" s="268" t="s">
        <v>168</v>
      </c>
      <c r="B24" s="175">
        <v>6.6999999999999994E-3</v>
      </c>
      <c r="C24" s="175">
        <v>6.3E-3</v>
      </c>
      <c r="D24" s="272">
        <v>2309727.39</v>
      </c>
      <c r="E24" s="272">
        <v>2309727.39</v>
      </c>
      <c r="F24" s="272">
        <v>2309727.39</v>
      </c>
      <c r="G24" s="272">
        <v>2309727.39</v>
      </c>
      <c r="H24" s="272">
        <v>2309727.39</v>
      </c>
      <c r="I24" s="272">
        <v>2309727.39</v>
      </c>
      <c r="J24" s="272">
        <v>2309727.39</v>
      </c>
      <c r="K24" s="272">
        <v>2309727.39</v>
      </c>
      <c r="L24" s="272">
        <v>2309727.39</v>
      </c>
      <c r="M24" s="272">
        <v>2309727.39</v>
      </c>
      <c r="N24" s="272">
        <v>2309727.39</v>
      </c>
      <c r="O24" s="272">
        <v>2309727.39</v>
      </c>
      <c r="P24" s="272">
        <f t="shared" si="3"/>
        <v>27716728.680000003</v>
      </c>
      <c r="Q24" s="272">
        <v>2309727.39</v>
      </c>
      <c r="R24" s="272">
        <v>2276050.4450000003</v>
      </c>
      <c r="S24" s="272">
        <v>2242373.5</v>
      </c>
      <c r="T24" s="272">
        <v>2242373.5</v>
      </c>
      <c r="U24" s="272">
        <v>2242373.5</v>
      </c>
      <c r="V24" s="272">
        <v>2242373.5</v>
      </c>
      <c r="W24" s="272">
        <v>2242373.5</v>
      </c>
      <c r="X24" s="272">
        <v>2242373.5</v>
      </c>
      <c r="Y24" s="272">
        <v>2242373.5</v>
      </c>
      <c r="Z24" s="272">
        <v>2242373.5</v>
      </c>
      <c r="AA24" s="272">
        <v>2242373.5</v>
      </c>
      <c r="AB24" s="272">
        <v>2242373.5</v>
      </c>
      <c r="AC24" s="272">
        <v>2242373.5</v>
      </c>
      <c r="AD24" s="272">
        <v>2242373.5</v>
      </c>
      <c r="AE24" s="272">
        <v>2242373.5</v>
      </c>
      <c r="AF24" s="272">
        <v>2242373.5</v>
      </c>
      <c r="AG24" s="170">
        <f t="shared" si="4"/>
        <v>26908482</v>
      </c>
      <c r="AH24" s="170"/>
      <c r="AI24" s="279">
        <f t="shared" si="5"/>
        <v>1289.5999999999999</v>
      </c>
      <c r="AJ24" s="279">
        <f t="shared" si="5"/>
        <v>1289.5999999999999</v>
      </c>
      <c r="AK24" s="279">
        <f t="shared" si="5"/>
        <v>1289.5999999999999</v>
      </c>
      <c r="AL24" s="279">
        <f t="shared" si="5"/>
        <v>1289.5999999999999</v>
      </c>
      <c r="AM24" s="279">
        <f t="shared" si="5"/>
        <v>1289.5999999999999</v>
      </c>
      <c r="AN24" s="279">
        <f t="shared" si="5"/>
        <v>1289.5999999999999</v>
      </c>
      <c r="AO24" s="279">
        <f t="shared" si="5"/>
        <v>1289.5999999999999</v>
      </c>
      <c r="AP24" s="279">
        <f t="shared" si="5"/>
        <v>1289.5999999999999</v>
      </c>
      <c r="AQ24" s="279">
        <f t="shared" si="5"/>
        <v>1289.5999999999999</v>
      </c>
      <c r="AR24" s="279">
        <f t="shared" si="5"/>
        <v>1289.5999999999999</v>
      </c>
      <c r="AS24" s="279">
        <f t="shared" si="5"/>
        <v>1289.5999999999999</v>
      </c>
      <c r="AT24" s="279">
        <f t="shared" si="5"/>
        <v>1289.5999999999999</v>
      </c>
      <c r="AU24" s="280">
        <f t="shared" si="6"/>
        <v>15475.200000000003</v>
      </c>
      <c r="AV24" s="280">
        <f t="shared" si="7"/>
        <v>1289.5999999999999</v>
      </c>
      <c r="AW24" s="280">
        <f t="shared" si="7"/>
        <v>1270.79</v>
      </c>
      <c r="AX24" s="280">
        <f t="shared" si="7"/>
        <v>1251.99</v>
      </c>
      <c r="AY24" s="280">
        <f t="shared" si="7"/>
        <v>1251.99</v>
      </c>
      <c r="AZ24" s="280">
        <f t="shared" si="8"/>
        <v>1177.25</v>
      </c>
      <c r="BA24" s="280">
        <f t="shared" si="8"/>
        <v>1177.25</v>
      </c>
      <c r="BB24" s="280">
        <f t="shared" si="8"/>
        <v>1177.25</v>
      </c>
      <c r="BC24" s="280">
        <f t="shared" si="8"/>
        <v>1177.25</v>
      </c>
      <c r="BD24" s="280">
        <f t="shared" si="8"/>
        <v>1177.25</v>
      </c>
      <c r="BE24" s="280">
        <f t="shared" si="8"/>
        <v>1177.25</v>
      </c>
      <c r="BF24" s="280">
        <f t="shared" si="8"/>
        <v>1177.25</v>
      </c>
      <c r="BG24" s="280">
        <f t="shared" si="8"/>
        <v>1177.25</v>
      </c>
      <c r="BH24" s="280">
        <f t="shared" si="8"/>
        <v>1177.25</v>
      </c>
      <c r="BI24" s="280">
        <f t="shared" si="8"/>
        <v>1177.25</v>
      </c>
      <c r="BJ24" s="280">
        <f t="shared" si="8"/>
        <v>1177.25</v>
      </c>
      <c r="BK24" s="280">
        <f t="shared" si="8"/>
        <v>1177.25</v>
      </c>
      <c r="BL24" s="279">
        <f t="shared" si="9"/>
        <v>14127</v>
      </c>
    </row>
    <row r="25" spans="1:66" x14ac:dyDescent="0.25">
      <c r="A25" s="268" t="s">
        <v>169</v>
      </c>
      <c r="B25" s="175">
        <v>1.8000000000000002E-2</v>
      </c>
      <c r="C25" s="294">
        <v>2.9899999999999999E-2</v>
      </c>
      <c r="D25" s="272">
        <v>23443613.079999998</v>
      </c>
      <c r="E25" s="272">
        <v>23443613.079999998</v>
      </c>
      <c r="F25" s="272">
        <v>23443613.079999998</v>
      </c>
      <c r="G25" s="272">
        <v>23443613.079999998</v>
      </c>
      <c r="H25" s="272">
        <v>23443613.079999998</v>
      </c>
      <c r="I25" s="272">
        <v>23451066.149999999</v>
      </c>
      <c r="J25" s="272">
        <v>23458519.219999999</v>
      </c>
      <c r="K25" s="272">
        <v>23458519.219999999</v>
      </c>
      <c r="L25" s="272">
        <v>23458519.219999999</v>
      </c>
      <c r="M25" s="272">
        <v>23479519.219999999</v>
      </c>
      <c r="N25" s="272">
        <v>23500519.219999999</v>
      </c>
      <c r="O25" s="272">
        <v>23500519.219999999</v>
      </c>
      <c r="P25" s="272">
        <f t="shared" si="3"/>
        <v>281525246.87</v>
      </c>
      <c r="Q25" s="272">
        <v>23500519.219999999</v>
      </c>
      <c r="R25" s="272">
        <v>23500519.219999999</v>
      </c>
      <c r="S25" s="272">
        <v>23500519.219999999</v>
      </c>
      <c r="T25" s="272">
        <v>23500519.219999999</v>
      </c>
      <c r="U25" s="272">
        <v>23537677.309999999</v>
      </c>
      <c r="V25" s="272">
        <v>23574835.399999999</v>
      </c>
      <c r="W25" s="272">
        <v>23574835.399999999</v>
      </c>
      <c r="X25" s="272">
        <v>23574835.399999999</v>
      </c>
      <c r="Y25" s="272">
        <v>23574835.399999999</v>
      </c>
      <c r="Z25" s="272">
        <v>23648455.884999998</v>
      </c>
      <c r="AA25" s="272">
        <v>23722076.369999997</v>
      </c>
      <c r="AB25" s="272">
        <v>23722076.369999997</v>
      </c>
      <c r="AC25" s="272">
        <v>23722076.369999997</v>
      </c>
      <c r="AD25" s="272">
        <v>23722076.369999997</v>
      </c>
      <c r="AE25" s="272">
        <v>23722076.369999997</v>
      </c>
      <c r="AF25" s="272">
        <v>23722076.369999997</v>
      </c>
      <c r="AG25" s="170">
        <f t="shared" si="4"/>
        <v>283817933.01499999</v>
      </c>
      <c r="AH25" s="170"/>
      <c r="AI25" s="279">
        <f t="shared" si="5"/>
        <v>35165.42</v>
      </c>
      <c r="AJ25" s="279">
        <f t="shared" si="5"/>
        <v>35165.42</v>
      </c>
      <c r="AK25" s="279">
        <f t="shared" si="5"/>
        <v>35165.42</v>
      </c>
      <c r="AL25" s="279">
        <f t="shared" si="5"/>
        <v>35165.42</v>
      </c>
      <c r="AM25" s="279">
        <f t="shared" si="5"/>
        <v>35165.42</v>
      </c>
      <c r="AN25" s="279">
        <f t="shared" si="5"/>
        <v>35176.6</v>
      </c>
      <c r="AO25" s="279">
        <f t="shared" si="5"/>
        <v>35187.78</v>
      </c>
      <c r="AP25" s="279">
        <f t="shared" si="5"/>
        <v>35187.78</v>
      </c>
      <c r="AQ25" s="279">
        <f t="shared" si="5"/>
        <v>35187.78</v>
      </c>
      <c r="AR25" s="279">
        <f t="shared" si="5"/>
        <v>35219.279999999999</v>
      </c>
      <c r="AS25" s="279">
        <f t="shared" si="5"/>
        <v>35250.78</v>
      </c>
      <c r="AT25" s="279">
        <f t="shared" si="5"/>
        <v>35250.78</v>
      </c>
      <c r="AU25" s="280">
        <f t="shared" si="6"/>
        <v>422287.88000000012</v>
      </c>
      <c r="AV25" s="280">
        <f t="shared" si="7"/>
        <v>35250.78</v>
      </c>
      <c r="AW25" s="280">
        <f t="shared" si="7"/>
        <v>35250.78</v>
      </c>
      <c r="AX25" s="280">
        <f t="shared" si="7"/>
        <v>35250.78</v>
      </c>
      <c r="AY25" s="280">
        <f t="shared" si="7"/>
        <v>35250.78</v>
      </c>
      <c r="AZ25" s="280">
        <f t="shared" si="8"/>
        <v>58648.05</v>
      </c>
      <c r="BA25" s="280">
        <f t="shared" si="8"/>
        <v>58740.63</v>
      </c>
      <c r="BB25" s="280">
        <f t="shared" si="8"/>
        <v>58740.63</v>
      </c>
      <c r="BC25" s="280">
        <f t="shared" si="8"/>
        <v>58740.63</v>
      </c>
      <c r="BD25" s="280">
        <f t="shared" si="8"/>
        <v>58740.63</v>
      </c>
      <c r="BE25" s="280">
        <f t="shared" si="8"/>
        <v>58924.07</v>
      </c>
      <c r="BF25" s="280">
        <f t="shared" si="8"/>
        <v>59107.51</v>
      </c>
      <c r="BG25" s="280">
        <f t="shared" si="8"/>
        <v>59107.51</v>
      </c>
      <c r="BH25" s="280">
        <f t="shared" si="8"/>
        <v>59107.51</v>
      </c>
      <c r="BI25" s="280">
        <f t="shared" si="8"/>
        <v>59107.51</v>
      </c>
      <c r="BJ25" s="280">
        <f t="shared" si="8"/>
        <v>59107.51</v>
      </c>
      <c r="BK25" s="280">
        <f t="shared" si="8"/>
        <v>59107.51</v>
      </c>
      <c r="BL25" s="279">
        <f t="shared" si="9"/>
        <v>707179.70000000007</v>
      </c>
    </row>
    <row r="26" spans="1:66" x14ac:dyDescent="0.25">
      <c r="A26" s="268" t="s">
        <v>545</v>
      </c>
      <c r="B26" s="175">
        <v>0</v>
      </c>
      <c r="C26" s="294">
        <v>2.9899999999999999E-2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272">
        <v>0</v>
      </c>
      <c r="J26" s="272">
        <v>0</v>
      </c>
      <c r="K26" s="272">
        <v>0</v>
      </c>
      <c r="L26" s="272">
        <v>0</v>
      </c>
      <c r="M26" s="272">
        <v>0</v>
      </c>
      <c r="N26" s="272">
        <v>0</v>
      </c>
      <c r="O26" s="272">
        <v>0</v>
      </c>
      <c r="P26" s="272">
        <f t="shared" si="3"/>
        <v>0</v>
      </c>
      <c r="Q26" s="272">
        <v>0</v>
      </c>
      <c r="R26" s="272">
        <v>0</v>
      </c>
      <c r="S26" s="272">
        <v>0</v>
      </c>
      <c r="T26" s="272">
        <v>0</v>
      </c>
      <c r="U26" s="272">
        <v>0</v>
      </c>
      <c r="V26" s="272">
        <v>0</v>
      </c>
      <c r="W26" s="272">
        <v>0</v>
      </c>
      <c r="X26" s="272">
        <v>0</v>
      </c>
      <c r="Y26" s="272">
        <v>0</v>
      </c>
      <c r="Z26" s="272">
        <v>0</v>
      </c>
      <c r="AA26" s="272">
        <v>0</v>
      </c>
      <c r="AB26" s="272">
        <v>0</v>
      </c>
      <c r="AC26" s="272">
        <v>0</v>
      </c>
      <c r="AD26" s="272">
        <v>0</v>
      </c>
      <c r="AE26" s="272">
        <v>0</v>
      </c>
      <c r="AF26" s="272">
        <v>0</v>
      </c>
      <c r="AG26" s="170">
        <f t="shared" si="4"/>
        <v>0</v>
      </c>
      <c r="AH26" s="170"/>
      <c r="AI26" s="279">
        <f t="shared" si="5"/>
        <v>0</v>
      </c>
      <c r="AJ26" s="279">
        <f t="shared" si="5"/>
        <v>0</v>
      </c>
      <c r="AK26" s="279">
        <f t="shared" si="5"/>
        <v>0</v>
      </c>
      <c r="AL26" s="279">
        <f t="shared" si="5"/>
        <v>0</v>
      </c>
      <c r="AM26" s="279">
        <f t="shared" si="5"/>
        <v>0</v>
      </c>
      <c r="AN26" s="279">
        <f t="shared" si="5"/>
        <v>0</v>
      </c>
      <c r="AO26" s="279">
        <f t="shared" si="5"/>
        <v>0</v>
      </c>
      <c r="AP26" s="279">
        <f t="shared" si="5"/>
        <v>0</v>
      </c>
      <c r="AQ26" s="279">
        <f t="shared" si="5"/>
        <v>0</v>
      </c>
      <c r="AR26" s="279">
        <f t="shared" si="5"/>
        <v>0</v>
      </c>
      <c r="AS26" s="279">
        <f t="shared" si="5"/>
        <v>0</v>
      </c>
      <c r="AT26" s="279">
        <f t="shared" si="5"/>
        <v>0</v>
      </c>
      <c r="AU26" s="280">
        <f t="shared" si="6"/>
        <v>0</v>
      </c>
      <c r="AV26" s="280">
        <f t="shared" si="7"/>
        <v>0</v>
      </c>
      <c r="AW26" s="280">
        <f t="shared" si="7"/>
        <v>0</v>
      </c>
      <c r="AX26" s="280">
        <f t="shared" si="7"/>
        <v>0</v>
      </c>
      <c r="AY26" s="280">
        <f t="shared" si="7"/>
        <v>0</v>
      </c>
      <c r="AZ26" s="280">
        <f t="shared" si="8"/>
        <v>0</v>
      </c>
      <c r="BA26" s="280">
        <f t="shared" si="8"/>
        <v>0</v>
      </c>
      <c r="BB26" s="280">
        <f t="shared" si="8"/>
        <v>0</v>
      </c>
      <c r="BC26" s="280">
        <f t="shared" si="8"/>
        <v>0</v>
      </c>
      <c r="BD26" s="280">
        <f t="shared" si="8"/>
        <v>0</v>
      </c>
      <c r="BE26" s="280">
        <f t="shared" si="8"/>
        <v>0</v>
      </c>
      <c r="BF26" s="280">
        <f t="shared" si="8"/>
        <v>0</v>
      </c>
      <c r="BG26" s="280">
        <f t="shared" si="8"/>
        <v>0</v>
      </c>
      <c r="BH26" s="280">
        <f t="shared" si="8"/>
        <v>0</v>
      </c>
      <c r="BI26" s="280">
        <f t="shared" si="8"/>
        <v>0</v>
      </c>
      <c r="BJ26" s="280">
        <f t="shared" si="8"/>
        <v>0</v>
      </c>
      <c r="BK26" s="280">
        <f t="shared" si="8"/>
        <v>0</v>
      </c>
      <c r="BL26" s="279">
        <f t="shared" si="9"/>
        <v>0</v>
      </c>
      <c r="BN26" s="279">
        <f>BL26</f>
        <v>0</v>
      </c>
    </row>
    <row r="27" spans="1:66" x14ac:dyDescent="0.25">
      <c r="A27" s="268" t="s">
        <v>170</v>
      </c>
      <c r="B27" s="175">
        <v>1.8000000000000002E-2</v>
      </c>
      <c r="C27" s="294">
        <v>2.9899999999999999E-2</v>
      </c>
      <c r="D27" s="272">
        <v>47042.13</v>
      </c>
      <c r="E27" s="272">
        <v>47042.13</v>
      </c>
      <c r="F27" s="272">
        <v>47042.13</v>
      </c>
      <c r="G27" s="272">
        <v>47042.13</v>
      </c>
      <c r="H27" s="272">
        <v>47042.13</v>
      </c>
      <c r="I27" s="272">
        <v>47042.13</v>
      </c>
      <c r="J27" s="272">
        <v>47042.13</v>
      </c>
      <c r="K27" s="272">
        <v>47042.13</v>
      </c>
      <c r="L27" s="272">
        <v>47042.13</v>
      </c>
      <c r="M27" s="272">
        <v>47042.13</v>
      </c>
      <c r="N27" s="272">
        <v>47042.13</v>
      </c>
      <c r="O27" s="272">
        <v>47042.13</v>
      </c>
      <c r="P27" s="272">
        <f t="shared" si="3"/>
        <v>564505.55999999994</v>
      </c>
      <c r="Q27" s="272">
        <v>47042.13</v>
      </c>
      <c r="R27" s="272">
        <v>47042.13</v>
      </c>
      <c r="S27" s="272">
        <v>47042.13</v>
      </c>
      <c r="T27" s="272">
        <v>47042.13</v>
      </c>
      <c r="U27" s="272">
        <v>47042.13</v>
      </c>
      <c r="V27" s="272">
        <v>47042.13</v>
      </c>
      <c r="W27" s="272">
        <v>47042.13</v>
      </c>
      <c r="X27" s="272">
        <v>47042.13</v>
      </c>
      <c r="Y27" s="272">
        <v>47042.13</v>
      </c>
      <c r="Z27" s="272">
        <v>47042.13</v>
      </c>
      <c r="AA27" s="272">
        <v>47042.13</v>
      </c>
      <c r="AB27" s="272">
        <v>47042.13</v>
      </c>
      <c r="AC27" s="272">
        <v>47042.13</v>
      </c>
      <c r="AD27" s="272">
        <v>47042.13</v>
      </c>
      <c r="AE27" s="272">
        <v>47042.13</v>
      </c>
      <c r="AF27" s="272">
        <v>47042.13</v>
      </c>
      <c r="AG27" s="170">
        <f t="shared" si="4"/>
        <v>564505.55999999994</v>
      </c>
      <c r="AH27" s="170"/>
      <c r="AI27" s="279">
        <f t="shared" si="5"/>
        <v>70.56</v>
      </c>
      <c r="AJ27" s="279">
        <f t="shared" si="5"/>
        <v>70.56</v>
      </c>
      <c r="AK27" s="279">
        <f t="shared" si="5"/>
        <v>70.56</v>
      </c>
      <c r="AL27" s="279">
        <f t="shared" si="5"/>
        <v>70.56</v>
      </c>
      <c r="AM27" s="279">
        <f t="shared" si="5"/>
        <v>70.56</v>
      </c>
      <c r="AN27" s="279">
        <f t="shared" si="5"/>
        <v>70.56</v>
      </c>
      <c r="AO27" s="279">
        <f t="shared" si="5"/>
        <v>70.56</v>
      </c>
      <c r="AP27" s="279">
        <f t="shared" si="5"/>
        <v>70.56</v>
      </c>
      <c r="AQ27" s="279">
        <f t="shared" si="5"/>
        <v>70.56</v>
      </c>
      <c r="AR27" s="279">
        <f t="shared" si="5"/>
        <v>70.56</v>
      </c>
      <c r="AS27" s="279">
        <f t="shared" si="5"/>
        <v>70.56</v>
      </c>
      <c r="AT27" s="279">
        <f t="shared" si="5"/>
        <v>70.56</v>
      </c>
      <c r="AU27" s="280">
        <f t="shared" si="6"/>
        <v>846.7199999999998</v>
      </c>
      <c r="AV27" s="280">
        <f t="shared" si="7"/>
        <v>70.56</v>
      </c>
      <c r="AW27" s="280">
        <f t="shared" si="7"/>
        <v>70.56</v>
      </c>
      <c r="AX27" s="280">
        <f t="shared" si="7"/>
        <v>70.56</v>
      </c>
      <c r="AY27" s="280">
        <f t="shared" si="7"/>
        <v>70.56</v>
      </c>
      <c r="AZ27" s="280">
        <f t="shared" si="8"/>
        <v>117.21</v>
      </c>
      <c r="BA27" s="280">
        <f t="shared" si="8"/>
        <v>117.21</v>
      </c>
      <c r="BB27" s="280">
        <f t="shared" si="8"/>
        <v>117.21</v>
      </c>
      <c r="BC27" s="280">
        <f t="shared" si="8"/>
        <v>117.21</v>
      </c>
      <c r="BD27" s="280">
        <f t="shared" si="8"/>
        <v>117.21</v>
      </c>
      <c r="BE27" s="280">
        <f t="shared" si="8"/>
        <v>117.21</v>
      </c>
      <c r="BF27" s="280">
        <f t="shared" si="8"/>
        <v>117.21</v>
      </c>
      <c r="BG27" s="280">
        <f t="shared" si="8"/>
        <v>117.21</v>
      </c>
      <c r="BH27" s="280">
        <f t="shared" si="8"/>
        <v>117.21</v>
      </c>
      <c r="BI27" s="280">
        <f t="shared" si="8"/>
        <v>117.21</v>
      </c>
      <c r="BJ27" s="280">
        <f t="shared" si="8"/>
        <v>117.21</v>
      </c>
      <c r="BK27" s="280">
        <f t="shared" si="8"/>
        <v>117.21</v>
      </c>
      <c r="BL27" s="279">
        <f t="shared" si="9"/>
        <v>1406.5200000000002</v>
      </c>
      <c r="BN27" s="279">
        <f>BL27</f>
        <v>1406.5200000000002</v>
      </c>
    </row>
    <row r="28" spans="1:66" x14ac:dyDescent="0.25">
      <c r="A28" s="268" t="s">
        <v>546</v>
      </c>
      <c r="B28" s="175">
        <v>1.8000000000000002E-2</v>
      </c>
      <c r="C28" s="294">
        <v>2.9899999999999999E-2</v>
      </c>
      <c r="D28" s="272">
        <v>5263749.1200000001</v>
      </c>
      <c r="E28" s="272">
        <v>5263749.1200000001</v>
      </c>
      <c r="F28" s="272">
        <v>5263749.1200000001</v>
      </c>
      <c r="G28" s="272">
        <v>5263749.1200000001</v>
      </c>
      <c r="H28" s="272">
        <v>5263749.1200000001</v>
      </c>
      <c r="I28" s="272">
        <v>5263749.1200000001</v>
      </c>
      <c r="J28" s="272">
        <v>5263749.1200000001</v>
      </c>
      <c r="K28" s="272">
        <v>5263749.1200000001</v>
      </c>
      <c r="L28" s="272">
        <v>5263749.1200000001</v>
      </c>
      <c r="M28" s="272">
        <v>5263749.1200000001</v>
      </c>
      <c r="N28" s="272">
        <v>5263749.1200000001</v>
      </c>
      <c r="O28" s="272">
        <v>5263749.1200000001</v>
      </c>
      <c r="P28" s="272">
        <f t="shared" si="3"/>
        <v>63164989.43999999</v>
      </c>
      <c r="Q28" s="272">
        <v>5263749.1200000001</v>
      </c>
      <c r="R28" s="272">
        <v>5263749.1200000001</v>
      </c>
      <c r="S28" s="272">
        <v>5263749.1200000001</v>
      </c>
      <c r="T28" s="272">
        <v>5263749.1200000001</v>
      </c>
      <c r="U28" s="272">
        <v>5263749.1200000001</v>
      </c>
      <c r="V28" s="272">
        <v>5263749.1200000001</v>
      </c>
      <c r="W28" s="272">
        <v>5263749.1200000001</v>
      </c>
      <c r="X28" s="272">
        <v>5263749.1200000001</v>
      </c>
      <c r="Y28" s="272">
        <v>5263749.1200000001</v>
      </c>
      <c r="Z28" s="272">
        <v>5263749.1200000001</v>
      </c>
      <c r="AA28" s="272">
        <v>5263749.1200000001</v>
      </c>
      <c r="AB28" s="272">
        <v>5263749.1200000001</v>
      </c>
      <c r="AC28" s="272">
        <v>5263749.1200000001</v>
      </c>
      <c r="AD28" s="272">
        <v>5263749.1200000001</v>
      </c>
      <c r="AE28" s="272">
        <v>5263749.1200000001</v>
      </c>
      <c r="AF28" s="272">
        <v>5263749.1200000001</v>
      </c>
      <c r="AG28" s="170">
        <f t="shared" si="4"/>
        <v>63164989.43999999</v>
      </c>
      <c r="AH28" s="170"/>
      <c r="AI28" s="279">
        <f t="shared" si="5"/>
        <v>7895.62</v>
      </c>
      <c r="AJ28" s="279">
        <f t="shared" si="5"/>
        <v>7895.62</v>
      </c>
      <c r="AK28" s="279">
        <f t="shared" si="5"/>
        <v>7895.62</v>
      </c>
      <c r="AL28" s="279">
        <f t="shared" si="5"/>
        <v>7895.62</v>
      </c>
      <c r="AM28" s="279">
        <f t="shared" si="5"/>
        <v>7895.62</v>
      </c>
      <c r="AN28" s="279">
        <f t="shared" si="5"/>
        <v>7895.62</v>
      </c>
      <c r="AO28" s="279">
        <f t="shared" si="5"/>
        <v>7895.62</v>
      </c>
      <c r="AP28" s="279">
        <f t="shared" si="5"/>
        <v>7895.62</v>
      </c>
      <c r="AQ28" s="279">
        <f t="shared" si="5"/>
        <v>7895.62</v>
      </c>
      <c r="AR28" s="279">
        <f t="shared" si="5"/>
        <v>7895.62</v>
      </c>
      <c r="AS28" s="279">
        <f t="shared" si="5"/>
        <v>7895.62</v>
      </c>
      <c r="AT28" s="279">
        <f t="shared" si="5"/>
        <v>7895.62</v>
      </c>
      <c r="AU28" s="280">
        <f t="shared" si="6"/>
        <v>94747.439999999988</v>
      </c>
      <c r="AV28" s="280">
        <f t="shared" si="7"/>
        <v>7895.62</v>
      </c>
      <c r="AW28" s="280">
        <f t="shared" si="7"/>
        <v>7895.62</v>
      </c>
      <c r="AX28" s="280">
        <f t="shared" si="7"/>
        <v>7895.62</v>
      </c>
      <c r="AY28" s="280">
        <f t="shared" si="7"/>
        <v>7895.62</v>
      </c>
      <c r="AZ28" s="280">
        <f t="shared" si="8"/>
        <v>13115.51</v>
      </c>
      <c r="BA28" s="280">
        <f t="shared" si="8"/>
        <v>13115.51</v>
      </c>
      <c r="BB28" s="280">
        <f t="shared" si="8"/>
        <v>13115.51</v>
      </c>
      <c r="BC28" s="280">
        <f t="shared" si="8"/>
        <v>13115.51</v>
      </c>
      <c r="BD28" s="280">
        <f t="shared" si="8"/>
        <v>13115.51</v>
      </c>
      <c r="BE28" s="280">
        <f t="shared" si="8"/>
        <v>13115.51</v>
      </c>
      <c r="BF28" s="280">
        <f t="shared" si="8"/>
        <v>13115.51</v>
      </c>
      <c r="BG28" s="280">
        <f t="shared" si="8"/>
        <v>13115.51</v>
      </c>
      <c r="BH28" s="280">
        <f t="shared" si="8"/>
        <v>13115.51</v>
      </c>
      <c r="BI28" s="280">
        <f t="shared" si="8"/>
        <v>13115.51</v>
      </c>
      <c r="BJ28" s="280">
        <f t="shared" si="8"/>
        <v>13115.51</v>
      </c>
      <c r="BK28" s="280">
        <f t="shared" si="8"/>
        <v>13115.51</v>
      </c>
      <c r="BL28" s="279">
        <f t="shared" si="9"/>
        <v>157386.12</v>
      </c>
      <c r="BN28" s="279">
        <f>BL28</f>
        <v>157386.12</v>
      </c>
    </row>
    <row r="29" spans="1:66" x14ac:dyDescent="0.25">
      <c r="A29" s="268" t="s">
        <v>171</v>
      </c>
      <c r="B29" s="175">
        <v>4.8299999999999996E-2</v>
      </c>
      <c r="C29" s="294">
        <v>4.2999999999999997E-2</v>
      </c>
      <c r="D29" s="272">
        <v>45382543.880000003</v>
      </c>
      <c r="E29" s="272">
        <v>45382543.880000003</v>
      </c>
      <c r="F29" s="272">
        <v>45382543.880000003</v>
      </c>
      <c r="G29" s="272">
        <v>45382543.880000003</v>
      </c>
      <c r="H29" s="272">
        <v>45382543.880000003</v>
      </c>
      <c r="I29" s="272">
        <v>45382543.880000003</v>
      </c>
      <c r="J29" s="272">
        <v>45382543.880000003</v>
      </c>
      <c r="K29" s="272">
        <v>45382543.880000003</v>
      </c>
      <c r="L29" s="272">
        <v>45382543.880000003</v>
      </c>
      <c r="M29" s="272">
        <v>45461543.880000003</v>
      </c>
      <c r="N29" s="272">
        <v>45540543.880000003</v>
      </c>
      <c r="O29" s="272">
        <v>45540543.880000003</v>
      </c>
      <c r="P29" s="272">
        <f t="shared" si="3"/>
        <v>544985526.56000006</v>
      </c>
      <c r="Q29" s="272">
        <v>45540543.880000003</v>
      </c>
      <c r="R29" s="272">
        <v>45540543.880000003</v>
      </c>
      <c r="S29" s="272">
        <v>45540543.880000003</v>
      </c>
      <c r="T29" s="272">
        <v>45540543.880000003</v>
      </c>
      <c r="U29" s="272">
        <v>45540543.880000003</v>
      </c>
      <c r="V29" s="272">
        <v>45540543.880000003</v>
      </c>
      <c r="W29" s="272">
        <v>45540543.880000003</v>
      </c>
      <c r="X29" s="272">
        <v>45540543.880000003</v>
      </c>
      <c r="Y29" s="272">
        <v>45540543.880000003</v>
      </c>
      <c r="Z29" s="272">
        <v>45540543.880000003</v>
      </c>
      <c r="AA29" s="272">
        <v>45540543.880000003</v>
      </c>
      <c r="AB29" s="272">
        <v>45540543.880000003</v>
      </c>
      <c r="AC29" s="272">
        <v>45540543.880000003</v>
      </c>
      <c r="AD29" s="272">
        <v>45540543.880000003</v>
      </c>
      <c r="AE29" s="272">
        <v>45540543.880000003</v>
      </c>
      <c r="AF29" s="272">
        <v>45540543.880000003</v>
      </c>
      <c r="AG29" s="170">
        <f t="shared" si="4"/>
        <v>546486526.56000006</v>
      </c>
      <c r="AH29" s="170"/>
      <c r="AI29" s="279">
        <f t="shared" si="5"/>
        <v>182664.74</v>
      </c>
      <c r="AJ29" s="279">
        <f t="shared" si="5"/>
        <v>182664.74</v>
      </c>
      <c r="AK29" s="279">
        <f t="shared" si="5"/>
        <v>182664.74</v>
      </c>
      <c r="AL29" s="279">
        <f t="shared" si="5"/>
        <v>182664.74</v>
      </c>
      <c r="AM29" s="279">
        <f t="shared" si="5"/>
        <v>182664.74</v>
      </c>
      <c r="AN29" s="279">
        <f t="shared" si="5"/>
        <v>182664.74</v>
      </c>
      <c r="AO29" s="279">
        <f t="shared" si="5"/>
        <v>182664.74</v>
      </c>
      <c r="AP29" s="279">
        <f t="shared" si="5"/>
        <v>182664.74</v>
      </c>
      <c r="AQ29" s="279">
        <f t="shared" si="5"/>
        <v>182664.74</v>
      </c>
      <c r="AR29" s="279">
        <f t="shared" si="5"/>
        <v>182982.71</v>
      </c>
      <c r="AS29" s="279">
        <f t="shared" si="5"/>
        <v>183300.69</v>
      </c>
      <c r="AT29" s="279">
        <f t="shared" si="5"/>
        <v>183300.69</v>
      </c>
      <c r="AU29" s="280">
        <f t="shared" si="6"/>
        <v>2193566.75</v>
      </c>
      <c r="AV29" s="280">
        <f t="shared" si="7"/>
        <v>183300.69</v>
      </c>
      <c r="AW29" s="280">
        <f t="shared" si="7"/>
        <v>183300.69</v>
      </c>
      <c r="AX29" s="280">
        <f t="shared" si="7"/>
        <v>183300.69</v>
      </c>
      <c r="AY29" s="280">
        <f t="shared" si="7"/>
        <v>183300.69</v>
      </c>
      <c r="AZ29" s="280">
        <f t="shared" si="8"/>
        <v>163186.95000000001</v>
      </c>
      <c r="BA29" s="280">
        <f t="shared" si="8"/>
        <v>163186.95000000001</v>
      </c>
      <c r="BB29" s="280">
        <f t="shared" si="8"/>
        <v>163186.95000000001</v>
      </c>
      <c r="BC29" s="280">
        <f t="shared" si="8"/>
        <v>163186.95000000001</v>
      </c>
      <c r="BD29" s="280">
        <f t="shared" si="8"/>
        <v>163186.95000000001</v>
      </c>
      <c r="BE29" s="280">
        <f t="shared" si="8"/>
        <v>163186.95000000001</v>
      </c>
      <c r="BF29" s="280">
        <f t="shared" si="8"/>
        <v>163186.95000000001</v>
      </c>
      <c r="BG29" s="280">
        <f t="shared" si="8"/>
        <v>163186.95000000001</v>
      </c>
      <c r="BH29" s="280">
        <f t="shared" si="8"/>
        <v>163186.95000000001</v>
      </c>
      <c r="BI29" s="280">
        <f t="shared" si="8"/>
        <v>163186.95000000001</v>
      </c>
      <c r="BJ29" s="280">
        <f t="shared" si="8"/>
        <v>163186.95000000001</v>
      </c>
      <c r="BK29" s="280">
        <f t="shared" si="8"/>
        <v>163186.95000000001</v>
      </c>
      <c r="BL29" s="279">
        <f t="shared" si="9"/>
        <v>1958243.3999999997</v>
      </c>
    </row>
    <row r="30" spans="1:66" x14ac:dyDescent="0.25">
      <c r="A30" s="268" t="s">
        <v>547</v>
      </c>
      <c r="B30" s="175">
        <v>0</v>
      </c>
      <c r="C30" s="294">
        <v>4.2999999999999997E-2</v>
      </c>
      <c r="D30" s="272">
        <v>0</v>
      </c>
      <c r="E30" s="272">
        <v>0</v>
      </c>
      <c r="F30" s="272">
        <v>0</v>
      </c>
      <c r="G30" s="272">
        <v>0</v>
      </c>
      <c r="H30" s="272">
        <v>0</v>
      </c>
      <c r="I30" s="272">
        <v>0</v>
      </c>
      <c r="J30" s="272">
        <v>0</v>
      </c>
      <c r="K30" s="272">
        <v>0</v>
      </c>
      <c r="L30" s="272">
        <v>0</v>
      </c>
      <c r="M30" s="272">
        <v>0</v>
      </c>
      <c r="N30" s="272">
        <v>0</v>
      </c>
      <c r="O30" s="272">
        <v>0</v>
      </c>
      <c r="P30" s="272">
        <f t="shared" si="3"/>
        <v>0</v>
      </c>
      <c r="Q30" s="272">
        <v>0</v>
      </c>
      <c r="R30" s="272">
        <v>0</v>
      </c>
      <c r="S30" s="272">
        <v>0</v>
      </c>
      <c r="T30" s="272">
        <v>0</v>
      </c>
      <c r="U30" s="272">
        <v>0</v>
      </c>
      <c r="V30" s="272">
        <v>0</v>
      </c>
      <c r="W30" s="272">
        <v>0</v>
      </c>
      <c r="X30" s="272">
        <v>0</v>
      </c>
      <c r="Y30" s="272">
        <v>0</v>
      </c>
      <c r="Z30" s="272">
        <v>0</v>
      </c>
      <c r="AA30" s="272">
        <v>0</v>
      </c>
      <c r="AB30" s="272">
        <v>0</v>
      </c>
      <c r="AC30" s="272">
        <v>0</v>
      </c>
      <c r="AD30" s="272">
        <v>0</v>
      </c>
      <c r="AE30" s="272">
        <v>0</v>
      </c>
      <c r="AF30" s="272">
        <v>0</v>
      </c>
      <c r="AG30" s="170">
        <f t="shared" si="4"/>
        <v>0</v>
      </c>
      <c r="AH30" s="170"/>
      <c r="AI30" s="279">
        <f t="shared" si="5"/>
        <v>0</v>
      </c>
      <c r="AJ30" s="279">
        <f t="shared" si="5"/>
        <v>0</v>
      </c>
      <c r="AK30" s="279">
        <f t="shared" si="5"/>
        <v>0</v>
      </c>
      <c r="AL30" s="279">
        <f t="shared" si="5"/>
        <v>0</v>
      </c>
      <c r="AM30" s="279">
        <f t="shared" si="5"/>
        <v>0</v>
      </c>
      <c r="AN30" s="279">
        <f t="shared" si="5"/>
        <v>0</v>
      </c>
      <c r="AO30" s="279">
        <f t="shared" si="5"/>
        <v>0</v>
      </c>
      <c r="AP30" s="279">
        <f t="shared" si="5"/>
        <v>0</v>
      </c>
      <c r="AQ30" s="279">
        <f t="shared" si="5"/>
        <v>0</v>
      </c>
      <c r="AR30" s="279">
        <f t="shared" si="5"/>
        <v>0</v>
      </c>
      <c r="AS30" s="279">
        <f t="shared" si="5"/>
        <v>0</v>
      </c>
      <c r="AT30" s="279">
        <f t="shared" si="5"/>
        <v>0</v>
      </c>
      <c r="AU30" s="280">
        <f t="shared" si="6"/>
        <v>0</v>
      </c>
      <c r="AV30" s="280">
        <f t="shared" si="7"/>
        <v>0</v>
      </c>
      <c r="AW30" s="280">
        <f t="shared" si="7"/>
        <v>0</v>
      </c>
      <c r="AX30" s="280">
        <f t="shared" si="7"/>
        <v>0</v>
      </c>
      <c r="AY30" s="280">
        <f t="shared" si="7"/>
        <v>0</v>
      </c>
      <c r="AZ30" s="280">
        <f t="shared" si="8"/>
        <v>0</v>
      </c>
      <c r="BA30" s="280">
        <f t="shared" si="8"/>
        <v>0</v>
      </c>
      <c r="BB30" s="280">
        <f t="shared" si="8"/>
        <v>0</v>
      </c>
      <c r="BC30" s="280">
        <f t="shared" si="8"/>
        <v>0</v>
      </c>
      <c r="BD30" s="280">
        <f t="shared" si="8"/>
        <v>0</v>
      </c>
      <c r="BE30" s="280">
        <f t="shared" si="8"/>
        <v>0</v>
      </c>
      <c r="BF30" s="280">
        <f t="shared" si="8"/>
        <v>0</v>
      </c>
      <c r="BG30" s="280">
        <f t="shared" si="8"/>
        <v>0</v>
      </c>
      <c r="BH30" s="280">
        <f t="shared" si="8"/>
        <v>0</v>
      </c>
      <c r="BI30" s="280">
        <f t="shared" si="8"/>
        <v>0</v>
      </c>
      <c r="BJ30" s="280">
        <f t="shared" si="8"/>
        <v>0</v>
      </c>
      <c r="BK30" s="280">
        <f t="shared" si="8"/>
        <v>0</v>
      </c>
      <c r="BL30" s="279">
        <f t="shared" si="9"/>
        <v>0</v>
      </c>
      <c r="BN30" s="279">
        <f>BL30</f>
        <v>0</v>
      </c>
    </row>
    <row r="31" spans="1:66" x14ac:dyDescent="0.25">
      <c r="A31" s="268" t="s">
        <v>172</v>
      </c>
      <c r="B31" s="175">
        <v>3.1999999999999997E-3</v>
      </c>
      <c r="C31" s="294">
        <v>1.29E-2</v>
      </c>
      <c r="D31" s="272">
        <v>21345248.670000002</v>
      </c>
      <c r="E31" s="272">
        <v>21370074.370000001</v>
      </c>
      <c r="F31" s="272">
        <v>21394900.059999999</v>
      </c>
      <c r="G31" s="272">
        <v>21394900.059999999</v>
      </c>
      <c r="H31" s="272">
        <v>21394900.059999999</v>
      </c>
      <c r="I31" s="272">
        <v>21659358.079999998</v>
      </c>
      <c r="J31" s="272">
        <v>21924316.764999997</v>
      </c>
      <c r="K31" s="272">
        <v>21924817.429999996</v>
      </c>
      <c r="L31" s="272">
        <v>21924817.429999996</v>
      </c>
      <c r="M31" s="272">
        <v>21924817.429999996</v>
      </c>
      <c r="N31" s="272">
        <v>21924817.429999996</v>
      </c>
      <c r="O31" s="272">
        <v>21935451.464999996</v>
      </c>
      <c r="P31" s="272">
        <f t="shared" si="3"/>
        <v>260118419.25000003</v>
      </c>
      <c r="Q31" s="272">
        <v>21946085.499999996</v>
      </c>
      <c r="R31" s="272">
        <v>21946085.499999996</v>
      </c>
      <c r="S31" s="272">
        <v>22128317.139999997</v>
      </c>
      <c r="T31" s="272">
        <v>22509249.334999997</v>
      </c>
      <c r="U31" s="272">
        <v>22707949.889999997</v>
      </c>
      <c r="V31" s="272">
        <v>22707949.889999997</v>
      </c>
      <c r="W31" s="272">
        <v>22707949.889999997</v>
      </c>
      <c r="X31" s="272">
        <v>22925348.569999997</v>
      </c>
      <c r="Y31" s="272">
        <v>23153410.709999997</v>
      </c>
      <c r="Z31" s="272">
        <v>23164074.169999998</v>
      </c>
      <c r="AA31" s="272">
        <v>23164074.169999998</v>
      </c>
      <c r="AB31" s="272">
        <v>23164074.169999998</v>
      </c>
      <c r="AC31" s="272">
        <v>23164074.169999998</v>
      </c>
      <c r="AD31" s="272">
        <v>23164074.169999998</v>
      </c>
      <c r="AE31" s="272">
        <v>23164074.169999998</v>
      </c>
      <c r="AF31" s="272">
        <v>23164074.169999998</v>
      </c>
      <c r="AG31" s="170">
        <f t="shared" si="4"/>
        <v>276351128.13999993</v>
      </c>
      <c r="AH31" s="170"/>
      <c r="AI31" s="279">
        <f t="shared" si="5"/>
        <v>5692.07</v>
      </c>
      <c r="AJ31" s="279">
        <f t="shared" si="5"/>
        <v>5698.69</v>
      </c>
      <c r="AK31" s="279">
        <f t="shared" si="5"/>
        <v>5705.31</v>
      </c>
      <c r="AL31" s="279">
        <f t="shared" si="5"/>
        <v>5705.31</v>
      </c>
      <c r="AM31" s="279">
        <f t="shared" si="5"/>
        <v>5705.31</v>
      </c>
      <c r="AN31" s="279">
        <f t="shared" si="5"/>
        <v>5775.83</v>
      </c>
      <c r="AO31" s="279">
        <f t="shared" si="5"/>
        <v>5846.48</v>
      </c>
      <c r="AP31" s="279">
        <f t="shared" si="5"/>
        <v>5846.62</v>
      </c>
      <c r="AQ31" s="279">
        <f t="shared" si="5"/>
        <v>5846.62</v>
      </c>
      <c r="AR31" s="279">
        <f t="shared" si="5"/>
        <v>5846.62</v>
      </c>
      <c r="AS31" s="279">
        <f t="shared" si="5"/>
        <v>5846.62</v>
      </c>
      <c r="AT31" s="279">
        <f t="shared" si="5"/>
        <v>5849.45</v>
      </c>
      <c r="AU31" s="280">
        <f t="shared" si="6"/>
        <v>69364.930000000008</v>
      </c>
      <c r="AV31" s="280">
        <f t="shared" si="7"/>
        <v>5852.29</v>
      </c>
      <c r="AW31" s="280">
        <f t="shared" si="7"/>
        <v>5852.29</v>
      </c>
      <c r="AX31" s="280">
        <f t="shared" si="7"/>
        <v>5900.88</v>
      </c>
      <c r="AY31" s="280">
        <f t="shared" si="7"/>
        <v>6002.47</v>
      </c>
      <c r="AZ31" s="280">
        <f t="shared" si="8"/>
        <v>24411.05</v>
      </c>
      <c r="BA31" s="280">
        <f t="shared" si="8"/>
        <v>24411.05</v>
      </c>
      <c r="BB31" s="280">
        <f t="shared" si="8"/>
        <v>24411.05</v>
      </c>
      <c r="BC31" s="280">
        <f t="shared" si="8"/>
        <v>24644.75</v>
      </c>
      <c r="BD31" s="280">
        <f t="shared" si="8"/>
        <v>24889.919999999998</v>
      </c>
      <c r="BE31" s="280">
        <f t="shared" si="8"/>
        <v>24901.38</v>
      </c>
      <c r="BF31" s="280">
        <f t="shared" si="8"/>
        <v>24901.38</v>
      </c>
      <c r="BG31" s="280">
        <f t="shared" si="8"/>
        <v>24901.38</v>
      </c>
      <c r="BH31" s="280">
        <f t="shared" si="8"/>
        <v>24901.38</v>
      </c>
      <c r="BI31" s="280">
        <f t="shared" si="8"/>
        <v>24901.38</v>
      </c>
      <c r="BJ31" s="280">
        <f t="shared" si="8"/>
        <v>24901.38</v>
      </c>
      <c r="BK31" s="280">
        <f t="shared" si="8"/>
        <v>24901.38</v>
      </c>
      <c r="BL31" s="279">
        <f t="shared" si="9"/>
        <v>297077.48</v>
      </c>
    </row>
    <row r="32" spans="1:66" x14ac:dyDescent="0.25">
      <c r="A32" s="268" t="s">
        <v>548</v>
      </c>
      <c r="B32" s="175">
        <v>0</v>
      </c>
      <c r="C32" s="294">
        <v>1.29E-2</v>
      </c>
      <c r="D32" s="272">
        <v>0</v>
      </c>
      <c r="E32" s="272">
        <v>0</v>
      </c>
      <c r="F32" s="272">
        <v>0</v>
      </c>
      <c r="G32" s="272">
        <v>0</v>
      </c>
      <c r="H32" s="272">
        <v>0</v>
      </c>
      <c r="I32" s="272">
        <v>0</v>
      </c>
      <c r="J32" s="272">
        <v>0</v>
      </c>
      <c r="K32" s="272">
        <v>0</v>
      </c>
      <c r="L32" s="272">
        <v>0</v>
      </c>
      <c r="M32" s="272">
        <v>0</v>
      </c>
      <c r="N32" s="272">
        <v>0</v>
      </c>
      <c r="O32" s="272">
        <v>0</v>
      </c>
      <c r="P32" s="272">
        <f t="shared" si="3"/>
        <v>0</v>
      </c>
      <c r="Q32" s="272">
        <v>0</v>
      </c>
      <c r="R32" s="272">
        <v>0</v>
      </c>
      <c r="S32" s="272">
        <v>0</v>
      </c>
      <c r="T32" s="272">
        <v>0</v>
      </c>
      <c r="U32" s="272">
        <v>0</v>
      </c>
      <c r="V32" s="272">
        <v>0</v>
      </c>
      <c r="W32" s="272">
        <v>0</v>
      </c>
      <c r="X32" s="272">
        <v>0</v>
      </c>
      <c r="Y32" s="272">
        <v>0</v>
      </c>
      <c r="Z32" s="272">
        <v>0</v>
      </c>
      <c r="AA32" s="272">
        <v>0</v>
      </c>
      <c r="AB32" s="272">
        <v>0</v>
      </c>
      <c r="AC32" s="272">
        <v>0</v>
      </c>
      <c r="AD32" s="272">
        <v>0</v>
      </c>
      <c r="AE32" s="272">
        <v>0</v>
      </c>
      <c r="AF32" s="272">
        <v>0</v>
      </c>
      <c r="AG32" s="170">
        <f t="shared" si="4"/>
        <v>0</v>
      </c>
      <c r="AH32" s="170"/>
      <c r="AI32" s="279">
        <f t="shared" si="5"/>
        <v>0</v>
      </c>
      <c r="AJ32" s="279">
        <f t="shared" si="5"/>
        <v>0</v>
      </c>
      <c r="AK32" s="279">
        <f t="shared" si="5"/>
        <v>0</v>
      </c>
      <c r="AL32" s="279">
        <f t="shared" si="5"/>
        <v>0</v>
      </c>
      <c r="AM32" s="279">
        <f t="shared" si="5"/>
        <v>0</v>
      </c>
      <c r="AN32" s="279">
        <f t="shared" si="5"/>
        <v>0</v>
      </c>
      <c r="AO32" s="279">
        <f t="shared" si="5"/>
        <v>0</v>
      </c>
      <c r="AP32" s="279">
        <f t="shared" si="5"/>
        <v>0</v>
      </c>
      <c r="AQ32" s="279">
        <f t="shared" si="5"/>
        <v>0</v>
      </c>
      <c r="AR32" s="279">
        <f t="shared" si="5"/>
        <v>0</v>
      </c>
      <c r="AS32" s="279">
        <f t="shared" si="5"/>
        <v>0</v>
      </c>
      <c r="AT32" s="279">
        <f t="shared" si="5"/>
        <v>0</v>
      </c>
      <c r="AU32" s="280">
        <f t="shared" si="6"/>
        <v>0</v>
      </c>
      <c r="AV32" s="280">
        <f t="shared" si="7"/>
        <v>0</v>
      </c>
      <c r="AW32" s="280">
        <f t="shared" si="7"/>
        <v>0</v>
      </c>
      <c r="AX32" s="280">
        <f t="shared" si="7"/>
        <v>0</v>
      </c>
      <c r="AY32" s="280">
        <f t="shared" si="7"/>
        <v>0</v>
      </c>
      <c r="AZ32" s="280">
        <f t="shared" si="8"/>
        <v>0</v>
      </c>
      <c r="BA32" s="280">
        <f t="shared" si="8"/>
        <v>0</v>
      </c>
      <c r="BB32" s="280">
        <f t="shared" si="8"/>
        <v>0</v>
      </c>
      <c r="BC32" s="280">
        <f t="shared" si="8"/>
        <v>0</v>
      </c>
      <c r="BD32" s="280">
        <f t="shared" si="8"/>
        <v>0</v>
      </c>
      <c r="BE32" s="280">
        <f t="shared" si="8"/>
        <v>0</v>
      </c>
      <c r="BF32" s="280">
        <f t="shared" si="8"/>
        <v>0</v>
      </c>
      <c r="BG32" s="280">
        <f t="shared" si="8"/>
        <v>0</v>
      </c>
      <c r="BH32" s="280">
        <f t="shared" si="8"/>
        <v>0</v>
      </c>
      <c r="BI32" s="280">
        <f t="shared" si="8"/>
        <v>0</v>
      </c>
      <c r="BJ32" s="280">
        <f t="shared" si="8"/>
        <v>0</v>
      </c>
      <c r="BK32" s="280">
        <f t="shared" si="8"/>
        <v>0</v>
      </c>
      <c r="BL32" s="279">
        <f t="shared" si="9"/>
        <v>0</v>
      </c>
      <c r="BN32" s="279">
        <f>BL32</f>
        <v>0</v>
      </c>
    </row>
    <row r="33" spans="1:66" x14ac:dyDescent="0.25">
      <c r="A33" s="268" t="s">
        <v>173</v>
      </c>
      <c r="B33" s="175">
        <v>1.1599999999999999E-2</v>
      </c>
      <c r="C33" s="294">
        <v>8.6999999999999994E-3</v>
      </c>
      <c r="D33" s="272">
        <v>8397192.1199999992</v>
      </c>
      <c r="E33" s="272">
        <v>8397192.1199999992</v>
      </c>
      <c r="F33" s="272">
        <v>8397192.1199999992</v>
      </c>
      <c r="G33" s="272">
        <v>8397192.1199999992</v>
      </c>
      <c r="H33" s="272">
        <v>8444195.3800000008</v>
      </c>
      <c r="I33" s="272">
        <v>8491198.6400000006</v>
      </c>
      <c r="J33" s="272">
        <v>8491198.6400000006</v>
      </c>
      <c r="K33" s="272">
        <v>8491198.6400000006</v>
      </c>
      <c r="L33" s="272">
        <v>8491198.6400000006</v>
      </c>
      <c r="M33" s="272">
        <v>8491198.6400000006</v>
      </c>
      <c r="N33" s="272">
        <v>8491198.6400000006</v>
      </c>
      <c r="O33" s="272">
        <v>8491198.6400000006</v>
      </c>
      <c r="P33" s="272">
        <f t="shared" si="3"/>
        <v>101471354.34</v>
      </c>
      <c r="Q33" s="272">
        <v>8491198.6400000006</v>
      </c>
      <c r="R33" s="272">
        <v>8491198.6400000006</v>
      </c>
      <c r="S33" s="272">
        <v>8491198.6400000006</v>
      </c>
      <c r="T33" s="272">
        <v>8491198.6400000006</v>
      </c>
      <c r="U33" s="272">
        <v>8491198.6400000006</v>
      </c>
      <c r="V33" s="272">
        <v>8491198.6400000006</v>
      </c>
      <c r="W33" s="272">
        <v>8491198.6400000006</v>
      </c>
      <c r="X33" s="272">
        <v>8491198.6400000006</v>
      </c>
      <c r="Y33" s="272">
        <v>8491198.6400000006</v>
      </c>
      <c r="Z33" s="272">
        <v>8491198.6400000006</v>
      </c>
      <c r="AA33" s="272">
        <v>8491198.6400000006</v>
      </c>
      <c r="AB33" s="272">
        <v>8491198.6400000006</v>
      </c>
      <c r="AC33" s="272">
        <v>8491198.6400000006</v>
      </c>
      <c r="AD33" s="272">
        <v>8491198.6400000006</v>
      </c>
      <c r="AE33" s="272">
        <v>8491198.6400000006</v>
      </c>
      <c r="AF33" s="272">
        <v>8491198.6400000006</v>
      </c>
      <c r="AG33" s="170">
        <f t="shared" si="4"/>
        <v>101894383.68000001</v>
      </c>
      <c r="AH33" s="170"/>
      <c r="AI33" s="279">
        <f t="shared" si="5"/>
        <v>8117.29</v>
      </c>
      <c r="AJ33" s="279">
        <f t="shared" si="5"/>
        <v>8117.29</v>
      </c>
      <c r="AK33" s="279">
        <f t="shared" si="5"/>
        <v>8117.29</v>
      </c>
      <c r="AL33" s="279">
        <f t="shared" si="5"/>
        <v>8117.29</v>
      </c>
      <c r="AM33" s="279">
        <f t="shared" si="5"/>
        <v>8162.72</v>
      </c>
      <c r="AN33" s="279">
        <f t="shared" si="5"/>
        <v>8208.16</v>
      </c>
      <c r="AO33" s="279">
        <f t="shared" si="5"/>
        <v>8208.16</v>
      </c>
      <c r="AP33" s="279">
        <f t="shared" si="5"/>
        <v>8208.16</v>
      </c>
      <c r="AQ33" s="279">
        <f t="shared" si="5"/>
        <v>8208.16</v>
      </c>
      <c r="AR33" s="279">
        <f t="shared" si="5"/>
        <v>8208.16</v>
      </c>
      <c r="AS33" s="279">
        <f t="shared" si="5"/>
        <v>8208.16</v>
      </c>
      <c r="AT33" s="279">
        <f t="shared" si="5"/>
        <v>8208.16</v>
      </c>
      <c r="AU33" s="280">
        <f t="shared" si="6"/>
        <v>98089.000000000015</v>
      </c>
      <c r="AV33" s="280">
        <f t="shared" si="7"/>
        <v>8208.16</v>
      </c>
      <c r="AW33" s="280">
        <f t="shared" si="7"/>
        <v>8208.16</v>
      </c>
      <c r="AX33" s="280">
        <f t="shared" si="7"/>
        <v>8208.16</v>
      </c>
      <c r="AY33" s="280">
        <f t="shared" si="7"/>
        <v>8208.16</v>
      </c>
      <c r="AZ33" s="280">
        <f t="shared" si="8"/>
        <v>6156.12</v>
      </c>
      <c r="BA33" s="280">
        <f t="shared" si="8"/>
        <v>6156.12</v>
      </c>
      <c r="BB33" s="280">
        <f t="shared" si="8"/>
        <v>6156.12</v>
      </c>
      <c r="BC33" s="280">
        <f t="shared" si="8"/>
        <v>6156.12</v>
      </c>
      <c r="BD33" s="280">
        <f t="shared" si="8"/>
        <v>6156.12</v>
      </c>
      <c r="BE33" s="280">
        <f t="shared" si="8"/>
        <v>6156.12</v>
      </c>
      <c r="BF33" s="280">
        <f t="shared" si="8"/>
        <v>6156.12</v>
      </c>
      <c r="BG33" s="280">
        <f t="shared" si="8"/>
        <v>6156.12</v>
      </c>
      <c r="BH33" s="280">
        <f t="shared" si="8"/>
        <v>6156.12</v>
      </c>
      <c r="BI33" s="280">
        <f t="shared" si="8"/>
        <v>6156.12</v>
      </c>
      <c r="BJ33" s="280">
        <f t="shared" si="8"/>
        <v>6156.12</v>
      </c>
      <c r="BK33" s="280">
        <f t="shared" si="8"/>
        <v>6156.12</v>
      </c>
      <c r="BL33" s="279">
        <f t="shared" si="9"/>
        <v>73873.440000000002</v>
      </c>
    </row>
    <row r="34" spans="1:66" x14ac:dyDescent="0.25">
      <c r="A34" s="268" t="s">
        <v>174</v>
      </c>
      <c r="B34" s="175">
        <v>8.8000000000000005E-3</v>
      </c>
      <c r="C34" s="294">
        <v>8.8000000000000005E-3</v>
      </c>
      <c r="D34" s="272">
        <v>16653049.6</v>
      </c>
      <c r="E34" s="272">
        <v>16653049.6</v>
      </c>
      <c r="F34" s="272">
        <v>16653049.6</v>
      </c>
      <c r="G34" s="272">
        <v>16653049.6</v>
      </c>
      <c r="H34" s="272">
        <v>16653049.6</v>
      </c>
      <c r="I34" s="272">
        <v>16653049.6</v>
      </c>
      <c r="J34" s="272">
        <v>16653049.6</v>
      </c>
      <c r="K34" s="272">
        <v>16674005.975</v>
      </c>
      <c r="L34" s="272">
        <v>16694962.35</v>
      </c>
      <c r="M34" s="272">
        <v>16694962.35</v>
      </c>
      <c r="N34" s="272">
        <v>16694962.35</v>
      </c>
      <c r="O34" s="272">
        <v>16710100.41</v>
      </c>
      <c r="P34" s="272">
        <f t="shared" si="3"/>
        <v>200040340.63499996</v>
      </c>
      <c r="Q34" s="272">
        <v>16725238.469999999</v>
      </c>
      <c r="R34" s="272">
        <v>16725238.469999999</v>
      </c>
      <c r="S34" s="272">
        <v>16725238.469999999</v>
      </c>
      <c r="T34" s="272">
        <v>16725238.469999999</v>
      </c>
      <c r="U34" s="272">
        <v>16725238.469999999</v>
      </c>
      <c r="V34" s="272">
        <v>16725238.469999999</v>
      </c>
      <c r="W34" s="272">
        <v>16725238.469999999</v>
      </c>
      <c r="X34" s="272">
        <v>16725238.469999999</v>
      </c>
      <c r="Y34" s="272">
        <v>16725238.469999999</v>
      </c>
      <c r="Z34" s="272">
        <v>16763320.174999999</v>
      </c>
      <c r="AA34" s="272">
        <v>16801401.879999999</v>
      </c>
      <c r="AB34" s="272">
        <v>16801401.879999999</v>
      </c>
      <c r="AC34" s="272">
        <v>16801401.879999999</v>
      </c>
      <c r="AD34" s="272">
        <v>16801401.879999999</v>
      </c>
      <c r="AE34" s="272">
        <v>16801401.879999999</v>
      </c>
      <c r="AF34" s="272">
        <v>16827899.474999998</v>
      </c>
      <c r="AG34" s="170">
        <f t="shared" si="4"/>
        <v>201224421.39999998</v>
      </c>
      <c r="AH34" s="170"/>
      <c r="AI34" s="279">
        <f t="shared" si="5"/>
        <v>12212.24</v>
      </c>
      <c r="AJ34" s="279">
        <f t="shared" si="5"/>
        <v>12212.24</v>
      </c>
      <c r="AK34" s="279">
        <f t="shared" si="5"/>
        <v>12212.24</v>
      </c>
      <c r="AL34" s="279">
        <f t="shared" si="5"/>
        <v>12212.24</v>
      </c>
      <c r="AM34" s="279">
        <f t="shared" si="5"/>
        <v>12212.24</v>
      </c>
      <c r="AN34" s="279">
        <f t="shared" si="5"/>
        <v>12212.24</v>
      </c>
      <c r="AO34" s="279">
        <f t="shared" si="5"/>
        <v>12212.24</v>
      </c>
      <c r="AP34" s="279">
        <f t="shared" si="5"/>
        <v>12227.6</v>
      </c>
      <c r="AQ34" s="279">
        <f t="shared" si="5"/>
        <v>12242.97</v>
      </c>
      <c r="AR34" s="279">
        <f t="shared" si="5"/>
        <v>12242.97</v>
      </c>
      <c r="AS34" s="279">
        <f t="shared" si="5"/>
        <v>12242.97</v>
      </c>
      <c r="AT34" s="279">
        <f t="shared" si="5"/>
        <v>12254.07</v>
      </c>
      <c r="AU34" s="280">
        <f t="shared" si="6"/>
        <v>146696.26</v>
      </c>
      <c r="AV34" s="280">
        <f t="shared" si="7"/>
        <v>12265.17</v>
      </c>
      <c r="AW34" s="280">
        <f t="shared" si="7"/>
        <v>12265.17</v>
      </c>
      <c r="AX34" s="280">
        <f t="shared" si="7"/>
        <v>12265.17</v>
      </c>
      <c r="AY34" s="280">
        <f t="shared" si="7"/>
        <v>12265.17</v>
      </c>
      <c r="AZ34" s="280">
        <f t="shared" si="8"/>
        <v>12265.17</v>
      </c>
      <c r="BA34" s="280">
        <f t="shared" si="8"/>
        <v>12265.17</v>
      </c>
      <c r="BB34" s="280">
        <f t="shared" si="8"/>
        <v>12265.17</v>
      </c>
      <c r="BC34" s="280">
        <f t="shared" si="8"/>
        <v>12265.17</v>
      </c>
      <c r="BD34" s="280">
        <f t="shared" si="8"/>
        <v>12265.17</v>
      </c>
      <c r="BE34" s="280">
        <f t="shared" si="8"/>
        <v>12293.1</v>
      </c>
      <c r="BF34" s="280">
        <f t="shared" si="8"/>
        <v>12321.03</v>
      </c>
      <c r="BG34" s="280">
        <f t="shared" si="8"/>
        <v>12321.03</v>
      </c>
      <c r="BH34" s="280">
        <f t="shared" si="8"/>
        <v>12321.03</v>
      </c>
      <c r="BI34" s="280">
        <f t="shared" si="8"/>
        <v>12321.03</v>
      </c>
      <c r="BJ34" s="280">
        <f t="shared" si="8"/>
        <v>12321.03</v>
      </c>
      <c r="BK34" s="280">
        <f t="shared" si="8"/>
        <v>12340.46</v>
      </c>
      <c r="BL34" s="279">
        <f t="shared" si="9"/>
        <v>147564.56</v>
      </c>
    </row>
    <row r="35" spans="1:66" x14ac:dyDescent="0.25">
      <c r="A35" s="268" t="s">
        <v>175</v>
      </c>
      <c r="B35" s="175">
        <v>1.47E-2</v>
      </c>
      <c r="C35" s="294">
        <v>1.46E-2</v>
      </c>
      <c r="D35" s="272">
        <v>42457121.350000001</v>
      </c>
      <c r="E35" s="272">
        <v>42457498.350000001</v>
      </c>
      <c r="F35" s="272">
        <v>42458006.100000001</v>
      </c>
      <c r="G35" s="272">
        <v>42458006.100000001</v>
      </c>
      <c r="H35" s="272">
        <v>42458006.100000001</v>
      </c>
      <c r="I35" s="272">
        <v>42453116.520000003</v>
      </c>
      <c r="J35" s="272">
        <v>42448226.940000005</v>
      </c>
      <c r="K35" s="272">
        <v>42448226.940000005</v>
      </c>
      <c r="L35" s="272">
        <v>42448226.940000005</v>
      </c>
      <c r="M35" s="272">
        <v>42481087.415000007</v>
      </c>
      <c r="N35" s="272">
        <v>42513947.890000008</v>
      </c>
      <c r="O35" s="272">
        <v>42513947.890000008</v>
      </c>
      <c r="P35" s="272">
        <f t="shared" si="3"/>
        <v>509595418.53500003</v>
      </c>
      <c r="Q35" s="272">
        <v>42513947.890000008</v>
      </c>
      <c r="R35" s="272">
        <v>42513947.890000008</v>
      </c>
      <c r="S35" s="272">
        <v>42513947.890000008</v>
      </c>
      <c r="T35" s="272">
        <v>42520569.49000001</v>
      </c>
      <c r="U35" s="272">
        <v>42527191.090000011</v>
      </c>
      <c r="V35" s="272">
        <v>42553849.74000001</v>
      </c>
      <c r="W35" s="272">
        <v>42580508.390000008</v>
      </c>
      <c r="X35" s="272">
        <v>42580508.390000008</v>
      </c>
      <c r="Y35" s="272">
        <v>42580508.390000008</v>
      </c>
      <c r="Z35" s="272">
        <v>42580508.390000008</v>
      </c>
      <c r="AA35" s="272">
        <v>42771499.725000009</v>
      </c>
      <c r="AB35" s="272">
        <v>42962491.06000001</v>
      </c>
      <c r="AC35" s="272">
        <v>42962491.06000001</v>
      </c>
      <c r="AD35" s="272">
        <v>42962491.06000001</v>
      </c>
      <c r="AE35" s="272">
        <v>42962491.06000001</v>
      </c>
      <c r="AF35" s="272">
        <v>42962491.06000001</v>
      </c>
      <c r="AG35" s="170">
        <f t="shared" si="4"/>
        <v>512987029.41500008</v>
      </c>
      <c r="AH35" s="170"/>
      <c r="AI35" s="279">
        <f t="shared" si="5"/>
        <v>52009.97</v>
      </c>
      <c r="AJ35" s="279">
        <f t="shared" si="5"/>
        <v>52010.44</v>
      </c>
      <c r="AK35" s="279">
        <f t="shared" si="5"/>
        <v>52011.06</v>
      </c>
      <c r="AL35" s="279">
        <f t="shared" si="5"/>
        <v>52011.06</v>
      </c>
      <c r="AM35" s="279">
        <f t="shared" si="5"/>
        <v>52011.06</v>
      </c>
      <c r="AN35" s="279">
        <f t="shared" si="5"/>
        <v>52005.07</v>
      </c>
      <c r="AO35" s="279">
        <f t="shared" si="5"/>
        <v>51999.08</v>
      </c>
      <c r="AP35" s="279">
        <f t="shared" si="5"/>
        <v>51999.08</v>
      </c>
      <c r="AQ35" s="279">
        <f t="shared" si="5"/>
        <v>51999.08</v>
      </c>
      <c r="AR35" s="279">
        <f t="shared" si="5"/>
        <v>52039.33</v>
      </c>
      <c r="AS35" s="279">
        <f t="shared" si="5"/>
        <v>52079.59</v>
      </c>
      <c r="AT35" s="279">
        <f t="shared" si="5"/>
        <v>52079.59</v>
      </c>
      <c r="AU35" s="280">
        <f t="shared" si="6"/>
        <v>624254.41</v>
      </c>
      <c r="AV35" s="280">
        <f t="shared" si="7"/>
        <v>52079.59</v>
      </c>
      <c r="AW35" s="280">
        <f t="shared" si="7"/>
        <v>52079.59</v>
      </c>
      <c r="AX35" s="280">
        <f t="shared" si="7"/>
        <v>52079.59</v>
      </c>
      <c r="AY35" s="280">
        <f t="shared" si="7"/>
        <v>52087.7</v>
      </c>
      <c r="AZ35" s="280">
        <f t="shared" si="8"/>
        <v>51741.42</v>
      </c>
      <c r="BA35" s="280">
        <f t="shared" si="8"/>
        <v>51773.85</v>
      </c>
      <c r="BB35" s="280">
        <f t="shared" si="8"/>
        <v>51806.29</v>
      </c>
      <c r="BC35" s="280">
        <f t="shared" si="8"/>
        <v>51806.29</v>
      </c>
      <c r="BD35" s="280">
        <f t="shared" si="8"/>
        <v>51806.29</v>
      </c>
      <c r="BE35" s="280">
        <f t="shared" si="8"/>
        <v>51806.29</v>
      </c>
      <c r="BF35" s="280">
        <f t="shared" si="8"/>
        <v>52038.66</v>
      </c>
      <c r="BG35" s="280">
        <f t="shared" si="8"/>
        <v>52271.03</v>
      </c>
      <c r="BH35" s="280">
        <f t="shared" si="8"/>
        <v>52271.03</v>
      </c>
      <c r="BI35" s="280">
        <f t="shared" si="8"/>
        <v>52271.03</v>
      </c>
      <c r="BJ35" s="280">
        <f t="shared" si="8"/>
        <v>52271.03</v>
      </c>
      <c r="BK35" s="280">
        <f t="shared" si="8"/>
        <v>52271.03</v>
      </c>
      <c r="BL35" s="279">
        <f t="shared" si="9"/>
        <v>624134.24000000011</v>
      </c>
    </row>
    <row r="36" spans="1:66" x14ac:dyDescent="0.25">
      <c r="A36" s="268" t="s">
        <v>549</v>
      </c>
      <c r="B36" s="175">
        <v>0</v>
      </c>
      <c r="C36" s="294">
        <v>1.46E-2</v>
      </c>
      <c r="D36" s="272">
        <v>0</v>
      </c>
      <c r="E36" s="272">
        <v>0</v>
      </c>
      <c r="F36" s="272">
        <v>0</v>
      </c>
      <c r="G36" s="272">
        <v>0</v>
      </c>
      <c r="H36" s="272">
        <v>0</v>
      </c>
      <c r="I36" s="272">
        <v>0</v>
      </c>
      <c r="J36" s="272">
        <v>0</v>
      </c>
      <c r="K36" s="272">
        <v>0</v>
      </c>
      <c r="L36" s="272">
        <v>0</v>
      </c>
      <c r="M36" s="272">
        <v>0</v>
      </c>
      <c r="N36" s="272">
        <v>0</v>
      </c>
      <c r="O36" s="272">
        <v>0</v>
      </c>
      <c r="P36" s="272">
        <f t="shared" si="3"/>
        <v>0</v>
      </c>
      <c r="Q36" s="272">
        <v>0</v>
      </c>
      <c r="R36" s="272">
        <v>0</v>
      </c>
      <c r="S36" s="272">
        <v>0</v>
      </c>
      <c r="T36" s="272">
        <v>0</v>
      </c>
      <c r="U36" s="272">
        <v>0</v>
      </c>
      <c r="V36" s="272">
        <v>0</v>
      </c>
      <c r="W36" s="272">
        <v>0</v>
      </c>
      <c r="X36" s="272">
        <v>0</v>
      </c>
      <c r="Y36" s="272">
        <v>0</v>
      </c>
      <c r="Z36" s="272">
        <v>0</v>
      </c>
      <c r="AA36" s="272">
        <v>0</v>
      </c>
      <c r="AB36" s="272">
        <v>0</v>
      </c>
      <c r="AC36" s="272">
        <v>0</v>
      </c>
      <c r="AD36" s="272">
        <v>0</v>
      </c>
      <c r="AE36" s="272">
        <v>0</v>
      </c>
      <c r="AF36" s="272">
        <v>0</v>
      </c>
      <c r="AG36" s="170">
        <f t="shared" si="4"/>
        <v>0</v>
      </c>
      <c r="AH36" s="170"/>
      <c r="AI36" s="279">
        <f t="shared" si="5"/>
        <v>0</v>
      </c>
      <c r="AJ36" s="279">
        <f t="shared" si="5"/>
        <v>0</v>
      </c>
      <c r="AK36" s="279">
        <f t="shared" si="5"/>
        <v>0</v>
      </c>
      <c r="AL36" s="279">
        <f t="shared" si="5"/>
        <v>0</v>
      </c>
      <c r="AM36" s="279">
        <f t="shared" si="5"/>
        <v>0</v>
      </c>
      <c r="AN36" s="279">
        <f t="shared" si="5"/>
        <v>0</v>
      </c>
      <c r="AO36" s="279">
        <f t="shared" si="5"/>
        <v>0</v>
      </c>
      <c r="AP36" s="279">
        <f t="shared" si="5"/>
        <v>0</v>
      </c>
      <c r="AQ36" s="279">
        <f t="shared" si="5"/>
        <v>0</v>
      </c>
      <c r="AR36" s="279">
        <f t="shared" si="5"/>
        <v>0</v>
      </c>
      <c r="AS36" s="279">
        <f t="shared" si="5"/>
        <v>0</v>
      </c>
      <c r="AT36" s="279">
        <f t="shared" si="5"/>
        <v>0</v>
      </c>
      <c r="AU36" s="280">
        <f t="shared" si="6"/>
        <v>0</v>
      </c>
      <c r="AV36" s="280">
        <f t="shared" si="7"/>
        <v>0</v>
      </c>
      <c r="AW36" s="280">
        <f t="shared" si="7"/>
        <v>0</v>
      </c>
      <c r="AX36" s="280">
        <f t="shared" si="7"/>
        <v>0</v>
      </c>
      <c r="AY36" s="280">
        <f t="shared" si="7"/>
        <v>0</v>
      </c>
      <c r="AZ36" s="280">
        <f t="shared" si="8"/>
        <v>0</v>
      </c>
      <c r="BA36" s="280">
        <f t="shared" si="8"/>
        <v>0</v>
      </c>
      <c r="BB36" s="280">
        <f t="shared" si="8"/>
        <v>0</v>
      </c>
      <c r="BC36" s="280">
        <f t="shared" si="8"/>
        <v>0</v>
      </c>
      <c r="BD36" s="280">
        <f t="shared" si="8"/>
        <v>0</v>
      </c>
      <c r="BE36" s="280">
        <f t="shared" si="8"/>
        <v>0</v>
      </c>
      <c r="BF36" s="280">
        <f t="shared" si="8"/>
        <v>0</v>
      </c>
      <c r="BG36" s="280">
        <f t="shared" si="8"/>
        <v>0</v>
      </c>
      <c r="BH36" s="280">
        <f t="shared" si="8"/>
        <v>0</v>
      </c>
      <c r="BI36" s="280">
        <f t="shared" si="8"/>
        <v>0</v>
      </c>
      <c r="BJ36" s="280">
        <f t="shared" si="8"/>
        <v>0</v>
      </c>
      <c r="BK36" s="280">
        <f t="shared" si="8"/>
        <v>0</v>
      </c>
      <c r="BL36" s="279">
        <f t="shared" si="9"/>
        <v>0</v>
      </c>
      <c r="BN36" s="279">
        <f>BL36</f>
        <v>0</v>
      </c>
    </row>
    <row r="37" spans="1:66" x14ac:dyDescent="0.25">
      <c r="A37" s="268" t="s">
        <v>176</v>
      </c>
      <c r="B37" s="175">
        <v>1.47E-2</v>
      </c>
      <c r="C37" s="294">
        <v>1.46E-2</v>
      </c>
      <c r="D37" s="272">
        <v>8999804.6300000008</v>
      </c>
      <c r="E37" s="272">
        <v>8999804.6300000008</v>
      </c>
      <c r="F37" s="272">
        <v>8999804.6300000008</v>
      </c>
      <c r="G37" s="272">
        <v>8999804.6300000008</v>
      </c>
      <c r="H37" s="272">
        <v>8999804.6300000008</v>
      </c>
      <c r="I37" s="272">
        <v>8999804.6300000008</v>
      </c>
      <c r="J37" s="272">
        <v>8999804.6300000008</v>
      </c>
      <c r="K37" s="272">
        <v>8999804.6300000008</v>
      </c>
      <c r="L37" s="272">
        <v>8999804.6300000008</v>
      </c>
      <c r="M37" s="272">
        <v>8999804.6300000008</v>
      </c>
      <c r="N37" s="272">
        <v>8999804.6300000008</v>
      </c>
      <c r="O37" s="272">
        <v>8999804.6300000008</v>
      </c>
      <c r="P37" s="272">
        <f t="shared" si="3"/>
        <v>107997655.55999999</v>
      </c>
      <c r="Q37" s="272">
        <v>8999804.6300000008</v>
      </c>
      <c r="R37" s="272">
        <v>8999804.6300000008</v>
      </c>
      <c r="S37" s="272">
        <v>8999804.6300000008</v>
      </c>
      <c r="T37" s="272">
        <v>8999804.6300000008</v>
      </c>
      <c r="U37" s="272">
        <v>8999804.6300000008</v>
      </c>
      <c r="V37" s="272">
        <v>8999804.6300000008</v>
      </c>
      <c r="W37" s="272">
        <v>8999804.6300000008</v>
      </c>
      <c r="X37" s="272">
        <v>8999804.6300000008</v>
      </c>
      <c r="Y37" s="272">
        <v>8999804.6300000008</v>
      </c>
      <c r="Z37" s="272">
        <v>8999804.6300000008</v>
      </c>
      <c r="AA37" s="272">
        <v>8999804.6300000008</v>
      </c>
      <c r="AB37" s="272">
        <v>8999804.6300000008</v>
      </c>
      <c r="AC37" s="272">
        <v>8999804.6300000008</v>
      </c>
      <c r="AD37" s="272">
        <v>8999804.6300000008</v>
      </c>
      <c r="AE37" s="272">
        <v>8999804.6300000008</v>
      </c>
      <c r="AF37" s="272">
        <v>8999804.6300000008</v>
      </c>
      <c r="AG37" s="170">
        <f t="shared" si="4"/>
        <v>107997655.55999999</v>
      </c>
      <c r="AH37" s="170"/>
      <c r="AI37" s="279">
        <f t="shared" si="5"/>
        <v>11024.76</v>
      </c>
      <c r="AJ37" s="279">
        <f t="shared" si="5"/>
        <v>11024.76</v>
      </c>
      <c r="AK37" s="279">
        <f t="shared" si="5"/>
        <v>11024.76</v>
      </c>
      <c r="AL37" s="279">
        <f t="shared" si="5"/>
        <v>11024.76</v>
      </c>
      <c r="AM37" s="279">
        <f t="shared" si="5"/>
        <v>11024.76</v>
      </c>
      <c r="AN37" s="279">
        <f t="shared" si="5"/>
        <v>11024.76</v>
      </c>
      <c r="AO37" s="279">
        <f t="shared" si="5"/>
        <v>11024.76</v>
      </c>
      <c r="AP37" s="279">
        <f t="shared" si="5"/>
        <v>11024.76</v>
      </c>
      <c r="AQ37" s="279">
        <f t="shared" si="5"/>
        <v>11024.76</v>
      </c>
      <c r="AR37" s="279">
        <f t="shared" si="5"/>
        <v>11024.76</v>
      </c>
      <c r="AS37" s="279">
        <f t="shared" si="5"/>
        <v>11024.76</v>
      </c>
      <c r="AT37" s="279">
        <f t="shared" si="5"/>
        <v>11024.76</v>
      </c>
      <c r="AU37" s="280">
        <f t="shared" si="6"/>
        <v>132297.11999999997</v>
      </c>
      <c r="AV37" s="280">
        <f t="shared" si="7"/>
        <v>11024.76</v>
      </c>
      <c r="AW37" s="280">
        <f t="shared" si="7"/>
        <v>11024.76</v>
      </c>
      <c r="AX37" s="280">
        <f t="shared" si="7"/>
        <v>11024.76</v>
      </c>
      <c r="AY37" s="280">
        <f t="shared" si="7"/>
        <v>11024.76</v>
      </c>
      <c r="AZ37" s="280">
        <f t="shared" si="8"/>
        <v>10949.76</v>
      </c>
      <c r="BA37" s="280">
        <f t="shared" si="8"/>
        <v>10949.76</v>
      </c>
      <c r="BB37" s="280">
        <f t="shared" si="8"/>
        <v>10949.76</v>
      </c>
      <c r="BC37" s="280">
        <f t="shared" si="8"/>
        <v>10949.76</v>
      </c>
      <c r="BD37" s="280">
        <f t="shared" si="8"/>
        <v>10949.76</v>
      </c>
      <c r="BE37" s="280">
        <f t="shared" si="8"/>
        <v>10949.76</v>
      </c>
      <c r="BF37" s="280">
        <f t="shared" si="8"/>
        <v>10949.76</v>
      </c>
      <c r="BG37" s="280">
        <f t="shared" si="8"/>
        <v>10949.76</v>
      </c>
      <c r="BH37" s="280">
        <f t="shared" si="8"/>
        <v>10949.76</v>
      </c>
      <c r="BI37" s="280">
        <f t="shared" si="8"/>
        <v>10949.76</v>
      </c>
      <c r="BJ37" s="280">
        <f t="shared" si="8"/>
        <v>10949.76</v>
      </c>
      <c r="BK37" s="280">
        <f t="shared" si="8"/>
        <v>10949.76</v>
      </c>
      <c r="BL37" s="279">
        <f t="shared" si="9"/>
        <v>131397.11999999997</v>
      </c>
      <c r="BN37" s="279">
        <f>BL37</f>
        <v>131397.11999999997</v>
      </c>
    </row>
    <row r="38" spans="1:66" x14ac:dyDescent="0.25">
      <c r="A38" s="268" t="s">
        <v>177</v>
      </c>
      <c r="B38" s="175">
        <v>2.4900000000000002E-2</v>
      </c>
      <c r="C38" s="294">
        <v>2.23E-2</v>
      </c>
      <c r="D38" s="272">
        <v>33250679.640000001</v>
      </c>
      <c r="E38" s="272">
        <v>33222848.809999999</v>
      </c>
      <c r="F38" s="272">
        <v>33275896.629999999</v>
      </c>
      <c r="G38" s="272">
        <v>33360233.300000001</v>
      </c>
      <c r="H38" s="272">
        <v>33630144.710000001</v>
      </c>
      <c r="I38" s="272">
        <v>33900004.460000001</v>
      </c>
      <c r="J38" s="272">
        <v>33906255.505000003</v>
      </c>
      <c r="K38" s="272">
        <v>34292570.515000008</v>
      </c>
      <c r="L38" s="272">
        <v>34672634.480000004</v>
      </c>
      <c r="M38" s="272">
        <v>34740721.175000004</v>
      </c>
      <c r="N38" s="272">
        <v>34808807.870000005</v>
      </c>
      <c r="O38" s="272">
        <v>34836074.135000005</v>
      </c>
      <c r="P38" s="272">
        <f t="shared" si="3"/>
        <v>407896871.23000002</v>
      </c>
      <c r="Q38" s="272">
        <v>34863340.400000006</v>
      </c>
      <c r="R38" s="272">
        <v>34863340.400000006</v>
      </c>
      <c r="S38" s="272">
        <v>34863340.400000006</v>
      </c>
      <c r="T38" s="272">
        <v>35165413.230000004</v>
      </c>
      <c r="U38" s="272">
        <v>35685650.725000001</v>
      </c>
      <c r="V38" s="272">
        <v>36065011.835000001</v>
      </c>
      <c r="W38" s="272">
        <v>36813549.594999999</v>
      </c>
      <c r="X38" s="272">
        <v>37400890.910000004</v>
      </c>
      <c r="Y38" s="272">
        <v>37400890.910000004</v>
      </c>
      <c r="Z38" s="272">
        <v>37400890.910000004</v>
      </c>
      <c r="AA38" s="272">
        <v>37400890.910000004</v>
      </c>
      <c r="AB38" s="272">
        <v>37400890.910000004</v>
      </c>
      <c r="AC38" s="272">
        <v>37400890.910000004</v>
      </c>
      <c r="AD38" s="272">
        <v>37400890.910000004</v>
      </c>
      <c r="AE38" s="272">
        <v>37498964.910000004</v>
      </c>
      <c r="AF38" s="272">
        <v>37597038.910000004</v>
      </c>
      <c r="AG38" s="170">
        <f t="shared" si="4"/>
        <v>445466452.34500009</v>
      </c>
      <c r="AH38" s="170"/>
      <c r="AI38" s="279">
        <f t="shared" si="5"/>
        <v>68995.16</v>
      </c>
      <c r="AJ38" s="279">
        <f t="shared" si="5"/>
        <v>68937.41</v>
      </c>
      <c r="AK38" s="279">
        <f t="shared" si="5"/>
        <v>69047.490000000005</v>
      </c>
      <c r="AL38" s="279">
        <f t="shared" si="5"/>
        <v>69222.48</v>
      </c>
      <c r="AM38" s="279">
        <f t="shared" si="5"/>
        <v>69782.55</v>
      </c>
      <c r="AN38" s="279">
        <f t="shared" si="5"/>
        <v>70342.509999999995</v>
      </c>
      <c r="AO38" s="279">
        <f t="shared" si="5"/>
        <v>70355.48</v>
      </c>
      <c r="AP38" s="279">
        <f t="shared" si="5"/>
        <v>71157.08</v>
      </c>
      <c r="AQ38" s="279">
        <f t="shared" si="5"/>
        <v>71945.72</v>
      </c>
      <c r="AR38" s="279">
        <f t="shared" si="5"/>
        <v>72087</v>
      </c>
      <c r="AS38" s="279">
        <f t="shared" si="5"/>
        <v>72228.28</v>
      </c>
      <c r="AT38" s="279">
        <f t="shared" si="5"/>
        <v>72284.850000000006</v>
      </c>
      <c r="AU38" s="280">
        <f t="shared" si="6"/>
        <v>846386.00999999989</v>
      </c>
      <c r="AV38" s="280">
        <f t="shared" si="7"/>
        <v>72341.429999999993</v>
      </c>
      <c r="AW38" s="280">
        <f t="shared" si="7"/>
        <v>72341.429999999993</v>
      </c>
      <c r="AX38" s="280">
        <f t="shared" si="7"/>
        <v>72341.429999999993</v>
      </c>
      <c r="AY38" s="280">
        <f t="shared" si="7"/>
        <v>72968.23</v>
      </c>
      <c r="AZ38" s="280">
        <f t="shared" si="8"/>
        <v>66315.83</v>
      </c>
      <c r="BA38" s="280">
        <f t="shared" si="8"/>
        <v>67020.81</v>
      </c>
      <c r="BB38" s="280">
        <f t="shared" si="8"/>
        <v>68411.850000000006</v>
      </c>
      <c r="BC38" s="280">
        <f t="shared" si="8"/>
        <v>69503.320000000007</v>
      </c>
      <c r="BD38" s="280">
        <f t="shared" si="8"/>
        <v>69503.320000000007</v>
      </c>
      <c r="BE38" s="280">
        <f t="shared" si="8"/>
        <v>69503.320000000007</v>
      </c>
      <c r="BF38" s="280">
        <f t="shared" si="8"/>
        <v>69503.320000000007</v>
      </c>
      <c r="BG38" s="280">
        <f t="shared" si="8"/>
        <v>69503.320000000007</v>
      </c>
      <c r="BH38" s="280">
        <f t="shared" si="8"/>
        <v>69503.320000000007</v>
      </c>
      <c r="BI38" s="280">
        <f t="shared" si="8"/>
        <v>69503.320000000007</v>
      </c>
      <c r="BJ38" s="280">
        <f t="shared" si="8"/>
        <v>69685.58</v>
      </c>
      <c r="BK38" s="280">
        <f t="shared" si="8"/>
        <v>69867.83</v>
      </c>
      <c r="BL38" s="279">
        <f t="shared" si="9"/>
        <v>827825.14000000013</v>
      </c>
    </row>
    <row r="39" spans="1:66" x14ac:dyDescent="0.25">
      <c r="A39" s="268" t="s">
        <v>550</v>
      </c>
      <c r="B39" s="175">
        <v>0</v>
      </c>
      <c r="C39" s="294">
        <v>2.23E-2</v>
      </c>
      <c r="D39" s="272">
        <v>0</v>
      </c>
      <c r="E39" s="272">
        <v>0</v>
      </c>
      <c r="F39" s="272">
        <v>0</v>
      </c>
      <c r="G39" s="272">
        <v>0</v>
      </c>
      <c r="H39" s="272">
        <v>0</v>
      </c>
      <c r="I39" s="272">
        <v>0</v>
      </c>
      <c r="J39" s="272">
        <v>0</v>
      </c>
      <c r="K39" s="272">
        <v>0</v>
      </c>
      <c r="L39" s="272">
        <v>0</v>
      </c>
      <c r="M39" s="272">
        <v>0</v>
      </c>
      <c r="N39" s="272">
        <v>0</v>
      </c>
      <c r="O39" s="272">
        <v>0</v>
      </c>
      <c r="P39" s="272">
        <f t="shared" si="3"/>
        <v>0</v>
      </c>
      <c r="Q39" s="272">
        <v>0</v>
      </c>
      <c r="R39" s="272">
        <v>0</v>
      </c>
      <c r="S39" s="272">
        <v>0</v>
      </c>
      <c r="T39" s="272">
        <v>0</v>
      </c>
      <c r="U39" s="272">
        <v>0</v>
      </c>
      <c r="V39" s="272">
        <v>0</v>
      </c>
      <c r="W39" s="272">
        <v>0</v>
      </c>
      <c r="X39" s="272">
        <v>0</v>
      </c>
      <c r="Y39" s="272">
        <v>0</v>
      </c>
      <c r="Z39" s="272">
        <v>0</v>
      </c>
      <c r="AA39" s="272">
        <v>0</v>
      </c>
      <c r="AB39" s="272">
        <v>0</v>
      </c>
      <c r="AC39" s="272">
        <v>0</v>
      </c>
      <c r="AD39" s="272">
        <v>0</v>
      </c>
      <c r="AE39" s="272">
        <v>0</v>
      </c>
      <c r="AF39" s="272">
        <v>0</v>
      </c>
      <c r="AG39" s="170">
        <f t="shared" si="4"/>
        <v>0</v>
      </c>
      <c r="AH39" s="170"/>
      <c r="AI39" s="279">
        <f t="shared" si="5"/>
        <v>0</v>
      </c>
      <c r="AJ39" s="279">
        <f t="shared" si="5"/>
        <v>0</v>
      </c>
      <c r="AK39" s="279">
        <f t="shared" si="5"/>
        <v>0</v>
      </c>
      <c r="AL39" s="279">
        <f t="shared" si="5"/>
        <v>0</v>
      </c>
      <c r="AM39" s="279">
        <f t="shared" si="5"/>
        <v>0</v>
      </c>
      <c r="AN39" s="279">
        <f t="shared" si="5"/>
        <v>0</v>
      </c>
      <c r="AO39" s="279">
        <f t="shared" si="5"/>
        <v>0</v>
      </c>
      <c r="AP39" s="279">
        <f t="shared" si="5"/>
        <v>0</v>
      </c>
      <c r="AQ39" s="279">
        <f t="shared" si="5"/>
        <v>0</v>
      </c>
      <c r="AR39" s="279">
        <f t="shared" si="5"/>
        <v>0</v>
      </c>
      <c r="AS39" s="279">
        <f t="shared" si="5"/>
        <v>0</v>
      </c>
      <c r="AT39" s="279">
        <f t="shared" si="5"/>
        <v>0</v>
      </c>
      <c r="AU39" s="280">
        <f t="shared" si="6"/>
        <v>0</v>
      </c>
      <c r="AV39" s="280">
        <f t="shared" si="7"/>
        <v>0</v>
      </c>
      <c r="AW39" s="280">
        <f t="shared" si="7"/>
        <v>0</v>
      </c>
      <c r="AX39" s="280">
        <f t="shared" si="7"/>
        <v>0</v>
      </c>
      <c r="AY39" s="280">
        <f t="shared" si="7"/>
        <v>0</v>
      </c>
      <c r="AZ39" s="280">
        <f t="shared" si="8"/>
        <v>0</v>
      </c>
      <c r="BA39" s="280">
        <f t="shared" si="8"/>
        <v>0</v>
      </c>
      <c r="BB39" s="280">
        <f t="shared" si="8"/>
        <v>0</v>
      </c>
      <c r="BC39" s="280">
        <f t="shared" si="8"/>
        <v>0</v>
      </c>
      <c r="BD39" s="280">
        <f t="shared" si="8"/>
        <v>0</v>
      </c>
      <c r="BE39" s="280">
        <f t="shared" si="8"/>
        <v>0</v>
      </c>
      <c r="BF39" s="280">
        <f t="shared" si="8"/>
        <v>0</v>
      </c>
      <c r="BG39" s="280">
        <f t="shared" si="8"/>
        <v>0</v>
      </c>
      <c r="BH39" s="280">
        <f t="shared" si="8"/>
        <v>0</v>
      </c>
      <c r="BI39" s="280">
        <f t="shared" si="8"/>
        <v>0</v>
      </c>
      <c r="BJ39" s="280">
        <f t="shared" si="8"/>
        <v>0</v>
      </c>
      <c r="BK39" s="280">
        <f t="shared" si="8"/>
        <v>0</v>
      </c>
      <c r="BL39" s="279">
        <f t="shared" si="9"/>
        <v>0</v>
      </c>
      <c r="BN39" s="279">
        <f>BL39</f>
        <v>0</v>
      </c>
    </row>
    <row r="40" spans="1:66" x14ac:dyDescent="0.25">
      <c r="A40" s="268" t="s">
        <v>551</v>
      </c>
      <c r="B40" s="175">
        <v>0</v>
      </c>
      <c r="C40" s="294">
        <v>2.23E-2</v>
      </c>
      <c r="D40" s="272">
        <v>0</v>
      </c>
      <c r="E40" s="272">
        <v>0</v>
      </c>
      <c r="F40" s="272">
        <v>0</v>
      </c>
      <c r="G40" s="272">
        <v>0</v>
      </c>
      <c r="H40" s="272">
        <v>0</v>
      </c>
      <c r="I40" s="272">
        <v>0</v>
      </c>
      <c r="J40" s="272">
        <v>0</v>
      </c>
      <c r="K40" s="272">
        <v>0</v>
      </c>
      <c r="L40" s="272">
        <v>0</v>
      </c>
      <c r="M40" s="272">
        <v>0</v>
      </c>
      <c r="N40" s="272">
        <v>0</v>
      </c>
      <c r="O40" s="272">
        <v>0</v>
      </c>
      <c r="P40" s="272">
        <f t="shared" si="3"/>
        <v>0</v>
      </c>
      <c r="Q40" s="272">
        <v>0</v>
      </c>
      <c r="R40" s="272">
        <v>0</v>
      </c>
      <c r="S40" s="272">
        <v>0</v>
      </c>
      <c r="T40" s="272">
        <v>0</v>
      </c>
      <c r="U40" s="272">
        <v>0</v>
      </c>
      <c r="V40" s="272">
        <v>0</v>
      </c>
      <c r="W40" s="272">
        <v>0</v>
      </c>
      <c r="X40" s="272">
        <v>0</v>
      </c>
      <c r="Y40" s="272">
        <v>0</v>
      </c>
      <c r="Z40" s="272">
        <v>0</v>
      </c>
      <c r="AA40" s="272">
        <v>0</v>
      </c>
      <c r="AB40" s="272">
        <v>0</v>
      </c>
      <c r="AC40" s="272">
        <v>0</v>
      </c>
      <c r="AD40" s="272">
        <v>0</v>
      </c>
      <c r="AE40" s="272">
        <v>0</v>
      </c>
      <c r="AF40" s="272">
        <v>0</v>
      </c>
      <c r="AG40" s="170">
        <f t="shared" si="4"/>
        <v>0</v>
      </c>
      <c r="AH40" s="170"/>
      <c r="AI40" s="279">
        <f t="shared" si="5"/>
        <v>0</v>
      </c>
      <c r="AJ40" s="279">
        <f t="shared" si="5"/>
        <v>0</v>
      </c>
      <c r="AK40" s="279">
        <f t="shared" si="5"/>
        <v>0</v>
      </c>
      <c r="AL40" s="279">
        <f t="shared" si="5"/>
        <v>0</v>
      </c>
      <c r="AM40" s="279">
        <f t="shared" si="5"/>
        <v>0</v>
      </c>
      <c r="AN40" s="279">
        <f t="shared" si="5"/>
        <v>0</v>
      </c>
      <c r="AO40" s="279">
        <f t="shared" si="5"/>
        <v>0</v>
      </c>
      <c r="AP40" s="279">
        <f t="shared" si="5"/>
        <v>0</v>
      </c>
      <c r="AQ40" s="279">
        <f t="shared" si="5"/>
        <v>0</v>
      </c>
      <c r="AR40" s="279">
        <f t="shared" si="5"/>
        <v>0</v>
      </c>
      <c r="AS40" s="279">
        <f t="shared" si="5"/>
        <v>0</v>
      </c>
      <c r="AT40" s="279">
        <f t="shared" si="5"/>
        <v>0</v>
      </c>
      <c r="AU40" s="280">
        <f t="shared" si="6"/>
        <v>0</v>
      </c>
      <c r="AV40" s="280">
        <f t="shared" si="7"/>
        <v>0</v>
      </c>
      <c r="AW40" s="280">
        <f t="shared" si="7"/>
        <v>0</v>
      </c>
      <c r="AX40" s="280">
        <f t="shared" si="7"/>
        <v>0</v>
      </c>
      <c r="AY40" s="280">
        <f t="shared" si="7"/>
        <v>0</v>
      </c>
      <c r="AZ40" s="280">
        <f t="shared" si="8"/>
        <v>0</v>
      </c>
      <c r="BA40" s="280">
        <f t="shared" si="8"/>
        <v>0</v>
      </c>
      <c r="BB40" s="280">
        <f t="shared" si="8"/>
        <v>0</v>
      </c>
      <c r="BC40" s="280">
        <f t="shared" si="8"/>
        <v>0</v>
      </c>
      <c r="BD40" s="280">
        <f t="shared" si="8"/>
        <v>0</v>
      </c>
      <c r="BE40" s="280">
        <f t="shared" si="8"/>
        <v>0</v>
      </c>
      <c r="BF40" s="280">
        <f t="shared" si="8"/>
        <v>0</v>
      </c>
      <c r="BG40" s="280">
        <f t="shared" si="8"/>
        <v>0</v>
      </c>
      <c r="BH40" s="280">
        <f t="shared" si="8"/>
        <v>0</v>
      </c>
      <c r="BI40" s="280">
        <f t="shared" si="8"/>
        <v>0</v>
      </c>
      <c r="BJ40" s="280">
        <f t="shared" si="8"/>
        <v>0</v>
      </c>
      <c r="BK40" s="280">
        <f t="shared" si="8"/>
        <v>0</v>
      </c>
      <c r="BL40" s="279">
        <f t="shared" si="9"/>
        <v>0</v>
      </c>
      <c r="BN40" s="279">
        <f>BL40</f>
        <v>0</v>
      </c>
    </row>
    <row r="41" spans="1:66" x14ac:dyDescent="0.25">
      <c r="A41" s="268" t="s">
        <v>178</v>
      </c>
      <c r="B41" s="175">
        <v>2.4900000000000002E-2</v>
      </c>
      <c r="C41" s="294">
        <v>2.23E-2</v>
      </c>
      <c r="D41" s="272">
        <v>10023887.439999999</v>
      </c>
      <c r="E41" s="272">
        <v>10023887.439999999</v>
      </c>
      <c r="F41" s="272">
        <v>10023887.439999999</v>
      </c>
      <c r="G41" s="272">
        <v>10023887.439999999</v>
      </c>
      <c r="H41" s="272">
        <v>10023887.439999999</v>
      </c>
      <c r="I41" s="272">
        <v>10023887.439999999</v>
      </c>
      <c r="J41" s="272">
        <v>10023887.439999999</v>
      </c>
      <c r="K41" s="272">
        <v>10023887.439999999</v>
      </c>
      <c r="L41" s="272">
        <v>10023887.439999999</v>
      </c>
      <c r="M41" s="272">
        <v>10023887.439999999</v>
      </c>
      <c r="N41" s="272">
        <v>10023887.439999999</v>
      </c>
      <c r="O41" s="272">
        <v>10023887.439999999</v>
      </c>
      <c r="P41" s="272">
        <f t="shared" si="3"/>
        <v>120286649.27999999</v>
      </c>
      <c r="Q41" s="272">
        <v>10023887.439999999</v>
      </c>
      <c r="R41" s="272">
        <v>10023887.439999999</v>
      </c>
      <c r="S41" s="272">
        <v>10023887.439999999</v>
      </c>
      <c r="T41" s="272">
        <v>10023887.439999999</v>
      </c>
      <c r="U41" s="272">
        <v>10023887.439999999</v>
      </c>
      <c r="V41" s="272">
        <v>10023887.439999999</v>
      </c>
      <c r="W41" s="272">
        <v>10023887.439999999</v>
      </c>
      <c r="X41" s="272">
        <v>10023887.439999999</v>
      </c>
      <c r="Y41" s="272">
        <v>10023887.439999999</v>
      </c>
      <c r="Z41" s="272">
        <v>10023887.439999999</v>
      </c>
      <c r="AA41" s="272">
        <v>10023887.439999999</v>
      </c>
      <c r="AB41" s="272">
        <v>10023887.439999999</v>
      </c>
      <c r="AC41" s="272">
        <v>10023887.439999999</v>
      </c>
      <c r="AD41" s="272">
        <v>10023887.439999999</v>
      </c>
      <c r="AE41" s="272">
        <v>10023887.439999999</v>
      </c>
      <c r="AF41" s="272">
        <v>10023887.439999999</v>
      </c>
      <c r="AG41" s="170">
        <f t="shared" si="4"/>
        <v>120286649.27999999</v>
      </c>
      <c r="AH41" s="170"/>
      <c r="AI41" s="279">
        <f t="shared" ref="AI41:AT62" si="10">ROUND(D41*$B41/12,2)</f>
        <v>20799.57</v>
      </c>
      <c r="AJ41" s="279">
        <f t="shared" si="10"/>
        <v>20799.57</v>
      </c>
      <c r="AK41" s="279">
        <f t="shared" si="10"/>
        <v>20799.57</v>
      </c>
      <c r="AL41" s="279">
        <f t="shared" si="10"/>
        <v>20799.57</v>
      </c>
      <c r="AM41" s="279">
        <f t="shared" si="10"/>
        <v>20799.57</v>
      </c>
      <c r="AN41" s="279">
        <f t="shared" si="10"/>
        <v>20799.57</v>
      </c>
      <c r="AO41" s="279">
        <f t="shared" si="10"/>
        <v>20799.57</v>
      </c>
      <c r="AP41" s="279">
        <f t="shared" si="10"/>
        <v>20799.57</v>
      </c>
      <c r="AQ41" s="279">
        <f t="shared" si="10"/>
        <v>20799.57</v>
      </c>
      <c r="AR41" s="279">
        <f t="shared" si="10"/>
        <v>20799.57</v>
      </c>
      <c r="AS41" s="279">
        <f t="shared" si="10"/>
        <v>20799.57</v>
      </c>
      <c r="AT41" s="279">
        <f t="shared" si="10"/>
        <v>20799.57</v>
      </c>
      <c r="AU41" s="280">
        <f t="shared" si="6"/>
        <v>249594.84000000005</v>
      </c>
      <c r="AV41" s="280">
        <f t="shared" si="7"/>
        <v>20799.57</v>
      </c>
      <c r="AW41" s="280">
        <f t="shared" si="7"/>
        <v>20799.57</v>
      </c>
      <c r="AX41" s="280">
        <f t="shared" si="7"/>
        <v>20799.57</v>
      </c>
      <c r="AY41" s="280">
        <f t="shared" si="7"/>
        <v>20799.57</v>
      </c>
      <c r="AZ41" s="280">
        <f t="shared" ref="AZ41:BK62" si="11">ROUND(U41*$C41/12,2)</f>
        <v>18627.72</v>
      </c>
      <c r="BA41" s="280">
        <f t="shared" si="11"/>
        <v>18627.72</v>
      </c>
      <c r="BB41" s="280">
        <f t="shared" si="11"/>
        <v>18627.72</v>
      </c>
      <c r="BC41" s="280">
        <f t="shared" si="11"/>
        <v>18627.72</v>
      </c>
      <c r="BD41" s="280">
        <f t="shared" si="11"/>
        <v>18627.72</v>
      </c>
      <c r="BE41" s="280">
        <f t="shared" si="11"/>
        <v>18627.72</v>
      </c>
      <c r="BF41" s="280">
        <f t="shared" si="11"/>
        <v>18627.72</v>
      </c>
      <c r="BG41" s="280">
        <f t="shared" si="11"/>
        <v>18627.72</v>
      </c>
      <c r="BH41" s="280">
        <f t="shared" si="11"/>
        <v>18627.72</v>
      </c>
      <c r="BI41" s="280">
        <f t="shared" si="11"/>
        <v>18627.72</v>
      </c>
      <c r="BJ41" s="280">
        <f t="shared" si="11"/>
        <v>18627.72</v>
      </c>
      <c r="BK41" s="280">
        <f t="shared" si="11"/>
        <v>18627.72</v>
      </c>
      <c r="BL41" s="279">
        <f t="shared" si="9"/>
        <v>223532.64</v>
      </c>
      <c r="BN41" s="279">
        <f>BL41</f>
        <v>223532.64</v>
      </c>
    </row>
    <row r="42" spans="1:66" x14ac:dyDescent="0.25">
      <c r="A42" s="268" t="s">
        <v>179</v>
      </c>
      <c r="B42" s="175">
        <v>1.2E-2</v>
      </c>
      <c r="C42" s="294">
        <v>7.7999999999999996E-3</v>
      </c>
      <c r="D42" s="272">
        <v>15816339.699999999</v>
      </c>
      <c r="E42" s="272">
        <v>15816339.699999999</v>
      </c>
      <c r="F42" s="272">
        <v>15816339.699999999</v>
      </c>
      <c r="G42" s="272">
        <v>15816339.699999999</v>
      </c>
      <c r="H42" s="272">
        <v>15816339.699999999</v>
      </c>
      <c r="I42" s="272">
        <v>15816339.699999999</v>
      </c>
      <c r="J42" s="272">
        <v>15816339.699999999</v>
      </c>
      <c r="K42" s="272">
        <v>15816339.699999999</v>
      </c>
      <c r="L42" s="272">
        <v>15816339.699999999</v>
      </c>
      <c r="M42" s="272">
        <v>15816339.699999999</v>
      </c>
      <c r="N42" s="272">
        <v>15816339.699999999</v>
      </c>
      <c r="O42" s="272">
        <v>15816339.699999999</v>
      </c>
      <c r="P42" s="272">
        <f t="shared" si="3"/>
        <v>189796076.39999998</v>
      </c>
      <c r="Q42" s="272">
        <v>15816339.699999999</v>
      </c>
      <c r="R42" s="272">
        <v>15816339.699999999</v>
      </c>
      <c r="S42" s="272">
        <v>15816339.699999999</v>
      </c>
      <c r="T42" s="272">
        <v>15816339.699999999</v>
      </c>
      <c r="U42" s="272">
        <v>15816339.699999999</v>
      </c>
      <c r="V42" s="272">
        <v>15816339.699999999</v>
      </c>
      <c r="W42" s="272">
        <v>15816339.699999999</v>
      </c>
      <c r="X42" s="272">
        <v>15816339.699999999</v>
      </c>
      <c r="Y42" s="272">
        <v>15816339.699999999</v>
      </c>
      <c r="Z42" s="272">
        <v>15816339.699999999</v>
      </c>
      <c r="AA42" s="272">
        <v>15816339.699999999</v>
      </c>
      <c r="AB42" s="272">
        <v>15816339.699999999</v>
      </c>
      <c r="AC42" s="272">
        <v>15816339.699999999</v>
      </c>
      <c r="AD42" s="272">
        <v>15816339.699999999</v>
      </c>
      <c r="AE42" s="272">
        <v>15816339.699999999</v>
      </c>
      <c r="AF42" s="272">
        <v>15816339.699999999</v>
      </c>
      <c r="AG42" s="170">
        <f t="shared" si="4"/>
        <v>189796076.39999998</v>
      </c>
      <c r="AH42" s="170"/>
      <c r="AI42" s="279">
        <f t="shared" si="10"/>
        <v>15816.34</v>
      </c>
      <c r="AJ42" s="279">
        <f t="shared" si="10"/>
        <v>15816.34</v>
      </c>
      <c r="AK42" s="279">
        <f t="shared" si="10"/>
        <v>15816.34</v>
      </c>
      <c r="AL42" s="279">
        <f t="shared" si="10"/>
        <v>15816.34</v>
      </c>
      <c r="AM42" s="279">
        <f t="shared" si="10"/>
        <v>15816.34</v>
      </c>
      <c r="AN42" s="279">
        <f t="shared" si="10"/>
        <v>15816.34</v>
      </c>
      <c r="AO42" s="279">
        <f t="shared" si="10"/>
        <v>15816.34</v>
      </c>
      <c r="AP42" s="279">
        <f t="shared" si="10"/>
        <v>15816.34</v>
      </c>
      <c r="AQ42" s="279">
        <f t="shared" si="10"/>
        <v>15816.34</v>
      </c>
      <c r="AR42" s="279">
        <f t="shared" si="10"/>
        <v>15816.34</v>
      </c>
      <c r="AS42" s="279">
        <f t="shared" si="10"/>
        <v>15816.34</v>
      </c>
      <c r="AT42" s="279">
        <f t="shared" si="10"/>
        <v>15816.34</v>
      </c>
      <c r="AU42" s="280">
        <f t="shared" si="6"/>
        <v>189796.08</v>
      </c>
      <c r="AV42" s="280">
        <f t="shared" si="7"/>
        <v>15816.34</v>
      </c>
      <c r="AW42" s="280">
        <f t="shared" si="7"/>
        <v>15816.34</v>
      </c>
      <c r="AX42" s="280">
        <f t="shared" si="7"/>
        <v>15816.34</v>
      </c>
      <c r="AY42" s="280">
        <f t="shared" si="7"/>
        <v>15816.34</v>
      </c>
      <c r="AZ42" s="280">
        <f t="shared" si="11"/>
        <v>10280.620000000001</v>
      </c>
      <c r="BA42" s="280">
        <f t="shared" si="11"/>
        <v>10280.620000000001</v>
      </c>
      <c r="BB42" s="280">
        <f t="shared" si="11"/>
        <v>10280.620000000001</v>
      </c>
      <c r="BC42" s="280">
        <f t="shared" si="11"/>
        <v>10280.620000000001</v>
      </c>
      <c r="BD42" s="280">
        <f t="shared" si="11"/>
        <v>10280.620000000001</v>
      </c>
      <c r="BE42" s="280">
        <f t="shared" si="11"/>
        <v>10280.620000000001</v>
      </c>
      <c r="BF42" s="280">
        <f t="shared" si="11"/>
        <v>10280.620000000001</v>
      </c>
      <c r="BG42" s="280">
        <f t="shared" si="11"/>
        <v>10280.620000000001</v>
      </c>
      <c r="BH42" s="280">
        <f t="shared" si="11"/>
        <v>10280.620000000001</v>
      </c>
      <c r="BI42" s="280">
        <f t="shared" si="11"/>
        <v>10280.620000000001</v>
      </c>
      <c r="BJ42" s="280">
        <f t="shared" si="11"/>
        <v>10280.620000000001</v>
      </c>
      <c r="BK42" s="280">
        <f t="shared" si="11"/>
        <v>10280.620000000001</v>
      </c>
      <c r="BL42" s="279">
        <f t="shared" si="9"/>
        <v>123367.43999999999</v>
      </c>
    </row>
    <row r="43" spans="1:66" x14ac:dyDescent="0.25">
      <c r="A43" s="268" t="s">
        <v>552</v>
      </c>
      <c r="B43" s="175">
        <v>0</v>
      </c>
      <c r="C43" s="175">
        <v>0</v>
      </c>
      <c r="D43" s="272">
        <v>0</v>
      </c>
      <c r="E43" s="272">
        <v>0</v>
      </c>
      <c r="F43" s="272">
        <v>0</v>
      </c>
      <c r="G43" s="272">
        <v>0</v>
      </c>
      <c r="H43" s="272">
        <v>0</v>
      </c>
      <c r="I43" s="272">
        <v>0</v>
      </c>
      <c r="J43" s="272">
        <v>0</v>
      </c>
      <c r="K43" s="272">
        <v>0</v>
      </c>
      <c r="L43" s="272">
        <v>0</v>
      </c>
      <c r="M43" s="272">
        <v>0</v>
      </c>
      <c r="N43" s="272">
        <v>0</v>
      </c>
      <c r="O43" s="272">
        <v>0</v>
      </c>
      <c r="P43" s="272">
        <f t="shared" si="3"/>
        <v>0</v>
      </c>
      <c r="Q43" s="272">
        <v>0</v>
      </c>
      <c r="R43" s="272">
        <v>0</v>
      </c>
      <c r="S43" s="272">
        <v>0</v>
      </c>
      <c r="T43" s="272">
        <v>0</v>
      </c>
      <c r="U43" s="272">
        <v>0</v>
      </c>
      <c r="V43" s="272">
        <v>0</v>
      </c>
      <c r="W43" s="272">
        <v>0</v>
      </c>
      <c r="X43" s="272">
        <v>0</v>
      </c>
      <c r="Y43" s="272">
        <v>0</v>
      </c>
      <c r="Z43" s="272">
        <v>0</v>
      </c>
      <c r="AA43" s="272">
        <v>0</v>
      </c>
      <c r="AB43" s="272">
        <v>0</v>
      </c>
      <c r="AC43" s="272">
        <v>0</v>
      </c>
      <c r="AD43" s="272">
        <v>0</v>
      </c>
      <c r="AE43" s="272">
        <v>0</v>
      </c>
      <c r="AF43" s="272">
        <v>0</v>
      </c>
      <c r="AG43" s="170">
        <f t="shared" si="4"/>
        <v>0</v>
      </c>
      <c r="AH43" s="170"/>
      <c r="AI43" s="279">
        <f t="shared" si="10"/>
        <v>0</v>
      </c>
      <c r="AJ43" s="279">
        <f t="shared" si="10"/>
        <v>0</v>
      </c>
      <c r="AK43" s="279">
        <f t="shared" si="10"/>
        <v>0</v>
      </c>
      <c r="AL43" s="279">
        <f t="shared" si="10"/>
        <v>0</v>
      </c>
      <c r="AM43" s="279">
        <f t="shared" si="10"/>
        <v>0</v>
      </c>
      <c r="AN43" s="279">
        <f t="shared" si="10"/>
        <v>0</v>
      </c>
      <c r="AO43" s="279">
        <f t="shared" si="10"/>
        <v>0</v>
      </c>
      <c r="AP43" s="279">
        <f t="shared" si="10"/>
        <v>0</v>
      </c>
      <c r="AQ43" s="279">
        <f t="shared" si="10"/>
        <v>0</v>
      </c>
      <c r="AR43" s="279">
        <f t="shared" si="10"/>
        <v>0</v>
      </c>
      <c r="AS43" s="279">
        <f t="shared" si="10"/>
        <v>0</v>
      </c>
      <c r="AT43" s="279">
        <f t="shared" si="10"/>
        <v>0</v>
      </c>
      <c r="AU43" s="280">
        <f t="shared" si="6"/>
        <v>0</v>
      </c>
      <c r="AV43" s="280">
        <f t="shared" si="7"/>
        <v>0</v>
      </c>
      <c r="AW43" s="280">
        <f t="shared" si="7"/>
        <v>0</v>
      </c>
      <c r="AX43" s="280">
        <f t="shared" si="7"/>
        <v>0</v>
      </c>
      <c r="AY43" s="280">
        <f t="shared" si="7"/>
        <v>0</v>
      </c>
      <c r="AZ43" s="280">
        <f t="shared" si="11"/>
        <v>0</v>
      </c>
      <c r="BA43" s="280">
        <f t="shared" si="11"/>
        <v>0</v>
      </c>
      <c r="BB43" s="280">
        <f t="shared" si="11"/>
        <v>0</v>
      </c>
      <c r="BC43" s="280">
        <f t="shared" si="11"/>
        <v>0</v>
      </c>
      <c r="BD43" s="280">
        <f t="shared" si="11"/>
        <v>0</v>
      </c>
      <c r="BE43" s="280">
        <f t="shared" si="11"/>
        <v>0</v>
      </c>
      <c r="BF43" s="280">
        <f t="shared" si="11"/>
        <v>0</v>
      </c>
      <c r="BG43" s="280">
        <f t="shared" si="11"/>
        <v>0</v>
      </c>
      <c r="BH43" s="280">
        <f t="shared" si="11"/>
        <v>0</v>
      </c>
      <c r="BI43" s="280">
        <f t="shared" si="11"/>
        <v>0</v>
      </c>
      <c r="BJ43" s="280">
        <f t="shared" si="11"/>
        <v>0</v>
      </c>
      <c r="BK43" s="280">
        <f t="shared" si="11"/>
        <v>0</v>
      </c>
      <c r="BL43" s="279">
        <f t="shared" si="9"/>
        <v>0</v>
      </c>
    </row>
    <row r="44" spans="1:66" x14ac:dyDescent="0.25">
      <c r="A44" s="268" t="s">
        <v>553</v>
      </c>
      <c r="B44" s="175">
        <v>0</v>
      </c>
      <c r="C44" s="175">
        <v>0</v>
      </c>
      <c r="D44" s="272">
        <v>18450.52</v>
      </c>
      <c r="E44" s="272">
        <v>0</v>
      </c>
      <c r="F44" s="272">
        <v>0</v>
      </c>
      <c r="G44" s="272">
        <v>0</v>
      </c>
      <c r="H44" s="272">
        <v>0</v>
      </c>
      <c r="I44" s="272">
        <v>0</v>
      </c>
      <c r="J44" s="272">
        <v>0</v>
      </c>
      <c r="K44" s="272">
        <v>0</v>
      </c>
      <c r="L44" s="272">
        <v>0</v>
      </c>
      <c r="M44" s="272">
        <v>0</v>
      </c>
      <c r="N44" s="272">
        <v>0</v>
      </c>
      <c r="O44" s="272">
        <v>0</v>
      </c>
      <c r="P44" s="272">
        <f t="shared" si="3"/>
        <v>18450.52</v>
      </c>
      <c r="Q44" s="272">
        <v>0</v>
      </c>
      <c r="R44" s="272">
        <v>0</v>
      </c>
      <c r="S44" s="272">
        <v>0</v>
      </c>
      <c r="T44" s="272">
        <v>0</v>
      </c>
      <c r="U44" s="272">
        <v>0</v>
      </c>
      <c r="V44" s="272">
        <v>0</v>
      </c>
      <c r="W44" s="272">
        <v>0</v>
      </c>
      <c r="X44" s="272">
        <v>0</v>
      </c>
      <c r="Y44" s="272">
        <v>0</v>
      </c>
      <c r="Z44" s="272">
        <v>0</v>
      </c>
      <c r="AA44" s="272">
        <v>0</v>
      </c>
      <c r="AB44" s="272">
        <v>0</v>
      </c>
      <c r="AC44" s="272">
        <v>0</v>
      </c>
      <c r="AD44" s="272">
        <v>0</v>
      </c>
      <c r="AE44" s="272">
        <v>0</v>
      </c>
      <c r="AF44" s="272">
        <v>0</v>
      </c>
      <c r="AG44" s="170">
        <f t="shared" si="4"/>
        <v>0</v>
      </c>
      <c r="AH44" s="170"/>
      <c r="AI44" s="279">
        <f t="shared" si="10"/>
        <v>0</v>
      </c>
      <c r="AJ44" s="279">
        <f t="shared" si="10"/>
        <v>0</v>
      </c>
      <c r="AK44" s="279">
        <f t="shared" si="10"/>
        <v>0</v>
      </c>
      <c r="AL44" s="279">
        <f t="shared" si="10"/>
        <v>0</v>
      </c>
      <c r="AM44" s="279">
        <f t="shared" si="10"/>
        <v>0</v>
      </c>
      <c r="AN44" s="279">
        <f t="shared" si="10"/>
        <v>0</v>
      </c>
      <c r="AO44" s="279">
        <f t="shared" si="10"/>
        <v>0</v>
      </c>
      <c r="AP44" s="279">
        <f t="shared" si="10"/>
        <v>0</v>
      </c>
      <c r="AQ44" s="279">
        <f t="shared" si="10"/>
        <v>0</v>
      </c>
      <c r="AR44" s="279">
        <f t="shared" si="10"/>
        <v>0</v>
      </c>
      <c r="AS44" s="279">
        <f t="shared" si="10"/>
        <v>0</v>
      </c>
      <c r="AT44" s="279">
        <f t="shared" si="10"/>
        <v>0</v>
      </c>
      <c r="AU44" s="280">
        <f t="shared" si="6"/>
        <v>0</v>
      </c>
      <c r="AV44" s="280">
        <f t="shared" si="7"/>
        <v>0</v>
      </c>
      <c r="AW44" s="280">
        <f t="shared" si="7"/>
        <v>0</v>
      </c>
      <c r="AX44" s="280">
        <f t="shared" si="7"/>
        <v>0</v>
      </c>
      <c r="AY44" s="280">
        <f t="shared" si="7"/>
        <v>0</v>
      </c>
      <c r="AZ44" s="280">
        <f t="shared" si="11"/>
        <v>0</v>
      </c>
      <c r="BA44" s="280">
        <f t="shared" si="11"/>
        <v>0</v>
      </c>
      <c r="BB44" s="280">
        <f t="shared" si="11"/>
        <v>0</v>
      </c>
      <c r="BC44" s="280">
        <f t="shared" si="11"/>
        <v>0</v>
      </c>
      <c r="BD44" s="280">
        <f t="shared" si="11"/>
        <v>0</v>
      </c>
      <c r="BE44" s="280">
        <f t="shared" si="11"/>
        <v>0</v>
      </c>
      <c r="BF44" s="280">
        <f t="shared" si="11"/>
        <v>0</v>
      </c>
      <c r="BG44" s="280">
        <f t="shared" si="11"/>
        <v>0</v>
      </c>
      <c r="BH44" s="280">
        <f t="shared" si="11"/>
        <v>0</v>
      </c>
      <c r="BI44" s="280">
        <f t="shared" si="11"/>
        <v>0</v>
      </c>
      <c r="BJ44" s="280">
        <f t="shared" si="11"/>
        <v>0</v>
      </c>
      <c r="BK44" s="280">
        <f t="shared" si="11"/>
        <v>0</v>
      </c>
      <c r="BL44" s="279">
        <f t="shared" si="9"/>
        <v>0</v>
      </c>
    </row>
    <row r="45" spans="1:66" x14ac:dyDescent="0.25">
      <c r="A45" s="268" t="s">
        <v>180</v>
      </c>
      <c r="B45" s="175">
        <v>0</v>
      </c>
      <c r="C45" s="175">
        <v>0</v>
      </c>
      <c r="D45" s="272">
        <v>1558538.26</v>
      </c>
      <c r="E45" s="272">
        <v>1558538.26</v>
      </c>
      <c r="F45" s="272">
        <v>1558538.26</v>
      </c>
      <c r="G45" s="272">
        <v>1558538.26</v>
      </c>
      <c r="H45" s="272">
        <v>1657504.9</v>
      </c>
      <c r="I45" s="272">
        <v>1756471.53</v>
      </c>
      <c r="J45" s="272">
        <v>1756471.53</v>
      </c>
      <c r="K45" s="272">
        <v>1756471.53</v>
      </c>
      <c r="L45" s="272">
        <v>1756471.53</v>
      </c>
      <c r="M45" s="272">
        <v>1756471.53</v>
      </c>
      <c r="N45" s="272">
        <v>1756471.53</v>
      </c>
      <c r="O45" s="272">
        <v>1756471.53</v>
      </c>
      <c r="P45" s="272">
        <f t="shared" si="3"/>
        <v>20186958.649999999</v>
      </c>
      <c r="Q45" s="272">
        <v>1756471.53</v>
      </c>
      <c r="R45" s="272">
        <v>1756471.53</v>
      </c>
      <c r="S45" s="272">
        <v>1756471.53</v>
      </c>
      <c r="T45" s="272">
        <v>1756471.53</v>
      </c>
      <c r="U45" s="272">
        <v>1756471.53</v>
      </c>
      <c r="V45" s="272">
        <v>1756471.53</v>
      </c>
      <c r="W45" s="272">
        <v>1756471.53</v>
      </c>
      <c r="X45" s="272">
        <v>1756471.53</v>
      </c>
      <c r="Y45" s="272">
        <v>1756471.53</v>
      </c>
      <c r="Z45" s="272">
        <v>1756471.53</v>
      </c>
      <c r="AA45" s="272">
        <v>1756471.53</v>
      </c>
      <c r="AB45" s="272">
        <v>977202.4</v>
      </c>
      <c r="AC45" s="272">
        <v>197933.27000000002</v>
      </c>
      <c r="AD45" s="272">
        <v>197933.27000000002</v>
      </c>
      <c r="AE45" s="272">
        <v>197933.27000000002</v>
      </c>
      <c r="AF45" s="272">
        <v>197933.27000000002</v>
      </c>
      <c r="AG45" s="170">
        <f t="shared" si="4"/>
        <v>14064236.189999998</v>
      </c>
      <c r="AH45" s="170"/>
      <c r="AI45" s="279">
        <f t="shared" si="10"/>
        <v>0</v>
      </c>
      <c r="AJ45" s="279">
        <f t="shared" si="10"/>
        <v>0</v>
      </c>
      <c r="AK45" s="279">
        <f t="shared" si="10"/>
        <v>0</v>
      </c>
      <c r="AL45" s="279">
        <f t="shared" si="10"/>
        <v>0</v>
      </c>
      <c r="AM45" s="279">
        <f t="shared" si="10"/>
        <v>0</v>
      </c>
      <c r="AN45" s="279">
        <f t="shared" si="10"/>
        <v>0</v>
      </c>
      <c r="AO45" s="279">
        <f t="shared" si="10"/>
        <v>0</v>
      </c>
      <c r="AP45" s="279">
        <f t="shared" si="10"/>
        <v>0</v>
      </c>
      <c r="AQ45" s="279">
        <f t="shared" si="10"/>
        <v>0</v>
      </c>
      <c r="AR45" s="279">
        <f t="shared" si="10"/>
        <v>0</v>
      </c>
      <c r="AS45" s="279">
        <f t="shared" si="10"/>
        <v>0</v>
      </c>
      <c r="AT45" s="279">
        <f t="shared" si="10"/>
        <v>0</v>
      </c>
      <c r="AU45" s="280">
        <f t="shared" si="6"/>
        <v>0</v>
      </c>
      <c r="AV45" s="280">
        <f t="shared" si="7"/>
        <v>0</v>
      </c>
      <c r="AW45" s="280">
        <f t="shared" si="7"/>
        <v>0</v>
      </c>
      <c r="AX45" s="280">
        <f t="shared" si="7"/>
        <v>0</v>
      </c>
      <c r="AY45" s="280">
        <f t="shared" si="7"/>
        <v>0</v>
      </c>
      <c r="AZ45" s="280">
        <f t="shared" si="11"/>
        <v>0</v>
      </c>
      <c r="BA45" s="280">
        <f t="shared" si="11"/>
        <v>0</v>
      </c>
      <c r="BB45" s="280">
        <f t="shared" si="11"/>
        <v>0</v>
      </c>
      <c r="BC45" s="280">
        <f t="shared" si="11"/>
        <v>0</v>
      </c>
      <c r="BD45" s="280">
        <f t="shared" si="11"/>
        <v>0</v>
      </c>
      <c r="BE45" s="280">
        <f t="shared" si="11"/>
        <v>0</v>
      </c>
      <c r="BF45" s="280">
        <f t="shared" si="11"/>
        <v>0</v>
      </c>
      <c r="BG45" s="280">
        <f t="shared" si="11"/>
        <v>0</v>
      </c>
      <c r="BH45" s="280">
        <f t="shared" si="11"/>
        <v>0</v>
      </c>
      <c r="BI45" s="280">
        <f t="shared" si="11"/>
        <v>0</v>
      </c>
      <c r="BJ45" s="280">
        <f t="shared" si="11"/>
        <v>0</v>
      </c>
      <c r="BK45" s="280">
        <f t="shared" si="11"/>
        <v>0</v>
      </c>
      <c r="BL45" s="279">
        <f t="shared" si="9"/>
        <v>0</v>
      </c>
    </row>
    <row r="46" spans="1:66" x14ac:dyDescent="0.25">
      <c r="A46" s="268" t="s">
        <v>181</v>
      </c>
      <c r="B46" s="175">
        <v>0</v>
      </c>
      <c r="C46" s="175">
        <v>0</v>
      </c>
      <c r="D46" s="272">
        <v>2420031.65</v>
      </c>
      <c r="E46" s="272">
        <v>2420031.65</v>
      </c>
      <c r="F46" s="272">
        <v>2420031.65</v>
      </c>
      <c r="G46" s="272">
        <v>2420031.65</v>
      </c>
      <c r="H46" s="272">
        <v>2588167.08</v>
      </c>
      <c r="I46" s="272">
        <v>2756302.5</v>
      </c>
      <c r="J46" s="272">
        <v>2756302.5</v>
      </c>
      <c r="K46" s="272">
        <v>2756302.5</v>
      </c>
      <c r="L46" s="272">
        <v>2756302.5</v>
      </c>
      <c r="M46" s="272">
        <v>2756302.5</v>
      </c>
      <c r="N46" s="272">
        <v>2756302.5</v>
      </c>
      <c r="O46" s="272">
        <v>2756302.5</v>
      </c>
      <c r="P46" s="272">
        <f t="shared" si="3"/>
        <v>31562411.18</v>
      </c>
      <c r="Q46" s="272">
        <v>2756302.5</v>
      </c>
      <c r="R46" s="272">
        <v>2756302.5</v>
      </c>
      <c r="S46" s="272">
        <v>2756302.5</v>
      </c>
      <c r="T46" s="272">
        <v>2756302.5</v>
      </c>
      <c r="U46" s="272">
        <v>2756302.5</v>
      </c>
      <c r="V46" s="272">
        <v>2756302.5</v>
      </c>
      <c r="W46" s="272">
        <v>2756302.5</v>
      </c>
      <c r="X46" s="272">
        <v>2756302.5</v>
      </c>
      <c r="Y46" s="272">
        <v>2756302.5</v>
      </c>
      <c r="Z46" s="272">
        <v>2756302.5</v>
      </c>
      <c r="AA46" s="272">
        <v>2756302.5</v>
      </c>
      <c r="AB46" s="272">
        <v>1546286.675</v>
      </c>
      <c r="AC46" s="272">
        <v>336270.85000000009</v>
      </c>
      <c r="AD46" s="272">
        <v>336270.85000000009</v>
      </c>
      <c r="AE46" s="272">
        <v>336270.85000000009</v>
      </c>
      <c r="AF46" s="272">
        <v>336270.85000000009</v>
      </c>
      <c r="AG46" s="170">
        <f t="shared" si="4"/>
        <v>22185487.575000007</v>
      </c>
      <c r="AH46" s="170"/>
      <c r="AI46" s="279">
        <f t="shared" si="10"/>
        <v>0</v>
      </c>
      <c r="AJ46" s="279">
        <f t="shared" si="10"/>
        <v>0</v>
      </c>
      <c r="AK46" s="279">
        <f t="shared" si="10"/>
        <v>0</v>
      </c>
      <c r="AL46" s="279">
        <f t="shared" si="10"/>
        <v>0</v>
      </c>
      <c r="AM46" s="279">
        <f t="shared" si="10"/>
        <v>0</v>
      </c>
      <c r="AN46" s="279">
        <f t="shared" si="10"/>
        <v>0</v>
      </c>
      <c r="AO46" s="279">
        <f t="shared" si="10"/>
        <v>0</v>
      </c>
      <c r="AP46" s="279">
        <f t="shared" si="10"/>
        <v>0</v>
      </c>
      <c r="AQ46" s="279">
        <f t="shared" si="10"/>
        <v>0</v>
      </c>
      <c r="AR46" s="279">
        <f t="shared" si="10"/>
        <v>0</v>
      </c>
      <c r="AS46" s="279">
        <f t="shared" si="10"/>
        <v>0</v>
      </c>
      <c r="AT46" s="279">
        <f t="shared" si="10"/>
        <v>0</v>
      </c>
      <c r="AU46" s="280">
        <f t="shared" si="6"/>
        <v>0</v>
      </c>
      <c r="AV46" s="280">
        <f t="shared" si="7"/>
        <v>0</v>
      </c>
      <c r="AW46" s="280">
        <f t="shared" si="7"/>
        <v>0</v>
      </c>
      <c r="AX46" s="280">
        <f t="shared" si="7"/>
        <v>0</v>
      </c>
      <c r="AY46" s="280">
        <f t="shared" si="7"/>
        <v>0</v>
      </c>
      <c r="AZ46" s="280">
        <f t="shared" si="11"/>
        <v>0</v>
      </c>
      <c r="BA46" s="280">
        <f t="shared" si="11"/>
        <v>0</v>
      </c>
      <c r="BB46" s="280">
        <f t="shared" si="11"/>
        <v>0</v>
      </c>
      <c r="BC46" s="280">
        <f t="shared" si="11"/>
        <v>0</v>
      </c>
      <c r="BD46" s="280">
        <f t="shared" si="11"/>
        <v>0</v>
      </c>
      <c r="BE46" s="280">
        <f t="shared" si="11"/>
        <v>0</v>
      </c>
      <c r="BF46" s="280">
        <f t="shared" si="11"/>
        <v>0</v>
      </c>
      <c r="BG46" s="280">
        <f t="shared" si="11"/>
        <v>0</v>
      </c>
      <c r="BH46" s="280">
        <f t="shared" si="11"/>
        <v>0</v>
      </c>
      <c r="BI46" s="280">
        <f t="shared" si="11"/>
        <v>0</v>
      </c>
      <c r="BJ46" s="280">
        <f t="shared" si="11"/>
        <v>0</v>
      </c>
      <c r="BK46" s="280">
        <f t="shared" si="11"/>
        <v>0</v>
      </c>
      <c r="BL46" s="279">
        <f t="shared" si="9"/>
        <v>0</v>
      </c>
    </row>
    <row r="47" spans="1:66" x14ac:dyDescent="0.25">
      <c r="A47" s="268" t="s">
        <v>182</v>
      </c>
      <c r="B47" s="175">
        <v>0</v>
      </c>
      <c r="C47" s="175">
        <v>0</v>
      </c>
      <c r="D47" s="272">
        <v>4445055.7300000004</v>
      </c>
      <c r="E47" s="272">
        <v>4445055.7300000004</v>
      </c>
      <c r="F47" s="272">
        <v>4445055.7300000004</v>
      </c>
      <c r="G47" s="272">
        <v>4445055.7300000004</v>
      </c>
      <c r="H47" s="272">
        <v>5038252.07</v>
      </c>
      <c r="I47" s="272">
        <v>5631448.4000000004</v>
      </c>
      <c r="J47" s="272">
        <v>5631448.4000000004</v>
      </c>
      <c r="K47" s="272">
        <v>5631448.4000000004</v>
      </c>
      <c r="L47" s="272">
        <v>5631448.4000000004</v>
      </c>
      <c r="M47" s="272">
        <v>5631448.4000000004</v>
      </c>
      <c r="N47" s="272">
        <v>5631448.4000000004</v>
      </c>
      <c r="O47" s="272">
        <v>5631448.4000000004</v>
      </c>
      <c r="P47" s="272">
        <f t="shared" si="3"/>
        <v>62238613.789999992</v>
      </c>
      <c r="Q47" s="272">
        <v>5631448.4000000004</v>
      </c>
      <c r="R47" s="272">
        <v>5631448.4000000004</v>
      </c>
      <c r="S47" s="272">
        <v>5631448.4000000004</v>
      </c>
      <c r="T47" s="272">
        <v>5631448.4000000004</v>
      </c>
      <c r="U47" s="272">
        <v>5631448.4000000004</v>
      </c>
      <c r="V47" s="272">
        <v>5631448.4000000004</v>
      </c>
      <c r="W47" s="272">
        <v>5631448.4000000004</v>
      </c>
      <c r="X47" s="272">
        <v>5631448.4000000004</v>
      </c>
      <c r="Y47" s="272">
        <v>5631448.4000000004</v>
      </c>
      <c r="Z47" s="272">
        <v>5631448.4000000004</v>
      </c>
      <c r="AA47" s="272">
        <v>5631448.4000000004</v>
      </c>
      <c r="AB47" s="272">
        <v>3408920.5350000001</v>
      </c>
      <c r="AC47" s="272">
        <v>1186392.67</v>
      </c>
      <c r="AD47" s="272">
        <v>1186392.67</v>
      </c>
      <c r="AE47" s="272">
        <v>1186392.67</v>
      </c>
      <c r="AF47" s="272">
        <v>1186392.67</v>
      </c>
      <c r="AG47" s="170">
        <f t="shared" si="4"/>
        <v>47574630.015000001</v>
      </c>
      <c r="AH47" s="170"/>
      <c r="AI47" s="279">
        <f t="shared" si="10"/>
        <v>0</v>
      </c>
      <c r="AJ47" s="279">
        <f t="shared" si="10"/>
        <v>0</v>
      </c>
      <c r="AK47" s="279">
        <f t="shared" si="10"/>
        <v>0</v>
      </c>
      <c r="AL47" s="279">
        <f t="shared" si="10"/>
        <v>0</v>
      </c>
      <c r="AM47" s="279">
        <f t="shared" si="10"/>
        <v>0</v>
      </c>
      <c r="AN47" s="279">
        <f t="shared" si="10"/>
        <v>0</v>
      </c>
      <c r="AO47" s="279">
        <f t="shared" si="10"/>
        <v>0</v>
      </c>
      <c r="AP47" s="279">
        <f t="shared" si="10"/>
        <v>0</v>
      </c>
      <c r="AQ47" s="279">
        <f t="shared" si="10"/>
        <v>0</v>
      </c>
      <c r="AR47" s="279">
        <f t="shared" si="10"/>
        <v>0</v>
      </c>
      <c r="AS47" s="279">
        <f t="shared" si="10"/>
        <v>0</v>
      </c>
      <c r="AT47" s="279">
        <f t="shared" si="10"/>
        <v>0</v>
      </c>
      <c r="AU47" s="280">
        <f t="shared" si="6"/>
        <v>0</v>
      </c>
      <c r="AV47" s="280">
        <f t="shared" si="7"/>
        <v>0</v>
      </c>
      <c r="AW47" s="280">
        <f t="shared" si="7"/>
        <v>0</v>
      </c>
      <c r="AX47" s="280">
        <f t="shared" si="7"/>
        <v>0</v>
      </c>
      <c r="AY47" s="280">
        <f t="shared" si="7"/>
        <v>0</v>
      </c>
      <c r="AZ47" s="280">
        <f t="shared" si="11"/>
        <v>0</v>
      </c>
      <c r="BA47" s="280">
        <f t="shared" si="11"/>
        <v>0</v>
      </c>
      <c r="BB47" s="280">
        <f t="shared" si="11"/>
        <v>0</v>
      </c>
      <c r="BC47" s="280">
        <f t="shared" si="11"/>
        <v>0</v>
      </c>
      <c r="BD47" s="280">
        <f t="shared" si="11"/>
        <v>0</v>
      </c>
      <c r="BE47" s="280">
        <f t="shared" si="11"/>
        <v>0</v>
      </c>
      <c r="BF47" s="280">
        <f t="shared" si="11"/>
        <v>0</v>
      </c>
      <c r="BG47" s="280">
        <f t="shared" si="11"/>
        <v>0</v>
      </c>
      <c r="BH47" s="280">
        <f t="shared" si="11"/>
        <v>0</v>
      </c>
      <c r="BI47" s="280">
        <f t="shared" si="11"/>
        <v>0</v>
      </c>
      <c r="BJ47" s="280">
        <f t="shared" si="11"/>
        <v>0</v>
      </c>
      <c r="BK47" s="280">
        <f t="shared" si="11"/>
        <v>0</v>
      </c>
      <c r="BL47" s="279">
        <f t="shared" si="9"/>
        <v>0</v>
      </c>
    </row>
    <row r="48" spans="1:66" x14ac:dyDescent="0.25">
      <c r="A48" s="268" t="s">
        <v>554</v>
      </c>
      <c r="B48" s="175">
        <v>0</v>
      </c>
      <c r="C48" s="175">
        <v>0</v>
      </c>
      <c r="D48" s="272">
        <v>0</v>
      </c>
      <c r="E48" s="272">
        <v>0</v>
      </c>
      <c r="F48" s="272">
        <v>0</v>
      </c>
      <c r="G48" s="272">
        <v>0</v>
      </c>
      <c r="H48" s="272">
        <v>0</v>
      </c>
      <c r="I48" s="272">
        <v>0</v>
      </c>
      <c r="J48" s="272">
        <v>0</v>
      </c>
      <c r="K48" s="272">
        <v>0</v>
      </c>
      <c r="L48" s="272">
        <v>0</v>
      </c>
      <c r="M48" s="272">
        <v>0</v>
      </c>
      <c r="N48" s="272">
        <v>0</v>
      </c>
      <c r="O48" s="272">
        <v>0</v>
      </c>
      <c r="P48" s="272">
        <f t="shared" si="3"/>
        <v>0</v>
      </c>
      <c r="Q48" s="272">
        <v>0</v>
      </c>
      <c r="R48" s="272">
        <v>0</v>
      </c>
      <c r="S48" s="272">
        <v>0</v>
      </c>
      <c r="T48" s="272">
        <v>0</v>
      </c>
      <c r="U48" s="272">
        <v>0</v>
      </c>
      <c r="V48" s="272">
        <v>0</v>
      </c>
      <c r="W48" s="272">
        <v>0</v>
      </c>
      <c r="X48" s="272">
        <v>0</v>
      </c>
      <c r="Y48" s="272">
        <v>0</v>
      </c>
      <c r="Z48" s="272">
        <v>0</v>
      </c>
      <c r="AA48" s="272">
        <v>0</v>
      </c>
      <c r="AB48" s="272">
        <v>0</v>
      </c>
      <c r="AC48" s="272">
        <v>0</v>
      </c>
      <c r="AD48" s="272">
        <v>0</v>
      </c>
      <c r="AE48" s="272">
        <v>0</v>
      </c>
      <c r="AF48" s="272">
        <v>0</v>
      </c>
      <c r="AG48" s="170">
        <f t="shared" si="4"/>
        <v>0</v>
      </c>
      <c r="AH48" s="170"/>
      <c r="AI48" s="279">
        <f t="shared" si="10"/>
        <v>0</v>
      </c>
      <c r="AJ48" s="279">
        <f t="shared" si="10"/>
        <v>0</v>
      </c>
      <c r="AK48" s="279">
        <f t="shared" si="10"/>
        <v>0</v>
      </c>
      <c r="AL48" s="279">
        <f t="shared" si="10"/>
        <v>0</v>
      </c>
      <c r="AM48" s="279">
        <f t="shared" si="10"/>
        <v>0</v>
      </c>
      <c r="AN48" s="279">
        <f t="shared" si="10"/>
        <v>0</v>
      </c>
      <c r="AO48" s="279">
        <f t="shared" si="10"/>
        <v>0</v>
      </c>
      <c r="AP48" s="279">
        <f t="shared" si="10"/>
        <v>0</v>
      </c>
      <c r="AQ48" s="279">
        <f t="shared" si="10"/>
        <v>0</v>
      </c>
      <c r="AR48" s="279">
        <f t="shared" si="10"/>
        <v>0</v>
      </c>
      <c r="AS48" s="279">
        <f t="shared" si="10"/>
        <v>0</v>
      </c>
      <c r="AT48" s="279">
        <f t="shared" si="10"/>
        <v>0</v>
      </c>
      <c r="AU48" s="280">
        <f t="shared" si="6"/>
        <v>0</v>
      </c>
      <c r="AV48" s="280">
        <f t="shared" si="7"/>
        <v>0</v>
      </c>
      <c r="AW48" s="280">
        <f t="shared" si="7"/>
        <v>0</v>
      </c>
      <c r="AX48" s="280">
        <f t="shared" si="7"/>
        <v>0</v>
      </c>
      <c r="AY48" s="280">
        <f t="shared" si="7"/>
        <v>0</v>
      </c>
      <c r="AZ48" s="280">
        <f t="shared" si="11"/>
        <v>0</v>
      </c>
      <c r="BA48" s="280">
        <f t="shared" si="11"/>
        <v>0</v>
      </c>
      <c r="BB48" s="280">
        <f t="shared" si="11"/>
        <v>0</v>
      </c>
      <c r="BC48" s="280">
        <f t="shared" si="11"/>
        <v>0</v>
      </c>
      <c r="BD48" s="280">
        <f t="shared" si="11"/>
        <v>0</v>
      </c>
      <c r="BE48" s="280">
        <f t="shared" si="11"/>
        <v>0</v>
      </c>
      <c r="BF48" s="280">
        <f t="shared" si="11"/>
        <v>0</v>
      </c>
      <c r="BG48" s="280">
        <f t="shared" si="11"/>
        <v>0</v>
      </c>
      <c r="BH48" s="280">
        <f t="shared" si="11"/>
        <v>0</v>
      </c>
      <c r="BI48" s="280">
        <f t="shared" si="11"/>
        <v>0</v>
      </c>
      <c r="BJ48" s="280">
        <f t="shared" si="11"/>
        <v>0</v>
      </c>
      <c r="BK48" s="280">
        <f t="shared" si="11"/>
        <v>0</v>
      </c>
      <c r="BL48" s="279">
        <f t="shared" si="9"/>
        <v>0</v>
      </c>
    </row>
    <row r="49" spans="1:66" x14ac:dyDescent="0.25">
      <c r="A49" s="268" t="s">
        <v>183</v>
      </c>
      <c r="B49" s="175">
        <v>0</v>
      </c>
      <c r="C49" s="175">
        <v>0</v>
      </c>
      <c r="D49" s="272">
        <v>37239.96</v>
      </c>
      <c r="E49" s="272">
        <v>37239.96</v>
      </c>
      <c r="F49" s="272">
        <v>37239.96</v>
      </c>
      <c r="G49" s="272">
        <v>37239.96</v>
      </c>
      <c r="H49" s="272">
        <v>109841.23</v>
      </c>
      <c r="I49" s="272">
        <v>182442.49</v>
      </c>
      <c r="J49" s="272">
        <v>182442.49</v>
      </c>
      <c r="K49" s="272">
        <v>182442.49</v>
      </c>
      <c r="L49" s="272">
        <v>182442.49</v>
      </c>
      <c r="M49" s="272">
        <v>182442.49</v>
      </c>
      <c r="N49" s="272">
        <v>182442.49</v>
      </c>
      <c r="O49" s="272">
        <v>182442.49</v>
      </c>
      <c r="P49" s="272">
        <f t="shared" si="3"/>
        <v>1535898.5</v>
      </c>
      <c r="Q49" s="272">
        <v>182442.49</v>
      </c>
      <c r="R49" s="272">
        <v>182442.49</v>
      </c>
      <c r="S49" s="272">
        <v>182442.49</v>
      </c>
      <c r="T49" s="272">
        <v>182442.49</v>
      </c>
      <c r="U49" s="272">
        <v>182442.49</v>
      </c>
      <c r="V49" s="272">
        <v>182442.49</v>
      </c>
      <c r="W49" s="272">
        <v>182442.49</v>
      </c>
      <c r="X49" s="272">
        <v>182442.49</v>
      </c>
      <c r="Y49" s="272">
        <v>182442.49</v>
      </c>
      <c r="Z49" s="272">
        <v>182442.49</v>
      </c>
      <c r="AA49" s="272">
        <v>182442.49</v>
      </c>
      <c r="AB49" s="272">
        <v>163822.50999999998</v>
      </c>
      <c r="AC49" s="272">
        <v>145202.53</v>
      </c>
      <c r="AD49" s="272">
        <v>145202.53</v>
      </c>
      <c r="AE49" s="272">
        <v>145202.53</v>
      </c>
      <c r="AF49" s="272">
        <v>145202.53</v>
      </c>
      <c r="AG49" s="170">
        <f t="shared" si="4"/>
        <v>2021730.06</v>
      </c>
      <c r="AH49" s="170"/>
      <c r="AI49" s="279">
        <f t="shared" si="10"/>
        <v>0</v>
      </c>
      <c r="AJ49" s="279">
        <f t="shared" si="10"/>
        <v>0</v>
      </c>
      <c r="AK49" s="279">
        <f t="shared" si="10"/>
        <v>0</v>
      </c>
      <c r="AL49" s="279">
        <f t="shared" si="10"/>
        <v>0</v>
      </c>
      <c r="AM49" s="279">
        <f t="shared" si="10"/>
        <v>0</v>
      </c>
      <c r="AN49" s="279">
        <f t="shared" si="10"/>
        <v>0</v>
      </c>
      <c r="AO49" s="279">
        <f t="shared" si="10"/>
        <v>0</v>
      </c>
      <c r="AP49" s="279">
        <f t="shared" si="10"/>
        <v>0</v>
      </c>
      <c r="AQ49" s="279">
        <f t="shared" si="10"/>
        <v>0</v>
      </c>
      <c r="AR49" s="279">
        <f t="shared" si="10"/>
        <v>0</v>
      </c>
      <c r="AS49" s="279">
        <f t="shared" si="10"/>
        <v>0</v>
      </c>
      <c r="AT49" s="279">
        <f t="shared" si="10"/>
        <v>0</v>
      </c>
      <c r="AU49" s="280">
        <f t="shared" si="6"/>
        <v>0</v>
      </c>
      <c r="AV49" s="280">
        <f t="shared" si="7"/>
        <v>0</v>
      </c>
      <c r="AW49" s="280">
        <f t="shared" si="7"/>
        <v>0</v>
      </c>
      <c r="AX49" s="280">
        <f t="shared" si="7"/>
        <v>0</v>
      </c>
      <c r="AY49" s="280">
        <f t="shared" si="7"/>
        <v>0</v>
      </c>
      <c r="AZ49" s="280">
        <f t="shared" si="11"/>
        <v>0</v>
      </c>
      <c r="BA49" s="280">
        <f t="shared" si="11"/>
        <v>0</v>
      </c>
      <c r="BB49" s="280">
        <f t="shared" si="11"/>
        <v>0</v>
      </c>
      <c r="BC49" s="280">
        <f t="shared" si="11"/>
        <v>0</v>
      </c>
      <c r="BD49" s="280">
        <f t="shared" si="11"/>
        <v>0</v>
      </c>
      <c r="BE49" s="280">
        <f t="shared" si="11"/>
        <v>0</v>
      </c>
      <c r="BF49" s="280">
        <f t="shared" si="11"/>
        <v>0</v>
      </c>
      <c r="BG49" s="280">
        <f t="shared" si="11"/>
        <v>0</v>
      </c>
      <c r="BH49" s="280">
        <f t="shared" si="11"/>
        <v>0</v>
      </c>
      <c r="BI49" s="280">
        <f t="shared" si="11"/>
        <v>0</v>
      </c>
      <c r="BJ49" s="280">
        <f t="shared" si="11"/>
        <v>0</v>
      </c>
      <c r="BK49" s="280">
        <f t="shared" si="11"/>
        <v>0</v>
      </c>
      <c r="BL49" s="279">
        <f t="shared" si="9"/>
        <v>0</v>
      </c>
    </row>
    <row r="50" spans="1:66" x14ac:dyDescent="0.25">
      <c r="A50" s="268" t="s">
        <v>184</v>
      </c>
      <c r="B50" s="175">
        <v>1.12E-2</v>
      </c>
      <c r="C50" s="175">
        <v>1.54E-2</v>
      </c>
      <c r="D50" s="272">
        <v>1117119.1299999999</v>
      </c>
      <c r="E50" s="272">
        <v>1117119.1299999999</v>
      </c>
      <c r="F50" s="272">
        <v>1120169.72</v>
      </c>
      <c r="G50" s="272">
        <v>1123220.3</v>
      </c>
      <c r="H50" s="272">
        <v>1123220.3</v>
      </c>
      <c r="I50" s="272">
        <v>1123220.3</v>
      </c>
      <c r="J50" s="272">
        <v>1123220.3</v>
      </c>
      <c r="K50" s="272">
        <v>1123220.3</v>
      </c>
      <c r="L50" s="272">
        <v>1123220.3</v>
      </c>
      <c r="M50" s="272">
        <v>1123220.3</v>
      </c>
      <c r="N50" s="272">
        <v>1123220.3</v>
      </c>
      <c r="O50" s="272">
        <v>1123220.3</v>
      </c>
      <c r="P50" s="272">
        <f t="shared" si="3"/>
        <v>13463390.680000002</v>
      </c>
      <c r="Q50" s="272">
        <v>1123220.3</v>
      </c>
      <c r="R50" s="272">
        <v>1123220.3</v>
      </c>
      <c r="S50" s="272">
        <v>1123220.3</v>
      </c>
      <c r="T50" s="272">
        <v>1123220.3</v>
      </c>
      <c r="U50" s="272">
        <v>1123220.3</v>
      </c>
      <c r="V50" s="272">
        <v>1123220.3</v>
      </c>
      <c r="W50" s="272">
        <v>1123220.3</v>
      </c>
      <c r="X50" s="272">
        <v>1123220.3</v>
      </c>
      <c r="Y50" s="272">
        <v>1123220.3</v>
      </c>
      <c r="Z50" s="272">
        <v>1123220.3</v>
      </c>
      <c r="AA50" s="272">
        <v>1123220.3</v>
      </c>
      <c r="AB50" s="272">
        <v>1123220.3</v>
      </c>
      <c r="AC50" s="272">
        <v>1123220.3</v>
      </c>
      <c r="AD50" s="272">
        <v>1123220.3</v>
      </c>
      <c r="AE50" s="272">
        <v>1123220.3</v>
      </c>
      <c r="AF50" s="272">
        <v>1123220.3</v>
      </c>
      <c r="AG50" s="170">
        <f t="shared" si="4"/>
        <v>13478643.600000003</v>
      </c>
      <c r="AH50" s="170"/>
      <c r="AI50" s="279">
        <f t="shared" si="10"/>
        <v>1042.6400000000001</v>
      </c>
      <c r="AJ50" s="279">
        <f t="shared" si="10"/>
        <v>1042.6400000000001</v>
      </c>
      <c r="AK50" s="279">
        <f t="shared" si="10"/>
        <v>1045.49</v>
      </c>
      <c r="AL50" s="279">
        <f t="shared" si="10"/>
        <v>1048.3399999999999</v>
      </c>
      <c r="AM50" s="279">
        <f t="shared" si="10"/>
        <v>1048.3399999999999</v>
      </c>
      <c r="AN50" s="279">
        <f t="shared" si="10"/>
        <v>1048.3399999999999</v>
      </c>
      <c r="AO50" s="279">
        <f t="shared" si="10"/>
        <v>1048.3399999999999</v>
      </c>
      <c r="AP50" s="279">
        <f t="shared" si="10"/>
        <v>1048.3399999999999</v>
      </c>
      <c r="AQ50" s="279">
        <f t="shared" si="10"/>
        <v>1048.3399999999999</v>
      </c>
      <c r="AR50" s="279">
        <f t="shared" si="10"/>
        <v>1048.3399999999999</v>
      </c>
      <c r="AS50" s="279">
        <f t="shared" si="10"/>
        <v>1048.3399999999999</v>
      </c>
      <c r="AT50" s="279">
        <f t="shared" si="10"/>
        <v>1048.3399999999999</v>
      </c>
      <c r="AU50" s="280">
        <f t="shared" si="6"/>
        <v>12565.830000000002</v>
      </c>
      <c r="AV50" s="280">
        <f t="shared" si="7"/>
        <v>1048.3399999999999</v>
      </c>
      <c r="AW50" s="280">
        <f t="shared" si="7"/>
        <v>1048.3399999999999</v>
      </c>
      <c r="AX50" s="280">
        <f t="shared" si="7"/>
        <v>1048.3399999999999</v>
      </c>
      <c r="AY50" s="280">
        <f t="shared" si="7"/>
        <v>1048.3399999999999</v>
      </c>
      <c r="AZ50" s="280">
        <f t="shared" si="11"/>
        <v>1441.47</v>
      </c>
      <c r="BA50" s="280">
        <f t="shared" si="11"/>
        <v>1441.47</v>
      </c>
      <c r="BB50" s="280">
        <f t="shared" si="11"/>
        <v>1441.47</v>
      </c>
      <c r="BC50" s="280">
        <f t="shared" si="11"/>
        <v>1441.47</v>
      </c>
      <c r="BD50" s="280">
        <f t="shared" si="11"/>
        <v>1441.47</v>
      </c>
      <c r="BE50" s="280">
        <f t="shared" si="11"/>
        <v>1441.47</v>
      </c>
      <c r="BF50" s="280">
        <f t="shared" si="11"/>
        <v>1441.47</v>
      </c>
      <c r="BG50" s="280">
        <f t="shared" si="11"/>
        <v>1441.47</v>
      </c>
      <c r="BH50" s="280">
        <f t="shared" si="11"/>
        <v>1441.47</v>
      </c>
      <c r="BI50" s="280">
        <f t="shared" si="11"/>
        <v>1441.47</v>
      </c>
      <c r="BJ50" s="280">
        <f t="shared" si="11"/>
        <v>1441.47</v>
      </c>
      <c r="BK50" s="280">
        <f t="shared" si="11"/>
        <v>1441.47</v>
      </c>
      <c r="BL50" s="279">
        <f t="shared" si="9"/>
        <v>17297.639999999996</v>
      </c>
    </row>
    <row r="51" spans="1:66" x14ac:dyDescent="0.25">
      <c r="A51" s="268" t="s">
        <v>185</v>
      </c>
      <c r="B51" s="175">
        <v>1.44E-2</v>
      </c>
      <c r="C51" s="294">
        <v>9.9000000000000008E-3</v>
      </c>
      <c r="D51" s="272">
        <v>5592689.75</v>
      </c>
      <c r="E51" s="272">
        <v>5628927.9900000002</v>
      </c>
      <c r="F51" s="272">
        <v>5628927.9400000004</v>
      </c>
      <c r="G51" s="272">
        <v>5628927.9400000004</v>
      </c>
      <c r="H51" s="272">
        <v>5628927.9400000004</v>
      </c>
      <c r="I51" s="272">
        <v>5628927.9400000004</v>
      </c>
      <c r="J51" s="272">
        <v>5628927.9400000004</v>
      </c>
      <c r="K51" s="272">
        <v>5628927.9400000004</v>
      </c>
      <c r="L51" s="272">
        <v>5750584.6750000007</v>
      </c>
      <c r="M51" s="272">
        <v>5872241.4100000001</v>
      </c>
      <c r="N51" s="272">
        <v>5872241.4100000001</v>
      </c>
      <c r="O51" s="272">
        <v>5872241.4100000001</v>
      </c>
      <c r="P51" s="272">
        <f t="shared" si="3"/>
        <v>68362494.284999982</v>
      </c>
      <c r="Q51" s="272">
        <v>5872241.4100000001</v>
      </c>
      <c r="R51" s="272">
        <v>5872241.4100000001</v>
      </c>
      <c r="S51" s="272">
        <v>5872241.4100000001</v>
      </c>
      <c r="T51" s="272">
        <v>5872241.4100000001</v>
      </c>
      <c r="U51" s="272">
        <v>5872241.4100000001</v>
      </c>
      <c r="V51" s="272">
        <v>5872241.4100000001</v>
      </c>
      <c r="W51" s="272">
        <v>5872241.4100000001</v>
      </c>
      <c r="X51" s="272">
        <v>5872241.4100000001</v>
      </c>
      <c r="Y51" s="272">
        <v>5872241.4100000001</v>
      </c>
      <c r="Z51" s="272">
        <v>5872241.4100000001</v>
      </c>
      <c r="AA51" s="272">
        <v>5872241.4100000001</v>
      </c>
      <c r="AB51" s="272">
        <v>5872241.4100000001</v>
      </c>
      <c r="AC51" s="272">
        <v>5872241.4100000001</v>
      </c>
      <c r="AD51" s="272">
        <v>5872241.4100000001</v>
      </c>
      <c r="AE51" s="272">
        <v>5872241.4100000001</v>
      </c>
      <c r="AF51" s="272">
        <v>5872241.4100000001</v>
      </c>
      <c r="AG51" s="170">
        <f t="shared" si="4"/>
        <v>70466896.919999987</v>
      </c>
      <c r="AH51" s="170"/>
      <c r="AI51" s="279">
        <f t="shared" si="10"/>
        <v>6711.23</v>
      </c>
      <c r="AJ51" s="279">
        <f t="shared" si="10"/>
        <v>6754.71</v>
      </c>
      <c r="AK51" s="279">
        <f t="shared" si="10"/>
        <v>6754.71</v>
      </c>
      <c r="AL51" s="279">
        <f t="shared" si="10"/>
        <v>6754.71</v>
      </c>
      <c r="AM51" s="279">
        <f t="shared" si="10"/>
        <v>6754.71</v>
      </c>
      <c r="AN51" s="279">
        <f t="shared" si="10"/>
        <v>6754.71</v>
      </c>
      <c r="AO51" s="279">
        <f t="shared" si="10"/>
        <v>6754.71</v>
      </c>
      <c r="AP51" s="279">
        <f t="shared" si="10"/>
        <v>6754.71</v>
      </c>
      <c r="AQ51" s="279">
        <f t="shared" si="10"/>
        <v>6900.7</v>
      </c>
      <c r="AR51" s="279">
        <f t="shared" si="10"/>
        <v>7046.69</v>
      </c>
      <c r="AS51" s="279">
        <f t="shared" si="10"/>
        <v>7046.69</v>
      </c>
      <c r="AT51" s="279">
        <f t="shared" si="10"/>
        <v>7046.69</v>
      </c>
      <c r="AU51" s="280">
        <f t="shared" si="6"/>
        <v>82034.97</v>
      </c>
      <c r="AV51" s="280">
        <f t="shared" si="7"/>
        <v>7046.69</v>
      </c>
      <c r="AW51" s="280">
        <f t="shared" si="7"/>
        <v>7046.69</v>
      </c>
      <c r="AX51" s="280">
        <f t="shared" si="7"/>
        <v>7046.69</v>
      </c>
      <c r="AY51" s="280">
        <f t="shared" si="7"/>
        <v>7046.69</v>
      </c>
      <c r="AZ51" s="280">
        <f t="shared" si="11"/>
        <v>4844.6000000000004</v>
      </c>
      <c r="BA51" s="280">
        <f t="shared" si="11"/>
        <v>4844.6000000000004</v>
      </c>
      <c r="BB51" s="280">
        <f t="shared" si="11"/>
        <v>4844.6000000000004</v>
      </c>
      <c r="BC51" s="280">
        <f t="shared" si="11"/>
        <v>4844.6000000000004</v>
      </c>
      <c r="BD51" s="280">
        <f t="shared" si="11"/>
        <v>4844.6000000000004</v>
      </c>
      <c r="BE51" s="280">
        <f t="shared" si="11"/>
        <v>4844.6000000000004</v>
      </c>
      <c r="BF51" s="280">
        <f t="shared" si="11"/>
        <v>4844.6000000000004</v>
      </c>
      <c r="BG51" s="280">
        <f t="shared" si="11"/>
        <v>4844.6000000000004</v>
      </c>
      <c r="BH51" s="280">
        <f t="shared" si="11"/>
        <v>4844.6000000000004</v>
      </c>
      <c r="BI51" s="280">
        <f t="shared" si="11"/>
        <v>4844.6000000000004</v>
      </c>
      <c r="BJ51" s="280">
        <f t="shared" si="11"/>
        <v>4844.6000000000004</v>
      </c>
      <c r="BK51" s="280">
        <f t="shared" si="11"/>
        <v>4844.6000000000004</v>
      </c>
      <c r="BL51" s="279">
        <f t="shared" si="9"/>
        <v>58135.19999999999</v>
      </c>
    </row>
    <row r="52" spans="1:66" x14ac:dyDescent="0.25">
      <c r="A52" s="268" t="s">
        <v>186</v>
      </c>
      <c r="B52" s="175">
        <v>2.0499999999999997E-2</v>
      </c>
      <c r="C52" s="294">
        <v>1.49E-2</v>
      </c>
      <c r="D52" s="272">
        <v>95961136.870000005</v>
      </c>
      <c r="E52" s="272">
        <v>96080145.209999993</v>
      </c>
      <c r="F52" s="272">
        <v>96088364.349999994</v>
      </c>
      <c r="G52" s="272">
        <v>96099940.950000003</v>
      </c>
      <c r="H52" s="272">
        <v>96096688.280000001</v>
      </c>
      <c r="I52" s="272">
        <v>96132998.590000004</v>
      </c>
      <c r="J52" s="272">
        <v>96175181.960000008</v>
      </c>
      <c r="K52" s="272">
        <v>96178029.609999999</v>
      </c>
      <c r="L52" s="272">
        <v>96264771.290000007</v>
      </c>
      <c r="M52" s="272">
        <v>96351512.969999999</v>
      </c>
      <c r="N52" s="272">
        <v>96351512.969999999</v>
      </c>
      <c r="O52" s="272">
        <v>96429696.784999996</v>
      </c>
      <c r="P52" s="272">
        <f t="shared" si="3"/>
        <v>1154209979.835</v>
      </c>
      <c r="Q52" s="272">
        <v>96507880.599999994</v>
      </c>
      <c r="R52" s="272">
        <v>96507880.599999994</v>
      </c>
      <c r="S52" s="272">
        <v>96507880.599999994</v>
      </c>
      <c r="T52" s="272">
        <v>96507880.599999994</v>
      </c>
      <c r="U52" s="272">
        <v>96507880.599999994</v>
      </c>
      <c r="V52" s="272">
        <v>96507880.599999994</v>
      </c>
      <c r="W52" s="272">
        <v>96507880.599999994</v>
      </c>
      <c r="X52" s="272">
        <v>96507880.599999994</v>
      </c>
      <c r="Y52" s="272">
        <v>96507880.599999994</v>
      </c>
      <c r="Z52" s="272">
        <v>96507880.599999994</v>
      </c>
      <c r="AA52" s="272">
        <v>96507880.599999994</v>
      </c>
      <c r="AB52" s="272">
        <v>96507880.599999994</v>
      </c>
      <c r="AC52" s="272">
        <v>96507880.599999994</v>
      </c>
      <c r="AD52" s="272">
        <v>96507880.599999994</v>
      </c>
      <c r="AE52" s="272">
        <v>96507880.599999994</v>
      </c>
      <c r="AF52" s="272">
        <v>96507880.599999994</v>
      </c>
      <c r="AG52" s="170">
        <f t="shared" si="4"/>
        <v>1158094567.2</v>
      </c>
      <c r="AH52" s="170"/>
      <c r="AI52" s="279">
        <f t="shared" si="10"/>
        <v>163933.60999999999</v>
      </c>
      <c r="AJ52" s="279">
        <f t="shared" si="10"/>
        <v>164136.91</v>
      </c>
      <c r="AK52" s="279">
        <f t="shared" si="10"/>
        <v>164150.96</v>
      </c>
      <c r="AL52" s="279">
        <f t="shared" si="10"/>
        <v>164170.73000000001</v>
      </c>
      <c r="AM52" s="279">
        <f t="shared" si="10"/>
        <v>164165.18</v>
      </c>
      <c r="AN52" s="279">
        <f t="shared" si="10"/>
        <v>164227.21</v>
      </c>
      <c r="AO52" s="279">
        <f t="shared" si="10"/>
        <v>164299.26999999999</v>
      </c>
      <c r="AP52" s="279">
        <f t="shared" si="10"/>
        <v>164304.13</v>
      </c>
      <c r="AQ52" s="279">
        <f t="shared" si="10"/>
        <v>164452.32</v>
      </c>
      <c r="AR52" s="279">
        <f t="shared" si="10"/>
        <v>164600.5</v>
      </c>
      <c r="AS52" s="279">
        <f t="shared" si="10"/>
        <v>164600.5</v>
      </c>
      <c r="AT52" s="279">
        <f t="shared" si="10"/>
        <v>164734.07</v>
      </c>
      <c r="AU52" s="280">
        <f t="shared" si="6"/>
        <v>1971775.3900000001</v>
      </c>
      <c r="AV52" s="280">
        <f t="shared" si="7"/>
        <v>164867.63</v>
      </c>
      <c r="AW52" s="280">
        <f t="shared" si="7"/>
        <v>164867.63</v>
      </c>
      <c r="AX52" s="280">
        <f t="shared" si="7"/>
        <v>164867.63</v>
      </c>
      <c r="AY52" s="280">
        <f t="shared" si="7"/>
        <v>164867.63</v>
      </c>
      <c r="AZ52" s="280">
        <f t="shared" si="11"/>
        <v>119830.62</v>
      </c>
      <c r="BA52" s="280">
        <f t="shared" si="11"/>
        <v>119830.62</v>
      </c>
      <c r="BB52" s="280">
        <f t="shared" si="11"/>
        <v>119830.62</v>
      </c>
      <c r="BC52" s="280">
        <f t="shared" si="11"/>
        <v>119830.62</v>
      </c>
      <c r="BD52" s="280">
        <f t="shared" si="11"/>
        <v>119830.62</v>
      </c>
      <c r="BE52" s="280">
        <f t="shared" si="11"/>
        <v>119830.62</v>
      </c>
      <c r="BF52" s="280">
        <f t="shared" si="11"/>
        <v>119830.62</v>
      </c>
      <c r="BG52" s="280">
        <f t="shared" si="11"/>
        <v>119830.62</v>
      </c>
      <c r="BH52" s="280">
        <f t="shared" si="11"/>
        <v>119830.62</v>
      </c>
      <c r="BI52" s="280">
        <f t="shared" si="11"/>
        <v>119830.62</v>
      </c>
      <c r="BJ52" s="280">
        <f t="shared" si="11"/>
        <v>119830.62</v>
      </c>
      <c r="BK52" s="280">
        <f t="shared" si="11"/>
        <v>119830.62</v>
      </c>
      <c r="BL52" s="279">
        <f t="shared" si="9"/>
        <v>1437967.4400000004</v>
      </c>
    </row>
    <row r="53" spans="1:66" x14ac:dyDescent="0.25">
      <c r="A53" s="268" t="s">
        <v>555</v>
      </c>
      <c r="B53" s="175">
        <v>0</v>
      </c>
      <c r="C53" s="294">
        <v>1.49E-2</v>
      </c>
      <c r="D53" s="272">
        <v>0</v>
      </c>
      <c r="E53" s="272">
        <v>0</v>
      </c>
      <c r="F53" s="272">
        <v>0</v>
      </c>
      <c r="G53" s="272">
        <v>0</v>
      </c>
      <c r="H53" s="272">
        <v>0</v>
      </c>
      <c r="I53" s="272">
        <v>0</v>
      </c>
      <c r="J53" s="272">
        <v>0</v>
      </c>
      <c r="K53" s="272">
        <v>0</v>
      </c>
      <c r="L53" s="272">
        <v>0</v>
      </c>
      <c r="M53" s="272">
        <v>0</v>
      </c>
      <c r="N53" s="272">
        <v>0</v>
      </c>
      <c r="O53" s="272">
        <v>0</v>
      </c>
      <c r="P53" s="272">
        <f t="shared" si="3"/>
        <v>0</v>
      </c>
      <c r="Q53" s="272">
        <v>0</v>
      </c>
      <c r="R53" s="272">
        <v>0</v>
      </c>
      <c r="S53" s="272">
        <v>0</v>
      </c>
      <c r="T53" s="272">
        <v>0</v>
      </c>
      <c r="U53" s="272">
        <v>0</v>
      </c>
      <c r="V53" s="272">
        <v>0</v>
      </c>
      <c r="W53" s="272">
        <v>0</v>
      </c>
      <c r="X53" s="272">
        <v>0</v>
      </c>
      <c r="Y53" s="272">
        <v>0</v>
      </c>
      <c r="Z53" s="272">
        <v>0</v>
      </c>
      <c r="AA53" s="272">
        <v>0</v>
      </c>
      <c r="AB53" s="272">
        <v>0</v>
      </c>
      <c r="AC53" s="272">
        <v>0</v>
      </c>
      <c r="AD53" s="272">
        <v>0</v>
      </c>
      <c r="AE53" s="272">
        <v>0</v>
      </c>
      <c r="AF53" s="272">
        <v>0</v>
      </c>
      <c r="AG53" s="170">
        <f t="shared" si="4"/>
        <v>0</v>
      </c>
      <c r="AH53" s="170"/>
      <c r="AI53" s="279">
        <f t="shared" si="10"/>
        <v>0</v>
      </c>
      <c r="AJ53" s="279">
        <f t="shared" si="10"/>
        <v>0</v>
      </c>
      <c r="AK53" s="279">
        <f t="shared" si="10"/>
        <v>0</v>
      </c>
      <c r="AL53" s="279">
        <f t="shared" si="10"/>
        <v>0</v>
      </c>
      <c r="AM53" s="279">
        <f t="shared" si="10"/>
        <v>0</v>
      </c>
      <c r="AN53" s="279">
        <f t="shared" si="10"/>
        <v>0</v>
      </c>
      <c r="AO53" s="279">
        <f t="shared" si="10"/>
        <v>0</v>
      </c>
      <c r="AP53" s="279">
        <f t="shared" si="10"/>
        <v>0</v>
      </c>
      <c r="AQ53" s="279">
        <f t="shared" si="10"/>
        <v>0</v>
      </c>
      <c r="AR53" s="279">
        <f t="shared" si="10"/>
        <v>0</v>
      </c>
      <c r="AS53" s="279">
        <f t="shared" si="10"/>
        <v>0</v>
      </c>
      <c r="AT53" s="279">
        <f t="shared" si="10"/>
        <v>0</v>
      </c>
      <c r="AU53" s="280">
        <f t="shared" si="6"/>
        <v>0</v>
      </c>
      <c r="AV53" s="280">
        <f t="shared" si="7"/>
        <v>0</v>
      </c>
      <c r="AW53" s="280">
        <f t="shared" si="7"/>
        <v>0</v>
      </c>
      <c r="AX53" s="280">
        <f t="shared" si="7"/>
        <v>0</v>
      </c>
      <c r="AY53" s="280">
        <f t="shared" si="7"/>
        <v>0</v>
      </c>
      <c r="AZ53" s="280">
        <f t="shared" si="11"/>
        <v>0</v>
      </c>
      <c r="BA53" s="280">
        <f t="shared" si="11"/>
        <v>0</v>
      </c>
      <c r="BB53" s="280">
        <f t="shared" si="11"/>
        <v>0</v>
      </c>
      <c r="BC53" s="280">
        <f t="shared" si="11"/>
        <v>0</v>
      </c>
      <c r="BD53" s="280">
        <f t="shared" si="11"/>
        <v>0</v>
      </c>
      <c r="BE53" s="280">
        <f t="shared" si="11"/>
        <v>0</v>
      </c>
      <c r="BF53" s="280">
        <f t="shared" si="11"/>
        <v>0</v>
      </c>
      <c r="BG53" s="280">
        <f t="shared" si="11"/>
        <v>0</v>
      </c>
      <c r="BH53" s="280">
        <f t="shared" si="11"/>
        <v>0</v>
      </c>
      <c r="BI53" s="280">
        <f t="shared" si="11"/>
        <v>0</v>
      </c>
      <c r="BJ53" s="280">
        <f t="shared" si="11"/>
        <v>0</v>
      </c>
      <c r="BK53" s="280">
        <f t="shared" si="11"/>
        <v>0</v>
      </c>
      <c r="BL53" s="279">
        <f t="shared" si="9"/>
        <v>0</v>
      </c>
      <c r="BN53" s="279">
        <f>BL53</f>
        <v>0</v>
      </c>
    </row>
    <row r="54" spans="1:66" x14ac:dyDescent="0.25">
      <c r="A54" s="268" t="s">
        <v>187</v>
      </c>
      <c r="B54" s="175">
        <v>2.0499999999999997E-2</v>
      </c>
      <c r="C54" s="294">
        <v>1.49E-2</v>
      </c>
      <c r="D54" s="272">
        <v>468724.34</v>
      </c>
      <c r="E54" s="272">
        <v>468724.34</v>
      </c>
      <c r="F54" s="272">
        <v>468724.34</v>
      </c>
      <c r="G54" s="272">
        <v>468724.34</v>
      </c>
      <c r="H54" s="272">
        <v>468724.34</v>
      </c>
      <c r="I54" s="272">
        <v>468724.34</v>
      </c>
      <c r="J54" s="272">
        <v>468724.34</v>
      </c>
      <c r="K54" s="272">
        <v>468724.34</v>
      </c>
      <c r="L54" s="272">
        <v>468724.34</v>
      </c>
      <c r="M54" s="272">
        <v>468724.34</v>
      </c>
      <c r="N54" s="272">
        <v>468724.34</v>
      </c>
      <c r="O54" s="272">
        <v>468724.34</v>
      </c>
      <c r="P54" s="272">
        <f t="shared" si="3"/>
        <v>5624692.0799999991</v>
      </c>
      <c r="Q54" s="272">
        <v>468724.34</v>
      </c>
      <c r="R54" s="272">
        <v>468724.34</v>
      </c>
      <c r="S54" s="272">
        <v>468724.34</v>
      </c>
      <c r="T54" s="272">
        <v>468724.34</v>
      </c>
      <c r="U54" s="272">
        <v>468724.34</v>
      </c>
      <c r="V54" s="272">
        <v>468724.34</v>
      </c>
      <c r="W54" s="272">
        <v>468724.34</v>
      </c>
      <c r="X54" s="272">
        <v>468724.34</v>
      </c>
      <c r="Y54" s="272">
        <v>468724.34</v>
      </c>
      <c r="Z54" s="272">
        <v>468724.34</v>
      </c>
      <c r="AA54" s="272">
        <v>468724.34</v>
      </c>
      <c r="AB54" s="272">
        <v>468724.34</v>
      </c>
      <c r="AC54" s="272">
        <v>468724.34</v>
      </c>
      <c r="AD54" s="272">
        <v>468724.34</v>
      </c>
      <c r="AE54" s="272">
        <v>468724.34</v>
      </c>
      <c r="AF54" s="272">
        <v>468724.34</v>
      </c>
      <c r="AG54" s="170">
        <f t="shared" si="4"/>
        <v>5624692.0799999991</v>
      </c>
      <c r="AH54" s="170"/>
      <c r="AI54" s="279">
        <f t="shared" si="10"/>
        <v>800.74</v>
      </c>
      <c r="AJ54" s="279">
        <f t="shared" si="10"/>
        <v>800.74</v>
      </c>
      <c r="AK54" s="279">
        <f t="shared" si="10"/>
        <v>800.74</v>
      </c>
      <c r="AL54" s="279">
        <f t="shared" si="10"/>
        <v>800.74</v>
      </c>
      <c r="AM54" s="279">
        <f t="shared" si="10"/>
        <v>800.74</v>
      </c>
      <c r="AN54" s="279">
        <f t="shared" si="10"/>
        <v>800.74</v>
      </c>
      <c r="AO54" s="279">
        <f t="shared" si="10"/>
        <v>800.74</v>
      </c>
      <c r="AP54" s="279">
        <f t="shared" si="10"/>
        <v>800.74</v>
      </c>
      <c r="AQ54" s="279">
        <f t="shared" si="10"/>
        <v>800.74</v>
      </c>
      <c r="AR54" s="279">
        <f t="shared" si="10"/>
        <v>800.74</v>
      </c>
      <c r="AS54" s="279">
        <f t="shared" si="10"/>
        <v>800.74</v>
      </c>
      <c r="AT54" s="279">
        <f t="shared" si="10"/>
        <v>800.74</v>
      </c>
      <c r="AU54" s="280">
        <f t="shared" si="6"/>
        <v>9608.8799999999992</v>
      </c>
      <c r="AV54" s="280">
        <f t="shared" si="7"/>
        <v>800.74</v>
      </c>
      <c r="AW54" s="280">
        <f t="shared" si="7"/>
        <v>800.74</v>
      </c>
      <c r="AX54" s="280">
        <f t="shared" si="7"/>
        <v>800.74</v>
      </c>
      <c r="AY54" s="280">
        <f t="shared" si="7"/>
        <v>800.74</v>
      </c>
      <c r="AZ54" s="280">
        <f t="shared" si="11"/>
        <v>582</v>
      </c>
      <c r="BA54" s="280">
        <f t="shared" si="11"/>
        <v>582</v>
      </c>
      <c r="BB54" s="280">
        <f t="shared" si="11"/>
        <v>582</v>
      </c>
      <c r="BC54" s="280">
        <f t="shared" si="11"/>
        <v>582</v>
      </c>
      <c r="BD54" s="280">
        <f t="shared" si="11"/>
        <v>582</v>
      </c>
      <c r="BE54" s="280">
        <f t="shared" si="11"/>
        <v>582</v>
      </c>
      <c r="BF54" s="280">
        <f t="shared" si="11"/>
        <v>582</v>
      </c>
      <c r="BG54" s="280">
        <f t="shared" si="11"/>
        <v>582</v>
      </c>
      <c r="BH54" s="280">
        <f t="shared" si="11"/>
        <v>582</v>
      </c>
      <c r="BI54" s="280">
        <f t="shared" si="11"/>
        <v>582</v>
      </c>
      <c r="BJ54" s="280">
        <f t="shared" si="11"/>
        <v>582</v>
      </c>
      <c r="BK54" s="280">
        <f t="shared" si="11"/>
        <v>582</v>
      </c>
      <c r="BL54" s="279">
        <f t="shared" si="9"/>
        <v>6984</v>
      </c>
      <c r="BN54" s="279">
        <f>BL54</f>
        <v>6984</v>
      </c>
    </row>
    <row r="55" spans="1:66" x14ac:dyDescent="0.25">
      <c r="A55" s="268" t="s">
        <v>188</v>
      </c>
      <c r="B55" s="175">
        <v>0</v>
      </c>
      <c r="C55" s="175">
        <v>0</v>
      </c>
      <c r="D55" s="272">
        <v>583381.43999999994</v>
      </c>
      <c r="E55" s="272">
        <v>583381.43999999994</v>
      </c>
      <c r="F55" s="272">
        <v>583381.43999999994</v>
      </c>
      <c r="G55" s="272">
        <v>583381.43999999994</v>
      </c>
      <c r="H55" s="272">
        <v>607120.74</v>
      </c>
      <c r="I55" s="272">
        <v>630860.03</v>
      </c>
      <c r="J55" s="272">
        <v>630860.03</v>
      </c>
      <c r="K55" s="272">
        <v>630860.03</v>
      </c>
      <c r="L55" s="272">
        <v>630860.03</v>
      </c>
      <c r="M55" s="272">
        <v>630860.03</v>
      </c>
      <c r="N55" s="272">
        <v>630860.03</v>
      </c>
      <c r="O55" s="272">
        <v>630860.03</v>
      </c>
      <c r="P55" s="272">
        <f t="shared" si="3"/>
        <v>7356666.7100000018</v>
      </c>
      <c r="Q55" s="272">
        <v>630860.03</v>
      </c>
      <c r="R55" s="272">
        <v>630860.03</v>
      </c>
      <c r="S55" s="272">
        <v>630860.03</v>
      </c>
      <c r="T55" s="272">
        <v>630860.03</v>
      </c>
      <c r="U55" s="272">
        <v>630860.03</v>
      </c>
      <c r="V55" s="272">
        <v>630860.03</v>
      </c>
      <c r="W55" s="272">
        <v>630860.03</v>
      </c>
      <c r="X55" s="272">
        <v>630860.03</v>
      </c>
      <c r="Y55" s="272">
        <v>630860.03</v>
      </c>
      <c r="Z55" s="272">
        <v>630860.03</v>
      </c>
      <c r="AA55" s="272">
        <v>630860.03</v>
      </c>
      <c r="AB55" s="272">
        <v>339169.31000000006</v>
      </c>
      <c r="AC55" s="272">
        <v>47478.590000000084</v>
      </c>
      <c r="AD55" s="272">
        <v>47478.590000000084</v>
      </c>
      <c r="AE55" s="272">
        <v>47478.590000000084</v>
      </c>
      <c r="AF55" s="272">
        <v>47478.590000000084</v>
      </c>
      <c r="AG55" s="170">
        <f t="shared" si="4"/>
        <v>4945103.8800000008</v>
      </c>
      <c r="AH55" s="170"/>
      <c r="AI55" s="279">
        <f t="shared" si="10"/>
        <v>0</v>
      </c>
      <c r="AJ55" s="279">
        <f t="shared" si="10"/>
        <v>0</v>
      </c>
      <c r="AK55" s="279">
        <f t="shared" si="10"/>
        <v>0</v>
      </c>
      <c r="AL55" s="279">
        <f t="shared" si="10"/>
        <v>0</v>
      </c>
      <c r="AM55" s="279">
        <f t="shared" si="10"/>
        <v>0</v>
      </c>
      <c r="AN55" s="279">
        <f t="shared" si="10"/>
        <v>0</v>
      </c>
      <c r="AO55" s="279">
        <f t="shared" si="10"/>
        <v>0</v>
      </c>
      <c r="AP55" s="279">
        <f t="shared" si="10"/>
        <v>0</v>
      </c>
      <c r="AQ55" s="279">
        <f t="shared" si="10"/>
        <v>0</v>
      </c>
      <c r="AR55" s="279">
        <f t="shared" si="10"/>
        <v>0</v>
      </c>
      <c r="AS55" s="279">
        <f t="shared" si="10"/>
        <v>0</v>
      </c>
      <c r="AT55" s="279">
        <f t="shared" si="10"/>
        <v>0</v>
      </c>
      <c r="AU55" s="280">
        <f t="shared" si="6"/>
        <v>0</v>
      </c>
      <c r="AV55" s="280">
        <f t="shared" si="7"/>
        <v>0</v>
      </c>
      <c r="AW55" s="280">
        <f t="shared" si="7"/>
        <v>0</v>
      </c>
      <c r="AX55" s="280">
        <f t="shared" si="7"/>
        <v>0</v>
      </c>
      <c r="AY55" s="280">
        <f t="shared" si="7"/>
        <v>0</v>
      </c>
      <c r="AZ55" s="280">
        <f t="shared" si="11"/>
        <v>0</v>
      </c>
      <c r="BA55" s="280">
        <f t="shared" si="11"/>
        <v>0</v>
      </c>
      <c r="BB55" s="280">
        <f t="shared" si="11"/>
        <v>0</v>
      </c>
      <c r="BC55" s="280">
        <f t="shared" si="11"/>
        <v>0</v>
      </c>
      <c r="BD55" s="280">
        <f t="shared" si="11"/>
        <v>0</v>
      </c>
      <c r="BE55" s="280">
        <f t="shared" si="11"/>
        <v>0</v>
      </c>
      <c r="BF55" s="280">
        <f t="shared" si="11"/>
        <v>0</v>
      </c>
      <c r="BG55" s="280">
        <f t="shared" si="11"/>
        <v>0</v>
      </c>
      <c r="BH55" s="280">
        <f t="shared" si="11"/>
        <v>0</v>
      </c>
      <c r="BI55" s="280">
        <f t="shared" si="11"/>
        <v>0</v>
      </c>
      <c r="BJ55" s="280">
        <f t="shared" si="11"/>
        <v>0</v>
      </c>
      <c r="BK55" s="280">
        <f t="shared" si="11"/>
        <v>0</v>
      </c>
      <c r="BL55" s="279">
        <f t="shared" si="9"/>
        <v>0</v>
      </c>
    </row>
    <row r="56" spans="1:66" x14ac:dyDescent="0.25">
      <c r="A56" s="268" t="s">
        <v>189</v>
      </c>
      <c r="B56" s="175">
        <v>0</v>
      </c>
      <c r="C56" s="175">
        <v>0</v>
      </c>
      <c r="D56" s="272">
        <v>1631257.97</v>
      </c>
      <c r="E56" s="272">
        <v>1631257.97</v>
      </c>
      <c r="F56" s="272">
        <v>1631257.97</v>
      </c>
      <c r="G56" s="272">
        <v>1631257.97</v>
      </c>
      <c r="H56" s="272">
        <v>1726218.74</v>
      </c>
      <c r="I56" s="272">
        <v>1821179.5</v>
      </c>
      <c r="J56" s="272">
        <v>1821179.5</v>
      </c>
      <c r="K56" s="272">
        <v>1821179.5</v>
      </c>
      <c r="L56" s="272">
        <v>1821179.5</v>
      </c>
      <c r="M56" s="272">
        <v>1821179.5</v>
      </c>
      <c r="N56" s="272">
        <v>1821179.5</v>
      </c>
      <c r="O56" s="272">
        <v>1821179.5</v>
      </c>
      <c r="P56" s="272">
        <f t="shared" si="3"/>
        <v>20999507.120000001</v>
      </c>
      <c r="Q56" s="272">
        <v>1821179.5</v>
      </c>
      <c r="R56" s="272">
        <v>1821179.5</v>
      </c>
      <c r="S56" s="272">
        <v>1821179.5</v>
      </c>
      <c r="T56" s="272">
        <v>1821179.5</v>
      </c>
      <c r="U56" s="272">
        <v>1821179.5</v>
      </c>
      <c r="V56" s="272">
        <v>1821179.5</v>
      </c>
      <c r="W56" s="272">
        <v>1821179.5</v>
      </c>
      <c r="X56" s="272">
        <v>1821179.5</v>
      </c>
      <c r="Y56" s="272">
        <v>1821179.5</v>
      </c>
      <c r="Z56" s="272">
        <v>1821179.5</v>
      </c>
      <c r="AA56" s="272">
        <v>1821179.5</v>
      </c>
      <c r="AB56" s="272">
        <v>1005550.515</v>
      </c>
      <c r="AC56" s="272">
        <v>189921.53000000003</v>
      </c>
      <c r="AD56" s="272">
        <v>189921.53000000003</v>
      </c>
      <c r="AE56" s="272">
        <v>189921.53000000003</v>
      </c>
      <c r="AF56" s="272">
        <v>189921.53000000003</v>
      </c>
      <c r="AG56" s="170">
        <f t="shared" si="4"/>
        <v>14513493.134999998</v>
      </c>
      <c r="AH56" s="170"/>
      <c r="AI56" s="279">
        <f t="shared" si="10"/>
        <v>0</v>
      </c>
      <c r="AJ56" s="279">
        <f t="shared" si="10"/>
        <v>0</v>
      </c>
      <c r="AK56" s="279">
        <f t="shared" si="10"/>
        <v>0</v>
      </c>
      <c r="AL56" s="279">
        <f t="shared" si="10"/>
        <v>0</v>
      </c>
      <c r="AM56" s="279">
        <f t="shared" si="10"/>
        <v>0</v>
      </c>
      <c r="AN56" s="279">
        <f t="shared" si="10"/>
        <v>0</v>
      </c>
      <c r="AO56" s="279">
        <f t="shared" si="10"/>
        <v>0</v>
      </c>
      <c r="AP56" s="279">
        <f t="shared" si="10"/>
        <v>0</v>
      </c>
      <c r="AQ56" s="279">
        <f t="shared" si="10"/>
        <v>0</v>
      </c>
      <c r="AR56" s="279">
        <f t="shared" si="10"/>
        <v>0</v>
      </c>
      <c r="AS56" s="279">
        <f t="shared" si="10"/>
        <v>0</v>
      </c>
      <c r="AT56" s="279">
        <f t="shared" si="10"/>
        <v>0</v>
      </c>
      <c r="AU56" s="280">
        <f t="shared" si="6"/>
        <v>0</v>
      </c>
      <c r="AV56" s="280">
        <f t="shared" si="7"/>
        <v>0</v>
      </c>
      <c r="AW56" s="280">
        <f t="shared" si="7"/>
        <v>0</v>
      </c>
      <c r="AX56" s="280">
        <f t="shared" si="7"/>
        <v>0</v>
      </c>
      <c r="AY56" s="280">
        <f t="shared" si="7"/>
        <v>0</v>
      </c>
      <c r="AZ56" s="280">
        <f t="shared" si="11"/>
        <v>0</v>
      </c>
      <c r="BA56" s="280">
        <f t="shared" si="11"/>
        <v>0</v>
      </c>
      <c r="BB56" s="280">
        <f t="shared" si="11"/>
        <v>0</v>
      </c>
      <c r="BC56" s="280">
        <f t="shared" si="11"/>
        <v>0</v>
      </c>
      <c r="BD56" s="280">
        <f t="shared" si="11"/>
        <v>0</v>
      </c>
      <c r="BE56" s="280">
        <f t="shared" si="11"/>
        <v>0</v>
      </c>
      <c r="BF56" s="280">
        <f t="shared" si="11"/>
        <v>0</v>
      </c>
      <c r="BG56" s="280">
        <f t="shared" si="11"/>
        <v>0</v>
      </c>
      <c r="BH56" s="280">
        <f t="shared" si="11"/>
        <v>0</v>
      </c>
      <c r="BI56" s="280">
        <f t="shared" si="11"/>
        <v>0</v>
      </c>
      <c r="BJ56" s="280">
        <f t="shared" si="11"/>
        <v>0</v>
      </c>
      <c r="BK56" s="280">
        <f t="shared" si="11"/>
        <v>0</v>
      </c>
      <c r="BL56" s="279">
        <f t="shared" si="9"/>
        <v>0</v>
      </c>
    </row>
    <row r="57" spans="1:66" x14ac:dyDescent="0.25">
      <c r="A57" s="268" t="s">
        <v>556</v>
      </c>
      <c r="B57" s="175">
        <v>0</v>
      </c>
      <c r="C57" s="175">
        <v>0</v>
      </c>
      <c r="D57" s="272">
        <v>0</v>
      </c>
      <c r="E57" s="272">
        <v>0</v>
      </c>
      <c r="F57" s="272">
        <v>0</v>
      </c>
      <c r="G57" s="272">
        <v>0</v>
      </c>
      <c r="H57" s="272">
        <v>0</v>
      </c>
      <c r="I57" s="272">
        <v>0</v>
      </c>
      <c r="J57" s="272">
        <v>0</v>
      </c>
      <c r="K57" s="272">
        <v>0</v>
      </c>
      <c r="L57" s="272">
        <v>0</v>
      </c>
      <c r="M57" s="272">
        <v>0</v>
      </c>
      <c r="N57" s="272">
        <v>0</v>
      </c>
      <c r="O57" s="272">
        <v>0</v>
      </c>
      <c r="P57" s="272">
        <f t="shared" si="3"/>
        <v>0</v>
      </c>
      <c r="Q57" s="272">
        <v>0</v>
      </c>
      <c r="R57" s="272">
        <v>0</v>
      </c>
      <c r="S57" s="272">
        <v>0</v>
      </c>
      <c r="T57" s="272">
        <v>0</v>
      </c>
      <c r="U57" s="272">
        <v>0</v>
      </c>
      <c r="V57" s="272">
        <v>0</v>
      </c>
      <c r="W57" s="272">
        <v>0</v>
      </c>
      <c r="X57" s="272">
        <v>0</v>
      </c>
      <c r="Y57" s="272">
        <v>0</v>
      </c>
      <c r="Z57" s="272">
        <v>0</v>
      </c>
      <c r="AA57" s="272">
        <v>0</v>
      </c>
      <c r="AB57" s="272">
        <v>0</v>
      </c>
      <c r="AC57" s="272">
        <v>0</v>
      </c>
      <c r="AD57" s="272">
        <v>0</v>
      </c>
      <c r="AE57" s="272">
        <v>0</v>
      </c>
      <c r="AF57" s="272">
        <v>0</v>
      </c>
      <c r="AG57" s="170">
        <f t="shared" si="4"/>
        <v>0</v>
      </c>
      <c r="AH57" s="170"/>
      <c r="AI57" s="279">
        <f t="shared" si="10"/>
        <v>0</v>
      </c>
      <c r="AJ57" s="279">
        <f t="shared" si="10"/>
        <v>0</v>
      </c>
      <c r="AK57" s="279">
        <f t="shared" si="10"/>
        <v>0</v>
      </c>
      <c r="AL57" s="279">
        <f t="shared" si="10"/>
        <v>0</v>
      </c>
      <c r="AM57" s="279">
        <f t="shared" si="10"/>
        <v>0</v>
      </c>
      <c r="AN57" s="279">
        <f t="shared" si="10"/>
        <v>0</v>
      </c>
      <c r="AO57" s="279">
        <f t="shared" si="10"/>
        <v>0</v>
      </c>
      <c r="AP57" s="279">
        <f t="shared" si="10"/>
        <v>0</v>
      </c>
      <c r="AQ57" s="279">
        <f t="shared" si="10"/>
        <v>0</v>
      </c>
      <c r="AR57" s="279">
        <f t="shared" si="10"/>
        <v>0</v>
      </c>
      <c r="AS57" s="279">
        <f t="shared" si="10"/>
        <v>0</v>
      </c>
      <c r="AT57" s="279">
        <f t="shared" si="10"/>
        <v>0</v>
      </c>
      <c r="AU57" s="280">
        <f t="shared" si="6"/>
        <v>0</v>
      </c>
      <c r="AV57" s="280">
        <f t="shared" si="7"/>
        <v>0</v>
      </c>
      <c r="AW57" s="280">
        <f t="shared" si="7"/>
        <v>0</v>
      </c>
      <c r="AX57" s="280">
        <f t="shared" si="7"/>
        <v>0</v>
      </c>
      <c r="AY57" s="280">
        <f t="shared" si="7"/>
        <v>0</v>
      </c>
      <c r="AZ57" s="280">
        <f t="shared" si="11"/>
        <v>0</v>
      </c>
      <c r="BA57" s="280">
        <f t="shared" si="11"/>
        <v>0</v>
      </c>
      <c r="BB57" s="280">
        <f t="shared" si="11"/>
        <v>0</v>
      </c>
      <c r="BC57" s="280">
        <f t="shared" si="11"/>
        <v>0</v>
      </c>
      <c r="BD57" s="280">
        <f t="shared" si="11"/>
        <v>0</v>
      </c>
      <c r="BE57" s="280">
        <f t="shared" si="11"/>
        <v>0</v>
      </c>
      <c r="BF57" s="280">
        <f t="shared" si="11"/>
        <v>0</v>
      </c>
      <c r="BG57" s="280">
        <f t="shared" si="11"/>
        <v>0</v>
      </c>
      <c r="BH57" s="280">
        <f t="shared" si="11"/>
        <v>0</v>
      </c>
      <c r="BI57" s="280">
        <f t="shared" si="11"/>
        <v>0</v>
      </c>
      <c r="BJ57" s="280">
        <f t="shared" si="11"/>
        <v>0</v>
      </c>
      <c r="BK57" s="280">
        <f t="shared" si="11"/>
        <v>0</v>
      </c>
      <c r="BL57" s="279">
        <f t="shared" si="9"/>
        <v>0</v>
      </c>
    </row>
    <row r="58" spans="1:66" x14ac:dyDescent="0.25">
      <c r="A58" s="268" t="s">
        <v>557</v>
      </c>
      <c r="B58" s="175">
        <v>0</v>
      </c>
      <c r="C58" s="175">
        <v>0</v>
      </c>
      <c r="D58" s="272">
        <v>0</v>
      </c>
      <c r="E58" s="272">
        <v>0</v>
      </c>
      <c r="F58" s="272">
        <v>0</v>
      </c>
      <c r="G58" s="272">
        <v>0</v>
      </c>
      <c r="H58" s="272">
        <v>0</v>
      </c>
      <c r="I58" s="272">
        <v>0</v>
      </c>
      <c r="J58" s="272">
        <v>0</v>
      </c>
      <c r="K58" s="272">
        <v>0</v>
      </c>
      <c r="L58" s="272">
        <v>0</v>
      </c>
      <c r="M58" s="272">
        <v>0</v>
      </c>
      <c r="N58" s="272">
        <v>0</v>
      </c>
      <c r="O58" s="272">
        <v>0</v>
      </c>
      <c r="P58" s="272">
        <f t="shared" si="3"/>
        <v>0</v>
      </c>
      <c r="Q58" s="272">
        <v>0</v>
      </c>
      <c r="R58" s="272">
        <v>0</v>
      </c>
      <c r="S58" s="272">
        <v>0</v>
      </c>
      <c r="T58" s="272">
        <v>0</v>
      </c>
      <c r="U58" s="272">
        <v>0</v>
      </c>
      <c r="V58" s="272">
        <v>0</v>
      </c>
      <c r="W58" s="272">
        <v>0</v>
      </c>
      <c r="X58" s="272">
        <v>0</v>
      </c>
      <c r="Y58" s="272">
        <v>0</v>
      </c>
      <c r="Z58" s="272">
        <v>0</v>
      </c>
      <c r="AA58" s="272">
        <v>0</v>
      </c>
      <c r="AB58" s="272">
        <v>0</v>
      </c>
      <c r="AC58" s="272">
        <v>0</v>
      </c>
      <c r="AD58" s="272">
        <v>0</v>
      </c>
      <c r="AE58" s="272">
        <v>0</v>
      </c>
      <c r="AF58" s="272">
        <v>0</v>
      </c>
      <c r="AG58" s="170">
        <f t="shared" si="4"/>
        <v>0</v>
      </c>
      <c r="AH58" s="170"/>
      <c r="AI58" s="279">
        <f t="shared" si="10"/>
        <v>0</v>
      </c>
      <c r="AJ58" s="279">
        <f t="shared" si="10"/>
        <v>0</v>
      </c>
      <c r="AK58" s="279">
        <f t="shared" si="10"/>
        <v>0</v>
      </c>
      <c r="AL58" s="279">
        <f t="shared" si="10"/>
        <v>0</v>
      </c>
      <c r="AM58" s="279">
        <f t="shared" si="10"/>
        <v>0</v>
      </c>
      <c r="AN58" s="279">
        <f t="shared" si="10"/>
        <v>0</v>
      </c>
      <c r="AO58" s="279">
        <f t="shared" si="10"/>
        <v>0</v>
      </c>
      <c r="AP58" s="279">
        <f t="shared" si="10"/>
        <v>0</v>
      </c>
      <c r="AQ58" s="279">
        <f t="shared" si="10"/>
        <v>0</v>
      </c>
      <c r="AR58" s="279">
        <f t="shared" si="10"/>
        <v>0</v>
      </c>
      <c r="AS58" s="279">
        <f t="shared" si="10"/>
        <v>0</v>
      </c>
      <c r="AT58" s="279">
        <f t="shared" si="10"/>
        <v>0</v>
      </c>
      <c r="AU58" s="280">
        <f t="shared" si="6"/>
        <v>0</v>
      </c>
      <c r="AV58" s="280">
        <f t="shared" si="7"/>
        <v>0</v>
      </c>
      <c r="AW58" s="280">
        <f t="shared" si="7"/>
        <v>0</v>
      </c>
      <c r="AX58" s="280">
        <f t="shared" si="7"/>
        <v>0</v>
      </c>
      <c r="AY58" s="280">
        <f t="shared" si="7"/>
        <v>0</v>
      </c>
      <c r="AZ58" s="280">
        <f t="shared" si="11"/>
        <v>0</v>
      </c>
      <c r="BA58" s="280">
        <f t="shared" si="11"/>
        <v>0</v>
      </c>
      <c r="BB58" s="280">
        <f t="shared" si="11"/>
        <v>0</v>
      </c>
      <c r="BC58" s="280">
        <f t="shared" si="11"/>
        <v>0</v>
      </c>
      <c r="BD58" s="280">
        <f t="shared" si="11"/>
        <v>0</v>
      </c>
      <c r="BE58" s="280">
        <f t="shared" si="11"/>
        <v>0</v>
      </c>
      <c r="BF58" s="280">
        <f t="shared" si="11"/>
        <v>0</v>
      </c>
      <c r="BG58" s="280">
        <f t="shared" si="11"/>
        <v>0</v>
      </c>
      <c r="BH58" s="280">
        <f t="shared" si="11"/>
        <v>0</v>
      </c>
      <c r="BI58" s="280">
        <f t="shared" si="11"/>
        <v>0</v>
      </c>
      <c r="BJ58" s="280">
        <f t="shared" si="11"/>
        <v>0</v>
      </c>
      <c r="BK58" s="280">
        <f t="shared" si="11"/>
        <v>0</v>
      </c>
      <c r="BL58" s="279">
        <f t="shared" si="9"/>
        <v>0</v>
      </c>
      <c r="BN58" s="279">
        <f>BL58</f>
        <v>0</v>
      </c>
    </row>
    <row r="59" spans="1:66" x14ac:dyDescent="0.25">
      <c r="A59" s="268" t="s">
        <v>558</v>
      </c>
      <c r="B59" s="175">
        <v>0</v>
      </c>
      <c r="C59" s="175">
        <v>0</v>
      </c>
      <c r="D59" s="272">
        <v>0</v>
      </c>
      <c r="E59" s="272">
        <v>0</v>
      </c>
      <c r="F59" s="272">
        <v>0</v>
      </c>
      <c r="G59" s="272">
        <v>0</v>
      </c>
      <c r="H59" s="272">
        <v>0</v>
      </c>
      <c r="I59" s="272">
        <v>0</v>
      </c>
      <c r="J59" s="272">
        <v>0</v>
      </c>
      <c r="K59" s="272">
        <v>0</v>
      </c>
      <c r="L59" s="272">
        <v>0</v>
      </c>
      <c r="M59" s="272">
        <v>0</v>
      </c>
      <c r="N59" s="272">
        <v>0</v>
      </c>
      <c r="O59" s="272">
        <v>0</v>
      </c>
      <c r="P59" s="272">
        <f t="shared" si="3"/>
        <v>0</v>
      </c>
      <c r="Q59" s="272">
        <v>0</v>
      </c>
      <c r="R59" s="272">
        <v>0</v>
      </c>
      <c r="S59" s="272">
        <v>0</v>
      </c>
      <c r="T59" s="272">
        <v>0</v>
      </c>
      <c r="U59" s="272">
        <v>0</v>
      </c>
      <c r="V59" s="272">
        <v>0</v>
      </c>
      <c r="W59" s="272">
        <v>0</v>
      </c>
      <c r="X59" s="272">
        <v>0</v>
      </c>
      <c r="Y59" s="272">
        <v>0</v>
      </c>
      <c r="Z59" s="272">
        <v>0</v>
      </c>
      <c r="AA59" s="272">
        <v>0</v>
      </c>
      <c r="AB59" s="272">
        <v>0</v>
      </c>
      <c r="AC59" s="272">
        <v>0</v>
      </c>
      <c r="AD59" s="272">
        <v>0</v>
      </c>
      <c r="AE59" s="272">
        <v>0</v>
      </c>
      <c r="AF59" s="272">
        <v>0</v>
      </c>
      <c r="AG59" s="170">
        <f t="shared" si="4"/>
        <v>0</v>
      </c>
      <c r="AH59" s="170"/>
      <c r="AI59" s="279">
        <f t="shared" si="10"/>
        <v>0</v>
      </c>
      <c r="AJ59" s="279">
        <f t="shared" si="10"/>
        <v>0</v>
      </c>
      <c r="AK59" s="279">
        <f t="shared" si="10"/>
        <v>0</v>
      </c>
      <c r="AL59" s="279">
        <f t="shared" si="10"/>
        <v>0</v>
      </c>
      <c r="AM59" s="279">
        <f t="shared" si="10"/>
        <v>0</v>
      </c>
      <c r="AN59" s="279">
        <f t="shared" si="10"/>
        <v>0</v>
      </c>
      <c r="AO59" s="279">
        <f t="shared" si="10"/>
        <v>0</v>
      </c>
      <c r="AP59" s="279">
        <f t="shared" si="10"/>
        <v>0</v>
      </c>
      <c r="AQ59" s="279">
        <f t="shared" si="10"/>
        <v>0</v>
      </c>
      <c r="AR59" s="279">
        <f t="shared" si="10"/>
        <v>0</v>
      </c>
      <c r="AS59" s="279">
        <f t="shared" si="10"/>
        <v>0</v>
      </c>
      <c r="AT59" s="279">
        <f t="shared" si="10"/>
        <v>0</v>
      </c>
      <c r="AU59" s="280">
        <f t="shared" si="6"/>
        <v>0</v>
      </c>
      <c r="AV59" s="280">
        <f t="shared" si="7"/>
        <v>0</v>
      </c>
      <c r="AW59" s="280">
        <f t="shared" si="7"/>
        <v>0</v>
      </c>
      <c r="AX59" s="280">
        <f t="shared" si="7"/>
        <v>0</v>
      </c>
      <c r="AY59" s="280">
        <f t="shared" si="7"/>
        <v>0</v>
      </c>
      <c r="AZ59" s="280">
        <f t="shared" si="11"/>
        <v>0</v>
      </c>
      <c r="BA59" s="280">
        <f t="shared" si="11"/>
        <v>0</v>
      </c>
      <c r="BB59" s="280">
        <f t="shared" si="11"/>
        <v>0</v>
      </c>
      <c r="BC59" s="280">
        <f t="shared" si="11"/>
        <v>0</v>
      </c>
      <c r="BD59" s="280">
        <f t="shared" si="11"/>
        <v>0</v>
      </c>
      <c r="BE59" s="280">
        <f t="shared" si="11"/>
        <v>0</v>
      </c>
      <c r="BF59" s="280">
        <f t="shared" si="11"/>
        <v>0</v>
      </c>
      <c r="BG59" s="280">
        <f t="shared" si="11"/>
        <v>0</v>
      </c>
      <c r="BH59" s="280">
        <f t="shared" si="11"/>
        <v>0</v>
      </c>
      <c r="BI59" s="280">
        <f t="shared" si="11"/>
        <v>0</v>
      </c>
      <c r="BJ59" s="280">
        <f t="shared" si="11"/>
        <v>0</v>
      </c>
      <c r="BK59" s="280">
        <f t="shared" si="11"/>
        <v>0</v>
      </c>
      <c r="BL59" s="279">
        <f t="shared" si="9"/>
        <v>0</v>
      </c>
    </row>
    <row r="60" spans="1:66" x14ac:dyDescent="0.25">
      <c r="A60" s="268" t="s">
        <v>559</v>
      </c>
      <c r="B60" s="175">
        <v>0</v>
      </c>
      <c r="C60" s="175">
        <v>0</v>
      </c>
      <c r="D60" s="272">
        <v>0</v>
      </c>
      <c r="E60" s="272">
        <v>0</v>
      </c>
      <c r="F60" s="272">
        <v>0</v>
      </c>
      <c r="G60" s="272">
        <v>0</v>
      </c>
      <c r="H60" s="272">
        <v>0</v>
      </c>
      <c r="I60" s="272">
        <v>0</v>
      </c>
      <c r="J60" s="272">
        <v>0</v>
      </c>
      <c r="K60" s="272">
        <v>0</v>
      </c>
      <c r="L60" s="272">
        <v>0</v>
      </c>
      <c r="M60" s="272">
        <v>0</v>
      </c>
      <c r="N60" s="272">
        <v>0</v>
      </c>
      <c r="O60" s="272">
        <v>0</v>
      </c>
      <c r="P60" s="272">
        <f t="shared" si="3"/>
        <v>0</v>
      </c>
      <c r="Q60" s="272">
        <v>0</v>
      </c>
      <c r="R60" s="272">
        <v>0</v>
      </c>
      <c r="S60" s="272">
        <v>0</v>
      </c>
      <c r="T60" s="272">
        <v>0</v>
      </c>
      <c r="U60" s="272">
        <v>0</v>
      </c>
      <c r="V60" s="272">
        <v>0</v>
      </c>
      <c r="W60" s="272">
        <v>0</v>
      </c>
      <c r="X60" s="272">
        <v>0</v>
      </c>
      <c r="Y60" s="272">
        <v>0</v>
      </c>
      <c r="Z60" s="272">
        <v>0</v>
      </c>
      <c r="AA60" s="272">
        <v>0</v>
      </c>
      <c r="AB60" s="272">
        <v>0</v>
      </c>
      <c r="AC60" s="272">
        <v>0</v>
      </c>
      <c r="AD60" s="272">
        <v>0</v>
      </c>
      <c r="AE60" s="272">
        <v>0</v>
      </c>
      <c r="AF60" s="272">
        <v>0</v>
      </c>
      <c r="AG60" s="170">
        <f t="shared" si="4"/>
        <v>0</v>
      </c>
      <c r="AH60" s="170"/>
      <c r="AI60" s="279">
        <f t="shared" si="10"/>
        <v>0</v>
      </c>
      <c r="AJ60" s="279">
        <f t="shared" si="10"/>
        <v>0</v>
      </c>
      <c r="AK60" s="279">
        <f t="shared" si="10"/>
        <v>0</v>
      </c>
      <c r="AL60" s="279">
        <f t="shared" si="10"/>
        <v>0</v>
      </c>
      <c r="AM60" s="279">
        <f t="shared" si="10"/>
        <v>0</v>
      </c>
      <c r="AN60" s="279">
        <f t="shared" si="10"/>
        <v>0</v>
      </c>
      <c r="AO60" s="279">
        <f t="shared" si="10"/>
        <v>0</v>
      </c>
      <c r="AP60" s="279">
        <f t="shared" si="10"/>
        <v>0</v>
      </c>
      <c r="AQ60" s="279">
        <f t="shared" si="10"/>
        <v>0</v>
      </c>
      <c r="AR60" s="279">
        <f t="shared" si="10"/>
        <v>0</v>
      </c>
      <c r="AS60" s="279">
        <f t="shared" si="10"/>
        <v>0</v>
      </c>
      <c r="AT60" s="279">
        <f t="shared" si="10"/>
        <v>0</v>
      </c>
      <c r="AU60" s="280">
        <f t="shared" si="6"/>
        <v>0</v>
      </c>
      <c r="AV60" s="280">
        <f t="shared" si="7"/>
        <v>0</v>
      </c>
      <c r="AW60" s="280">
        <f t="shared" si="7"/>
        <v>0</v>
      </c>
      <c r="AX60" s="280">
        <f t="shared" si="7"/>
        <v>0</v>
      </c>
      <c r="AY60" s="280">
        <f t="shared" si="7"/>
        <v>0</v>
      </c>
      <c r="AZ60" s="280">
        <f t="shared" si="11"/>
        <v>0</v>
      </c>
      <c r="BA60" s="280">
        <f t="shared" si="11"/>
        <v>0</v>
      </c>
      <c r="BB60" s="280">
        <f t="shared" si="11"/>
        <v>0</v>
      </c>
      <c r="BC60" s="280">
        <f t="shared" si="11"/>
        <v>0</v>
      </c>
      <c r="BD60" s="280">
        <f t="shared" si="11"/>
        <v>0</v>
      </c>
      <c r="BE60" s="280">
        <f t="shared" si="11"/>
        <v>0</v>
      </c>
      <c r="BF60" s="280">
        <f t="shared" si="11"/>
        <v>0</v>
      </c>
      <c r="BG60" s="280">
        <f t="shared" si="11"/>
        <v>0</v>
      </c>
      <c r="BH60" s="280">
        <f t="shared" si="11"/>
        <v>0</v>
      </c>
      <c r="BI60" s="280">
        <f t="shared" si="11"/>
        <v>0</v>
      </c>
      <c r="BJ60" s="280">
        <f t="shared" si="11"/>
        <v>0</v>
      </c>
      <c r="BK60" s="280">
        <f t="shared" si="11"/>
        <v>0</v>
      </c>
      <c r="BL60" s="279">
        <f t="shared" si="9"/>
        <v>0</v>
      </c>
    </row>
    <row r="61" spans="1:66" x14ac:dyDescent="0.25">
      <c r="A61" s="268" t="s">
        <v>560</v>
      </c>
      <c r="B61" s="175">
        <v>0</v>
      </c>
      <c r="C61" s="175">
        <v>0</v>
      </c>
      <c r="D61" s="272">
        <v>0</v>
      </c>
      <c r="E61" s="272">
        <v>0</v>
      </c>
      <c r="F61" s="272">
        <v>0</v>
      </c>
      <c r="G61" s="272">
        <v>0</v>
      </c>
      <c r="H61" s="272">
        <v>0</v>
      </c>
      <c r="I61" s="272">
        <v>0</v>
      </c>
      <c r="J61" s="272">
        <v>0</v>
      </c>
      <c r="K61" s="272">
        <v>0</v>
      </c>
      <c r="L61" s="272">
        <v>0</v>
      </c>
      <c r="M61" s="272">
        <v>0</v>
      </c>
      <c r="N61" s="272">
        <v>0</v>
      </c>
      <c r="O61" s="272">
        <v>0</v>
      </c>
      <c r="P61" s="272">
        <f t="shared" si="3"/>
        <v>0</v>
      </c>
      <c r="Q61" s="272">
        <v>0</v>
      </c>
      <c r="R61" s="272">
        <v>0</v>
      </c>
      <c r="S61" s="272">
        <v>0</v>
      </c>
      <c r="T61" s="272">
        <v>0</v>
      </c>
      <c r="U61" s="272">
        <v>0</v>
      </c>
      <c r="V61" s="272">
        <v>0</v>
      </c>
      <c r="W61" s="272">
        <v>0</v>
      </c>
      <c r="X61" s="272">
        <v>0</v>
      </c>
      <c r="Y61" s="272">
        <v>0</v>
      </c>
      <c r="Z61" s="272">
        <v>0</v>
      </c>
      <c r="AA61" s="272">
        <v>0</v>
      </c>
      <c r="AB61" s="272">
        <v>0</v>
      </c>
      <c r="AC61" s="272">
        <v>0</v>
      </c>
      <c r="AD61" s="272">
        <v>0</v>
      </c>
      <c r="AE61" s="272">
        <v>0</v>
      </c>
      <c r="AF61" s="272">
        <v>0</v>
      </c>
      <c r="AG61" s="170">
        <f t="shared" si="4"/>
        <v>0</v>
      </c>
      <c r="AH61" s="170"/>
      <c r="AI61" s="279">
        <f t="shared" si="10"/>
        <v>0</v>
      </c>
      <c r="AJ61" s="279">
        <f t="shared" si="10"/>
        <v>0</v>
      </c>
      <c r="AK61" s="279">
        <f t="shared" si="10"/>
        <v>0</v>
      </c>
      <c r="AL61" s="279">
        <f t="shared" si="10"/>
        <v>0</v>
      </c>
      <c r="AM61" s="279">
        <f t="shared" si="10"/>
        <v>0</v>
      </c>
      <c r="AN61" s="279">
        <f t="shared" si="10"/>
        <v>0</v>
      </c>
      <c r="AO61" s="279">
        <f t="shared" si="10"/>
        <v>0</v>
      </c>
      <c r="AP61" s="279">
        <f t="shared" si="10"/>
        <v>0</v>
      </c>
      <c r="AQ61" s="279">
        <f t="shared" si="10"/>
        <v>0</v>
      </c>
      <c r="AR61" s="279">
        <f t="shared" si="10"/>
        <v>0</v>
      </c>
      <c r="AS61" s="279">
        <f t="shared" si="10"/>
        <v>0</v>
      </c>
      <c r="AT61" s="279">
        <f t="shared" si="10"/>
        <v>0</v>
      </c>
      <c r="AU61" s="280">
        <f t="shared" si="6"/>
        <v>0</v>
      </c>
      <c r="AV61" s="280">
        <f t="shared" si="7"/>
        <v>0</v>
      </c>
      <c r="AW61" s="280">
        <f t="shared" si="7"/>
        <v>0</v>
      </c>
      <c r="AX61" s="280">
        <f t="shared" si="7"/>
        <v>0</v>
      </c>
      <c r="AY61" s="280">
        <f t="shared" si="7"/>
        <v>0</v>
      </c>
      <c r="AZ61" s="280">
        <f t="shared" si="11"/>
        <v>0</v>
      </c>
      <c r="BA61" s="280">
        <f t="shared" si="11"/>
        <v>0</v>
      </c>
      <c r="BB61" s="280">
        <f t="shared" si="11"/>
        <v>0</v>
      </c>
      <c r="BC61" s="280">
        <f t="shared" si="11"/>
        <v>0</v>
      </c>
      <c r="BD61" s="280">
        <f t="shared" si="11"/>
        <v>0</v>
      </c>
      <c r="BE61" s="280">
        <f t="shared" si="11"/>
        <v>0</v>
      </c>
      <c r="BF61" s="280">
        <f t="shared" si="11"/>
        <v>0</v>
      </c>
      <c r="BG61" s="280">
        <f t="shared" si="11"/>
        <v>0</v>
      </c>
      <c r="BH61" s="280">
        <f t="shared" si="11"/>
        <v>0</v>
      </c>
      <c r="BI61" s="280">
        <f t="shared" si="11"/>
        <v>0</v>
      </c>
      <c r="BJ61" s="280">
        <f t="shared" si="11"/>
        <v>0</v>
      </c>
      <c r="BK61" s="280">
        <f t="shared" si="11"/>
        <v>0</v>
      </c>
      <c r="BL61" s="279">
        <f t="shared" si="9"/>
        <v>0</v>
      </c>
    </row>
    <row r="62" spans="1:66" x14ac:dyDescent="0.25">
      <c r="A62" s="176" t="s">
        <v>561</v>
      </c>
      <c r="B62" s="175">
        <v>0</v>
      </c>
      <c r="C62" s="175">
        <v>0</v>
      </c>
      <c r="D62" s="272">
        <v>0</v>
      </c>
      <c r="E62" s="272">
        <v>0</v>
      </c>
      <c r="F62" s="272">
        <v>0</v>
      </c>
      <c r="G62" s="272">
        <v>0</v>
      </c>
      <c r="H62" s="272">
        <v>0</v>
      </c>
      <c r="I62" s="272">
        <v>0</v>
      </c>
      <c r="J62" s="272">
        <v>0</v>
      </c>
      <c r="K62" s="272">
        <v>0</v>
      </c>
      <c r="L62" s="272">
        <v>0</v>
      </c>
      <c r="M62" s="272">
        <v>0</v>
      </c>
      <c r="N62" s="272">
        <v>0</v>
      </c>
      <c r="O62" s="272">
        <v>0</v>
      </c>
      <c r="P62" s="272">
        <f t="shared" si="3"/>
        <v>0</v>
      </c>
      <c r="Q62" s="272">
        <v>0</v>
      </c>
      <c r="R62" s="272">
        <v>0</v>
      </c>
      <c r="S62" s="272">
        <v>0</v>
      </c>
      <c r="T62" s="272">
        <v>0</v>
      </c>
      <c r="U62" s="272">
        <v>0</v>
      </c>
      <c r="V62" s="272">
        <v>0</v>
      </c>
      <c r="W62" s="272">
        <v>0</v>
      </c>
      <c r="X62" s="272">
        <v>0</v>
      </c>
      <c r="Y62" s="272">
        <v>0</v>
      </c>
      <c r="Z62" s="272">
        <v>0</v>
      </c>
      <c r="AA62" s="272">
        <v>0</v>
      </c>
      <c r="AB62" s="272">
        <v>0</v>
      </c>
      <c r="AC62" s="272">
        <v>0</v>
      </c>
      <c r="AD62" s="272">
        <v>0</v>
      </c>
      <c r="AE62" s="272">
        <v>0</v>
      </c>
      <c r="AF62" s="272">
        <v>0</v>
      </c>
      <c r="AG62" s="170">
        <f t="shared" si="4"/>
        <v>0</v>
      </c>
      <c r="AH62" s="170"/>
      <c r="AI62" s="279">
        <f t="shared" si="10"/>
        <v>0</v>
      </c>
      <c r="AJ62" s="279">
        <f t="shared" si="10"/>
        <v>0</v>
      </c>
      <c r="AK62" s="279">
        <f t="shared" si="10"/>
        <v>0</v>
      </c>
      <c r="AL62" s="279">
        <f t="shared" ref="AL62:AT90" si="12">ROUND(G62*$B62/12,2)</f>
        <v>0</v>
      </c>
      <c r="AM62" s="279">
        <f t="shared" si="12"/>
        <v>0</v>
      </c>
      <c r="AN62" s="279">
        <f t="shared" si="12"/>
        <v>0</v>
      </c>
      <c r="AO62" s="279">
        <f t="shared" si="12"/>
        <v>0</v>
      </c>
      <c r="AP62" s="279">
        <f t="shared" si="12"/>
        <v>0</v>
      </c>
      <c r="AQ62" s="279">
        <f t="shared" si="12"/>
        <v>0</v>
      </c>
      <c r="AR62" s="279">
        <f t="shared" si="12"/>
        <v>0</v>
      </c>
      <c r="AS62" s="279">
        <f t="shared" si="12"/>
        <v>0</v>
      </c>
      <c r="AT62" s="279">
        <f t="shared" si="12"/>
        <v>0</v>
      </c>
      <c r="AU62" s="280">
        <f t="shared" si="6"/>
        <v>0</v>
      </c>
      <c r="AV62" s="280">
        <f t="shared" si="7"/>
        <v>0</v>
      </c>
      <c r="AW62" s="280">
        <f t="shared" si="7"/>
        <v>0</v>
      </c>
      <c r="AX62" s="280">
        <f t="shared" si="7"/>
        <v>0</v>
      </c>
      <c r="AY62" s="280">
        <f t="shared" si="7"/>
        <v>0</v>
      </c>
      <c r="AZ62" s="280">
        <f t="shared" si="11"/>
        <v>0</v>
      </c>
      <c r="BA62" s="280">
        <f t="shared" si="11"/>
        <v>0</v>
      </c>
      <c r="BB62" s="280">
        <f t="shared" si="11"/>
        <v>0</v>
      </c>
      <c r="BC62" s="280">
        <f t="shared" ref="BC62:BK90" si="13">ROUND(X62*$C62/12,2)</f>
        <v>0</v>
      </c>
      <c r="BD62" s="280">
        <f t="shared" si="13"/>
        <v>0</v>
      </c>
      <c r="BE62" s="280">
        <f t="shared" si="13"/>
        <v>0</v>
      </c>
      <c r="BF62" s="280">
        <f t="shared" si="13"/>
        <v>0</v>
      </c>
      <c r="BG62" s="280">
        <f t="shared" si="13"/>
        <v>0</v>
      </c>
      <c r="BH62" s="280">
        <f t="shared" si="13"/>
        <v>0</v>
      </c>
      <c r="BI62" s="280">
        <f t="shared" si="13"/>
        <v>0</v>
      </c>
      <c r="BJ62" s="280">
        <f t="shared" si="13"/>
        <v>0</v>
      </c>
      <c r="BK62" s="280">
        <f t="shared" si="13"/>
        <v>0</v>
      </c>
      <c r="BL62" s="279">
        <f t="shared" si="9"/>
        <v>0</v>
      </c>
    </row>
    <row r="63" spans="1:66" x14ac:dyDescent="0.25">
      <c r="A63" s="176" t="s">
        <v>562</v>
      </c>
      <c r="B63" s="175">
        <v>0</v>
      </c>
      <c r="C63" s="175">
        <v>0</v>
      </c>
      <c r="D63" s="272">
        <v>0</v>
      </c>
      <c r="E63" s="272">
        <v>0</v>
      </c>
      <c r="F63" s="272">
        <v>0</v>
      </c>
      <c r="G63" s="272">
        <v>0</v>
      </c>
      <c r="H63" s="272">
        <v>0</v>
      </c>
      <c r="I63" s="272">
        <v>0</v>
      </c>
      <c r="J63" s="272">
        <v>0</v>
      </c>
      <c r="K63" s="272">
        <v>0</v>
      </c>
      <c r="L63" s="272">
        <v>0</v>
      </c>
      <c r="M63" s="272">
        <v>0</v>
      </c>
      <c r="N63" s="272">
        <v>0</v>
      </c>
      <c r="O63" s="272">
        <v>0</v>
      </c>
      <c r="P63" s="272">
        <f t="shared" si="3"/>
        <v>0</v>
      </c>
      <c r="Q63" s="272">
        <v>0</v>
      </c>
      <c r="R63" s="272">
        <v>0</v>
      </c>
      <c r="S63" s="272">
        <v>0</v>
      </c>
      <c r="T63" s="272">
        <v>0</v>
      </c>
      <c r="U63" s="272">
        <v>0</v>
      </c>
      <c r="V63" s="272">
        <v>0</v>
      </c>
      <c r="W63" s="272">
        <v>0</v>
      </c>
      <c r="X63" s="272">
        <v>0</v>
      </c>
      <c r="Y63" s="272">
        <v>0</v>
      </c>
      <c r="Z63" s="272">
        <v>0</v>
      </c>
      <c r="AA63" s="272">
        <v>0</v>
      </c>
      <c r="AB63" s="272">
        <v>0</v>
      </c>
      <c r="AC63" s="272">
        <v>0</v>
      </c>
      <c r="AD63" s="272">
        <v>0</v>
      </c>
      <c r="AE63" s="272">
        <v>0</v>
      </c>
      <c r="AF63" s="272">
        <v>0</v>
      </c>
      <c r="AG63" s="170">
        <f t="shared" si="4"/>
        <v>0</v>
      </c>
      <c r="AH63" s="170"/>
      <c r="AI63" s="279">
        <f t="shared" ref="AI63:AI94" si="14">ROUND(D63*$B63/12,2)</f>
        <v>0</v>
      </c>
      <c r="AJ63" s="279">
        <f t="shared" ref="AJ63:AJ94" si="15">ROUND(E63*$B63/12,2)</f>
        <v>0</v>
      </c>
      <c r="AK63" s="279">
        <f t="shared" ref="AK63:AK94" si="16">ROUND(F63*$B63/12,2)</f>
        <v>0</v>
      </c>
      <c r="AL63" s="279">
        <f t="shared" si="12"/>
        <v>0</v>
      </c>
      <c r="AM63" s="279">
        <f t="shared" si="12"/>
        <v>0</v>
      </c>
      <c r="AN63" s="279">
        <f t="shared" si="12"/>
        <v>0</v>
      </c>
      <c r="AO63" s="279">
        <f t="shared" si="12"/>
        <v>0</v>
      </c>
      <c r="AP63" s="279">
        <f t="shared" si="12"/>
        <v>0</v>
      </c>
      <c r="AQ63" s="279">
        <f t="shared" si="12"/>
        <v>0</v>
      </c>
      <c r="AR63" s="279">
        <f t="shared" si="12"/>
        <v>0</v>
      </c>
      <c r="AS63" s="279">
        <f t="shared" si="12"/>
        <v>0</v>
      </c>
      <c r="AT63" s="279">
        <f t="shared" si="12"/>
        <v>0</v>
      </c>
      <c r="AU63" s="280">
        <f t="shared" si="6"/>
        <v>0</v>
      </c>
      <c r="AV63" s="280">
        <f t="shared" si="7"/>
        <v>0</v>
      </c>
      <c r="AW63" s="280">
        <f t="shared" si="7"/>
        <v>0</v>
      </c>
      <c r="AX63" s="280">
        <f t="shared" si="7"/>
        <v>0</v>
      </c>
      <c r="AY63" s="280">
        <f t="shared" si="7"/>
        <v>0</v>
      </c>
      <c r="AZ63" s="280">
        <f t="shared" ref="AZ63:AZ94" si="17">ROUND(U63*$C63/12,2)</f>
        <v>0</v>
      </c>
      <c r="BA63" s="280">
        <f t="shared" ref="BA63:BA94" si="18">ROUND(V63*$C63/12,2)</f>
        <v>0</v>
      </c>
      <c r="BB63" s="280">
        <f t="shared" ref="BB63:BB94" si="19">ROUND(W63*$C63/12,2)</f>
        <v>0</v>
      </c>
      <c r="BC63" s="280">
        <f t="shared" si="13"/>
        <v>0</v>
      </c>
      <c r="BD63" s="280">
        <f t="shared" si="13"/>
        <v>0</v>
      </c>
      <c r="BE63" s="280">
        <f t="shared" si="13"/>
        <v>0</v>
      </c>
      <c r="BF63" s="280">
        <f t="shared" si="13"/>
        <v>0</v>
      </c>
      <c r="BG63" s="280">
        <f t="shared" si="13"/>
        <v>0</v>
      </c>
      <c r="BH63" s="280">
        <f t="shared" si="13"/>
        <v>0</v>
      </c>
      <c r="BI63" s="280">
        <f t="shared" si="13"/>
        <v>0</v>
      </c>
      <c r="BJ63" s="280">
        <f t="shared" si="13"/>
        <v>0</v>
      </c>
      <c r="BK63" s="280">
        <f t="shared" si="13"/>
        <v>0</v>
      </c>
      <c r="BL63" s="279">
        <f t="shared" si="9"/>
        <v>0</v>
      </c>
      <c r="BN63" s="279">
        <f>BL63</f>
        <v>0</v>
      </c>
    </row>
    <row r="64" spans="1:66" x14ac:dyDescent="0.25">
      <c r="A64" s="268" t="s">
        <v>563</v>
      </c>
      <c r="B64" s="175">
        <v>0</v>
      </c>
      <c r="C64" s="175">
        <v>0</v>
      </c>
      <c r="D64" s="272">
        <v>0</v>
      </c>
      <c r="E64" s="272">
        <v>0</v>
      </c>
      <c r="F64" s="272">
        <v>0</v>
      </c>
      <c r="G64" s="272">
        <v>0</v>
      </c>
      <c r="H64" s="272">
        <v>0</v>
      </c>
      <c r="I64" s="272">
        <v>0</v>
      </c>
      <c r="J64" s="272">
        <v>0</v>
      </c>
      <c r="K64" s="272">
        <v>0</v>
      </c>
      <c r="L64" s="272">
        <v>0</v>
      </c>
      <c r="M64" s="272">
        <v>0</v>
      </c>
      <c r="N64" s="272">
        <v>0</v>
      </c>
      <c r="O64" s="272">
        <v>0</v>
      </c>
      <c r="P64" s="272">
        <f t="shared" si="3"/>
        <v>0</v>
      </c>
      <c r="Q64" s="272">
        <v>0</v>
      </c>
      <c r="R64" s="272">
        <v>0</v>
      </c>
      <c r="S64" s="272">
        <v>0</v>
      </c>
      <c r="T64" s="272">
        <v>0</v>
      </c>
      <c r="U64" s="272">
        <v>0</v>
      </c>
      <c r="V64" s="272">
        <v>0</v>
      </c>
      <c r="W64" s="272">
        <v>0</v>
      </c>
      <c r="X64" s="272">
        <v>0</v>
      </c>
      <c r="Y64" s="272">
        <v>0</v>
      </c>
      <c r="Z64" s="272">
        <v>0</v>
      </c>
      <c r="AA64" s="272">
        <v>0</v>
      </c>
      <c r="AB64" s="272">
        <v>0</v>
      </c>
      <c r="AC64" s="272">
        <v>0</v>
      </c>
      <c r="AD64" s="272">
        <v>0</v>
      </c>
      <c r="AE64" s="272">
        <v>0</v>
      </c>
      <c r="AF64" s="272">
        <v>0</v>
      </c>
      <c r="AG64" s="170">
        <f t="shared" si="4"/>
        <v>0</v>
      </c>
      <c r="AH64" s="170"/>
      <c r="AI64" s="279">
        <f t="shared" si="14"/>
        <v>0</v>
      </c>
      <c r="AJ64" s="279">
        <f t="shared" si="15"/>
        <v>0</v>
      </c>
      <c r="AK64" s="279">
        <f t="shared" si="16"/>
        <v>0</v>
      </c>
      <c r="AL64" s="279">
        <f t="shared" si="12"/>
        <v>0</v>
      </c>
      <c r="AM64" s="279">
        <f t="shared" si="12"/>
        <v>0</v>
      </c>
      <c r="AN64" s="279">
        <f t="shared" si="12"/>
        <v>0</v>
      </c>
      <c r="AO64" s="279">
        <f t="shared" si="12"/>
        <v>0</v>
      </c>
      <c r="AP64" s="279">
        <f t="shared" si="12"/>
        <v>0</v>
      </c>
      <c r="AQ64" s="279">
        <f t="shared" si="12"/>
        <v>0</v>
      </c>
      <c r="AR64" s="279">
        <f t="shared" si="12"/>
        <v>0</v>
      </c>
      <c r="AS64" s="279">
        <f t="shared" si="12"/>
        <v>0</v>
      </c>
      <c r="AT64" s="279">
        <f t="shared" si="12"/>
        <v>0</v>
      </c>
      <c r="AU64" s="280">
        <f t="shared" si="6"/>
        <v>0</v>
      </c>
      <c r="AV64" s="280">
        <f t="shared" si="7"/>
        <v>0</v>
      </c>
      <c r="AW64" s="280">
        <f t="shared" si="7"/>
        <v>0</v>
      </c>
      <c r="AX64" s="280">
        <f t="shared" si="7"/>
        <v>0</v>
      </c>
      <c r="AY64" s="280">
        <f t="shared" si="7"/>
        <v>0</v>
      </c>
      <c r="AZ64" s="280">
        <f t="shared" si="17"/>
        <v>0</v>
      </c>
      <c r="BA64" s="280">
        <f t="shared" si="18"/>
        <v>0</v>
      </c>
      <c r="BB64" s="280">
        <f t="shared" si="19"/>
        <v>0</v>
      </c>
      <c r="BC64" s="280">
        <f t="shared" si="13"/>
        <v>0</v>
      </c>
      <c r="BD64" s="280">
        <f t="shared" si="13"/>
        <v>0</v>
      </c>
      <c r="BE64" s="280">
        <f t="shared" si="13"/>
        <v>0</v>
      </c>
      <c r="BF64" s="280">
        <f t="shared" si="13"/>
        <v>0</v>
      </c>
      <c r="BG64" s="280">
        <f t="shared" si="13"/>
        <v>0</v>
      </c>
      <c r="BH64" s="280">
        <f t="shared" si="13"/>
        <v>0</v>
      </c>
      <c r="BI64" s="280">
        <f t="shared" si="13"/>
        <v>0</v>
      </c>
      <c r="BJ64" s="280">
        <f t="shared" si="13"/>
        <v>0</v>
      </c>
      <c r="BK64" s="280">
        <f t="shared" si="13"/>
        <v>0</v>
      </c>
      <c r="BL64" s="279">
        <f t="shared" si="9"/>
        <v>0</v>
      </c>
    </row>
    <row r="65" spans="1:71" x14ac:dyDescent="0.25">
      <c r="A65" s="268" t="s">
        <v>190</v>
      </c>
      <c r="B65" s="175">
        <v>3.1600000000000003E-2</v>
      </c>
      <c r="C65" s="175">
        <v>3.2100000000000004E-2</v>
      </c>
      <c r="D65" s="272">
        <v>34647513.759999998</v>
      </c>
      <c r="E65" s="272">
        <v>34647513.759999998</v>
      </c>
      <c r="F65" s="272">
        <v>34647513.759999998</v>
      </c>
      <c r="G65" s="272">
        <v>34647513.759999998</v>
      </c>
      <c r="H65" s="272">
        <v>34647513.759999998</v>
      </c>
      <c r="I65" s="272">
        <v>34647513.759999998</v>
      </c>
      <c r="J65" s="272">
        <v>34647513.759999998</v>
      </c>
      <c r="K65" s="272">
        <v>34647513.759999998</v>
      </c>
      <c r="L65" s="272">
        <v>34647513.759999998</v>
      </c>
      <c r="M65" s="272">
        <v>34647513.759999998</v>
      </c>
      <c r="N65" s="272">
        <v>34647513.759999998</v>
      </c>
      <c r="O65" s="272">
        <v>34647513.759999998</v>
      </c>
      <c r="P65" s="272">
        <f t="shared" si="3"/>
        <v>415770165.11999995</v>
      </c>
      <c r="Q65" s="272">
        <v>34647513.759999998</v>
      </c>
      <c r="R65" s="272">
        <v>18482843.459999997</v>
      </c>
      <c r="S65" s="272">
        <v>2318173.1599999964</v>
      </c>
      <c r="T65" s="272">
        <v>2318173.1599999964</v>
      </c>
      <c r="U65" s="272">
        <v>2318173.1599999964</v>
      </c>
      <c r="V65" s="272">
        <v>2318173.1599999964</v>
      </c>
      <c r="W65" s="272">
        <v>2318173.1599999964</v>
      </c>
      <c r="X65" s="272">
        <v>2318173.1599999964</v>
      </c>
      <c r="Y65" s="272">
        <v>2318173.1599999964</v>
      </c>
      <c r="Z65" s="272">
        <v>2318173.1599999964</v>
      </c>
      <c r="AA65" s="272">
        <v>2318173.1599999964</v>
      </c>
      <c r="AB65" s="272">
        <v>2318173.1599999964</v>
      </c>
      <c r="AC65" s="272">
        <v>2318173.1599999964</v>
      </c>
      <c r="AD65" s="272">
        <v>2318173.1599999964</v>
      </c>
      <c r="AE65" s="272">
        <v>2318173.1599999964</v>
      </c>
      <c r="AF65" s="272">
        <v>2318173.1599999964</v>
      </c>
      <c r="AG65" s="170">
        <f t="shared" si="4"/>
        <v>27818077.919999957</v>
      </c>
      <c r="AH65" s="170"/>
      <c r="AI65" s="279">
        <f t="shared" si="14"/>
        <v>91238.45</v>
      </c>
      <c r="AJ65" s="279">
        <f t="shared" si="15"/>
        <v>91238.45</v>
      </c>
      <c r="AK65" s="279">
        <f t="shared" si="16"/>
        <v>91238.45</v>
      </c>
      <c r="AL65" s="279">
        <f t="shared" si="12"/>
        <v>91238.45</v>
      </c>
      <c r="AM65" s="279">
        <f t="shared" si="12"/>
        <v>91238.45</v>
      </c>
      <c r="AN65" s="279">
        <f t="shared" si="12"/>
        <v>91238.45</v>
      </c>
      <c r="AO65" s="279">
        <f t="shared" si="12"/>
        <v>91238.45</v>
      </c>
      <c r="AP65" s="279">
        <f t="shared" si="12"/>
        <v>91238.45</v>
      </c>
      <c r="AQ65" s="279">
        <f t="shared" si="12"/>
        <v>91238.45</v>
      </c>
      <c r="AR65" s="279">
        <f t="shared" si="12"/>
        <v>91238.45</v>
      </c>
      <c r="AS65" s="279">
        <f t="shared" si="12"/>
        <v>91238.45</v>
      </c>
      <c r="AT65" s="279">
        <f t="shared" si="12"/>
        <v>91238.45</v>
      </c>
      <c r="AU65" s="280">
        <f t="shared" si="6"/>
        <v>1094861.3999999997</v>
      </c>
      <c r="AV65" s="280">
        <f t="shared" si="7"/>
        <v>91238.45</v>
      </c>
      <c r="AW65" s="280">
        <f t="shared" si="7"/>
        <v>48671.49</v>
      </c>
      <c r="AX65" s="280">
        <f t="shared" si="7"/>
        <v>6104.52</v>
      </c>
      <c r="AY65" s="280">
        <f t="shared" si="7"/>
        <v>6104.52</v>
      </c>
      <c r="AZ65" s="280">
        <f t="shared" si="17"/>
        <v>6201.11</v>
      </c>
      <c r="BA65" s="280">
        <f t="shared" si="18"/>
        <v>6201.11</v>
      </c>
      <c r="BB65" s="280">
        <f t="shared" si="19"/>
        <v>6201.11</v>
      </c>
      <c r="BC65" s="280">
        <f t="shared" si="13"/>
        <v>6201.11</v>
      </c>
      <c r="BD65" s="280">
        <f t="shared" si="13"/>
        <v>6201.11</v>
      </c>
      <c r="BE65" s="280">
        <f t="shared" si="13"/>
        <v>6201.11</v>
      </c>
      <c r="BF65" s="280">
        <f t="shared" si="13"/>
        <v>6201.11</v>
      </c>
      <c r="BG65" s="280">
        <f t="shared" si="13"/>
        <v>6201.11</v>
      </c>
      <c r="BH65" s="280">
        <f t="shared" si="13"/>
        <v>6201.11</v>
      </c>
      <c r="BI65" s="280">
        <f t="shared" si="13"/>
        <v>6201.11</v>
      </c>
      <c r="BJ65" s="280">
        <f t="shared" si="13"/>
        <v>6201.11</v>
      </c>
      <c r="BK65" s="280">
        <f t="shared" si="13"/>
        <v>6201.11</v>
      </c>
      <c r="BL65" s="279">
        <f t="shared" si="9"/>
        <v>74413.319999999992</v>
      </c>
    </row>
    <row r="66" spans="1:71" x14ac:dyDescent="0.25">
      <c r="A66" s="268" t="s">
        <v>564</v>
      </c>
      <c r="B66" s="175">
        <v>0</v>
      </c>
      <c r="C66" s="294">
        <f>BR73</f>
        <v>2.3158608717207461E-2</v>
      </c>
      <c r="D66" s="272">
        <v>13208176.67</v>
      </c>
      <c r="E66" s="272">
        <v>13208176.67</v>
      </c>
      <c r="F66" s="272">
        <v>13208176.67</v>
      </c>
      <c r="G66" s="272">
        <v>13208176.67</v>
      </c>
      <c r="H66" s="272">
        <v>13208176.67</v>
      </c>
      <c r="I66" s="272">
        <v>13208176.67</v>
      </c>
      <c r="J66" s="272">
        <v>13208176.67</v>
      </c>
      <c r="K66" s="272">
        <v>13208176.67</v>
      </c>
      <c r="L66" s="272">
        <v>13208176.67</v>
      </c>
      <c r="M66" s="272">
        <v>13208176.67</v>
      </c>
      <c r="N66" s="272">
        <v>13208176.67</v>
      </c>
      <c r="O66" s="272">
        <v>13208176.67</v>
      </c>
      <c r="P66" s="272">
        <f t="shared" si="3"/>
        <v>158498120.03999999</v>
      </c>
      <c r="Q66" s="272">
        <v>13208176.67</v>
      </c>
      <c r="R66" s="272">
        <v>13208176.67</v>
      </c>
      <c r="S66" s="272">
        <v>13208176.67</v>
      </c>
      <c r="T66" s="272">
        <v>13208176.67</v>
      </c>
      <c r="U66" s="272">
        <v>13208176.67</v>
      </c>
      <c r="V66" s="272">
        <v>13208176.67</v>
      </c>
      <c r="W66" s="272">
        <v>13208176.67</v>
      </c>
      <c r="X66" s="272">
        <v>13208176.67</v>
      </c>
      <c r="Y66" s="272">
        <v>13208176.67</v>
      </c>
      <c r="Z66" s="272">
        <v>13208176.67</v>
      </c>
      <c r="AA66" s="272">
        <v>13208176.67</v>
      </c>
      <c r="AB66" s="272">
        <v>13208176.67</v>
      </c>
      <c r="AC66" s="272">
        <v>13208176.67</v>
      </c>
      <c r="AD66" s="272">
        <v>13208176.67</v>
      </c>
      <c r="AE66" s="272">
        <v>13208176.67</v>
      </c>
      <c r="AF66" s="272">
        <v>13208176.67</v>
      </c>
      <c r="AG66" s="170">
        <f t="shared" si="4"/>
        <v>158498120.03999999</v>
      </c>
      <c r="AH66" s="170"/>
      <c r="AI66" s="279">
        <f t="shared" si="14"/>
        <v>0</v>
      </c>
      <c r="AJ66" s="279">
        <f t="shared" si="15"/>
        <v>0</v>
      </c>
      <c r="AK66" s="279">
        <f t="shared" si="16"/>
        <v>0</v>
      </c>
      <c r="AL66" s="279">
        <f t="shared" si="12"/>
        <v>0</v>
      </c>
      <c r="AM66" s="279">
        <f t="shared" si="12"/>
        <v>0</v>
      </c>
      <c r="AN66" s="279">
        <f t="shared" si="12"/>
        <v>0</v>
      </c>
      <c r="AO66" s="279">
        <f t="shared" si="12"/>
        <v>0</v>
      </c>
      <c r="AP66" s="279">
        <f t="shared" si="12"/>
        <v>0</v>
      </c>
      <c r="AQ66" s="279">
        <f t="shared" si="12"/>
        <v>0</v>
      </c>
      <c r="AR66" s="279">
        <f t="shared" si="12"/>
        <v>0</v>
      </c>
      <c r="AS66" s="279">
        <f t="shared" si="12"/>
        <v>0</v>
      </c>
      <c r="AT66" s="279">
        <f t="shared" si="12"/>
        <v>0</v>
      </c>
      <c r="AU66" s="280">
        <f t="shared" si="6"/>
        <v>0</v>
      </c>
      <c r="AV66" s="280">
        <f t="shared" si="7"/>
        <v>0</v>
      </c>
      <c r="AW66" s="280">
        <f t="shared" si="7"/>
        <v>0</v>
      </c>
      <c r="AX66" s="280">
        <f t="shared" si="7"/>
        <v>0</v>
      </c>
      <c r="AY66" s="280">
        <f t="shared" si="7"/>
        <v>0</v>
      </c>
      <c r="AZ66" s="280">
        <f t="shared" si="17"/>
        <v>25490.25</v>
      </c>
      <c r="BA66" s="280">
        <f t="shared" si="18"/>
        <v>25490.25</v>
      </c>
      <c r="BB66" s="280">
        <f t="shared" si="19"/>
        <v>25490.25</v>
      </c>
      <c r="BC66" s="280">
        <f t="shared" si="13"/>
        <v>25490.25</v>
      </c>
      <c r="BD66" s="280">
        <f t="shared" si="13"/>
        <v>25490.25</v>
      </c>
      <c r="BE66" s="280">
        <f t="shared" si="13"/>
        <v>25490.25</v>
      </c>
      <c r="BF66" s="280">
        <f t="shared" si="13"/>
        <v>25490.25</v>
      </c>
      <c r="BG66" s="280">
        <f t="shared" si="13"/>
        <v>25490.25</v>
      </c>
      <c r="BH66" s="280">
        <f t="shared" si="13"/>
        <v>25490.25</v>
      </c>
      <c r="BI66" s="280">
        <f t="shared" si="13"/>
        <v>25490.25</v>
      </c>
      <c r="BJ66" s="280">
        <f t="shared" si="13"/>
        <v>25490.25</v>
      </c>
      <c r="BK66" s="280">
        <f t="shared" si="13"/>
        <v>25490.25</v>
      </c>
      <c r="BL66" s="279">
        <f t="shared" si="9"/>
        <v>305883</v>
      </c>
      <c r="BP66" s="272">
        <v>9299115</v>
      </c>
      <c r="BQ66" s="295">
        <v>0</v>
      </c>
      <c r="BR66" s="272">
        <f>BP66*BQ66</f>
        <v>0</v>
      </c>
    </row>
    <row r="67" spans="1:71" x14ac:dyDescent="0.25">
      <c r="A67" s="268" t="s">
        <v>565</v>
      </c>
      <c r="B67" s="175">
        <v>3.1600000000000003E-2</v>
      </c>
      <c r="C67" s="175">
        <v>3.2100000000000004E-2</v>
      </c>
      <c r="D67" s="272">
        <v>0</v>
      </c>
      <c r="E67" s="272">
        <v>0</v>
      </c>
      <c r="F67" s="272">
        <v>0</v>
      </c>
      <c r="G67" s="272">
        <v>0</v>
      </c>
      <c r="H67" s="272">
        <v>0</v>
      </c>
      <c r="I67" s="272">
        <v>0</v>
      </c>
      <c r="J67" s="272">
        <v>0</v>
      </c>
      <c r="K67" s="272">
        <v>0</v>
      </c>
      <c r="L67" s="272">
        <v>0</v>
      </c>
      <c r="M67" s="272">
        <v>0</v>
      </c>
      <c r="N67" s="272">
        <v>0</v>
      </c>
      <c r="O67" s="272">
        <v>0</v>
      </c>
      <c r="P67" s="272">
        <f t="shared" si="3"/>
        <v>0</v>
      </c>
      <c r="Q67" s="272">
        <v>0</v>
      </c>
      <c r="R67" s="272">
        <v>0</v>
      </c>
      <c r="S67" s="272">
        <v>0</v>
      </c>
      <c r="T67" s="272">
        <v>0</v>
      </c>
      <c r="U67" s="272">
        <v>0</v>
      </c>
      <c r="V67" s="272">
        <v>0</v>
      </c>
      <c r="W67" s="272">
        <v>0</v>
      </c>
      <c r="X67" s="272">
        <v>0</v>
      </c>
      <c r="Y67" s="272">
        <v>0</v>
      </c>
      <c r="Z67" s="272">
        <v>0</v>
      </c>
      <c r="AA67" s="272">
        <v>0</v>
      </c>
      <c r="AB67" s="272">
        <v>0</v>
      </c>
      <c r="AC67" s="272">
        <v>0</v>
      </c>
      <c r="AD67" s="272">
        <v>0</v>
      </c>
      <c r="AE67" s="272">
        <v>0</v>
      </c>
      <c r="AF67" s="272">
        <v>0</v>
      </c>
      <c r="AG67" s="170">
        <f t="shared" si="4"/>
        <v>0</v>
      </c>
      <c r="AH67" s="170"/>
      <c r="AI67" s="279">
        <f t="shared" si="14"/>
        <v>0</v>
      </c>
      <c r="AJ67" s="279">
        <f t="shared" si="15"/>
        <v>0</v>
      </c>
      <c r="AK67" s="279">
        <f t="shared" si="16"/>
        <v>0</v>
      </c>
      <c r="AL67" s="279">
        <f t="shared" si="12"/>
        <v>0</v>
      </c>
      <c r="AM67" s="279">
        <f t="shared" si="12"/>
        <v>0</v>
      </c>
      <c r="AN67" s="279">
        <f t="shared" si="12"/>
        <v>0</v>
      </c>
      <c r="AO67" s="279">
        <f t="shared" si="12"/>
        <v>0</v>
      </c>
      <c r="AP67" s="279">
        <f t="shared" si="12"/>
        <v>0</v>
      </c>
      <c r="AQ67" s="279">
        <f t="shared" si="12"/>
        <v>0</v>
      </c>
      <c r="AR67" s="279">
        <f t="shared" si="12"/>
        <v>0</v>
      </c>
      <c r="AS67" s="279">
        <f t="shared" si="12"/>
        <v>0</v>
      </c>
      <c r="AT67" s="279">
        <f t="shared" si="12"/>
        <v>0</v>
      </c>
      <c r="AU67" s="280">
        <f t="shared" si="6"/>
        <v>0</v>
      </c>
      <c r="AV67" s="280">
        <f t="shared" si="7"/>
        <v>0</v>
      </c>
      <c r="AW67" s="280">
        <f t="shared" si="7"/>
        <v>0</v>
      </c>
      <c r="AX67" s="280">
        <f t="shared" si="7"/>
        <v>0</v>
      </c>
      <c r="AY67" s="280">
        <f t="shared" si="7"/>
        <v>0</v>
      </c>
      <c r="AZ67" s="280">
        <f t="shared" si="17"/>
        <v>0</v>
      </c>
      <c r="BA67" s="280">
        <f t="shared" si="18"/>
        <v>0</v>
      </c>
      <c r="BB67" s="280">
        <f t="shared" si="19"/>
        <v>0</v>
      </c>
      <c r="BC67" s="280">
        <f t="shared" si="13"/>
        <v>0</v>
      </c>
      <c r="BD67" s="280">
        <f t="shared" si="13"/>
        <v>0</v>
      </c>
      <c r="BE67" s="280">
        <f t="shared" si="13"/>
        <v>0</v>
      </c>
      <c r="BF67" s="280">
        <f t="shared" si="13"/>
        <v>0</v>
      </c>
      <c r="BG67" s="280">
        <f t="shared" si="13"/>
        <v>0</v>
      </c>
      <c r="BH67" s="280">
        <f t="shared" si="13"/>
        <v>0</v>
      </c>
      <c r="BI67" s="280">
        <f t="shared" si="13"/>
        <v>0</v>
      </c>
      <c r="BJ67" s="280">
        <f t="shared" si="13"/>
        <v>0</v>
      </c>
      <c r="BK67" s="280">
        <f t="shared" si="13"/>
        <v>0</v>
      </c>
      <c r="BL67" s="279">
        <f t="shared" si="9"/>
        <v>0</v>
      </c>
      <c r="BN67" s="279">
        <f>BL67</f>
        <v>0</v>
      </c>
      <c r="BP67" s="272">
        <v>3909061.87</v>
      </c>
      <c r="BQ67" s="295">
        <v>2.0400000000000001E-2</v>
      </c>
      <c r="BR67" s="272">
        <f>BP67*BQ67</f>
        <v>79744.862148000015</v>
      </c>
    </row>
    <row r="68" spans="1:71" x14ac:dyDescent="0.25">
      <c r="A68" s="268" t="s">
        <v>566</v>
      </c>
      <c r="B68" s="175">
        <v>0</v>
      </c>
      <c r="C68" s="175">
        <v>3.2100000000000004E-2</v>
      </c>
      <c r="D68" s="272">
        <v>0</v>
      </c>
      <c r="E68" s="272">
        <v>0</v>
      </c>
      <c r="F68" s="272">
        <v>0</v>
      </c>
      <c r="G68" s="272">
        <v>0</v>
      </c>
      <c r="H68" s="272">
        <v>0</v>
      </c>
      <c r="I68" s="272">
        <v>0</v>
      </c>
      <c r="J68" s="272">
        <v>0</v>
      </c>
      <c r="K68" s="272">
        <v>0</v>
      </c>
      <c r="L68" s="272">
        <v>0</v>
      </c>
      <c r="M68" s="272">
        <v>0</v>
      </c>
      <c r="N68" s="272">
        <v>0</v>
      </c>
      <c r="O68" s="272">
        <v>0</v>
      </c>
      <c r="P68" s="272">
        <f t="shared" si="3"/>
        <v>0</v>
      </c>
      <c r="Q68" s="272">
        <v>0</v>
      </c>
      <c r="R68" s="272">
        <v>0</v>
      </c>
      <c r="S68" s="272">
        <v>0</v>
      </c>
      <c r="T68" s="272">
        <v>0</v>
      </c>
      <c r="U68" s="272">
        <v>0</v>
      </c>
      <c r="V68" s="272">
        <v>0</v>
      </c>
      <c r="W68" s="272">
        <v>0</v>
      </c>
      <c r="X68" s="272">
        <v>0</v>
      </c>
      <c r="Y68" s="272">
        <v>0</v>
      </c>
      <c r="Z68" s="272">
        <v>0</v>
      </c>
      <c r="AA68" s="272">
        <v>0</v>
      </c>
      <c r="AB68" s="272">
        <v>0</v>
      </c>
      <c r="AC68" s="272">
        <v>0</v>
      </c>
      <c r="AD68" s="272">
        <v>0</v>
      </c>
      <c r="AE68" s="272">
        <v>0</v>
      </c>
      <c r="AF68" s="272">
        <v>0</v>
      </c>
      <c r="AG68" s="170">
        <f t="shared" si="4"/>
        <v>0</v>
      </c>
      <c r="AH68" s="170"/>
      <c r="AI68" s="279">
        <f t="shared" si="14"/>
        <v>0</v>
      </c>
      <c r="AJ68" s="279">
        <f t="shared" si="15"/>
        <v>0</v>
      </c>
      <c r="AK68" s="279">
        <f t="shared" si="16"/>
        <v>0</v>
      </c>
      <c r="AL68" s="279">
        <f t="shared" si="12"/>
        <v>0</v>
      </c>
      <c r="AM68" s="279">
        <f t="shared" si="12"/>
        <v>0</v>
      </c>
      <c r="AN68" s="279">
        <f t="shared" si="12"/>
        <v>0</v>
      </c>
      <c r="AO68" s="279">
        <f t="shared" si="12"/>
        <v>0</v>
      </c>
      <c r="AP68" s="279">
        <f t="shared" si="12"/>
        <v>0</v>
      </c>
      <c r="AQ68" s="279">
        <f t="shared" si="12"/>
        <v>0</v>
      </c>
      <c r="AR68" s="279">
        <f t="shared" si="12"/>
        <v>0</v>
      </c>
      <c r="AS68" s="279">
        <f t="shared" si="12"/>
        <v>0</v>
      </c>
      <c r="AT68" s="279">
        <f t="shared" si="12"/>
        <v>0</v>
      </c>
      <c r="AU68" s="280">
        <f t="shared" si="6"/>
        <v>0</v>
      </c>
      <c r="AV68" s="280">
        <f t="shared" si="7"/>
        <v>0</v>
      </c>
      <c r="AW68" s="280">
        <f t="shared" si="7"/>
        <v>0</v>
      </c>
      <c r="AX68" s="280">
        <f t="shared" si="7"/>
        <v>0</v>
      </c>
      <c r="AY68" s="280">
        <f t="shared" si="7"/>
        <v>0</v>
      </c>
      <c r="AZ68" s="280">
        <f t="shared" si="17"/>
        <v>0</v>
      </c>
      <c r="BA68" s="280">
        <f t="shared" si="18"/>
        <v>0</v>
      </c>
      <c r="BB68" s="280">
        <f t="shared" si="19"/>
        <v>0</v>
      </c>
      <c r="BC68" s="280">
        <f t="shared" si="13"/>
        <v>0</v>
      </c>
      <c r="BD68" s="280">
        <f t="shared" si="13"/>
        <v>0</v>
      </c>
      <c r="BE68" s="280">
        <f t="shared" si="13"/>
        <v>0</v>
      </c>
      <c r="BF68" s="280">
        <f t="shared" si="13"/>
        <v>0</v>
      </c>
      <c r="BG68" s="280">
        <f t="shared" si="13"/>
        <v>0</v>
      </c>
      <c r="BH68" s="280">
        <f t="shared" si="13"/>
        <v>0</v>
      </c>
      <c r="BI68" s="280">
        <f t="shared" si="13"/>
        <v>0</v>
      </c>
      <c r="BJ68" s="280">
        <f t="shared" si="13"/>
        <v>0</v>
      </c>
      <c r="BK68" s="280">
        <f t="shared" si="13"/>
        <v>0</v>
      </c>
      <c r="BL68" s="279">
        <f t="shared" si="9"/>
        <v>0</v>
      </c>
      <c r="BN68" s="279">
        <f>BL68</f>
        <v>0</v>
      </c>
      <c r="BP68" s="272">
        <f>SUM(BP66:BP67)</f>
        <v>13208176.870000001</v>
      </c>
      <c r="BQ68" s="295">
        <f>BR68/BP68</f>
        <v>6.0375374234370024E-3</v>
      </c>
      <c r="BR68" s="272">
        <f>SUM(BR66:BR67)</f>
        <v>79744.862148000015</v>
      </c>
      <c r="BS68" s="295">
        <f>BR68/BP68</f>
        <v>6.0375374234370024E-3</v>
      </c>
    </row>
    <row r="69" spans="1:71" x14ac:dyDescent="0.25">
      <c r="A69" s="268" t="s">
        <v>191</v>
      </c>
      <c r="B69" s="175">
        <v>2.98E-2</v>
      </c>
      <c r="C69" s="175">
        <v>3.0799999999999998E-2</v>
      </c>
      <c r="D69" s="272">
        <v>46113867.229999997</v>
      </c>
      <c r="E69" s="272">
        <v>46113698.68</v>
      </c>
      <c r="F69" s="272">
        <v>46113530.119999997</v>
      </c>
      <c r="G69" s="272">
        <v>46104074.119999997</v>
      </c>
      <c r="H69" s="272">
        <v>45999886.369999997</v>
      </c>
      <c r="I69" s="272">
        <v>45905154.619999997</v>
      </c>
      <c r="J69" s="272">
        <v>45914622.82</v>
      </c>
      <c r="K69" s="272">
        <v>45924091.019999996</v>
      </c>
      <c r="L69" s="272">
        <v>45924091.019999996</v>
      </c>
      <c r="M69" s="272">
        <v>45924091.019999996</v>
      </c>
      <c r="N69" s="272">
        <v>45924091.019999996</v>
      </c>
      <c r="O69" s="272">
        <v>45924091.019999996</v>
      </c>
      <c r="P69" s="272">
        <f t="shared" si="3"/>
        <v>551885289.05999994</v>
      </c>
      <c r="Q69" s="272">
        <v>45924091.019999996</v>
      </c>
      <c r="R69" s="272">
        <v>23424141.069999997</v>
      </c>
      <c r="S69" s="272">
        <v>924191.11999999732</v>
      </c>
      <c r="T69" s="272">
        <v>924191.11999999732</v>
      </c>
      <c r="U69" s="272">
        <v>924191.11999999732</v>
      </c>
      <c r="V69" s="272">
        <v>924191.11999999732</v>
      </c>
      <c r="W69" s="272">
        <v>924191.11999999732</v>
      </c>
      <c r="X69" s="272">
        <v>924191.11999999732</v>
      </c>
      <c r="Y69" s="272">
        <v>924191.11999999732</v>
      </c>
      <c r="Z69" s="272">
        <v>924191.11999999732</v>
      </c>
      <c r="AA69" s="272">
        <v>924191.11999999732</v>
      </c>
      <c r="AB69" s="272">
        <v>924191.11999999732</v>
      </c>
      <c r="AC69" s="272">
        <v>924191.11999999732</v>
      </c>
      <c r="AD69" s="272">
        <v>924191.11999999732</v>
      </c>
      <c r="AE69" s="272">
        <v>924191.11999999732</v>
      </c>
      <c r="AF69" s="272">
        <v>924191.11999999732</v>
      </c>
      <c r="AG69" s="170">
        <f t="shared" si="4"/>
        <v>11090293.439999968</v>
      </c>
      <c r="AH69" s="170"/>
      <c r="AI69" s="279">
        <f t="shared" si="14"/>
        <v>114516.1</v>
      </c>
      <c r="AJ69" s="279">
        <f t="shared" si="15"/>
        <v>114515.69</v>
      </c>
      <c r="AK69" s="279">
        <f t="shared" si="16"/>
        <v>114515.27</v>
      </c>
      <c r="AL69" s="279">
        <f t="shared" si="12"/>
        <v>114491.78</v>
      </c>
      <c r="AM69" s="279">
        <f t="shared" si="12"/>
        <v>114233.05</v>
      </c>
      <c r="AN69" s="279">
        <f t="shared" si="12"/>
        <v>113997.8</v>
      </c>
      <c r="AO69" s="279">
        <f t="shared" si="12"/>
        <v>114021.31</v>
      </c>
      <c r="AP69" s="279">
        <f t="shared" si="12"/>
        <v>114044.83</v>
      </c>
      <c r="AQ69" s="279">
        <f t="shared" si="12"/>
        <v>114044.83</v>
      </c>
      <c r="AR69" s="279">
        <f t="shared" si="12"/>
        <v>114044.83</v>
      </c>
      <c r="AS69" s="279">
        <f t="shared" si="12"/>
        <v>114044.83</v>
      </c>
      <c r="AT69" s="279">
        <f t="shared" si="12"/>
        <v>114044.83</v>
      </c>
      <c r="AU69" s="280">
        <f t="shared" si="6"/>
        <v>1370515.1500000001</v>
      </c>
      <c r="AV69" s="280">
        <f t="shared" si="7"/>
        <v>114044.83</v>
      </c>
      <c r="AW69" s="280">
        <f t="shared" si="7"/>
        <v>58169.95</v>
      </c>
      <c r="AX69" s="280">
        <f t="shared" si="7"/>
        <v>2295.0700000000002</v>
      </c>
      <c r="AY69" s="280">
        <f t="shared" si="7"/>
        <v>2295.0700000000002</v>
      </c>
      <c r="AZ69" s="280">
        <f t="shared" si="17"/>
        <v>2372.09</v>
      </c>
      <c r="BA69" s="280">
        <f t="shared" si="18"/>
        <v>2372.09</v>
      </c>
      <c r="BB69" s="280">
        <f t="shared" si="19"/>
        <v>2372.09</v>
      </c>
      <c r="BC69" s="280">
        <f t="shared" si="13"/>
        <v>2372.09</v>
      </c>
      <c r="BD69" s="280">
        <f t="shared" si="13"/>
        <v>2372.09</v>
      </c>
      <c r="BE69" s="280">
        <f t="shared" si="13"/>
        <v>2372.09</v>
      </c>
      <c r="BF69" s="280">
        <f t="shared" si="13"/>
        <v>2372.09</v>
      </c>
      <c r="BG69" s="280">
        <f t="shared" si="13"/>
        <v>2372.09</v>
      </c>
      <c r="BH69" s="280">
        <f t="shared" si="13"/>
        <v>2372.09</v>
      </c>
      <c r="BI69" s="280">
        <f t="shared" si="13"/>
        <v>2372.09</v>
      </c>
      <c r="BJ69" s="280">
        <f t="shared" si="13"/>
        <v>2372.09</v>
      </c>
      <c r="BK69" s="280">
        <f t="shared" si="13"/>
        <v>2372.09</v>
      </c>
      <c r="BL69" s="279">
        <f t="shared" si="9"/>
        <v>28465.08</v>
      </c>
      <c r="BR69" s="279">
        <f>BR68/12</f>
        <v>6645.4051790000012</v>
      </c>
    </row>
    <row r="70" spans="1:71" x14ac:dyDescent="0.25">
      <c r="A70" s="268" t="s">
        <v>567</v>
      </c>
      <c r="B70" s="175">
        <v>2.98E-2</v>
      </c>
      <c r="C70" s="175">
        <v>3.0799999999999998E-2</v>
      </c>
      <c r="D70" s="272">
        <v>0</v>
      </c>
      <c r="E70" s="272">
        <v>0</v>
      </c>
      <c r="F70" s="272">
        <v>0</v>
      </c>
      <c r="G70" s="272">
        <v>0</v>
      </c>
      <c r="H70" s="272">
        <v>0</v>
      </c>
      <c r="I70" s="272">
        <v>0</v>
      </c>
      <c r="J70" s="272">
        <v>0</v>
      </c>
      <c r="K70" s="272">
        <v>0</v>
      </c>
      <c r="L70" s="272">
        <v>0</v>
      </c>
      <c r="M70" s="272">
        <v>0</v>
      </c>
      <c r="N70" s="272">
        <v>0</v>
      </c>
      <c r="O70" s="272">
        <v>0</v>
      </c>
      <c r="P70" s="272">
        <f t="shared" ref="P70:P133" si="20">SUM(D70:O70)</f>
        <v>0</v>
      </c>
      <c r="Q70" s="272">
        <v>0</v>
      </c>
      <c r="R70" s="272">
        <v>0</v>
      </c>
      <c r="S70" s="272">
        <v>0</v>
      </c>
      <c r="T70" s="272">
        <v>0</v>
      </c>
      <c r="U70" s="272">
        <v>0</v>
      </c>
      <c r="V70" s="272">
        <v>0</v>
      </c>
      <c r="W70" s="272">
        <v>0</v>
      </c>
      <c r="X70" s="272">
        <v>0</v>
      </c>
      <c r="Y70" s="272">
        <v>0</v>
      </c>
      <c r="Z70" s="272">
        <v>0</v>
      </c>
      <c r="AA70" s="272">
        <v>0</v>
      </c>
      <c r="AB70" s="272">
        <v>0</v>
      </c>
      <c r="AC70" s="272">
        <v>0</v>
      </c>
      <c r="AD70" s="272">
        <v>0</v>
      </c>
      <c r="AE70" s="272">
        <v>0</v>
      </c>
      <c r="AF70" s="272">
        <v>0</v>
      </c>
      <c r="AG70" s="170">
        <f t="shared" ref="AG70:AG133" si="21">SUM(U70:AF70)</f>
        <v>0</v>
      </c>
      <c r="AH70" s="170"/>
      <c r="AI70" s="279">
        <f t="shared" si="14"/>
        <v>0</v>
      </c>
      <c r="AJ70" s="279">
        <f t="shared" si="15"/>
        <v>0</v>
      </c>
      <c r="AK70" s="279">
        <f t="shared" si="16"/>
        <v>0</v>
      </c>
      <c r="AL70" s="279">
        <f t="shared" si="12"/>
        <v>0</v>
      </c>
      <c r="AM70" s="279">
        <f t="shared" si="12"/>
        <v>0</v>
      </c>
      <c r="AN70" s="279">
        <f t="shared" si="12"/>
        <v>0</v>
      </c>
      <c r="AO70" s="279">
        <f t="shared" si="12"/>
        <v>0</v>
      </c>
      <c r="AP70" s="279">
        <f t="shared" si="12"/>
        <v>0</v>
      </c>
      <c r="AQ70" s="279">
        <f t="shared" si="12"/>
        <v>0</v>
      </c>
      <c r="AR70" s="279">
        <f t="shared" si="12"/>
        <v>0</v>
      </c>
      <c r="AS70" s="279">
        <f t="shared" si="12"/>
        <v>0</v>
      </c>
      <c r="AT70" s="279">
        <f t="shared" si="12"/>
        <v>0</v>
      </c>
      <c r="AU70" s="280">
        <f t="shared" ref="AU70:AU133" si="22">SUM(AI70:AT70)</f>
        <v>0</v>
      </c>
      <c r="AV70" s="280">
        <f t="shared" ref="AV70:AY94" si="23">ROUND(Q70*$B70/12,2)</f>
        <v>0</v>
      </c>
      <c r="AW70" s="280">
        <f t="shared" si="23"/>
        <v>0</v>
      </c>
      <c r="AX70" s="280">
        <f t="shared" si="23"/>
        <v>0</v>
      </c>
      <c r="AY70" s="280">
        <f t="shared" si="23"/>
        <v>0</v>
      </c>
      <c r="AZ70" s="280">
        <f t="shared" si="17"/>
        <v>0</v>
      </c>
      <c r="BA70" s="280">
        <f t="shared" si="18"/>
        <v>0</v>
      </c>
      <c r="BB70" s="280">
        <f t="shared" si="19"/>
        <v>0</v>
      </c>
      <c r="BC70" s="280">
        <f t="shared" si="13"/>
        <v>0</v>
      </c>
      <c r="BD70" s="280">
        <f t="shared" si="13"/>
        <v>0</v>
      </c>
      <c r="BE70" s="280">
        <f t="shared" si="13"/>
        <v>0</v>
      </c>
      <c r="BF70" s="280">
        <f t="shared" si="13"/>
        <v>0</v>
      </c>
      <c r="BG70" s="280">
        <f t="shared" si="13"/>
        <v>0</v>
      </c>
      <c r="BH70" s="280">
        <f t="shared" si="13"/>
        <v>0</v>
      </c>
      <c r="BI70" s="280">
        <f t="shared" si="13"/>
        <v>0</v>
      </c>
      <c r="BJ70" s="280">
        <f t="shared" si="13"/>
        <v>0</v>
      </c>
      <c r="BK70" s="280">
        <f t="shared" si="13"/>
        <v>0</v>
      </c>
      <c r="BL70" s="279">
        <f t="shared" ref="BL70:BL133" si="24">SUM(AZ70:BK70)</f>
        <v>0</v>
      </c>
      <c r="BN70" s="279">
        <f>BL70</f>
        <v>0</v>
      </c>
      <c r="BR70" s="452">
        <f>BR69/BP68</f>
        <v>5.0312811861975024E-4</v>
      </c>
    </row>
    <row r="71" spans="1:71" x14ac:dyDescent="0.25">
      <c r="A71" s="268" t="s">
        <v>568</v>
      </c>
      <c r="B71" s="175">
        <v>2.98E-2</v>
      </c>
      <c r="C71" s="175">
        <v>3.0799999999999998E-2</v>
      </c>
      <c r="D71" s="272">
        <v>0</v>
      </c>
      <c r="E71" s="272">
        <v>0</v>
      </c>
      <c r="F71" s="272">
        <v>0</v>
      </c>
      <c r="G71" s="272">
        <v>0</v>
      </c>
      <c r="H71" s="272">
        <v>0</v>
      </c>
      <c r="I71" s="272">
        <v>0</v>
      </c>
      <c r="J71" s="272">
        <v>0</v>
      </c>
      <c r="K71" s="272">
        <v>0</v>
      </c>
      <c r="L71" s="272">
        <v>0</v>
      </c>
      <c r="M71" s="272">
        <v>0</v>
      </c>
      <c r="N71" s="272">
        <v>0</v>
      </c>
      <c r="O71" s="272">
        <v>0</v>
      </c>
      <c r="P71" s="272">
        <f t="shared" si="20"/>
        <v>0</v>
      </c>
      <c r="Q71" s="272">
        <v>0</v>
      </c>
      <c r="R71" s="272">
        <v>0</v>
      </c>
      <c r="S71" s="272">
        <v>0</v>
      </c>
      <c r="T71" s="272">
        <v>0</v>
      </c>
      <c r="U71" s="272">
        <v>0</v>
      </c>
      <c r="V71" s="272">
        <v>0</v>
      </c>
      <c r="W71" s="272">
        <v>0</v>
      </c>
      <c r="X71" s="272">
        <v>0</v>
      </c>
      <c r="Y71" s="272">
        <v>0</v>
      </c>
      <c r="Z71" s="272">
        <v>0</v>
      </c>
      <c r="AA71" s="272">
        <v>0</v>
      </c>
      <c r="AB71" s="272">
        <v>0</v>
      </c>
      <c r="AC71" s="272">
        <v>0</v>
      </c>
      <c r="AD71" s="272">
        <v>0</v>
      </c>
      <c r="AE71" s="272">
        <v>0</v>
      </c>
      <c r="AF71" s="272">
        <v>0</v>
      </c>
      <c r="AG71" s="170">
        <f t="shared" si="21"/>
        <v>0</v>
      </c>
      <c r="AH71" s="170"/>
      <c r="AI71" s="279">
        <f t="shared" si="14"/>
        <v>0</v>
      </c>
      <c r="AJ71" s="279">
        <f t="shared" si="15"/>
        <v>0</v>
      </c>
      <c r="AK71" s="279">
        <f t="shared" si="16"/>
        <v>0</v>
      </c>
      <c r="AL71" s="279">
        <f t="shared" si="12"/>
        <v>0</v>
      </c>
      <c r="AM71" s="279">
        <f t="shared" si="12"/>
        <v>0</v>
      </c>
      <c r="AN71" s="279">
        <f t="shared" si="12"/>
        <v>0</v>
      </c>
      <c r="AO71" s="279">
        <f t="shared" si="12"/>
        <v>0</v>
      </c>
      <c r="AP71" s="279">
        <f t="shared" si="12"/>
        <v>0</v>
      </c>
      <c r="AQ71" s="279">
        <f t="shared" si="12"/>
        <v>0</v>
      </c>
      <c r="AR71" s="279">
        <f t="shared" si="12"/>
        <v>0</v>
      </c>
      <c r="AS71" s="279">
        <f t="shared" si="12"/>
        <v>0</v>
      </c>
      <c r="AT71" s="279">
        <f t="shared" si="12"/>
        <v>0</v>
      </c>
      <c r="AU71" s="280">
        <f t="shared" si="22"/>
        <v>0</v>
      </c>
      <c r="AV71" s="280">
        <f t="shared" si="23"/>
        <v>0</v>
      </c>
      <c r="AW71" s="280">
        <f t="shared" si="23"/>
        <v>0</v>
      </c>
      <c r="AX71" s="280">
        <f t="shared" si="23"/>
        <v>0</v>
      </c>
      <c r="AY71" s="280">
        <f t="shared" si="23"/>
        <v>0</v>
      </c>
      <c r="AZ71" s="280">
        <f t="shared" si="17"/>
        <v>0</v>
      </c>
      <c r="BA71" s="280">
        <f t="shared" si="18"/>
        <v>0</v>
      </c>
      <c r="BB71" s="280">
        <f t="shared" si="19"/>
        <v>0</v>
      </c>
      <c r="BC71" s="280">
        <f t="shared" si="13"/>
        <v>0</v>
      </c>
      <c r="BD71" s="280">
        <f t="shared" si="13"/>
        <v>0</v>
      </c>
      <c r="BE71" s="280">
        <f t="shared" si="13"/>
        <v>0</v>
      </c>
      <c r="BF71" s="280">
        <f t="shared" si="13"/>
        <v>0</v>
      </c>
      <c r="BG71" s="280">
        <f t="shared" si="13"/>
        <v>0</v>
      </c>
      <c r="BH71" s="280">
        <f t="shared" si="13"/>
        <v>0</v>
      </c>
      <c r="BI71" s="280">
        <f t="shared" si="13"/>
        <v>0</v>
      </c>
      <c r="BJ71" s="280">
        <f t="shared" si="13"/>
        <v>0</v>
      </c>
      <c r="BK71" s="280">
        <f t="shared" si="13"/>
        <v>0</v>
      </c>
      <c r="BL71" s="279">
        <f t="shared" si="24"/>
        <v>0</v>
      </c>
      <c r="BN71" s="279">
        <f>BL71</f>
        <v>0</v>
      </c>
    </row>
    <row r="72" spans="1:71" x14ac:dyDescent="0.25">
      <c r="A72" s="268" t="s">
        <v>569</v>
      </c>
      <c r="B72" s="175">
        <v>0</v>
      </c>
      <c r="C72" s="175">
        <v>3.0799999999999998E-2</v>
      </c>
      <c r="D72" s="272">
        <v>0</v>
      </c>
      <c r="E72" s="272">
        <v>0</v>
      </c>
      <c r="F72" s="272">
        <v>0</v>
      </c>
      <c r="G72" s="272">
        <v>0</v>
      </c>
      <c r="H72" s="272">
        <v>0</v>
      </c>
      <c r="I72" s="272">
        <v>0</v>
      </c>
      <c r="J72" s="272">
        <v>0</v>
      </c>
      <c r="K72" s="272">
        <v>0</v>
      </c>
      <c r="L72" s="272">
        <v>0</v>
      </c>
      <c r="M72" s="272">
        <v>0</v>
      </c>
      <c r="N72" s="272">
        <v>0</v>
      </c>
      <c r="O72" s="272">
        <v>0</v>
      </c>
      <c r="P72" s="272">
        <f t="shared" si="20"/>
        <v>0</v>
      </c>
      <c r="Q72" s="272">
        <v>0</v>
      </c>
      <c r="R72" s="272">
        <v>0</v>
      </c>
      <c r="S72" s="272">
        <v>0</v>
      </c>
      <c r="T72" s="272">
        <v>0</v>
      </c>
      <c r="U72" s="272">
        <v>0</v>
      </c>
      <c r="V72" s="272">
        <v>0</v>
      </c>
      <c r="W72" s="272">
        <v>0</v>
      </c>
      <c r="X72" s="272">
        <v>0</v>
      </c>
      <c r="Y72" s="272">
        <v>0</v>
      </c>
      <c r="Z72" s="272">
        <v>0</v>
      </c>
      <c r="AA72" s="272">
        <v>0</v>
      </c>
      <c r="AB72" s="272">
        <v>0</v>
      </c>
      <c r="AC72" s="272">
        <v>0</v>
      </c>
      <c r="AD72" s="272">
        <v>0</v>
      </c>
      <c r="AE72" s="272">
        <v>0</v>
      </c>
      <c r="AF72" s="272">
        <v>0</v>
      </c>
      <c r="AG72" s="170">
        <f t="shared" si="21"/>
        <v>0</v>
      </c>
      <c r="AH72" s="170"/>
      <c r="AI72" s="279">
        <f t="shared" si="14"/>
        <v>0</v>
      </c>
      <c r="AJ72" s="279">
        <f t="shared" si="15"/>
        <v>0</v>
      </c>
      <c r="AK72" s="279">
        <f t="shared" si="16"/>
        <v>0</v>
      </c>
      <c r="AL72" s="279">
        <f t="shared" si="12"/>
        <v>0</v>
      </c>
      <c r="AM72" s="279">
        <f t="shared" si="12"/>
        <v>0</v>
      </c>
      <c r="AN72" s="279">
        <f t="shared" si="12"/>
        <v>0</v>
      </c>
      <c r="AO72" s="279">
        <f t="shared" si="12"/>
        <v>0</v>
      </c>
      <c r="AP72" s="279">
        <f t="shared" si="12"/>
        <v>0</v>
      </c>
      <c r="AQ72" s="279">
        <f t="shared" si="12"/>
        <v>0</v>
      </c>
      <c r="AR72" s="279">
        <f t="shared" si="12"/>
        <v>0</v>
      </c>
      <c r="AS72" s="279">
        <f t="shared" si="12"/>
        <v>0</v>
      </c>
      <c r="AT72" s="279">
        <f t="shared" si="12"/>
        <v>0</v>
      </c>
      <c r="AU72" s="280">
        <f t="shared" si="22"/>
        <v>0</v>
      </c>
      <c r="AV72" s="280">
        <f t="shared" si="23"/>
        <v>0</v>
      </c>
      <c r="AW72" s="280">
        <f t="shared" si="23"/>
        <v>0</v>
      </c>
      <c r="AX72" s="280">
        <f t="shared" si="23"/>
        <v>0</v>
      </c>
      <c r="AY72" s="280">
        <f t="shared" si="23"/>
        <v>0</v>
      </c>
      <c r="AZ72" s="280">
        <f t="shared" si="17"/>
        <v>0</v>
      </c>
      <c r="BA72" s="280">
        <f t="shared" si="18"/>
        <v>0</v>
      </c>
      <c r="BB72" s="280">
        <f t="shared" si="19"/>
        <v>0</v>
      </c>
      <c r="BC72" s="280">
        <f t="shared" si="13"/>
        <v>0</v>
      </c>
      <c r="BD72" s="280">
        <f t="shared" si="13"/>
        <v>0</v>
      </c>
      <c r="BE72" s="280">
        <f t="shared" si="13"/>
        <v>0</v>
      </c>
      <c r="BF72" s="280">
        <f t="shared" si="13"/>
        <v>0</v>
      </c>
      <c r="BG72" s="280">
        <f t="shared" si="13"/>
        <v>0</v>
      </c>
      <c r="BH72" s="280">
        <f t="shared" si="13"/>
        <v>0</v>
      </c>
      <c r="BI72" s="280">
        <f t="shared" si="13"/>
        <v>0</v>
      </c>
      <c r="BJ72" s="280">
        <f t="shared" si="13"/>
        <v>0</v>
      </c>
      <c r="BK72" s="280">
        <f t="shared" si="13"/>
        <v>0</v>
      </c>
      <c r="BL72" s="279">
        <f t="shared" si="24"/>
        <v>0</v>
      </c>
      <c r="BN72" s="279">
        <f>BL72</f>
        <v>0</v>
      </c>
      <c r="BP72" s="268" t="s">
        <v>733</v>
      </c>
      <c r="BR72" s="268">
        <f>25490.25*12</f>
        <v>305883</v>
      </c>
    </row>
    <row r="73" spans="1:71" x14ac:dyDescent="0.25">
      <c r="A73" s="268" t="s">
        <v>192</v>
      </c>
      <c r="B73" s="175">
        <v>2.6499999999999999E-2</v>
      </c>
      <c r="C73" s="294">
        <v>4.9000000000000002E-2</v>
      </c>
      <c r="D73" s="272">
        <v>130604074.18000001</v>
      </c>
      <c r="E73" s="272">
        <v>130429107.34</v>
      </c>
      <c r="F73" s="272">
        <v>130367869.42</v>
      </c>
      <c r="G73" s="272">
        <v>130487094.36</v>
      </c>
      <c r="H73" s="272">
        <v>130491211.62</v>
      </c>
      <c r="I73" s="272">
        <v>131183560.95999999</v>
      </c>
      <c r="J73" s="272">
        <v>131891355.03500001</v>
      </c>
      <c r="K73" s="272">
        <v>131968657.11500001</v>
      </c>
      <c r="L73" s="272">
        <v>132047304.96000001</v>
      </c>
      <c r="M73" s="272">
        <v>132106437.30000001</v>
      </c>
      <c r="N73" s="272">
        <v>132270868.81500001</v>
      </c>
      <c r="O73" s="272">
        <v>132406286.15500002</v>
      </c>
      <c r="P73" s="272">
        <f t="shared" si="20"/>
        <v>1576253827.26</v>
      </c>
      <c r="Q73" s="272">
        <v>132414683.09</v>
      </c>
      <c r="R73" s="272">
        <v>132059760.54500002</v>
      </c>
      <c r="S73" s="272">
        <v>131678794.70000002</v>
      </c>
      <c r="T73" s="272">
        <v>131638897.26000002</v>
      </c>
      <c r="U73" s="272">
        <v>131719251.23500003</v>
      </c>
      <c r="V73" s="272">
        <v>131800209.80000004</v>
      </c>
      <c r="W73" s="272">
        <v>131786486.54000004</v>
      </c>
      <c r="X73" s="272">
        <v>131707735.76000004</v>
      </c>
      <c r="Y73" s="272">
        <v>131607314.91500004</v>
      </c>
      <c r="Z73" s="272">
        <v>131573666.39500003</v>
      </c>
      <c r="AA73" s="272">
        <v>131527399.55000003</v>
      </c>
      <c r="AB73" s="272">
        <v>133510341.53000003</v>
      </c>
      <c r="AC73" s="272">
        <v>135528045.61000004</v>
      </c>
      <c r="AD73" s="272">
        <v>135173123.06500003</v>
      </c>
      <c r="AE73" s="272">
        <v>134792157.22000003</v>
      </c>
      <c r="AF73" s="272">
        <v>136001420.08500004</v>
      </c>
      <c r="AG73" s="170">
        <f t="shared" si="21"/>
        <v>1596727151.7050006</v>
      </c>
      <c r="AH73" s="170"/>
      <c r="AI73" s="279">
        <f t="shared" si="14"/>
        <v>288417.33</v>
      </c>
      <c r="AJ73" s="279">
        <f t="shared" si="15"/>
        <v>288030.95</v>
      </c>
      <c r="AK73" s="279">
        <f t="shared" si="16"/>
        <v>287895.71000000002</v>
      </c>
      <c r="AL73" s="279">
        <f t="shared" si="12"/>
        <v>288159</v>
      </c>
      <c r="AM73" s="279">
        <f t="shared" si="12"/>
        <v>288168.09000000003</v>
      </c>
      <c r="AN73" s="279">
        <f t="shared" si="12"/>
        <v>289697.03000000003</v>
      </c>
      <c r="AO73" s="279">
        <f t="shared" si="12"/>
        <v>291260.08</v>
      </c>
      <c r="AP73" s="279">
        <f t="shared" si="12"/>
        <v>291430.78000000003</v>
      </c>
      <c r="AQ73" s="279">
        <f t="shared" si="12"/>
        <v>291604.46999999997</v>
      </c>
      <c r="AR73" s="279">
        <f t="shared" si="12"/>
        <v>291735.05</v>
      </c>
      <c r="AS73" s="279">
        <f t="shared" si="12"/>
        <v>292098.17</v>
      </c>
      <c r="AT73" s="279">
        <f t="shared" si="12"/>
        <v>292397.21999999997</v>
      </c>
      <c r="AU73" s="280">
        <f t="shared" si="22"/>
        <v>3480893.88</v>
      </c>
      <c r="AV73" s="280">
        <f t="shared" si="23"/>
        <v>292415.76</v>
      </c>
      <c r="AW73" s="280">
        <f t="shared" si="23"/>
        <v>291631.96999999997</v>
      </c>
      <c r="AX73" s="280">
        <f t="shared" si="23"/>
        <v>290790.67</v>
      </c>
      <c r="AY73" s="280">
        <f t="shared" si="23"/>
        <v>290702.56</v>
      </c>
      <c r="AZ73" s="280">
        <f t="shared" si="17"/>
        <v>537853.61</v>
      </c>
      <c r="BA73" s="280">
        <f t="shared" si="18"/>
        <v>538184.18999999994</v>
      </c>
      <c r="BB73" s="280">
        <f t="shared" si="19"/>
        <v>538128.15</v>
      </c>
      <c r="BC73" s="280">
        <f t="shared" si="13"/>
        <v>537806.59</v>
      </c>
      <c r="BD73" s="280">
        <f t="shared" si="13"/>
        <v>537396.54</v>
      </c>
      <c r="BE73" s="280">
        <f t="shared" si="13"/>
        <v>537259.14</v>
      </c>
      <c r="BF73" s="280">
        <f t="shared" si="13"/>
        <v>537070.21</v>
      </c>
      <c r="BG73" s="280">
        <f t="shared" si="13"/>
        <v>545167.23</v>
      </c>
      <c r="BH73" s="280">
        <f t="shared" si="13"/>
        <v>553406.18999999994</v>
      </c>
      <c r="BI73" s="280">
        <f t="shared" si="13"/>
        <v>551956.92000000004</v>
      </c>
      <c r="BJ73" s="280">
        <f t="shared" si="13"/>
        <v>550401.31000000006</v>
      </c>
      <c r="BK73" s="280">
        <f t="shared" si="13"/>
        <v>555339.13</v>
      </c>
      <c r="BL73" s="279">
        <f t="shared" si="24"/>
        <v>6519969.21</v>
      </c>
      <c r="BN73" s="279"/>
      <c r="BR73" s="295">
        <f>BR72/BP68</f>
        <v>2.3158608717207461E-2</v>
      </c>
    </row>
    <row r="74" spans="1:71" x14ac:dyDescent="0.25">
      <c r="A74" s="268" t="s">
        <v>570</v>
      </c>
      <c r="B74" s="175">
        <v>0</v>
      </c>
      <c r="C74" s="175">
        <v>0.24679999999999999</v>
      </c>
      <c r="D74" s="272">
        <v>19802080.260000002</v>
      </c>
      <c r="E74" s="272">
        <v>19802080.260000002</v>
      </c>
      <c r="F74" s="272">
        <v>19802080.260000002</v>
      </c>
      <c r="G74" s="272">
        <v>19802080.260000002</v>
      </c>
      <c r="H74" s="272">
        <v>19802080.260000002</v>
      </c>
      <c r="I74" s="272">
        <v>19802080.260000002</v>
      </c>
      <c r="J74" s="272">
        <v>19802080.260000002</v>
      </c>
      <c r="K74" s="272">
        <v>19802080.260000002</v>
      </c>
      <c r="L74" s="272">
        <v>19802080.260000002</v>
      </c>
      <c r="M74" s="272">
        <v>19802080.260000002</v>
      </c>
      <c r="N74" s="272">
        <v>19802080.260000002</v>
      </c>
      <c r="O74" s="272">
        <v>19802080.260000002</v>
      </c>
      <c r="P74" s="272">
        <f t="shared" si="20"/>
        <v>237624963.11999997</v>
      </c>
      <c r="Q74" s="272">
        <v>19802080.260000002</v>
      </c>
      <c r="R74" s="272">
        <v>19802080.260000002</v>
      </c>
      <c r="S74" s="272">
        <v>19802080.260000002</v>
      </c>
      <c r="T74" s="272">
        <v>19802080.260000002</v>
      </c>
      <c r="U74" s="272">
        <v>19802080.260000002</v>
      </c>
      <c r="V74" s="272">
        <v>19802080.260000002</v>
      </c>
      <c r="W74" s="272">
        <v>19802080.260000002</v>
      </c>
      <c r="X74" s="272">
        <v>19802080.260000002</v>
      </c>
      <c r="Y74" s="272">
        <v>19802080.260000002</v>
      </c>
      <c r="Z74" s="272">
        <v>19802080.260000002</v>
      </c>
      <c r="AA74" s="272">
        <v>19802080.260000002</v>
      </c>
      <c r="AB74" s="272">
        <v>19802080.260000002</v>
      </c>
      <c r="AC74" s="272">
        <v>19802080.260000002</v>
      </c>
      <c r="AD74" s="272">
        <v>19802080.260000002</v>
      </c>
      <c r="AE74" s="272">
        <v>19802080.260000002</v>
      </c>
      <c r="AF74" s="272">
        <v>19802080.260000002</v>
      </c>
      <c r="AG74" s="170">
        <f t="shared" si="21"/>
        <v>237624963.11999997</v>
      </c>
      <c r="AH74" s="170"/>
      <c r="AI74" s="279">
        <f t="shared" si="14"/>
        <v>0</v>
      </c>
      <c r="AJ74" s="279">
        <f t="shared" si="15"/>
        <v>0</v>
      </c>
      <c r="AK74" s="279">
        <f t="shared" si="16"/>
        <v>0</v>
      </c>
      <c r="AL74" s="279">
        <f t="shared" si="12"/>
        <v>0</v>
      </c>
      <c r="AM74" s="279">
        <f t="shared" si="12"/>
        <v>0</v>
      </c>
      <c r="AN74" s="279">
        <f t="shared" si="12"/>
        <v>0</v>
      </c>
      <c r="AO74" s="279">
        <f t="shared" si="12"/>
        <v>0</v>
      </c>
      <c r="AP74" s="279">
        <f t="shared" si="12"/>
        <v>0</v>
      </c>
      <c r="AQ74" s="279">
        <f t="shared" si="12"/>
        <v>0</v>
      </c>
      <c r="AR74" s="279">
        <f t="shared" si="12"/>
        <v>0</v>
      </c>
      <c r="AS74" s="279">
        <f t="shared" si="12"/>
        <v>0</v>
      </c>
      <c r="AT74" s="279">
        <f t="shared" si="12"/>
        <v>0</v>
      </c>
      <c r="AU74" s="280">
        <f t="shared" si="22"/>
        <v>0</v>
      </c>
      <c r="AV74" s="280">
        <f t="shared" si="23"/>
        <v>0</v>
      </c>
      <c r="AW74" s="280">
        <f t="shared" si="23"/>
        <v>0</v>
      </c>
      <c r="AX74" s="280">
        <f t="shared" si="23"/>
        <v>0</v>
      </c>
      <c r="AY74" s="280">
        <f t="shared" si="23"/>
        <v>0</v>
      </c>
      <c r="AZ74" s="280">
        <f t="shared" si="17"/>
        <v>407262.78</v>
      </c>
      <c r="BA74" s="280">
        <f t="shared" si="18"/>
        <v>407262.78</v>
      </c>
      <c r="BB74" s="280">
        <f t="shared" si="19"/>
        <v>407262.78</v>
      </c>
      <c r="BC74" s="280">
        <f t="shared" si="13"/>
        <v>407262.78</v>
      </c>
      <c r="BD74" s="280">
        <f t="shared" si="13"/>
        <v>407262.78</v>
      </c>
      <c r="BE74" s="280">
        <f t="shared" si="13"/>
        <v>407262.78</v>
      </c>
      <c r="BF74" s="280">
        <f t="shared" si="13"/>
        <v>407262.78</v>
      </c>
      <c r="BG74" s="280">
        <f t="shared" si="13"/>
        <v>407262.78</v>
      </c>
      <c r="BH74" s="280">
        <f t="shared" si="13"/>
        <v>407262.78</v>
      </c>
      <c r="BI74" s="280">
        <f t="shared" si="13"/>
        <v>407262.78</v>
      </c>
      <c r="BJ74" s="280">
        <f t="shared" si="13"/>
        <v>407262.78</v>
      </c>
      <c r="BK74" s="280">
        <f t="shared" si="13"/>
        <v>407262.78</v>
      </c>
      <c r="BL74" s="279">
        <f t="shared" si="24"/>
        <v>4887153.3600000013</v>
      </c>
    </row>
    <row r="75" spans="1:71" x14ac:dyDescent="0.25">
      <c r="A75" s="268" t="s">
        <v>571</v>
      </c>
      <c r="B75" s="175">
        <v>2.6499999999999999E-2</v>
      </c>
      <c r="C75" s="294">
        <v>4.9000000000000002E-2</v>
      </c>
      <c r="D75" s="272">
        <v>0</v>
      </c>
      <c r="E75" s="272">
        <v>0</v>
      </c>
      <c r="F75" s="272">
        <v>0</v>
      </c>
      <c r="G75" s="272">
        <v>0</v>
      </c>
      <c r="H75" s="272">
        <v>0</v>
      </c>
      <c r="I75" s="272">
        <v>0</v>
      </c>
      <c r="J75" s="272">
        <v>0</v>
      </c>
      <c r="K75" s="272">
        <v>0</v>
      </c>
      <c r="L75" s="272">
        <v>0</v>
      </c>
      <c r="M75" s="272">
        <v>0</v>
      </c>
      <c r="N75" s="272">
        <v>0</v>
      </c>
      <c r="O75" s="272">
        <v>0</v>
      </c>
      <c r="P75" s="272">
        <f t="shared" si="20"/>
        <v>0</v>
      </c>
      <c r="Q75" s="272">
        <v>0</v>
      </c>
      <c r="R75" s="272">
        <v>0</v>
      </c>
      <c r="S75" s="272">
        <v>0</v>
      </c>
      <c r="T75" s="272">
        <v>0</v>
      </c>
      <c r="U75" s="272">
        <v>0</v>
      </c>
      <c r="V75" s="272">
        <v>0</v>
      </c>
      <c r="W75" s="272">
        <v>0</v>
      </c>
      <c r="X75" s="272">
        <v>0</v>
      </c>
      <c r="Y75" s="272">
        <v>0</v>
      </c>
      <c r="Z75" s="272">
        <v>0</v>
      </c>
      <c r="AA75" s="272">
        <v>0</v>
      </c>
      <c r="AB75" s="272">
        <v>0</v>
      </c>
      <c r="AC75" s="272">
        <v>0</v>
      </c>
      <c r="AD75" s="272">
        <v>0</v>
      </c>
      <c r="AE75" s="272">
        <v>0</v>
      </c>
      <c r="AF75" s="272">
        <v>0</v>
      </c>
      <c r="AG75" s="170">
        <f t="shared" si="21"/>
        <v>0</v>
      </c>
      <c r="AH75" s="170"/>
      <c r="AI75" s="279">
        <f t="shared" si="14"/>
        <v>0</v>
      </c>
      <c r="AJ75" s="279">
        <f t="shared" si="15"/>
        <v>0</v>
      </c>
      <c r="AK75" s="279">
        <f t="shared" si="16"/>
        <v>0</v>
      </c>
      <c r="AL75" s="279">
        <f t="shared" si="12"/>
        <v>0</v>
      </c>
      <c r="AM75" s="279">
        <f t="shared" si="12"/>
        <v>0</v>
      </c>
      <c r="AN75" s="279">
        <f t="shared" si="12"/>
        <v>0</v>
      </c>
      <c r="AO75" s="279">
        <f t="shared" si="12"/>
        <v>0</v>
      </c>
      <c r="AP75" s="279">
        <f t="shared" si="12"/>
        <v>0</v>
      </c>
      <c r="AQ75" s="279">
        <f t="shared" si="12"/>
        <v>0</v>
      </c>
      <c r="AR75" s="279">
        <f t="shared" si="12"/>
        <v>0</v>
      </c>
      <c r="AS75" s="279">
        <f t="shared" si="12"/>
        <v>0</v>
      </c>
      <c r="AT75" s="279">
        <f t="shared" si="12"/>
        <v>0</v>
      </c>
      <c r="AU75" s="280">
        <f t="shared" si="22"/>
        <v>0</v>
      </c>
      <c r="AV75" s="280">
        <f t="shared" si="23"/>
        <v>0</v>
      </c>
      <c r="AW75" s="280">
        <f t="shared" si="23"/>
        <v>0</v>
      </c>
      <c r="AX75" s="280">
        <f t="shared" si="23"/>
        <v>0</v>
      </c>
      <c r="AY75" s="280">
        <f t="shared" si="23"/>
        <v>0</v>
      </c>
      <c r="AZ75" s="280">
        <f t="shared" si="17"/>
        <v>0</v>
      </c>
      <c r="BA75" s="280">
        <f t="shared" si="18"/>
        <v>0</v>
      </c>
      <c r="BB75" s="280">
        <f t="shared" si="19"/>
        <v>0</v>
      </c>
      <c r="BC75" s="280">
        <f t="shared" si="13"/>
        <v>0</v>
      </c>
      <c r="BD75" s="280">
        <f t="shared" si="13"/>
        <v>0</v>
      </c>
      <c r="BE75" s="280">
        <f t="shared" si="13"/>
        <v>0</v>
      </c>
      <c r="BF75" s="280">
        <f t="shared" si="13"/>
        <v>0</v>
      </c>
      <c r="BG75" s="280">
        <f t="shared" si="13"/>
        <v>0</v>
      </c>
      <c r="BH75" s="280">
        <f t="shared" si="13"/>
        <v>0</v>
      </c>
      <c r="BI75" s="280">
        <f t="shared" si="13"/>
        <v>0</v>
      </c>
      <c r="BJ75" s="280">
        <f t="shared" si="13"/>
        <v>0</v>
      </c>
      <c r="BK75" s="280">
        <f t="shared" si="13"/>
        <v>0</v>
      </c>
      <c r="BL75" s="279">
        <f t="shared" si="24"/>
        <v>0</v>
      </c>
      <c r="BN75" s="279">
        <f t="shared" ref="BN75:BN80" si="25">BL75</f>
        <v>0</v>
      </c>
    </row>
    <row r="76" spans="1:71" x14ac:dyDescent="0.25">
      <c r="A76" s="268" t="s">
        <v>572</v>
      </c>
      <c r="B76" s="175">
        <v>2.6499999999999999E-2</v>
      </c>
      <c r="C76" s="294">
        <v>4.9000000000000002E-2</v>
      </c>
      <c r="D76" s="272">
        <v>0</v>
      </c>
      <c r="E76" s="272">
        <v>0</v>
      </c>
      <c r="F76" s="272">
        <v>0</v>
      </c>
      <c r="G76" s="272">
        <v>0</v>
      </c>
      <c r="H76" s="272">
        <v>0</v>
      </c>
      <c r="I76" s="272">
        <v>0</v>
      </c>
      <c r="J76" s="272">
        <v>0</v>
      </c>
      <c r="K76" s="272">
        <v>0</v>
      </c>
      <c r="L76" s="272">
        <v>0</v>
      </c>
      <c r="M76" s="272">
        <v>0</v>
      </c>
      <c r="N76" s="272">
        <v>0</v>
      </c>
      <c r="O76" s="272">
        <v>0</v>
      </c>
      <c r="P76" s="272">
        <f t="shared" si="20"/>
        <v>0</v>
      </c>
      <c r="Q76" s="272">
        <v>0</v>
      </c>
      <c r="R76" s="272">
        <v>0</v>
      </c>
      <c r="S76" s="272">
        <v>0</v>
      </c>
      <c r="T76" s="272">
        <v>0</v>
      </c>
      <c r="U76" s="272">
        <v>0</v>
      </c>
      <c r="V76" s="272">
        <v>0</v>
      </c>
      <c r="W76" s="272">
        <v>0</v>
      </c>
      <c r="X76" s="272">
        <v>0</v>
      </c>
      <c r="Y76" s="272">
        <v>0</v>
      </c>
      <c r="Z76" s="272">
        <v>0</v>
      </c>
      <c r="AA76" s="272">
        <v>0</v>
      </c>
      <c r="AB76" s="272">
        <v>0</v>
      </c>
      <c r="AC76" s="272">
        <v>0</v>
      </c>
      <c r="AD76" s="272">
        <v>0</v>
      </c>
      <c r="AE76" s="272">
        <v>0</v>
      </c>
      <c r="AF76" s="272">
        <v>0</v>
      </c>
      <c r="AG76" s="170">
        <f t="shared" si="21"/>
        <v>0</v>
      </c>
      <c r="AH76" s="170"/>
      <c r="AI76" s="279">
        <f t="shared" si="14"/>
        <v>0</v>
      </c>
      <c r="AJ76" s="279">
        <f t="shared" si="15"/>
        <v>0</v>
      </c>
      <c r="AK76" s="279">
        <f t="shared" si="16"/>
        <v>0</v>
      </c>
      <c r="AL76" s="279">
        <f t="shared" si="12"/>
        <v>0</v>
      </c>
      <c r="AM76" s="279">
        <f t="shared" si="12"/>
        <v>0</v>
      </c>
      <c r="AN76" s="279">
        <f t="shared" si="12"/>
        <v>0</v>
      </c>
      <c r="AO76" s="279">
        <f t="shared" si="12"/>
        <v>0</v>
      </c>
      <c r="AP76" s="279">
        <f t="shared" si="12"/>
        <v>0</v>
      </c>
      <c r="AQ76" s="279">
        <f t="shared" si="12"/>
        <v>0</v>
      </c>
      <c r="AR76" s="279">
        <f t="shared" si="12"/>
        <v>0</v>
      </c>
      <c r="AS76" s="279">
        <f t="shared" si="12"/>
        <v>0</v>
      </c>
      <c r="AT76" s="279">
        <f t="shared" si="12"/>
        <v>0</v>
      </c>
      <c r="AU76" s="280">
        <f t="shared" si="22"/>
        <v>0</v>
      </c>
      <c r="AV76" s="280">
        <f t="shared" si="23"/>
        <v>0</v>
      </c>
      <c r="AW76" s="280">
        <f t="shared" si="23"/>
        <v>0</v>
      </c>
      <c r="AX76" s="280">
        <f t="shared" si="23"/>
        <v>0</v>
      </c>
      <c r="AY76" s="280">
        <f t="shared" si="23"/>
        <v>0</v>
      </c>
      <c r="AZ76" s="280">
        <f t="shared" si="17"/>
        <v>0</v>
      </c>
      <c r="BA76" s="280">
        <f t="shared" si="18"/>
        <v>0</v>
      </c>
      <c r="BB76" s="280">
        <f t="shared" si="19"/>
        <v>0</v>
      </c>
      <c r="BC76" s="280">
        <f t="shared" si="13"/>
        <v>0</v>
      </c>
      <c r="BD76" s="280">
        <f t="shared" si="13"/>
        <v>0</v>
      </c>
      <c r="BE76" s="280">
        <f t="shared" si="13"/>
        <v>0</v>
      </c>
      <c r="BF76" s="280">
        <f t="shared" si="13"/>
        <v>0</v>
      </c>
      <c r="BG76" s="280">
        <f t="shared" si="13"/>
        <v>0</v>
      </c>
      <c r="BH76" s="280">
        <f t="shared" si="13"/>
        <v>0</v>
      </c>
      <c r="BI76" s="280">
        <f t="shared" si="13"/>
        <v>0</v>
      </c>
      <c r="BJ76" s="280">
        <f t="shared" si="13"/>
        <v>0</v>
      </c>
      <c r="BK76" s="280">
        <f t="shared" si="13"/>
        <v>0</v>
      </c>
      <c r="BL76" s="279">
        <f t="shared" si="24"/>
        <v>0</v>
      </c>
      <c r="BN76" s="279">
        <f t="shared" si="25"/>
        <v>0</v>
      </c>
    </row>
    <row r="77" spans="1:71" x14ac:dyDescent="0.25">
      <c r="A77" s="268" t="s">
        <v>193</v>
      </c>
      <c r="B77" s="175">
        <v>2.6499999999999999E-2</v>
      </c>
      <c r="C77" s="294">
        <v>4.9000000000000002E-2</v>
      </c>
      <c r="D77" s="272">
        <v>119029967.39</v>
      </c>
      <c r="E77" s="272">
        <v>119029967.39</v>
      </c>
      <c r="F77" s="272">
        <v>119029967.39</v>
      </c>
      <c r="G77" s="272">
        <v>119029967.39</v>
      </c>
      <c r="H77" s="272">
        <v>119029967.39</v>
      </c>
      <c r="I77" s="272">
        <v>119029967.39</v>
      </c>
      <c r="J77" s="272">
        <v>119029967.39</v>
      </c>
      <c r="K77" s="272">
        <v>119029967.39</v>
      </c>
      <c r="L77" s="272">
        <v>119029967.39</v>
      </c>
      <c r="M77" s="272">
        <v>119029967.39</v>
      </c>
      <c r="N77" s="272">
        <v>119029967.39</v>
      </c>
      <c r="O77" s="272">
        <v>119029967.39</v>
      </c>
      <c r="P77" s="272">
        <f t="shared" si="20"/>
        <v>1428359608.6800003</v>
      </c>
      <c r="Q77" s="272">
        <v>119029967.39</v>
      </c>
      <c r="R77" s="272">
        <v>119029967.39</v>
      </c>
      <c r="S77" s="272">
        <v>119029967.39</v>
      </c>
      <c r="T77" s="272">
        <v>119029967.39</v>
      </c>
      <c r="U77" s="272">
        <v>119029967.39</v>
      </c>
      <c r="V77" s="272">
        <v>119029967.39</v>
      </c>
      <c r="W77" s="272">
        <v>119029967.39</v>
      </c>
      <c r="X77" s="272">
        <v>119029967.39</v>
      </c>
      <c r="Y77" s="272">
        <v>119029967.39</v>
      </c>
      <c r="Z77" s="272">
        <v>119029967.39</v>
      </c>
      <c r="AA77" s="272">
        <v>119029967.39</v>
      </c>
      <c r="AB77" s="272">
        <v>119743390.59</v>
      </c>
      <c r="AC77" s="272">
        <v>120456813.79000001</v>
      </c>
      <c r="AD77" s="272">
        <v>120456813.79000001</v>
      </c>
      <c r="AE77" s="272">
        <v>120456813.79000001</v>
      </c>
      <c r="AF77" s="272">
        <v>120456813.79000001</v>
      </c>
      <c r="AG77" s="170">
        <f t="shared" si="21"/>
        <v>1434780417.48</v>
      </c>
      <c r="AH77" s="170"/>
      <c r="AI77" s="279">
        <f t="shared" si="14"/>
        <v>262857.84000000003</v>
      </c>
      <c r="AJ77" s="279">
        <f t="shared" si="15"/>
        <v>262857.84000000003</v>
      </c>
      <c r="AK77" s="279">
        <f t="shared" si="16"/>
        <v>262857.84000000003</v>
      </c>
      <c r="AL77" s="279">
        <f t="shared" si="12"/>
        <v>262857.84000000003</v>
      </c>
      <c r="AM77" s="279">
        <f t="shared" si="12"/>
        <v>262857.84000000003</v>
      </c>
      <c r="AN77" s="279">
        <f t="shared" si="12"/>
        <v>262857.84000000003</v>
      </c>
      <c r="AO77" s="279">
        <f t="shared" si="12"/>
        <v>262857.84000000003</v>
      </c>
      <c r="AP77" s="279">
        <f t="shared" si="12"/>
        <v>262857.84000000003</v>
      </c>
      <c r="AQ77" s="279">
        <f t="shared" si="12"/>
        <v>262857.84000000003</v>
      </c>
      <c r="AR77" s="279">
        <f t="shared" si="12"/>
        <v>262857.84000000003</v>
      </c>
      <c r="AS77" s="279">
        <f t="shared" si="12"/>
        <v>262857.84000000003</v>
      </c>
      <c r="AT77" s="279">
        <f t="shared" si="12"/>
        <v>262857.84000000003</v>
      </c>
      <c r="AU77" s="280">
        <f t="shared" si="22"/>
        <v>3154294.0799999996</v>
      </c>
      <c r="AV77" s="280">
        <f t="shared" si="23"/>
        <v>262857.84000000003</v>
      </c>
      <c r="AW77" s="280">
        <f t="shared" si="23"/>
        <v>262857.84000000003</v>
      </c>
      <c r="AX77" s="280">
        <f t="shared" si="23"/>
        <v>262857.84000000003</v>
      </c>
      <c r="AY77" s="280">
        <f t="shared" si="23"/>
        <v>262857.84000000003</v>
      </c>
      <c r="AZ77" s="280">
        <f t="shared" si="17"/>
        <v>486039.03</v>
      </c>
      <c r="BA77" s="280">
        <f t="shared" si="18"/>
        <v>486039.03</v>
      </c>
      <c r="BB77" s="280">
        <f t="shared" si="19"/>
        <v>486039.03</v>
      </c>
      <c r="BC77" s="280">
        <f t="shared" si="13"/>
        <v>486039.03</v>
      </c>
      <c r="BD77" s="280">
        <f t="shared" si="13"/>
        <v>486039.03</v>
      </c>
      <c r="BE77" s="280">
        <f t="shared" si="13"/>
        <v>486039.03</v>
      </c>
      <c r="BF77" s="280">
        <f t="shared" si="13"/>
        <v>486039.03</v>
      </c>
      <c r="BG77" s="280">
        <f t="shared" si="13"/>
        <v>488952.18</v>
      </c>
      <c r="BH77" s="280">
        <f t="shared" si="13"/>
        <v>491865.32</v>
      </c>
      <c r="BI77" s="280">
        <f t="shared" si="13"/>
        <v>491865.32</v>
      </c>
      <c r="BJ77" s="280">
        <f t="shared" si="13"/>
        <v>491865.32</v>
      </c>
      <c r="BK77" s="280">
        <f t="shared" si="13"/>
        <v>491865.32</v>
      </c>
      <c r="BL77" s="279">
        <f t="shared" si="24"/>
        <v>5858686.6700000018</v>
      </c>
      <c r="BN77" s="279">
        <f t="shared" si="25"/>
        <v>5858686.6700000018</v>
      </c>
    </row>
    <row r="78" spans="1:71" x14ac:dyDescent="0.25">
      <c r="A78" s="268" t="s">
        <v>194</v>
      </c>
      <c r="B78" s="175">
        <v>2.6499999999999999E-2</v>
      </c>
      <c r="C78" s="294">
        <v>4.9000000000000002E-2</v>
      </c>
      <c r="D78" s="272">
        <v>193017311.44999999</v>
      </c>
      <c r="E78" s="272">
        <v>193017311.44999999</v>
      </c>
      <c r="F78" s="272">
        <v>193017311.44999999</v>
      </c>
      <c r="G78" s="272">
        <v>193015955.27000001</v>
      </c>
      <c r="H78" s="272">
        <v>193014599.08000001</v>
      </c>
      <c r="I78" s="272">
        <v>193014599.08000001</v>
      </c>
      <c r="J78" s="272">
        <v>193287828.17000002</v>
      </c>
      <c r="K78" s="272">
        <v>193561057.26000002</v>
      </c>
      <c r="L78" s="272">
        <v>193561057.26000002</v>
      </c>
      <c r="M78" s="272">
        <v>193561057.26000002</v>
      </c>
      <c r="N78" s="272">
        <v>193561057.26000002</v>
      </c>
      <c r="O78" s="272">
        <v>193561057.26000002</v>
      </c>
      <c r="P78" s="272">
        <f t="shared" si="20"/>
        <v>2319190202.25</v>
      </c>
      <c r="Q78" s="272">
        <v>193561057.26000002</v>
      </c>
      <c r="R78" s="272">
        <v>193561057.26000002</v>
      </c>
      <c r="S78" s="272">
        <v>193561057.26000002</v>
      </c>
      <c r="T78" s="272">
        <v>193561057.26000002</v>
      </c>
      <c r="U78" s="272">
        <v>193561057.26000002</v>
      </c>
      <c r="V78" s="272">
        <v>193561057.26000002</v>
      </c>
      <c r="W78" s="272">
        <v>193561057.26000002</v>
      </c>
      <c r="X78" s="272">
        <v>193561057.26000002</v>
      </c>
      <c r="Y78" s="272">
        <v>193561057.26000002</v>
      </c>
      <c r="Z78" s="272">
        <v>193561057.26000002</v>
      </c>
      <c r="AA78" s="272">
        <v>193561057.26000002</v>
      </c>
      <c r="AB78" s="272">
        <v>194294276.36500004</v>
      </c>
      <c r="AC78" s="272">
        <v>195027495.47000003</v>
      </c>
      <c r="AD78" s="272">
        <v>195027495.47000003</v>
      </c>
      <c r="AE78" s="272">
        <v>195027495.47000003</v>
      </c>
      <c r="AF78" s="272">
        <v>195027495.47000003</v>
      </c>
      <c r="AG78" s="170">
        <f t="shared" si="21"/>
        <v>2329331659.0650005</v>
      </c>
      <c r="AH78" s="170"/>
      <c r="AI78" s="279">
        <f t="shared" si="14"/>
        <v>426246.56</v>
      </c>
      <c r="AJ78" s="279">
        <f t="shared" si="15"/>
        <v>426246.56</v>
      </c>
      <c r="AK78" s="279">
        <f t="shared" si="16"/>
        <v>426246.56</v>
      </c>
      <c r="AL78" s="279">
        <f t="shared" si="12"/>
        <v>426243.57</v>
      </c>
      <c r="AM78" s="279">
        <f t="shared" si="12"/>
        <v>426240.57</v>
      </c>
      <c r="AN78" s="279">
        <f t="shared" si="12"/>
        <v>426240.57</v>
      </c>
      <c r="AO78" s="279">
        <f t="shared" si="12"/>
        <v>426843.95</v>
      </c>
      <c r="AP78" s="279">
        <f t="shared" si="12"/>
        <v>427447.33</v>
      </c>
      <c r="AQ78" s="279">
        <f t="shared" si="12"/>
        <v>427447.33</v>
      </c>
      <c r="AR78" s="279">
        <f t="shared" si="12"/>
        <v>427447.33</v>
      </c>
      <c r="AS78" s="279">
        <f t="shared" si="12"/>
        <v>427447.33</v>
      </c>
      <c r="AT78" s="279">
        <f t="shared" si="12"/>
        <v>427447.33</v>
      </c>
      <c r="AU78" s="280">
        <f t="shared" si="22"/>
        <v>5121544.99</v>
      </c>
      <c r="AV78" s="280">
        <f t="shared" si="23"/>
        <v>427447.33</v>
      </c>
      <c r="AW78" s="280">
        <f t="shared" si="23"/>
        <v>427447.33</v>
      </c>
      <c r="AX78" s="280">
        <f t="shared" si="23"/>
        <v>427447.33</v>
      </c>
      <c r="AY78" s="280">
        <f t="shared" si="23"/>
        <v>427447.33</v>
      </c>
      <c r="AZ78" s="280">
        <f t="shared" si="17"/>
        <v>790374.32</v>
      </c>
      <c r="BA78" s="280">
        <f t="shared" si="18"/>
        <v>790374.32</v>
      </c>
      <c r="BB78" s="280">
        <f t="shared" si="19"/>
        <v>790374.32</v>
      </c>
      <c r="BC78" s="280">
        <f t="shared" si="13"/>
        <v>790374.32</v>
      </c>
      <c r="BD78" s="280">
        <f t="shared" si="13"/>
        <v>790374.32</v>
      </c>
      <c r="BE78" s="280">
        <f t="shared" si="13"/>
        <v>790374.32</v>
      </c>
      <c r="BF78" s="280">
        <f t="shared" si="13"/>
        <v>790374.32</v>
      </c>
      <c r="BG78" s="280">
        <f t="shared" si="13"/>
        <v>793368.3</v>
      </c>
      <c r="BH78" s="280">
        <f t="shared" si="13"/>
        <v>796362.27</v>
      </c>
      <c r="BI78" s="280">
        <f t="shared" si="13"/>
        <v>796362.27</v>
      </c>
      <c r="BJ78" s="280">
        <f t="shared" si="13"/>
        <v>796362.27</v>
      </c>
      <c r="BK78" s="280">
        <f t="shared" si="13"/>
        <v>796362.27</v>
      </c>
      <c r="BL78" s="279">
        <f t="shared" si="24"/>
        <v>9511437.6199999992</v>
      </c>
      <c r="BN78" s="279">
        <f t="shared" si="25"/>
        <v>9511437.6199999992</v>
      </c>
    </row>
    <row r="79" spans="1:71" s="282" customFormat="1" x14ac:dyDescent="0.25">
      <c r="A79" s="282" t="s">
        <v>195</v>
      </c>
      <c r="B79" s="175">
        <v>2.6499999999999999E-2</v>
      </c>
      <c r="C79" s="294">
        <v>4.9000000000000002E-2</v>
      </c>
      <c r="D79" s="283">
        <v>0</v>
      </c>
      <c r="E79" s="283">
        <v>0</v>
      </c>
      <c r="F79" s="283">
        <v>0</v>
      </c>
      <c r="G79" s="283">
        <v>0</v>
      </c>
      <c r="H79" s="283">
        <v>0</v>
      </c>
      <c r="I79" s="283">
        <v>0</v>
      </c>
      <c r="J79" s="283">
        <v>0</v>
      </c>
      <c r="K79" s="283">
        <v>0</v>
      </c>
      <c r="L79" s="283">
        <v>0</v>
      </c>
      <c r="M79" s="283">
        <v>0</v>
      </c>
      <c r="N79" s="283">
        <v>0</v>
      </c>
      <c r="O79" s="283">
        <v>0</v>
      </c>
      <c r="P79" s="272">
        <f t="shared" si="20"/>
        <v>0</v>
      </c>
      <c r="Q79" s="283">
        <v>0</v>
      </c>
      <c r="R79" s="283">
        <v>0</v>
      </c>
      <c r="S79" s="283">
        <v>0</v>
      </c>
      <c r="T79" s="283">
        <v>0</v>
      </c>
      <c r="U79" s="283">
        <v>0</v>
      </c>
      <c r="V79" s="283">
        <v>0</v>
      </c>
      <c r="W79" s="283">
        <v>0</v>
      </c>
      <c r="X79" s="283">
        <v>0</v>
      </c>
      <c r="Y79" s="283">
        <v>0</v>
      </c>
      <c r="Z79" s="283">
        <v>8477425.5</v>
      </c>
      <c r="AA79" s="283">
        <v>17156425.5</v>
      </c>
      <c r="AB79" s="283">
        <v>32990055.390000001</v>
      </c>
      <c r="AC79" s="283">
        <v>48622110.780000001</v>
      </c>
      <c r="AD79" s="283">
        <v>48672110.780000001</v>
      </c>
      <c r="AE79" s="283">
        <v>48772110.780000001</v>
      </c>
      <c r="AF79" s="283">
        <v>48922110.780000001</v>
      </c>
      <c r="AG79" s="170">
        <f t="shared" si="21"/>
        <v>253612349.50999999</v>
      </c>
      <c r="AH79" s="284"/>
      <c r="AI79" s="279">
        <f t="shared" si="14"/>
        <v>0</v>
      </c>
      <c r="AJ79" s="279">
        <f t="shared" si="15"/>
        <v>0</v>
      </c>
      <c r="AK79" s="279">
        <f t="shared" si="16"/>
        <v>0</v>
      </c>
      <c r="AL79" s="279">
        <f t="shared" si="12"/>
        <v>0</v>
      </c>
      <c r="AM79" s="279">
        <f t="shared" si="12"/>
        <v>0</v>
      </c>
      <c r="AN79" s="279">
        <f t="shared" si="12"/>
        <v>0</v>
      </c>
      <c r="AO79" s="279">
        <f t="shared" si="12"/>
        <v>0</v>
      </c>
      <c r="AP79" s="279">
        <f t="shared" si="12"/>
        <v>0</v>
      </c>
      <c r="AQ79" s="279">
        <f t="shared" si="12"/>
        <v>0</v>
      </c>
      <c r="AR79" s="279">
        <f t="shared" si="12"/>
        <v>0</v>
      </c>
      <c r="AS79" s="279">
        <f t="shared" si="12"/>
        <v>0</v>
      </c>
      <c r="AT79" s="279">
        <f t="shared" si="12"/>
        <v>0</v>
      </c>
      <c r="AU79" s="280">
        <f t="shared" si="22"/>
        <v>0</v>
      </c>
      <c r="AV79" s="280">
        <f t="shared" si="23"/>
        <v>0</v>
      </c>
      <c r="AW79" s="280">
        <f t="shared" si="23"/>
        <v>0</v>
      </c>
      <c r="AX79" s="280">
        <f t="shared" si="23"/>
        <v>0</v>
      </c>
      <c r="AY79" s="280">
        <f t="shared" si="23"/>
        <v>0</v>
      </c>
      <c r="AZ79" s="280">
        <f t="shared" si="17"/>
        <v>0</v>
      </c>
      <c r="BA79" s="280">
        <f t="shared" si="18"/>
        <v>0</v>
      </c>
      <c r="BB79" s="280">
        <f t="shared" si="19"/>
        <v>0</v>
      </c>
      <c r="BC79" s="280">
        <f t="shared" si="13"/>
        <v>0</v>
      </c>
      <c r="BD79" s="280">
        <f t="shared" si="13"/>
        <v>0</v>
      </c>
      <c r="BE79" s="280">
        <f t="shared" si="13"/>
        <v>34616.15</v>
      </c>
      <c r="BF79" s="280">
        <f t="shared" si="13"/>
        <v>70055.399999999994</v>
      </c>
      <c r="BG79" s="280">
        <f t="shared" si="13"/>
        <v>134709.39000000001</v>
      </c>
      <c r="BH79" s="280">
        <f t="shared" si="13"/>
        <v>198540.29</v>
      </c>
      <c r="BI79" s="280">
        <f t="shared" si="13"/>
        <v>198744.45</v>
      </c>
      <c r="BJ79" s="280">
        <f t="shared" si="13"/>
        <v>199152.79</v>
      </c>
      <c r="BK79" s="280">
        <f t="shared" si="13"/>
        <v>199765.29</v>
      </c>
      <c r="BL79" s="279">
        <f t="shared" si="24"/>
        <v>1035583.76</v>
      </c>
      <c r="BN79" s="279">
        <f t="shared" si="25"/>
        <v>1035583.76</v>
      </c>
    </row>
    <row r="80" spans="1:71" x14ac:dyDescent="0.25">
      <c r="A80" s="268" t="s">
        <v>573</v>
      </c>
      <c r="B80" s="175">
        <v>2.6499999999999999E-2</v>
      </c>
      <c r="C80" s="294">
        <v>4.9000000000000002E-2</v>
      </c>
      <c r="D80" s="272">
        <v>0</v>
      </c>
      <c r="E80" s="272">
        <v>0</v>
      </c>
      <c r="F80" s="272">
        <v>0</v>
      </c>
      <c r="G80" s="272">
        <v>0</v>
      </c>
      <c r="H80" s="272">
        <v>0</v>
      </c>
      <c r="I80" s="272">
        <v>0</v>
      </c>
      <c r="J80" s="272">
        <v>0</v>
      </c>
      <c r="K80" s="272">
        <v>0</v>
      </c>
      <c r="L80" s="272">
        <v>0</v>
      </c>
      <c r="M80" s="272">
        <v>0</v>
      </c>
      <c r="N80" s="272">
        <v>0</v>
      </c>
      <c r="O80" s="272">
        <v>0</v>
      </c>
      <c r="P80" s="272">
        <f t="shared" si="20"/>
        <v>0</v>
      </c>
      <c r="Q80" s="272">
        <v>0</v>
      </c>
      <c r="R80" s="272">
        <v>0</v>
      </c>
      <c r="S80" s="272">
        <v>0</v>
      </c>
      <c r="T80" s="272">
        <v>0</v>
      </c>
      <c r="U80" s="272">
        <v>0</v>
      </c>
      <c r="V80" s="272">
        <v>0</v>
      </c>
      <c r="W80" s="272">
        <v>0</v>
      </c>
      <c r="X80" s="272">
        <v>0</v>
      </c>
      <c r="Y80" s="272">
        <v>0</v>
      </c>
      <c r="Z80" s="272">
        <v>0</v>
      </c>
      <c r="AA80" s="272">
        <v>0</v>
      </c>
      <c r="AB80" s="272">
        <v>0</v>
      </c>
      <c r="AC80" s="272">
        <v>0</v>
      </c>
      <c r="AD80" s="272">
        <v>0</v>
      </c>
      <c r="AE80" s="272">
        <v>0</v>
      </c>
      <c r="AF80" s="272">
        <v>0</v>
      </c>
      <c r="AG80" s="170">
        <f t="shared" si="21"/>
        <v>0</v>
      </c>
      <c r="AI80" s="279">
        <f t="shared" si="14"/>
        <v>0</v>
      </c>
      <c r="AJ80" s="279">
        <f t="shared" si="15"/>
        <v>0</v>
      </c>
      <c r="AK80" s="279">
        <f t="shared" si="16"/>
        <v>0</v>
      </c>
      <c r="AL80" s="279">
        <f t="shared" si="12"/>
        <v>0</v>
      </c>
      <c r="AM80" s="279">
        <f t="shared" si="12"/>
        <v>0</v>
      </c>
      <c r="AN80" s="279">
        <f t="shared" si="12"/>
        <v>0</v>
      </c>
      <c r="AO80" s="279">
        <f t="shared" si="12"/>
        <v>0</v>
      </c>
      <c r="AP80" s="279">
        <f t="shared" si="12"/>
        <v>0</v>
      </c>
      <c r="AQ80" s="279">
        <f t="shared" si="12"/>
        <v>0</v>
      </c>
      <c r="AR80" s="279">
        <f t="shared" si="12"/>
        <v>0</v>
      </c>
      <c r="AS80" s="279">
        <f t="shared" si="12"/>
        <v>0</v>
      </c>
      <c r="AT80" s="279">
        <f t="shared" si="12"/>
        <v>0</v>
      </c>
      <c r="AU80" s="280">
        <f t="shared" si="22"/>
        <v>0</v>
      </c>
      <c r="AV80" s="280">
        <f t="shared" si="23"/>
        <v>0</v>
      </c>
      <c r="AW80" s="280">
        <f t="shared" si="23"/>
        <v>0</v>
      </c>
      <c r="AX80" s="280">
        <f t="shared" si="23"/>
        <v>0</v>
      </c>
      <c r="AY80" s="280">
        <f t="shared" si="23"/>
        <v>0</v>
      </c>
      <c r="AZ80" s="280">
        <f t="shared" si="17"/>
        <v>0</v>
      </c>
      <c r="BA80" s="280">
        <f t="shared" si="18"/>
        <v>0</v>
      </c>
      <c r="BB80" s="280">
        <f t="shared" si="19"/>
        <v>0</v>
      </c>
      <c r="BC80" s="280">
        <f t="shared" si="13"/>
        <v>0</v>
      </c>
      <c r="BD80" s="280">
        <f t="shared" si="13"/>
        <v>0</v>
      </c>
      <c r="BE80" s="280">
        <f t="shared" si="13"/>
        <v>0</v>
      </c>
      <c r="BF80" s="280">
        <f t="shared" si="13"/>
        <v>0</v>
      </c>
      <c r="BG80" s="280">
        <f t="shared" si="13"/>
        <v>0</v>
      </c>
      <c r="BH80" s="280">
        <f t="shared" si="13"/>
        <v>0</v>
      </c>
      <c r="BI80" s="280">
        <f t="shared" si="13"/>
        <v>0</v>
      </c>
      <c r="BJ80" s="280">
        <f t="shared" si="13"/>
        <v>0</v>
      </c>
      <c r="BK80" s="280">
        <f t="shared" si="13"/>
        <v>0</v>
      </c>
      <c r="BL80" s="279">
        <f t="shared" si="24"/>
        <v>0</v>
      </c>
      <c r="BN80" s="279">
        <f t="shared" si="25"/>
        <v>0</v>
      </c>
    </row>
    <row r="81" spans="1:66" x14ac:dyDescent="0.25">
      <c r="A81" s="268" t="s">
        <v>574</v>
      </c>
      <c r="B81" s="175">
        <v>2.6499999999999999E-2</v>
      </c>
      <c r="C81" s="294">
        <v>4.9000000000000002E-2</v>
      </c>
      <c r="D81" s="272">
        <v>0</v>
      </c>
      <c r="E81" s="272">
        <v>0</v>
      </c>
      <c r="F81" s="272">
        <v>0</v>
      </c>
      <c r="G81" s="272">
        <v>0</v>
      </c>
      <c r="H81" s="272">
        <v>0</v>
      </c>
      <c r="I81" s="272">
        <v>0</v>
      </c>
      <c r="J81" s="272">
        <v>0</v>
      </c>
      <c r="K81" s="272">
        <v>0</v>
      </c>
      <c r="L81" s="272">
        <v>0</v>
      </c>
      <c r="M81" s="272">
        <v>0</v>
      </c>
      <c r="N81" s="272">
        <v>0</v>
      </c>
      <c r="O81" s="272">
        <v>0</v>
      </c>
      <c r="P81" s="272">
        <f t="shared" si="20"/>
        <v>0</v>
      </c>
      <c r="Q81" s="272">
        <v>0</v>
      </c>
      <c r="R81" s="272">
        <v>0</v>
      </c>
      <c r="S81" s="272">
        <v>0</v>
      </c>
      <c r="T81" s="272">
        <v>0</v>
      </c>
      <c r="U81" s="272">
        <v>0</v>
      </c>
      <c r="V81" s="272">
        <v>0</v>
      </c>
      <c r="W81" s="272">
        <v>0</v>
      </c>
      <c r="X81" s="272">
        <v>0</v>
      </c>
      <c r="Y81" s="272">
        <v>0</v>
      </c>
      <c r="Z81" s="272">
        <v>0</v>
      </c>
      <c r="AA81" s="272">
        <v>0</v>
      </c>
      <c r="AB81" s="272">
        <v>0</v>
      </c>
      <c r="AC81" s="272">
        <v>0</v>
      </c>
      <c r="AD81" s="272">
        <v>0</v>
      </c>
      <c r="AE81" s="272">
        <v>0</v>
      </c>
      <c r="AF81" s="272">
        <v>0</v>
      </c>
      <c r="AG81" s="170">
        <f t="shared" si="21"/>
        <v>0</v>
      </c>
      <c r="AI81" s="279">
        <f t="shared" si="14"/>
        <v>0</v>
      </c>
      <c r="AJ81" s="279">
        <f t="shared" si="15"/>
        <v>0</v>
      </c>
      <c r="AK81" s="279">
        <f t="shared" si="16"/>
        <v>0</v>
      </c>
      <c r="AL81" s="279">
        <f t="shared" si="12"/>
        <v>0</v>
      </c>
      <c r="AM81" s="279">
        <f t="shared" si="12"/>
        <v>0</v>
      </c>
      <c r="AN81" s="279">
        <f t="shared" si="12"/>
        <v>0</v>
      </c>
      <c r="AO81" s="279">
        <f t="shared" si="12"/>
        <v>0</v>
      </c>
      <c r="AP81" s="279">
        <f t="shared" si="12"/>
        <v>0</v>
      </c>
      <c r="AQ81" s="279">
        <f t="shared" si="12"/>
        <v>0</v>
      </c>
      <c r="AR81" s="279">
        <f t="shared" si="12"/>
        <v>0</v>
      </c>
      <c r="AS81" s="279">
        <f t="shared" si="12"/>
        <v>0</v>
      </c>
      <c r="AT81" s="279">
        <f t="shared" si="12"/>
        <v>0</v>
      </c>
      <c r="AU81" s="280">
        <f t="shared" si="22"/>
        <v>0</v>
      </c>
      <c r="AV81" s="280">
        <f t="shared" si="23"/>
        <v>0</v>
      </c>
      <c r="AW81" s="280">
        <f t="shared" si="23"/>
        <v>0</v>
      </c>
      <c r="AX81" s="280">
        <f t="shared" si="23"/>
        <v>0</v>
      </c>
      <c r="AY81" s="280">
        <f t="shared" si="23"/>
        <v>0</v>
      </c>
      <c r="AZ81" s="280">
        <f t="shared" si="17"/>
        <v>0</v>
      </c>
      <c r="BA81" s="280">
        <f t="shared" si="18"/>
        <v>0</v>
      </c>
      <c r="BB81" s="280">
        <f t="shared" si="19"/>
        <v>0</v>
      </c>
      <c r="BC81" s="280">
        <f t="shared" si="13"/>
        <v>0</v>
      </c>
      <c r="BD81" s="280">
        <f t="shared" si="13"/>
        <v>0</v>
      </c>
      <c r="BE81" s="280">
        <f t="shared" si="13"/>
        <v>0</v>
      </c>
      <c r="BF81" s="280">
        <f t="shared" si="13"/>
        <v>0</v>
      </c>
      <c r="BG81" s="280">
        <f t="shared" si="13"/>
        <v>0</v>
      </c>
      <c r="BH81" s="280">
        <f t="shared" si="13"/>
        <v>0</v>
      </c>
      <c r="BI81" s="280">
        <f t="shared" si="13"/>
        <v>0</v>
      </c>
      <c r="BJ81" s="280">
        <f t="shared" si="13"/>
        <v>0</v>
      </c>
      <c r="BK81" s="280">
        <f t="shared" si="13"/>
        <v>0</v>
      </c>
      <c r="BL81" s="279">
        <f t="shared" si="24"/>
        <v>0</v>
      </c>
    </row>
    <row r="82" spans="1:66" x14ac:dyDescent="0.25">
      <c r="A82" s="268" t="s">
        <v>196</v>
      </c>
      <c r="B82" s="175">
        <v>4.8100000000000004E-2</v>
      </c>
      <c r="C82" s="294">
        <v>4.65E-2</v>
      </c>
      <c r="D82" s="272">
        <v>335254704.83999997</v>
      </c>
      <c r="E82" s="272">
        <v>335344729.55000001</v>
      </c>
      <c r="F82" s="272">
        <v>335360822.77999997</v>
      </c>
      <c r="G82" s="272">
        <v>335362918.29000002</v>
      </c>
      <c r="H82" s="272">
        <v>335360398.56</v>
      </c>
      <c r="I82" s="272">
        <v>336209679.13</v>
      </c>
      <c r="J82" s="272">
        <v>337082573.01999998</v>
      </c>
      <c r="K82" s="272">
        <v>337135777.21999997</v>
      </c>
      <c r="L82" s="272">
        <v>337167777.21999997</v>
      </c>
      <c r="M82" s="272">
        <v>337167777.21999997</v>
      </c>
      <c r="N82" s="272">
        <v>337167777.21999997</v>
      </c>
      <c r="O82" s="272">
        <v>337167777.21999997</v>
      </c>
      <c r="P82" s="272">
        <f t="shared" si="20"/>
        <v>4035782712.269999</v>
      </c>
      <c r="Q82" s="272">
        <v>337167777.21999997</v>
      </c>
      <c r="R82" s="272">
        <v>337167777.21999997</v>
      </c>
      <c r="S82" s="272">
        <v>337167777.21999997</v>
      </c>
      <c r="T82" s="272">
        <v>337167777.21999997</v>
      </c>
      <c r="U82" s="272">
        <v>337167777.21999997</v>
      </c>
      <c r="V82" s="272">
        <v>337167777.21999997</v>
      </c>
      <c r="W82" s="272">
        <v>337167777.21999997</v>
      </c>
      <c r="X82" s="272">
        <v>337167777.21999997</v>
      </c>
      <c r="Y82" s="272">
        <v>337167777.21999997</v>
      </c>
      <c r="Z82" s="272">
        <v>337167777.21999997</v>
      </c>
      <c r="AA82" s="272">
        <v>337167777.21999997</v>
      </c>
      <c r="AB82" s="272">
        <v>337236084.77999997</v>
      </c>
      <c r="AC82" s="272">
        <v>337304392.33999997</v>
      </c>
      <c r="AD82" s="272">
        <v>337304392.33999997</v>
      </c>
      <c r="AE82" s="272">
        <v>337304392.33999997</v>
      </c>
      <c r="AF82" s="272">
        <v>337750523.11999995</v>
      </c>
      <c r="AG82" s="170">
        <f t="shared" si="21"/>
        <v>4047074225.46</v>
      </c>
      <c r="AI82" s="279">
        <f t="shared" si="14"/>
        <v>1343812.61</v>
      </c>
      <c r="AJ82" s="279">
        <f t="shared" si="15"/>
        <v>1344173.46</v>
      </c>
      <c r="AK82" s="279">
        <f t="shared" si="16"/>
        <v>1344237.96</v>
      </c>
      <c r="AL82" s="279">
        <f t="shared" si="12"/>
        <v>1344246.36</v>
      </c>
      <c r="AM82" s="279">
        <f t="shared" si="12"/>
        <v>1344236.26</v>
      </c>
      <c r="AN82" s="279">
        <f t="shared" si="12"/>
        <v>1347640.46</v>
      </c>
      <c r="AO82" s="279">
        <f t="shared" si="12"/>
        <v>1351139.31</v>
      </c>
      <c r="AP82" s="279">
        <f t="shared" si="12"/>
        <v>1351352.57</v>
      </c>
      <c r="AQ82" s="279">
        <f t="shared" si="12"/>
        <v>1351480.84</v>
      </c>
      <c r="AR82" s="279">
        <f t="shared" si="12"/>
        <v>1351480.84</v>
      </c>
      <c r="AS82" s="279">
        <f t="shared" si="12"/>
        <v>1351480.84</v>
      </c>
      <c r="AT82" s="279">
        <f t="shared" si="12"/>
        <v>1351480.84</v>
      </c>
      <c r="AU82" s="280">
        <f t="shared" si="22"/>
        <v>16176762.35</v>
      </c>
      <c r="AV82" s="280">
        <f t="shared" si="23"/>
        <v>1351480.84</v>
      </c>
      <c r="AW82" s="280">
        <f t="shared" si="23"/>
        <v>1351480.84</v>
      </c>
      <c r="AX82" s="280">
        <f t="shared" si="23"/>
        <v>1351480.84</v>
      </c>
      <c r="AY82" s="280">
        <f t="shared" si="23"/>
        <v>1351480.84</v>
      </c>
      <c r="AZ82" s="280">
        <f t="shared" si="17"/>
        <v>1306525.1399999999</v>
      </c>
      <c r="BA82" s="280">
        <f t="shared" si="18"/>
        <v>1306525.1399999999</v>
      </c>
      <c r="BB82" s="280">
        <f t="shared" si="19"/>
        <v>1306525.1399999999</v>
      </c>
      <c r="BC82" s="280">
        <f t="shared" si="13"/>
        <v>1306525.1399999999</v>
      </c>
      <c r="BD82" s="280">
        <f t="shared" si="13"/>
        <v>1306525.1399999999</v>
      </c>
      <c r="BE82" s="280">
        <f t="shared" si="13"/>
        <v>1306525.1399999999</v>
      </c>
      <c r="BF82" s="280">
        <f t="shared" si="13"/>
        <v>1306525.1399999999</v>
      </c>
      <c r="BG82" s="280">
        <f t="shared" si="13"/>
        <v>1306789.83</v>
      </c>
      <c r="BH82" s="280">
        <f t="shared" si="13"/>
        <v>1307054.52</v>
      </c>
      <c r="BI82" s="280">
        <f t="shared" si="13"/>
        <v>1307054.52</v>
      </c>
      <c r="BJ82" s="280">
        <f t="shared" si="13"/>
        <v>1307054.52</v>
      </c>
      <c r="BK82" s="280">
        <f t="shared" si="13"/>
        <v>1308783.28</v>
      </c>
      <c r="BL82" s="279">
        <f t="shared" si="24"/>
        <v>15682412.649999997</v>
      </c>
    </row>
    <row r="83" spans="1:66" x14ac:dyDescent="0.25">
      <c r="A83" s="268" t="s">
        <v>575</v>
      </c>
      <c r="B83" s="175">
        <v>0</v>
      </c>
      <c r="C83" s="294">
        <v>4.65E-2</v>
      </c>
      <c r="D83" s="272">
        <v>0</v>
      </c>
      <c r="E83" s="272">
        <v>0</v>
      </c>
      <c r="F83" s="272">
        <v>0</v>
      </c>
      <c r="G83" s="272">
        <v>0</v>
      </c>
      <c r="H83" s="272">
        <v>0</v>
      </c>
      <c r="I83" s="272">
        <v>0</v>
      </c>
      <c r="J83" s="272">
        <v>0</v>
      </c>
      <c r="K83" s="272">
        <v>0</v>
      </c>
      <c r="L83" s="272">
        <v>0</v>
      </c>
      <c r="M83" s="272">
        <v>0</v>
      </c>
      <c r="N83" s="272">
        <v>0</v>
      </c>
      <c r="O83" s="272">
        <v>0</v>
      </c>
      <c r="P83" s="272">
        <f t="shared" si="20"/>
        <v>0</v>
      </c>
      <c r="Q83" s="272">
        <v>0</v>
      </c>
      <c r="R83" s="272">
        <v>0</v>
      </c>
      <c r="S83" s="272">
        <v>0</v>
      </c>
      <c r="T83" s="272">
        <v>0</v>
      </c>
      <c r="U83" s="272">
        <v>0</v>
      </c>
      <c r="V83" s="272">
        <v>0</v>
      </c>
      <c r="W83" s="272">
        <v>0</v>
      </c>
      <c r="X83" s="272">
        <v>0</v>
      </c>
      <c r="Y83" s="272">
        <v>0</v>
      </c>
      <c r="Z83" s="272">
        <v>0</v>
      </c>
      <c r="AA83" s="272">
        <v>0</v>
      </c>
      <c r="AB83" s="272">
        <v>0</v>
      </c>
      <c r="AC83" s="272">
        <v>0</v>
      </c>
      <c r="AD83" s="272">
        <v>0</v>
      </c>
      <c r="AE83" s="272">
        <v>0</v>
      </c>
      <c r="AF83" s="272">
        <v>0</v>
      </c>
      <c r="AG83" s="170">
        <f t="shared" si="21"/>
        <v>0</v>
      </c>
      <c r="AI83" s="279">
        <f t="shared" si="14"/>
        <v>0</v>
      </c>
      <c r="AJ83" s="279">
        <f t="shared" si="15"/>
        <v>0</v>
      </c>
      <c r="AK83" s="279">
        <f t="shared" si="16"/>
        <v>0</v>
      </c>
      <c r="AL83" s="279">
        <f t="shared" si="12"/>
        <v>0</v>
      </c>
      <c r="AM83" s="279">
        <f t="shared" si="12"/>
        <v>0</v>
      </c>
      <c r="AN83" s="279">
        <f t="shared" si="12"/>
        <v>0</v>
      </c>
      <c r="AO83" s="279">
        <f t="shared" si="12"/>
        <v>0</v>
      </c>
      <c r="AP83" s="279">
        <f t="shared" si="12"/>
        <v>0</v>
      </c>
      <c r="AQ83" s="279">
        <f t="shared" si="12"/>
        <v>0</v>
      </c>
      <c r="AR83" s="279">
        <f t="shared" si="12"/>
        <v>0</v>
      </c>
      <c r="AS83" s="279">
        <f t="shared" si="12"/>
        <v>0</v>
      </c>
      <c r="AT83" s="279">
        <f t="shared" si="12"/>
        <v>0</v>
      </c>
      <c r="AU83" s="280">
        <f t="shared" si="22"/>
        <v>0</v>
      </c>
      <c r="AV83" s="280">
        <f t="shared" si="23"/>
        <v>0</v>
      </c>
      <c r="AW83" s="280">
        <f t="shared" si="23"/>
        <v>0</v>
      </c>
      <c r="AX83" s="280">
        <f t="shared" si="23"/>
        <v>0</v>
      </c>
      <c r="AY83" s="280">
        <f t="shared" si="23"/>
        <v>0</v>
      </c>
      <c r="AZ83" s="280">
        <f t="shared" si="17"/>
        <v>0</v>
      </c>
      <c r="BA83" s="280">
        <f t="shared" si="18"/>
        <v>0</v>
      </c>
      <c r="BB83" s="280">
        <f t="shared" si="19"/>
        <v>0</v>
      </c>
      <c r="BC83" s="280">
        <f t="shared" si="13"/>
        <v>0</v>
      </c>
      <c r="BD83" s="280">
        <f t="shared" si="13"/>
        <v>0</v>
      </c>
      <c r="BE83" s="280">
        <f t="shared" si="13"/>
        <v>0</v>
      </c>
      <c r="BF83" s="280">
        <f t="shared" si="13"/>
        <v>0</v>
      </c>
      <c r="BG83" s="280">
        <f t="shared" si="13"/>
        <v>0</v>
      </c>
      <c r="BH83" s="280">
        <f t="shared" si="13"/>
        <v>0</v>
      </c>
      <c r="BI83" s="280">
        <f t="shared" si="13"/>
        <v>0</v>
      </c>
      <c r="BJ83" s="280">
        <f t="shared" si="13"/>
        <v>0</v>
      </c>
      <c r="BK83" s="280">
        <f t="shared" si="13"/>
        <v>0</v>
      </c>
      <c r="BL83" s="279">
        <f t="shared" si="24"/>
        <v>0</v>
      </c>
      <c r="BN83" s="279">
        <f>BL83</f>
        <v>0</v>
      </c>
    </row>
    <row r="84" spans="1:66" x14ac:dyDescent="0.25">
      <c r="A84" s="268" t="s">
        <v>197</v>
      </c>
      <c r="B84" s="175">
        <v>2.93E-2</v>
      </c>
      <c r="C84" s="294">
        <v>3.6799999999999999E-2</v>
      </c>
      <c r="D84" s="272">
        <v>195869006.75999999</v>
      </c>
      <c r="E84" s="272">
        <v>195953566.93000001</v>
      </c>
      <c r="F84" s="272">
        <v>195994329.99000001</v>
      </c>
      <c r="G84" s="272">
        <v>196167538.33000001</v>
      </c>
      <c r="H84" s="272">
        <v>197336554.96000001</v>
      </c>
      <c r="I84" s="272">
        <v>199751765.16</v>
      </c>
      <c r="J84" s="272">
        <v>201026919.685</v>
      </c>
      <c r="K84" s="272">
        <v>201203858.19500002</v>
      </c>
      <c r="L84" s="272">
        <v>201351799.79000002</v>
      </c>
      <c r="M84" s="272">
        <v>201456389.65000004</v>
      </c>
      <c r="N84" s="272">
        <v>201560979.51000002</v>
      </c>
      <c r="O84" s="272">
        <v>201753469.84000003</v>
      </c>
      <c r="P84" s="272">
        <f t="shared" si="20"/>
        <v>2389426178.8000002</v>
      </c>
      <c r="Q84" s="272">
        <v>201945960.17000002</v>
      </c>
      <c r="R84" s="272">
        <v>201945960.17000002</v>
      </c>
      <c r="S84" s="272">
        <v>202369899.38000003</v>
      </c>
      <c r="T84" s="272">
        <v>204000318.64500001</v>
      </c>
      <c r="U84" s="272">
        <v>205535335.39500001</v>
      </c>
      <c r="V84" s="272">
        <v>209440467.22</v>
      </c>
      <c r="W84" s="272">
        <v>213530371.22</v>
      </c>
      <c r="X84" s="272">
        <v>214680224.81</v>
      </c>
      <c r="Y84" s="272">
        <v>215316769.53</v>
      </c>
      <c r="Z84" s="272">
        <v>215316769.53</v>
      </c>
      <c r="AA84" s="272">
        <v>215316769.53</v>
      </c>
      <c r="AB84" s="272">
        <v>215490773.25</v>
      </c>
      <c r="AC84" s="272">
        <v>215664776.97</v>
      </c>
      <c r="AD84" s="272">
        <v>215664776.97</v>
      </c>
      <c r="AE84" s="272">
        <v>219085398.67500001</v>
      </c>
      <c r="AF84" s="272">
        <v>222582413.82499999</v>
      </c>
      <c r="AG84" s="170">
        <f t="shared" si="21"/>
        <v>2577624846.9249997</v>
      </c>
      <c r="AI84" s="279">
        <f t="shared" si="14"/>
        <v>478246.82</v>
      </c>
      <c r="AJ84" s="279">
        <f t="shared" si="15"/>
        <v>478453.29</v>
      </c>
      <c r="AK84" s="279">
        <f t="shared" si="16"/>
        <v>478552.82</v>
      </c>
      <c r="AL84" s="279">
        <f t="shared" si="12"/>
        <v>478975.74</v>
      </c>
      <c r="AM84" s="279">
        <f t="shared" si="12"/>
        <v>481830.09</v>
      </c>
      <c r="AN84" s="279">
        <f t="shared" si="12"/>
        <v>487727.23</v>
      </c>
      <c r="AO84" s="279">
        <f t="shared" si="12"/>
        <v>490840.73</v>
      </c>
      <c r="AP84" s="279">
        <f t="shared" si="12"/>
        <v>491272.75</v>
      </c>
      <c r="AQ84" s="279">
        <f t="shared" si="12"/>
        <v>491633.98</v>
      </c>
      <c r="AR84" s="279">
        <f t="shared" si="12"/>
        <v>491889.35</v>
      </c>
      <c r="AS84" s="279">
        <f t="shared" si="12"/>
        <v>492144.72</v>
      </c>
      <c r="AT84" s="279">
        <f t="shared" si="12"/>
        <v>492614.72</v>
      </c>
      <c r="AU84" s="280">
        <f t="shared" si="22"/>
        <v>5834182.2399999984</v>
      </c>
      <c r="AV84" s="280">
        <f t="shared" si="23"/>
        <v>493084.72</v>
      </c>
      <c r="AW84" s="280">
        <f t="shared" si="23"/>
        <v>493084.72</v>
      </c>
      <c r="AX84" s="280">
        <f t="shared" si="23"/>
        <v>494119.84</v>
      </c>
      <c r="AY84" s="280">
        <f t="shared" si="23"/>
        <v>498100.78</v>
      </c>
      <c r="AZ84" s="280">
        <f t="shared" si="17"/>
        <v>630308.36</v>
      </c>
      <c r="BA84" s="280">
        <f t="shared" si="18"/>
        <v>642284.1</v>
      </c>
      <c r="BB84" s="280">
        <f t="shared" si="19"/>
        <v>654826.47</v>
      </c>
      <c r="BC84" s="280">
        <f t="shared" si="13"/>
        <v>658352.68999999994</v>
      </c>
      <c r="BD84" s="280">
        <f t="shared" si="13"/>
        <v>660304.76</v>
      </c>
      <c r="BE84" s="280">
        <f t="shared" si="13"/>
        <v>660304.76</v>
      </c>
      <c r="BF84" s="280">
        <f t="shared" si="13"/>
        <v>660304.76</v>
      </c>
      <c r="BG84" s="280">
        <f t="shared" si="13"/>
        <v>660838.37</v>
      </c>
      <c r="BH84" s="280">
        <f t="shared" si="13"/>
        <v>661371.98</v>
      </c>
      <c r="BI84" s="280">
        <f t="shared" si="13"/>
        <v>661371.98</v>
      </c>
      <c r="BJ84" s="280">
        <f t="shared" si="13"/>
        <v>671861.89</v>
      </c>
      <c r="BK84" s="280">
        <f t="shared" si="13"/>
        <v>682586.07</v>
      </c>
      <c r="BL84" s="279">
        <f t="shared" si="24"/>
        <v>7904716.1900000004</v>
      </c>
    </row>
    <row r="85" spans="1:66" x14ac:dyDescent="0.25">
      <c r="A85" s="268" t="s">
        <v>576</v>
      </c>
      <c r="B85" s="175">
        <v>0</v>
      </c>
      <c r="C85" s="175">
        <v>2.5999999999999999E-3</v>
      </c>
      <c r="D85" s="272">
        <v>2100620.94</v>
      </c>
      <c r="E85" s="272">
        <v>2100620.94</v>
      </c>
      <c r="F85" s="272">
        <v>2100620.94</v>
      </c>
      <c r="G85" s="272">
        <v>2100620.94</v>
      </c>
      <c r="H85" s="272">
        <v>2100620.94</v>
      </c>
      <c r="I85" s="272">
        <v>2100620.94</v>
      </c>
      <c r="J85" s="272">
        <v>2100620.94</v>
      </c>
      <c r="K85" s="272">
        <v>2100620.94</v>
      </c>
      <c r="L85" s="272">
        <v>2100620.94</v>
      </c>
      <c r="M85" s="272">
        <v>2100620.94</v>
      </c>
      <c r="N85" s="272">
        <v>2100620.94</v>
      </c>
      <c r="O85" s="272">
        <v>2100620.94</v>
      </c>
      <c r="P85" s="272">
        <f t="shared" si="20"/>
        <v>25207451.280000005</v>
      </c>
      <c r="Q85" s="272">
        <v>2100620.94</v>
      </c>
      <c r="R85" s="272">
        <v>2100620.94</v>
      </c>
      <c r="S85" s="272">
        <v>2100620.94</v>
      </c>
      <c r="T85" s="272">
        <v>2100620.94</v>
      </c>
      <c r="U85" s="272">
        <v>2100620.94</v>
      </c>
      <c r="V85" s="272">
        <v>2100620.94</v>
      </c>
      <c r="W85" s="272">
        <v>2100620.94</v>
      </c>
      <c r="X85" s="272">
        <v>2100620.94</v>
      </c>
      <c r="Y85" s="272">
        <v>2100620.94</v>
      </c>
      <c r="Z85" s="272">
        <v>2100620.94</v>
      </c>
      <c r="AA85" s="272">
        <v>2100620.94</v>
      </c>
      <c r="AB85" s="272">
        <v>2100620.94</v>
      </c>
      <c r="AC85" s="272">
        <v>2100620.94</v>
      </c>
      <c r="AD85" s="272">
        <v>2100620.94</v>
      </c>
      <c r="AE85" s="272">
        <v>2100620.94</v>
      </c>
      <c r="AF85" s="272">
        <v>2100620.94</v>
      </c>
      <c r="AG85" s="170">
        <f t="shared" si="21"/>
        <v>25207451.280000005</v>
      </c>
      <c r="AI85" s="279">
        <f t="shared" si="14"/>
        <v>0</v>
      </c>
      <c r="AJ85" s="279">
        <f t="shared" si="15"/>
        <v>0</v>
      </c>
      <c r="AK85" s="279">
        <f t="shared" si="16"/>
        <v>0</v>
      </c>
      <c r="AL85" s="279">
        <f t="shared" si="12"/>
        <v>0</v>
      </c>
      <c r="AM85" s="279">
        <f t="shared" si="12"/>
        <v>0</v>
      </c>
      <c r="AN85" s="279">
        <f t="shared" si="12"/>
        <v>0</v>
      </c>
      <c r="AO85" s="279">
        <f t="shared" si="12"/>
        <v>0</v>
      </c>
      <c r="AP85" s="279">
        <f t="shared" si="12"/>
        <v>0</v>
      </c>
      <c r="AQ85" s="279">
        <f t="shared" si="12"/>
        <v>0</v>
      </c>
      <c r="AR85" s="279">
        <f t="shared" si="12"/>
        <v>0</v>
      </c>
      <c r="AS85" s="279">
        <f t="shared" si="12"/>
        <v>0</v>
      </c>
      <c r="AT85" s="279">
        <f t="shared" si="12"/>
        <v>0</v>
      </c>
      <c r="AU85" s="280">
        <f t="shared" si="22"/>
        <v>0</v>
      </c>
      <c r="AV85" s="280">
        <f t="shared" si="23"/>
        <v>0</v>
      </c>
      <c r="AW85" s="280">
        <f t="shared" si="23"/>
        <v>0</v>
      </c>
      <c r="AX85" s="280">
        <f t="shared" si="23"/>
        <v>0</v>
      </c>
      <c r="AY85" s="280">
        <f t="shared" si="23"/>
        <v>0</v>
      </c>
      <c r="AZ85" s="280">
        <f t="shared" si="17"/>
        <v>455.13</v>
      </c>
      <c r="BA85" s="280">
        <f t="shared" si="18"/>
        <v>455.13</v>
      </c>
      <c r="BB85" s="280">
        <f t="shared" si="19"/>
        <v>455.13</v>
      </c>
      <c r="BC85" s="280">
        <f t="shared" si="13"/>
        <v>455.13</v>
      </c>
      <c r="BD85" s="280">
        <f t="shared" si="13"/>
        <v>455.13</v>
      </c>
      <c r="BE85" s="280">
        <f t="shared" si="13"/>
        <v>455.13</v>
      </c>
      <c r="BF85" s="280">
        <f t="shared" si="13"/>
        <v>455.13</v>
      </c>
      <c r="BG85" s="280">
        <f t="shared" si="13"/>
        <v>455.13</v>
      </c>
      <c r="BH85" s="280">
        <f t="shared" si="13"/>
        <v>455.13</v>
      </c>
      <c r="BI85" s="280">
        <f t="shared" si="13"/>
        <v>455.13</v>
      </c>
      <c r="BJ85" s="280">
        <f t="shared" si="13"/>
        <v>455.13</v>
      </c>
      <c r="BK85" s="280">
        <f t="shared" si="13"/>
        <v>455.13</v>
      </c>
      <c r="BL85" s="279">
        <f t="shared" si="24"/>
        <v>5461.56</v>
      </c>
    </row>
    <row r="86" spans="1:66" x14ac:dyDescent="0.25">
      <c r="A86" s="268" t="s">
        <v>577</v>
      </c>
      <c r="B86" s="175">
        <v>0</v>
      </c>
      <c r="C86" s="294">
        <v>3.6799999999999999E-2</v>
      </c>
      <c r="D86" s="272">
        <v>0</v>
      </c>
      <c r="E86" s="272">
        <v>0</v>
      </c>
      <c r="F86" s="272">
        <v>0</v>
      </c>
      <c r="G86" s="272">
        <v>0</v>
      </c>
      <c r="H86" s="272">
        <v>0</v>
      </c>
      <c r="I86" s="272">
        <v>0</v>
      </c>
      <c r="J86" s="272">
        <v>0</v>
      </c>
      <c r="K86" s="272">
        <v>0</v>
      </c>
      <c r="L86" s="272">
        <v>0</v>
      </c>
      <c r="M86" s="272">
        <v>0</v>
      </c>
      <c r="N86" s="272">
        <v>0</v>
      </c>
      <c r="O86" s="272">
        <v>0</v>
      </c>
      <c r="P86" s="272">
        <f t="shared" si="20"/>
        <v>0</v>
      </c>
      <c r="Q86" s="272">
        <v>0</v>
      </c>
      <c r="R86" s="272">
        <v>0</v>
      </c>
      <c r="S86" s="272">
        <v>0</v>
      </c>
      <c r="T86" s="272">
        <v>0</v>
      </c>
      <c r="U86" s="272">
        <v>0</v>
      </c>
      <c r="V86" s="272">
        <v>0</v>
      </c>
      <c r="W86" s="272">
        <v>0</v>
      </c>
      <c r="X86" s="272">
        <v>0</v>
      </c>
      <c r="Y86" s="272">
        <v>0</v>
      </c>
      <c r="Z86" s="272">
        <v>0</v>
      </c>
      <c r="AA86" s="272">
        <v>0</v>
      </c>
      <c r="AB86" s="272">
        <v>0</v>
      </c>
      <c r="AC86" s="272">
        <v>0</v>
      </c>
      <c r="AD86" s="272">
        <v>0</v>
      </c>
      <c r="AE86" s="272">
        <v>0</v>
      </c>
      <c r="AF86" s="272">
        <v>0</v>
      </c>
      <c r="AG86" s="170">
        <f t="shared" si="21"/>
        <v>0</v>
      </c>
      <c r="AI86" s="279">
        <f t="shared" si="14"/>
        <v>0</v>
      </c>
      <c r="AJ86" s="279">
        <f t="shared" si="15"/>
        <v>0</v>
      </c>
      <c r="AK86" s="279">
        <f t="shared" si="16"/>
        <v>0</v>
      </c>
      <c r="AL86" s="279">
        <f t="shared" si="12"/>
        <v>0</v>
      </c>
      <c r="AM86" s="279">
        <f t="shared" si="12"/>
        <v>0</v>
      </c>
      <c r="AN86" s="279">
        <f t="shared" si="12"/>
        <v>0</v>
      </c>
      <c r="AO86" s="279">
        <f t="shared" si="12"/>
        <v>0</v>
      </c>
      <c r="AP86" s="279">
        <f t="shared" si="12"/>
        <v>0</v>
      </c>
      <c r="AQ86" s="279">
        <f t="shared" si="12"/>
        <v>0</v>
      </c>
      <c r="AR86" s="279">
        <f t="shared" si="12"/>
        <v>0</v>
      </c>
      <c r="AS86" s="279">
        <f t="shared" si="12"/>
        <v>0</v>
      </c>
      <c r="AT86" s="279">
        <f t="shared" si="12"/>
        <v>0</v>
      </c>
      <c r="AU86" s="280">
        <f t="shared" si="22"/>
        <v>0</v>
      </c>
      <c r="AV86" s="280">
        <f t="shared" si="23"/>
        <v>0</v>
      </c>
      <c r="AW86" s="280">
        <f t="shared" si="23"/>
        <v>0</v>
      </c>
      <c r="AX86" s="280">
        <f t="shared" si="23"/>
        <v>0</v>
      </c>
      <c r="AY86" s="280">
        <f t="shared" si="23"/>
        <v>0</v>
      </c>
      <c r="AZ86" s="280">
        <f t="shared" si="17"/>
        <v>0</v>
      </c>
      <c r="BA86" s="280">
        <f t="shared" si="18"/>
        <v>0</v>
      </c>
      <c r="BB86" s="280">
        <f t="shared" si="19"/>
        <v>0</v>
      </c>
      <c r="BC86" s="280">
        <f t="shared" si="13"/>
        <v>0</v>
      </c>
      <c r="BD86" s="280">
        <f t="shared" si="13"/>
        <v>0</v>
      </c>
      <c r="BE86" s="280">
        <f t="shared" si="13"/>
        <v>0</v>
      </c>
      <c r="BF86" s="280">
        <f t="shared" si="13"/>
        <v>0</v>
      </c>
      <c r="BG86" s="280">
        <f t="shared" si="13"/>
        <v>0</v>
      </c>
      <c r="BH86" s="280">
        <f t="shared" si="13"/>
        <v>0</v>
      </c>
      <c r="BI86" s="280">
        <f t="shared" si="13"/>
        <v>0</v>
      </c>
      <c r="BJ86" s="280">
        <f t="shared" si="13"/>
        <v>0</v>
      </c>
      <c r="BK86" s="280">
        <f t="shared" si="13"/>
        <v>0</v>
      </c>
      <c r="BL86" s="279">
        <f t="shared" si="24"/>
        <v>0</v>
      </c>
      <c r="BN86" s="279">
        <f>BL86</f>
        <v>0</v>
      </c>
    </row>
    <row r="87" spans="1:66" x14ac:dyDescent="0.25">
      <c r="A87" s="268" t="s">
        <v>578</v>
      </c>
      <c r="B87" s="175">
        <v>0</v>
      </c>
      <c r="C87" s="294">
        <v>3.6799999999999999E-2</v>
      </c>
      <c r="D87" s="272">
        <v>0</v>
      </c>
      <c r="E87" s="272">
        <v>0</v>
      </c>
      <c r="F87" s="272">
        <v>0</v>
      </c>
      <c r="G87" s="272">
        <v>0</v>
      </c>
      <c r="H87" s="272">
        <v>0</v>
      </c>
      <c r="I87" s="272">
        <v>0</v>
      </c>
      <c r="J87" s="272">
        <v>0</v>
      </c>
      <c r="K87" s="272">
        <v>0</v>
      </c>
      <c r="L87" s="272">
        <v>0</v>
      </c>
      <c r="M87" s="272">
        <v>0</v>
      </c>
      <c r="N87" s="272">
        <v>0</v>
      </c>
      <c r="O87" s="272">
        <v>0</v>
      </c>
      <c r="P87" s="272">
        <f t="shared" si="20"/>
        <v>0</v>
      </c>
      <c r="Q87" s="272">
        <v>0</v>
      </c>
      <c r="R87" s="272">
        <v>0</v>
      </c>
      <c r="S87" s="272">
        <v>0</v>
      </c>
      <c r="T87" s="272">
        <v>0</v>
      </c>
      <c r="U87" s="272">
        <v>0</v>
      </c>
      <c r="V87" s="272">
        <v>0</v>
      </c>
      <c r="W87" s="272">
        <v>0</v>
      </c>
      <c r="X87" s="272">
        <v>0</v>
      </c>
      <c r="Y87" s="272">
        <v>0</v>
      </c>
      <c r="Z87" s="272">
        <v>0</v>
      </c>
      <c r="AA87" s="272">
        <v>0</v>
      </c>
      <c r="AB87" s="272">
        <v>0</v>
      </c>
      <c r="AC87" s="272">
        <v>0</v>
      </c>
      <c r="AD87" s="272">
        <v>0</v>
      </c>
      <c r="AE87" s="272">
        <v>0</v>
      </c>
      <c r="AF87" s="272">
        <v>0</v>
      </c>
      <c r="AG87" s="170">
        <f t="shared" si="21"/>
        <v>0</v>
      </c>
      <c r="AI87" s="279">
        <f t="shared" si="14"/>
        <v>0</v>
      </c>
      <c r="AJ87" s="279">
        <f t="shared" si="15"/>
        <v>0</v>
      </c>
      <c r="AK87" s="279">
        <f t="shared" si="16"/>
        <v>0</v>
      </c>
      <c r="AL87" s="279">
        <f t="shared" si="12"/>
        <v>0</v>
      </c>
      <c r="AM87" s="279">
        <f t="shared" si="12"/>
        <v>0</v>
      </c>
      <c r="AN87" s="279">
        <f t="shared" si="12"/>
        <v>0</v>
      </c>
      <c r="AO87" s="279">
        <f t="shared" si="12"/>
        <v>0</v>
      </c>
      <c r="AP87" s="279">
        <f t="shared" si="12"/>
        <v>0</v>
      </c>
      <c r="AQ87" s="279">
        <f t="shared" si="12"/>
        <v>0</v>
      </c>
      <c r="AR87" s="279">
        <f t="shared" si="12"/>
        <v>0</v>
      </c>
      <c r="AS87" s="279">
        <f t="shared" si="12"/>
        <v>0</v>
      </c>
      <c r="AT87" s="279">
        <f t="shared" si="12"/>
        <v>0</v>
      </c>
      <c r="AU87" s="280">
        <f t="shared" si="22"/>
        <v>0</v>
      </c>
      <c r="AV87" s="280">
        <f t="shared" si="23"/>
        <v>0</v>
      </c>
      <c r="AW87" s="280">
        <f t="shared" si="23"/>
        <v>0</v>
      </c>
      <c r="AX87" s="280">
        <f t="shared" si="23"/>
        <v>0</v>
      </c>
      <c r="AY87" s="280">
        <f t="shared" si="23"/>
        <v>0</v>
      </c>
      <c r="AZ87" s="280">
        <f t="shared" si="17"/>
        <v>0</v>
      </c>
      <c r="BA87" s="280">
        <f t="shared" si="18"/>
        <v>0</v>
      </c>
      <c r="BB87" s="280">
        <f t="shared" si="19"/>
        <v>0</v>
      </c>
      <c r="BC87" s="280">
        <f t="shared" si="13"/>
        <v>0</v>
      </c>
      <c r="BD87" s="280">
        <f t="shared" si="13"/>
        <v>0</v>
      </c>
      <c r="BE87" s="280">
        <f t="shared" si="13"/>
        <v>0</v>
      </c>
      <c r="BF87" s="280">
        <f t="shared" si="13"/>
        <v>0</v>
      </c>
      <c r="BG87" s="280">
        <f t="shared" si="13"/>
        <v>0</v>
      </c>
      <c r="BH87" s="280">
        <f t="shared" si="13"/>
        <v>0</v>
      </c>
      <c r="BI87" s="280">
        <f t="shared" si="13"/>
        <v>0</v>
      </c>
      <c r="BJ87" s="280">
        <f t="shared" si="13"/>
        <v>0</v>
      </c>
      <c r="BK87" s="280">
        <f t="shared" si="13"/>
        <v>0</v>
      </c>
      <c r="BL87" s="279">
        <f t="shared" si="24"/>
        <v>0</v>
      </c>
      <c r="BN87" s="279">
        <f>BL87</f>
        <v>0</v>
      </c>
    </row>
    <row r="88" spans="1:66" x14ac:dyDescent="0.25">
      <c r="A88" s="268" t="s">
        <v>198</v>
      </c>
      <c r="B88" s="175">
        <v>2.93E-2</v>
      </c>
      <c r="C88" s="294">
        <v>3.6799999999999999E-2</v>
      </c>
      <c r="D88" s="272">
        <v>160279154.88</v>
      </c>
      <c r="E88" s="272">
        <v>160279154.88</v>
      </c>
      <c r="F88" s="272">
        <v>160279154.88</v>
      </c>
      <c r="G88" s="272">
        <v>160279154.88</v>
      </c>
      <c r="H88" s="272">
        <v>160279154.88</v>
      </c>
      <c r="I88" s="272">
        <v>162365420.24000001</v>
      </c>
      <c r="J88" s="272">
        <v>164451685.59</v>
      </c>
      <c r="K88" s="272">
        <v>164451685.59</v>
      </c>
      <c r="L88" s="272">
        <v>164451685.59</v>
      </c>
      <c r="M88" s="272">
        <v>164451685.59</v>
      </c>
      <c r="N88" s="272">
        <v>164451685.59</v>
      </c>
      <c r="O88" s="272">
        <v>164451685.59</v>
      </c>
      <c r="P88" s="272">
        <f t="shared" si="20"/>
        <v>1950471308.1799996</v>
      </c>
      <c r="Q88" s="272">
        <v>164451685.59</v>
      </c>
      <c r="R88" s="272">
        <v>164451685.59</v>
      </c>
      <c r="S88" s="272">
        <v>164451685.59</v>
      </c>
      <c r="T88" s="272">
        <v>164451685.59</v>
      </c>
      <c r="U88" s="272">
        <v>164451685.59</v>
      </c>
      <c r="V88" s="272">
        <v>164451685.59</v>
      </c>
      <c r="W88" s="272">
        <v>164451685.59</v>
      </c>
      <c r="X88" s="272">
        <v>164451685.59</v>
      </c>
      <c r="Y88" s="272">
        <v>164451685.59</v>
      </c>
      <c r="Z88" s="272">
        <v>164451685.59</v>
      </c>
      <c r="AA88" s="272">
        <v>164451685.59</v>
      </c>
      <c r="AB88" s="272">
        <v>164451685.59</v>
      </c>
      <c r="AC88" s="272">
        <v>164451685.59</v>
      </c>
      <c r="AD88" s="272">
        <v>164451685.59</v>
      </c>
      <c r="AE88" s="272">
        <v>164698065.15000001</v>
      </c>
      <c r="AF88" s="272">
        <v>164944444.71000001</v>
      </c>
      <c r="AG88" s="170">
        <f t="shared" si="21"/>
        <v>1974159365.76</v>
      </c>
      <c r="AI88" s="279">
        <f t="shared" si="14"/>
        <v>391348.27</v>
      </c>
      <c r="AJ88" s="279">
        <f t="shared" si="15"/>
        <v>391348.27</v>
      </c>
      <c r="AK88" s="279">
        <f t="shared" si="16"/>
        <v>391348.27</v>
      </c>
      <c r="AL88" s="279">
        <f t="shared" si="12"/>
        <v>391348.27</v>
      </c>
      <c r="AM88" s="279">
        <f t="shared" si="12"/>
        <v>391348.27</v>
      </c>
      <c r="AN88" s="279">
        <f t="shared" si="12"/>
        <v>396442.23</v>
      </c>
      <c r="AO88" s="279">
        <f t="shared" si="12"/>
        <v>401536.2</v>
      </c>
      <c r="AP88" s="279">
        <f t="shared" si="12"/>
        <v>401536.2</v>
      </c>
      <c r="AQ88" s="279">
        <f t="shared" si="12"/>
        <v>401536.2</v>
      </c>
      <c r="AR88" s="279">
        <f t="shared" si="12"/>
        <v>401536.2</v>
      </c>
      <c r="AS88" s="279">
        <f t="shared" si="12"/>
        <v>401536.2</v>
      </c>
      <c r="AT88" s="279">
        <f t="shared" si="12"/>
        <v>401536.2</v>
      </c>
      <c r="AU88" s="280">
        <f t="shared" si="22"/>
        <v>4762400.7800000012</v>
      </c>
      <c r="AV88" s="280">
        <f t="shared" si="23"/>
        <v>401536.2</v>
      </c>
      <c r="AW88" s="280">
        <f t="shared" si="23"/>
        <v>401536.2</v>
      </c>
      <c r="AX88" s="280">
        <f t="shared" si="23"/>
        <v>401536.2</v>
      </c>
      <c r="AY88" s="280">
        <f t="shared" si="23"/>
        <v>401536.2</v>
      </c>
      <c r="AZ88" s="280">
        <f t="shared" si="17"/>
        <v>504318.5</v>
      </c>
      <c r="BA88" s="280">
        <f t="shared" si="18"/>
        <v>504318.5</v>
      </c>
      <c r="BB88" s="280">
        <f t="shared" si="19"/>
        <v>504318.5</v>
      </c>
      <c r="BC88" s="280">
        <f t="shared" si="13"/>
        <v>504318.5</v>
      </c>
      <c r="BD88" s="280">
        <f t="shared" si="13"/>
        <v>504318.5</v>
      </c>
      <c r="BE88" s="280">
        <f t="shared" si="13"/>
        <v>504318.5</v>
      </c>
      <c r="BF88" s="280">
        <f t="shared" si="13"/>
        <v>504318.5</v>
      </c>
      <c r="BG88" s="280">
        <f t="shared" si="13"/>
        <v>504318.5</v>
      </c>
      <c r="BH88" s="280">
        <f t="shared" si="13"/>
        <v>504318.5</v>
      </c>
      <c r="BI88" s="280">
        <f t="shared" si="13"/>
        <v>504318.5</v>
      </c>
      <c r="BJ88" s="280">
        <f t="shared" si="13"/>
        <v>505074.07</v>
      </c>
      <c r="BK88" s="280">
        <f t="shared" si="13"/>
        <v>505829.63</v>
      </c>
      <c r="BL88" s="279">
        <f t="shared" si="24"/>
        <v>6054088.7000000002</v>
      </c>
      <c r="BN88" s="279">
        <f>BL88</f>
        <v>6054088.7000000002</v>
      </c>
    </row>
    <row r="89" spans="1:66" x14ac:dyDescent="0.25">
      <c r="A89" s="268" t="s">
        <v>579</v>
      </c>
      <c r="B89" s="175">
        <v>2.93E-2</v>
      </c>
      <c r="C89" s="294">
        <v>3.6799999999999999E-2</v>
      </c>
      <c r="D89" s="272">
        <v>0</v>
      </c>
      <c r="E89" s="272">
        <v>0</v>
      </c>
      <c r="F89" s="272">
        <v>0</v>
      </c>
      <c r="G89" s="272">
        <v>0</v>
      </c>
      <c r="H89" s="272">
        <v>0</v>
      </c>
      <c r="I89" s="272">
        <v>0</v>
      </c>
      <c r="J89" s="272">
        <v>0</v>
      </c>
      <c r="K89" s="272">
        <v>0</v>
      </c>
      <c r="L89" s="272">
        <v>0</v>
      </c>
      <c r="M89" s="272">
        <v>0</v>
      </c>
      <c r="N89" s="272">
        <v>0</v>
      </c>
      <c r="O89" s="272">
        <v>0</v>
      </c>
      <c r="P89" s="272">
        <f t="shared" si="20"/>
        <v>0</v>
      </c>
      <c r="Q89" s="272">
        <v>0</v>
      </c>
      <c r="R89" s="272">
        <v>0</v>
      </c>
      <c r="S89" s="272">
        <v>0</v>
      </c>
      <c r="T89" s="272">
        <v>0</v>
      </c>
      <c r="U89" s="272">
        <v>0</v>
      </c>
      <c r="V89" s="272">
        <v>0</v>
      </c>
      <c r="W89" s="272">
        <v>0</v>
      </c>
      <c r="X89" s="272">
        <v>0</v>
      </c>
      <c r="Y89" s="272">
        <v>0</v>
      </c>
      <c r="Z89" s="272">
        <v>0</v>
      </c>
      <c r="AA89" s="272">
        <v>0</v>
      </c>
      <c r="AB89" s="272">
        <v>0</v>
      </c>
      <c r="AC89" s="272">
        <v>0</v>
      </c>
      <c r="AD89" s="272">
        <v>0</v>
      </c>
      <c r="AE89" s="272">
        <v>0</v>
      </c>
      <c r="AF89" s="272">
        <v>0</v>
      </c>
      <c r="AG89" s="170">
        <f t="shared" si="21"/>
        <v>0</v>
      </c>
      <c r="AI89" s="279">
        <f t="shared" si="14"/>
        <v>0</v>
      </c>
      <c r="AJ89" s="279">
        <f t="shared" si="15"/>
        <v>0</v>
      </c>
      <c r="AK89" s="279">
        <f t="shared" si="16"/>
        <v>0</v>
      </c>
      <c r="AL89" s="279">
        <f t="shared" si="12"/>
        <v>0</v>
      </c>
      <c r="AM89" s="279">
        <f t="shared" si="12"/>
        <v>0</v>
      </c>
      <c r="AN89" s="279">
        <f t="shared" si="12"/>
        <v>0</v>
      </c>
      <c r="AO89" s="279">
        <f t="shared" si="12"/>
        <v>0</v>
      </c>
      <c r="AP89" s="279">
        <f t="shared" si="12"/>
        <v>0</v>
      </c>
      <c r="AQ89" s="279">
        <f t="shared" si="12"/>
        <v>0</v>
      </c>
      <c r="AR89" s="279">
        <f t="shared" si="12"/>
        <v>0</v>
      </c>
      <c r="AS89" s="279">
        <f t="shared" si="12"/>
        <v>0</v>
      </c>
      <c r="AT89" s="279">
        <f t="shared" si="12"/>
        <v>0</v>
      </c>
      <c r="AU89" s="280">
        <f t="shared" si="22"/>
        <v>0</v>
      </c>
      <c r="AV89" s="280">
        <f t="shared" si="23"/>
        <v>0</v>
      </c>
      <c r="AW89" s="280">
        <f t="shared" si="23"/>
        <v>0</v>
      </c>
      <c r="AX89" s="280">
        <f t="shared" si="23"/>
        <v>0</v>
      </c>
      <c r="AY89" s="280">
        <f t="shared" si="23"/>
        <v>0</v>
      </c>
      <c r="AZ89" s="280">
        <f t="shared" si="17"/>
        <v>0</v>
      </c>
      <c r="BA89" s="280">
        <f t="shared" si="18"/>
        <v>0</v>
      </c>
      <c r="BB89" s="280">
        <f t="shared" si="19"/>
        <v>0</v>
      </c>
      <c r="BC89" s="280">
        <f t="shared" si="13"/>
        <v>0</v>
      </c>
      <c r="BD89" s="280">
        <f t="shared" si="13"/>
        <v>0</v>
      </c>
      <c r="BE89" s="280">
        <f t="shared" si="13"/>
        <v>0</v>
      </c>
      <c r="BF89" s="280">
        <f t="shared" si="13"/>
        <v>0</v>
      </c>
      <c r="BG89" s="280">
        <f t="shared" si="13"/>
        <v>0</v>
      </c>
      <c r="BH89" s="280">
        <f t="shared" si="13"/>
        <v>0</v>
      </c>
      <c r="BI89" s="280">
        <f t="shared" si="13"/>
        <v>0</v>
      </c>
      <c r="BJ89" s="280">
        <f t="shared" si="13"/>
        <v>0</v>
      </c>
      <c r="BK89" s="280">
        <f t="shared" si="13"/>
        <v>0</v>
      </c>
      <c r="BL89" s="279">
        <f t="shared" si="24"/>
        <v>0</v>
      </c>
      <c r="BN89" s="279">
        <f>BL89</f>
        <v>0</v>
      </c>
    </row>
    <row r="90" spans="1:66" x14ac:dyDescent="0.25">
      <c r="A90" s="268" t="s">
        <v>580</v>
      </c>
      <c r="B90" s="175">
        <v>0</v>
      </c>
      <c r="C90" s="175">
        <v>2.3E-3</v>
      </c>
      <c r="D90" s="272">
        <v>39480.550000000003</v>
      </c>
      <c r="E90" s="272">
        <v>39480.550000000003</v>
      </c>
      <c r="F90" s="272">
        <v>39480.550000000003</v>
      </c>
      <c r="G90" s="272">
        <v>39480.550000000003</v>
      </c>
      <c r="H90" s="272">
        <v>39480.550000000003</v>
      </c>
      <c r="I90" s="272">
        <v>39480.550000000003</v>
      </c>
      <c r="J90" s="272">
        <v>39480.550000000003</v>
      </c>
      <c r="K90" s="272">
        <v>39480.550000000003</v>
      </c>
      <c r="L90" s="272">
        <v>39480.550000000003</v>
      </c>
      <c r="M90" s="272">
        <v>39480.550000000003</v>
      </c>
      <c r="N90" s="272">
        <v>39480.550000000003</v>
      </c>
      <c r="O90" s="272">
        <v>39480.550000000003</v>
      </c>
      <c r="P90" s="272">
        <f t="shared" si="20"/>
        <v>473766.59999999992</v>
      </c>
      <c r="Q90" s="272">
        <v>39480.550000000003</v>
      </c>
      <c r="R90" s="272">
        <v>39480.550000000003</v>
      </c>
      <c r="S90" s="272">
        <v>39480.550000000003</v>
      </c>
      <c r="T90" s="272">
        <v>39480.550000000003</v>
      </c>
      <c r="U90" s="272">
        <v>39480.550000000003</v>
      </c>
      <c r="V90" s="272">
        <v>39480.550000000003</v>
      </c>
      <c r="W90" s="272">
        <v>39480.550000000003</v>
      </c>
      <c r="X90" s="272">
        <v>39480.550000000003</v>
      </c>
      <c r="Y90" s="272">
        <v>39480.550000000003</v>
      </c>
      <c r="Z90" s="272">
        <v>39480.550000000003</v>
      </c>
      <c r="AA90" s="272">
        <v>39480.550000000003</v>
      </c>
      <c r="AB90" s="272">
        <v>39480.550000000003</v>
      </c>
      <c r="AC90" s="272">
        <v>39480.550000000003</v>
      </c>
      <c r="AD90" s="272">
        <v>39480.550000000003</v>
      </c>
      <c r="AE90" s="272">
        <v>39480.550000000003</v>
      </c>
      <c r="AF90" s="272">
        <v>39480.550000000003</v>
      </c>
      <c r="AG90" s="170">
        <f t="shared" si="21"/>
        <v>473766.59999999992</v>
      </c>
      <c r="AI90" s="279">
        <f t="shared" si="14"/>
        <v>0</v>
      </c>
      <c r="AJ90" s="279">
        <f t="shared" si="15"/>
        <v>0</v>
      </c>
      <c r="AK90" s="279">
        <f t="shared" si="16"/>
        <v>0</v>
      </c>
      <c r="AL90" s="279">
        <f t="shared" si="12"/>
        <v>0</v>
      </c>
      <c r="AM90" s="279">
        <f t="shared" si="12"/>
        <v>0</v>
      </c>
      <c r="AN90" s="279">
        <f t="shared" si="12"/>
        <v>0</v>
      </c>
      <c r="AO90" s="279">
        <f t="shared" ref="AO90:AT114" si="26">ROUND(J90*$B90/12,2)</f>
        <v>0</v>
      </c>
      <c r="AP90" s="279">
        <f t="shared" si="26"/>
        <v>0</v>
      </c>
      <c r="AQ90" s="279">
        <f t="shared" si="26"/>
        <v>0</v>
      </c>
      <c r="AR90" s="279">
        <f t="shared" si="26"/>
        <v>0</v>
      </c>
      <c r="AS90" s="279">
        <f t="shared" si="26"/>
        <v>0</v>
      </c>
      <c r="AT90" s="279">
        <f t="shared" si="26"/>
        <v>0</v>
      </c>
      <c r="AU90" s="280">
        <f t="shared" si="22"/>
        <v>0</v>
      </c>
      <c r="AV90" s="280">
        <f t="shared" si="23"/>
        <v>0</v>
      </c>
      <c r="AW90" s="280">
        <f t="shared" si="23"/>
        <v>0</v>
      </c>
      <c r="AX90" s="280">
        <f t="shared" si="23"/>
        <v>0</v>
      </c>
      <c r="AY90" s="280">
        <f t="shared" si="23"/>
        <v>0</v>
      </c>
      <c r="AZ90" s="280">
        <f t="shared" si="17"/>
        <v>7.57</v>
      </c>
      <c r="BA90" s="280">
        <f t="shared" si="18"/>
        <v>7.57</v>
      </c>
      <c r="BB90" s="280">
        <f t="shared" si="19"/>
        <v>7.57</v>
      </c>
      <c r="BC90" s="280">
        <f t="shared" si="13"/>
        <v>7.57</v>
      </c>
      <c r="BD90" s="280">
        <f t="shared" si="13"/>
        <v>7.57</v>
      </c>
      <c r="BE90" s="280">
        <f t="shared" si="13"/>
        <v>7.57</v>
      </c>
      <c r="BF90" s="280">
        <f t="shared" ref="BF90:BK105" si="27">ROUND(AA90*$C90/12,2)</f>
        <v>7.57</v>
      </c>
      <c r="BG90" s="280">
        <f t="shared" si="27"/>
        <v>7.57</v>
      </c>
      <c r="BH90" s="280">
        <f t="shared" si="27"/>
        <v>7.57</v>
      </c>
      <c r="BI90" s="280">
        <f t="shared" si="27"/>
        <v>7.57</v>
      </c>
      <c r="BJ90" s="280">
        <f t="shared" si="27"/>
        <v>7.57</v>
      </c>
      <c r="BK90" s="280">
        <f t="shared" si="27"/>
        <v>7.57</v>
      </c>
      <c r="BL90" s="279">
        <f t="shared" si="24"/>
        <v>90.839999999999975</v>
      </c>
    </row>
    <row r="91" spans="1:66" x14ac:dyDescent="0.25">
      <c r="A91" s="268" t="s">
        <v>199</v>
      </c>
      <c r="B91" s="175">
        <v>4.1700000000000001E-2</v>
      </c>
      <c r="C91" s="294">
        <v>3.1699999999999999E-2</v>
      </c>
      <c r="D91" s="272">
        <v>139656667.53</v>
      </c>
      <c r="E91" s="272">
        <v>139600799.19999999</v>
      </c>
      <c r="F91" s="272">
        <v>139612034.52000001</v>
      </c>
      <c r="G91" s="272">
        <v>139812092.52000001</v>
      </c>
      <c r="H91" s="272">
        <v>139896912.22</v>
      </c>
      <c r="I91" s="272">
        <v>139929309.5</v>
      </c>
      <c r="J91" s="272">
        <v>139929309.5</v>
      </c>
      <c r="K91" s="272">
        <v>139929309.5</v>
      </c>
      <c r="L91" s="272">
        <v>139929309.5</v>
      </c>
      <c r="M91" s="272">
        <v>139929309.5</v>
      </c>
      <c r="N91" s="272">
        <v>139929309.5</v>
      </c>
      <c r="O91" s="272">
        <v>139929309.5</v>
      </c>
      <c r="P91" s="272">
        <f t="shared" si="20"/>
        <v>1678083672.49</v>
      </c>
      <c r="Q91" s="272">
        <v>139929309.5</v>
      </c>
      <c r="R91" s="272">
        <v>140007138.23500001</v>
      </c>
      <c r="S91" s="272">
        <v>140084966.97</v>
      </c>
      <c r="T91" s="272">
        <v>140084966.97</v>
      </c>
      <c r="U91" s="272">
        <v>140084966.97</v>
      </c>
      <c r="V91" s="272">
        <v>140084966.97</v>
      </c>
      <c r="W91" s="272">
        <v>140084966.97</v>
      </c>
      <c r="X91" s="272">
        <v>140084966.97</v>
      </c>
      <c r="Y91" s="272">
        <v>140084966.97</v>
      </c>
      <c r="Z91" s="272">
        <v>140084966.97</v>
      </c>
      <c r="AA91" s="272">
        <v>140084966.97</v>
      </c>
      <c r="AB91" s="272">
        <v>140084966.97</v>
      </c>
      <c r="AC91" s="272">
        <v>140084966.97</v>
      </c>
      <c r="AD91" s="272">
        <v>140084966.97</v>
      </c>
      <c r="AE91" s="272">
        <v>140084966.97</v>
      </c>
      <c r="AF91" s="272">
        <v>140084966.97</v>
      </c>
      <c r="AG91" s="170">
        <f t="shared" si="21"/>
        <v>1681019603.6400001</v>
      </c>
      <c r="AI91" s="279">
        <f t="shared" si="14"/>
        <v>485306.92</v>
      </c>
      <c r="AJ91" s="279">
        <f t="shared" si="15"/>
        <v>485112.78</v>
      </c>
      <c r="AK91" s="279">
        <f t="shared" si="16"/>
        <v>485151.82</v>
      </c>
      <c r="AL91" s="279">
        <f t="shared" ref="AL91:AL116" si="28">ROUND(G91*$B91/12,2)</f>
        <v>485847.02</v>
      </c>
      <c r="AM91" s="279">
        <f t="shared" ref="AM91:AM116" si="29">ROUND(H91*$B91/12,2)</f>
        <v>486141.77</v>
      </c>
      <c r="AN91" s="279">
        <f t="shared" ref="AN91:AN116" si="30">ROUND(I91*$B91/12,2)</f>
        <v>486254.35</v>
      </c>
      <c r="AO91" s="279">
        <f t="shared" si="26"/>
        <v>486254.35</v>
      </c>
      <c r="AP91" s="279">
        <f t="shared" si="26"/>
        <v>486254.35</v>
      </c>
      <c r="AQ91" s="279">
        <f t="shared" si="26"/>
        <v>486254.35</v>
      </c>
      <c r="AR91" s="279">
        <f t="shared" si="26"/>
        <v>486254.35</v>
      </c>
      <c r="AS91" s="279">
        <f t="shared" si="26"/>
        <v>486254.35</v>
      </c>
      <c r="AT91" s="279">
        <f t="shared" si="26"/>
        <v>486254.35</v>
      </c>
      <c r="AU91" s="280">
        <f t="shared" si="22"/>
        <v>5831340.7599999988</v>
      </c>
      <c r="AV91" s="280">
        <f t="shared" si="23"/>
        <v>486254.35</v>
      </c>
      <c r="AW91" s="280">
        <f t="shared" si="23"/>
        <v>486524.81</v>
      </c>
      <c r="AX91" s="280">
        <f t="shared" si="23"/>
        <v>486795.26</v>
      </c>
      <c r="AY91" s="280">
        <f t="shared" si="23"/>
        <v>486795.26</v>
      </c>
      <c r="AZ91" s="280">
        <f t="shared" si="17"/>
        <v>370057.79</v>
      </c>
      <c r="BA91" s="280">
        <f t="shared" si="18"/>
        <v>370057.79</v>
      </c>
      <c r="BB91" s="280">
        <f t="shared" si="19"/>
        <v>370057.79</v>
      </c>
      <c r="BC91" s="280">
        <f t="shared" ref="BC91:BC112" si="31">ROUND(X91*$C91/12,2)</f>
        <v>370057.79</v>
      </c>
      <c r="BD91" s="280">
        <f t="shared" ref="BD91:BD112" si="32">ROUND(Y91*$C91/12,2)</f>
        <v>370057.79</v>
      </c>
      <c r="BE91" s="280">
        <f t="shared" ref="BE91:BE112" si="33">ROUND(Z91*$C91/12,2)</f>
        <v>370057.79</v>
      </c>
      <c r="BF91" s="280">
        <f t="shared" si="27"/>
        <v>370057.79</v>
      </c>
      <c r="BG91" s="280">
        <f t="shared" si="27"/>
        <v>370057.79</v>
      </c>
      <c r="BH91" s="280">
        <f t="shared" si="27"/>
        <v>370057.79</v>
      </c>
      <c r="BI91" s="280">
        <f t="shared" si="27"/>
        <v>370057.79</v>
      </c>
      <c r="BJ91" s="280">
        <f t="shared" si="27"/>
        <v>370057.79</v>
      </c>
      <c r="BK91" s="280">
        <f t="shared" si="27"/>
        <v>370057.79</v>
      </c>
      <c r="BL91" s="279">
        <f t="shared" si="24"/>
        <v>4440693.4799999995</v>
      </c>
    </row>
    <row r="92" spans="1:66" x14ac:dyDescent="0.25">
      <c r="A92" s="268" t="s">
        <v>581</v>
      </c>
      <c r="B92" s="175">
        <v>0</v>
      </c>
      <c r="C92" s="294">
        <v>3.1699999999999999E-2</v>
      </c>
      <c r="D92" s="272">
        <v>0</v>
      </c>
      <c r="E92" s="272">
        <v>0</v>
      </c>
      <c r="F92" s="272">
        <v>0</v>
      </c>
      <c r="G92" s="272">
        <v>0</v>
      </c>
      <c r="H92" s="272">
        <v>0</v>
      </c>
      <c r="I92" s="272">
        <v>0</v>
      </c>
      <c r="J92" s="272">
        <v>0</v>
      </c>
      <c r="K92" s="272">
        <v>0</v>
      </c>
      <c r="L92" s="272">
        <v>0</v>
      </c>
      <c r="M92" s="272">
        <v>0</v>
      </c>
      <c r="N92" s="272">
        <v>0</v>
      </c>
      <c r="O92" s="272">
        <v>0</v>
      </c>
      <c r="P92" s="272">
        <f t="shared" si="20"/>
        <v>0</v>
      </c>
      <c r="Q92" s="272">
        <v>0</v>
      </c>
      <c r="R92" s="272">
        <v>0</v>
      </c>
      <c r="S92" s="272">
        <v>0</v>
      </c>
      <c r="T92" s="272">
        <v>0</v>
      </c>
      <c r="U92" s="272">
        <v>0</v>
      </c>
      <c r="V92" s="272">
        <v>0</v>
      </c>
      <c r="W92" s="272">
        <v>0</v>
      </c>
      <c r="X92" s="272">
        <v>0</v>
      </c>
      <c r="Y92" s="272">
        <v>0</v>
      </c>
      <c r="Z92" s="272">
        <v>0</v>
      </c>
      <c r="AA92" s="272">
        <v>0</v>
      </c>
      <c r="AB92" s="272">
        <v>0</v>
      </c>
      <c r="AC92" s="272">
        <v>0</v>
      </c>
      <c r="AD92" s="272">
        <v>0</v>
      </c>
      <c r="AE92" s="272">
        <v>0</v>
      </c>
      <c r="AF92" s="272">
        <v>0</v>
      </c>
      <c r="AG92" s="170">
        <f t="shared" si="21"/>
        <v>0</v>
      </c>
      <c r="AI92" s="279">
        <f t="shared" si="14"/>
        <v>0</v>
      </c>
      <c r="AJ92" s="279">
        <f t="shared" si="15"/>
        <v>0</v>
      </c>
      <c r="AK92" s="279">
        <f t="shared" si="16"/>
        <v>0</v>
      </c>
      <c r="AL92" s="279">
        <f t="shared" si="28"/>
        <v>0</v>
      </c>
      <c r="AM92" s="279">
        <f t="shared" si="29"/>
        <v>0</v>
      </c>
      <c r="AN92" s="279">
        <f t="shared" si="30"/>
        <v>0</v>
      </c>
      <c r="AO92" s="279">
        <f t="shared" si="26"/>
        <v>0</v>
      </c>
      <c r="AP92" s="279">
        <f t="shared" si="26"/>
        <v>0</v>
      </c>
      <c r="AQ92" s="279">
        <f t="shared" si="26"/>
        <v>0</v>
      </c>
      <c r="AR92" s="279">
        <f t="shared" si="26"/>
        <v>0</v>
      </c>
      <c r="AS92" s="279">
        <f t="shared" si="26"/>
        <v>0</v>
      </c>
      <c r="AT92" s="279">
        <f t="shared" si="26"/>
        <v>0</v>
      </c>
      <c r="AU92" s="280">
        <f t="shared" si="22"/>
        <v>0</v>
      </c>
      <c r="AV92" s="280">
        <f t="shared" si="23"/>
        <v>0</v>
      </c>
      <c r="AW92" s="280">
        <f t="shared" si="23"/>
        <v>0</v>
      </c>
      <c r="AX92" s="280">
        <f t="shared" si="23"/>
        <v>0</v>
      </c>
      <c r="AY92" s="280">
        <f t="shared" si="23"/>
        <v>0</v>
      </c>
      <c r="AZ92" s="280">
        <f t="shared" si="17"/>
        <v>0</v>
      </c>
      <c r="BA92" s="280">
        <f t="shared" si="18"/>
        <v>0</v>
      </c>
      <c r="BB92" s="280">
        <f t="shared" si="19"/>
        <v>0</v>
      </c>
      <c r="BC92" s="280">
        <f t="shared" si="31"/>
        <v>0</v>
      </c>
      <c r="BD92" s="280">
        <f t="shared" si="32"/>
        <v>0</v>
      </c>
      <c r="BE92" s="280">
        <f t="shared" si="33"/>
        <v>0</v>
      </c>
      <c r="BF92" s="280">
        <f t="shared" si="27"/>
        <v>0</v>
      </c>
      <c r="BG92" s="280">
        <f t="shared" si="27"/>
        <v>0</v>
      </c>
      <c r="BH92" s="280">
        <f t="shared" si="27"/>
        <v>0</v>
      </c>
      <c r="BI92" s="280">
        <f t="shared" si="27"/>
        <v>0</v>
      </c>
      <c r="BJ92" s="280">
        <f t="shared" si="27"/>
        <v>0</v>
      </c>
      <c r="BK92" s="280">
        <f t="shared" si="27"/>
        <v>0</v>
      </c>
      <c r="BL92" s="279">
        <f t="shared" si="24"/>
        <v>0</v>
      </c>
      <c r="BN92" s="279">
        <f>BL92</f>
        <v>0</v>
      </c>
    </row>
    <row r="93" spans="1:66" x14ac:dyDescent="0.25">
      <c r="A93" s="268" t="s">
        <v>200</v>
      </c>
      <c r="B93" s="175">
        <v>4.1700000000000001E-2</v>
      </c>
      <c r="C93" s="294">
        <v>3.1699999999999999E-2</v>
      </c>
      <c r="D93" s="272">
        <v>1047185.25</v>
      </c>
      <c r="E93" s="272">
        <v>1047185.25</v>
      </c>
      <c r="F93" s="272">
        <v>1047185.25</v>
      </c>
      <c r="G93" s="272">
        <v>1047185.25</v>
      </c>
      <c r="H93" s="272">
        <v>1047185.25</v>
      </c>
      <c r="I93" s="272">
        <v>1047185.25</v>
      </c>
      <c r="J93" s="272">
        <v>1080022.4850000001</v>
      </c>
      <c r="K93" s="272">
        <v>1112859.72</v>
      </c>
      <c r="L93" s="272">
        <v>1112859.72</v>
      </c>
      <c r="M93" s="272">
        <v>1112859.72</v>
      </c>
      <c r="N93" s="272">
        <v>1112859.72</v>
      </c>
      <c r="O93" s="272">
        <v>1112859.72</v>
      </c>
      <c r="P93" s="272">
        <f t="shared" si="20"/>
        <v>12927432.585000003</v>
      </c>
      <c r="Q93" s="272">
        <v>1112859.72</v>
      </c>
      <c r="R93" s="272">
        <v>1112859.72</v>
      </c>
      <c r="S93" s="272">
        <v>1112859.72</v>
      </c>
      <c r="T93" s="272">
        <v>1112859.72</v>
      </c>
      <c r="U93" s="272">
        <v>1112859.72</v>
      </c>
      <c r="V93" s="272">
        <v>1112859.72</v>
      </c>
      <c r="W93" s="272">
        <v>1112859.72</v>
      </c>
      <c r="X93" s="272">
        <v>1112859.72</v>
      </c>
      <c r="Y93" s="272">
        <v>1112859.72</v>
      </c>
      <c r="Z93" s="272">
        <v>1112859.72</v>
      </c>
      <c r="AA93" s="272">
        <v>1112859.72</v>
      </c>
      <c r="AB93" s="272">
        <v>1112859.72</v>
      </c>
      <c r="AC93" s="272">
        <v>1112859.72</v>
      </c>
      <c r="AD93" s="272">
        <v>1112859.72</v>
      </c>
      <c r="AE93" s="272">
        <v>1112859.72</v>
      </c>
      <c r="AF93" s="272">
        <v>1112859.72</v>
      </c>
      <c r="AG93" s="170">
        <f t="shared" si="21"/>
        <v>13354316.640000002</v>
      </c>
      <c r="AI93" s="279">
        <f t="shared" si="14"/>
        <v>3638.97</v>
      </c>
      <c r="AJ93" s="279">
        <f t="shared" si="15"/>
        <v>3638.97</v>
      </c>
      <c r="AK93" s="279">
        <f t="shared" si="16"/>
        <v>3638.97</v>
      </c>
      <c r="AL93" s="279">
        <f t="shared" si="28"/>
        <v>3638.97</v>
      </c>
      <c r="AM93" s="279">
        <f t="shared" si="29"/>
        <v>3638.97</v>
      </c>
      <c r="AN93" s="279">
        <f t="shared" si="30"/>
        <v>3638.97</v>
      </c>
      <c r="AO93" s="279">
        <f t="shared" si="26"/>
        <v>3753.08</v>
      </c>
      <c r="AP93" s="279">
        <f t="shared" si="26"/>
        <v>3867.19</v>
      </c>
      <c r="AQ93" s="279">
        <f t="shared" si="26"/>
        <v>3867.19</v>
      </c>
      <c r="AR93" s="279">
        <f t="shared" si="26"/>
        <v>3867.19</v>
      </c>
      <c r="AS93" s="279">
        <f t="shared" si="26"/>
        <v>3867.19</v>
      </c>
      <c r="AT93" s="279">
        <f t="shared" si="26"/>
        <v>3867.19</v>
      </c>
      <c r="AU93" s="280">
        <f t="shared" si="22"/>
        <v>44922.850000000006</v>
      </c>
      <c r="AV93" s="280">
        <f t="shared" si="23"/>
        <v>3867.19</v>
      </c>
      <c r="AW93" s="280">
        <f t="shared" si="23"/>
        <v>3867.19</v>
      </c>
      <c r="AX93" s="280">
        <f t="shared" si="23"/>
        <v>3867.19</v>
      </c>
      <c r="AY93" s="280">
        <f t="shared" si="23"/>
        <v>3867.19</v>
      </c>
      <c r="AZ93" s="280">
        <f t="shared" si="17"/>
        <v>2939.8</v>
      </c>
      <c r="BA93" s="280">
        <f t="shared" si="18"/>
        <v>2939.8</v>
      </c>
      <c r="BB93" s="280">
        <f t="shared" si="19"/>
        <v>2939.8</v>
      </c>
      <c r="BC93" s="280">
        <f t="shared" si="31"/>
        <v>2939.8</v>
      </c>
      <c r="BD93" s="280">
        <f t="shared" si="32"/>
        <v>2939.8</v>
      </c>
      <c r="BE93" s="280">
        <f t="shared" si="33"/>
        <v>2939.8</v>
      </c>
      <c r="BF93" s="280">
        <f t="shared" si="27"/>
        <v>2939.8</v>
      </c>
      <c r="BG93" s="280">
        <f t="shared" si="27"/>
        <v>2939.8</v>
      </c>
      <c r="BH93" s="280">
        <f t="shared" si="27"/>
        <v>2939.8</v>
      </c>
      <c r="BI93" s="280">
        <f t="shared" si="27"/>
        <v>2939.8</v>
      </c>
      <c r="BJ93" s="280">
        <f t="shared" si="27"/>
        <v>2939.8</v>
      </c>
      <c r="BK93" s="280">
        <f t="shared" si="27"/>
        <v>2939.8</v>
      </c>
      <c r="BL93" s="279">
        <f t="shared" si="24"/>
        <v>35277.599999999999</v>
      </c>
      <c r="BN93" s="279">
        <f>BL93</f>
        <v>35277.599999999999</v>
      </c>
    </row>
    <row r="94" spans="1:66" x14ac:dyDescent="0.25">
      <c r="A94" s="268" t="s">
        <v>201</v>
      </c>
      <c r="B94" s="175">
        <v>1.6500000000000001E-2</v>
      </c>
      <c r="C94" s="294">
        <v>3.39E-2</v>
      </c>
      <c r="D94" s="272">
        <v>132888809.72</v>
      </c>
      <c r="E94" s="272">
        <v>132874474.22</v>
      </c>
      <c r="F94" s="272">
        <v>132910419.56</v>
      </c>
      <c r="G94" s="272">
        <v>132979732.84</v>
      </c>
      <c r="H94" s="272">
        <v>133316626.01000001</v>
      </c>
      <c r="I94" s="272">
        <v>133619654.79000001</v>
      </c>
      <c r="J94" s="272">
        <v>133619158.34999999</v>
      </c>
      <c r="K94" s="272">
        <v>133619158.34999999</v>
      </c>
      <c r="L94" s="272">
        <v>133786202.85499999</v>
      </c>
      <c r="M94" s="272">
        <v>134035434.37</v>
      </c>
      <c r="N94" s="272">
        <v>134263498.26999998</v>
      </c>
      <c r="O94" s="272">
        <v>134513270.94499999</v>
      </c>
      <c r="P94" s="272">
        <f t="shared" si="20"/>
        <v>1602426440.28</v>
      </c>
      <c r="Q94" s="272">
        <v>134609655.30499998</v>
      </c>
      <c r="R94" s="272">
        <v>133951749.72499999</v>
      </c>
      <c r="S94" s="272">
        <v>133357461.245</v>
      </c>
      <c r="T94" s="272">
        <v>133403405.55500002</v>
      </c>
      <c r="U94" s="272">
        <v>133291213.23500001</v>
      </c>
      <c r="V94" s="272">
        <v>133180155.81000002</v>
      </c>
      <c r="W94" s="272">
        <v>133700511.06500003</v>
      </c>
      <c r="X94" s="272">
        <v>134098800.63000001</v>
      </c>
      <c r="Y94" s="272">
        <v>133945778.31500003</v>
      </c>
      <c r="Z94" s="272">
        <v>133918096.93500005</v>
      </c>
      <c r="AA94" s="272">
        <v>135546395.95000005</v>
      </c>
      <c r="AB94" s="272">
        <v>136725325.55500001</v>
      </c>
      <c r="AC94" s="272">
        <v>136262693.49500003</v>
      </c>
      <c r="AD94" s="272">
        <v>135604787.91500005</v>
      </c>
      <c r="AE94" s="272">
        <v>134897995.41500008</v>
      </c>
      <c r="AF94" s="272">
        <v>134831435.70500007</v>
      </c>
      <c r="AG94" s="170">
        <f t="shared" si="21"/>
        <v>1616003190.0250003</v>
      </c>
      <c r="AI94" s="279">
        <f t="shared" si="14"/>
        <v>182722.11</v>
      </c>
      <c r="AJ94" s="279">
        <f t="shared" si="15"/>
        <v>182702.4</v>
      </c>
      <c r="AK94" s="279">
        <f t="shared" si="16"/>
        <v>182751.83</v>
      </c>
      <c r="AL94" s="279">
        <f t="shared" si="28"/>
        <v>182847.13</v>
      </c>
      <c r="AM94" s="279">
        <f t="shared" si="29"/>
        <v>183310.36</v>
      </c>
      <c r="AN94" s="279">
        <f t="shared" si="30"/>
        <v>183727.03</v>
      </c>
      <c r="AO94" s="279">
        <f t="shared" si="26"/>
        <v>183726.34</v>
      </c>
      <c r="AP94" s="279">
        <f t="shared" si="26"/>
        <v>183726.34</v>
      </c>
      <c r="AQ94" s="279">
        <f t="shared" si="26"/>
        <v>183956.03</v>
      </c>
      <c r="AR94" s="279">
        <f t="shared" si="26"/>
        <v>184298.72</v>
      </c>
      <c r="AS94" s="279">
        <f t="shared" si="26"/>
        <v>184612.31</v>
      </c>
      <c r="AT94" s="279">
        <f t="shared" si="26"/>
        <v>184955.75</v>
      </c>
      <c r="AU94" s="280">
        <f t="shared" si="22"/>
        <v>2203336.35</v>
      </c>
      <c r="AV94" s="280">
        <f t="shared" si="23"/>
        <v>185088.28</v>
      </c>
      <c r="AW94" s="280">
        <f t="shared" si="23"/>
        <v>184183.66</v>
      </c>
      <c r="AX94" s="280">
        <f t="shared" si="23"/>
        <v>183366.51</v>
      </c>
      <c r="AY94" s="280">
        <f t="shared" si="23"/>
        <v>183429.68</v>
      </c>
      <c r="AZ94" s="280">
        <f t="shared" si="17"/>
        <v>376547.68</v>
      </c>
      <c r="BA94" s="280">
        <f t="shared" si="18"/>
        <v>376233.94</v>
      </c>
      <c r="BB94" s="280">
        <f t="shared" si="19"/>
        <v>377703.94</v>
      </c>
      <c r="BC94" s="280">
        <f t="shared" si="31"/>
        <v>378829.11</v>
      </c>
      <c r="BD94" s="280">
        <f t="shared" si="32"/>
        <v>378396.82</v>
      </c>
      <c r="BE94" s="280">
        <f t="shared" si="33"/>
        <v>378318.62</v>
      </c>
      <c r="BF94" s="280">
        <f t="shared" si="27"/>
        <v>382918.57</v>
      </c>
      <c r="BG94" s="280">
        <f t="shared" si="27"/>
        <v>386249.04</v>
      </c>
      <c r="BH94" s="280">
        <f t="shared" si="27"/>
        <v>384942.11</v>
      </c>
      <c r="BI94" s="280">
        <f t="shared" si="27"/>
        <v>383083.53</v>
      </c>
      <c r="BJ94" s="280">
        <f t="shared" si="27"/>
        <v>381086.84</v>
      </c>
      <c r="BK94" s="280">
        <f t="shared" si="27"/>
        <v>380898.81</v>
      </c>
      <c r="BL94" s="279">
        <f t="shared" si="24"/>
        <v>4565209.0099999988</v>
      </c>
    </row>
    <row r="95" spans="1:66" x14ac:dyDescent="0.25">
      <c r="A95" s="268" t="s">
        <v>582</v>
      </c>
      <c r="B95" s="175">
        <v>0</v>
      </c>
      <c r="C95" s="294">
        <v>3.39E-2</v>
      </c>
      <c r="D95" s="272">
        <v>0</v>
      </c>
      <c r="E95" s="272">
        <v>0</v>
      </c>
      <c r="F95" s="272">
        <v>0</v>
      </c>
      <c r="G95" s="272">
        <v>0</v>
      </c>
      <c r="H95" s="272">
        <v>0</v>
      </c>
      <c r="I95" s="272">
        <v>0</v>
      </c>
      <c r="J95" s="272">
        <v>0</v>
      </c>
      <c r="K95" s="272">
        <v>0</v>
      </c>
      <c r="L95" s="272">
        <v>0</v>
      </c>
      <c r="M95" s="272">
        <v>0</v>
      </c>
      <c r="N95" s="272">
        <v>0</v>
      </c>
      <c r="O95" s="272">
        <v>0</v>
      </c>
      <c r="P95" s="272">
        <f t="shared" si="20"/>
        <v>0</v>
      </c>
      <c r="Q95" s="272">
        <v>0</v>
      </c>
      <c r="R95" s="272">
        <v>0</v>
      </c>
      <c r="S95" s="272">
        <v>0</v>
      </c>
      <c r="T95" s="272">
        <v>0</v>
      </c>
      <c r="U95" s="272">
        <v>0</v>
      </c>
      <c r="V95" s="272">
        <v>0</v>
      </c>
      <c r="W95" s="272">
        <v>0</v>
      </c>
      <c r="X95" s="272">
        <v>0</v>
      </c>
      <c r="Y95" s="272">
        <v>0</v>
      </c>
      <c r="Z95" s="272">
        <v>0</v>
      </c>
      <c r="AA95" s="272">
        <v>0</v>
      </c>
      <c r="AB95" s="272">
        <v>0</v>
      </c>
      <c r="AC95" s="272">
        <v>0</v>
      </c>
      <c r="AD95" s="272">
        <v>0</v>
      </c>
      <c r="AE95" s="272">
        <v>0</v>
      </c>
      <c r="AF95" s="272">
        <v>0</v>
      </c>
      <c r="AG95" s="170">
        <f t="shared" si="21"/>
        <v>0</v>
      </c>
      <c r="AI95" s="279">
        <f t="shared" ref="AI95:AI117" si="34">ROUND(D95*$B95/12,2)</f>
        <v>0</v>
      </c>
      <c r="AJ95" s="279">
        <f t="shared" ref="AJ95:AJ117" si="35">ROUND(E95*$B95/12,2)</f>
        <v>0</v>
      </c>
      <c r="AK95" s="279">
        <f t="shared" ref="AK95:AK117" si="36">ROUND(F95*$B95/12,2)</f>
        <v>0</v>
      </c>
      <c r="AL95" s="279">
        <f t="shared" si="28"/>
        <v>0</v>
      </c>
      <c r="AM95" s="279">
        <f t="shared" si="29"/>
        <v>0</v>
      </c>
      <c r="AN95" s="279">
        <f t="shared" si="30"/>
        <v>0</v>
      </c>
      <c r="AO95" s="279">
        <f t="shared" si="26"/>
        <v>0</v>
      </c>
      <c r="AP95" s="279">
        <f t="shared" si="26"/>
        <v>0</v>
      </c>
      <c r="AQ95" s="279">
        <f t="shared" si="26"/>
        <v>0</v>
      </c>
      <c r="AR95" s="279">
        <f t="shared" si="26"/>
        <v>0</v>
      </c>
      <c r="AS95" s="279">
        <f t="shared" si="26"/>
        <v>0</v>
      </c>
      <c r="AT95" s="279">
        <f t="shared" si="26"/>
        <v>0</v>
      </c>
      <c r="AU95" s="280">
        <f t="shared" si="22"/>
        <v>0</v>
      </c>
      <c r="AV95" s="280">
        <f t="shared" ref="AV95:AY110" si="37">ROUND(Q95*$B95/12,2)</f>
        <v>0</v>
      </c>
      <c r="AW95" s="280">
        <f t="shared" si="37"/>
        <v>0</v>
      </c>
      <c r="AX95" s="280">
        <f t="shared" si="37"/>
        <v>0</v>
      </c>
      <c r="AY95" s="280">
        <f t="shared" si="37"/>
        <v>0</v>
      </c>
      <c r="AZ95" s="280">
        <f t="shared" ref="AZ95:AZ112" si="38">ROUND(U95*$C95/12,2)</f>
        <v>0</v>
      </c>
      <c r="BA95" s="280">
        <f t="shared" ref="BA95:BA112" si="39">ROUND(V95*$C95/12,2)</f>
        <v>0</v>
      </c>
      <c r="BB95" s="280">
        <f t="shared" ref="BB95:BB112" si="40">ROUND(W95*$C95/12,2)</f>
        <v>0</v>
      </c>
      <c r="BC95" s="280">
        <f t="shared" si="31"/>
        <v>0</v>
      </c>
      <c r="BD95" s="280">
        <f t="shared" si="32"/>
        <v>0</v>
      </c>
      <c r="BE95" s="280">
        <f t="shared" si="33"/>
        <v>0</v>
      </c>
      <c r="BF95" s="280">
        <f t="shared" si="27"/>
        <v>0</v>
      </c>
      <c r="BG95" s="280">
        <f t="shared" si="27"/>
        <v>0</v>
      </c>
      <c r="BH95" s="280">
        <f t="shared" si="27"/>
        <v>0</v>
      </c>
      <c r="BI95" s="280">
        <f t="shared" si="27"/>
        <v>0</v>
      </c>
      <c r="BJ95" s="280">
        <f t="shared" si="27"/>
        <v>0</v>
      </c>
      <c r="BK95" s="280">
        <f t="shared" si="27"/>
        <v>0</v>
      </c>
      <c r="BL95" s="279">
        <f t="shared" si="24"/>
        <v>0</v>
      </c>
      <c r="BN95" s="279">
        <f>BL95</f>
        <v>0</v>
      </c>
    </row>
    <row r="96" spans="1:66" x14ac:dyDescent="0.25">
      <c r="A96" s="268" t="s">
        <v>202</v>
      </c>
      <c r="B96" s="175">
        <v>1.6500000000000001E-2</v>
      </c>
      <c r="C96" s="294">
        <v>3.39E-2</v>
      </c>
      <c r="D96" s="272">
        <v>144285636.30000001</v>
      </c>
      <c r="E96" s="272">
        <v>144285636.30000001</v>
      </c>
      <c r="F96" s="272">
        <v>144285636.30000001</v>
      </c>
      <c r="G96" s="272">
        <v>144285636.30000001</v>
      </c>
      <c r="H96" s="272">
        <v>144285636.30000001</v>
      </c>
      <c r="I96" s="272">
        <v>144285636.30000001</v>
      </c>
      <c r="J96" s="272">
        <v>144722406.41500002</v>
      </c>
      <c r="K96" s="272">
        <v>145159176.53</v>
      </c>
      <c r="L96" s="272">
        <v>145159176.53</v>
      </c>
      <c r="M96" s="272">
        <v>145159176.53</v>
      </c>
      <c r="N96" s="272">
        <v>145159176.53</v>
      </c>
      <c r="O96" s="272">
        <v>145159176.53</v>
      </c>
      <c r="P96" s="272">
        <f t="shared" si="20"/>
        <v>1736232106.8649998</v>
      </c>
      <c r="Q96" s="272">
        <v>145159176.53</v>
      </c>
      <c r="R96" s="272">
        <v>145159176.53</v>
      </c>
      <c r="S96" s="272">
        <v>145159176.53</v>
      </c>
      <c r="T96" s="272">
        <v>145159176.53</v>
      </c>
      <c r="U96" s="272">
        <v>145159176.53</v>
      </c>
      <c r="V96" s="272">
        <v>145159176.53</v>
      </c>
      <c r="W96" s="272">
        <v>145159176.53</v>
      </c>
      <c r="X96" s="272">
        <v>145159176.53</v>
      </c>
      <c r="Y96" s="272">
        <v>145159176.53</v>
      </c>
      <c r="Z96" s="272">
        <v>145159176.53</v>
      </c>
      <c r="AA96" s="272">
        <v>145159176.53</v>
      </c>
      <c r="AB96" s="272">
        <v>145159176.53</v>
      </c>
      <c r="AC96" s="272">
        <v>145159176.53</v>
      </c>
      <c r="AD96" s="272">
        <v>145159176.53</v>
      </c>
      <c r="AE96" s="272">
        <v>145159176.53</v>
      </c>
      <c r="AF96" s="272">
        <v>145159176.53</v>
      </c>
      <c r="AG96" s="170">
        <f t="shared" si="21"/>
        <v>1741910118.3599999</v>
      </c>
      <c r="AI96" s="279">
        <f t="shared" si="34"/>
        <v>198392.75</v>
      </c>
      <c r="AJ96" s="279">
        <f t="shared" si="35"/>
        <v>198392.75</v>
      </c>
      <c r="AK96" s="279">
        <f t="shared" si="36"/>
        <v>198392.75</v>
      </c>
      <c r="AL96" s="279">
        <f t="shared" si="28"/>
        <v>198392.75</v>
      </c>
      <c r="AM96" s="279">
        <f t="shared" si="29"/>
        <v>198392.75</v>
      </c>
      <c r="AN96" s="279">
        <f t="shared" si="30"/>
        <v>198392.75</v>
      </c>
      <c r="AO96" s="279">
        <f t="shared" si="26"/>
        <v>198993.31</v>
      </c>
      <c r="AP96" s="279">
        <f t="shared" si="26"/>
        <v>199593.87</v>
      </c>
      <c r="AQ96" s="279">
        <f t="shared" si="26"/>
        <v>199593.87</v>
      </c>
      <c r="AR96" s="279">
        <f t="shared" si="26"/>
        <v>199593.87</v>
      </c>
      <c r="AS96" s="279">
        <f t="shared" si="26"/>
        <v>199593.87</v>
      </c>
      <c r="AT96" s="279">
        <f t="shared" si="26"/>
        <v>199593.87</v>
      </c>
      <c r="AU96" s="280">
        <f t="shared" si="22"/>
        <v>2387319.1600000006</v>
      </c>
      <c r="AV96" s="280">
        <f t="shared" si="37"/>
        <v>199593.87</v>
      </c>
      <c r="AW96" s="280">
        <f t="shared" si="37"/>
        <v>199593.87</v>
      </c>
      <c r="AX96" s="280">
        <f t="shared" si="37"/>
        <v>199593.87</v>
      </c>
      <c r="AY96" s="280">
        <f t="shared" si="37"/>
        <v>199593.87</v>
      </c>
      <c r="AZ96" s="280">
        <f t="shared" si="38"/>
        <v>410074.67</v>
      </c>
      <c r="BA96" s="280">
        <f t="shared" si="39"/>
        <v>410074.67</v>
      </c>
      <c r="BB96" s="280">
        <f t="shared" si="40"/>
        <v>410074.67</v>
      </c>
      <c r="BC96" s="280">
        <f t="shared" si="31"/>
        <v>410074.67</v>
      </c>
      <c r="BD96" s="280">
        <f t="shared" si="32"/>
        <v>410074.67</v>
      </c>
      <c r="BE96" s="280">
        <f t="shared" si="33"/>
        <v>410074.67</v>
      </c>
      <c r="BF96" s="280">
        <f t="shared" si="27"/>
        <v>410074.67</v>
      </c>
      <c r="BG96" s="280">
        <f t="shared" si="27"/>
        <v>410074.67</v>
      </c>
      <c r="BH96" s="280">
        <f t="shared" si="27"/>
        <v>410074.67</v>
      </c>
      <c r="BI96" s="280">
        <f t="shared" si="27"/>
        <v>410074.67</v>
      </c>
      <c r="BJ96" s="280">
        <f t="shared" si="27"/>
        <v>410074.67</v>
      </c>
      <c r="BK96" s="280">
        <f t="shared" si="27"/>
        <v>410074.67</v>
      </c>
      <c r="BL96" s="279">
        <f t="shared" si="24"/>
        <v>4920896.04</v>
      </c>
      <c r="BN96" s="279">
        <f>BL96</f>
        <v>4920896.04</v>
      </c>
    </row>
    <row r="97" spans="1:66" x14ac:dyDescent="0.25">
      <c r="A97" s="268" t="s">
        <v>583</v>
      </c>
      <c r="B97" s="175">
        <v>1.6500000000000001E-2</v>
      </c>
      <c r="C97" s="294">
        <v>3.39E-2</v>
      </c>
      <c r="D97" s="272">
        <v>0</v>
      </c>
      <c r="E97" s="272">
        <v>0</v>
      </c>
      <c r="F97" s="272">
        <v>0</v>
      </c>
      <c r="G97" s="272">
        <v>0</v>
      </c>
      <c r="H97" s="272">
        <v>0</v>
      </c>
      <c r="I97" s="272">
        <v>0</v>
      </c>
      <c r="J97" s="272">
        <v>0</v>
      </c>
      <c r="K97" s="272">
        <v>0</v>
      </c>
      <c r="L97" s="272">
        <v>0</v>
      </c>
      <c r="M97" s="272">
        <v>0</v>
      </c>
      <c r="N97" s="272">
        <v>0</v>
      </c>
      <c r="O97" s="272">
        <v>0</v>
      </c>
      <c r="P97" s="272">
        <f t="shared" si="20"/>
        <v>0</v>
      </c>
      <c r="Q97" s="272">
        <v>0</v>
      </c>
      <c r="R97" s="272">
        <v>0</v>
      </c>
      <c r="S97" s="272">
        <v>0</v>
      </c>
      <c r="T97" s="272">
        <v>0</v>
      </c>
      <c r="U97" s="272">
        <v>0</v>
      </c>
      <c r="V97" s="272">
        <v>0</v>
      </c>
      <c r="W97" s="272">
        <v>0</v>
      </c>
      <c r="X97" s="272">
        <v>0</v>
      </c>
      <c r="Y97" s="272">
        <v>0</v>
      </c>
      <c r="Z97" s="272">
        <v>0</v>
      </c>
      <c r="AA97" s="272">
        <v>0</v>
      </c>
      <c r="AB97" s="272">
        <v>0</v>
      </c>
      <c r="AC97" s="272">
        <v>0</v>
      </c>
      <c r="AD97" s="272">
        <v>0</v>
      </c>
      <c r="AE97" s="272">
        <v>0</v>
      </c>
      <c r="AF97" s="272">
        <v>0</v>
      </c>
      <c r="AG97" s="170">
        <f t="shared" si="21"/>
        <v>0</v>
      </c>
      <c r="AI97" s="279">
        <f t="shared" si="34"/>
        <v>0</v>
      </c>
      <c r="AJ97" s="279">
        <f t="shared" si="35"/>
        <v>0</v>
      </c>
      <c r="AK97" s="279">
        <f t="shared" si="36"/>
        <v>0</v>
      </c>
      <c r="AL97" s="279">
        <f t="shared" si="28"/>
        <v>0</v>
      </c>
      <c r="AM97" s="279">
        <f t="shared" si="29"/>
        <v>0</v>
      </c>
      <c r="AN97" s="279">
        <f t="shared" si="30"/>
        <v>0</v>
      </c>
      <c r="AO97" s="279">
        <f t="shared" si="26"/>
        <v>0</v>
      </c>
      <c r="AP97" s="279">
        <f t="shared" si="26"/>
        <v>0</v>
      </c>
      <c r="AQ97" s="279">
        <f t="shared" si="26"/>
        <v>0</v>
      </c>
      <c r="AR97" s="279">
        <f t="shared" si="26"/>
        <v>0</v>
      </c>
      <c r="AS97" s="279">
        <f t="shared" si="26"/>
        <v>0</v>
      </c>
      <c r="AT97" s="279">
        <f t="shared" si="26"/>
        <v>0</v>
      </c>
      <c r="AU97" s="280">
        <f t="shared" si="22"/>
        <v>0</v>
      </c>
      <c r="AV97" s="280">
        <f t="shared" si="37"/>
        <v>0</v>
      </c>
      <c r="AW97" s="280">
        <f t="shared" si="37"/>
        <v>0</v>
      </c>
      <c r="AX97" s="280">
        <f t="shared" si="37"/>
        <v>0</v>
      </c>
      <c r="AY97" s="280">
        <f t="shared" si="37"/>
        <v>0</v>
      </c>
      <c r="AZ97" s="280">
        <f t="shared" si="38"/>
        <v>0</v>
      </c>
      <c r="BA97" s="280">
        <f t="shared" si="39"/>
        <v>0</v>
      </c>
      <c r="BB97" s="280">
        <f t="shared" si="40"/>
        <v>0</v>
      </c>
      <c r="BC97" s="280">
        <f t="shared" si="31"/>
        <v>0</v>
      </c>
      <c r="BD97" s="280">
        <f t="shared" si="32"/>
        <v>0</v>
      </c>
      <c r="BE97" s="280">
        <f t="shared" si="33"/>
        <v>0</v>
      </c>
      <c r="BF97" s="280">
        <f t="shared" si="27"/>
        <v>0</v>
      </c>
      <c r="BG97" s="280">
        <f t="shared" si="27"/>
        <v>0</v>
      </c>
      <c r="BH97" s="280">
        <f t="shared" si="27"/>
        <v>0</v>
      </c>
      <c r="BI97" s="280">
        <f t="shared" si="27"/>
        <v>0</v>
      </c>
      <c r="BJ97" s="280">
        <f t="shared" si="27"/>
        <v>0</v>
      </c>
      <c r="BK97" s="280">
        <f t="shared" si="27"/>
        <v>0</v>
      </c>
      <c r="BL97" s="279">
        <f t="shared" si="24"/>
        <v>0</v>
      </c>
      <c r="BN97" s="279">
        <f>BL97</f>
        <v>0</v>
      </c>
    </row>
    <row r="98" spans="1:66" x14ac:dyDescent="0.25">
      <c r="A98" s="268" t="s">
        <v>584</v>
      </c>
      <c r="B98" s="175">
        <v>0</v>
      </c>
      <c r="C98" s="175">
        <v>0</v>
      </c>
      <c r="D98" s="272">
        <v>1901133.18</v>
      </c>
      <c r="E98" s="272">
        <v>1901133.18</v>
      </c>
      <c r="F98" s="272">
        <v>1901133.18</v>
      </c>
      <c r="G98" s="272">
        <v>1901133.18</v>
      </c>
      <c r="H98" s="272">
        <v>1901133.18</v>
      </c>
      <c r="I98" s="272">
        <v>1901133.18</v>
      </c>
      <c r="J98" s="272">
        <v>1901133.18</v>
      </c>
      <c r="K98" s="272">
        <v>1901133.18</v>
      </c>
      <c r="L98" s="272">
        <v>1901133.18</v>
      </c>
      <c r="M98" s="272">
        <v>1901133.18</v>
      </c>
      <c r="N98" s="272">
        <v>1901133.18</v>
      </c>
      <c r="O98" s="272">
        <v>1901133.18</v>
      </c>
      <c r="P98" s="272">
        <f t="shared" si="20"/>
        <v>22813598.16</v>
      </c>
      <c r="Q98" s="272">
        <v>1901133.18</v>
      </c>
      <c r="R98" s="272">
        <v>1901133.18</v>
      </c>
      <c r="S98" s="272">
        <v>1901133.18</v>
      </c>
      <c r="T98" s="272">
        <v>1901133.18</v>
      </c>
      <c r="U98" s="272">
        <v>1901133.18</v>
      </c>
      <c r="V98" s="272">
        <v>1901133.18</v>
      </c>
      <c r="W98" s="272">
        <v>1901133.18</v>
      </c>
      <c r="X98" s="272">
        <v>1901133.18</v>
      </c>
      <c r="Y98" s="272">
        <v>1901133.18</v>
      </c>
      <c r="Z98" s="272">
        <v>1901133.18</v>
      </c>
      <c r="AA98" s="272">
        <v>1901133.18</v>
      </c>
      <c r="AB98" s="272">
        <v>1901133.18</v>
      </c>
      <c r="AC98" s="272">
        <v>1901133.18</v>
      </c>
      <c r="AD98" s="272">
        <v>1901133.18</v>
      </c>
      <c r="AE98" s="272">
        <v>1901133.18</v>
      </c>
      <c r="AF98" s="272">
        <v>1901133.18</v>
      </c>
      <c r="AG98" s="170">
        <f t="shared" si="21"/>
        <v>22813598.16</v>
      </c>
      <c r="AI98" s="279">
        <f t="shared" si="34"/>
        <v>0</v>
      </c>
      <c r="AJ98" s="279">
        <f t="shared" si="35"/>
        <v>0</v>
      </c>
      <c r="AK98" s="279">
        <f t="shared" si="36"/>
        <v>0</v>
      </c>
      <c r="AL98" s="279">
        <f t="shared" si="28"/>
        <v>0</v>
      </c>
      <c r="AM98" s="279">
        <f t="shared" si="29"/>
        <v>0</v>
      </c>
      <c r="AN98" s="279">
        <f t="shared" si="30"/>
        <v>0</v>
      </c>
      <c r="AO98" s="279">
        <f t="shared" si="26"/>
        <v>0</v>
      </c>
      <c r="AP98" s="279">
        <f t="shared" si="26"/>
        <v>0</v>
      </c>
      <c r="AQ98" s="279">
        <f t="shared" si="26"/>
        <v>0</v>
      </c>
      <c r="AR98" s="279">
        <f t="shared" si="26"/>
        <v>0</v>
      </c>
      <c r="AS98" s="279">
        <f t="shared" si="26"/>
        <v>0</v>
      </c>
      <c r="AT98" s="279">
        <f t="shared" si="26"/>
        <v>0</v>
      </c>
      <c r="AU98" s="280">
        <f t="shared" si="22"/>
        <v>0</v>
      </c>
      <c r="AV98" s="280">
        <f t="shared" si="37"/>
        <v>0</v>
      </c>
      <c r="AW98" s="280">
        <f t="shared" si="37"/>
        <v>0</v>
      </c>
      <c r="AX98" s="280">
        <f t="shared" si="37"/>
        <v>0</v>
      </c>
      <c r="AY98" s="280">
        <f t="shared" si="37"/>
        <v>0</v>
      </c>
      <c r="AZ98" s="280">
        <f t="shared" si="38"/>
        <v>0</v>
      </c>
      <c r="BA98" s="280">
        <f t="shared" si="39"/>
        <v>0</v>
      </c>
      <c r="BB98" s="280">
        <f t="shared" si="40"/>
        <v>0</v>
      </c>
      <c r="BC98" s="280">
        <f t="shared" si="31"/>
        <v>0</v>
      </c>
      <c r="BD98" s="280">
        <f t="shared" si="32"/>
        <v>0</v>
      </c>
      <c r="BE98" s="280">
        <f t="shared" si="33"/>
        <v>0</v>
      </c>
      <c r="BF98" s="280">
        <f t="shared" si="27"/>
        <v>0</v>
      </c>
      <c r="BG98" s="280">
        <f t="shared" si="27"/>
        <v>0</v>
      </c>
      <c r="BH98" s="280">
        <f t="shared" si="27"/>
        <v>0</v>
      </c>
      <c r="BI98" s="280">
        <f t="shared" si="27"/>
        <v>0</v>
      </c>
      <c r="BJ98" s="280">
        <f t="shared" si="27"/>
        <v>0</v>
      </c>
      <c r="BK98" s="280">
        <f t="shared" si="27"/>
        <v>0</v>
      </c>
      <c r="BL98" s="279">
        <f t="shared" si="24"/>
        <v>0</v>
      </c>
    </row>
    <row r="99" spans="1:66" x14ac:dyDescent="0.25">
      <c r="A99" s="268" t="s">
        <v>203</v>
      </c>
      <c r="B99" s="175">
        <v>2.3799999999999998E-2</v>
      </c>
      <c r="C99" s="294">
        <v>7.9000000000000008E-3</v>
      </c>
      <c r="D99" s="272">
        <v>67049298.240000002</v>
      </c>
      <c r="E99" s="272">
        <v>66882985.939999998</v>
      </c>
      <c r="F99" s="272">
        <v>66715750.450000003</v>
      </c>
      <c r="G99" s="272">
        <v>66715750.450000003</v>
      </c>
      <c r="H99" s="272">
        <v>66715750.450000003</v>
      </c>
      <c r="I99" s="272">
        <v>66715750.450000003</v>
      </c>
      <c r="J99" s="272">
        <v>66715750.450000003</v>
      </c>
      <c r="K99" s="272">
        <v>66715750.450000003</v>
      </c>
      <c r="L99" s="272">
        <v>66715750.450000003</v>
      </c>
      <c r="M99" s="272">
        <v>66715750.450000003</v>
      </c>
      <c r="N99" s="272">
        <v>66715750.450000003</v>
      </c>
      <c r="O99" s="272">
        <v>66715750.450000003</v>
      </c>
      <c r="P99" s="272">
        <f t="shared" si="20"/>
        <v>801089788.68000007</v>
      </c>
      <c r="Q99" s="272">
        <v>66715750.450000003</v>
      </c>
      <c r="R99" s="272">
        <v>66715750.450000003</v>
      </c>
      <c r="S99" s="272">
        <v>66715750.450000003</v>
      </c>
      <c r="T99" s="272">
        <v>66715750.450000003</v>
      </c>
      <c r="U99" s="272">
        <v>66715750.450000003</v>
      </c>
      <c r="V99" s="272">
        <v>66715750.450000003</v>
      </c>
      <c r="W99" s="272">
        <v>66715750.450000003</v>
      </c>
      <c r="X99" s="272">
        <v>66715750.450000003</v>
      </c>
      <c r="Y99" s="272">
        <v>66715750.450000003</v>
      </c>
      <c r="Z99" s="272">
        <v>66715750.450000003</v>
      </c>
      <c r="AA99" s="272">
        <v>66715750.450000003</v>
      </c>
      <c r="AB99" s="272">
        <v>66715750.450000003</v>
      </c>
      <c r="AC99" s="272">
        <v>66715750.450000003</v>
      </c>
      <c r="AD99" s="272">
        <v>66715750.450000003</v>
      </c>
      <c r="AE99" s="272">
        <v>66715750.450000003</v>
      </c>
      <c r="AF99" s="272">
        <v>66715750.450000003</v>
      </c>
      <c r="AG99" s="170">
        <f t="shared" si="21"/>
        <v>800589005.4000001</v>
      </c>
      <c r="AI99" s="279">
        <f t="shared" si="34"/>
        <v>132981.10999999999</v>
      </c>
      <c r="AJ99" s="279">
        <f t="shared" si="35"/>
        <v>132651.26</v>
      </c>
      <c r="AK99" s="279">
        <f t="shared" si="36"/>
        <v>132319.57</v>
      </c>
      <c r="AL99" s="279">
        <f t="shared" si="28"/>
        <v>132319.57</v>
      </c>
      <c r="AM99" s="279">
        <f t="shared" si="29"/>
        <v>132319.57</v>
      </c>
      <c r="AN99" s="279">
        <f t="shared" si="30"/>
        <v>132319.57</v>
      </c>
      <c r="AO99" s="279">
        <f t="shared" si="26"/>
        <v>132319.57</v>
      </c>
      <c r="AP99" s="279">
        <f t="shared" si="26"/>
        <v>132319.57</v>
      </c>
      <c r="AQ99" s="279">
        <f t="shared" si="26"/>
        <v>132319.57</v>
      </c>
      <c r="AR99" s="279">
        <f t="shared" si="26"/>
        <v>132319.57</v>
      </c>
      <c r="AS99" s="279">
        <f t="shared" si="26"/>
        <v>132319.57</v>
      </c>
      <c r="AT99" s="279">
        <f t="shared" si="26"/>
        <v>132319.57</v>
      </c>
      <c r="AU99" s="280">
        <f t="shared" si="22"/>
        <v>1588828.0700000005</v>
      </c>
      <c r="AV99" s="280">
        <f t="shared" si="37"/>
        <v>132319.57</v>
      </c>
      <c r="AW99" s="280">
        <f t="shared" si="37"/>
        <v>132319.57</v>
      </c>
      <c r="AX99" s="280">
        <f t="shared" si="37"/>
        <v>132319.57</v>
      </c>
      <c r="AY99" s="280">
        <f t="shared" si="37"/>
        <v>132319.57</v>
      </c>
      <c r="AZ99" s="280">
        <f t="shared" si="38"/>
        <v>43921.2</v>
      </c>
      <c r="BA99" s="280">
        <f t="shared" si="39"/>
        <v>43921.2</v>
      </c>
      <c r="BB99" s="280">
        <f t="shared" si="40"/>
        <v>43921.2</v>
      </c>
      <c r="BC99" s="280">
        <f t="shared" si="31"/>
        <v>43921.2</v>
      </c>
      <c r="BD99" s="280">
        <f t="shared" si="32"/>
        <v>43921.2</v>
      </c>
      <c r="BE99" s="280">
        <f t="shared" si="33"/>
        <v>43921.2</v>
      </c>
      <c r="BF99" s="280">
        <f t="shared" si="27"/>
        <v>43921.2</v>
      </c>
      <c r="BG99" s="280">
        <f t="shared" si="27"/>
        <v>43921.2</v>
      </c>
      <c r="BH99" s="280">
        <f t="shared" si="27"/>
        <v>43921.2</v>
      </c>
      <c r="BI99" s="280">
        <f t="shared" si="27"/>
        <v>43921.2</v>
      </c>
      <c r="BJ99" s="280">
        <f t="shared" si="27"/>
        <v>43921.2</v>
      </c>
      <c r="BK99" s="280">
        <f t="shared" si="27"/>
        <v>43921.2</v>
      </c>
      <c r="BL99" s="279">
        <f t="shared" si="24"/>
        <v>527054.4</v>
      </c>
    </row>
    <row r="100" spans="1:66" x14ac:dyDescent="0.25">
      <c r="A100" s="268" t="s">
        <v>585</v>
      </c>
      <c r="B100" s="175">
        <v>0</v>
      </c>
      <c r="C100" s="294">
        <v>7.9000000000000008E-3</v>
      </c>
      <c r="D100" s="272">
        <v>0</v>
      </c>
      <c r="E100" s="272">
        <v>0</v>
      </c>
      <c r="F100" s="272">
        <v>0</v>
      </c>
      <c r="G100" s="272">
        <v>0</v>
      </c>
      <c r="H100" s="272">
        <v>0</v>
      </c>
      <c r="I100" s="272">
        <v>0</v>
      </c>
      <c r="J100" s="272">
        <v>0</v>
      </c>
      <c r="K100" s="272">
        <v>0</v>
      </c>
      <c r="L100" s="272">
        <v>0</v>
      </c>
      <c r="M100" s="272">
        <v>0</v>
      </c>
      <c r="N100" s="272">
        <v>0</v>
      </c>
      <c r="O100" s="272">
        <v>0</v>
      </c>
      <c r="P100" s="272">
        <f t="shared" si="20"/>
        <v>0</v>
      </c>
      <c r="Q100" s="272">
        <v>0</v>
      </c>
      <c r="R100" s="272">
        <v>0</v>
      </c>
      <c r="S100" s="272">
        <v>0</v>
      </c>
      <c r="T100" s="272">
        <v>0</v>
      </c>
      <c r="U100" s="272">
        <v>0</v>
      </c>
      <c r="V100" s="272">
        <v>0</v>
      </c>
      <c r="W100" s="272">
        <v>0</v>
      </c>
      <c r="X100" s="272">
        <v>0</v>
      </c>
      <c r="Y100" s="272">
        <v>0</v>
      </c>
      <c r="Z100" s="272">
        <v>0</v>
      </c>
      <c r="AA100" s="272">
        <v>0</v>
      </c>
      <c r="AB100" s="272">
        <v>0</v>
      </c>
      <c r="AC100" s="272">
        <v>0</v>
      </c>
      <c r="AD100" s="272">
        <v>0</v>
      </c>
      <c r="AE100" s="272">
        <v>0</v>
      </c>
      <c r="AF100" s="272">
        <v>0</v>
      </c>
      <c r="AG100" s="170">
        <f t="shared" si="21"/>
        <v>0</v>
      </c>
      <c r="AI100" s="279">
        <f t="shared" si="34"/>
        <v>0</v>
      </c>
      <c r="AJ100" s="279">
        <f t="shared" si="35"/>
        <v>0</v>
      </c>
      <c r="AK100" s="279">
        <f t="shared" si="36"/>
        <v>0</v>
      </c>
      <c r="AL100" s="279">
        <f t="shared" si="28"/>
        <v>0</v>
      </c>
      <c r="AM100" s="279">
        <f t="shared" si="29"/>
        <v>0</v>
      </c>
      <c r="AN100" s="279">
        <f t="shared" si="30"/>
        <v>0</v>
      </c>
      <c r="AO100" s="279">
        <f t="shared" si="26"/>
        <v>0</v>
      </c>
      <c r="AP100" s="279">
        <f t="shared" si="26"/>
        <v>0</v>
      </c>
      <c r="AQ100" s="279">
        <f t="shared" si="26"/>
        <v>0</v>
      </c>
      <c r="AR100" s="279">
        <f t="shared" si="26"/>
        <v>0</v>
      </c>
      <c r="AS100" s="279">
        <f t="shared" si="26"/>
        <v>0</v>
      </c>
      <c r="AT100" s="279">
        <f t="shared" si="26"/>
        <v>0</v>
      </c>
      <c r="AU100" s="280">
        <f t="shared" si="22"/>
        <v>0</v>
      </c>
      <c r="AV100" s="280">
        <f t="shared" si="37"/>
        <v>0</v>
      </c>
      <c r="AW100" s="280">
        <f t="shared" si="37"/>
        <v>0</v>
      </c>
      <c r="AX100" s="280">
        <f t="shared" si="37"/>
        <v>0</v>
      </c>
      <c r="AY100" s="280">
        <f t="shared" si="37"/>
        <v>0</v>
      </c>
      <c r="AZ100" s="280">
        <f t="shared" si="38"/>
        <v>0</v>
      </c>
      <c r="BA100" s="280">
        <f t="shared" si="39"/>
        <v>0</v>
      </c>
      <c r="BB100" s="280">
        <f t="shared" si="40"/>
        <v>0</v>
      </c>
      <c r="BC100" s="280">
        <f t="shared" si="31"/>
        <v>0</v>
      </c>
      <c r="BD100" s="280">
        <f t="shared" si="32"/>
        <v>0</v>
      </c>
      <c r="BE100" s="280">
        <f t="shared" si="33"/>
        <v>0</v>
      </c>
      <c r="BF100" s="280">
        <f t="shared" si="27"/>
        <v>0</v>
      </c>
      <c r="BG100" s="280">
        <f t="shared" si="27"/>
        <v>0</v>
      </c>
      <c r="BH100" s="280">
        <f t="shared" si="27"/>
        <v>0</v>
      </c>
      <c r="BI100" s="280">
        <f t="shared" si="27"/>
        <v>0</v>
      </c>
      <c r="BJ100" s="280">
        <f t="shared" si="27"/>
        <v>0</v>
      </c>
      <c r="BK100" s="280">
        <f t="shared" si="27"/>
        <v>0</v>
      </c>
      <c r="BL100" s="279">
        <f t="shared" si="24"/>
        <v>0</v>
      </c>
      <c r="BN100" s="279">
        <f>BL100</f>
        <v>0</v>
      </c>
    </row>
    <row r="101" spans="1:66" x14ac:dyDescent="0.25">
      <c r="A101" s="268" t="s">
        <v>204</v>
      </c>
      <c r="B101" s="175">
        <v>2.3799999999999998E-2</v>
      </c>
      <c r="C101" s="294">
        <v>7.9000000000000008E-3</v>
      </c>
      <c r="D101" s="272">
        <v>3526595.26</v>
      </c>
      <c r="E101" s="272">
        <v>3975997.45</v>
      </c>
      <c r="F101" s="272">
        <v>3975997.45</v>
      </c>
      <c r="G101" s="272">
        <v>3975997.45</v>
      </c>
      <c r="H101" s="272">
        <v>3975997.45</v>
      </c>
      <c r="I101" s="272">
        <v>3975997.45</v>
      </c>
      <c r="J101" s="272">
        <v>3956098.04</v>
      </c>
      <c r="K101" s="272">
        <v>3936198.6300000004</v>
      </c>
      <c r="L101" s="272">
        <v>3936198.6300000004</v>
      </c>
      <c r="M101" s="272">
        <v>3936198.6300000004</v>
      </c>
      <c r="N101" s="272">
        <v>3936198.6300000004</v>
      </c>
      <c r="O101" s="272">
        <v>3936198.6300000004</v>
      </c>
      <c r="P101" s="272">
        <f t="shared" si="20"/>
        <v>47043673.700000003</v>
      </c>
      <c r="Q101" s="272">
        <v>3936198.6300000004</v>
      </c>
      <c r="R101" s="272">
        <v>3936198.6300000004</v>
      </c>
      <c r="S101" s="272">
        <v>3936198.6300000004</v>
      </c>
      <c r="T101" s="272">
        <v>3936198.6300000004</v>
      </c>
      <c r="U101" s="272">
        <v>3936198.6300000004</v>
      </c>
      <c r="V101" s="272">
        <v>3936198.6300000004</v>
      </c>
      <c r="W101" s="272">
        <v>3936198.6300000004</v>
      </c>
      <c r="X101" s="272">
        <v>3936198.6300000004</v>
      </c>
      <c r="Y101" s="272">
        <v>3936198.6300000004</v>
      </c>
      <c r="Z101" s="272">
        <v>3936198.6300000004</v>
      </c>
      <c r="AA101" s="272">
        <v>3936198.6300000004</v>
      </c>
      <c r="AB101" s="272">
        <v>3936198.6300000004</v>
      </c>
      <c r="AC101" s="272">
        <v>3936198.6300000004</v>
      </c>
      <c r="AD101" s="272">
        <v>3936198.6300000004</v>
      </c>
      <c r="AE101" s="272">
        <v>3936198.6300000004</v>
      </c>
      <c r="AF101" s="272">
        <v>3936198.6300000004</v>
      </c>
      <c r="AG101" s="170">
        <f t="shared" si="21"/>
        <v>47234383.56000001</v>
      </c>
      <c r="AI101" s="279">
        <f t="shared" si="34"/>
        <v>6994.41</v>
      </c>
      <c r="AJ101" s="279">
        <f t="shared" si="35"/>
        <v>7885.73</v>
      </c>
      <c r="AK101" s="279">
        <f t="shared" si="36"/>
        <v>7885.73</v>
      </c>
      <c r="AL101" s="279">
        <f t="shared" si="28"/>
        <v>7885.73</v>
      </c>
      <c r="AM101" s="279">
        <f t="shared" si="29"/>
        <v>7885.73</v>
      </c>
      <c r="AN101" s="279">
        <f t="shared" si="30"/>
        <v>7885.73</v>
      </c>
      <c r="AO101" s="279">
        <f t="shared" si="26"/>
        <v>7846.26</v>
      </c>
      <c r="AP101" s="279">
        <f t="shared" si="26"/>
        <v>7806.79</v>
      </c>
      <c r="AQ101" s="279">
        <f t="shared" si="26"/>
        <v>7806.79</v>
      </c>
      <c r="AR101" s="279">
        <f t="shared" si="26"/>
        <v>7806.79</v>
      </c>
      <c r="AS101" s="279">
        <f t="shared" si="26"/>
        <v>7806.79</v>
      </c>
      <c r="AT101" s="279">
        <f t="shared" si="26"/>
        <v>7806.79</v>
      </c>
      <c r="AU101" s="280">
        <f t="shared" si="22"/>
        <v>93303.269999999975</v>
      </c>
      <c r="AV101" s="280">
        <f t="shared" si="37"/>
        <v>7806.79</v>
      </c>
      <c r="AW101" s="280">
        <f t="shared" si="37"/>
        <v>7806.79</v>
      </c>
      <c r="AX101" s="280">
        <f t="shared" si="37"/>
        <v>7806.79</v>
      </c>
      <c r="AY101" s="280">
        <f t="shared" si="37"/>
        <v>7806.79</v>
      </c>
      <c r="AZ101" s="280">
        <f t="shared" si="38"/>
        <v>2591.33</v>
      </c>
      <c r="BA101" s="280">
        <f t="shared" si="39"/>
        <v>2591.33</v>
      </c>
      <c r="BB101" s="280">
        <f t="shared" si="40"/>
        <v>2591.33</v>
      </c>
      <c r="BC101" s="280">
        <f t="shared" si="31"/>
        <v>2591.33</v>
      </c>
      <c r="BD101" s="280">
        <f t="shared" si="32"/>
        <v>2591.33</v>
      </c>
      <c r="BE101" s="280">
        <f t="shared" si="33"/>
        <v>2591.33</v>
      </c>
      <c r="BF101" s="280">
        <f t="shared" si="27"/>
        <v>2591.33</v>
      </c>
      <c r="BG101" s="280">
        <f t="shared" si="27"/>
        <v>2591.33</v>
      </c>
      <c r="BH101" s="280">
        <f t="shared" si="27"/>
        <v>2591.33</v>
      </c>
      <c r="BI101" s="280">
        <f t="shared" si="27"/>
        <v>2591.33</v>
      </c>
      <c r="BJ101" s="280">
        <f t="shared" si="27"/>
        <v>2591.33</v>
      </c>
      <c r="BK101" s="280">
        <f t="shared" si="27"/>
        <v>2591.33</v>
      </c>
      <c r="BL101" s="279">
        <f t="shared" si="24"/>
        <v>31095.960000000006</v>
      </c>
      <c r="BN101" s="279">
        <f>BL101</f>
        <v>31095.960000000006</v>
      </c>
    </row>
    <row r="102" spans="1:66" x14ac:dyDescent="0.25">
      <c r="A102" s="268" t="s">
        <v>205</v>
      </c>
      <c r="B102" s="175">
        <v>2.2599999999999999E-2</v>
      </c>
      <c r="C102" s="294">
        <v>2.3900000000000001E-2</v>
      </c>
      <c r="D102" s="272">
        <v>262503269.06999999</v>
      </c>
      <c r="E102" s="272">
        <v>261634701.13999999</v>
      </c>
      <c r="F102" s="272">
        <v>260840314.78</v>
      </c>
      <c r="G102" s="272">
        <v>260914715.16</v>
      </c>
      <c r="H102" s="272">
        <v>261579808.21000001</v>
      </c>
      <c r="I102" s="272">
        <v>262207165.84999999</v>
      </c>
      <c r="J102" s="272">
        <v>262271187.98499998</v>
      </c>
      <c r="K102" s="272">
        <v>262408235.13499999</v>
      </c>
      <c r="L102" s="272">
        <v>262538291.60500002</v>
      </c>
      <c r="M102" s="272">
        <v>263669603.28999999</v>
      </c>
      <c r="N102" s="272">
        <v>268925774.51999998</v>
      </c>
      <c r="O102" s="272">
        <v>276321901.68000001</v>
      </c>
      <c r="P102" s="272">
        <f t="shared" si="20"/>
        <v>3165814968.4249992</v>
      </c>
      <c r="Q102" s="272">
        <v>279494661.26999998</v>
      </c>
      <c r="R102" s="272">
        <v>279273345.07999998</v>
      </c>
      <c r="S102" s="272">
        <v>279537736.95499998</v>
      </c>
      <c r="T102" s="272">
        <v>280063973.11000001</v>
      </c>
      <c r="U102" s="272">
        <v>280073103.005</v>
      </c>
      <c r="V102" s="272">
        <v>280033442.89499998</v>
      </c>
      <c r="W102" s="272">
        <v>280217996.57000005</v>
      </c>
      <c r="X102" s="272">
        <v>280362001.56</v>
      </c>
      <c r="Y102" s="272">
        <v>280637938.20999998</v>
      </c>
      <c r="Z102" s="272">
        <v>280955511.5399999</v>
      </c>
      <c r="AA102" s="272">
        <v>283176631.18999994</v>
      </c>
      <c r="AB102" s="272">
        <v>285261801.71999997</v>
      </c>
      <c r="AC102" s="272">
        <v>285118678.67999995</v>
      </c>
      <c r="AD102" s="272">
        <v>284897362.48999995</v>
      </c>
      <c r="AE102" s="272">
        <v>284659806.68499994</v>
      </c>
      <c r="AF102" s="272">
        <v>284634928.15999997</v>
      </c>
      <c r="AG102" s="170">
        <f t="shared" si="21"/>
        <v>3390029202.704999</v>
      </c>
      <c r="AI102" s="279">
        <f t="shared" si="34"/>
        <v>494381.16</v>
      </c>
      <c r="AJ102" s="279">
        <f t="shared" si="35"/>
        <v>492745.35</v>
      </c>
      <c r="AK102" s="279">
        <f t="shared" si="36"/>
        <v>491249.26</v>
      </c>
      <c r="AL102" s="279">
        <f t="shared" si="28"/>
        <v>491389.38</v>
      </c>
      <c r="AM102" s="279">
        <f t="shared" si="29"/>
        <v>492641.97</v>
      </c>
      <c r="AN102" s="279">
        <f t="shared" si="30"/>
        <v>493823.5</v>
      </c>
      <c r="AO102" s="279">
        <f t="shared" si="26"/>
        <v>493944.07</v>
      </c>
      <c r="AP102" s="279">
        <f t="shared" si="26"/>
        <v>494202.18</v>
      </c>
      <c r="AQ102" s="279">
        <f t="shared" si="26"/>
        <v>494447.12</v>
      </c>
      <c r="AR102" s="279">
        <f t="shared" si="26"/>
        <v>496577.75</v>
      </c>
      <c r="AS102" s="279">
        <f t="shared" si="26"/>
        <v>506476.88</v>
      </c>
      <c r="AT102" s="279">
        <f t="shared" si="26"/>
        <v>520406.25</v>
      </c>
      <c r="AU102" s="280">
        <f t="shared" si="22"/>
        <v>5962284.8700000001</v>
      </c>
      <c r="AV102" s="280">
        <f t="shared" si="37"/>
        <v>526381.61</v>
      </c>
      <c r="AW102" s="280">
        <f t="shared" si="37"/>
        <v>525964.80000000005</v>
      </c>
      <c r="AX102" s="280">
        <f t="shared" si="37"/>
        <v>526462.74</v>
      </c>
      <c r="AY102" s="280">
        <f t="shared" si="37"/>
        <v>527453.81999999995</v>
      </c>
      <c r="AZ102" s="280">
        <f t="shared" si="38"/>
        <v>557812.26</v>
      </c>
      <c r="BA102" s="280">
        <f t="shared" si="39"/>
        <v>557733.27</v>
      </c>
      <c r="BB102" s="280">
        <f t="shared" si="40"/>
        <v>558100.84</v>
      </c>
      <c r="BC102" s="280">
        <f t="shared" si="31"/>
        <v>558387.65</v>
      </c>
      <c r="BD102" s="280">
        <f t="shared" si="32"/>
        <v>558937.23</v>
      </c>
      <c r="BE102" s="280">
        <f t="shared" si="33"/>
        <v>559569.73</v>
      </c>
      <c r="BF102" s="280">
        <f t="shared" si="27"/>
        <v>563993.46</v>
      </c>
      <c r="BG102" s="280">
        <f t="shared" si="27"/>
        <v>568146.42000000004</v>
      </c>
      <c r="BH102" s="280">
        <f t="shared" si="27"/>
        <v>567861.37</v>
      </c>
      <c r="BI102" s="280">
        <f t="shared" si="27"/>
        <v>567420.57999999996</v>
      </c>
      <c r="BJ102" s="280">
        <f t="shared" si="27"/>
        <v>566947.44999999995</v>
      </c>
      <c r="BK102" s="280">
        <f t="shared" si="27"/>
        <v>566897.9</v>
      </c>
      <c r="BL102" s="279">
        <f t="shared" si="24"/>
        <v>6751808.1600000011</v>
      </c>
    </row>
    <row r="103" spans="1:66" x14ac:dyDescent="0.25">
      <c r="A103" s="268" t="s">
        <v>586</v>
      </c>
      <c r="B103" s="175">
        <v>0</v>
      </c>
      <c r="C103" s="294">
        <v>2.3900000000000001E-2</v>
      </c>
      <c r="D103" s="272">
        <v>0</v>
      </c>
      <c r="E103" s="272">
        <v>0</v>
      </c>
      <c r="F103" s="272">
        <v>0</v>
      </c>
      <c r="G103" s="272">
        <v>0</v>
      </c>
      <c r="H103" s="272">
        <v>0</v>
      </c>
      <c r="I103" s="272">
        <v>0</v>
      </c>
      <c r="J103" s="272">
        <v>0</v>
      </c>
      <c r="K103" s="272">
        <v>0</v>
      </c>
      <c r="L103" s="272">
        <v>0</v>
      </c>
      <c r="M103" s="272">
        <v>0</v>
      </c>
      <c r="N103" s="272">
        <v>0</v>
      </c>
      <c r="O103" s="272">
        <v>0</v>
      </c>
      <c r="P103" s="272">
        <f t="shared" si="20"/>
        <v>0</v>
      </c>
      <c r="Q103" s="272">
        <v>0</v>
      </c>
      <c r="R103" s="272">
        <v>0</v>
      </c>
      <c r="S103" s="272">
        <v>0</v>
      </c>
      <c r="T103" s="272">
        <v>0</v>
      </c>
      <c r="U103" s="272">
        <v>0</v>
      </c>
      <c r="V103" s="272">
        <v>0</v>
      </c>
      <c r="W103" s="272">
        <v>0</v>
      </c>
      <c r="X103" s="272">
        <v>0</v>
      </c>
      <c r="Y103" s="272">
        <v>0</v>
      </c>
      <c r="Z103" s="272">
        <v>0</v>
      </c>
      <c r="AA103" s="272">
        <v>0</v>
      </c>
      <c r="AB103" s="272">
        <v>0</v>
      </c>
      <c r="AC103" s="272">
        <v>0</v>
      </c>
      <c r="AD103" s="272">
        <v>0</v>
      </c>
      <c r="AE103" s="272">
        <v>0</v>
      </c>
      <c r="AF103" s="272">
        <v>0</v>
      </c>
      <c r="AG103" s="170">
        <f t="shared" si="21"/>
        <v>0</v>
      </c>
      <c r="AI103" s="279">
        <f t="shared" si="34"/>
        <v>0</v>
      </c>
      <c r="AJ103" s="279">
        <f t="shared" si="35"/>
        <v>0</v>
      </c>
      <c r="AK103" s="279">
        <f t="shared" si="36"/>
        <v>0</v>
      </c>
      <c r="AL103" s="279">
        <f t="shared" si="28"/>
        <v>0</v>
      </c>
      <c r="AM103" s="279">
        <f t="shared" si="29"/>
        <v>0</v>
      </c>
      <c r="AN103" s="279">
        <f t="shared" si="30"/>
        <v>0</v>
      </c>
      <c r="AO103" s="279">
        <f t="shared" si="26"/>
        <v>0</v>
      </c>
      <c r="AP103" s="279">
        <f t="shared" si="26"/>
        <v>0</v>
      </c>
      <c r="AQ103" s="279">
        <f t="shared" si="26"/>
        <v>0</v>
      </c>
      <c r="AR103" s="279">
        <f t="shared" si="26"/>
        <v>0</v>
      </c>
      <c r="AS103" s="279">
        <f t="shared" si="26"/>
        <v>0</v>
      </c>
      <c r="AT103" s="279">
        <f t="shared" si="26"/>
        <v>0</v>
      </c>
      <c r="AU103" s="280">
        <f t="shared" si="22"/>
        <v>0</v>
      </c>
      <c r="AV103" s="280">
        <f t="shared" si="37"/>
        <v>0</v>
      </c>
      <c r="AW103" s="280">
        <f t="shared" si="37"/>
        <v>0</v>
      </c>
      <c r="AX103" s="280">
        <f t="shared" si="37"/>
        <v>0</v>
      </c>
      <c r="AY103" s="280">
        <f t="shared" si="37"/>
        <v>0</v>
      </c>
      <c r="AZ103" s="280">
        <f t="shared" si="38"/>
        <v>0</v>
      </c>
      <c r="BA103" s="280">
        <f t="shared" si="39"/>
        <v>0</v>
      </c>
      <c r="BB103" s="280">
        <f t="shared" si="40"/>
        <v>0</v>
      </c>
      <c r="BC103" s="280">
        <f t="shared" si="31"/>
        <v>0</v>
      </c>
      <c r="BD103" s="280">
        <f t="shared" si="32"/>
        <v>0</v>
      </c>
      <c r="BE103" s="280">
        <f t="shared" si="33"/>
        <v>0</v>
      </c>
      <c r="BF103" s="280">
        <f t="shared" si="27"/>
        <v>0</v>
      </c>
      <c r="BG103" s="280">
        <f t="shared" si="27"/>
        <v>0</v>
      </c>
      <c r="BH103" s="280">
        <f t="shared" si="27"/>
        <v>0</v>
      </c>
      <c r="BI103" s="280">
        <f t="shared" si="27"/>
        <v>0</v>
      </c>
      <c r="BJ103" s="280">
        <f t="shared" si="27"/>
        <v>0</v>
      </c>
      <c r="BK103" s="280">
        <f t="shared" si="27"/>
        <v>0</v>
      </c>
      <c r="BL103" s="279">
        <f t="shared" si="24"/>
        <v>0</v>
      </c>
      <c r="BN103" s="279">
        <f>BL103</f>
        <v>0</v>
      </c>
    </row>
    <row r="104" spans="1:66" x14ac:dyDescent="0.25">
      <c r="A104" s="268" t="s">
        <v>206</v>
      </c>
      <c r="B104" s="175">
        <v>2.2599999999999999E-2</v>
      </c>
      <c r="C104" s="294">
        <v>2.3900000000000001E-2</v>
      </c>
      <c r="D104" s="272">
        <v>170984896.59999999</v>
      </c>
      <c r="E104" s="272">
        <v>170984896.59999999</v>
      </c>
      <c r="F104" s="272">
        <v>170984896.59999999</v>
      </c>
      <c r="G104" s="272">
        <v>170984896.59999999</v>
      </c>
      <c r="H104" s="272">
        <v>170984896.59999999</v>
      </c>
      <c r="I104" s="272">
        <v>170984896.59999999</v>
      </c>
      <c r="J104" s="272">
        <v>171379066.02500001</v>
      </c>
      <c r="K104" s="272">
        <v>171773235.44999999</v>
      </c>
      <c r="L104" s="272">
        <v>171773235.44999999</v>
      </c>
      <c r="M104" s="272">
        <v>171773235.44999999</v>
      </c>
      <c r="N104" s="272">
        <v>171773235.44999999</v>
      </c>
      <c r="O104" s="272">
        <v>171773235.44999999</v>
      </c>
      <c r="P104" s="272">
        <f t="shared" si="20"/>
        <v>2056154622.8750002</v>
      </c>
      <c r="Q104" s="272">
        <v>171773235.44999999</v>
      </c>
      <c r="R104" s="272">
        <v>171773235.44999999</v>
      </c>
      <c r="S104" s="272">
        <v>171773235.44999999</v>
      </c>
      <c r="T104" s="272">
        <v>171773235.44999999</v>
      </c>
      <c r="U104" s="272">
        <v>171773235.44999999</v>
      </c>
      <c r="V104" s="272">
        <v>171773235.44999999</v>
      </c>
      <c r="W104" s="272">
        <v>171773235.44999999</v>
      </c>
      <c r="X104" s="272">
        <v>171773235.44999999</v>
      </c>
      <c r="Y104" s="272">
        <v>171773235.44999999</v>
      </c>
      <c r="Z104" s="272">
        <v>171773235.44999999</v>
      </c>
      <c r="AA104" s="272">
        <v>171773235.44999999</v>
      </c>
      <c r="AB104" s="272">
        <v>171773235.44999999</v>
      </c>
      <c r="AC104" s="272">
        <v>171773235.44999999</v>
      </c>
      <c r="AD104" s="272">
        <v>171773235.44999999</v>
      </c>
      <c r="AE104" s="272">
        <v>171773235.44999999</v>
      </c>
      <c r="AF104" s="272">
        <v>171773235.44999999</v>
      </c>
      <c r="AG104" s="170">
        <f t="shared" si="21"/>
        <v>2061278825.4000003</v>
      </c>
      <c r="AI104" s="279">
        <f t="shared" si="34"/>
        <v>322021.56</v>
      </c>
      <c r="AJ104" s="279">
        <f t="shared" si="35"/>
        <v>322021.56</v>
      </c>
      <c r="AK104" s="279">
        <f t="shared" si="36"/>
        <v>322021.56</v>
      </c>
      <c r="AL104" s="279">
        <f t="shared" si="28"/>
        <v>322021.56</v>
      </c>
      <c r="AM104" s="279">
        <f t="shared" si="29"/>
        <v>322021.56</v>
      </c>
      <c r="AN104" s="279">
        <f t="shared" si="30"/>
        <v>322021.56</v>
      </c>
      <c r="AO104" s="279">
        <f t="shared" si="26"/>
        <v>322763.90999999997</v>
      </c>
      <c r="AP104" s="279">
        <f t="shared" si="26"/>
        <v>323506.26</v>
      </c>
      <c r="AQ104" s="279">
        <f t="shared" si="26"/>
        <v>323506.26</v>
      </c>
      <c r="AR104" s="279">
        <f t="shared" si="26"/>
        <v>323506.26</v>
      </c>
      <c r="AS104" s="279">
        <f t="shared" si="26"/>
        <v>323506.26</v>
      </c>
      <c r="AT104" s="279">
        <f t="shared" si="26"/>
        <v>323506.26</v>
      </c>
      <c r="AU104" s="280">
        <f t="shared" si="22"/>
        <v>3872424.5699999994</v>
      </c>
      <c r="AV104" s="280">
        <f t="shared" si="37"/>
        <v>323506.26</v>
      </c>
      <c r="AW104" s="280">
        <f t="shared" si="37"/>
        <v>323506.26</v>
      </c>
      <c r="AX104" s="280">
        <f t="shared" si="37"/>
        <v>323506.26</v>
      </c>
      <c r="AY104" s="280">
        <f t="shared" si="37"/>
        <v>323506.26</v>
      </c>
      <c r="AZ104" s="280">
        <f t="shared" si="38"/>
        <v>342115.03</v>
      </c>
      <c r="BA104" s="280">
        <f t="shared" si="39"/>
        <v>342115.03</v>
      </c>
      <c r="BB104" s="280">
        <f t="shared" si="40"/>
        <v>342115.03</v>
      </c>
      <c r="BC104" s="280">
        <f t="shared" si="31"/>
        <v>342115.03</v>
      </c>
      <c r="BD104" s="280">
        <f t="shared" si="32"/>
        <v>342115.03</v>
      </c>
      <c r="BE104" s="280">
        <f t="shared" si="33"/>
        <v>342115.03</v>
      </c>
      <c r="BF104" s="280">
        <f t="shared" si="27"/>
        <v>342115.03</v>
      </c>
      <c r="BG104" s="280">
        <f t="shared" si="27"/>
        <v>342115.03</v>
      </c>
      <c r="BH104" s="280">
        <f t="shared" si="27"/>
        <v>342115.03</v>
      </c>
      <c r="BI104" s="280">
        <f t="shared" si="27"/>
        <v>342115.03</v>
      </c>
      <c r="BJ104" s="280">
        <f t="shared" si="27"/>
        <v>342115.03</v>
      </c>
      <c r="BK104" s="280">
        <f t="shared" si="27"/>
        <v>342115.03</v>
      </c>
      <c r="BL104" s="279">
        <f t="shared" si="24"/>
        <v>4105380.3600000013</v>
      </c>
      <c r="BN104" s="279">
        <f>BL104</f>
        <v>4105380.3600000013</v>
      </c>
    </row>
    <row r="105" spans="1:66" x14ac:dyDescent="0.25">
      <c r="A105" s="268" t="s">
        <v>587</v>
      </c>
      <c r="B105" s="175">
        <v>2.2599999999999999E-2</v>
      </c>
      <c r="C105" s="294">
        <v>2.3900000000000001E-2</v>
      </c>
      <c r="D105" s="272">
        <v>0</v>
      </c>
      <c r="E105" s="272">
        <v>0</v>
      </c>
      <c r="F105" s="272">
        <v>0</v>
      </c>
      <c r="G105" s="272">
        <v>0</v>
      </c>
      <c r="H105" s="272">
        <v>0</v>
      </c>
      <c r="I105" s="272">
        <v>0</v>
      </c>
      <c r="J105" s="272">
        <v>0</v>
      </c>
      <c r="K105" s="272">
        <v>0</v>
      </c>
      <c r="L105" s="272">
        <v>0</v>
      </c>
      <c r="M105" s="272">
        <v>0</v>
      </c>
      <c r="N105" s="272">
        <v>0</v>
      </c>
      <c r="O105" s="272">
        <v>0</v>
      </c>
      <c r="P105" s="272">
        <f t="shared" si="20"/>
        <v>0</v>
      </c>
      <c r="Q105" s="272">
        <v>0</v>
      </c>
      <c r="R105" s="272">
        <v>0</v>
      </c>
      <c r="S105" s="272">
        <v>0</v>
      </c>
      <c r="T105" s="272">
        <v>0</v>
      </c>
      <c r="U105" s="272">
        <v>0</v>
      </c>
      <c r="V105" s="272">
        <v>0</v>
      </c>
      <c r="W105" s="272">
        <v>0</v>
      </c>
      <c r="X105" s="272">
        <v>0</v>
      </c>
      <c r="Y105" s="272">
        <v>0</v>
      </c>
      <c r="Z105" s="272">
        <v>0</v>
      </c>
      <c r="AA105" s="272">
        <v>0</v>
      </c>
      <c r="AB105" s="272">
        <v>0</v>
      </c>
      <c r="AC105" s="272">
        <v>0</v>
      </c>
      <c r="AD105" s="272">
        <v>0</v>
      </c>
      <c r="AE105" s="272">
        <v>0</v>
      </c>
      <c r="AF105" s="272">
        <v>0</v>
      </c>
      <c r="AG105" s="170">
        <f t="shared" si="21"/>
        <v>0</v>
      </c>
      <c r="AI105" s="279">
        <f t="shared" si="34"/>
        <v>0</v>
      </c>
      <c r="AJ105" s="279">
        <f t="shared" si="35"/>
        <v>0</v>
      </c>
      <c r="AK105" s="279">
        <f t="shared" si="36"/>
        <v>0</v>
      </c>
      <c r="AL105" s="279">
        <f t="shared" si="28"/>
        <v>0</v>
      </c>
      <c r="AM105" s="279">
        <f t="shared" si="29"/>
        <v>0</v>
      </c>
      <c r="AN105" s="279">
        <f t="shared" si="30"/>
        <v>0</v>
      </c>
      <c r="AO105" s="279">
        <f t="shared" si="26"/>
        <v>0</v>
      </c>
      <c r="AP105" s="279">
        <f t="shared" si="26"/>
        <v>0</v>
      </c>
      <c r="AQ105" s="279">
        <f t="shared" si="26"/>
        <v>0</v>
      </c>
      <c r="AR105" s="279">
        <f t="shared" si="26"/>
        <v>0</v>
      </c>
      <c r="AS105" s="279">
        <f t="shared" si="26"/>
        <v>0</v>
      </c>
      <c r="AT105" s="279">
        <f t="shared" si="26"/>
        <v>0</v>
      </c>
      <c r="AU105" s="280">
        <f t="shared" si="22"/>
        <v>0</v>
      </c>
      <c r="AV105" s="280">
        <f t="shared" si="37"/>
        <v>0</v>
      </c>
      <c r="AW105" s="280">
        <f t="shared" si="37"/>
        <v>0</v>
      </c>
      <c r="AX105" s="280">
        <f t="shared" si="37"/>
        <v>0</v>
      </c>
      <c r="AY105" s="280">
        <f t="shared" si="37"/>
        <v>0</v>
      </c>
      <c r="AZ105" s="280">
        <f t="shared" si="38"/>
        <v>0</v>
      </c>
      <c r="BA105" s="280">
        <f t="shared" si="39"/>
        <v>0</v>
      </c>
      <c r="BB105" s="280">
        <f t="shared" si="40"/>
        <v>0</v>
      </c>
      <c r="BC105" s="280">
        <f t="shared" si="31"/>
        <v>0</v>
      </c>
      <c r="BD105" s="280">
        <f t="shared" si="32"/>
        <v>0</v>
      </c>
      <c r="BE105" s="280">
        <f t="shared" si="33"/>
        <v>0</v>
      </c>
      <c r="BF105" s="280">
        <f t="shared" si="27"/>
        <v>0</v>
      </c>
      <c r="BG105" s="280">
        <f t="shared" si="27"/>
        <v>0</v>
      </c>
      <c r="BH105" s="280">
        <f t="shared" si="27"/>
        <v>0</v>
      </c>
      <c r="BI105" s="280">
        <f t="shared" si="27"/>
        <v>0</v>
      </c>
      <c r="BJ105" s="280">
        <f t="shared" si="27"/>
        <v>0</v>
      </c>
      <c r="BK105" s="280">
        <f t="shared" si="27"/>
        <v>0</v>
      </c>
      <c r="BL105" s="279">
        <f t="shared" si="24"/>
        <v>0</v>
      </c>
      <c r="BN105" s="279">
        <f>BL105</f>
        <v>0</v>
      </c>
    </row>
    <row r="106" spans="1:66" x14ac:dyDescent="0.25">
      <c r="A106" s="268" t="s">
        <v>207</v>
      </c>
      <c r="B106" s="175">
        <v>2.5999999999999999E-2</v>
      </c>
      <c r="C106" s="294">
        <v>2.7900000000000001E-2</v>
      </c>
      <c r="D106" s="272">
        <v>291890808.73000002</v>
      </c>
      <c r="E106" s="272">
        <v>290702877.31</v>
      </c>
      <c r="F106" s="272">
        <v>290249930.69</v>
      </c>
      <c r="G106" s="272">
        <v>290850846.02999997</v>
      </c>
      <c r="H106" s="272">
        <v>290927277.39999998</v>
      </c>
      <c r="I106" s="272">
        <v>290761487.68000001</v>
      </c>
      <c r="J106" s="272">
        <v>290563200.57999998</v>
      </c>
      <c r="K106" s="272">
        <v>291200339.45499998</v>
      </c>
      <c r="L106" s="272">
        <v>291824047.06999999</v>
      </c>
      <c r="M106" s="272">
        <v>291959265.94499993</v>
      </c>
      <c r="N106" s="272">
        <v>297246097.83499998</v>
      </c>
      <c r="O106" s="272">
        <v>305135724.24000001</v>
      </c>
      <c r="P106" s="272">
        <f t="shared" si="20"/>
        <v>3513311902.9650002</v>
      </c>
      <c r="Q106" s="272">
        <v>307800060.01999998</v>
      </c>
      <c r="R106" s="272">
        <v>307573248.70499998</v>
      </c>
      <c r="S106" s="272">
        <v>309604409.53499997</v>
      </c>
      <c r="T106" s="272">
        <v>311843765.77999997</v>
      </c>
      <c r="U106" s="272">
        <v>311926526.38499999</v>
      </c>
      <c r="V106" s="272">
        <v>315384754.37499994</v>
      </c>
      <c r="W106" s="272">
        <v>318828048.55499995</v>
      </c>
      <c r="X106" s="272">
        <v>318966543.45999998</v>
      </c>
      <c r="Y106" s="272">
        <v>318988840.92499995</v>
      </c>
      <c r="Z106" s="272">
        <v>319403152.01499993</v>
      </c>
      <c r="AA106" s="272">
        <v>322223447.60999995</v>
      </c>
      <c r="AB106" s="272">
        <v>324262547.50499994</v>
      </c>
      <c r="AC106" s="272">
        <v>323925417.63999999</v>
      </c>
      <c r="AD106" s="272">
        <v>323448505.69</v>
      </c>
      <c r="AE106" s="272">
        <v>323020823.04500002</v>
      </c>
      <c r="AF106" s="272">
        <v>323051436.44999999</v>
      </c>
      <c r="AG106" s="170">
        <f t="shared" si="21"/>
        <v>3843430043.6549997</v>
      </c>
      <c r="AI106" s="279">
        <f t="shared" si="34"/>
        <v>632430.09</v>
      </c>
      <c r="AJ106" s="279">
        <f t="shared" si="35"/>
        <v>629856.23</v>
      </c>
      <c r="AK106" s="279">
        <f t="shared" si="36"/>
        <v>628874.85</v>
      </c>
      <c r="AL106" s="279">
        <f t="shared" si="28"/>
        <v>630176.82999999996</v>
      </c>
      <c r="AM106" s="279">
        <f t="shared" si="29"/>
        <v>630342.43000000005</v>
      </c>
      <c r="AN106" s="279">
        <f t="shared" si="30"/>
        <v>629983.22</v>
      </c>
      <c r="AO106" s="279">
        <f t="shared" si="26"/>
        <v>629553.6</v>
      </c>
      <c r="AP106" s="279">
        <f t="shared" si="26"/>
        <v>630934.06999999995</v>
      </c>
      <c r="AQ106" s="279">
        <f t="shared" si="26"/>
        <v>632285.43999999994</v>
      </c>
      <c r="AR106" s="279">
        <f t="shared" si="26"/>
        <v>632578.41</v>
      </c>
      <c r="AS106" s="279">
        <f t="shared" si="26"/>
        <v>644033.21</v>
      </c>
      <c r="AT106" s="279">
        <f t="shared" si="26"/>
        <v>661127.4</v>
      </c>
      <c r="AU106" s="280">
        <f t="shared" si="22"/>
        <v>7612175.7800000003</v>
      </c>
      <c r="AV106" s="280">
        <f t="shared" si="37"/>
        <v>666900.13</v>
      </c>
      <c r="AW106" s="280">
        <f t="shared" si="37"/>
        <v>666408.71</v>
      </c>
      <c r="AX106" s="280">
        <f t="shared" si="37"/>
        <v>670809.55000000005</v>
      </c>
      <c r="AY106" s="280">
        <f t="shared" si="37"/>
        <v>675661.49</v>
      </c>
      <c r="AZ106" s="280">
        <f t="shared" si="38"/>
        <v>725229.17</v>
      </c>
      <c r="BA106" s="280">
        <f t="shared" si="39"/>
        <v>733269.55</v>
      </c>
      <c r="BB106" s="280">
        <f t="shared" si="40"/>
        <v>741275.21</v>
      </c>
      <c r="BC106" s="280">
        <f t="shared" si="31"/>
        <v>741597.21</v>
      </c>
      <c r="BD106" s="280">
        <f t="shared" si="32"/>
        <v>741649.06</v>
      </c>
      <c r="BE106" s="280">
        <f t="shared" si="33"/>
        <v>742612.33</v>
      </c>
      <c r="BF106" s="280">
        <f t="shared" ref="BF106:BK111" si="41">ROUND(AA106*$C106/12,2)</f>
        <v>749169.52</v>
      </c>
      <c r="BG106" s="280">
        <f t="shared" si="41"/>
        <v>753910.42</v>
      </c>
      <c r="BH106" s="280">
        <f t="shared" si="41"/>
        <v>753126.6</v>
      </c>
      <c r="BI106" s="280">
        <f t="shared" si="41"/>
        <v>752017.78</v>
      </c>
      <c r="BJ106" s="280">
        <f t="shared" si="41"/>
        <v>751023.41</v>
      </c>
      <c r="BK106" s="280">
        <f t="shared" si="41"/>
        <v>751094.59</v>
      </c>
      <c r="BL106" s="279">
        <f t="shared" si="24"/>
        <v>8935974.8500000015</v>
      </c>
    </row>
    <row r="107" spans="1:66" x14ac:dyDescent="0.25">
      <c r="A107" s="268" t="s">
        <v>588</v>
      </c>
      <c r="B107" s="175">
        <v>0</v>
      </c>
      <c r="C107" s="175">
        <v>0.1406</v>
      </c>
      <c r="D107" s="272">
        <v>32692663.850000001</v>
      </c>
      <c r="E107" s="272">
        <v>32692663.850000001</v>
      </c>
      <c r="F107" s="272">
        <v>32692663.850000001</v>
      </c>
      <c r="G107" s="272">
        <v>32692663.850000001</v>
      </c>
      <c r="H107" s="272">
        <v>32692663.850000001</v>
      </c>
      <c r="I107" s="272">
        <v>32692663.850000001</v>
      </c>
      <c r="J107" s="272">
        <v>32692663.850000001</v>
      </c>
      <c r="K107" s="272">
        <v>32692663.850000001</v>
      </c>
      <c r="L107" s="272">
        <v>32692663.850000001</v>
      </c>
      <c r="M107" s="272">
        <v>32692663.850000001</v>
      </c>
      <c r="N107" s="272">
        <v>32692663.850000001</v>
      </c>
      <c r="O107" s="272">
        <v>32692663.850000001</v>
      </c>
      <c r="P107" s="272">
        <f t="shared" si="20"/>
        <v>392311966.20000005</v>
      </c>
      <c r="Q107" s="272">
        <v>32692663.850000001</v>
      </c>
      <c r="R107" s="272">
        <v>32692663.850000001</v>
      </c>
      <c r="S107" s="272">
        <v>32692663.850000001</v>
      </c>
      <c r="T107" s="272">
        <v>32692663.850000001</v>
      </c>
      <c r="U107" s="272">
        <v>32692663.850000001</v>
      </c>
      <c r="V107" s="272">
        <v>32692663.850000001</v>
      </c>
      <c r="W107" s="272">
        <v>32692663.850000001</v>
      </c>
      <c r="X107" s="272">
        <v>32692663.850000001</v>
      </c>
      <c r="Y107" s="272">
        <v>32692663.850000001</v>
      </c>
      <c r="Z107" s="272">
        <v>32692663.850000001</v>
      </c>
      <c r="AA107" s="272">
        <v>32692663.850000001</v>
      </c>
      <c r="AB107" s="272">
        <v>32692663.850000001</v>
      </c>
      <c r="AC107" s="272">
        <v>32692663.850000001</v>
      </c>
      <c r="AD107" s="272">
        <v>32692663.850000001</v>
      </c>
      <c r="AE107" s="272">
        <v>32692663.850000001</v>
      </c>
      <c r="AF107" s="272">
        <v>32692663.850000001</v>
      </c>
      <c r="AG107" s="170">
        <f t="shared" si="21"/>
        <v>392311966.20000005</v>
      </c>
      <c r="AI107" s="279">
        <f t="shared" si="34"/>
        <v>0</v>
      </c>
      <c r="AJ107" s="279">
        <f t="shared" si="35"/>
        <v>0</v>
      </c>
      <c r="AK107" s="279">
        <f t="shared" si="36"/>
        <v>0</v>
      </c>
      <c r="AL107" s="279">
        <f t="shared" si="28"/>
        <v>0</v>
      </c>
      <c r="AM107" s="279">
        <f t="shared" si="29"/>
        <v>0</v>
      </c>
      <c r="AN107" s="279">
        <f t="shared" si="30"/>
        <v>0</v>
      </c>
      <c r="AO107" s="279">
        <f t="shared" si="26"/>
        <v>0</v>
      </c>
      <c r="AP107" s="279">
        <f t="shared" si="26"/>
        <v>0</v>
      </c>
      <c r="AQ107" s="279">
        <f t="shared" si="26"/>
        <v>0</v>
      </c>
      <c r="AR107" s="279">
        <f t="shared" si="26"/>
        <v>0</v>
      </c>
      <c r="AS107" s="279">
        <f t="shared" si="26"/>
        <v>0</v>
      </c>
      <c r="AT107" s="279">
        <f t="shared" si="26"/>
        <v>0</v>
      </c>
      <c r="AU107" s="280">
        <f t="shared" si="22"/>
        <v>0</v>
      </c>
      <c r="AV107" s="280">
        <f t="shared" si="37"/>
        <v>0</v>
      </c>
      <c r="AW107" s="280">
        <f t="shared" si="37"/>
        <v>0</v>
      </c>
      <c r="AX107" s="280">
        <f t="shared" si="37"/>
        <v>0</v>
      </c>
      <c r="AY107" s="280">
        <f t="shared" si="37"/>
        <v>0</v>
      </c>
      <c r="AZ107" s="280">
        <f t="shared" si="38"/>
        <v>383049.04</v>
      </c>
      <c r="BA107" s="280">
        <f t="shared" si="39"/>
        <v>383049.04</v>
      </c>
      <c r="BB107" s="280">
        <f t="shared" si="40"/>
        <v>383049.04</v>
      </c>
      <c r="BC107" s="280">
        <f t="shared" si="31"/>
        <v>383049.04</v>
      </c>
      <c r="BD107" s="280">
        <f t="shared" si="32"/>
        <v>383049.04</v>
      </c>
      <c r="BE107" s="280">
        <f t="shared" si="33"/>
        <v>383049.04</v>
      </c>
      <c r="BF107" s="280">
        <f t="shared" si="41"/>
        <v>383049.04</v>
      </c>
      <c r="BG107" s="280">
        <f t="shared" si="41"/>
        <v>383049.04</v>
      </c>
      <c r="BH107" s="280">
        <f t="shared" si="41"/>
        <v>383049.04</v>
      </c>
      <c r="BI107" s="280">
        <f t="shared" si="41"/>
        <v>383049.04</v>
      </c>
      <c r="BJ107" s="280">
        <f t="shared" si="41"/>
        <v>383049.04</v>
      </c>
      <c r="BK107" s="280">
        <f t="shared" si="41"/>
        <v>383049.04</v>
      </c>
      <c r="BL107" s="279">
        <f t="shared" si="24"/>
        <v>4596588.4799999995</v>
      </c>
    </row>
    <row r="108" spans="1:66" x14ac:dyDescent="0.25">
      <c r="A108" s="268" t="s">
        <v>589</v>
      </c>
      <c r="B108" s="175">
        <v>0</v>
      </c>
      <c r="C108" s="294">
        <v>2.7900000000000001E-2</v>
      </c>
      <c r="D108" s="272">
        <v>0</v>
      </c>
      <c r="E108" s="272">
        <v>0</v>
      </c>
      <c r="F108" s="272">
        <v>0</v>
      </c>
      <c r="G108" s="272">
        <v>0</v>
      </c>
      <c r="H108" s="272">
        <v>0</v>
      </c>
      <c r="I108" s="272">
        <v>0</v>
      </c>
      <c r="J108" s="272">
        <v>0</v>
      </c>
      <c r="K108" s="272">
        <v>0</v>
      </c>
      <c r="L108" s="272">
        <v>0</v>
      </c>
      <c r="M108" s="272">
        <v>0</v>
      </c>
      <c r="N108" s="272">
        <v>0</v>
      </c>
      <c r="O108" s="272">
        <v>0</v>
      </c>
      <c r="P108" s="272">
        <f t="shared" si="20"/>
        <v>0</v>
      </c>
      <c r="Q108" s="272">
        <v>0</v>
      </c>
      <c r="R108" s="272">
        <v>0</v>
      </c>
      <c r="S108" s="272">
        <v>0</v>
      </c>
      <c r="T108" s="272">
        <v>0</v>
      </c>
      <c r="U108" s="272">
        <v>0</v>
      </c>
      <c r="V108" s="272">
        <v>0</v>
      </c>
      <c r="W108" s="272">
        <v>0</v>
      </c>
      <c r="X108" s="272">
        <v>0</v>
      </c>
      <c r="Y108" s="272">
        <v>0</v>
      </c>
      <c r="Z108" s="272">
        <v>0</v>
      </c>
      <c r="AA108" s="272">
        <v>0</v>
      </c>
      <c r="AB108" s="272">
        <v>0</v>
      </c>
      <c r="AC108" s="272">
        <v>0</v>
      </c>
      <c r="AD108" s="272">
        <v>0</v>
      </c>
      <c r="AE108" s="272">
        <v>0</v>
      </c>
      <c r="AF108" s="272">
        <v>0</v>
      </c>
      <c r="AG108" s="170">
        <f t="shared" si="21"/>
        <v>0</v>
      </c>
      <c r="AI108" s="279">
        <f t="shared" si="34"/>
        <v>0</v>
      </c>
      <c r="AJ108" s="279">
        <f t="shared" si="35"/>
        <v>0</v>
      </c>
      <c r="AK108" s="279">
        <f t="shared" si="36"/>
        <v>0</v>
      </c>
      <c r="AL108" s="279">
        <f t="shared" si="28"/>
        <v>0</v>
      </c>
      <c r="AM108" s="279">
        <f t="shared" si="29"/>
        <v>0</v>
      </c>
      <c r="AN108" s="279">
        <f t="shared" si="30"/>
        <v>0</v>
      </c>
      <c r="AO108" s="279">
        <f t="shared" si="26"/>
        <v>0</v>
      </c>
      <c r="AP108" s="279">
        <f t="shared" si="26"/>
        <v>0</v>
      </c>
      <c r="AQ108" s="279">
        <f t="shared" si="26"/>
        <v>0</v>
      </c>
      <c r="AR108" s="279">
        <f t="shared" si="26"/>
        <v>0</v>
      </c>
      <c r="AS108" s="279">
        <f t="shared" si="26"/>
        <v>0</v>
      </c>
      <c r="AT108" s="279">
        <f t="shared" si="26"/>
        <v>0</v>
      </c>
      <c r="AU108" s="280">
        <f t="shared" si="22"/>
        <v>0</v>
      </c>
      <c r="AV108" s="280">
        <f t="shared" si="37"/>
        <v>0</v>
      </c>
      <c r="AW108" s="280">
        <f t="shared" si="37"/>
        <v>0</v>
      </c>
      <c r="AX108" s="280">
        <f t="shared" si="37"/>
        <v>0</v>
      </c>
      <c r="AY108" s="280">
        <f t="shared" si="37"/>
        <v>0</v>
      </c>
      <c r="AZ108" s="280">
        <f t="shared" si="38"/>
        <v>0</v>
      </c>
      <c r="BA108" s="280">
        <f t="shared" si="39"/>
        <v>0</v>
      </c>
      <c r="BB108" s="280">
        <f t="shared" si="40"/>
        <v>0</v>
      </c>
      <c r="BC108" s="280">
        <f t="shared" si="31"/>
        <v>0</v>
      </c>
      <c r="BD108" s="280">
        <f t="shared" si="32"/>
        <v>0</v>
      </c>
      <c r="BE108" s="280">
        <f t="shared" si="33"/>
        <v>0</v>
      </c>
      <c r="BF108" s="280">
        <f t="shared" si="41"/>
        <v>0</v>
      </c>
      <c r="BG108" s="280">
        <f t="shared" si="41"/>
        <v>0</v>
      </c>
      <c r="BH108" s="280">
        <f t="shared" si="41"/>
        <v>0</v>
      </c>
      <c r="BI108" s="280">
        <f t="shared" si="41"/>
        <v>0</v>
      </c>
      <c r="BJ108" s="280">
        <f t="shared" si="41"/>
        <v>0</v>
      </c>
      <c r="BK108" s="280">
        <f t="shared" si="41"/>
        <v>0</v>
      </c>
      <c r="BL108" s="279">
        <f t="shared" si="24"/>
        <v>0</v>
      </c>
      <c r="BN108" s="279">
        <f>BL108</f>
        <v>0</v>
      </c>
    </row>
    <row r="109" spans="1:66" x14ac:dyDescent="0.25">
      <c r="A109" s="268" t="s">
        <v>590</v>
      </c>
      <c r="B109" s="175">
        <v>0</v>
      </c>
      <c r="C109" s="294">
        <v>2.7900000000000001E-2</v>
      </c>
      <c r="D109" s="272">
        <v>0</v>
      </c>
      <c r="E109" s="272">
        <v>0</v>
      </c>
      <c r="F109" s="272">
        <v>0</v>
      </c>
      <c r="G109" s="272">
        <v>0</v>
      </c>
      <c r="H109" s="272">
        <v>0</v>
      </c>
      <c r="I109" s="272">
        <v>0</v>
      </c>
      <c r="J109" s="272">
        <v>0</v>
      </c>
      <c r="K109" s="272">
        <v>0</v>
      </c>
      <c r="L109" s="272">
        <v>0</v>
      </c>
      <c r="M109" s="272">
        <v>0</v>
      </c>
      <c r="N109" s="272">
        <v>0</v>
      </c>
      <c r="O109" s="272">
        <v>0</v>
      </c>
      <c r="P109" s="272">
        <f t="shared" si="20"/>
        <v>0</v>
      </c>
      <c r="Q109" s="272">
        <v>0</v>
      </c>
      <c r="R109" s="272">
        <v>0</v>
      </c>
      <c r="S109" s="272">
        <v>0</v>
      </c>
      <c r="T109" s="272">
        <v>0</v>
      </c>
      <c r="U109" s="272">
        <v>0</v>
      </c>
      <c r="V109" s="272">
        <v>0</v>
      </c>
      <c r="W109" s="272">
        <v>0</v>
      </c>
      <c r="X109" s="272">
        <v>0</v>
      </c>
      <c r="Y109" s="272">
        <v>0</v>
      </c>
      <c r="Z109" s="272">
        <v>0</v>
      </c>
      <c r="AA109" s="272">
        <v>0</v>
      </c>
      <c r="AB109" s="272">
        <v>0</v>
      </c>
      <c r="AC109" s="272">
        <v>0</v>
      </c>
      <c r="AD109" s="272">
        <v>0</v>
      </c>
      <c r="AE109" s="272">
        <v>0</v>
      </c>
      <c r="AF109" s="272">
        <v>0</v>
      </c>
      <c r="AG109" s="170">
        <f t="shared" si="21"/>
        <v>0</v>
      </c>
      <c r="AI109" s="279">
        <f t="shared" si="34"/>
        <v>0</v>
      </c>
      <c r="AJ109" s="279">
        <f t="shared" si="35"/>
        <v>0</v>
      </c>
      <c r="AK109" s="279">
        <f t="shared" si="36"/>
        <v>0</v>
      </c>
      <c r="AL109" s="279">
        <f t="shared" si="28"/>
        <v>0</v>
      </c>
      <c r="AM109" s="279">
        <f t="shared" si="29"/>
        <v>0</v>
      </c>
      <c r="AN109" s="279">
        <f t="shared" si="30"/>
        <v>0</v>
      </c>
      <c r="AO109" s="279">
        <f t="shared" si="26"/>
        <v>0</v>
      </c>
      <c r="AP109" s="279">
        <f t="shared" si="26"/>
        <v>0</v>
      </c>
      <c r="AQ109" s="279">
        <f t="shared" si="26"/>
        <v>0</v>
      </c>
      <c r="AR109" s="279">
        <f t="shared" si="26"/>
        <v>0</v>
      </c>
      <c r="AS109" s="279">
        <f t="shared" si="26"/>
        <v>0</v>
      </c>
      <c r="AT109" s="279">
        <f t="shared" si="26"/>
        <v>0</v>
      </c>
      <c r="AU109" s="280">
        <f t="shared" si="22"/>
        <v>0</v>
      </c>
      <c r="AV109" s="280">
        <f t="shared" si="37"/>
        <v>0</v>
      </c>
      <c r="AW109" s="280">
        <f t="shared" si="37"/>
        <v>0</v>
      </c>
      <c r="AX109" s="280">
        <f t="shared" si="37"/>
        <v>0</v>
      </c>
      <c r="AY109" s="280">
        <f t="shared" si="37"/>
        <v>0</v>
      </c>
      <c r="AZ109" s="280">
        <f t="shared" si="38"/>
        <v>0</v>
      </c>
      <c r="BA109" s="280">
        <f t="shared" si="39"/>
        <v>0</v>
      </c>
      <c r="BB109" s="280">
        <f t="shared" si="40"/>
        <v>0</v>
      </c>
      <c r="BC109" s="280">
        <f t="shared" si="31"/>
        <v>0</v>
      </c>
      <c r="BD109" s="280">
        <f t="shared" si="32"/>
        <v>0</v>
      </c>
      <c r="BE109" s="280">
        <f t="shared" si="33"/>
        <v>0</v>
      </c>
      <c r="BF109" s="280">
        <f t="shared" si="41"/>
        <v>0</v>
      </c>
      <c r="BG109" s="280">
        <f t="shared" si="41"/>
        <v>0</v>
      </c>
      <c r="BH109" s="280">
        <f t="shared" si="41"/>
        <v>0</v>
      </c>
      <c r="BI109" s="280">
        <f t="shared" si="41"/>
        <v>0</v>
      </c>
      <c r="BJ109" s="280">
        <f t="shared" si="41"/>
        <v>0</v>
      </c>
      <c r="BK109" s="280">
        <f t="shared" si="41"/>
        <v>0</v>
      </c>
      <c r="BL109" s="279">
        <f t="shared" si="24"/>
        <v>0</v>
      </c>
      <c r="BN109" s="279">
        <f>BL109</f>
        <v>0</v>
      </c>
    </row>
    <row r="110" spans="1:66" x14ac:dyDescent="0.25">
      <c r="A110" s="268" t="s">
        <v>208</v>
      </c>
      <c r="B110" s="175">
        <v>2.5999999999999999E-2</v>
      </c>
      <c r="C110" s="294">
        <v>2.7900000000000001E-2</v>
      </c>
      <c r="D110" s="272">
        <v>309940145.06999999</v>
      </c>
      <c r="E110" s="272">
        <v>309934551.01999998</v>
      </c>
      <c r="F110" s="272">
        <v>309934551.01999998</v>
      </c>
      <c r="G110" s="272">
        <v>309934551.01999998</v>
      </c>
      <c r="H110" s="272">
        <v>309934551.01999998</v>
      </c>
      <c r="I110" s="272">
        <v>309934551.01999998</v>
      </c>
      <c r="J110" s="272">
        <v>311193492.94499999</v>
      </c>
      <c r="K110" s="272">
        <v>312722792.14499998</v>
      </c>
      <c r="L110" s="272">
        <v>313614777.24000001</v>
      </c>
      <c r="M110" s="272">
        <v>314398905.06</v>
      </c>
      <c r="N110" s="272">
        <v>314837632.005</v>
      </c>
      <c r="O110" s="272">
        <v>315113858.94999999</v>
      </c>
      <c r="P110" s="272">
        <f t="shared" si="20"/>
        <v>3741494358.5149999</v>
      </c>
      <c r="Q110" s="272">
        <v>315113858.94999999</v>
      </c>
      <c r="R110" s="272">
        <v>315113858.94999999</v>
      </c>
      <c r="S110" s="272">
        <v>315113858.94999999</v>
      </c>
      <c r="T110" s="272">
        <v>315113858.94999999</v>
      </c>
      <c r="U110" s="272">
        <v>315113858.94999999</v>
      </c>
      <c r="V110" s="272">
        <v>315113858.94999999</v>
      </c>
      <c r="W110" s="272">
        <v>315113858.94999999</v>
      </c>
      <c r="X110" s="272">
        <v>315113858.94999999</v>
      </c>
      <c r="Y110" s="272">
        <v>315113858.94999999</v>
      </c>
      <c r="Z110" s="272">
        <v>315113858.94999999</v>
      </c>
      <c r="AA110" s="272">
        <v>315113858.94999999</v>
      </c>
      <c r="AB110" s="272">
        <v>315113858.94999999</v>
      </c>
      <c r="AC110" s="272">
        <v>315113858.94999999</v>
      </c>
      <c r="AD110" s="272">
        <v>315113858.94999999</v>
      </c>
      <c r="AE110" s="272">
        <v>315113858.94999999</v>
      </c>
      <c r="AF110" s="272">
        <v>315113858.94999999</v>
      </c>
      <c r="AG110" s="170">
        <f t="shared" si="21"/>
        <v>3781366307.3999991</v>
      </c>
      <c r="AI110" s="279">
        <f t="shared" si="34"/>
        <v>671536.98</v>
      </c>
      <c r="AJ110" s="279">
        <f t="shared" si="35"/>
        <v>671524.86</v>
      </c>
      <c r="AK110" s="279">
        <f t="shared" si="36"/>
        <v>671524.86</v>
      </c>
      <c r="AL110" s="279">
        <f t="shared" si="28"/>
        <v>671524.86</v>
      </c>
      <c r="AM110" s="279">
        <f t="shared" si="29"/>
        <v>671524.86</v>
      </c>
      <c r="AN110" s="279">
        <f t="shared" si="30"/>
        <v>671524.86</v>
      </c>
      <c r="AO110" s="279">
        <f t="shared" si="26"/>
        <v>674252.57</v>
      </c>
      <c r="AP110" s="279">
        <f t="shared" si="26"/>
        <v>677566.05</v>
      </c>
      <c r="AQ110" s="279">
        <f t="shared" si="26"/>
        <v>679498.68</v>
      </c>
      <c r="AR110" s="279">
        <f t="shared" si="26"/>
        <v>681197.63</v>
      </c>
      <c r="AS110" s="279">
        <f t="shared" si="26"/>
        <v>682148.2</v>
      </c>
      <c r="AT110" s="279">
        <f t="shared" si="26"/>
        <v>682746.69</v>
      </c>
      <c r="AU110" s="280">
        <f t="shared" si="22"/>
        <v>8106571.0999999996</v>
      </c>
      <c r="AV110" s="280">
        <f t="shared" si="37"/>
        <v>682746.69</v>
      </c>
      <c r="AW110" s="280">
        <f t="shared" si="37"/>
        <v>682746.69</v>
      </c>
      <c r="AX110" s="280">
        <f t="shared" si="37"/>
        <v>682746.69</v>
      </c>
      <c r="AY110" s="280">
        <f t="shared" si="37"/>
        <v>682746.69</v>
      </c>
      <c r="AZ110" s="280">
        <f t="shared" si="38"/>
        <v>732639.72</v>
      </c>
      <c r="BA110" s="280">
        <f t="shared" si="39"/>
        <v>732639.72</v>
      </c>
      <c r="BB110" s="280">
        <f t="shared" si="40"/>
        <v>732639.72</v>
      </c>
      <c r="BC110" s="280">
        <f t="shared" si="31"/>
        <v>732639.72</v>
      </c>
      <c r="BD110" s="280">
        <f t="shared" si="32"/>
        <v>732639.72</v>
      </c>
      <c r="BE110" s="280">
        <f t="shared" si="33"/>
        <v>732639.72</v>
      </c>
      <c r="BF110" s="280">
        <f t="shared" si="41"/>
        <v>732639.72</v>
      </c>
      <c r="BG110" s="280">
        <f t="shared" si="41"/>
        <v>732639.72</v>
      </c>
      <c r="BH110" s="280">
        <f t="shared" si="41"/>
        <v>732639.72</v>
      </c>
      <c r="BI110" s="280">
        <f t="shared" si="41"/>
        <v>732639.72</v>
      </c>
      <c r="BJ110" s="280">
        <f t="shared" si="41"/>
        <v>732639.72</v>
      </c>
      <c r="BK110" s="280">
        <f t="shared" si="41"/>
        <v>732639.72</v>
      </c>
      <c r="BL110" s="279">
        <f t="shared" si="24"/>
        <v>8791676.6399999987</v>
      </c>
      <c r="BN110" s="279">
        <f>BL110</f>
        <v>8791676.6399999987</v>
      </c>
    </row>
    <row r="111" spans="1:66" x14ac:dyDescent="0.25">
      <c r="A111" s="268" t="s">
        <v>209</v>
      </c>
      <c r="B111" s="175">
        <v>2.5999999999999999E-2</v>
      </c>
      <c r="C111" s="294">
        <v>2.7900000000000001E-2</v>
      </c>
      <c r="D111" s="272">
        <v>149260567.90000001</v>
      </c>
      <c r="E111" s="272">
        <v>149260567.90000001</v>
      </c>
      <c r="F111" s="272">
        <v>149260567.90000001</v>
      </c>
      <c r="G111" s="272">
        <v>149260567.90000001</v>
      </c>
      <c r="H111" s="272">
        <v>149260567.90000001</v>
      </c>
      <c r="I111" s="272">
        <v>149260567.90000001</v>
      </c>
      <c r="J111" s="272">
        <v>149632835.58500001</v>
      </c>
      <c r="K111" s="272">
        <v>150005103.27000001</v>
      </c>
      <c r="L111" s="272">
        <v>150005103.27000001</v>
      </c>
      <c r="M111" s="272">
        <v>150005103.27000001</v>
      </c>
      <c r="N111" s="272">
        <v>150005103.27000001</v>
      </c>
      <c r="O111" s="272">
        <v>150005103.27000001</v>
      </c>
      <c r="P111" s="272">
        <f t="shared" si="20"/>
        <v>1795221759.335</v>
      </c>
      <c r="Q111" s="272">
        <v>150005103.27000001</v>
      </c>
      <c r="R111" s="272">
        <v>150005103.27000001</v>
      </c>
      <c r="S111" s="272">
        <v>149142603.27000001</v>
      </c>
      <c r="T111" s="272">
        <v>148280103.27000001</v>
      </c>
      <c r="U111" s="272">
        <v>148280103.27000001</v>
      </c>
      <c r="V111" s="272">
        <v>148280103.27000001</v>
      </c>
      <c r="W111" s="272">
        <v>148280103.27000001</v>
      </c>
      <c r="X111" s="272">
        <v>148280103.27000001</v>
      </c>
      <c r="Y111" s="272">
        <v>148280103.27000001</v>
      </c>
      <c r="Z111" s="272">
        <v>148280103.27000001</v>
      </c>
      <c r="AA111" s="272">
        <v>148280103.27000001</v>
      </c>
      <c r="AB111" s="272">
        <v>148280103.27000001</v>
      </c>
      <c r="AC111" s="272">
        <v>148280103.27000001</v>
      </c>
      <c r="AD111" s="272">
        <v>148280103.27000001</v>
      </c>
      <c r="AE111" s="272">
        <v>148280103.27000001</v>
      </c>
      <c r="AF111" s="272">
        <v>148280103.27000001</v>
      </c>
      <c r="AG111" s="170">
        <f t="shared" si="21"/>
        <v>1779361239.24</v>
      </c>
      <c r="AI111" s="279">
        <f t="shared" si="34"/>
        <v>323397.90000000002</v>
      </c>
      <c r="AJ111" s="279">
        <f t="shared" si="35"/>
        <v>323397.90000000002</v>
      </c>
      <c r="AK111" s="279">
        <f t="shared" si="36"/>
        <v>323397.90000000002</v>
      </c>
      <c r="AL111" s="279">
        <f t="shared" si="28"/>
        <v>323397.90000000002</v>
      </c>
      <c r="AM111" s="279">
        <f t="shared" si="29"/>
        <v>323397.90000000002</v>
      </c>
      <c r="AN111" s="279">
        <f t="shared" si="30"/>
        <v>323397.90000000002</v>
      </c>
      <c r="AO111" s="279">
        <f t="shared" si="26"/>
        <v>324204.48</v>
      </c>
      <c r="AP111" s="279">
        <f t="shared" si="26"/>
        <v>325011.06</v>
      </c>
      <c r="AQ111" s="279">
        <f t="shared" si="26"/>
        <v>325011.06</v>
      </c>
      <c r="AR111" s="279">
        <f t="shared" si="26"/>
        <v>325011.06</v>
      </c>
      <c r="AS111" s="279">
        <f t="shared" si="26"/>
        <v>325011.06</v>
      </c>
      <c r="AT111" s="279">
        <f t="shared" si="26"/>
        <v>325011.06</v>
      </c>
      <c r="AU111" s="280">
        <f t="shared" si="22"/>
        <v>3889647.18</v>
      </c>
      <c r="AV111" s="280">
        <f t="shared" ref="AV111:AY174" si="42">ROUND(Q111*$B111/12,2)</f>
        <v>325011.06</v>
      </c>
      <c r="AW111" s="280">
        <f t="shared" si="42"/>
        <v>325011.06</v>
      </c>
      <c r="AX111" s="280">
        <f t="shared" si="42"/>
        <v>323142.31</v>
      </c>
      <c r="AY111" s="280">
        <f t="shared" si="42"/>
        <v>321273.56</v>
      </c>
      <c r="AZ111" s="280">
        <f t="shared" si="38"/>
        <v>344751.24</v>
      </c>
      <c r="BA111" s="280">
        <f t="shared" si="39"/>
        <v>344751.24</v>
      </c>
      <c r="BB111" s="280">
        <f t="shared" si="40"/>
        <v>344751.24</v>
      </c>
      <c r="BC111" s="280">
        <f t="shared" si="31"/>
        <v>344751.24</v>
      </c>
      <c r="BD111" s="280">
        <f t="shared" si="32"/>
        <v>344751.24</v>
      </c>
      <c r="BE111" s="280">
        <f t="shared" si="33"/>
        <v>344751.24</v>
      </c>
      <c r="BF111" s="280">
        <f t="shared" si="41"/>
        <v>344751.24</v>
      </c>
      <c r="BG111" s="280">
        <f t="shared" si="41"/>
        <v>344751.24</v>
      </c>
      <c r="BH111" s="280">
        <f t="shared" si="41"/>
        <v>344751.24</v>
      </c>
      <c r="BI111" s="280">
        <f t="shared" si="41"/>
        <v>344751.24</v>
      </c>
      <c r="BJ111" s="280">
        <f t="shared" si="41"/>
        <v>344751.24</v>
      </c>
      <c r="BK111" s="280">
        <f t="shared" si="41"/>
        <v>344751.24</v>
      </c>
      <c r="BL111" s="279">
        <f t="shared" si="24"/>
        <v>4137014.8800000008</v>
      </c>
      <c r="BN111" s="279">
        <f>BL111</f>
        <v>4137014.8800000008</v>
      </c>
    </row>
    <row r="112" spans="1:66" x14ac:dyDescent="0.25">
      <c r="A112" s="268" t="s">
        <v>210</v>
      </c>
      <c r="B112" s="175">
        <v>2.5999999999999999E-2</v>
      </c>
      <c r="C112" s="294">
        <v>2.7900000000000001E-2</v>
      </c>
      <c r="D112" s="272">
        <v>0</v>
      </c>
      <c r="E112" s="272">
        <v>0</v>
      </c>
      <c r="F112" s="272">
        <v>0</v>
      </c>
      <c r="G112" s="272">
        <v>0</v>
      </c>
      <c r="H112" s="272">
        <v>0</v>
      </c>
      <c r="I112" s="272">
        <v>0</v>
      </c>
      <c r="J112" s="272">
        <v>0</v>
      </c>
      <c r="K112" s="272">
        <v>0</v>
      </c>
      <c r="L112" s="272">
        <v>0</v>
      </c>
      <c r="M112" s="272">
        <v>0</v>
      </c>
      <c r="N112" s="272">
        <v>0</v>
      </c>
      <c r="O112" s="272">
        <v>0</v>
      </c>
      <c r="P112" s="272">
        <f t="shared" si="20"/>
        <v>0</v>
      </c>
      <c r="Q112" s="272">
        <v>0</v>
      </c>
      <c r="R112" s="272">
        <v>0</v>
      </c>
      <c r="S112" s="272">
        <v>0</v>
      </c>
      <c r="T112" s="272">
        <v>0</v>
      </c>
      <c r="U112" s="272">
        <v>66388608.069999993</v>
      </c>
      <c r="V112" s="272">
        <v>133274716.57999998</v>
      </c>
      <c r="W112" s="272">
        <v>134266717.57499999</v>
      </c>
      <c r="X112" s="272">
        <v>135286218.69999999</v>
      </c>
      <c r="Y112" s="272">
        <v>136261219.755</v>
      </c>
      <c r="Z112" s="272">
        <v>137093720.80499998</v>
      </c>
      <c r="AA112" s="272">
        <v>137706221.85499999</v>
      </c>
      <c r="AB112" s="272">
        <v>138165141.25499997</v>
      </c>
      <c r="AC112" s="272">
        <v>138394060.16999999</v>
      </c>
      <c r="AD112" s="272">
        <v>138394060.16999999</v>
      </c>
      <c r="AE112" s="272">
        <v>138394060.16999999</v>
      </c>
      <c r="AF112" s="272">
        <v>138394060.16999999</v>
      </c>
      <c r="AG112" s="170">
        <f t="shared" si="21"/>
        <v>1572018805.2750001</v>
      </c>
      <c r="AI112" s="279">
        <f t="shared" si="34"/>
        <v>0</v>
      </c>
      <c r="AJ112" s="279">
        <f t="shared" si="35"/>
        <v>0</v>
      </c>
      <c r="AK112" s="279">
        <f t="shared" si="36"/>
        <v>0</v>
      </c>
      <c r="AL112" s="279">
        <f t="shared" si="28"/>
        <v>0</v>
      </c>
      <c r="AM112" s="279">
        <f t="shared" si="29"/>
        <v>0</v>
      </c>
      <c r="AN112" s="279">
        <f t="shared" si="30"/>
        <v>0</v>
      </c>
      <c r="AO112" s="279">
        <f t="shared" si="26"/>
        <v>0</v>
      </c>
      <c r="AP112" s="279">
        <f t="shared" si="26"/>
        <v>0</v>
      </c>
      <c r="AQ112" s="279">
        <f t="shared" si="26"/>
        <v>0</v>
      </c>
      <c r="AR112" s="279">
        <f t="shared" si="26"/>
        <v>0</v>
      </c>
      <c r="AS112" s="279">
        <f t="shared" si="26"/>
        <v>0</v>
      </c>
      <c r="AT112" s="279">
        <f t="shared" si="26"/>
        <v>0</v>
      </c>
      <c r="AU112" s="280">
        <f t="shared" si="22"/>
        <v>0</v>
      </c>
      <c r="AV112" s="280">
        <f t="shared" si="42"/>
        <v>0</v>
      </c>
      <c r="AW112" s="280">
        <f t="shared" si="42"/>
        <v>0</v>
      </c>
      <c r="AX112" s="280">
        <f t="shared" si="42"/>
        <v>0</v>
      </c>
      <c r="AY112" s="280">
        <f t="shared" si="42"/>
        <v>0</v>
      </c>
      <c r="AZ112" s="280">
        <f t="shared" si="38"/>
        <v>154353.51</v>
      </c>
      <c r="BA112" s="280">
        <f t="shared" si="39"/>
        <v>309863.71999999997</v>
      </c>
      <c r="BB112" s="280">
        <f t="shared" si="40"/>
        <v>312170.12</v>
      </c>
      <c r="BC112" s="280">
        <f t="shared" si="31"/>
        <v>314540.46000000002</v>
      </c>
      <c r="BD112" s="280">
        <f t="shared" si="32"/>
        <v>316807.34000000003</v>
      </c>
      <c r="BE112" s="280">
        <f t="shared" si="33"/>
        <v>318742.90000000002</v>
      </c>
      <c r="BF112" s="280">
        <f>ROUND(AA112*$C112/12,2)</f>
        <v>320166.96999999997</v>
      </c>
      <c r="BG112" s="280">
        <f>ROUND(AB112*$C112/12,2)</f>
        <v>321233.95</v>
      </c>
      <c r="BH112" s="280">
        <f>ROUND(AC112*$C112/12,2)</f>
        <v>321766.19</v>
      </c>
      <c r="BI112" s="280">
        <f t="shared" ref="BI112:BK175" si="43">ROUND(AD112*$C112/12,2)</f>
        <v>321766.19</v>
      </c>
      <c r="BJ112" s="280">
        <f t="shared" si="43"/>
        <v>321766.19</v>
      </c>
      <c r="BK112" s="280">
        <f t="shared" si="43"/>
        <v>321766.19</v>
      </c>
      <c r="BL112" s="279">
        <f t="shared" si="24"/>
        <v>3654943.73</v>
      </c>
      <c r="BN112" s="279">
        <f>BL112</f>
        <v>3654943.73</v>
      </c>
    </row>
    <row r="113" spans="1:66" x14ac:dyDescent="0.25">
      <c r="A113" s="268" t="s">
        <v>211</v>
      </c>
      <c r="B113" s="175">
        <v>3.8900000000000004E-2</v>
      </c>
      <c r="C113" s="294">
        <v>2.7E-2</v>
      </c>
      <c r="D113" s="272">
        <v>119326981.54000001</v>
      </c>
      <c r="E113" s="272">
        <v>119201243.08</v>
      </c>
      <c r="F113" s="272">
        <v>119076454.31999999</v>
      </c>
      <c r="G113" s="272">
        <v>119076454.31999999</v>
      </c>
      <c r="H113" s="272">
        <v>119076454.31999999</v>
      </c>
      <c r="I113" s="272">
        <v>118995346.18000001</v>
      </c>
      <c r="J113" s="272">
        <v>118914238.02999999</v>
      </c>
      <c r="K113" s="272">
        <v>118914238.02999999</v>
      </c>
      <c r="L113" s="272">
        <v>118914238.02999999</v>
      </c>
      <c r="M113" s="272">
        <v>118914238.02999999</v>
      </c>
      <c r="N113" s="272">
        <v>118914238.02999999</v>
      </c>
      <c r="O113" s="272">
        <v>118914238.02999999</v>
      </c>
      <c r="P113" s="272">
        <f t="shared" si="20"/>
        <v>1428238361.9399998</v>
      </c>
      <c r="Q113" s="272">
        <v>118914238.02999999</v>
      </c>
      <c r="R113" s="272">
        <v>118992066.76499999</v>
      </c>
      <c r="S113" s="272">
        <v>119069895.49999999</v>
      </c>
      <c r="T113" s="272">
        <v>119069895.49999999</v>
      </c>
      <c r="U113" s="272">
        <v>119069895.49999999</v>
      </c>
      <c r="V113" s="272">
        <v>119069895.49999999</v>
      </c>
      <c r="W113" s="272">
        <v>119069895.49999999</v>
      </c>
      <c r="X113" s="272">
        <v>119069895.49999999</v>
      </c>
      <c r="Y113" s="272">
        <v>119069895.49999999</v>
      </c>
      <c r="Z113" s="272">
        <v>119069895.49999999</v>
      </c>
      <c r="AA113" s="272">
        <v>119069895.49999999</v>
      </c>
      <c r="AB113" s="272">
        <v>119069895.49999999</v>
      </c>
      <c r="AC113" s="272">
        <v>119069895.49999999</v>
      </c>
      <c r="AD113" s="272">
        <v>119069895.49999999</v>
      </c>
      <c r="AE113" s="272">
        <v>119069895.49999999</v>
      </c>
      <c r="AF113" s="272">
        <v>119069895.49999999</v>
      </c>
      <c r="AG113" s="170">
        <f t="shared" si="21"/>
        <v>1428838745.9999998</v>
      </c>
      <c r="AI113" s="279">
        <f t="shared" si="34"/>
        <v>386818.3</v>
      </c>
      <c r="AJ113" s="279">
        <f t="shared" si="35"/>
        <v>386410.7</v>
      </c>
      <c r="AK113" s="279">
        <f t="shared" si="36"/>
        <v>386006.17</v>
      </c>
      <c r="AL113" s="279">
        <f t="shared" si="28"/>
        <v>386006.17</v>
      </c>
      <c r="AM113" s="279">
        <f t="shared" si="29"/>
        <v>386006.17</v>
      </c>
      <c r="AN113" s="279">
        <f t="shared" si="30"/>
        <v>385743.25</v>
      </c>
      <c r="AO113" s="279">
        <f t="shared" si="26"/>
        <v>385480.32</v>
      </c>
      <c r="AP113" s="279">
        <f t="shared" si="26"/>
        <v>385480.32</v>
      </c>
      <c r="AQ113" s="279">
        <f t="shared" si="26"/>
        <v>385480.32</v>
      </c>
      <c r="AR113" s="279">
        <f t="shared" si="26"/>
        <v>385480.32</v>
      </c>
      <c r="AS113" s="279">
        <f t="shared" si="26"/>
        <v>385480.32</v>
      </c>
      <c r="AT113" s="279">
        <f t="shared" si="26"/>
        <v>385480.32</v>
      </c>
      <c r="AU113" s="280">
        <f t="shared" si="22"/>
        <v>4629872.68</v>
      </c>
      <c r="AV113" s="280">
        <f t="shared" si="42"/>
        <v>385480.32</v>
      </c>
      <c r="AW113" s="280">
        <f t="shared" si="42"/>
        <v>385732.62</v>
      </c>
      <c r="AX113" s="280">
        <f t="shared" si="42"/>
        <v>385984.91</v>
      </c>
      <c r="AY113" s="280">
        <f t="shared" si="42"/>
        <v>385984.91</v>
      </c>
      <c r="AZ113" s="280">
        <f t="shared" ref="AZ113:BH141" si="44">ROUND(U113*$C113/12,2)</f>
        <v>267907.26</v>
      </c>
      <c r="BA113" s="280">
        <f t="shared" si="44"/>
        <v>267907.26</v>
      </c>
      <c r="BB113" s="280">
        <f t="shared" si="44"/>
        <v>267907.26</v>
      </c>
      <c r="BC113" s="280">
        <f t="shared" si="44"/>
        <v>267907.26</v>
      </c>
      <c r="BD113" s="280">
        <f t="shared" si="44"/>
        <v>267907.26</v>
      </c>
      <c r="BE113" s="280">
        <f t="shared" si="44"/>
        <v>267907.26</v>
      </c>
      <c r="BF113" s="280">
        <f t="shared" si="44"/>
        <v>267907.26</v>
      </c>
      <c r="BG113" s="280">
        <f t="shared" si="44"/>
        <v>267907.26</v>
      </c>
      <c r="BH113" s="280">
        <f t="shared" si="44"/>
        <v>267907.26</v>
      </c>
      <c r="BI113" s="280">
        <f t="shared" si="43"/>
        <v>267907.26</v>
      </c>
      <c r="BJ113" s="280">
        <f t="shared" si="43"/>
        <v>267907.26</v>
      </c>
      <c r="BK113" s="280">
        <f t="shared" si="43"/>
        <v>267907.26</v>
      </c>
      <c r="BL113" s="279">
        <f t="shared" si="24"/>
        <v>3214887.1199999992</v>
      </c>
    </row>
    <row r="114" spans="1:66" x14ac:dyDescent="0.25">
      <c r="A114" s="268" t="s">
        <v>591</v>
      </c>
      <c r="B114" s="175">
        <v>3.8900000000000004E-2</v>
      </c>
      <c r="C114" s="294">
        <v>2.7E-2</v>
      </c>
      <c r="D114" s="272">
        <v>0</v>
      </c>
      <c r="E114" s="272">
        <v>0</v>
      </c>
      <c r="F114" s="272">
        <v>0</v>
      </c>
      <c r="G114" s="272">
        <v>0</v>
      </c>
      <c r="H114" s="272">
        <v>0</v>
      </c>
      <c r="I114" s="272">
        <v>0</v>
      </c>
      <c r="J114" s="272">
        <v>0</v>
      </c>
      <c r="K114" s="272">
        <v>0</v>
      </c>
      <c r="L114" s="272">
        <v>0</v>
      </c>
      <c r="M114" s="272">
        <v>0</v>
      </c>
      <c r="N114" s="272">
        <v>0</v>
      </c>
      <c r="O114" s="272">
        <v>0</v>
      </c>
      <c r="P114" s="272">
        <f t="shared" si="20"/>
        <v>0</v>
      </c>
      <c r="Q114" s="272">
        <v>0</v>
      </c>
      <c r="R114" s="272">
        <v>0</v>
      </c>
      <c r="S114" s="272">
        <v>0</v>
      </c>
      <c r="T114" s="272">
        <v>0</v>
      </c>
      <c r="U114" s="272">
        <v>0</v>
      </c>
      <c r="V114" s="272">
        <v>0</v>
      </c>
      <c r="W114" s="272">
        <v>0</v>
      </c>
      <c r="X114" s="272">
        <v>0</v>
      </c>
      <c r="Y114" s="272">
        <v>0</v>
      </c>
      <c r="Z114" s="272">
        <v>0</v>
      </c>
      <c r="AA114" s="272">
        <v>0</v>
      </c>
      <c r="AB114" s="272">
        <v>0</v>
      </c>
      <c r="AC114" s="272">
        <v>0</v>
      </c>
      <c r="AD114" s="272">
        <v>0</v>
      </c>
      <c r="AE114" s="272">
        <v>0</v>
      </c>
      <c r="AF114" s="272">
        <v>0</v>
      </c>
      <c r="AG114" s="170">
        <f t="shared" si="21"/>
        <v>0</v>
      </c>
      <c r="AI114" s="279">
        <f t="shared" si="34"/>
        <v>0</v>
      </c>
      <c r="AJ114" s="279">
        <f t="shared" si="35"/>
        <v>0</v>
      </c>
      <c r="AK114" s="279">
        <f t="shared" si="36"/>
        <v>0</v>
      </c>
      <c r="AL114" s="279">
        <f t="shared" si="28"/>
        <v>0</v>
      </c>
      <c r="AM114" s="279">
        <f t="shared" si="29"/>
        <v>0</v>
      </c>
      <c r="AN114" s="279">
        <f t="shared" si="30"/>
        <v>0</v>
      </c>
      <c r="AO114" s="279">
        <f t="shared" si="26"/>
        <v>0</v>
      </c>
      <c r="AP114" s="279">
        <f t="shared" si="26"/>
        <v>0</v>
      </c>
      <c r="AQ114" s="279">
        <f t="shared" si="26"/>
        <v>0</v>
      </c>
      <c r="AR114" s="279">
        <f t="shared" si="26"/>
        <v>0</v>
      </c>
      <c r="AS114" s="279">
        <f t="shared" si="26"/>
        <v>0</v>
      </c>
      <c r="AT114" s="279">
        <f t="shared" si="26"/>
        <v>0</v>
      </c>
      <c r="AU114" s="280">
        <f t="shared" si="22"/>
        <v>0</v>
      </c>
      <c r="AV114" s="280">
        <f t="shared" si="42"/>
        <v>0</v>
      </c>
      <c r="AW114" s="280">
        <f t="shared" si="42"/>
        <v>0</v>
      </c>
      <c r="AX114" s="280">
        <f t="shared" si="42"/>
        <v>0</v>
      </c>
      <c r="AY114" s="280">
        <f t="shared" si="42"/>
        <v>0</v>
      </c>
      <c r="AZ114" s="280">
        <f t="shared" si="44"/>
        <v>0</v>
      </c>
      <c r="BA114" s="280">
        <f t="shared" si="44"/>
        <v>0</v>
      </c>
      <c r="BB114" s="280">
        <f t="shared" si="44"/>
        <v>0</v>
      </c>
      <c r="BC114" s="280">
        <f t="shared" si="44"/>
        <v>0</v>
      </c>
      <c r="BD114" s="280">
        <f t="shared" si="44"/>
        <v>0</v>
      </c>
      <c r="BE114" s="280">
        <f t="shared" si="44"/>
        <v>0</v>
      </c>
      <c r="BF114" s="280">
        <f t="shared" si="44"/>
        <v>0</v>
      </c>
      <c r="BG114" s="280">
        <f t="shared" si="44"/>
        <v>0</v>
      </c>
      <c r="BH114" s="280">
        <f t="shared" si="44"/>
        <v>0</v>
      </c>
      <c r="BI114" s="280">
        <f t="shared" si="43"/>
        <v>0</v>
      </c>
      <c r="BJ114" s="280">
        <f t="shared" si="43"/>
        <v>0</v>
      </c>
      <c r="BK114" s="280">
        <f t="shared" si="43"/>
        <v>0</v>
      </c>
      <c r="BL114" s="279">
        <f t="shared" si="24"/>
        <v>0</v>
      </c>
      <c r="BN114" s="279">
        <f>BL114</f>
        <v>0</v>
      </c>
    </row>
    <row r="115" spans="1:66" x14ac:dyDescent="0.25">
      <c r="A115" s="268" t="s">
        <v>212</v>
      </c>
      <c r="B115" s="175">
        <v>3.8900000000000004E-2</v>
      </c>
      <c r="C115" s="294">
        <v>2.7E-2</v>
      </c>
      <c r="D115" s="272">
        <v>656029.5</v>
      </c>
      <c r="E115" s="272">
        <v>656029.5</v>
      </c>
      <c r="F115" s="272">
        <v>656029.5</v>
      </c>
      <c r="G115" s="272">
        <v>656029.5</v>
      </c>
      <c r="H115" s="272">
        <v>656029.5</v>
      </c>
      <c r="I115" s="272">
        <v>656029.5</v>
      </c>
      <c r="J115" s="272">
        <v>675416.25</v>
      </c>
      <c r="K115" s="272">
        <v>694803</v>
      </c>
      <c r="L115" s="272">
        <v>694803</v>
      </c>
      <c r="M115" s="272">
        <v>694803</v>
      </c>
      <c r="N115" s="272">
        <v>694803</v>
      </c>
      <c r="O115" s="272">
        <v>694803</v>
      </c>
      <c r="P115" s="272">
        <f t="shared" si="20"/>
        <v>8085608.25</v>
      </c>
      <c r="Q115" s="272">
        <v>694803</v>
      </c>
      <c r="R115" s="272">
        <v>694803</v>
      </c>
      <c r="S115" s="272">
        <v>694803</v>
      </c>
      <c r="T115" s="272">
        <v>694803</v>
      </c>
      <c r="U115" s="272">
        <v>694803</v>
      </c>
      <c r="V115" s="272">
        <v>694803</v>
      </c>
      <c r="W115" s="272">
        <v>694803</v>
      </c>
      <c r="X115" s="272">
        <v>694803</v>
      </c>
      <c r="Y115" s="272">
        <v>694803</v>
      </c>
      <c r="Z115" s="272">
        <v>694803</v>
      </c>
      <c r="AA115" s="272">
        <v>694803</v>
      </c>
      <c r="AB115" s="272">
        <v>694803</v>
      </c>
      <c r="AC115" s="272">
        <v>694803</v>
      </c>
      <c r="AD115" s="272">
        <v>694803</v>
      </c>
      <c r="AE115" s="272">
        <v>694803</v>
      </c>
      <c r="AF115" s="272">
        <v>694803</v>
      </c>
      <c r="AG115" s="170">
        <f t="shared" si="21"/>
        <v>8337636</v>
      </c>
      <c r="AI115" s="279">
        <f t="shared" si="34"/>
        <v>2126.63</v>
      </c>
      <c r="AJ115" s="279">
        <f t="shared" si="35"/>
        <v>2126.63</v>
      </c>
      <c r="AK115" s="279">
        <f t="shared" si="36"/>
        <v>2126.63</v>
      </c>
      <c r="AL115" s="279">
        <f t="shared" si="28"/>
        <v>2126.63</v>
      </c>
      <c r="AM115" s="279">
        <f t="shared" si="29"/>
        <v>2126.63</v>
      </c>
      <c r="AN115" s="279">
        <f t="shared" si="30"/>
        <v>2126.63</v>
      </c>
      <c r="AO115" s="279">
        <f t="shared" ref="AO115:AT116" si="45">ROUND(J115*$B115/12,2)</f>
        <v>2189.4699999999998</v>
      </c>
      <c r="AP115" s="279">
        <f t="shared" si="45"/>
        <v>2252.3200000000002</v>
      </c>
      <c r="AQ115" s="279">
        <f t="shared" si="45"/>
        <v>2252.3200000000002</v>
      </c>
      <c r="AR115" s="279">
        <f t="shared" si="45"/>
        <v>2252.3200000000002</v>
      </c>
      <c r="AS115" s="279">
        <f t="shared" si="45"/>
        <v>2252.3200000000002</v>
      </c>
      <c r="AT115" s="279">
        <f t="shared" si="45"/>
        <v>2252.3200000000002</v>
      </c>
      <c r="AU115" s="280">
        <f t="shared" si="22"/>
        <v>26210.850000000002</v>
      </c>
      <c r="AV115" s="280">
        <f t="shared" si="42"/>
        <v>2252.3200000000002</v>
      </c>
      <c r="AW115" s="280">
        <f t="shared" si="42"/>
        <v>2252.3200000000002</v>
      </c>
      <c r="AX115" s="280">
        <f t="shared" si="42"/>
        <v>2252.3200000000002</v>
      </c>
      <c r="AY115" s="280">
        <f t="shared" si="42"/>
        <v>2252.3200000000002</v>
      </c>
      <c r="AZ115" s="280">
        <f t="shared" si="44"/>
        <v>1563.31</v>
      </c>
      <c r="BA115" s="280">
        <f t="shared" si="44"/>
        <v>1563.31</v>
      </c>
      <c r="BB115" s="280">
        <f t="shared" si="44"/>
        <v>1563.31</v>
      </c>
      <c r="BC115" s="280">
        <f t="shared" si="44"/>
        <v>1563.31</v>
      </c>
      <c r="BD115" s="280">
        <f t="shared" si="44"/>
        <v>1563.31</v>
      </c>
      <c r="BE115" s="280">
        <f t="shared" si="44"/>
        <v>1563.31</v>
      </c>
      <c r="BF115" s="280">
        <f t="shared" si="44"/>
        <v>1563.31</v>
      </c>
      <c r="BG115" s="280">
        <f t="shared" si="44"/>
        <v>1563.31</v>
      </c>
      <c r="BH115" s="280">
        <f t="shared" si="44"/>
        <v>1563.31</v>
      </c>
      <c r="BI115" s="280">
        <f t="shared" si="43"/>
        <v>1563.31</v>
      </c>
      <c r="BJ115" s="280">
        <f t="shared" si="43"/>
        <v>1563.31</v>
      </c>
      <c r="BK115" s="280">
        <f t="shared" si="43"/>
        <v>1563.31</v>
      </c>
      <c r="BL115" s="279">
        <f t="shared" si="24"/>
        <v>18759.719999999998</v>
      </c>
      <c r="BN115" s="279">
        <f>BL115</f>
        <v>18759.719999999998</v>
      </c>
    </row>
    <row r="116" spans="1:66" x14ac:dyDescent="0.25">
      <c r="A116" s="268" t="s">
        <v>213</v>
      </c>
      <c r="B116" s="175">
        <v>4.0100000000000004E-2</v>
      </c>
      <c r="C116" s="294">
        <v>2.29E-2</v>
      </c>
      <c r="D116" s="272">
        <v>254127435.44</v>
      </c>
      <c r="E116" s="272">
        <v>254103435.88999999</v>
      </c>
      <c r="F116" s="272">
        <v>254113448.78999999</v>
      </c>
      <c r="G116" s="272">
        <v>254332359.53999999</v>
      </c>
      <c r="H116" s="272">
        <v>254542012</v>
      </c>
      <c r="I116" s="272">
        <v>254565389.00999999</v>
      </c>
      <c r="J116" s="272">
        <v>254598224.31</v>
      </c>
      <c r="K116" s="272">
        <v>254598224.31</v>
      </c>
      <c r="L116" s="272">
        <v>254598224.31</v>
      </c>
      <c r="M116" s="272">
        <v>254598224.31</v>
      </c>
      <c r="N116" s="272">
        <v>254598224.31</v>
      </c>
      <c r="O116" s="272">
        <v>254598224.31</v>
      </c>
      <c r="P116" s="272">
        <f t="shared" si="20"/>
        <v>3053373426.5299997</v>
      </c>
      <c r="Q116" s="272">
        <v>254598224.31</v>
      </c>
      <c r="R116" s="272">
        <v>254822014.84</v>
      </c>
      <c r="S116" s="272">
        <v>255347134.345</v>
      </c>
      <c r="T116" s="272">
        <v>255648463.31999999</v>
      </c>
      <c r="U116" s="272">
        <v>255648463.31999999</v>
      </c>
      <c r="V116" s="272">
        <v>255648463.31999999</v>
      </c>
      <c r="W116" s="272">
        <v>255648463.31999999</v>
      </c>
      <c r="X116" s="272">
        <v>255648463.31999999</v>
      </c>
      <c r="Y116" s="272">
        <v>255648463.31999999</v>
      </c>
      <c r="Z116" s="272">
        <v>255648463.31999999</v>
      </c>
      <c r="AA116" s="272">
        <v>255648463.31999999</v>
      </c>
      <c r="AB116" s="272">
        <v>255648463.31999999</v>
      </c>
      <c r="AC116" s="272">
        <v>255648463.31999999</v>
      </c>
      <c r="AD116" s="272">
        <v>255648463.31999999</v>
      </c>
      <c r="AE116" s="272">
        <v>255648463.31999999</v>
      </c>
      <c r="AF116" s="272">
        <v>255648463.31999999</v>
      </c>
      <c r="AG116" s="170">
        <f t="shared" si="21"/>
        <v>3067781559.8400002</v>
      </c>
      <c r="AI116" s="279">
        <f t="shared" si="34"/>
        <v>849209.18</v>
      </c>
      <c r="AJ116" s="279">
        <f t="shared" si="35"/>
        <v>849128.98</v>
      </c>
      <c r="AK116" s="279">
        <f t="shared" si="36"/>
        <v>849162.44</v>
      </c>
      <c r="AL116" s="279">
        <f t="shared" si="28"/>
        <v>849893.97</v>
      </c>
      <c r="AM116" s="279">
        <f t="shared" si="29"/>
        <v>850594.56</v>
      </c>
      <c r="AN116" s="279">
        <f t="shared" si="30"/>
        <v>850672.67</v>
      </c>
      <c r="AO116" s="279">
        <f t="shared" si="45"/>
        <v>850782.4</v>
      </c>
      <c r="AP116" s="279">
        <f t="shared" si="45"/>
        <v>850782.4</v>
      </c>
      <c r="AQ116" s="279">
        <f t="shared" si="45"/>
        <v>850782.4</v>
      </c>
      <c r="AR116" s="279">
        <f t="shared" si="45"/>
        <v>850782.4</v>
      </c>
      <c r="AS116" s="279">
        <f t="shared" si="45"/>
        <v>850782.4</v>
      </c>
      <c r="AT116" s="279">
        <f t="shared" si="45"/>
        <v>850782.4</v>
      </c>
      <c r="AU116" s="280">
        <f t="shared" si="22"/>
        <v>10203356.200000003</v>
      </c>
      <c r="AV116" s="280">
        <f t="shared" si="42"/>
        <v>850782.4</v>
      </c>
      <c r="AW116" s="280">
        <f t="shared" si="42"/>
        <v>851530.23</v>
      </c>
      <c r="AX116" s="280">
        <f t="shared" si="42"/>
        <v>853285.01</v>
      </c>
      <c r="AY116" s="280">
        <f t="shared" si="42"/>
        <v>854291.95</v>
      </c>
      <c r="AZ116" s="280">
        <f t="shared" si="44"/>
        <v>487862.48</v>
      </c>
      <c r="BA116" s="280">
        <f t="shared" si="44"/>
        <v>487862.48</v>
      </c>
      <c r="BB116" s="280">
        <f t="shared" si="44"/>
        <v>487862.48</v>
      </c>
      <c r="BC116" s="280">
        <f t="shared" si="44"/>
        <v>487862.48</v>
      </c>
      <c r="BD116" s="280">
        <f t="shared" si="44"/>
        <v>487862.48</v>
      </c>
      <c r="BE116" s="280">
        <f t="shared" si="44"/>
        <v>487862.48</v>
      </c>
      <c r="BF116" s="280">
        <f t="shared" si="44"/>
        <v>487862.48</v>
      </c>
      <c r="BG116" s="280">
        <f t="shared" si="44"/>
        <v>487862.48</v>
      </c>
      <c r="BH116" s="280">
        <f t="shared" si="44"/>
        <v>487862.48</v>
      </c>
      <c r="BI116" s="280">
        <f t="shared" si="43"/>
        <v>487862.48</v>
      </c>
      <c r="BJ116" s="280">
        <f t="shared" si="43"/>
        <v>487862.48</v>
      </c>
      <c r="BK116" s="280">
        <f t="shared" si="43"/>
        <v>487862.48</v>
      </c>
      <c r="BL116" s="279">
        <f t="shared" si="24"/>
        <v>5854349.7600000016</v>
      </c>
    </row>
    <row r="117" spans="1:66" x14ac:dyDescent="0.25">
      <c r="A117" s="268" t="s">
        <v>592</v>
      </c>
      <c r="B117" s="175">
        <v>4.0100000000000004E-2</v>
      </c>
      <c r="C117" s="294">
        <v>2.29E-2</v>
      </c>
      <c r="D117" s="272">
        <v>0</v>
      </c>
      <c r="E117" s="272">
        <v>0</v>
      </c>
      <c r="F117" s="272">
        <v>0</v>
      </c>
      <c r="G117" s="272">
        <v>0</v>
      </c>
      <c r="H117" s="272">
        <v>0</v>
      </c>
      <c r="I117" s="272">
        <v>0</v>
      </c>
      <c r="J117" s="272">
        <v>0</v>
      </c>
      <c r="K117" s="272">
        <v>0</v>
      </c>
      <c r="L117" s="272">
        <v>0</v>
      </c>
      <c r="M117" s="272">
        <v>0</v>
      </c>
      <c r="N117" s="272">
        <v>0</v>
      </c>
      <c r="O117" s="272">
        <v>0</v>
      </c>
      <c r="P117" s="272">
        <f t="shared" si="20"/>
        <v>0</v>
      </c>
      <c r="Q117" s="272">
        <v>0</v>
      </c>
      <c r="R117" s="272">
        <v>0</v>
      </c>
      <c r="S117" s="272">
        <v>0</v>
      </c>
      <c r="T117" s="272">
        <v>0</v>
      </c>
      <c r="U117" s="272">
        <v>0</v>
      </c>
      <c r="V117" s="272">
        <v>0</v>
      </c>
      <c r="W117" s="272">
        <v>0</v>
      </c>
      <c r="X117" s="272">
        <v>0</v>
      </c>
      <c r="Y117" s="272">
        <v>0</v>
      </c>
      <c r="Z117" s="272">
        <v>0</v>
      </c>
      <c r="AA117" s="272">
        <v>0</v>
      </c>
      <c r="AB117" s="272">
        <v>0</v>
      </c>
      <c r="AC117" s="272">
        <v>0</v>
      </c>
      <c r="AD117" s="272">
        <v>0</v>
      </c>
      <c r="AE117" s="272">
        <v>0</v>
      </c>
      <c r="AF117" s="272">
        <v>0</v>
      </c>
      <c r="AG117" s="170">
        <f t="shared" si="21"/>
        <v>0</v>
      </c>
      <c r="AI117" s="279">
        <f t="shared" si="34"/>
        <v>0</v>
      </c>
      <c r="AJ117" s="279">
        <f t="shared" si="35"/>
        <v>0</v>
      </c>
      <c r="AK117" s="279">
        <f t="shared" si="36"/>
        <v>0</v>
      </c>
      <c r="AL117" s="279">
        <f t="shared" ref="AL117:AT145" si="46">ROUND(G117*$B117/12,2)</f>
        <v>0</v>
      </c>
      <c r="AM117" s="279">
        <f t="shared" si="46"/>
        <v>0</v>
      </c>
      <c r="AN117" s="279">
        <f t="shared" si="46"/>
        <v>0</v>
      </c>
      <c r="AO117" s="279">
        <f t="shared" si="46"/>
        <v>0</v>
      </c>
      <c r="AP117" s="279">
        <f t="shared" si="46"/>
        <v>0</v>
      </c>
      <c r="AQ117" s="279">
        <f t="shared" si="46"/>
        <v>0</v>
      </c>
      <c r="AR117" s="279">
        <f t="shared" si="46"/>
        <v>0</v>
      </c>
      <c r="AS117" s="279">
        <f t="shared" si="46"/>
        <v>0</v>
      </c>
      <c r="AT117" s="279">
        <f t="shared" si="46"/>
        <v>0</v>
      </c>
      <c r="AU117" s="280">
        <f t="shared" si="22"/>
        <v>0</v>
      </c>
      <c r="AV117" s="280">
        <f t="shared" si="42"/>
        <v>0</v>
      </c>
      <c r="AW117" s="280">
        <f t="shared" si="42"/>
        <v>0</v>
      </c>
      <c r="AX117" s="280">
        <f t="shared" si="42"/>
        <v>0</v>
      </c>
      <c r="AY117" s="280">
        <f t="shared" si="42"/>
        <v>0</v>
      </c>
      <c r="AZ117" s="280">
        <f t="shared" si="44"/>
        <v>0</v>
      </c>
      <c r="BA117" s="280">
        <f t="shared" si="44"/>
        <v>0</v>
      </c>
      <c r="BB117" s="280">
        <f t="shared" si="44"/>
        <v>0</v>
      </c>
      <c r="BC117" s="280">
        <f t="shared" si="44"/>
        <v>0</v>
      </c>
      <c r="BD117" s="280">
        <f t="shared" si="44"/>
        <v>0</v>
      </c>
      <c r="BE117" s="280">
        <f t="shared" si="44"/>
        <v>0</v>
      </c>
      <c r="BF117" s="280">
        <f t="shared" si="44"/>
        <v>0</v>
      </c>
      <c r="BG117" s="280">
        <f t="shared" si="44"/>
        <v>0</v>
      </c>
      <c r="BH117" s="280">
        <f t="shared" si="44"/>
        <v>0</v>
      </c>
      <c r="BI117" s="280">
        <f t="shared" si="43"/>
        <v>0</v>
      </c>
      <c r="BJ117" s="280">
        <f t="shared" si="43"/>
        <v>0</v>
      </c>
      <c r="BK117" s="280">
        <f t="shared" si="43"/>
        <v>0</v>
      </c>
      <c r="BL117" s="279">
        <f t="shared" si="24"/>
        <v>0</v>
      </c>
      <c r="BN117" s="279">
        <f>BL117</f>
        <v>0</v>
      </c>
    </row>
    <row r="118" spans="1:66" x14ac:dyDescent="0.25">
      <c r="A118" s="268" t="s">
        <v>214</v>
      </c>
      <c r="B118" s="175">
        <v>4.0100000000000004E-2</v>
      </c>
      <c r="C118" s="294">
        <v>2.29E-2</v>
      </c>
      <c r="D118" s="272">
        <v>589393.82999999996</v>
      </c>
      <c r="E118" s="272">
        <v>589393.82999999996</v>
      </c>
      <c r="F118" s="272">
        <v>589393.82999999996</v>
      </c>
      <c r="G118" s="272">
        <v>589393.82999999996</v>
      </c>
      <c r="H118" s="272">
        <v>589393.82999999996</v>
      </c>
      <c r="I118" s="272">
        <v>589393.82999999996</v>
      </c>
      <c r="J118" s="272">
        <v>603604.38500000001</v>
      </c>
      <c r="K118" s="272">
        <v>617814.93999999994</v>
      </c>
      <c r="L118" s="272">
        <v>617814.93999999994</v>
      </c>
      <c r="M118" s="272">
        <v>617814.93999999994</v>
      </c>
      <c r="N118" s="272">
        <v>617814.93999999994</v>
      </c>
      <c r="O118" s="272">
        <v>617814.93999999994</v>
      </c>
      <c r="P118" s="272">
        <f t="shared" si="20"/>
        <v>7229042.0649999976</v>
      </c>
      <c r="Q118" s="272">
        <v>617814.93999999994</v>
      </c>
      <c r="R118" s="272">
        <v>617814.93999999994</v>
      </c>
      <c r="S118" s="272">
        <v>617814.93999999994</v>
      </c>
      <c r="T118" s="272">
        <v>617814.93999999994</v>
      </c>
      <c r="U118" s="272">
        <v>617814.93999999994</v>
      </c>
      <c r="V118" s="272">
        <v>617814.93999999994</v>
      </c>
      <c r="W118" s="272">
        <v>617814.93999999994</v>
      </c>
      <c r="X118" s="272">
        <v>617814.93999999994</v>
      </c>
      <c r="Y118" s="272">
        <v>617814.93999999994</v>
      </c>
      <c r="Z118" s="272">
        <v>617814.93999999994</v>
      </c>
      <c r="AA118" s="272">
        <v>617814.93999999994</v>
      </c>
      <c r="AB118" s="272">
        <v>617814.93999999994</v>
      </c>
      <c r="AC118" s="272">
        <v>617814.93999999994</v>
      </c>
      <c r="AD118" s="272">
        <v>617814.93999999994</v>
      </c>
      <c r="AE118" s="272">
        <v>617814.93999999994</v>
      </c>
      <c r="AF118" s="272">
        <v>617814.93999999994</v>
      </c>
      <c r="AG118" s="170">
        <f t="shared" si="21"/>
        <v>7413779.2799999975</v>
      </c>
      <c r="AI118" s="279">
        <f t="shared" ref="AI118:AN174" si="47">ROUND(D118*$B118/12,2)</f>
        <v>1969.56</v>
      </c>
      <c r="AJ118" s="279">
        <f t="shared" si="47"/>
        <v>1969.56</v>
      </c>
      <c r="AK118" s="279">
        <f t="shared" si="47"/>
        <v>1969.56</v>
      </c>
      <c r="AL118" s="279">
        <f t="shared" si="46"/>
        <v>1969.56</v>
      </c>
      <c r="AM118" s="279">
        <f t="shared" si="46"/>
        <v>1969.56</v>
      </c>
      <c r="AN118" s="279">
        <f t="shared" si="46"/>
        <v>1969.56</v>
      </c>
      <c r="AO118" s="279">
        <f t="shared" si="46"/>
        <v>2017.04</v>
      </c>
      <c r="AP118" s="279">
        <f t="shared" si="46"/>
        <v>2064.5300000000002</v>
      </c>
      <c r="AQ118" s="279">
        <f t="shared" si="46"/>
        <v>2064.5300000000002</v>
      </c>
      <c r="AR118" s="279">
        <f t="shared" si="46"/>
        <v>2064.5300000000002</v>
      </c>
      <c r="AS118" s="279">
        <f t="shared" si="46"/>
        <v>2064.5300000000002</v>
      </c>
      <c r="AT118" s="279">
        <f t="shared" si="46"/>
        <v>2064.5300000000002</v>
      </c>
      <c r="AU118" s="280">
        <f t="shared" si="22"/>
        <v>24157.049999999996</v>
      </c>
      <c r="AV118" s="280">
        <f t="shared" si="42"/>
        <v>2064.5300000000002</v>
      </c>
      <c r="AW118" s="280">
        <f t="shared" si="42"/>
        <v>2064.5300000000002</v>
      </c>
      <c r="AX118" s="280">
        <f t="shared" si="42"/>
        <v>2064.5300000000002</v>
      </c>
      <c r="AY118" s="280">
        <f t="shared" si="42"/>
        <v>2064.5300000000002</v>
      </c>
      <c r="AZ118" s="280">
        <f t="shared" si="44"/>
        <v>1179</v>
      </c>
      <c r="BA118" s="280">
        <f t="shared" si="44"/>
        <v>1179</v>
      </c>
      <c r="BB118" s="280">
        <f t="shared" si="44"/>
        <v>1179</v>
      </c>
      <c r="BC118" s="280">
        <f t="shared" si="44"/>
        <v>1179</v>
      </c>
      <c r="BD118" s="280">
        <f t="shared" si="44"/>
        <v>1179</v>
      </c>
      <c r="BE118" s="280">
        <f t="shared" si="44"/>
        <v>1179</v>
      </c>
      <c r="BF118" s="280">
        <f t="shared" si="44"/>
        <v>1179</v>
      </c>
      <c r="BG118" s="280">
        <f t="shared" si="44"/>
        <v>1179</v>
      </c>
      <c r="BH118" s="280">
        <f t="shared" si="44"/>
        <v>1179</v>
      </c>
      <c r="BI118" s="280">
        <f t="shared" si="43"/>
        <v>1179</v>
      </c>
      <c r="BJ118" s="280">
        <f t="shared" si="43"/>
        <v>1179</v>
      </c>
      <c r="BK118" s="280">
        <f t="shared" si="43"/>
        <v>1179</v>
      </c>
      <c r="BL118" s="279">
        <f t="shared" si="24"/>
        <v>14148</v>
      </c>
      <c r="BN118" s="279">
        <f>BL118</f>
        <v>14148</v>
      </c>
    </row>
    <row r="119" spans="1:66" x14ac:dyDescent="0.25">
      <c r="A119" s="268" t="s">
        <v>593</v>
      </c>
      <c r="B119" s="175">
        <v>2.5999999999999999E-2</v>
      </c>
      <c r="C119" s="294">
        <v>2.29E-2</v>
      </c>
      <c r="D119" s="272">
        <v>0</v>
      </c>
      <c r="E119" s="272">
        <v>0</v>
      </c>
      <c r="F119" s="272">
        <v>0</v>
      </c>
      <c r="G119" s="272">
        <v>0</v>
      </c>
      <c r="H119" s="272">
        <v>0</v>
      </c>
      <c r="I119" s="272">
        <v>0</v>
      </c>
      <c r="J119" s="272">
        <v>0</v>
      </c>
      <c r="K119" s="272">
        <v>0</v>
      </c>
      <c r="L119" s="272">
        <v>0</v>
      </c>
      <c r="M119" s="272">
        <v>0</v>
      </c>
      <c r="N119" s="272">
        <v>0</v>
      </c>
      <c r="O119" s="272">
        <v>0</v>
      </c>
      <c r="P119" s="272">
        <f t="shared" si="20"/>
        <v>0</v>
      </c>
      <c r="Q119" s="272">
        <v>0</v>
      </c>
      <c r="R119" s="272">
        <v>0</v>
      </c>
      <c r="S119" s="272">
        <v>0</v>
      </c>
      <c r="T119" s="272">
        <v>0</v>
      </c>
      <c r="U119" s="272">
        <v>0</v>
      </c>
      <c r="V119" s="272">
        <v>0</v>
      </c>
      <c r="W119" s="272">
        <v>0</v>
      </c>
      <c r="X119" s="272">
        <v>0</v>
      </c>
      <c r="Y119" s="272">
        <v>0</v>
      </c>
      <c r="Z119" s="272">
        <v>0</v>
      </c>
      <c r="AA119" s="272">
        <v>0</v>
      </c>
      <c r="AB119" s="272">
        <v>0</v>
      </c>
      <c r="AC119" s="272">
        <v>0</v>
      </c>
      <c r="AD119" s="272">
        <v>0</v>
      </c>
      <c r="AE119" s="272">
        <v>0</v>
      </c>
      <c r="AF119" s="272">
        <v>0</v>
      </c>
      <c r="AG119" s="170">
        <f t="shared" si="21"/>
        <v>0</v>
      </c>
      <c r="AI119" s="279">
        <f t="shared" si="47"/>
        <v>0</v>
      </c>
      <c r="AJ119" s="279">
        <f t="shared" si="47"/>
        <v>0</v>
      </c>
      <c r="AK119" s="279">
        <f t="shared" si="47"/>
        <v>0</v>
      </c>
      <c r="AL119" s="279">
        <f t="shared" si="46"/>
        <v>0</v>
      </c>
      <c r="AM119" s="279">
        <f t="shared" si="46"/>
        <v>0</v>
      </c>
      <c r="AN119" s="279">
        <f t="shared" si="46"/>
        <v>0</v>
      </c>
      <c r="AO119" s="279">
        <f t="shared" si="46"/>
        <v>0</v>
      </c>
      <c r="AP119" s="279">
        <f t="shared" si="46"/>
        <v>0</v>
      </c>
      <c r="AQ119" s="279">
        <f t="shared" si="46"/>
        <v>0</v>
      </c>
      <c r="AR119" s="279">
        <f t="shared" si="46"/>
        <v>0</v>
      </c>
      <c r="AS119" s="279">
        <f t="shared" si="46"/>
        <v>0</v>
      </c>
      <c r="AT119" s="279">
        <f t="shared" si="46"/>
        <v>0</v>
      </c>
      <c r="AU119" s="280">
        <f t="shared" si="22"/>
        <v>0</v>
      </c>
      <c r="AV119" s="280">
        <f t="shared" si="42"/>
        <v>0</v>
      </c>
      <c r="AW119" s="280">
        <f t="shared" si="42"/>
        <v>0</v>
      </c>
      <c r="AX119" s="280">
        <f t="shared" si="42"/>
        <v>0</v>
      </c>
      <c r="AY119" s="280">
        <f t="shared" si="42"/>
        <v>0</v>
      </c>
      <c r="AZ119" s="280">
        <f t="shared" si="44"/>
        <v>0</v>
      </c>
      <c r="BA119" s="280">
        <f t="shared" si="44"/>
        <v>0</v>
      </c>
      <c r="BB119" s="280">
        <f t="shared" si="44"/>
        <v>0</v>
      </c>
      <c r="BC119" s="280">
        <f t="shared" si="44"/>
        <v>0</v>
      </c>
      <c r="BD119" s="280">
        <f t="shared" si="44"/>
        <v>0</v>
      </c>
      <c r="BE119" s="280">
        <f t="shared" si="44"/>
        <v>0</v>
      </c>
      <c r="BF119" s="280">
        <f t="shared" si="44"/>
        <v>0</v>
      </c>
      <c r="BG119" s="280">
        <f t="shared" si="44"/>
        <v>0</v>
      </c>
      <c r="BH119" s="280">
        <f t="shared" si="44"/>
        <v>0</v>
      </c>
      <c r="BI119" s="280">
        <f t="shared" si="43"/>
        <v>0</v>
      </c>
      <c r="BJ119" s="280">
        <f t="shared" si="43"/>
        <v>0</v>
      </c>
      <c r="BK119" s="280">
        <f t="shared" si="43"/>
        <v>0</v>
      </c>
      <c r="BL119" s="279">
        <f t="shared" si="24"/>
        <v>0</v>
      </c>
      <c r="BN119" s="279">
        <f>BL119</f>
        <v>0</v>
      </c>
    </row>
    <row r="120" spans="1:66" x14ac:dyDescent="0.25">
      <c r="A120" s="268" t="s">
        <v>594</v>
      </c>
      <c r="B120" s="175">
        <v>2.5999999999999999E-2</v>
      </c>
      <c r="C120" s="294">
        <v>2.29E-2</v>
      </c>
      <c r="D120" s="272">
        <v>0</v>
      </c>
      <c r="E120" s="272">
        <v>0</v>
      </c>
      <c r="F120" s="272">
        <v>0</v>
      </c>
      <c r="G120" s="272">
        <v>0</v>
      </c>
      <c r="H120" s="272">
        <v>0</v>
      </c>
      <c r="I120" s="272">
        <v>0</v>
      </c>
      <c r="J120" s="272">
        <v>0</v>
      </c>
      <c r="K120" s="272">
        <v>0</v>
      </c>
      <c r="L120" s="272">
        <v>0</v>
      </c>
      <c r="M120" s="272">
        <v>0</v>
      </c>
      <c r="N120" s="272">
        <v>0</v>
      </c>
      <c r="O120" s="272">
        <v>0</v>
      </c>
      <c r="P120" s="272">
        <f t="shared" si="20"/>
        <v>0</v>
      </c>
      <c r="Q120" s="272">
        <v>0</v>
      </c>
      <c r="R120" s="272">
        <v>0</v>
      </c>
      <c r="S120" s="272">
        <v>0</v>
      </c>
      <c r="T120" s="272">
        <v>0</v>
      </c>
      <c r="U120" s="272">
        <v>0</v>
      </c>
      <c r="V120" s="272">
        <v>0</v>
      </c>
      <c r="W120" s="272">
        <v>0</v>
      </c>
      <c r="X120" s="272">
        <v>0</v>
      </c>
      <c r="Y120" s="272">
        <v>0</v>
      </c>
      <c r="Z120" s="272">
        <v>0</v>
      </c>
      <c r="AA120" s="272">
        <v>0</v>
      </c>
      <c r="AB120" s="272">
        <v>0</v>
      </c>
      <c r="AC120" s="272">
        <v>0</v>
      </c>
      <c r="AD120" s="272">
        <v>0</v>
      </c>
      <c r="AE120" s="272">
        <v>0</v>
      </c>
      <c r="AF120" s="272">
        <v>0</v>
      </c>
      <c r="AG120" s="170">
        <f t="shared" si="21"/>
        <v>0</v>
      </c>
      <c r="AI120" s="279">
        <f t="shared" si="47"/>
        <v>0</v>
      </c>
      <c r="AJ120" s="279">
        <f t="shared" si="47"/>
        <v>0</v>
      </c>
      <c r="AK120" s="279">
        <f t="shared" si="47"/>
        <v>0</v>
      </c>
      <c r="AL120" s="279">
        <f t="shared" si="46"/>
        <v>0</v>
      </c>
      <c r="AM120" s="279">
        <f t="shared" si="46"/>
        <v>0</v>
      </c>
      <c r="AN120" s="279">
        <f t="shared" si="46"/>
        <v>0</v>
      </c>
      <c r="AO120" s="279">
        <f t="shared" si="46"/>
        <v>0</v>
      </c>
      <c r="AP120" s="279">
        <f t="shared" si="46"/>
        <v>0</v>
      </c>
      <c r="AQ120" s="279">
        <f t="shared" si="46"/>
        <v>0</v>
      </c>
      <c r="AR120" s="279">
        <f t="shared" si="46"/>
        <v>0</v>
      </c>
      <c r="AS120" s="279">
        <f t="shared" si="46"/>
        <v>0</v>
      </c>
      <c r="AT120" s="279">
        <f t="shared" si="46"/>
        <v>0</v>
      </c>
      <c r="AU120" s="280">
        <f t="shared" si="22"/>
        <v>0</v>
      </c>
      <c r="AV120" s="280">
        <f t="shared" si="42"/>
        <v>0</v>
      </c>
      <c r="AW120" s="280">
        <f t="shared" si="42"/>
        <v>0</v>
      </c>
      <c r="AX120" s="280">
        <f t="shared" si="42"/>
        <v>0</v>
      </c>
      <c r="AY120" s="280">
        <f t="shared" si="42"/>
        <v>0</v>
      </c>
      <c r="AZ120" s="280">
        <f t="shared" si="44"/>
        <v>0</v>
      </c>
      <c r="BA120" s="280">
        <f t="shared" si="44"/>
        <v>0</v>
      </c>
      <c r="BB120" s="280">
        <f t="shared" si="44"/>
        <v>0</v>
      </c>
      <c r="BC120" s="280">
        <f t="shared" si="44"/>
        <v>0</v>
      </c>
      <c r="BD120" s="280">
        <f t="shared" si="44"/>
        <v>0</v>
      </c>
      <c r="BE120" s="280">
        <f t="shared" si="44"/>
        <v>0</v>
      </c>
      <c r="BF120" s="280">
        <f t="shared" si="44"/>
        <v>0</v>
      </c>
      <c r="BG120" s="280">
        <f t="shared" si="44"/>
        <v>0</v>
      </c>
      <c r="BH120" s="280">
        <f t="shared" si="44"/>
        <v>0</v>
      </c>
      <c r="BI120" s="280">
        <f t="shared" si="43"/>
        <v>0</v>
      </c>
      <c r="BJ120" s="280">
        <f t="shared" si="43"/>
        <v>0</v>
      </c>
      <c r="BK120" s="280">
        <f t="shared" si="43"/>
        <v>0</v>
      </c>
      <c r="BL120" s="279">
        <f t="shared" si="24"/>
        <v>0</v>
      </c>
      <c r="BN120" s="279">
        <f>BL120</f>
        <v>0</v>
      </c>
    </row>
    <row r="121" spans="1:66" x14ac:dyDescent="0.25">
      <c r="A121" s="268" t="s">
        <v>215</v>
      </c>
      <c r="B121" s="175">
        <v>0</v>
      </c>
      <c r="C121" s="175">
        <v>0</v>
      </c>
      <c r="D121" s="272">
        <v>152243.76</v>
      </c>
      <c r="E121" s="272">
        <v>152243.76</v>
      </c>
      <c r="F121" s="272">
        <v>152243.76</v>
      </c>
      <c r="G121" s="272">
        <v>152243.76</v>
      </c>
      <c r="H121" s="272">
        <v>76121.88</v>
      </c>
      <c r="I121" s="272">
        <v>0</v>
      </c>
      <c r="J121" s="272">
        <v>0</v>
      </c>
      <c r="K121" s="272">
        <v>0</v>
      </c>
      <c r="L121" s="272">
        <v>0</v>
      </c>
      <c r="M121" s="272">
        <v>0</v>
      </c>
      <c r="N121" s="272">
        <v>0</v>
      </c>
      <c r="O121" s="272">
        <v>0</v>
      </c>
      <c r="P121" s="272">
        <f t="shared" si="20"/>
        <v>685096.92</v>
      </c>
      <c r="Q121" s="272">
        <v>0</v>
      </c>
      <c r="R121" s="272">
        <v>0</v>
      </c>
      <c r="S121" s="272">
        <v>0</v>
      </c>
      <c r="T121" s="272">
        <v>0</v>
      </c>
      <c r="U121" s="272">
        <v>0</v>
      </c>
      <c r="V121" s="272">
        <v>0</v>
      </c>
      <c r="W121" s="272">
        <v>0</v>
      </c>
      <c r="X121" s="272">
        <v>0</v>
      </c>
      <c r="Y121" s="272">
        <v>0</v>
      </c>
      <c r="Z121" s="272">
        <v>0</v>
      </c>
      <c r="AA121" s="272">
        <v>0</v>
      </c>
      <c r="AB121" s="272">
        <v>-76121.88</v>
      </c>
      <c r="AC121" s="272">
        <v>-152243.76</v>
      </c>
      <c r="AD121" s="272">
        <v>-152243.76</v>
      </c>
      <c r="AE121" s="272">
        <v>-152243.76</v>
      </c>
      <c r="AF121" s="272">
        <v>-152243.76</v>
      </c>
      <c r="AG121" s="170">
        <f t="shared" si="21"/>
        <v>-685096.92</v>
      </c>
      <c r="AI121" s="279">
        <f t="shared" si="47"/>
        <v>0</v>
      </c>
      <c r="AJ121" s="279">
        <f t="shared" si="47"/>
        <v>0</v>
      </c>
      <c r="AK121" s="279">
        <f t="shared" si="47"/>
        <v>0</v>
      </c>
      <c r="AL121" s="279">
        <f t="shared" si="46"/>
        <v>0</v>
      </c>
      <c r="AM121" s="279">
        <f t="shared" si="46"/>
        <v>0</v>
      </c>
      <c r="AN121" s="279">
        <f t="shared" si="46"/>
        <v>0</v>
      </c>
      <c r="AO121" s="279">
        <f t="shared" si="46"/>
        <v>0</v>
      </c>
      <c r="AP121" s="279">
        <f t="shared" si="46"/>
        <v>0</v>
      </c>
      <c r="AQ121" s="279">
        <f t="shared" si="46"/>
        <v>0</v>
      </c>
      <c r="AR121" s="279">
        <f t="shared" si="46"/>
        <v>0</v>
      </c>
      <c r="AS121" s="279">
        <f t="shared" si="46"/>
        <v>0</v>
      </c>
      <c r="AT121" s="279">
        <f t="shared" si="46"/>
        <v>0</v>
      </c>
      <c r="AU121" s="280">
        <f t="shared" si="22"/>
        <v>0</v>
      </c>
      <c r="AV121" s="280">
        <f t="shared" si="42"/>
        <v>0</v>
      </c>
      <c r="AW121" s="280">
        <f t="shared" si="42"/>
        <v>0</v>
      </c>
      <c r="AX121" s="280">
        <f t="shared" si="42"/>
        <v>0</v>
      </c>
      <c r="AY121" s="280">
        <f t="shared" si="42"/>
        <v>0</v>
      </c>
      <c r="AZ121" s="280">
        <f t="shared" si="44"/>
        <v>0</v>
      </c>
      <c r="BA121" s="280">
        <f t="shared" si="44"/>
        <v>0</v>
      </c>
      <c r="BB121" s="280">
        <f t="shared" si="44"/>
        <v>0</v>
      </c>
      <c r="BC121" s="280">
        <f t="shared" si="44"/>
        <v>0</v>
      </c>
      <c r="BD121" s="280">
        <f t="shared" si="44"/>
        <v>0</v>
      </c>
      <c r="BE121" s="280">
        <f t="shared" si="44"/>
        <v>0</v>
      </c>
      <c r="BF121" s="280">
        <f t="shared" si="44"/>
        <v>0</v>
      </c>
      <c r="BG121" s="280">
        <f t="shared" si="44"/>
        <v>0</v>
      </c>
      <c r="BH121" s="280">
        <f t="shared" si="44"/>
        <v>0</v>
      </c>
      <c r="BI121" s="280">
        <f t="shared" si="43"/>
        <v>0</v>
      </c>
      <c r="BJ121" s="280">
        <f t="shared" si="43"/>
        <v>0</v>
      </c>
      <c r="BK121" s="280">
        <f t="shared" si="43"/>
        <v>0</v>
      </c>
      <c r="BL121" s="279">
        <f t="shared" si="24"/>
        <v>0</v>
      </c>
    </row>
    <row r="122" spans="1:66" x14ac:dyDescent="0.25">
      <c r="A122" s="268" t="s">
        <v>216</v>
      </c>
      <c r="B122" s="175">
        <v>0</v>
      </c>
      <c r="C122" s="175">
        <v>0</v>
      </c>
      <c r="D122" s="272">
        <v>41300.9</v>
      </c>
      <c r="E122" s="272">
        <v>41300.9</v>
      </c>
      <c r="F122" s="272">
        <v>41300.9</v>
      </c>
      <c r="G122" s="272">
        <v>41300.9</v>
      </c>
      <c r="H122" s="272">
        <v>20650.45</v>
      </c>
      <c r="I122" s="272">
        <v>0</v>
      </c>
      <c r="J122" s="272">
        <v>0</v>
      </c>
      <c r="K122" s="272">
        <v>0</v>
      </c>
      <c r="L122" s="272">
        <v>0</v>
      </c>
      <c r="M122" s="272">
        <v>0</v>
      </c>
      <c r="N122" s="272">
        <v>0</v>
      </c>
      <c r="O122" s="272">
        <v>0</v>
      </c>
      <c r="P122" s="272">
        <f t="shared" si="20"/>
        <v>185854.05000000002</v>
      </c>
      <c r="Q122" s="272">
        <v>0</v>
      </c>
      <c r="R122" s="272">
        <v>0</v>
      </c>
      <c r="S122" s="272">
        <v>0</v>
      </c>
      <c r="T122" s="272">
        <v>0</v>
      </c>
      <c r="U122" s="272">
        <v>0</v>
      </c>
      <c r="V122" s="272">
        <v>0</v>
      </c>
      <c r="W122" s="272">
        <v>0</v>
      </c>
      <c r="X122" s="272">
        <v>0</v>
      </c>
      <c r="Y122" s="272">
        <v>0</v>
      </c>
      <c r="Z122" s="272">
        <v>0</v>
      </c>
      <c r="AA122" s="272">
        <v>0</v>
      </c>
      <c r="AB122" s="272">
        <v>-20650.45</v>
      </c>
      <c r="AC122" s="272">
        <v>-41300.9</v>
      </c>
      <c r="AD122" s="272">
        <v>-41300.9</v>
      </c>
      <c r="AE122" s="272">
        <v>-41300.9</v>
      </c>
      <c r="AF122" s="272">
        <v>-41300.9</v>
      </c>
      <c r="AG122" s="170">
        <f t="shared" si="21"/>
        <v>-185854.05</v>
      </c>
      <c r="AI122" s="279">
        <f t="shared" si="47"/>
        <v>0</v>
      </c>
      <c r="AJ122" s="279">
        <f t="shared" si="47"/>
        <v>0</v>
      </c>
      <c r="AK122" s="279">
        <f t="shared" si="47"/>
        <v>0</v>
      </c>
      <c r="AL122" s="279">
        <f t="shared" si="46"/>
        <v>0</v>
      </c>
      <c r="AM122" s="279">
        <f t="shared" si="46"/>
        <v>0</v>
      </c>
      <c r="AN122" s="279">
        <f t="shared" si="46"/>
        <v>0</v>
      </c>
      <c r="AO122" s="279">
        <f t="shared" si="46"/>
        <v>0</v>
      </c>
      <c r="AP122" s="279">
        <f t="shared" si="46"/>
        <v>0</v>
      </c>
      <c r="AQ122" s="279">
        <f t="shared" si="46"/>
        <v>0</v>
      </c>
      <c r="AR122" s="279">
        <f t="shared" si="46"/>
        <v>0</v>
      </c>
      <c r="AS122" s="279">
        <f t="shared" si="46"/>
        <v>0</v>
      </c>
      <c r="AT122" s="279">
        <f t="shared" si="46"/>
        <v>0</v>
      </c>
      <c r="AU122" s="280">
        <f t="shared" si="22"/>
        <v>0</v>
      </c>
      <c r="AV122" s="280">
        <f t="shared" si="42"/>
        <v>0</v>
      </c>
      <c r="AW122" s="280">
        <f t="shared" si="42"/>
        <v>0</v>
      </c>
      <c r="AX122" s="280">
        <f t="shared" si="42"/>
        <v>0</v>
      </c>
      <c r="AY122" s="280">
        <f t="shared" si="42"/>
        <v>0</v>
      </c>
      <c r="AZ122" s="280">
        <f t="shared" si="44"/>
        <v>0</v>
      </c>
      <c r="BA122" s="280">
        <f t="shared" si="44"/>
        <v>0</v>
      </c>
      <c r="BB122" s="280">
        <f t="shared" si="44"/>
        <v>0</v>
      </c>
      <c r="BC122" s="280">
        <f t="shared" si="44"/>
        <v>0</v>
      </c>
      <c r="BD122" s="280">
        <f t="shared" si="44"/>
        <v>0</v>
      </c>
      <c r="BE122" s="280">
        <f t="shared" si="44"/>
        <v>0</v>
      </c>
      <c r="BF122" s="280">
        <f t="shared" si="44"/>
        <v>0</v>
      </c>
      <c r="BG122" s="280">
        <f t="shared" si="44"/>
        <v>0</v>
      </c>
      <c r="BH122" s="280">
        <f t="shared" si="44"/>
        <v>0</v>
      </c>
      <c r="BI122" s="280">
        <f t="shared" si="43"/>
        <v>0</v>
      </c>
      <c r="BJ122" s="280">
        <f t="shared" si="43"/>
        <v>0</v>
      </c>
      <c r="BK122" s="280">
        <f t="shared" si="43"/>
        <v>0</v>
      </c>
      <c r="BL122" s="279">
        <f t="shared" si="24"/>
        <v>0</v>
      </c>
    </row>
    <row r="123" spans="1:66" x14ac:dyDescent="0.25">
      <c r="A123" s="268" t="s">
        <v>595</v>
      </c>
      <c r="B123" s="175">
        <v>0</v>
      </c>
      <c r="C123" s="175">
        <v>0</v>
      </c>
      <c r="D123" s="272">
        <v>1831840.98</v>
      </c>
      <c r="E123" s="272">
        <v>1831840.98</v>
      </c>
      <c r="F123" s="272">
        <v>1831840.98</v>
      </c>
      <c r="G123" s="272">
        <v>1831840.98</v>
      </c>
      <c r="H123" s="272">
        <v>1831840.98</v>
      </c>
      <c r="I123" s="272">
        <v>1831840.98</v>
      </c>
      <c r="J123" s="272">
        <v>1831840.98</v>
      </c>
      <c r="K123" s="272">
        <v>1831840.98</v>
      </c>
      <c r="L123" s="272">
        <v>1831840.98</v>
      </c>
      <c r="M123" s="272">
        <v>1831840.98</v>
      </c>
      <c r="N123" s="272">
        <v>1831840.98</v>
      </c>
      <c r="O123" s="272">
        <v>1831840.98</v>
      </c>
      <c r="P123" s="272">
        <f t="shared" si="20"/>
        <v>21982091.760000002</v>
      </c>
      <c r="Q123" s="272">
        <v>1831840.98</v>
      </c>
      <c r="R123" s="272">
        <v>1831840.98</v>
      </c>
      <c r="S123" s="272">
        <v>1831840.98</v>
      </c>
      <c r="T123" s="272">
        <v>1831840.98</v>
      </c>
      <c r="U123" s="272">
        <v>1831840.98</v>
      </c>
      <c r="V123" s="272">
        <v>1831840.98</v>
      </c>
      <c r="W123" s="272">
        <v>1831840.98</v>
      </c>
      <c r="X123" s="272">
        <v>1831840.98</v>
      </c>
      <c r="Y123" s="272">
        <v>1831840.98</v>
      </c>
      <c r="Z123" s="272">
        <v>1831840.98</v>
      </c>
      <c r="AA123" s="272">
        <v>1831840.98</v>
      </c>
      <c r="AB123" s="272">
        <v>915920.49</v>
      </c>
      <c r="AC123" s="272">
        <v>0</v>
      </c>
      <c r="AD123" s="272">
        <v>0</v>
      </c>
      <c r="AE123" s="272">
        <v>0</v>
      </c>
      <c r="AF123" s="272">
        <v>0</v>
      </c>
      <c r="AG123" s="170">
        <f t="shared" si="21"/>
        <v>13738807.350000001</v>
      </c>
      <c r="AI123" s="279">
        <f t="shared" si="47"/>
        <v>0</v>
      </c>
      <c r="AJ123" s="279">
        <f t="shared" si="47"/>
        <v>0</v>
      </c>
      <c r="AK123" s="279">
        <f t="shared" si="47"/>
        <v>0</v>
      </c>
      <c r="AL123" s="279">
        <f t="shared" si="46"/>
        <v>0</v>
      </c>
      <c r="AM123" s="279">
        <f t="shared" si="46"/>
        <v>0</v>
      </c>
      <c r="AN123" s="279">
        <f t="shared" si="46"/>
        <v>0</v>
      </c>
      <c r="AO123" s="279">
        <f t="shared" si="46"/>
        <v>0</v>
      </c>
      <c r="AP123" s="279">
        <f t="shared" si="46"/>
        <v>0</v>
      </c>
      <c r="AQ123" s="279">
        <f t="shared" si="46"/>
        <v>0</v>
      </c>
      <c r="AR123" s="279">
        <f t="shared" si="46"/>
        <v>0</v>
      </c>
      <c r="AS123" s="279">
        <f t="shared" si="46"/>
        <v>0</v>
      </c>
      <c r="AT123" s="279">
        <f t="shared" si="46"/>
        <v>0</v>
      </c>
      <c r="AU123" s="280">
        <f t="shared" si="22"/>
        <v>0</v>
      </c>
      <c r="AV123" s="280">
        <f t="shared" si="42"/>
        <v>0</v>
      </c>
      <c r="AW123" s="280">
        <f t="shared" si="42"/>
        <v>0</v>
      </c>
      <c r="AX123" s="280">
        <f t="shared" si="42"/>
        <v>0</v>
      </c>
      <c r="AY123" s="280">
        <f t="shared" si="42"/>
        <v>0</v>
      </c>
      <c r="AZ123" s="280">
        <f t="shared" si="44"/>
        <v>0</v>
      </c>
      <c r="BA123" s="280">
        <f t="shared" si="44"/>
        <v>0</v>
      </c>
      <c r="BB123" s="280">
        <f t="shared" si="44"/>
        <v>0</v>
      </c>
      <c r="BC123" s="280">
        <f t="shared" si="44"/>
        <v>0</v>
      </c>
      <c r="BD123" s="280">
        <f t="shared" si="44"/>
        <v>0</v>
      </c>
      <c r="BE123" s="280">
        <f t="shared" si="44"/>
        <v>0</v>
      </c>
      <c r="BF123" s="280">
        <f t="shared" si="44"/>
        <v>0</v>
      </c>
      <c r="BG123" s="280">
        <f t="shared" si="44"/>
        <v>0</v>
      </c>
      <c r="BH123" s="280">
        <f t="shared" si="44"/>
        <v>0</v>
      </c>
      <c r="BI123" s="280">
        <f t="shared" si="43"/>
        <v>0</v>
      </c>
      <c r="BJ123" s="280">
        <f t="shared" si="43"/>
        <v>0</v>
      </c>
      <c r="BK123" s="280">
        <f t="shared" si="43"/>
        <v>0</v>
      </c>
      <c r="BL123" s="279">
        <f t="shared" si="24"/>
        <v>0</v>
      </c>
    </row>
    <row r="124" spans="1:66" x14ac:dyDescent="0.25">
      <c r="A124" s="268" t="s">
        <v>596</v>
      </c>
      <c r="B124" s="175">
        <v>0</v>
      </c>
      <c r="C124" s="175">
        <v>0</v>
      </c>
      <c r="D124" s="272">
        <v>0</v>
      </c>
      <c r="E124" s="272">
        <v>0</v>
      </c>
      <c r="F124" s="272">
        <v>0</v>
      </c>
      <c r="G124" s="272">
        <v>0</v>
      </c>
      <c r="H124" s="272">
        <v>0</v>
      </c>
      <c r="I124" s="272">
        <v>0</v>
      </c>
      <c r="J124" s="272">
        <v>0</v>
      </c>
      <c r="K124" s="272">
        <v>0</v>
      </c>
      <c r="L124" s="272">
        <v>0</v>
      </c>
      <c r="M124" s="272">
        <v>0</v>
      </c>
      <c r="N124" s="272">
        <v>0</v>
      </c>
      <c r="O124" s="272">
        <v>0</v>
      </c>
      <c r="P124" s="272">
        <f t="shared" si="20"/>
        <v>0</v>
      </c>
      <c r="Q124" s="272">
        <v>0</v>
      </c>
      <c r="R124" s="272">
        <v>0</v>
      </c>
      <c r="S124" s="272">
        <v>0</v>
      </c>
      <c r="T124" s="272">
        <v>0</v>
      </c>
      <c r="U124" s="272">
        <v>0</v>
      </c>
      <c r="V124" s="272">
        <v>0</v>
      </c>
      <c r="W124" s="272">
        <v>0</v>
      </c>
      <c r="X124" s="272">
        <v>0</v>
      </c>
      <c r="Y124" s="272">
        <v>0</v>
      </c>
      <c r="Z124" s="272">
        <v>0</v>
      </c>
      <c r="AA124" s="272">
        <v>0</v>
      </c>
      <c r="AB124" s="272">
        <v>0</v>
      </c>
      <c r="AC124" s="272">
        <v>0</v>
      </c>
      <c r="AD124" s="272">
        <v>0</v>
      </c>
      <c r="AE124" s="272">
        <v>0</v>
      </c>
      <c r="AF124" s="272">
        <v>0</v>
      </c>
      <c r="AG124" s="170">
        <f t="shared" si="21"/>
        <v>0</v>
      </c>
      <c r="AI124" s="279">
        <f t="shared" si="47"/>
        <v>0</v>
      </c>
      <c r="AJ124" s="279">
        <f t="shared" si="47"/>
        <v>0</v>
      </c>
      <c r="AK124" s="279">
        <f t="shared" si="47"/>
        <v>0</v>
      </c>
      <c r="AL124" s="279">
        <f t="shared" si="46"/>
        <v>0</v>
      </c>
      <c r="AM124" s="279">
        <f t="shared" si="46"/>
        <v>0</v>
      </c>
      <c r="AN124" s="279">
        <f t="shared" si="46"/>
        <v>0</v>
      </c>
      <c r="AO124" s="279">
        <f t="shared" si="46"/>
        <v>0</v>
      </c>
      <c r="AP124" s="279">
        <f t="shared" si="46"/>
        <v>0</v>
      </c>
      <c r="AQ124" s="279">
        <f t="shared" si="46"/>
        <v>0</v>
      </c>
      <c r="AR124" s="279">
        <f t="shared" si="46"/>
        <v>0</v>
      </c>
      <c r="AS124" s="279">
        <f t="shared" si="46"/>
        <v>0</v>
      </c>
      <c r="AT124" s="279">
        <f t="shared" si="46"/>
        <v>0</v>
      </c>
      <c r="AU124" s="280">
        <f t="shared" si="22"/>
        <v>0</v>
      </c>
      <c r="AV124" s="280">
        <f t="shared" si="42"/>
        <v>0</v>
      </c>
      <c r="AW124" s="280">
        <f t="shared" si="42"/>
        <v>0</v>
      </c>
      <c r="AX124" s="280">
        <f t="shared" si="42"/>
        <v>0</v>
      </c>
      <c r="AY124" s="280">
        <f t="shared" si="42"/>
        <v>0</v>
      </c>
      <c r="AZ124" s="280">
        <f t="shared" si="44"/>
        <v>0</v>
      </c>
      <c r="BA124" s="280">
        <f t="shared" si="44"/>
        <v>0</v>
      </c>
      <c r="BB124" s="280">
        <f t="shared" si="44"/>
        <v>0</v>
      </c>
      <c r="BC124" s="280">
        <f t="shared" si="44"/>
        <v>0</v>
      </c>
      <c r="BD124" s="280">
        <f t="shared" si="44"/>
        <v>0</v>
      </c>
      <c r="BE124" s="280">
        <f t="shared" si="44"/>
        <v>0</v>
      </c>
      <c r="BF124" s="280">
        <f t="shared" si="44"/>
        <v>0</v>
      </c>
      <c r="BG124" s="280">
        <f t="shared" si="44"/>
        <v>0</v>
      </c>
      <c r="BH124" s="280">
        <f t="shared" si="44"/>
        <v>0</v>
      </c>
      <c r="BI124" s="280">
        <f t="shared" si="43"/>
        <v>0</v>
      </c>
      <c r="BJ124" s="280">
        <f t="shared" si="43"/>
        <v>0</v>
      </c>
      <c r="BK124" s="280">
        <f t="shared" si="43"/>
        <v>0</v>
      </c>
      <c r="BL124" s="279">
        <f t="shared" si="24"/>
        <v>0</v>
      </c>
      <c r="BN124" s="279">
        <f>BL124</f>
        <v>0</v>
      </c>
    </row>
    <row r="125" spans="1:66" x14ac:dyDescent="0.25">
      <c r="A125" s="268" t="s">
        <v>217</v>
      </c>
      <c r="B125" s="175">
        <v>0</v>
      </c>
      <c r="C125" s="175">
        <v>0</v>
      </c>
      <c r="D125" s="272">
        <v>277179.53000000003</v>
      </c>
      <c r="E125" s="272">
        <v>277179.53000000003</v>
      </c>
      <c r="F125" s="272">
        <v>277179.53000000003</v>
      </c>
      <c r="G125" s="272">
        <v>277179.53000000003</v>
      </c>
      <c r="H125" s="272">
        <v>138589.76999999999</v>
      </c>
      <c r="I125" s="272">
        <v>0</v>
      </c>
      <c r="J125" s="272">
        <v>0</v>
      </c>
      <c r="K125" s="272">
        <v>0</v>
      </c>
      <c r="L125" s="272">
        <v>0</v>
      </c>
      <c r="M125" s="272">
        <v>0</v>
      </c>
      <c r="N125" s="272">
        <v>0</v>
      </c>
      <c r="O125" s="272">
        <v>0</v>
      </c>
      <c r="P125" s="272">
        <f t="shared" si="20"/>
        <v>1247307.8900000001</v>
      </c>
      <c r="Q125" s="272">
        <v>0</v>
      </c>
      <c r="R125" s="272">
        <v>0</v>
      </c>
      <c r="S125" s="272">
        <v>0</v>
      </c>
      <c r="T125" s="272">
        <v>0</v>
      </c>
      <c r="U125" s="272">
        <v>0</v>
      </c>
      <c r="V125" s="272">
        <v>0</v>
      </c>
      <c r="W125" s="272">
        <v>0</v>
      </c>
      <c r="X125" s="272">
        <v>0</v>
      </c>
      <c r="Y125" s="272">
        <v>0</v>
      </c>
      <c r="Z125" s="272">
        <v>0</v>
      </c>
      <c r="AA125" s="272">
        <v>0</v>
      </c>
      <c r="AB125" s="272">
        <v>-138589.76500000001</v>
      </c>
      <c r="AC125" s="272">
        <v>-277179.53000000003</v>
      </c>
      <c r="AD125" s="272">
        <v>-277179.53000000003</v>
      </c>
      <c r="AE125" s="272">
        <v>-277179.53000000003</v>
      </c>
      <c r="AF125" s="272">
        <v>-277179.53000000003</v>
      </c>
      <c r="AG125" s="170">
        <f t="shared" si="21"/>
        <v>-1247307.8850000002</v>
      </c>
      <c r="AI125" s="279">
        <f t="shared" si="47"/>
        <v>0</v>
      </c>
      <c r="AJ125" s="279">
        <f t="shared" si="47"/>
        <v>0</v>
      </c>
      <c r="AK125" s="279">
        <f t="shared" si="47"/>
        <v>0</v>
      </c>
      <c r="AL125" s="279">
        <f t="shared" si="46"/>
        <v>0</v>
      </c>
      <c r="AM125" s="279">
        <f t="shared" si="46"/>
        <v>0</v>
      </c>
      <c r="AN125" s="279">
        <f t="shared" si="46"/>
        <v>0</v>
      </c>
      <c r="AO125" s="279">
        <f t="shared" si="46"/>
        <v>0</v>
      </c>
      <c r="AP125" s="279">
        <f t="shared" si="46"/>
        <v>0</v>
      </c>
      <c r="AQ125" s="279">
        <f t="shared" si="46"/>
        <v>0</v>
      </c>
      <c r="AR125" s="279">
        <f t="shared" si="46"/>
        <v>0</v>
      </c>
      <c r="AS125" s="279">
        <f t="shared" si="46"/>
        <v>0</v>
      </c>
      <c r="AT125" s="279">
        <f t="shared" si="46"/>
        <v>0</v>
      </c>
      <c r="AU125" s="280">
        <f t="shared" si="22"/>
        <v>0</v>
      </c>
      <c r="AV125" s="280">
        <f t="shared" si="42"/>
        <v>0</v>
      </c>
      <c r="AW125" s="280">
        <f t="shared" si="42"/>
        <v>0</v>
      </c>
      <c r="AX125" s="280">
        <f t="shared" si="42"/>
        <v>0</v>
      </c>
      <c r="AY125" s="280">
        <f t="shared" si="42"/>
        <v>0</v>
      </c>
      <c r="AZ125" s="280">
        <f t="shared" si="44"/>
        <v>0</v>
      </c>
      <c r="BA125" s="280">
        <f t="shared" si="44"/>
        <v>0</v>
      </c>
      <c r="BB125" s="280">
        <f t="shared" si="44"/>
        <v>0</v>
      </c>
      <c r="BC125" s="280">
        <f t="shared" si="44"/>
        <v>0</v>
      </c>
      <c r="BD125" s="280">
        <f t="shared" si="44"/>
        <v>0</v>
      </c>
      <c r="BE125" s="280">
        <f t="shared" si="44"/>
        <v>0</v>
      </c>
      <c r="BF125" s="280">
        <f t="shared" si="44"/>
        <v>0</v>
      </c>
      <c r="BG125" s="280">
        <f t="shared" si="44"/>
        <v>0</v>
      </c>
      <c r="BH125" s="280">
        <f t="shared" si="44"/>
        <v>0</v>
      </c>
      <c r="BI125" s="280">
        <f t="shared" si="43"/>
        <v>0</v>
      </c>
      <c r="BJ125" s="280">
        <f t="shared" si="43"/>
        <v>0</v>
      </c>
      <c r="BK125" s="280">
        <f t="shared" si="43"/>
        <v>0</v>
      </c>
      <c r="BL125" s="279">
        <f t="shared" si="24"/>
        <v>0</v>
      </c>
    </row>
    <row r="126" spans="1:66" x14ac:dyDescent="0.25">
      <c r="A126" s="268" t="s">
        <v>597</v>
      </c>
      <c r="B126" s="175">
        <v>0</v>
      </c>
      <c r="C126" s="175">
        <v>0</v>
      </c>
      <c r="D126" s="272">
        <v>0</v>
      </c>
      <c r="E126" s="272">
        <v>0</v>
      </c>
      <c r="F126" s="272">
        <v>0</v>
      </c>
      <c r="G126" s="272">
        <v>0</v>
      </c>
      <c r="H126" s="272">
        <v>0</v>
      </c>
      <c r="I126" s="272">
        <v>0</v>
      </c>
      <c r="J126" s="272">
        <v>0</v>
      </c>
      <c r="K126" s="272">
        <v>0</v>
      </c>
      <c r="L126" s="272">
        <v>0</v>
      </c>
      <c r="M126" s="272">
        <v>0</v>
      </c>
      <c r="N126" s="272">
        <v>0</v>
      </c>
      <c r="O126" s="272">
        <v>0</v>
      </c>
      <c r="P126" s="272">
        <f t="shared" si="20"/>
        <v>0</v>
      </c>
      <c r="Q126" s="272">
        <v>0</v>
      </c>
      <c r="R126" s="272">
        <v>0</v>
      </c>
      <c r="S126" s="272">
        <v>0</v>
      </c>
      <c r="T126" s="272">
        <v>0</v>
      </c>
      <c r="U126" s="272">
        <v>0</v>
      </c>
      <c r="V126" s="272">
        <v>0</v>
      </c>
      <c r="W126" s="272">
        <v>0</v>
      </c>
      <c r="X126" s="272">
        <v>0</v>
      </c>
      <c r="Y126" s="272">
        <v>0</v>
      </c>
      <c r="Z126" s="272">
        <v>0</v>
      </c>
      <c r="AA126" s="272">
        <v>0</v>
      </c>
      <c r="AB126" s="272">
        <v>0</v>
      </c>
      <c r="AC126" s="272">
        <v>0</v>
      </c>
      <c r="AD126" s="272">
        <v>0</v>
      </c>
      <c r="AE126" s="272">
        <v>0</v>
      </c>
      <c r="AF126" s="272">
        <v>0</v>
      </c>
      <c r="AG126" s="170">
        <f t="shared" si="21"/>
        <v>0</v>
      </c>
      <c r="AI126" s="279">
        <f t="shared" si="47"/>
        <v>0</v>
      </c>
      <c r="AJ126" s="279">
        <f t="shared" si="47"/>
        <v>0</v>
      </c>
      <c r="AK126" s="279">
        <f t="shared" si="47"/>
        <v>0</v>
      </c>
      <c r="AL126" s="279">
        <f t="shared" si="46"/>
        <v>0</v>
      </c>
      <c r="AM126" s="279">
        <f t="shared" si="46"/>
        <v>0</v>
      </c>
      <c r="AN126" s="279">
        <f t="shared" si="46"/>
        <v>0</v>
      </c>
      <c r="AO126" s="279">
        <f t="shared" si="46"/>
        <v>0</v>
      </c>
      <c r="AP126" s="279">
        <f t="shared" si="46"/>
        <v>0</v>
      </c>
      <c r="AQ126" s="279">
        <f t="shared" si="46"/>
        <v>0</v>
      </c>
      <c r="AR126" s="279">
        <f t="shared" si="46"/>
        <v>0</v>
      </c>
      <c r="AS126" s="279">
        <f t="shared" si="46"/>
        <v>0</v>
      </c>
      <c r="AT126" s="279">
        <f t="shared" si="46"/>
        <v>0</v>
      </c>
      <c r="AU126" s="280">
        <f t="shared" si="22"/>
        <v>0</v>
      </c>
      <c r="AV126" s="280">
        <f t="shared" si="42"/>
        <v>0</v>
      </c>
      <c r="AW126" s="280">
        <f t="shared" si="42"/>
        <v>0</v>
      </c>
      <c r="AX126" s="280">
        <f t="shared" si="42"/>
        <v>0</v>
      </c>
      <c r="AY126" s="280">
        <f t="shared" si="42"/>
        <v>0</v>
      </c>
      <c r="AZ126" s="280">
        <f t="shared" si="44"/>
        <v>0</v>
      </c>
      <c r="BA126" s="280">
        <f t="shared" si="44"/>
        <v>0</v>
      </c>
      <c r="BB126" s="280">
        <f t="shared" si="44"/>
        <v>0</v>
      </c>
      <c r="BC126" s="280">
        <f t="shared" si="44"/>
        <v>0</v>
      </c>
      <c r="BD126" s="280">
        <f t="shared" si="44"/>
        <v>0</v>
      </c>
      <c r="BE126" s="280">
        <f t="shared" si="44"/>
        <v>0</v>
      </c>
      <c r="BF126" s="280">
        <f t="shared" si="44"/>
        <v>0</v>
      </c>
      <c r="BG126" s="280">
        <f t="shared" si="44"/>
        <v>0</v>
      </c>
      <c r="BH126" s="280">
        <f t="shared" si="44"/>
        <v>0</v>
      </c>
      <c r="BI126" s="280">
        <f t="shared" si="43"/>
        <v>0</v>
      </c>
      <c r="BJ126" s="280">
        <f t="shared" si="43"/>
        <v>0</v>
      </c>
      <c r="BK126" s="280">
        <f t="shared" si="43"/>
        <v>0</v>
      </c>
      <c r="BL126" s="279">
        <f t="shared" si="24"/>
        <v>0</v>
      </c>
      <c r="BN126" s="279">
        <f>BL126</f>
        <v>0</v>
      </c>
    </row>
    <row r="127" spans="1:66" x14ac:dyDescent="0.25">
      <c r="A127" s="268" t="s">
        <v>598</v>
      </c>
      <c r="B127" s="175">
        <v>0</v>
      </c>
      <c r="C127" s="175">
        <v>0</v>
      </c>
      <c r="D127" s="272">
        <v>0</v>
      </c>
      <c r="E127" s="272">
        <v>0</v>
      </c>
      <c r="F127" s="272">
        <v>0</v>
      </c>
      <c r="G127" s="272">
        <v>0</v>
      </c>
      <c r="H127" s="272">
        <v>0</v>
      </c>
      <c r="I127" s="272">
        <v>0</v>
      </c>
      <c r="J127" s="272">
        <v>0</v>
      </c>
      <c r="K127" s="272">
        <v>0</v>
      </c>
      <c r="L127" s="272">
        <v>0</v>
      </c>
      <c r="M127" s="272">
        <v>0</v>
      </c>
      <c r="N127" s="272">
        <v>0</v>
      </c>
      <c r="O127" s="272">
        <v>0</v>
      </c>
      <c r="P127" s="272">
        <f t="shared" si="20"/>
        <v>0</v>
      </c>
      <c r="Q127" s="272">
        <v>0</v>
      </c>
      <c r="R127" s="272">
        <v>0</v>
      </c>
      <c r="S127" s="272">
        <v>0</v>
      </c>
      <c r="T127" s="272">
        <v>0</v>
      </c>
      <c r="U127" s="272">
        <v>0</v>
      </c>
      <c r="V127" s="272">
        <v>0</v>
      </c>
      <c r="W127" s="272">
        <v>0</v>
      </c>
      <c r="X127" s="272">
        <v>0</v>
      </c>
      <c r="Y127" s="272">
        <v>0</v>
      </c>
      <c r="Z127" s="272">
        <v>0</v>
      </c>
      <c r="AA127" s="272">
        <v>0</v>
      </c>
      <c r="AB127" s="272">
        <v>0</v>
      </c>
      <c r="AC127" s="272">
        <v>0</v>
      </c>
      <c r="AD127" s="272">
        <v>0</v>
      </c>
      <c r="AE127" s="272">
        <v>0</v>
      </c>
      <c r="AF127" s="272">
        <v>0</v>
      </c>
      <c r="AG127" s="170">
        <f t="shared" si="21"/>
        <v>0</v>
      </c>
      <c r="AI127" s="279">
        <f t="shared" si="47"/>
        <v>0</v>
      </c>
      <c r="AJ127" s="279">
        <f t="shared" si="47"/>
        <v>0</v>
      </c>
      <c r="AK127" s="279">
        <f t="shared" si="47"/>
        <v>0</v>
      </c>
      <c r="AL127" s="279">
        <f t="shared" si="46"/>
        <v>0</v>
      </c>
      <c r="AM127" s="279">
        <f t="shared" si="46"/>
        <v>0</v>
      </c>
      <c r="AN127" s="279">
        <f t="shared" si="46"/>
        <v>0</v>
      </c>
      <c r="AO127" s="279">
        <f t="shared" si="46"/>
        <v>0</v>
      </c>
      <c r="AP127" s="279">
        <f t="shared" si="46"/>
        <v>0</v>
      </c>
      <c r="AQ127" s="279">
        <f t="shared" si="46"/>
        <v>0</v>
      </c>
      <c r="AR127" s="279">
        <f t="shared" si="46"/>
        <v>0</v>
      </c>
      <c r="AS127" s="279">
        <f t="shared" si="46"/>
        <v>0</v>
      </c>
      <c r="AT127" s="279">
        <f t="shared" si="46"/>
        <v>0</v>
      </c>
      <c r="AU127" s="280">
        <f t="shared" si="22"/>
        <v>0</v>
      </c>
      <c r="AV127" s="280">
        <f t="shared" si="42"/>
        <v>0</v>
      </c>
      <c r="AW127" s="280">
        <f t="shared" si="42"/>
        <v>0</v>
      </c>
      <c r="AX127" s="280">
        <f t="shared" si="42"/>
        <v>0</v>
      </c>
      <c r="AY127" s="280">
        <f t="shared" si="42"/>
        <v>0</v>
      </c>
      <c r="AZ127" s="280">
        <f t="shared" si="44"/>
        <v>0</v>
      </c>
      <c r="BA127" s="280">
        <f t="shared" si="44"/>
        <v>0</v>
      </c>
      <c r="BB127" s="280">
        <f t="shared" si="44"/>
        <v>0</v>
      </c>
      <c r="BC127" s="280">
        <f t="shared" si="44"/>
        <v>0</v>
      </c>
      <c r="BD127" s="280">
        <f t="shared" si="44"/>
        <v>0</v>
      </c>
      <c r="BE127" s="280">
        <f t="shared" si="44"/>
        <v>0</v>
      </c>
      <c r="BF127" s="280">
        <f t="shared" si="44"/>
        <v>0</v>
      </c>
      <c r="BG127" s="280">
        <f t="shared" si="44"/>
        <v>0</v>
      </c>
      <c r="BH127" s="280">
        <f t="shared" si="44"/>
        <v>0</v>
      </c>
      <c r="BI127" s="280">
        <f t="shared" si="43"/>
        <v>0</v>
      </c>
      <c r="BJ127" s="280">
        <f t="shared" si="43"/>
        <v>0</v>
      </c>
      <c r="BK127" s="280">
        <f t="shared" si="43"/>
        <v>0</v>
      </c>
      <c r="BL127" s="279">
        <f t="shared" si="24"/>
        <v>0</v>
      </c>
      <c r="BN127" s="279">
        <f>BL127</f>
        <v>0</v>
      </c>
    </row>
    <row r="128" spans="1:66" x14ac:dyDescent="0.25">
      <c r="A128" s="268" t="s">
        <v>599</v>
      </c>
      <c r="B128" s="175">
        <v>0</v>
      </c>
      <c r="C128" s="175">
        <v>0</v>
      </c>
      <c r="D128" s="272">
        <v>0</v>
      </c>
      <c r="E128" s="272">
        <v>0</v>
      </c>
      <c r="F128" s="272">
        <v>0</v>
      </c>
      <c r="G128" s="272">
        <v>0</v>
      </c>
      <c r="H128" s="272">
        <v>0</v>
      </c>
      <c r="I128" s="272">
        <v>0</v>
      </c>
      <c r="J128" s="272">
        <v>0</v>
      </c>
      <c r="K128" s="272">
        <v>0</v>
      </c>
      <c r="L128" s="272">
        <v>0</v>
      </c>
      <c r="M128" s="272">
        <v>0</v>
      </c>
      <c r="N128" s="272">
        <v>0</v>
      </c>
      <c r="O128" s="272">
        <v>0</v>
      </c>
      <c r="P128" s="272">
        <f t="shared" si="20"/>
        <v>0</v>
      </c>
      <c r="Q128" s="272">
        <v>0</v>
      </c>
      <c r="R128" s="272">
        <v>0</v>
      </c>
      <c r="S128" s="272">
        <v>0</v>
      </c>
      <c r="T128" s="272">
        <v>0</v>
      </c>
      <c r="U128" s="272">
        <v>0</v>
      </c>
      <c r="V128" s="272">
        <v>0</v>
      </c>
      <c r="W128" s="272">
        <v>0</v>
      </c>
      <c r="X128" s="272">
        <v>0</v>
      </c>
      <c r="Y128" s="272">
        <v>0</v>
      </c>
      <c r="Z128" s="272">
        <v>0</v>
      </c>
      <c r="AA128" s="272">
        <v>0</v>
      </c>
      <c r="AB128" s="272">
        <v>0</v>
      </c>
      <c r="AC128" s="272">
        <v>0</v>
      </c>
      <c r="AD128" s="272">
        <v>0</v>
      </c>
      <c r="AE128" s="272">
        <v>0</v>
      </c>
      <c r="AF128" s="272">
        <v>0</v>
      </c>
      <c r="AG128" s="170">
        <f t="shared" si="21"/>
        <v>0</v>
      </c>
      <c r="AI128" s="279">
        <f t="shared" si="47"/>
        <v>0</v>
      </c>
      <c r="AJ128" s="279">
        <f t="shared" si="47"/>
        <v>0</v>
      </c>
      <c r="AK128" s="279">
        <f t="shared" si="47"/>
        <v>0</v>
      </c>
      <c r="AL128" s="279">
        <f t="shared" si="46"/>
        <v>0</v>
      </c>
      <c r="AM128" s="279">
        <f t="shared" si="46"/>
        <v>0</v>
      </c>
      <c r="AN128" s="279">
        <f t="shared" si="46"/>
        <v>0</v>
      </c>
      <c r="AO128" s="279">
        <f t="shared" si="46"/>
        <v>0</v>
      </c>
      <c r="AP128" s="279">
        <f t="shared" si="46"/>
        <v>0</v>
      </c>
      <c r="AQ128" s="279">
        <f t="shared" si="46"/>
        <v>0</v>
      </c>
      <c r="AR128" s="279">
        <f t="shared" si="46"/>
        <v>0</v>
      </c>
      <c r="AS128" s="279">
        <f t="shared" si="46"/>
        <v>0</v>
      </c>
      <c r="AT128" s="279">
        <f t="shared" si="46"/>
        <v>0</v>
      </c>
      <c r="AU128" s="280">
        <f t="shared" si="22"/>
        <v>0</v>
      </c>
      <c r="AV128" s="280">
        <f t="shared" si="42"/>
        <v>0</v>
      </c>
      <c r="AW128" s="280">
        <f t="shared" si="42"/>
        <v>0</v>
      </c>
      <c r="AX128" s="280">
        <f t="shared" si="42"/>
        <v>0</v>
      </c>
      <c r="AY128" s="280">
        <f t="shared" si="42"/>
        <v>0</v>
      </c>
      <c r="AZ128" s="280">
        <f t="shared" si="44"/>
        <v>0</v>
      </c>
      <c r="BA128" s="280">
        <f t="shared" si="44"/>
        <v>0</v>
      </c>
      <c r="BB128" s="280">
        <f t="shared" si="44"/>
        <v>0</v>
      </c>
      <c r="BC128" s="280">
        <f t="shared" si="44"/>
        <v>0</v>
      </c>
      <c r="BD128" s="280">
        <f t="shared" si="44"/>
        <v>0</v>
      </c>
      <c r="BE128" s="280">
        <f t="shared" si="44"/>
        <v>0</v>
      </c>
      <c r="BF128" s="280">
        <f t="shared" si="44"/>
        <v>0</v>
      </c>
      <c r="BG128" s="280">
        <f t="shared" si="44"/>
        <v>0</v>
      </c>
      <c r="BH128" s="280">
        <f t="shared" si="44"/>
        <v>0</v>
      </c>
      <c r="BI128" s="280">
        <f t="shared" si="43"/>
        <v>0</v>
      </c>
      <c r="BJ128" s="280">
        <f t="shared" si="43"/>
        <v>0</v>
      </c>
      <c r="BK128" s="280">
        <f t="shared" si="43"/>
        <v>0</v>
      </c>
      <c r="BL128" s="279">
        <f t="shared" si="24"/>
        <v>0</v>
      </c>
      <c r="BN128" s="279">
        <f>BL128</f>
        <v>0</v>
      </c>
    </row>
    <row r="129" spans="1:66" x14ac:dyDescent="0.25">
      <c r="A129" s="268" t="s">
        <v>600</v>
      </c>
      <c r="B129" s="175">
        <v>0</v>
      </c>
      <c r="C129" s="175">
        <v>0</v>
      </c>
      <c r="D129" s="272">
        <v>0</v>
      </c>
      <c r="E129" s="272">
        <v>0</v>
      </c>
      <c r="F129" s="272">
        <v>0</v>
      </c>
      <c r="G129" s="272">
        <v>0</v>
      </c>
      <c r="H129" s="272">
        <v>0</v>
      </c>
      <c r="I129" s="272">
        <v>0</v>
      </c>
      <c r="J129" s="272">
        <v>0</v>
      </c>
      <c r="K129" s="272">
        <v>0</v>
      </c>
      <c r="L129" s="272">
        <v>0</v>
      </c>
      <c r="M129" s="272">
        <v>0</v>
      </c>
      <c r="N129" s="272">
        <v>0</v>
      </c>
      <c r="O129" s="272">
        <v>0</v>
      </c>
      <c r="P129" s="272">
        <f t="shared" si="20"/>
        <v>0</v>
      </c>
      <c r="Q129" s="272">
        <v>0</v>
      </c>
      <c r="R129" s="272">
        <v>0</v>
      </c>
      <c r="S129" s="272">
        <v>0</v>
      </c>
      <c r="T129" s="272">
        <v>0</v>
      </c>
      <c r="U129" s="272">
        <v>0</v>
      </c>
      <c r="V129" s="272">
        <v>0</v>
      </c>
      <c r="W129" s="272">
        <v>0</v>
      </c>
      <c r="X129" s="272">
        <v>0</v>
      </c>
      <c r="Y129" s="272">
        <v>0</v>
      </c>
      <c r="Z129" s="272">
        <v>0</v>
      </c>
      <c r="AA129" s="272">
        <v>0</v>
      </c>
      <c r="AB129" s="272">
        <v>0</v>
      </c>
      <c r="AC129" s="272">
        <v>0</v>
      </c>
      <c r="AD129" s="272">
        <v>0</v>
      </c>
      <c r="AE129" s="272">
        <v>0</v>
      </c>
      <c r="AF129" s="272">
        <v>0</v>
      </c>
      <c r="AG129" s="170">
        <f t="shared" si="21"/>
        <v>0</v>
      </c>
      <c r="AI129" s="279">
        <f t="shared" si="47"/>
        <v>0</v>
      </c>
      <c r="AJ129" s="279">
        <f t="shared" si="47"/>
        <v>0</v>
      </c>
      <c r="AK129" s="279">
        <f t="shared" si="47"/>
        <v>0</v>
      </c>
      <c r="AL129" s="279">
        <f t="shared" si="46"/>
        <v>0</v>
      </c>
      <c r="AM129" s="279">
        <f t="shared" si="46"/>
        <v>0</v>
      </c>
      <c r="AN129" s="279">
        <f t="shared" si="46"/>
        <v>0</v>
      </c>
      <c r="AO129" s="279">
        <f t="shared" si="46"/>
        <v>0</v>
      </c>
      <c r="AP129" s="279">
        <f t="shared" si="46"/>
        <v>0</v>
      </c>
      <c r="AQ129" s="279">
        <f t="shared" si="46"/>
        <v>0</v>
      </c>
      <c r="AR129" s="279">
        <f t="shared" si="46"/>
        <v>0</v>
      </c>
      <c r="AS129" s="279">
        <f t="shared" si="46"/>
        <v>0</v>
      </c>
      <c r="AT129" s="279">
        <f t="shared" si="46"/>
        <v>0</v>
      </c>
      <c r="AU129" s="280">
        <f t="shared" si="22"/>
        <v>0</v>
      </c>
      <c r="AV129" s="280">
        <f t="shared" si="42"/>
        <v>0</v>
      </c>
      <c r="AW129" s="280">
        <f t="shared" si="42"/>
        <v>0</v>
      </c>
      <c r="AX129" s="280">
        <f t="shared" si="42"/>
        <v>0</v>
      </c>
      <c r="AY129" s="280">
        <f t="shared" si="42"/>
        <v>0</v>
      </c>
      <c r="AZ129" s="280">
        <f t="shared" si="44"/>
        <v>0</v>
      </c>
      <c r="BA129" s="280">
        <f t="shared" si="44"/>
        <v>0</v>
      </c>
      <c r="BB129" s="280">
        <f t="shared" si="44"/>
        <v>0</v>
      </c>
      <c r="BC129" s="280">
        <f t="shared" si="44"/>
        <v>0</v>
      </c>
      <c r="BD129" s="280">
        <f t="shared" si="44"/>
        <v>0</v>
      </c>
      <c r="BE129" s="280">
        <f t="shared" si="44"/>
        <v>0</v>
      </c>
      <c r="BF129" s="280">
        <f t="shared" si="44"/>
        <v>0</v>
      </c>
      <c r="BG129" s="280">
        <f t="shared" si="44"/>
        <v>0</v>
      </c>
      <c r="BH129" s="280">
        <f t="shared" si="44"/>
        <v>0</v>
      </c>
      <c r="BI129" s="280">
        <f t="shared" si="43"/>
        <v>0</v>
      </c>
      <c r="BJ129" s="280">
        <f t="shared" si="43"/>
        <v>0</v>
      </c>
      <c r="BK129" s="280">
        <f t="shared" si="43"/>
        <v>0</v>
      </c>
      <c r="BL129" s="279">
        <f t="shared" si="24"/>
        <v>0</v>
      </c>
    </row>
    <row r="130" spans="1:66" x14ac:dyDescent="0.25">
      <c r="A130" s="268" t="s">
        <v>601</v>
      </c>
      <c r="B130" s="175">
        <v>0</v>
      </c>
      <c r="C130" s="175">
        <v>0</v>
      </c>
      <c r="D130" s="272">
        <v>91265.89</v>
      </c>
      <c r="E130" s="272">
        <v>91265.89</v>
      </c>
      <c r="F130" s="272">
        <v>91265.89</v>
      </c>
      <c r="G130" s="272">
        <v>91265.89</v>
      </c>
      <c r="H130" s="272">
        <v>91265.89</v>
      </c>
      <c r="I130" s="272">
        <v>91265.89</v>
      </c>
      <c r="J130" s="272">
        <v>91265.89</v>
      </c>
      <c r="K130" s="272">
        <v>91265.89</v>
      </c>
      <c r="L130" s="272">
        <v>91265.89</v>
      </c>
      <c r="M130" s="272">
        <v>91265.89</v>
      </c>
      <c r="N130" s="272">
        <v>91265.89</v>
      </c>
      <c r="O130" s="272">
        <v>91265.89</v>
      </c>
      <c r="P130" s="272">
        <f t="shared" si="20"/>
        <v>1095190.68</v>
      </c>
      <c r="Q130" s="272">
        <v>91265.89</v>
      </c>
      <c r="R130" s="272">
        <v>91265.89</v>
      </c>
      <c r="S130" s="272">
        <v>91265.89</v>
      </c>
      <c r="T130" s="272">
        <v>91265.89</v>
      </c>
      <c r="U130" s="272">
        <v>91265.89</v>
      </c>
      <c r="V130" s="272">
        <v>91265.89</v>
      </c>
      <c r="W130" s="272">
        <v>91265.89</v>
      </c>
      <c r="X130" s="272">
        <v>91265.89</v>
      </c>
      <c r="Y130" s="272">
        <v>91265.89</v>
      </c>
      <c r="Z130" s="272">
        <v>91265.89</v>
      </c>
      <c r="AA130" s="272">
        <v>91265.89</v>
      </c>
      <c r="AB130" s="272">
        <v>45632.945</v>
      </c>
      <c r="AC130" s="272">
        <v>0</v>
      </c>
      <c r="AD130" s="272">
        <v>0</v>
      </c>
      <c r="AE130" s="272">
        <v>0</v>
      </c>
      <c r="AF130" s="272">
        <v>0</v>
      </c>
      <c r="AG130" s="170">
        <f t="shared" si="21"/>
        <v>684494.17499999993</v>
      </c>
      <c r="AI130" s="279">
        <f t="shared" si="47"/>
        <v>0</v>
      </c>
      <c r="AJ130" s="279">
        <f t="shared" si="47"/>
        <v>0</v>
      </c>
      <c r="AK130" s="279">
        <f t="shared" si="47"/>
        <v>0</v>
      </c>
      <c r="AL130" s="279">
        <f t="shared" si="46"/>
        <v>0</v>
      </c>
      <c r="AM130" s="279">
        <f t="shared" si="46"/>
        <v>0</v>
      </c>
      <c r="AN130" s="279">
        <f t="shared" si="46"/>
        <v>0</v>
      </c>
      <c r="AO130" s="279">
        <f t="shared" si="46"/>
        <v>0</v>
      </c>
      <c r="AP130" s="279">
        <f t="shared" si="46"/>
        <v>0</v>
      </c>
      <c r="AQ130" s="279">
        <f t="shared" si="46"/>
        <v>0</v>
      </c>
      <c r="AR130" s="279">
        <f t="shared" si="46"/>
        <v>0</v>
      </c>
      <c r="AS130" s="279">
        <f t="shared" si="46"/>
        <v>0</v>
      </c>
      <c r="AT130" s="279">
        <f t="shared" si="46"/>
        <v>0</v>
      </c>
      <c r="AU130" s="280">
        <f t="shared" si="22"/>
        <v>0</v>
      </c>
      <c r="AV130" s="280">
        <f t="shared" si="42"/>
        <v>0</v>
      </c>
      <c r="AW130" s="280">
        <f t="shared" si="42"/>
        <v>0</v>
      </c>
      <c r="AX130" s="280">
        <f t="shared" si="42"/>
        <v>0</v>
      </c>
      <c r="AY130" s="280">
        <f t="shared" si="42"/>
        <v>0</v>
      </c>
      <c r="AZ130" s="280">
        <f t="shared" si="44"/>
        <v>0</v>
      </c>
      <c r="BA130" s="280">
        <f t="shared" si="44"/>
        <v>0</v>
      </c>
      <c r="BB130" s="280">
        <f t="shared" si="44"/>
        <v>0</v>
      </c>
      <c r="BC130" s="280">
        <f t="shared" si="44"/>
        <v>0</v>
      </c>
      <c r="BD130" s="280">
        <f t="shared" si="44"/>
        <v>0</v>
      </c>
      <c r="BE130" s="280">
        <f t="shared" si="44"/>
        <v>0</v>
      </c>
      <c r="BF130" s="280">
        <f t="shared" si="44"/>
        <v>0</v>
      </c>
      <c r="BG130" s="280">
        <f t="shared" si="44"/>
        <v>0</v>
      </c>
      <c r="BH130" s="280">
        <f t="shared" si="44"/>
        <v>0</v>
      </c>
      <c r="BI130" s="280">
        <f t="shared" si="43"/>
        <v>0</v>
      </c>
      <c r="BJ130" s="280">
        <f t="shared" si="43"/>
        <v>0</v>
      </c>
      <c r="BK130" s="280">
        <f t="shared" si="43"/>
        <v>0</v>
      </c>
      <c r="BL130" s="279">
        <f t="shared" si="24"/>
        <v>0</v>
      </c>
    </row>
    <row r="131" spans="1:66" x14ac:dyDescent="0.25">
      <c r="A131" s="268" t="s">
        <v>218</v>
      </c>
      <c r="B131" s="175">
        <v>0</v>
      </c>
      <c r="C131" s="175">
        <v>0</v>
      </c>
      <c r="D131" s="272">
        <v>145202.53</v>
      </c>
      <c r="E131" s="272">
        <v>145202.53</v>
      </c>
      <c r="F131" s="272">
        <v>145202.53</v>
      </c>
      <c r="G131" s="272">
        <v>145202.53</v>
      </c>
      <c r="H131" s="272">
        <v>72601.27</v>
      </c>
      <c r="I131" s="272">
        <v>0</v>
      </c>
      <c r="J131" s="272">
        <v>0</v>
      </c>
      <c r="K131" s="272">
        <v>0</v>
      </c>
      <c r="L131" s="272">
        <v>0</v>
      </c>
      <c r="M131" s="272">
        <v>0</v>
      </c>
      <c r="N131" s="272">
        <v>0</v>
      </c>
      <c r="O131" s="272">
        <v>0</v>
      </c>
      <c r="P131" s="272">
        <f t="shared" si="20"/>
        <v>653411.39</v>
      </c>
      <c r="Q131" s="272">
        <v>0</v>
      </c>
      <c r="R131" s="272">
        <v>0</v>
      </c>
      <c r="S131" s="272">
        <v>0</v>
      </c>
      <c r="T131" s="272">
        <v>0</v>
      </c>
      <c r="U131" s="272">
        <v>0</v>
      </c>
      <c r="V131" s="272">
        <v>0</v>
      </c>
      <c r="W131" s="272">
        <v>0</v>
      </c>
      <c r="X131" s="272">
        <v>0</v>
      </c>
      <c r="Y131" s="272">
        <v>0</v>
      </c>
      <c r="Z131" s="272">
        <v>0</v>
      </c>
      <c r="AA131" s="272">
        <v>0</v>
      </c>
      <c r="AB131" s="272">
        <v>-72601.264999999999</v>
      </c>
      <c r="AC131" s="272">
        <v>-145202.53</v>
      </c>
      <c r="AD131" s="272">
        <v>-145202.53</v>
      </c>
      <c r="AE131" s="272">
        <v>-145202.53</v>
      </c>
      <c r="AF131" s="272">
        <v>-145202.53</v>
      </c>
      <c r="AG131" s="170">
        <f t="shared" si="21"/>
        <v>-653411.38500000001</v>
      </c>
      <c r="AI131" s="279">
        <f t="shared" si="47"/>
        <v>0</v>
      </c>
      <c r="AJ131" s="279">
        <f t="shared" si="47"/>
        <v>0</v>
      </c>
      <c r="AK131" s="279">
        <f t="shared" si="47"/>
        <v>0</v>
      </c>
      <c r="AL131" s="279">
        <f t="shared" si="46"/>
        <v>0</v>
      </c>
      <c r="AM131" s="279">
        <f t="shared" si="46"/>
        <v>0</v>
      </c>
      <c r="AN131" s="279">
        <f t="shared" si="46"/>
        <v>0</v>
      </c>
      <c r="AO131" s="279">
        <f t="shared" si="46"/>
        <v>0</v>
      </c>
      <c r="AP131" s="279">
        <f t="shared" si="46"/>
        <v>0</v>
      </c>
      <c r="AQ131" s="279">
        <f t="shared" si="46"/>
        <v>0</v>
      </c>
      <c r="AR131" s="279">
        <f t="shared" si="46"/>
        <v>0</v>
      </c>
      <c r="AS131" s="279">
        <f t="shared" si="46"/>
        <v>0</v>
      </c>
      <c r="AT131" s="279">
        <f t="shared" si="46"/>
        <v>0</v>
      </c>
      <c r="AU131" s="280">
        <f t="shared" si="22"/>
        <v>0</v>
      </c>
      <c r="AV131" s="280">
        <f t="shared" si="42"/>
        <v>0</v>
      </c>
      <c r="AW131" s="280">
        <f t="shared" si="42"/>
        <v>0</v>
      </c>
      <c r="AX131" s="280">
        <f t="shared" si="42"/>
        <v>0</v>
      </c>
      <c r="AY131" s="280">
        <f t="shared" si="42"/>
        <v>0</v>
      </c>
      <c r="AZ131" s="280">
        <f t="shared" si="44"/>
        <v>0</v>
      </c>
      <c r="BA131" s="280">
        <f t="shared" si="44"/>
        <v>0</v>
      </c>
      <c r="BB131" s="280">
        <f t="shared" si="44"/>
        <v>0</v>
      </c>
      <c r="BC131" s="280">
        <f t="shared" si="44"/>
        <v>0</v>
      </c>
      <c r="BD131" s="280">
        <f t="shared" si="44"/>
        <v>0</v>
      </c>
      <c r="BE131" s="280">
        <f t="shared" si="44"/>
        <v>0</v>
      </c>
      <c r="BF131" s="280">
        <f t="shared" si="44"/>
        <v>0</v>
      </c>
      <c r="BG131" s="280">
        <f t="shared" si="44"/>
        <v>0</v>
      </c>
      <c r="BH131" s="280">
        <f t="shared" si="44"/>
        <v>0</v>
      </c>
      <c r="BI131" s="280">
        <f t="shared" si="43"/>
        <v>0</v>
      </c>
      <c r="BJ131" s="280">
        <f t="shared" si="43"/>
        <v>0</v>
      </c>
      <c r="BK131" s="280">
        <f t="shared" si="43"/>
        <v>0</v>
      </c>
      <c r="BL131" s="279">
        <f t="shared" si="24"/>
        <v>0</v>
      </c>
    </row>
    <row r="132" spans="1:66" x14ac:dyDescent="0.25">
      <c r="A132" s="268" t="s">
        <v>602</v>
      </c>
      <c r="B132" s="175">
        <v>0</v>
      </c>
      <c r="C132" s="175">
        <v>0</v>
      </c>
      <c r="D132" s="272">
        <v>0</v>
      </c>
      <c r="E132" s="272">
        <v>0</v>
      </c>
      <c r="F132" s="272">
        <v>0</v>
      </c>
      <c r="G132" s="272">
        <v>0</v>
      </c>
      <c r="H132" s="272">
        <v>0</v>
      </c>
      <c r="I132" s="272">
        <v>0</v>
      </c>
      <c r="J132" s="272">
        <v>0</v>
      </c>
      <c r="K132" s="272">
        <v>0</v>
      </c>
      <c r="L132" s="272">
        <v>0</v>
      </c>
      <c r="M132" s="272">
        <v>0</v>
      </c>
      <c r="N132" s="272">
        <v>0</v>
      </c>
      <c r="O132" s="272">
        <v>0</v>
      </c>
      <c r="P132" s="272">
        <f t="shared" si="20"/>
        <v>0</v>
      </c>
      <c r="Q132" s="272">
        <v>0</v>
      </c>
      <c r="R132" s="272">
        <v>0</v>
      </c>
      <c r="S132" s="272">
        <v>0</v>
      </c>
      <c r="T132" s="272">
        <v>0</v>
      </c>
      <c r="U132" s="272">
        <v>0</v>
      </c>
      <c r="V132" s="272">
        <v>0</v>
      </c>
      <c r="W132" s="272">
        <v>0</v>
      </c>
      <c r="X132" s="272">
        <v>0</v>
      </c>
      <c r="Y132" s="272">
        <v>0</v>
      </c>
      <c r="Z132" s="272">
        <v>0</v>
      </c>
      <c r="AA132" s="272">
        <v>0</v>
      </c>
      <c r="AB132" s="272">
        <v>0</v>
      </c>
      <c r="AC132" s="272">
        <v>0</v>
      </c>
      <c r="AD132" s="272">
        <v>0</v>
      </c>
      <c r="AE132" s="272">
        <v>0</v>
      </c>
      <c r="AF132" s="272">
        <v>0</v>
      </c>
      <c r="AG132" s="170">
        <f t="shared" si="21"/>
        <v>0</v>
      </c>
      <c r="AI132" s="279">
        <f t="shared" si="47"/>
        <v>0</v>
      </c>
      <c r="AJ132" s="279">
        <f t="shared" si="47"/>
        <v>0</v>
      </c>
      <c r="AK132" s="279">
        <f t="shared" si="47"/>
        <v>0</v>
      </c>
      <c r="AL132" s="279">
        <f t="shared" si="46"/>
        <v>0</v>
      </c>
      <c r="AM132" s="279">
        <f t="shared" si="46"/>
        <v>0</v>
      </c>
      <c r="AN132" s="279">
        <f t="shared" si="46"/>
        <v>0</v>
      </c>
      <c r="AO132" s="279">
        <f t="shared" si="46"/>
        <v>0</v>
      </c>
      <c r="AP132" s="279">
        <f t="shared" si="46"/>
        <v>0</v>
      </c>
      <c r="AQ132" s="279">
        <f t="shared" si="46"/>
        <v>0</v>
      </c>
      <c r="AR132" s="279">
        <f t="shared" si="46"/>
        <v>0</v>
      </c>
      <c r="AS132" s="279">
        <f t="shared" si="46"/>
        <v>0</v>
      </c>
      <c r="AT132" s="279">
        <f t="shared" si="46"/>
        <v>0</v>
      </c>
      <c r="AU132" s="280">
        <f t="shared" si="22"/>
        <v>0</v>
      </c>
      <c r="AV132" s="280">
        <f t="shared" si="42"/>
        <v>0</v>
      </c>
      <c r="AW132" s="280">
        <f t="shared" si="42"/>
        <v>0</v>
      </c>
      <c r="AX132" s="280">
        <f t="shared" si="42"/>
        <v>0</v>
      </c>
      <c r="AY132" s="280">
        <f t="shared" si="42"/>
        <v>0</v>
      </c>
      <c r="AZ132" s="280">
        <f t="shared" si="44"/>
        <v>0</v>
      </c>
      <c r="BA132" s="280">
        <f t="shared" si="44"/>
        <v>0</v>
      </c>
      <c r="BB132" s="280">
        <f t="shared" si="44"/>
        <v>0</v>
      </c>
      <c r="BC132" s="280">
        <f t="shared" si="44"/>
        <v>0</v>
      </c>
      <c r="BD132" s="280">
        <f t="shared" si="44"/>
        <v>0</v>
      </c>
      <c r="BE132" s="280">
        <f t="shared" si="44"/>
        <v>0</v>
      </c>
      <c r="BF132" s="280">
        <f t="shared" si="44"/>
        <v>0</v>
      </c>
      <c r="BG132" s="280">
        <f t="shared" si="44"/>
        <v>0</v>
      </c>
      <c r="BH132" s="280">
        <f t="shared" si="44"/>
        <v>0</v>
      </c>
      <c r="BI132" s="280">
        <f t="shared" si="43"/>
        <v>0</v>
      </c>
      <c r="BJ132" s="280">
        <f t="shared" si="43"/>
        <v>0</v>
      </c>
      <c r="BK132" s="280">
        <f t="shared" si="43"/>
        <v>0</v>
      </c>
      <c r="BL132" s="279">
        <f t="shared" si="24"/>
        <v>0</v>
      </c>
      <c r="BN132" s="279">
        <f>BL132</f>
        <v>0</v>
      </c>
    </row>
    <row r="133" spans="1:66" x14ac:dyDescent="0.25">
      <c r="A133" s="268" t="s">
        <v>603</v>
      </c>
      <c r="B133" s="175">
        <v>0</v>
      </c>
      <c r="C133" s="175">
        <v>0</v>
      </c>
      <c r="D133" s="272">
        <v>0</v>
      </c>
      <c r="E133" s="272">
        <v>0</v>
      </c>
      <c r="F133" s="272">
        <v>0</v>
      </c>
      <c r="G133" s="272">
        <v>0</v>
      </c>
      <c r="H133" s="272">
        <v>0</v>
      </c>
      <c r="I133" s="272">
        <v>0</v>
      </c>
      <c r="J133" s="272">
        <v>0</v>
      </c>
      <c r="K133" s="272">
        <v>0</v>
      </c>
      <c r="L133" s="272">
        <v>0</v>
      </c>
      <c r="M133" s="272">
        <v>0</v>
      </c>
      <c r="N133" s="272">
        <v>0</v>
      </c>
      <c r="O133" s="272">
        <v>0</v>
      </c>
      <c r="P133" s="272">
        <f t="shared" si="20"/>
        <v>0</v>
      </c>
      <c r="Q133" s="272">
        <v>0</v>
      </c>
      <c r="R133" s="272">
        <v>0</v>
      </c>
      <c r="S133" s="272">
        <v>0</v>
      </c>
      <c r="T133" s="272">
        <v>0</v>
      </c>
      <c r="U133" s="272">
        <v>0</v>
      </c>
      <c r="V133" s="272">
        <v>0</v>
      </c>
      <c r="W133" s="272">
        <v>0</v>
      </c>
      <c r="X133" s="272">
        <v>0</v>
      </c>
      <c r="Y133" s="272">
        <v>0</v>
      </c>
      <c r="Z133" s="272">
        <v>0</v>
      </c>
      <c r="AA133" s="272">
        <v>0</v>
      </c>
      <c r="AB133" s="272">
        <v>0</v>
      </c>
      <c r="AC133" s="272">
        <v>0</v>
      </c>
      <c r="AD133" s="272">
        <v>0</v>
      </c>
      <c r="AE133" s="272">
        <v>0</v>
      </c>
      <c r="AF133" s="272">
        <v>0</v>
      </c>
      <c r="AG133" s="170">
        <f t="shared" si="21"/>
        <v>0</v>
      </c>
      <c r="AI133" s="279">
        <f t="shared" si="47"/>
        <v>0</v>
      </c>
      <c r="AJ133" s="279">
        <f t="shared" si="47"/>
        <v>0</v>
      </c>
      <c r="AK133" s="279">
        <f t="shared" si="47"/>
        <v>0</v>
      </c>
      <c r="AL133" s="279">
        <f t="shared" si="46"/>
        <v>0</v>
      </c>
      <c r="AM133" s="279">
        <f t="shared" si="46"/>
        <v>0</v>
      </c>
      <c r="AN133" s="279">
        <f t="shared" si="46"/>
        <v>0</v>
      </c>
      <c r="AO133" s="279">
        <f t="shared" si="46"/>
        <v>0</v>
      </c>
      <c r="AP133" s="279">
        <f t="shared" si="46"/>
        <v>0</v>
      </c>
      <c r="AQ133" s="279">
        <f t="shared" si="46"/>
        <v>0</v>
      </c>
      <c r="AR133" s="279">
        <f t="shared" si="46"/>
        <v>0</v>
      </c>
      <c r="AS133" s="279">
        <f t="shared" si="46"/>
        <v>0</v>
      </c>
      <c r="AT133" s="279">
        <f t="shared" si="46"/>
        <v>0</v>
      </c>
      <c r="AU133" s="280">
        <f t="shared" si="22"/>
        <v>0</v>
      </c>
      <c r="AV133" s="280">
        <f t="shared" si="42"/>
        <v>0</v>
      </c>
      <c r="AW133" s="280">
        <f t="shared" si="42"/>
        <v>0</v>
      </c>
      <c r="AX133" s="280">
        <f t="shared" si="42"/>
        <v>0</v>
      </c>
      <c r="AY133" s="280">
        <f t="shared" si="42"/>
        <v>0</v>
      </c>
      <c r="AZ133" s="280">
        <f t="shared" si="44"/>
        <v>0</v>
      </c>
      <c r="BA133" s="280">
        <f t="shared" si="44"/>
        <v>0</v>
      </c>
      <c r="BB133" s="280">
        <f t="shared" si="44"/>
        <v>0</v>
      </c>
      <c r="BC133" s="280">
        <f t="shared" si="44"/>
        <v>0</v>
      </c>
      <c r="BD133" s="280">
        <f t="shared" si="44"/>
        <v>0</v>
      </c>
      <c r="BE133" s="280">
        <f t="shared" si="44"/>
        <v>0</v>
      </c>
      <c r="BF133" s="280">
        <f t="shared" si="44"/>
        <v>0</v>
      </c>
      <c r="BG133" s="280">
        <f t="shared" si="44"/>
        <v>0</v>
      </c>
      <c r="BH133" s="280">
        <f t="shared" si="44"/>
        <v>0</v>
      </c>
      <c r="BI133" s="280">
        <f t="shared" si="43"/>
        <v>0</v>
      </c>
      <c r="BJ133" s="280">
        <f t="shared" si="43"/>
        <v>0</v>
      </c>
      <c r="BK133" s="280">
        <f t="shared" si="43"/>
        <v>0</v>
      </c>
      <c r="BL133" s="279">
        <f t="shared" si="24"/>
        <v>0</v>
      </c>
      <c r="BN133" s="279">
        <f>BL133</f>
        <v>0</v>
      </c>
    </row>
    <row r="134" spans="1:66" x14ac:dyDescent="0.25">
      <c r="A134" s="268" t="s">
        <v>219</v>
      </c>
      <c r="B134" s="175">
        <v>2.3699999999999999E-2</v>
      </c>
      <c r="C134" s="294">
        <v>1.7600000000000001E-2</v>
      </c>
      <c r="D134" s="272">
        <v>537306502.15999997</v>
      </c>
      <c r="E134" s="272">
        <v>538075455.99000001</v>
      </c>
      <c r="F134" s="272">
        <v>538711923.25999999</v>
      </c>
      <c r="G134" s="272">
        <v>539629147.38</v>
      </c>
      <c r="H134" s="272">
        <v>540075528.5</v>
      </c>
      <c r="I134" s="272">
        <v>541928573.16999996</v>
      </c>
      <c r="J134" s="272">
        <v>543723942.94500005</v>
      </c>
      <c r="K134" s="272">
        <v>543869392.06000006</v>
      </c>
      <c r="L134" s="272">
        <v>544131182.04500008</v>
      </c>
      <c r="M134" s="272">
        <v>544634042.66000009</v>
      </c>
      <c r="N134" s="272">
        <v>545053305.69500005</v>
      </c>
      <c r="O134" s="272">
        <v>546066784.75</v>
      </c>
      <c r="P134" s="272">
        <f t="shared" ref="P134:P197" si="48">SUM(D134:O134)</f>
        <v>6503205780.6149998</v>
      </c>
      <c r="Q134" s="272">
        <v>547028831.64999998</v>
      </c>
      <c r="R134" s="272">
        <v>546711411.14999998</v>
      </c>
      <c r="S134" s="272">
        <v>546398345.80499995</v>
      </c>
      <c r="T134" s="272">
        <v>546971810.44499993</v>
      </c>
      <c r="U134" s="272">
        <v>548686827.17499995</v>
      </c>
      <c r="V134" s="272">
        <v>550233510.36999977</v>
      </c>
      <c r="W134" s="272">
        <v>550633862.66499984</v>
      </c>
      <c r="X134" s="272">
        <v>550563432.89999974</v>
      </c>
      <c r="Y134" s="272">
        <v>550763069.98999977</v>
      </c>
      <c r="Z134" s="272">
        <v>551254692.15999973</v>
      </c>
      <c r="AA134" s="272">
        <v>551511575.14999986</v>
      </c>
      <c r="AB134" s="272">
        <v>552112968.76499963</v>
      </c>
      <c r="AC134" s="272">
        <v>552679458.35999978</v>
      </c>
      <c r="AD134" s="272">
        <v>552362037.85999978</v>
      </c>
      <c r="AE134" s="272">
        <v>552021325.86499977</v>
      </c>
      <c r="AF134" s="272">
        <v>551985644.09499979</v>
      </c>
      <c r="AG134" s="170">
        <f t="shared" ref="AG134:AG197" si="49">SUM(U134:AF134)</f>
        <v>6614808405.3549976</v>
      </c>
      <c r="AI134" s="279">
        <f t="shared" si="47"/>
        <v>1061180.3400000001</v>
      </c>
      <c r="AJ134" s="279">
        <f t="shared" si="47"/>
        <v>1062699.03</v>
      </c>
      <c r="AK134" s="279">
        <f t="shared" si="47"/>
        <v>1063956.05</v>
      </c>
      <c r="AL134" s="279">
        <f t="shared" si="46"/>
        <v>1065767.57</v>
      </c>
      <c r="AM134" s="279">
        <f t="shared" si="46"/>
        <v>1066649.17</v>
      </c>
      <c r="AN134" s="279">
        <f t="shared" si="46"/>
        <v>1070308.93</v>
      </c>
      <c r="AO134" s="279">
        <f t="shared" si="46"/>
        <v>1073854.79</v>
      </c>
      <c r="AP134" s="279">
        <f t="shared" si="46"/>
        <v>1074142.05</v>
      </c>
      <c r="AQ134" s="279">
        <f t="shared" si="46"/>
        <v>1074659.08</v>
      </c>
      <c r="AR134" s="279">
        <f t="shared" si="46"/>
        <v>1075652.23</v>
      </c>
      <c r="AS134" s="279">
        <f t="shared" si="46"/>
        <v>1076480.28</v>
      </c>
      <c r="AT134" s="279">
        <f t="shared" si="46"/>
        <v>1078481.8999999999</v>
      </c>
      <c r="AU134" s="280">
        <f t="shared" ref="AU134:AU197" si="50">SUM(AI134:AT134)</f>
        <v>12843831.42</v>
      </c>
      <c r="AV134" s="280">
        <f t="shared" si="42"/>
        <v>1080381.94</v>
      </c>
      <c r="AW134" s="280">
        <f t="shared" si="42"/>
        <v>1079755.04</v>
      </c>
      <c r="AX134" s="280">
        <f t="shared" si="42"/>
        <v>1079136.73</v>
      </c>
      <c r="AY134" s="280">
        <f t="shared" si="42"/>
        <v>1080269.33</v>
      </c>
      <c r="AZ134" s="280">
        <f t="shared" si="44"/>
        <v>804740.68</v>
      </c>
      <c r="BA134" s="280">
        <f t="shared" si="44"/>
        <v>807009.15</v>
      </c>
      <c r="BB134" s="280">
        <f t="shared" si="44"/>
        <v>807596.33</v>
      </c>
      <c r="BC134" s="280">
        <f t="shared" si="44"/>
        <v>807493.03</v>
      </c>
      <c r="BD134" s="280">
        <f t="shared" si="44"/>
        <v>807785.84</v>
      </c>
      <c r="BE134" s="280">
        <f t="shared" si="44"/>
        <v>808506.88</v>
      </c>
      <c r="BF134" s="280">
        <f t="shared" si="44"/>
        <v>808883.64</v>
      </c>
      <c r="BG134" s="280">
        <f t="shared" si="44"/>
        <v>809765.69</v>
      </c>
      <c r="BH134" s="280">
        <f t="shared" si="44"/>
        <v>810596.54</v>
      </c>
      <c r="BI134" s="280">
        <f t="shared" si="43"/>
        <v>810130.99</v>
      </c>
      <c r="BJ134" s="280">
        <f t="shared" si="43"/>
        <v>809631.28</v>
      </c>
      <c r="BK134" s="280">
        <f t="shared" si="43"/>
        <v>809578.94</v>
      </c>
      <c r="BL134" s="279">
        <f t="shared" ref="BL134:BL197" si="51">SUM(AZ134:BK134)</f>
        <v>9701718.9900000002</v>
      </c>
    </row>
    <row r="135" spans="1:66" x14ac:dyDescent="0.25">
      <c r="A135" s="268" t="s">
        <v>604</v>
      </c>
      <c r="B135" s="175">
        <v>0</v>
      </c>
      <c r="C135" s="175">
        <v>7.4800000000000005E-2</v>
      </c>
      <c r="D135" s="272">
        <v>4493379.6399999997</v>
      </c>
      <c r="E135" s="272">
        <v>4493379.6399999997</v>
      </c>
      <c r="F135" s="272">
        <v>4493379.6399999997</v>
      </c>
      <c r="G135" s="272">
        <v>4493379.6399999997</v>
      </c>
      <c r="H135" s="272">
        <v>4493379.6399999997</v>
      </c>
      <c r="I135" s="272">
        <v>4493379.6399999997</v>
      </c>
      <c r="J135" s="272">
        <v>4493379.6399999997</v>
      </c>
      <c r="K135" s="272">
        <v>4493379.6399999997</v>
      </c>
      <c r="L135" s="272">
        <v>4493379.6399999997</v>
      </c>
      <c r="M135" s="272">
        <v>4493379.6399999997</v>
      </c>
      <c r="N135" s="272">
        <v>4493379.6399999997</v>
      </c>
      <c r="O135" s="272">
        <v>4493379.6399999997</v>
      </c>
      <c r="P135" s="272">
        <f t="shared" si="48"/>
        <v>53920555.68</v>
      </c>
      <c r="Q135" s="272">
        <v>4493379.6399999997</v>
      </c>
      <c r="R135" s="272">
        <v>4493379.6399999997</v>
      </c>
      <c r="S135" s="272">
        <v>4493379.6399999997</v>
      </c>
      <c r="T135" s="272">
        <v>4493379.6399999997</v>
      </c>
      <c r="U135" s="272">
        <v>4493379.6399999997</v>
      </c>
      <c r="V135" s="272">
        <v>4493379.6399999997</v>
      </c>
      <c r="W135" s="272">
        <v>4493379.6399999997</v>
      </c>
      <c r="X135" s="272">
        <v>4493379.6399999997</v>
      </c>
      <c r="Y135" s="272">
        <v>4493379.6399999997</v>
      </c>
      <c r="Z135" s="272">
        <v>4493379.6399999997</v>
      </c>
      <c r="AA135" s="272">
        <v>4493379.6399999997</v>
      </c>
      <c r="AB135" s="272">
        <v>4493379.6399999997</v>
      </c>
      <c r="AC135" s="272">
        <v>4493379.6399999997</v>
      </c>
      <c r="AD135" s="272">
        <v>4493379.6399999997</v>
      </c>
      <c r="AE135" s="272">
        <v>4493379.6399999997</v>
      </c>
      <c r="AF135" s="272">
        <v>4493379.6399999997</v>
      </c>
      <c r="AG135" s="170">
        <f t="shared" si="49"/>
        <v>53920555.68</v>
      </c>
      <c r="AI135" s="279">
        <f t="shared" si="47"/>
        <v>0</v>
      </c>
      <c r="AJ135" s="279">
        <f t="shared" si="47"/>
        <v>0</v>
      </c>
      <c r="AK135" s="279">
        <f t="shared" si="47"/>
        <v>0</v>
      </c>
      <c r="AL135" s="279">
        <f t="shared" si="46"/>
        <v>0</v>
      </c>
      <c r="AM135" s="279">
        <f t="shared" si="46"/>
        <v>0</v>
      </c>
      <c r="AN135" s="279">
        <f t="shared" si="46"/>
        <v>0</v>
      </c>
      <c r="AO135" s="279">
        <f t="shared" si="46"/>
        <v>0</v>
      </c>
      <c r="AP135" s="279">
        <f t="shared" si="46"/>
        <v>0</v>
      </c>
      <c r="AQ135" s="279">
        <f t="shared" si="46"/>
        <v>0</v>
      </c>
      <c r="AR135" s="279">
        <f t="shared" si="46"/>
        <v>0</v>
      </c>
      <c r="AS135" s="279">
        <f t="shared" si="46"/>
        <v>0</v>
      </c>
      <c r="AT135" s="279">
        <f t="shared" si="46"/>
        <v>0</v>
      </c>
      <c r="AU135" s="280">
        <f t="shared" si="50"/>
        <v>0</v>
      </c>
      <c r="AV135" s="280">
        <f t="shared" si="42"/>
        <v>0</v>
      </c>
      <c r="AW135" s="280">
        <f t="shared" si="42"/>
        <v>0</v>
      </c>
      <c r="AX135" s="280">
        <f t="shared" si="42"/>
        <v>0</v>
      </c>
      <c r="AY135" s="280">
        <f t="shared" si="42"/>
        <v>0</v>
      </c>
      <c r="AZ135" s="280">
        <f t="shared" si="44"/>
        <v>28008.73</v>
      </c>
      <c r="BA135" s="280">
        <f t="shared" si="44"/>
        <v>28008.73</v>
      </c>
      <c r="BB135" s="280">
        <f t="shared" si="44"/>
        <v>28008.73</v>
      </c>
      <c r="BC135" s="280">
        <f t="shared" si="44"/>
        <v>28008.73</v>
      </c>
      <c r="BD135" s="280">
        <f t="shared" si="44"/>
        <v>28008.73</v>
      </c>
      <c r="BE135" s="280">
        <f t="shared" si="44"/>
        <v>28008.73</v>
      </c>
      <c r="BF135" s="280">
        <f t="shared" si="44"/>
        <v>28008.73</v>
      </c>
      <c r="BG135" s="280">
        <f t="shared" si="44"/>
        <v>28008.73</v>
      </c>
      <c r="BH135" s="280">
        <f t="shared" si="44"/>
        <v>28008.73</v>
      </c>
      <c r="BI135" s="280">
        <f t="shared" si="43"/>
        <v>28008.73</v>
      </c>
      <c r="BJ135" s="280">
        <f t="shared" si="43"/>
        <v>28008.73</v>
      </c>
      <c r="BK135" s="280">
        <f t="shared" si="43"/>
        <v>28008.73</v>
      </c>
      <c r="BL135" s="279">
        <f t="shared" si="51"/>
        <v>336104.76</v>
      </c>
    </row>
    <row r="136" spans="1:66" x14ac:dyDescent="0.25">
      <c r="A136" s="268" t="s">
        <v>605</v>
      </c>
      <c r="B136" s="175">
        <v>2.3699999999999999E-2</v>
      </c>
      <c r="C136" s="294">
        <v>1.7600000000000001E-2</v>
      </c>
      <c r="D136" s="272">
        <v>0</v>
      </c>
      <c r="E136" s="272">
        <v>0</v>
      </c>
      <c r="F136" s="272">
        <v>0</v>
      </c>
      <c r="G136" s="272">
        <v>0</v>
      </c>
      <c r="H136" s="272">
        <v>0</v>
      </c>
      <c r="I136" s="272">
        <v>0</v>
      </c>
      <c r="J136" s="272">
        <v>0</v>
      </c>
      <c r="K136" s="272">
        <v>0</v>
      </c>
      <c r="L136" s="272">
        <v>0</v>
      </c>
      <c r="M136" s="272">
        <v>0</v>
      </c>
      <c r="N136" s="272">
        <v>0</v>
      </c>
      <c r="O136" s="272">
        <v>0</v>
      </c>
      <c r="P136" s="272">
        <f t="shared" si="48"/>
        <v>0</v>
      </c>
      <c r="Q136" s="272">
        <v>0</v>
      </c>
      <c r="R136" s="272">
        <v>0</v>
      </c>
      <c r="S136" s="272">
        <v>0</v>
      </c>
      <c r="T136" s="272">
        <v>0</v>
      </c>
      <c r="U136" s="272">
        <v>0</v>
      </c>
      <c r="V136" s="272">
        <v>0</v>
      </c>
      <c r="W136" s="272">
        <v>0</v>
      </c>
      <c r="X136" s="272">
        <v>0</v>
      </c>
      <c r="Y136" s="272">
        <v>0</v>
      </c>
      <c r="Z136" s="272">
        <v>0</v>
      </c>
      <c r="AA136" s="272">
        <v>0</v>
      </c>
      <c r="AB136" s="272">
        <v>0</v>
      </c>
      <c r="AC136" s="272">
        <v>0</v>
      </c>
      <c r="AD136" s="272">
        <v>0</v>
      </c>
      <c r="AE136" s="272">
        <v>0</v>
      </c>
      <c r="AF136" s="272">
        <v>0</v>
      </c>
      <c r="AG136" s="170">
        <f t="shared" si="49"/>
        <v>0</v>
      </c>
      <c r="AI136" s="279">
        <f t="shared" si="47"/>
        <v>0</v>
      </c>
      <c r="AJ136" s="279">
        <f t="shared" si="47"/>
        <v>0</v>
      </c>
      <c r="AK136" s="279">
        <f t="shared" si="47"/>
        <v>0</v>
      </c>
      <c r="AL136" s="279">
        <f t="shared" si="46"/>
        <v>0</v>
      </c>
      <c r="AM136" s="279">
        <f t="shared" si="46"/>
        <v>0</v>
      </c>
      <c r="AN136" s="279">
        <f t="shared" si="46"/>
        <v>0</v>
      </c>
      <c r="AO136" s="279">
        <f t="shared" si="46"/>
        <v>0</v>
      </c>
      <c r="AP136" s="279">
        <f t="shared" si="46"/>
        <v>0</v>
      </c>
      <c r="AQ136" s="279">
        <f t="shared" si="46"/>
        <v>0</v>
      </c>
      <c r="AR136" s="279">
        <f t="shared" si="46"/>
        <v>0</v>
      </c>
      <c r="AS136" s="279">
        <f t="shared" si="46"/>
        <v>0</v>
      </c>
      <c r="AT136" s="279">
        <f t="shared" si="46"/>
        <v>0</v>
      </c>
      <c r="AU136" s="280">
        <f t="shared" si="50"/>
        <v>0</v>
      </c>
      <c r="AV136" s="280">
        <f t="shared" si="42"/>
        <v>0</v>
      </c>
      <c r="AW136" s="280">
        <f t="shared" si="42"/>
        <v>0</v>
      </c>
      <c r="AX136" s="280">
        <f t="shared" si="42"/>
        <v>0</v>
      </c>
      <c r="AY136" s="280">
        <f t="shared" si="42"/>
        <v>0</v>
      </c>
      <c r="AZ136" s="280">
        <f t="shared" si="44"/>
        <v>0</v>
      </c>
      <c r="BA136" s="280">
        <f t="shared" si="44"/>
        <v>0</v>
      </c>
      <c r="BB136" s="280">
        <f t="shared" si="44"/>
        <v>0</v>
      </c>
      <c r="BC136" s="280">
        <f t="shared" si="44"/>
        <v>0</v>
      </c>
      <c r="BD136" s="280">
        <f t="shared" si="44"/>
        <v>0</v>
      </c>
      <c r="BE136" s="280">
        <f t="shared" si="44"/>
        <v>0</v>
      </c>
      <c r="BF136" s="280">
        <f t="shared" si="44"/>
        <v>0</v>
      </c>
      <c r="BG136" s="280">
        <f t="shared" si="44"/>
        <v>0</v>
      </c>
      <c r="BH136" s="280">
        <f t="shared" si="44"/>
        <v>0</v>
      </c>
      <c r="BI136" s="280">
        <f t="shared" si="43"/>
        <v>0</v>
      </c>
      <c r="BJ136" s="280">
        <f t="shared" si="43"/>
        <v>0</v>
      </c>
      <c r="BK136" s="280">
        <f t="shared" si="43"/>
        <v>0</v>
      </c>
      <c r="BL136" s="279">
        <f t="shared" si="51"/>
        <v>0</v>
      </c>
      <c r="BN136" s="279">
        <f t="shared" ref="BN136:BN141" si="52">BL136</f>
        <v>0</v>
      </c>
    </row>
    <row r="137" spans="1:66" x14ac:dyDescent="0.25">
      <c r="A137" s="268" t="s">
        <v>220</v>
      </c>
      <c r="B137" s="175">
        <v>2.3699999999999999E-2</v>
      </c>
      <c r="C137" s="294">
        <v>1.7600000000000001E-2</v>
      </c>
      <c r="D137" s="272">
        <v>14977829.02</v>
      </c>
      <c r="E137" s="272">
        <v>14977829.02</v>
      </c>
      <c r="F137" s="272">
        <v>14977829.02</v>
      </c>
      <c r="G137" s="272">
        <v>14977829.02</v>
      </c>
      <c r="H137" s="272">
        <v>14977829.02</v>
      </c>
      <c r="I137" s="272">
        <v>14977829.02</v>
      </c>
      <c r="J137" s="272">
        <v>14977829.02</v>
      </c>
      <c r="K137" s="272">
        <v>31100892.719999999</v>
      </c>
      <c r="L137" s="272">
        <v>60744666.789999999</v>
      </c>
      <c r="M137" s="272">
        <v>74976943.465000004</v>
      </c>
      <c r="N137" s="272">
        <v>76202529.769999996</v>
      </c>
      <c r="O137" s="272">
        <v>77433356.594999999</v>
      </c>
      <c r="P137" s="272">
        <f t="shared" si="48"/>
        <v>425303192.48000002</v>
      </c>
      <c r="Q137" s="272">
        <v>78162913.420000002</v>
      </c>
      <c r="R137" s="272">
        <v>78188413.420000002</v>
      </c>
      <c r="S137" s="272">
        <v>78351613.420000002</v>
      </c>
      <c r="T137" s="272">
        <v>78564013.420000002</v>
      </c>
      <c r="U137" s="272">
        <v>78638713.420000002</v>
      </c>
      <c r="V137" s="272">
        <v>78664213.420000002</v>
      </c>
      <c r="W137" s="272">
        <v>78689713.420000002</v>
      </c>
      <c r="X137" s="272">
        <v>78715213.420000002</v>
      </c>
      <c r="Y137" s="272">
        <v>78740713.420000002</v>
      </c>
      <c r="Z137" s="272">
        <v>78766213.420000002</v>
      </c>
      <c r="AA137" s="272">
        <v>90547604.960000008</v>
      </c>
      <c r="AB137" s="272">
        <v>121364284.96000001</v>
      </c>
      <c r="AC137" s="272">
        <v>140649983.42000002</v>
      </c>
      <c r="AD137" s="272">
        <v>141622943.42000002</v>
      </c>
      <c r="AE137" s="272">
        <v>142390343.42000002</v>
      </c>
      <c r="AF137" s="272">
        <v>142492143.42000002</v>
      </c>
      <c r="AG137" s="170">
        <f t="shared" si="49"/>
        <v>1251282084.1200004</v>
      </c>
      <c r="AI137" s="279">
        <f t="shared" si="47"/>
        <v>29581.21</v>
      </c>
      <c r="AJ137" s="279">
        <f t="shared" si="47"/>
        <v>29581.21</v>
      </c>
      <c r="AK137" s="279">
        <f t="shared" si="47"/>
        <v>29581.21</v>
      </c>
      <c r="AL137" s="279">
        <f t="shared" si="46"/>
        <v>29581.21</v>
      </c>
      <c r="AM137" s="279">
        <f t="shared" si="46"/>
        <v>29581.21</v>
      </c>
      <c r="AN137" s="279">
        <f t="shared" si="46"/>
        <v>29581.21</v>
      </c>
      <c r="AO137" s="279">
        <f t="shared" si="46"/>
        <v>29581.21</v>
      </c>
      <c r="AP137" s="279">
        <f t="shared" si="46"/>
        <v>61424.26</v>
      </c>
      <c r="AQ137" s="279">
        <f t="shared" si="46"/>
        <v>119970.72</v>
      </c>
      <c r="AR137" s="279">
        <f t="shared" si="46"/>
        <v>148079.46</v>
      </c>
      <c r="AS137" s="279">
        <f t="shared" si="46"/>
        <v>150500</v>
      </c>
      <c r="AT137" s="279">
        <f t="shared" si="46"/>
        <v>152930.88</v>
      </c>
      <c r="AU137" s="280">
        <f t="shared" si="50"/>
        <v>839973.78999999992</v>
      </c>
      <c r="AV137" s="280">
        <f t="shared" si="42"/>
        <v>154371.75</v>
      </c>
      <c r="AW137" s="280">
        <f t="shared" si="42"/>
        <v>154422.12</v>
      </c>
      <c r="AX137" s="280">
        <f t="shared" si="42"/>
        <v>154744.44</v>
      </c>
      <c r="AY137" s="280">
        <f t="shared" si="42"/>
        <v>155163.93</v>
      </c>
      <c r="AZ137" s="280">
        <f t="shared" si="44"/>
        <v>115336.78</v>
      </c>
      <c r="BA137" s="280">
        <f t="shared" si="44"/>
        <v>115374.18</v>
      </c>
      <c r="BB137" s="280">
        <f t="shared" si="44"/>
        <v>115411.58</v>
      </c>
      <c r="BC137" s="280">
        <f t="shared" si="44"/>
        <v>115448.98</v>
      </c>
      <c r="BD137" s="280">
        <f t="shared" si="44"/>
        <v>115486.38</v>
      </c>
      <c r="BE137" s="280">
        <f t="shared" si="44"/>
        <v>115523.78</v>
      </c>
      <c r="BF137" s="280">
        <f t="shared" si="44"/>
        <v>132803.15</v>
      </c>
      <c r="BG137" s="280">
        <f t="shared" si="44"/>
        <v>178000.95</v>
      </c>
      <c r="BH137" s="280">
        <f t="shared" si="44"/>
        <v>206286.64</v>
      </c>
      <c r="BI137" s="280">
        <f t="shared" si="43"/>
        <v>207713.65</v>
      </c>
      <c r="BJ137" s="280">
        <f t="shared" si="43"/>
        <v>208839.17</v>
      </c>
      <c r="BK137" s="280">
        <f t="shared" si="43"/>
        <v>208988.48</v>
      </c>
      <c r="BL137" s="279">
        <f t="shared" si="51"/>
        <v>1835213.7199999997</v>
      </c>
      <c r="BN137" s="279">
        <f t="shared" si="52"/>
        <v>1835213.7199999997</v>
      </c>
    </row>
    <row r="138" spans="1:66" x14ac:dyDescent="0.25">
      <c r="A138" s="268" t="s">
        <v>606</v>
      </c>
      <c r="B138" s="175">
        <v>0</v>
      </c>
      <c r="C138" s="175">
        <v>7.4800000000000005E-2</v>
      </c>
      <c r="D138" s="272">
        <v>4610665.2300000004</v>
      </c>
      <c r="E138" s="272">
        <v>4610665.2300000004</v>
      </c>
      <c r="F138" s="272">
        <v>4610665.2300000004</v>
      </c>
      <c r="G138" s="272">
        <v>4610665.2300000004</v>
      </c>
      <c r="H138" s="272">
        <v>4610665.2300000004</v>
      </c>
      <c r="I138" s="272">
        <v>4610665.2300000004</v>
      </c>
      <c r="J138" s="272">
        <v>4610665.2300000004</v>
      </c>
      <c r="K138" s="272">
        <v>4610665.2300000004</v>
      </c>
      <c r="L138" s="272">
        <v>4610665.2300000004</v>
      </c>
      <c r="M138" s="272">
        <v>4610665.2300000004</v>
      </c>
      <c r="N138" s="272">
        <v>4610665.2300000004</v>
      </c>
      <c r="O138" s="272">
        <v>4610665.2300000004</v>
      </c>
      <c r="P138" s="272">
        <f t="shared" si="48"/>
        <v>55327982.76000002</v>
      </c>
      <c r="Q138" s="272">
        <v>4610665.2300000004</v>
      </c>
      <c r="R138" s="272">
        <v>4610665.2300000004</v>
      </c>
      <c r="S138" s="272">
        <v>4610665.2300000004</v>
      </c>
      <c r="T138" s="272">
        <v>4610665.2300000004</v>
      </c>
      <c r="U138" s="272">
        <v>4610665.2300000004</v>
      </c>
      <c r="V138" s="272">
        <v>4610665.2300000004</v>
      </c>
      <c r="W138" s="272">
        <v>4610665.2300000004</v>
      </c>
      <c r="X138" s="272">
        <v>4610665.2300000004</v>
      </c>
      <c r="Y138" s="272">
        <v>4610665.2300000004</v>
      </c>
      <c r="Z138" s="272">
        <v>4610665.2300000004</v>
      </c>
      <c r="AA138" s="272">
        <v>4610665.2300000004</v>
      </c>
      <c r="AB138" s="272">
        <v>4610665.2300000004</v>
      </c>
      <c r="AC138" s="272">
        <v>4610665.2300000004</v>
      </c>
      <c r="AD138" s="272">
        <v>4610665.2300000004</v>
      </c>
      <c r="AE138" s="272">
        <v>4610665.2300000004</v>
      </c>
      <c r="AF138" s="272">
        <v>4610665.2300000004</v>
      </c>
      <c r="AG138" s="170">
        <f t="shared" si="49"/>
        <v>55327982.76000002</v>
      </c>
      <c r="AI138" s="279">
        <f t="shared" si="47"/>
        <v>0</v>
      </c>
      <c r="AJ138" s="279">
        <f t="shared" si="47"/>
        <v>0</v>
      </c>
      <c r="AK138" s="279">
        <f t="shared" si="47"/>
        <v>0</v>
      </c>
      <c r="AL138" s="279">
        <f t="shared" si="46"/>
        <v>0</v>
      </c>
      <c r="AM138" s="279">
        <f t="shared" si="46"/>
        <v>0</v>
      </c>
      <c r="AN138" s="279">
        <f t="shared" si="46"/>
        <v>0</v>
      </c>
      <c r="AO138" s="279">
        <f t="shared" si="46"/>
        <v>0</v>
      </c>
      <c r="AP138" s="279">
        <f t="shared" si="46"/>
        <v>0</v>
      </c>
      <c r="AQ138" s="279">
        <f t="shared" si="46"/>
        <v>0</v>
      </c>
      <c r="AR138" s="279">
        <f t="shared" si="46"/>
        <v>0</v>
      </c>
      <c r="AS138" s="279">
        <f t="shared" si="46"/>
        <v>0</v>
      </c>
      <c r="AT138" s="279">
        <f t="shared" si="46"/>
        <v>0</v>
      </c>
      <c r="AU138" s="280">
        <f t="shared" si="50"/>
        <v>0</v>
      </c>
      <c r="AV138" s="280">
        <f t="shared" si="42"/>
        <v>0</v>
      </c>
      <c r="AW138" s="280">
        <f t="shared" si="42"/>
        <v>0</v>
      </c>
      <c r="AX138" s="280">
        <f t="shared" si="42"/>
        <v>0</v>
      </c>
      <c r="AY138" s="280">
        <f t="shared" si="42"/>
        <v>0</v>
      </c>
      <c r="AZ138" s="280">
        <f t="shared" si="44"/>
        <v>28739.81</v>
      </c>
      <c r="BA138" s="280">
        <f t="shared" si="44"/>
        <v>28739.81</v>
      </c>
      <c r="BB138" s="280">
        <f t="shared" si="44"/>
        <v>28739.81</v>
      </c>
      <c r="BC138" s="280">
        <f t="shared" si="44"/>
        <v>28739.81</v>
      </c>
      <c r="BD138" s="280">
        <f t="shared" si="44"/>
        <v>28739.81</v>
      </c>
      <c r="BE138" s="280">
        <f t="shared" si="44"/>
        <v>28739.81</v>
      </c>
      <c r="BF138" s="280">
        <f t="shared" si="44"/>
        <v>28739.81</v>
      </c>
      <c r="BG138" s="280">
        <f t="shared" si="44"/>
        <v>28739.81</v>
      </c>
      <c r="BH138" s="280">
        <f t="shared" si="44"/>
        <v>28739.81</v>
      </c>
      <c r="BI138" s="280">
        <f t="shared" si="43"/>
        <v>28739.81</v>
      </c>
      <c r="BJ138" s="280">
        <f t="shared" si="43"/>
        <v>28739.81</v>
      </c>
      <c r="BK138" s="280">
        <f t="shared" si="43"/>
        <v>28739.81</v>
      </c>
      <c r="BL138" s="279">
        <f t="shared" si="51"/>
        <v>344877.72000000003</v>
      </c>
      <c r="BN138" s="279">
        <f t="shared" si="52"/>
        <v>344877.72000000003</v>
      </c>
    </row>
    <row r="139" spans="1:66" x14ac:dyDescent="0.25">
      <c r="A139" s="268" t="s">
        <v>221</v>
      </c>
      <c r="B139" s="175">
        <v>2.3699999999999999E-2</v>
      </c>
      <c r="C139" s="294">
        <v>1.7600000000000001E-2</v>
      </c>
      <c r="D139" s="272">
        <v>350074.4</v>
      </c>
      <c r="E139" s="272">
        <v>350074.4</v>
      </c>
      <c r="F139" s="272">
        <v>350074.4</v>
      </c>
      <c r="G139" s="272">
        <v>350074.4</v>
      </c>
      <c r="H139" s="272">
        <v>350074.4</v>
      </c>
      <c r="I139" s="272">
        <v>350074.4</v>
      </c>
      <c r="J139" s="272">
        <v>350074.4</v>
      </c>
      <c r="K139" s="272">
        <v>350074.4</v>
      </c>
      <c r="L139" s="272">
        <v>350074.4</v>
      </c>
      <c r="M139" s="272">
        <v>350074.4</v>
      </c>
      <c r="N139" s="272">
        <v>350074.4</v>
      </c>
      <c r="O139" s="272">
        <v>350074.4</v>
      </c>
      <c r="P139" s="272">
        <f t="shared" si="48"/>
        <v>4200892.8</v>
      </c>
      <c r="Q139" s="272">
        <v>350074.4</v>
      </c>
      <c r="R139" s="272">
        <v>350074.4</v>
      </c>
      <c r="S139" s="272">
        <v>350074.4</v>
      </c>
      <c r="T139" s="272">
        <v>19365012.414999999</v>
      </c>
      <c r="U139" s="272">
        <v>38466479.564999998</v>
      </c>
      <c r="V139" s="272">
        <v>40199470.880000003</v>
      </c>
      <c r="W139" s="272">
        <v>41854933.060000002</v>
      </c>
      <c r="X139" s="272">
        <v>41872933.060000002</v>
      </c>
      <c r="Y139" s="272">
        <v>41890933.060000002</v>
      </c>
      <c r="Z139" s="272">
        <v>41908933.060000002</v>
      </c>
      <c r="AA139" s="272">
        <v>41926933.060000002</v>
      </c>
      <c r="AB139" s="272">
        <v>42111057.700000003</v>
      </c>
      <c r="AC139" s="272">
        <v>42286182.340000004</v>
      </c>
      <c r="AD139" s="272">
        <v>42286182.340000004</v>
      </c>
      <c r="AE139" s="272">
        <v>42286182.340000004</v>
      </c>
      <c r="AF139" s="272">
        <v>42286182.340000004</v>
      </c>
      <c r="AG139" s="170">
        <f t="shared" si="49"/>
        <v>499376402.80500007</v>
      </c>
      <c r="AI139" s="279">
        <f t="shared" si="47"/>
        <v>691.4</v>
      </c>
      <c r="AJ139" s="279">
        <f t="shared" si="47"/>
        <v>691.4</v>
      </c>
      <c r="AK139" s="279">
        <f t="shared" si="47"/>
        <v>691.4</v>
      </c>
      <c r="AL139" s="279">
        <f t="shared" si="46"/>
        <v>691.4</v>
      </c>
      <c r="AM139" s="279">
        <f t="shared" si="46"/>
        <v>691.4</v>
      </c>
      <c r="AN139" s="279">
        <f t="shared" si="46"/>
        <v>691.4</v>
      </c>
      <c r="AO139" s="279">
        <f t="shared" si="46"/>
        <v>691.4</v>
      </c>
      <c r="AP139" s="279">
        <f t="shared" si="46"/>
        <v>691.4</v>
      </c>
      <c r="AQ139" s="279">
        <f t="shared" si="46"/>
        <v>691.4</v>
      </c>
      <c r="AR139" s="279">
        <f t="shared" si="46"/>
        <v>691.4</v>
      </c>
      <c r="AS139" s="279">
        <f t="shared" si="46"/>
        <v>691.4</v>
      </c>
      <c r="AT139" s="279">
        <f t="shared" si="46"/>
        <v>691.4</v>
      </c>
      <c r="AU139" s="280">
        <f t="shared" si="50"/>
        <v>8296.7999999999975</v>
      </c>
      <c r="AV139" s="280">
        <f t="shared" si="42"/>
        <v>691.4</v>
      </c>
      <c r="AW139" s="280">
        <f t="shared" si="42"/>
        <v>691.4</v>
      </c>
      <c r="AX139" s="280">
        <f t="shared" si="42"/>
        <v>691.4</v>
      </c>
      <c r="AY139" s="280">
        <f t="shared" si="42"/>
        <v>38245.9</v>
      </c>
      <c r="AZ139" s="280">
        <f t="shared" si="44"/>
        <v>56417.5</v>
      </c>
      <c r="BA139" s="280">
        <f t="shared" si="44"/>
        <v>58959.22</v>
      </c>
      <c r="BB139" s="280">
        <f t="shared" si="44"/>
        <v>61387.24</v>
      </c>
      <c r="BC139" s="280">
        <f t="shared" si="44"/>
        <v>61413.64</v>
      </c>
      <c r="BD139" s="280">
        <f t="shared" si="44"/>
        <v>61440.04</v>
      </c>
      <c r="BE139" s="280">
        <f t="shared" si="44"/>
        <v>61466.44</v>
      </c>
      <c r="BF139" s="280">
        <f t="shared" si="44"/>
        <v>61492.84</v>
      </c>
      <c r="BG139" s="280">
        <f t="shared" si="44"/>
        <v>61762.879999999997</v>
      </c>
      <c r="BH139" s="280">
        <f t="shared" si="44"/>
        <v>62019.73</v>
      </c>
      <c r="BI139" s="280">
        <f t="shared" si="43"/>
        <v>62019.73</v>
      </c>
      <c r="BJ139" s="280">
        <f t="shared" si="43"/>
        <v>62019.73</v>
      </c>
      <c r="BK139" s="280">
        <f t="shared" si="43"/>
        <v>62019.73</v>
      </c>
      <c r="BL139" s="279">
        <f t="shared" si="51"/>
        <v>732418.71999999986</v>
      </c>
      <c r="BN139" s="279">
        <f t="shared" si="52"/>
        <v>732418.71999999986</v>
      </c>
    </row>
    <row r="140" spans="1:66" x14ac:dyDescent="0.25">
      <c r="A140" s="268" t="s">
        <v>607</v>
      </c>
      <c r="B140" s="175">
        <v>2.3699999999999999E-2</v>
      </c>
      <c r="C140" s="294">
        <v>1.7600000000000001E-2</v>
      </c>
      <c r="D140" s="272">
        <v>0</v>
      </c>
      <c r="E140" s="272">
        <v>0</v>
      </c>
      <c r="F140" s="272">
        <v>0</v>
      </c>
      <c r="G140" s="272">
        <v>0</v>
      </c>
      <c r="H140" s="272">
        <v>0</v>
      </c>
      <c r="I140" s="272">
        <v>0</v>
      </c>
      <c r="J140" s="272">
        <v>0</v>
      </c>
      <c r="K140" s="272">
        <v>0</v>
      </c>
      <c r="L140" s="272">
        <v>0</v>
      </c>
      <c r="M140" s="272">
        <v>0</v>
      </c>
      <c r="N140" s="272">
        <v>0</v>
      </c>
      <c r="O140" s="272">
        <v>0</v>
      </c>
      <c r="P140" s="272">
        <f t="shared" si="48"/>
        <v>0</v>
      </c>
      <c r="Q140" s="272">
        <v>0</v>
      </c>
      <c r="R140" s="272">
        <v>0</v>
      </c>
      <c r="S140" s="272">
        <v>0</v>
      </c>
      <c r="T140" s="272">
        <v>0</v>
      </c>
      <c r="U140" s="272">
        <v>0</v>
      </c>
      <c r="V140" s="272">
        <v>0</v>
      </c>
      <c r="W140" s="272">
        <v>0</v>
      </c>
      <c r="X140" s="272">
        <v>0</v>
      </c>
      <c r="Y140" s="272">
        <v>0</v>
      </c>
      <c r="Z140" s="272">
        <v>0</v>
      </c>
      <c r="AA140" s="272">
        <v>0</v>
      </c>
      <c r="AB140" s="272">
        <v>0</v>
      </c>
      <c r="AC140" s="272">
        <v>0</v>
      </c>
      <c r="AD140" s="272">
        <v>0</v>
      </c>
      <c r="AE140" s="272">
        <v>0</v>
      </c>
      <c r="AF140" s="272">
        <v>0</v>
      </c>
      <c r="AG140" s="170">
        <f t="shared" si="49"/>
        <v>0</v>
      </c>
      <c r="AI140" s="279">
        <f t="shared" si="47"/>
        <v>0</v>
      </c>
      <c r="AJ140" s="279">
        <f t="shared" si="47"/>
        <v>0</v>
      </c>
      <c r="AK140" s="279">
        <f t="shared" si="47"/>
        <v>0</v>
      </c>
      <c r="AL140" s="279">
        <f t="shared" si="46"/>
        <v>0</v>
      </c>
      <c r="AM140" s="279">
        <f t="shared" si="46"/>
        <v>0</v>
      </c>
      <c r="AN140" s="279">
        <f t="shared" si="46"/>
        <v>0</v>
      </c>
      <c r="AO140" s="279">
        <f t="shared" si="46"/>
        <v>0</v>
      </c>
      <c r="AP140" s="279">
        <f t="shared" si="46"/>
        <v>0</v>
      </c>
      <c r="AQ140" s="279">
        <f t="shared" si="46"/>
        <v>0</v>
      </c>
      <c r="AR140" s="279">
        <f t="shared" si="46"/>
        <v>0</v>
      </c>
      <c r="AS140" s="279">
        <f t="shared" si="46"/>
        <v>0</v>
      </c>
      <c r="AT140" s="279">
        <f t="shared" si="46"/>
        <v>0</v>
      </c>
      <c r="AU140" s="280">
        <f t="shared" si="50"/>
        <v>0</v>
      </c>
      <c r="AV140" s="280">
        <f t="shared" si="42"/>
        <v>0</v>
      </c>
      <c r="AW140" s="280">
        <f t="shared" si="42"/>
        <v>0</v>
      </c>
      <c r="AX140" s="280">
        <f t="shared" si="42"/>
        <v>0</v>
      </c>
      <c r="AY140" s="280">
        <f t="shared" si="42"/>
        <v>0</v>
      </c>
      <c r="AZ140" s="280">
        <f t="shared" si="44"/>
        <v>0</v>
      </c>
      <c r="BA140" s="280">
        <f t="shared" si="44"/>
        <v>0</v>
      </c>
      <c r="BB140" s="280">
        <f t="shared" si="44"/>
        <v>0</v>
      </c>
      <c r="BC140" s="280">
        <f t="shared" si="44"/>
        <v>0</v>
      </c>
      <c r="BD140" s="280">
        <f t="shared" si="44"/>
        <v>0</v>
      </c>
      <c r="BE140" s="280">
        <f t="shared" si="44"/>
        <v>0</v>
      </c>
      <c r="BF140" s="280">
        <f t="shared" si="44"/>
        <v>0</v>
      </c>
      <c r="BG140" s="280">
        <f t="shared" si="44"/>
        <v>0</v>
      </c>
      <c r="BH140" s="280">
        <f t="shared" si="44"/>
        <v>0</v>
      </c>
      <c r="BI140" s="280">
        <f t="shared" si="43"/>
        <v>0</v>
      </c>
      <c r="BJ140" s="280">
        <f t="shared" si="43"/>
        <v>0</v>
      </c>
      <c r="BK140" s="280">
        <f t="shared" si="43"/>
        <v>0</v>
      </c>
      <c r="BL140" s="279">
        <f t="shared" si="51"/>
        <v>0</v>
      </c>
      <c r="BN140" s="279">
        <f t="shared" si="52"/>
        <v>0</v>
      </c>
    </row>
    <row r="141" spans="1:66" x14ac:dyDescent="0.25">
      <c r="A141" s="268" t="s">
        <v>608</v>
      </c>
      <c r="B141" s="175">
        <v>2.3699999999999999E-2</v>
      </c>
      <c r="C141" s="294">
        <v>1.7600000000000001E-2</v>
      </c>
      <c r="D141" s="272">
        <v>0</v>
      </c>
      <c r="E141" s="272">
        <v>0</v>
      </c>
      <c r="F141" s="272">
        <v>0</v>
      </c>
      <c r="G141" s="272">
        <v>0</v>
      </c>
      <c r="H141" s="272">
        <v>0</v>
      </c>
      <c r="I141" s="272">
        <v>0</v>
      </c>
      <c r="J141" s="272">
        <v>0</v>
      </c>
      <c r="K141" s="272">
        <v>0</v>
      </c>
      <c r="L141" s="272">
        <v>0</v>
      </c>
      <c r="M141" s="272">
        <v>0</v>
      </c>
      <c r="N141" s="272">
        <v>0</v>
      </c>
      <c r="O141" s="272">
        <v>0</v>
      </c>
      <c r="P141" s="272">
        <f t="shared" si="48"/>
        <v>0</v>
      </c>
      <c r="Q141" s="272">
        <v>0</v>
      </c>
      <c r="R141" s="272">
        <v>0</v>
      </c>
      <c r="S141" s="272">
        <v>0</v>
      </c>
      <c r="T141" s="272">
        <v>0</v>
      </c>
      <c r="U141" s="272">
        <v>0</v>
      </c>
      <c r="V141" s="272">
        <v>0</v>
      </c>
      <c r="W141" s="272">
        <v>0</v>
      </c>
      <c r="X141" s="272">
        <v>0</v>
      </c>
      <c r="Y141" s="272">
        <v>0</v>
      </c>
      <c r="Z141" s="272">
        <v>0</v>
      </c>
      <c r="AA141" s="272">
        <v>0</v>
      </c>
      <c r="AB141" s="272">
        <v>0</v>
      </c>
      <c r="AC141" s="272">
        <v>0</v>
      </c>
      <c r="AD141" s="272">
        <v>0</v>
      </c>
      <c r="AE141" s="272">
        <v>0</v>
      </c>
      <c r="AF141" s="272">
        <v>0</v>
      </c>
      <c r="AG141" s="170">
        <f t="shared" si="49"/>
        <v>0</v>
      </c>
      <c r="AI141" s="279">
        <f t="shared" si="47"/>
        <v>0</v>
      </c>
      <c r="AJ141" s="279">
        <f t="shared" si="47"/>
        <v>0</v>
      </c>
      <c r="AK141" s="279">
        <f t="shared" si="47"/>
        <v>0</v>
      </c>
      <c r="AL141" s="279">
        <f t="shared" si="46"/>
        <v>0</v>
      </c>
      <c r="AM141" s="279">
        <f t="shared" si="46"/>
        <v>0</v>
      </c>
      <c r="AN141" s="279">
        <f t="shared" si="46"/>
        <v>0</v>
      </c>
      <c r="AO141" s="279">
        <f t="shared" si="46"/>
        <v>0</v>
      </c>
      <c r="AP141" s="279">
        <f t="shared" si="46"/>
        <v>0</v>
      </c>
      <c r="AQ141" s="279">
        <f t="shared" si="46"/>
        <v>0</v>
      </c>
      <c r="AR141" s="279">
        <f t="shared" si="46"/>
        <v>0</v>
      </c>
      <c r="AS141" s="279">
        <f t="shared" si="46"/>
        <v>0</v>
      </c>
      <c r="AT141" s="279">
        <f t="shared" si="46"/>
        <v>0</v>
      </c>
      <c r="AU141" s="280">
        <f t="shared" si="50"/>
        <v>0</v>
      </c>
      <c r="AV141" s="280">
        <f t="shared" si="42"/>
        <v>0</v>
      </c>
      <c r="AW141" s="280">
        <f t="shared" si="42"/>
        <v>0</v>
      </c>
      <c r="AX141" s="280">
        <f t="shared" si="42"/>
        <v>0</v>
      </c>
      <c r="AY141" s="280">
        <f t="shared" si="42"/>
        <v>0</v>
      </c>
      <c r="AZ141" s="280">
        <f t="shared" si="44"/>
        <v>0</v>
      </c>
      <c r="BA141" s="280">
        <f t="shared" si="44"/>
        <v>0</v>
      </c>
      <c r="BB141" s="280">
        <f t="shared" si="44"/>
        <v>0</v>
      </c>
      <c r="BC141" s="280">
        <f t="shared" ref="BC141:BK180" si="53">ROUND(X141*$C141/12,2)</f>
        <v>0</v>
      </c>
      <c r="BD141" s="280">
        <f t="shared" si="53"/>
        <v>0</v>
      </c>
      <c r="BE141" s="280">
        <f t="shared" si="53"/>
        <v>0</v>
      </c>
      <c r="BF141" s="280">
        <f t="shared" si="53"/>
        <v>0</v>
      </c>
      <c r="BG141" s="280">
        <f t="shared" si="53"/>
        <v>0</v>
      </c>
      <c r="BH141" s="280">
        <f t="shared" si="53"/>
        <v>0</v>
      </c>
      <c r="BI141" s="280">
        <f t="shared" si="43"/>
        <v>0</v>
      </c>
      <c r="BJ141" s="280">
        <f t="shared" si="43"/>
        <v>0</v>
      </c>
      <c r="BK141" s="280">
        <f t="shared" si="43"/>
        <v>0</v>
      </c>
      <c r="BL141" s="279">
        <f t="shared" si="51"/>
        <v>0</v>
      </c>
      <c r="BN141" s="279">
        <f t="shared" si="52"/>
        <v>0</v>
      </c>
    </row>
    <row r="142" spans="1:66" x14ac:dyDescent="0.25">
      <c r="A142" s="268" t="s">
        <v>222</v>
      </c>
      <c r="B142" s="175">
        <v>2.2200000000000001E-2</v>
      </c>
      <c r="C142" s="294">
        <v>1.5900000000000001E-2</v>
      </c>
      <c r="D142" s="272">
        <v>72953390.629999995</v>
      </c>
      <c r="E142" s="272">
        <v>72953390.629999995</v>
      </c>
      <c r="F142" s="272">
        <v>72953390.629999995</v>
      </c>
      <c r="G142" s="272">
        <v>72953390.629999995</v>
      </c>
      <c r="H142" s="272">
        <v>72953390.629999995</v>
      </c>
      <c r="I142" s="272">
        <v>72953390.629999995</v>
      </c>
      <c r="J142" s="272">
        <v>72953390.629999995</v>
      </c>
      <c r="K142" s="272">
        <v>72953390.629999995</v>
      </c>
      <c r="L142" s="272">
        <v>72953390.629999995</v>
      </c>
      <c r="M142" s="272">
        <v>73265863.765000001</v>
      </c>
      <c r="N142" s="272">
        <v>73686711.899999991</v>
      </c>
      <c r="O142" s="272">
        <v>73795086.899999991</v>
      </c>
      <c r="P142" s="272">
        <f t="shared" si="48"/>
        <v>877328178.2349999</v>
      </c>
      <c r="Q142" s="272">
        <v>73795086.899999991</v>
      </c>
      <c r="R142" s="272">
        <v>73795086.899999991</v>
      </c>
      <c r="S142" s="272">
        <v>73795086.899999991</v>
      </c>
      <c r="T142" s="272">
        <v>73795086.899999991</v>
      </c>
      <c r="U142" s="272">
        <v>73795086.899999991</v>
      </c>
      <c r="V142" s="272">
        <v>73795086.899999991</v>
      </c>
      <c r="W142" s="272">
        <v>73795086.899999991</v>
      </c>
      <c r="X142" s="272">
        <v>73795086.899999991</v>
      </c>
      <c r="Y142" s="272">
        <v>73795086.899999991</v>
      </c>
      <c r="Z142" s="272">
        <v>73795086.899999991</v>
      </c>
      <c r="AA142" s="272">
        <v>73795086.899999991</v>
      </c>
      <c r="AB142" s="272">
        <v>73795086.899999991</v>
      </c>
      <c r="AC142" s="272">
        <v>73795086.899999991</v>
      </c>
      <c r="AD142" s="272">
        <v>73795086.899999991</v>
      </c>
      <c r="AE142" s="272">
        <v>73795086.899999991</v>
      </c>
      <c r="AF142" s="272">
        <v>73795086.899999991</v>
      </c>
      <c r="AG142" s="170">
        <f t="shared" si="49"/>
        <v>885541042.79999983</v>
      </c>
      <c r="AI142" s="279">
        <f t="shared" si="47"/>
        <v>134963.76999999999</v>
      </c>
      <c r="AJ142" s="279">
        <f t="shared" si="47"/>
        <v>134963.76999999999</v>
      </c>
      <c r="AK142" s="279">
        <f t="shared" si="47"/>
        <v>134963.76999999999</v>
      </c>
      <c r="AL142" s="279">
        <f t="shared" si="46"/>
        <v>134963.76999999999</v>
      </c>
      <c r="AM142" s="279">
        <f t="shared" si="46"/>
        <v>134963.76999999999</v>
      </c>
      <c r="AN142" s="279">
        <f t="shared" si="46"/>
        <v>134963.76999999999</v>
      </c>
      <c r="AO142" s="279">
        <f t="shared" si="46"/>
        <v>134963.76999999999</v>
      </c>
      <c r="AP142" s="279">
        <f t="shared" si="46"/>
        <v>134963.76999999999</v>
      </c>
      <c r="AQ142" s="279">
        <f t="shared" si="46"/>
        <v>134963.76999999999</v>
      </c>
      <c r="AR142" s="279">
        <f t="shared" si="46"/>
        <v>135541.85</v>
      </c>
      <c r="AS142" s="279">
        <f t="shared" si="46"/>
        <v>136320.42000000001</v>
      </c>
      <c r="AT142" s="279">
        <f t="shared" si="46"/>
        <v>136520.91</v>
      </c>
      <c r="AU142" s="280">
        <f t="shared" si="50"/>
        <v>1623057.1099999999</v>
      </c>
      <c r="AV142" s="280">
        <f t="shared" si="42"/>
        <v>136520.91</v>
      </c>
      <c r="AW142" s="280">
        <f t="shared" si="42"/>
        <v>136520.91</v>
      </c>
      <c r="AX142" s="280">
        <f t="shared" si="42"/>
        <v>136520.91</v>
      </c>
      <c r="AY142" s="280">
        <f t="shared" si="42"/>
        <v>136520.91</v>
      </c>
      <c r="AZ142" s="280">
        <f t="shared" ref="AZ142:AZ173" si="54">ROUND(U142*$C142/12,2)</f>
        <v>97778.49</v>
      </c>
      <c r="BA142" s="280">
        <f t="shared" ref="BA142:BA173" si="55">ROUND(V142*$C142/12,2)</f>
        <v>97778.49</v>
      </c>
      <c r="BB142" s="280">
        <f t="shared" ref="BB142:BB173" si="56">ROUND(W142*$C142/12,2)</f>
        <v>97778.49</v>
      </c>
      <c r="BC142" s="280">
        <f t="shared" si="53"/>
        <v>97778.49</v>
      </c>
      <c r="BD142" s="280">
        <f t="shared" si="53"/>
        <v>97778.49</v>
      </c>
      <c r="BE142" s="280">
        <f t="shared" si="53"/>
        <v>97778.49</v>
      </c>
      <c r="BF142" s="280">
        <f t="shared" si="53"/>
        <v>97778.49</v>
      </c>
      <c r="BG142" s="280">
        <f t="shared" si="53"/>
        <v>97778.49</v>
      </c>
      <c r="BH142" s="280">
        <f t="shared" si="53"/>
        <v>97778.49</v>
      </c>
      <c r="BI142" s="280">
        <f t="shared" si="43"/>
        <v>97778.49</v>
      </c>
      <c r="BJ142" s="280">
        <f t="shared" si="43"/>
        <v>97778.49</v>
      </c>
      <c r="BK142" s="280">
        <f t="shared" si="43"/>
        <v>97778.49</v>
      </c>
      <c r="BL142" s="279">
        <f t="shared" si="51"/>
        <v>1173341.8800000001</v>
      </c>
    </row>
    <row r="143" spans="1:66" x14ac:dyDescent="0.25">
      <c r="A143" s="268" t="s">
        <v>609</v>
      </c>
      <c r="B143" s="175">
        <v>2.2200000000000001E-2</v>
      </c>
      <c r="C143" s="294">
        <v>1.5900000000000001E-2</v>
      </c>
      <c r="D143" s="272">
        <v>0</v>
      </c>
      <c r="E143" s="272">
        <v>0</v>
      </c>
      <c r="F143" s="272">
        <v>0</v>
      </c>
      <c r="G143" s="272">
        <v>0</v>
      </c>
      <c r="H143" s="272">
        <v>0</v>
      </c>
      <c r="I143" s="272">
        <v>0</v>
      </c>
      <c r="J143" s="272">
        <v>0</v>
      </c>
      <c r="K143" s="272">
        <v>0</v>
      </c>
      <c r="L143" s="272">
        <v>0</v>
      </c>
      <c r="M143" s="272">
        <v>0</v>
      </c>
      <c r="N143" s="272">
        <v>0</v>
      </c>
      <c r="O143" s="272">
        <v>0</v>
      </c>
      <c r="P143" s="272">
        <f t="shared" si="48"/>
        <v>0</v>
      </c>
      <c r="Q143" s="272">
        <v>0</v>
      </c>
      <c r="R143" s="272">
        <v>0</v>
      </c>
      <c r="S143" s="272">
        <v>0</v>
      </c>
      <c r="T143" s="272">
        <v>0</v>
      </c>
      <c r="U143" s="272">
        <v>0</v>
      </c>
      <c r="V143" s="272">
        <v>0</v>
      </c>
      <c r="W143" s="272">
        <v>0</v>
      </c>
      <c r="X143" s="272">
        <v>0</v>
      </c>
      <c r="Y143" s="272">
        <v>0</v>
      </c>
      <c r="Z143" s="272">
        <v>0</v>
      </c>
      <c r="AA143" s="272">
        <v>0</v>
      </c>
      <c r="AB143" s="272">
        <v>0</v>
      </c>
      <c r="AC143" s="272">
        <v>0</v>
      </c>
      <c r="AD143" s="272">
        <v>0</v>
      </c>
      <c r="AE143" s="272">
        <v>0</v>
      </c>
      <c r="AF143" s="272">
        <v>0</v>
      </c>
      <c r="AG143" s="170">
        <f t="shared" si="49"/>
        <v>0</v>
      </c>
      <c r="AI143" s="279">
        <f t="shared" si="47"/>
        <v>0</v>
      </c>
      <c r="AJ143" s="279">
        <f t="shared" si="47"/>
        <v>0</v>
      </c>
      <c r="AK143" s="279">
        <f t="shared" si="47"/>
        <v>0</v>
      </c>
      <c r="AL143" s="279">
        <f t="shared" si="46"/>
        <v>0</v>
      </c>
      <c r="AM143" s="279">
        <f t="shared" si="46"/>
        <v>0</v>
      </c>
      <c r="AN143" s="279">
        <f t="shared" si="46"/>
        <v>0</v>
      </c>
      <c r="AO143" s="279">
        <f t="shared" si="46"/>
        <v>0</v>
      </c>
      <c r="AP143" s="279">
        <f t="shared" si="46"/>
        <v>0</v>
      </c>
      <c r="AQ143" s="279">
        <f t="shared" si="46"/>
        <v>0</v>
      </c>
      <c r="AR143" s="279">
        <f t="shared" si="46"/>
        <v>0</v>
      </c>
      <c r="AS143" s="279">
        <f t="shared" si="46"/>
        <v>0</v>
      </c>
      <c r="AT143" s="279">
        <f t="shared" si="46"/>
        <v>0</v>
      </c>
      <c r="AU143" s="280">
        <f t="shared" si="50"/>
        <v>0</v>
      </c>
      <c r="AV143" s="280">
        <f t="shared" si="42"/>
        <v>0</v>
      </c>
      <c r="AW143" s="280">
        <f t="shared" si="42"/>
        <v>0</v>
      </c>
      <c r="AX143" s="280">
        <f t="shared" si="42"/>
        <v>0</v>
      </c>
      <c r="AY143" s="280">
        <f t="shared" si="42"/>
        <v>0</v>
      </c>
      <c r="AZ143" s="280">
        <f t="shared" si="54"/>
        <v>0</v>
      </c>
      <c r="BA143" s="280">
        <f t="shared" si="55"/>
        <v>0</v>
      </c>
      <c r="BB143" s="280">
        <f t="shared" si="56"/>
        <v>0</v>
      </c>
      <c r="BC143" s="280">
        <f t="shared" si="53"/>
        <v>0</v>
      </c>
      <c r="BD143" s="280">
        <f t="shared" si="53"/>
        <v>0</v>
      </c>
      <c r="BE143" s="280">
        <f t="shared" si="53"/>
        <v>0</v>
      </c>
      <c r="BF143" s="280">
        <f t="shared" si="53"/>
        <v>0</v>
      </c>
      <c r="BG143" s="280">
        <f t="shared" si="53"/>
        <v>0</v>
      </c>
      <c r="BH143" s="280">
        <f t="shared" si="53"/>
        <v>0</v>
      </c>
      <c r="BI143" s="280">
        <f t="shared" si="43"/>
        <v>0</v>
      </c>
      <c r="BJ143" s="280">
        <f t="shared" si="43"/>
        <v>0</v>
      </c>
      <c r="BK143" s="280">
        <f t="shared" si="43"/>
        <v>0</v>
      </c>
      <c r="BL143" s="279">
        <f t="shared" si="51"/>
        <v>0</v>
      </c>
      <c r="BN143" s="279">
        <f>BL143</f>
        <v>0</v>
      </c>
    </row>
    <row r="144" spans="1:66" x14ac:dyDescent="0.25">
      <c r="A144" s="268" t="s">
        <v>223</v>
      </c>
      <c r="B144" s="175">
        <v>0</v>
      </c>
      <c r="C144" s="175">
        <v>0</v>
      </c>
      <c r="D144" s="272">
        <v>35937.440000000002</v>
      </c>
      <c r="E144" s="272">
        <v>35937.440000000002</v>
      </c>
      <c r="F144" s="272">
        <v>35937.440000000002</v>
      </c>
      <c r="G144" s="272">
        <v>35937.440000000002</v>
      </c>
      <c r="H144" s="272">
        <v>17968.72</v>
      </c>
      <c r="I144" s="272">
        <v>0</v>
      </c>
      <c r="J144" s="272">
        <v>0</v>
      </c>
      <c r="K144" s="272">
        <v>0</v>
      </c>
      <c r="L144" s="272">
        <v>0</v>
      </c>
      <c r="M144" s="272">
        <v>0</v>
      </c>
      <c r="N144" s="272">
        <v>0</v>
      </c>
      <c r="O144" s="272">
        <v>0</v>
      </c>
      <c r="P144" s="272">
        <f t="shared" si="48"/>
        <v>161718.48000000001</v>
      </c>
      <c r="Q144" s="272">
        <v>0</v>
      </c>
      <c r="R144" s="272">
        <v>0</v>
      </c>
      <c r="S144" s="272">
        <v>0</v>
      </c>
      <c r="T144" s="272">
        <v>0</v>
      </c>
      <c r="U144" s="272">
        <v>0</v>
      </c>
      <c r="V144" s="272">
        <v>0</v>
      </c>
      <c r="W144" s="272">
        <v>0</v>
      </c>
      <c r="X144" s="272">
        <v>0</v>
      </c>
      <c r="Y144" s="272">
        <v>0</v>
      </c>
      <c r="Z144" s="272">
        <v>0</v>
      </c>
      <c r="AA144" s="272">
        <v>0</v>
      </c>
      <c r="AB144" s="272">
        <v>-17968.72</v>
      </c>
      <c r="AC144" s="272">
        <v>-35937.440000000002</v>
      </c>
      <c r="AD144" s="272">
        <v>-35937.440000000002</v>
      </c>
      <c r="AE144" s="272">
        <v>-35937.440000000002</v>
      </c>
      <c r="AF144" s="272">
        <v>-35937.440000000002</v>
      </c>
      <c r="AG144" s="170">
        <f t="shared" si="49"/>
        <v>-161718.48000000001</v>
      </c>
      <c r="AI144" s="279">
        <f t="shared" si="47"/>
        <v>0</v>
      </c>
      <c r="AJ144" s="279">
        <f t="shared" si="47"/>
        <v>0</v>
      </c>
      <c r="AK144" s="279">
        <f t="shared" si="47"/>
        <v>0</v>
      </c>
      <c r="AL144" s="279">
        <f t="shared" si="46"/>
        <v>0</v>
      </c>
      <c r="AM144" s="279">
        <f t="shared" si="46"/>
        <v>0</v>
      </c>
      <c r="AN144" s="279">
        <f t="shared" si="46"/>
        <v>0</v>
      </c>
      <c r="AO144" s="279">
        <f t="shared" si="46"/>
        <v>0</v>
      </c>
      <c r="AP144" s="279">
        <f t="shared" si="46"/>
        <v>0</v>
      </c>
      <c r="AQ144" s="279">
        <f t="shared" si="46"/>
        <v>0</v>
      </c>
      <c r="AR144" s="279">
        <f t="shared" si="46"/>
        <v>0</v>
      </c>
      <c r="AS144" s="279">
        <f t="shared" si="46"/>
        <v>0</v>
      </c>
      <c r="AT144" s="279">
        <f t="shared" si="46"/>
        <v>0</v>
      </c>
      <c r="AU144" s="280">
        <f t="shared" si="50"/>
        <v>0</v>
      </c>
      <c r="AV144" s="280">
        <f t="shared" si="42"/>
        <v>0</v>
      </c>
      <c r="AW144" s="280">
        <f t="shared" si="42"/>
        <v>0</v>
      </c>
      <c r="AX144" s="280">
        <f t="shared" si="42"/>
        <v>0</v>
      </c>
      <c r="AY144" s="280">
        <f t="shared" si="42"/>
        <v>0</v>
      </c>
      <c r="AZ144" s="280">
        <f t="shared" si="54"/>
        <v>0</v>
      </c>
      <c r="BA144" s="280">
        <f t="shared" si="55"/>
        <v>0</v>
      </c>
      <c r="BB144" s="280">
        <f t="shared" si="56"/>
        <v>0</v>
      </c>
      <c r="BC144" s="280">
        <f t="shared" si="53"/>
        <v>0</v>
      </c>
      <c r="BD144" s="280">
        <f t="shared" si="53"/>
        <v>0</v>
      </c>
      <c r="BE144" s="280">
        <f t="shared" si="53"/>
        <v>0</v>
      </c>
      <c r="BF144" s="280">
        <f t="shared" si="53"/>
        <v>0</v>
      </c>
      <c r="BG144" s="280">
        <f t="shared" si="53"/>
        <v>0</v>
      </c>
      <c r="BH144" s="280">
        <f t="shared" si="53"/>
        <v>0</v>
      </c>
      <c r="BI144" s="280">
        <f t="shared" si="43"/>
        <v>0</v>
      </c>
      <c r="BJ144" s="280">
        <f t="shared" si="43"/>
        <v>0</v>
      </c>
      <c r="BK144" s="280">
        <f t="shared" si="43"/>
        <v>0</v>
      </c>
      <c r="BL144" s="279">
        <f t="shared" si="51"/>
        <v>0</v>
      </c>
    </row>
    <row r="145" spans="1:66" x14ac:dyDescent="0.25">
      <c r="A145" s="268" t="s">
        <v>224</v>
      </c>
      <c r="B145" s="175">
        <v>0</v>
      </c>
      <c r="C145" s="175">
        <v>0</v>
      </c>
      <c r="D145" s="272">
        <v>91162.48</v>
      </c>
      <c r="E145" s="272">
        <v>91162.48</v>
      </c>
      <c r="F145" s="272">
        <v>91162.48</v>
      </c>
      <c r="G145" s="272">
        <v>91162.48</v>
      </c>
      <c r="H145" s="272">
        <v>45581.24</v>
      </c>
      <c r="I145" s="272">
        <v>0</v>
      </c>
      <c r="J145" s="272">
        <v>0</v>
      </c>
      <c r="K145" s="272">
        <v>0</v>
      </c>
      <c r="L145" s="272">
        <v>0</v>
      </c>
      <c r="M145" s="272">
        <v>0</v>
      </c>
      <c r="N145" s="272">
        <v>0</v>
      </c>
      <c r="O145" s="272">
        <v>0</v>
      </c>
      <c r="P145" s="272">
        <f t="shared" si="48"/>
        <v>410231.16</v>
      </c>
      <c r="Q145" s="272">
        <v>0</v>
      </c>
      <c r="R145" s="272">
        <v>0</v>
      </c>
      <c r="S145" s="272">
        <v>0</v>
      </c>
      <c r="T145" s="272">
        <v>0</v>
      </c>
      <c r="U145" s="272">
        <v>0</v>
      </c>
      <c r="V145" s="272">
        <v>0</v>
      </c>
      <c r="W145" s="272">
        <v>0</v>
      </c>
      <c r="X145" s="272">
        <v>0</v>
      </c>
      <c r="Y145" s="272">
        <v>0</v>
      </c>
      <c r="Z145" s="272">
        <v>0</v>
      </c>
      <c r="AA145" s="272">
        <v>0</v>
      </c>
      <c r="AB145" s="272">
        <v>-45581.24</v>
      </c>
      <c r="AC145" s="272">
        <v>-91162.48</v>
      </c>
      <c r="AD145" s="272">
        <v>-91162.48</v>
      </c>
      <c r="AE145" s="272">
        <v>-91162.48</v>
      </c>
      <c r="AF145" s="272">
        <v>-91162.48</v>
      </c>
      <c r="AG145" s="170">
        <f t="shared" si="49"/>
        <v>-410231.16</v>
      </c>
      <c r="AI145" s="279">
        <f t="shared" si="47"/>
        <v>0</v>
      </c>
      <c r="AJ145" s="279">
        <f t="shared" si="47"/>
        <v>0</v>
      </c>
      <c r="AK145" s="279">
        <f t="shared" si="47"/>
        <v>0</v>
      </c>
      <c r="AL145" s="279">
        <f t="shared" si="46"/>
        <v>0</v>
      </c>
      <c r="AM145" s="279">
        <f t="shared" si="46"/>
        <v>0</v>
      </c>
      <c r="AN145" s="279">
        <f t="shared" si="46"/>
        <v>0</v>
      </c>
      <c r="AO145" s="279">
        <f t="shared" ref="AO145:AT187" si="57">ROUND(J145*$B145/12,2)</f>
        <v>0</v>
      </c>
      <c r="AP145" s="279">
        <f t="shared" si="57"/>
        <v>0</v>
      </c>
      <c r="AQ145" s="279">
        <f t="shared" si="57"/>
        <v>0</v>
      </c>
      <c r="AR145" s="279">
        <f t="shared" si="57"/>
        <v>0</v>
      </c>
      <c r="AS145" s="279">
        <f t="shared" si="57"/>
        <v>0</v>
      </c>
      <c r="AT145" s="279">
        <f t="shared" si="57"/>
        <v>0</v>
      </c>
      <c r="AU145" s="280">
        <f t="shared" si="50"/>
        <v>0</v>
      </c>
      <c r="AV145" s="280">
        <f t="shared" si="42"/>
        <v>0</v>
      </c>
      <c r="AW145" s="280">
        <f t="shared" si="42"/>
        <v>0</v>
      </c>
      <c r="AX145" s="280">
        <f t="shared" si="42"/>
        <v>0</v>
      </c>
      <c r="AY145" s="280">
        <f t="shared" si="42"/>
        <v>0</v>
      </c>
      <c r="AZ145" s="280">
        <f t="shared" si="54"/>
        <v>0</v>
      </c>
      <c r="BA145" s="280">
        <f t="shared" si="55"/>
        <v>0</v>
      </c>
      <c r="BB145" s="280">
        <f t="shared" si="56"/>
        <v>0</v>
      </c>
      <c r="BC145" s="280">
        <f t="shared" si="53"/>
        <v>0</v>
      </c>
      <c r="BD145" s="280">
        <f t="shared" si="53"/>
        <v>0</v>
      </c>
      <c r="BE145" s="280">
        <f t="shared" si="53"/>
        <v>0</v>
      </c>
      <c r="BF145" s="280">
        <f t="shared" si="53"/>
        <v>0</v>
      </c>
      <c r="BG145" s="280">
        <f t="shared" si="53"/>
        <v>0</v>
      </c>
      <c r="BH145" s="280">
        <f t="shared" si="53"/>
        <v>0</v>
      </c>
      <c r="BI145" s="280">
        <f t="shared" si="43"/>
        <v>0</v>
      </c>
      <c r="BJ145" s="280">
        <f t="shared" si="43"/>
        <v>0</v>
      </c>
      <c r="BK145" s="280">
        <f t="shared" si="43"/>
        <v>0</v>
      </c>
      <c r="BL145" s="279">
        <f t="shared" si="51"/>
        <v>0</v>
      </c>
    </row>
    <row r="146" spans="1:66" x14ac:dyDescent="0.25">
      <c r="A146" s="268" t="s">
        <v>610</v>
      </c>
      <c r="B146" s="175">
        <v>0</v>
      </c>
      <c r="C146" s="175">
        <v>0</v>
      </c>
      <c r="D146" s="272">
        <v>575455.72</v>
      </c>
      <c r="E146" s="272">
        <v>575455.72</v>
      </c>
      <c r="F146" s="272">
        <v>575455.72</v>
      </c>
      <c r="G146" s="272">
        <v>575455.72</v>
      </c>
      <c r="H146" s="272">
        <v>575455.72</v>
      </c>
      <c r="I146" s="272">
        <v>575455.72</v>
      </c>
      <c r="J146" s="272">
        <v>575455.72</v>
      </c>
      <c r="K146" s="272">
        <v>575455.72</v>
      </c>
      <c r="L146" s="272">
        <v>575455.72</v>
      </c>
      <c r="M146" s="272">
        <v>575455.72</v>
      </c>
      <c r="N146" s="272">
        <v>575455.72</v>
      </c>
      <c r="O146" s="272">
        <v>575455.72</v>
      </c>
      <c r="P146" s="272">
        <f t="shared" si="48"/>
        <v>6905468.6399999978</v>
      </c>
      <c r="Q146" s="272">
        <v>575455.72</v>
      </c>
      <c r="R146" s="272">
        <v>575455.72</v>
      </c>
      <c r="S146" s="272">
        <v>575455.72</v>
      </c>
      <c r="T146" s="272">
        <v>575455.72</v>
      </c>
      <c r="U146" s="272">
        <v>575455.72</v>
      </c>
      <c r="V146" s="272">
        <v>575455.72</v>
      </c>
      <c r="W146" s="272">
        <v>575455.72</v>
      </c>
      <c r="X146" s="272">
        <v>575455.72</v>
      </c>
      <c r="Y146" s="272">
        <v>575455.72</v>
      </c>
      <c r="Z146" s="272">
        <v>575455.72</v>
      </c>
      <c r="AA146" s="272">
        <v>575455.72</v>
      </c>
      <c r="AB146" s="272">
        <v>287727.86</v>
      </c>
      <c r="AC146" s="272">
        <v>0</v>
      </c>
      <c r="AD146" s="272">
        <v>0</v>
      </c>
      <c r="AE146" s="272">
        <v>0</v>
      </c>
      <c r="AF146" s="272">
        <v>0</v>
      </c>
      <c r="AG146" s="170">
        <f t="shared" si="49"/>
        <v>4315917.8999999994</v>
      </c>
      <c r="AI146" s="279">
        <f t="shared" si="47"/>
        <v>0</v>
      </c>
      <c r="AJ146" s="279">
        <f t="shared" si="47"/>
        <v>0</v>
      </c>
      <c r="AK146" s="279">
        <f t="shared" si="47"/>
        <v>0</v>
      </c>
      <c r="AL146" s="279">
        <f t="shared" si="47"/>
        <v>0</v>
      </c>
      <c r="AM146" s="279">
        <f t="shared" si="47"/>
        <v>0</v>
      </c>
      <c r="AN146" s="279">
        <f t="shared" si="47"/>
        <v>0</v>
      </c>
      <c r="AO146" s="279">
        <f t="shared" si="57"/>
        <v>0</v>
      </c>
      <c r="AP146" s="279">
        <f t="shared" si="57"/>
        <v>0</v>
      </c>
      <c r="AQ146" s="279">
        <f t="shared" si="57"/>
        <v>0</v>
      </c>
      <c r="AR146" s="279">
        <f t="shared" si="57"/>
        <v>0</v>
      </c>
      <c r="AS146" s="279">
        <f t="shared" si="57"/>
        <v>0</v>
      </c>
      <c r="AT146" s="279">
        <f t="shared" si="57"/>
        <v>0</v>
      </c>
      <c r="AU146" s="280">
        <f t="shared" si="50"/>
        <v>0</v>
      </c>
      <c r="AV146" s="280">
        <f t="shared" si="42"/>
        <v>0</v>
      </c>
      <c r="AW146" s="280">
        <f t="shared" si="42"/>
        <v>0</v>
      </c>
      <c r="AX146" s="280">
        <f t="shared" si="42"/>
        <v>0</v>
      </c>
      <c r="AY146" s="280">
        <f t="shared" si="42"/>
        <v>0</v>
      </c>
      <c r="AZ146" s="280">
        <f t="shared" si="54"/>
        <v>0</v>
      </c>
      <c r="BA146" s="280">
        <f t="shared" si="55"/>
        <v>0</v>
      </c>
      <c r="BB146" s="280">
        <f t="shared" si="56"/>
        <v>0</v>
      </c>
      <c r="BC146" s="280">
        <f t="shared" si="53"/>
        <v>0</v>
      </c>
      <c r="BD146" s="280">
        <f t="shared" si="53"/>
        <v>0</v>
      </c>
      <c r="BE146" s="280">
        <f t="shared" si="53"/>
        <v>0</v>
      </c>
      <c r="BF146" s="280">
        <f t="shared" si="53"/>
        <v>0</v>
      </c>
      <c r="BG146" s="280">
        <f t="shared" si="53"/>
        <v>0</v>
      </c>
      <c r="BH146" s="280">
        <f t="shared" si="53"/>
        <v>0</v>
      </c>
      <c r="BI146" s="280">
        <f t="shared" si="43"/>
        <v>0</v>
      </c>
      <c r="BJ146" s="280">
        <f t="shared" si="43"/>
        <v>0</v>
      </c>
      <c r="BK146" s="280">
        <f t="shared" si="43"/>
        <v>0</v>
      </c>
      <c r="BL146" s="279">
        <f t="shared" si="51"/>
        <v>0</v>
      </c>
    </row>
    <row r="147" spans="1:66" x14ac:dyDescent="0.25">
      <c r="A147" s="268" t="s">
        <v>611</v>
      </c>
      <c r="B147" s="175">
        <v>0</v>
      </c>
      <c r="C147" s="175">
        <v>0</v>
      </c>
      <c r="D147" s="272">
        <v>0</v>
      </c>
      <c r="E147" s="272">
        <v>0</v>
      </c>
      <c r="F147" s="272">
        <v>0</v>
      </c>
      <c r="G147" s="272">
        <v>0</v>
      </c>
      <c r="H147" s="272">
        <v>0</v>
      </c>
      <c r="I147" s="272">
        <v>0</v>
      </c>
      <c r="J147" s="272">
        <v>0</v>
      </c>
      <c r="K147" s="272">
        <v>0</v>
      </c>
      <c r="L147" s="272">
        <v>0</v>
      </c>
      <c r="M147" s="272">
        <v>0</v>
      </c>
      <c r="N147" s="272">
        <v>0</v>
      </c>
      <c r="O147" s="272">
        <v>0</v>
      </c>
      <c r="P147" s="272">
        <f t="shared" si="48"/>
        <v>0</v>
      </c>
      <c r="Q147" s="272">
        <v>0</v>
      </c>
      <c r="R147" s="272">
        <v>0</v>
      </c>
      <c r="S147" s="272">
        <v>0</v>
      </c>
      <c r="T147" s="272">
        <v>0</v>
      </c>
      <c r="U147" s="272">
        <v>0</v>
      </c>
      <c r="V147" s="272">
        <v>0</v>
      </c>
      <c r="W147" s="272">
        <v>0</v>
      </c>
      <c r="X147" s="272">
        <v>0</v>
      </c>
      <c r="Y147" s="272">
        <v>0</v>
      </c>
      <c r="Z147" s="272">
        <v>0</v>
      </c>
      <c r="AA147" s="272">
        <v>0</v>
      </c>
      <c r="AB147" s="272">
        <v>0</v>
      </c>
      <c r="AC147" s="272">
        <v>0</v>
      </c>
      <c r="AD147" s="272">
        <v>0</v>
      </c>
      <c r="AE147" s="272">
        <v>0</v>
      </c>
      <c r="AF147" s="272">
        <v>0</v>
      </c>
      <c r="AG147" s="170">
        <f t="shared" si="49"/>
        <v>0</v>
      </c>
      <c r="AI147" s="279">
        <f t="shared" si="47"/>
        <v>0</v>
      </c>
      <c r="AJ147" s="279">
        <f t="shared" si="47"/>
        <v>0</v>
      </c>
      <c r="AK147" s="279">
        <f t="shared" si="47"/>
        <v>0</v>
      </c>
      <c r="AL147" s="279">
        <f t="shared" si="47"/>
        <v>0</v>
      </c>
      <c r="AM147" s="279">
        <f t="shared" si="47"/>
        <v>0</v>
      </c>
      <c r="AN147" s="279">
        <f t="shared" si="47"/>
        <v>0</v>
      </c>
      <c r="AO147" s="279">
        <f t="shared" si="57"/>
        <v>0</v>
      </c>
      <c r="AP147" s="279">
        <f t="shared" si="57"/>
        <v>0</v>
      </c>
      <c r="AQ147" s="279">
        <f t="shared" si="57"/>
        <v>0</v>
      </c>
      <c r="AR147" s="279">
        <f t="shared" si="57"/>
        <v>0</v>
      </c>
      <c r="AS147" s="279">
        <f t="shared" si="57"/>
        <v>0</v>
      </c>
      <c r="AT147" s="279">
        <f t="shared" si="57"/>
        <v>0</v>
      </c>
      <c r="AU147" s="280">
        <f t="shared" si="50"/>
        <v>0</v>
      </c>
      <c r="AV147" s="280">
        <f t="shared" si="42"/>
        <v>0</v>
      </c>
      <c r="AW147" s="280">
        <f t="shared" si="42"/>
        <v>0</v>
      </c>
      <c r="AX147" s="280">
        <f t="shared" si="42"/>
        <v>0</v>
      </c>
      <c r="AY147" s="280">
        <f t="shared" si="42"/>
        <v>0</v>
      </c>
      <c r="AZ147" s="280">
        <f t="shared" si="54"/>
        <v>0</v>
      </c>
      <c r="BA147" s="280">
        <f t="shared" si="55"/>
        <v>0</v>
      </c>
      <c r="BB147" s="280">
        <f t="shared" si="56"/>
        <v>0</v>
      </c>
      <c r="BC147" s="280">
        <f t="shared" si="53"/>
        <v>0</v>
      </c>
      <c r="BD147" s="280">
        <f t="shared" si="53"/>
        <v>0</v>
      </c>
      <c r="BE147" s="280">
        <f t="shared" si="53"/>
        <v>0</v>
      </c>
      <c r="BF147" s="280">
        <f t="shared" si="53"/>
        <v>0</v>
      </c>
      <c r="BG147" s="280">
        <f t="shared" si="53"/>
        <v>0</v>
      </c>
      <c r="BH147" s="280">
        <f t="shared" si="53"/>
        <v>0</v>
      </c>
      <c r="BI147" s="280">
        <f t="shared" si="43"/>
        <v>0</v>
      </c>
      <c r="BJ147" s="280">
        <f t="shared" si="43"/>
        <v>0</v>
      </c>
      <c r="BK147" s="280">
        <f t="shared" si="43"/>
        <v>0</v>
      </c>
      <c r="BL147" s="279">
        <f t="shared" si="51"/>
        <v>0</v>
      </c>
      <c r="BN147" s="279">
        <f>BL147</f>
        <v>0</v>
      </c>
    </row>
    <row r="148" spans="1:66" x14ac:dyDescent="0.25">
      <c r="A148" s="268" t="s">
        <v>612</v>
      </c>
      <c r="B148" s="175">
        <v>0</v>
      </c>
      <c r="C148" s="175">
        <v>0</v>
      </c>
      <c r="D148" s="272">
        <v>0</v>
      </c>
      <c r="E148" s="272">
        <v>0</v>
      </c>
      <c r="F148" s="272">
        <v>0</v>
      </c>
      <c r="G148" s="272">
        <v>0</v>
      </c>
      <c r="H148" s="272">
        <v>0</v>
      </c>
      <c r="I148" s="272">
        <v>0</v>
      </c>
      <c r="J148" s="272">
        <v>0</v>
      </c>
      <c r="K148" s="272">
        <v>0</v>
      </c>
      <c r="L148" s="272">
        <v>0</v>
      </c>
      <c r="M148" s="272">
        <v>0</v>
      </c>
      <c r="N148" s="272">
        <v>0</v>
      </c>
      <c r="O148" s="272">
        <v>0</v>
      </c>
      <c r="P148" s="272">
        <f t="shared" si="48"/>
        <v>0</v>
      </c>
      <c r="Q148" s="272">
        <v>0</v>
      </c>
      <c r="R148" s="272">
        <v>0</v>
      </c>
      <c r="S148" s="272">
        <v>0</v>
      </c>
      <c r="T148" s="272">
        <v>0</v>
      </c>
      <c r="U148" s="272">
        <v>0</v>
      </c>
      <c r="V148" s="272">
        <v>0</v>
      </c>
      <c r="W148" s="272">
        <v>0</v>
      </c>
      <c r="X148" s="272">
        <v>0</v>
      </c>
      <c r="Y148" s="272">
        <v>0</v>
      </c>
      <c r="Z148" s="272">
        <v>0</v>
      </c>
      <c r="AA148" s="272">
        <v>0</v>
      </c>
      <c r="AB148" s="272">
        <v>0</v>
      </c>
      <c r="AC148" s="272">
        <v>0</v>
      </c>
      <c r="AD148" s="272">
        <v>0</v>
      </c>
      <c r="AE148" s="272">
        <v>0</v>
      </c>
      <c r="AF148" s="272">
        <v>0</v>
      </c>
      <c r="AG148" s="170">
        <f t="shared" si="49"/>
        <v>0</v>
      </c>
      <c r="AI148" s="279">
        <f t="shared" si="47"/>
        <v>0</v>
      </c>
      <c r="AJ148" s="279">
        <f t="shared" si="47"/>
        <v>0</v>
      </c>
      <c r="AK148" s="279">
        <f t="shared" si="47"/>
        <v>0</v>
      </c>
      <c r="AL148" s="279">
        <f t="shared" si="47"/>
        <v>0</v>
      </c>
      <c r="AM148" s="279">
        <f t="shared" si="47"/>
        <v>0</v>
      </c>
      <c r="AN148" s="279">
        <f t="shared" si="47"/>
        <v>0</v>
      </c>
      <c r="AO148" s="279">
        <f t="shared" si="57"/>
        <v>0</v>
      </c>
      <c r="AP148" s="279">
        <f t="shared" si="57"/>
        <v>0</v>
      </c>
      <c r="AQ148" s="279">
        <f t="shared" si="57"/>
        <v>0</v>
      </c>
      <c r="AR148" s="279">
        <f t="shared" si="57"/>
        <v>0</v>
      </c>
      <c r="AS148" s="279">
        <f t="shared" si="57"/>
        <v>0</v>
      </c>
      <c r="AT148" s="279">
        <f t="shared" si="57"/>
        <v>0</v>
      </c>
      <c r="AU148" s="280">
        <f t="shared" si="50"/>
        <v>0</v>
      </c>
      <c r="AV148" s="280">
        <f t="shared" si="42"/>
        <v>0</v>
      </c>
      <c r="AW148" s="280">
        <f t="shared" si="42"/>
        <v>0</v>
      </c>
      <c r="AX148" s="280">
        <f t="shared" si="42"/>
        <v>0</v>
      </c>
      <c r="AY148" s="280">
        <f t="shared" si="42"/>
        <v>0</v>
      </c>
      <c r="AZ148" s="280">
        <f t="shared" si="54"/>
        <v>0</v>
      </c>
      <c r="BA148" s="280">
        <f t="shared" si="55"/>
        <v>0</v>
      </c>
      <c r="BB148" s="280">
        <f t="shared" si="56"/>
        <v>0</v>
      </c>
      <c r="BC148" s="280">
        <f t="shared" si="53"/>
        <v>0</v>
      </c>
      <c r="BD148" s="280">
        <f t="shared" si="53"/>
        <v>0</v>
      </c>
      <c r="BE148" s="280">
        <f t="shared" si="53"/>
        <v>0</v>
      </c>
      <c r="BF148" s="280">
        <f t="shared" si="53"/>
        <v>0</v>
      </c>
      <c r="BG148" s="280">
        <f t="shared" si="53"/>
        <v>0</v>
      </c>
      <c r="BH148" s="280">
        <f t="shared" si="53"/>
        <v>0</v>
      </c>
      <c r="BI148" s="280">
        <f t="shared" si="43"/>
        <v>0</v>
      </c>
      <c r="BJ148" s="280">
        <f t="shared" si="43"/>
        <v>0</v>
      </c>
      <c r="BK148" s="280">
        <f t="shared" si="43"/>
        <v>0</v>
      </c>
      <c r="BL148" s="279">
        <f t="shared" si="51"/>
        <v>0</v>
      </c>
      <c r="BN148" s="279">
        <f>BL148</f>
        <v>0</v>
      </c>
    </row>
    <row r="149" spans="1:66" x14ac:dyDescent="0.25">
      <c r="A149" s="268" t="s">
        <v>613</v>
      </c>
      <c r="B149" s="175">
        <v>0</v>
      </c>
      <c r="C149" s="175">
        <v>0</v>
      </c>
      <c r="D149" s="272">
        <v>0</v>
      </c>
      <c r="E149" s="272">
        <v>0</v>
      </c>
      <c r="F149" s="272">
        <v>0</v>
      </c>
      <c r="G149" s="272">
        <v>0</v>
      </c>
      <c r="H149" s="272">
        <v>0</v>
      </c>
      <c r="I149" s="272">
        <v>0</v>
      </c>
      <c r="J149" s="272">
        <v>0</v>
      </c>
      <c r="K149" s="272">
        <v>0</v>
      </c>
      <c r="L149" s="272">
        <v>0</v>
      </c>
      <c r="M149" s="272">
        <v>0</v>
      </c>
      <c r="N149" s="272">
        <v>0</v>
      </c>
      <c r="O149" s="272">
        <v>0</v>
      </c>
      <c r="P149" s="272">
        <f t="shared" si="48"/>
        <v>0</v>
      </c>
      <c r="Q149" s="272">
        <v>0</v>
      </c>
      <c r="R149" s="272">
        <v>0</v>
      </c>
      <c r="S149" s="272">
        <v>0</v>
      </c>
      <c r="T149" s="272">
        <v>0</v>
      </c>
      <c r="U149" s="272">
        <v>0</v>
      </c>
      <c r="V149" s="272">
        <v>0</v>
      </c>
      <c r="W149" s="272">
        <v>0</v>
      </c>
      <c r="X149" s="272">
        <v>0</v>
      </c>
      <c r="Y149" s="272">
        <v>0</v>
      </c>
      <c r="Z149" s="272">
        <v>0</v>
      </c>
      <c r="AA149" s="272">
        <v>0</v>
      </c>
      <c r="AB149" s="272">
        <v>0</v>
      </c>
      <c r="AC149" s="272">
        <v>0</v>
      </c>
      <c r="AD149" s="272">
        <v>0</v>
      </c>
      <c r="AE149" s="272">
        <v>0</v>
      </c>
      <c r="AF149" s="272">
        <v>0</v>
      </c>
      <c r="AG149" s="170">
        <f t="shared" si="49"/>
        <v>0</v>
      </c>
      <c r="AI149" s="279">
        <f t="shared" si="47"/>
        <v>0</v>
      </c>
      <c r="AJ149" s="279">
        <f t="shared" si="47"/>
        <v>0</v>
      </c>
      <c r="AK149" s="279">
        <f t="shared" si="47"/>
        <v>0</v>
      </c>
      <c r="AL149" s="279">
        <f t="shared" si="47"/>
        <v>0</v>
      </c>
      <c r="AM149" s="279">
        <f t="shared" si="47"/>
        <v>0</v>
      </c>
      <c r="AN149" s="279">
        <f t="shared" si="47"/>
        <v>0</v>
      </c>
      <c r="AO149" s="279">
        <f t="shared" si="57"/>
        <v>0</v>
      </c>
      <c r="AP149" s="279">
        <f t="shared" si="57"/>
        <v>0</v>
      </c>
      <c r="AQ149" s="279">
        <f t="shared" si="57"/>
        <v>0</v>
      </c>
      <c r="AR149" s="279">
        <f t="shared" si="57"/>
        <v>0</v>
      </c>
      <c r="AS149" s="279">
        <f t="shared" si="57"/>
        <v>0</v>
      </c>
      <c r="AT149" s="279">
        <f t="shared" si="57"/>
        <v>0</v>
      </c>
      <c r="AU149" s="280">
        <f t="shared" si="50"/>
        <v>0</v>
      </c>
      <c r="AV149" s="280">
        <f t="shared" si="42"/>
        <v>0</v>
      </c>
      <c r="AW149" s="280">
        <f t="shared" si="42"/>
        <v>0</v>
      </c>
      <c r="AX149" s="280">
        <f t="shared" si="42"/>
        <v>0</v>
      </c>
      <c r="AY149" s="280">
        <f t="shared" si="42"/>
        <v>0</v>
      </c>
      <c r="AZ149" s="280">
        <f t="shared" si="54"/>
        <v>0</v>
      </c>
      <c r="BA149" s="280">
        <f t="shared" si="55"/>
        <v>0</v>
      </c>
      <c r="BB149" s="280">
        <f t="shared" si="56"/>
        <v>0</v>
      </c>
      <c r="BC149" s="280">
        <f t="shared" si="53"/>
        <v>0</v>
      </c>
      <c r="BD149" s="280">
        <f t="shared" si="53"/>
        <v>0</v>
      </c>
      <c r="BE149" s="280">
        <f t="shared" si="53"/>
        <v>0</v>
      </c>
      <c r="BF149" s="280">
        <f t="shared" si="53"/>
        <v>0</v>
      </c>
      <c r="BG149" s="280">
        <f t="shared" si="53"/>
        <v>0</v>
      </c>
      <c r="BH149" s="280">
        <f t="shared" si="53"/>
        <v>0</v>
      </c>
      <c r="BI149" s="280">
        <f t="shared" si="43"/>
        <v>0</v>
      </c>
      <c r="BJ149" s="280">
        <f t="shared" si="43"/>
        <v>0</v>
      </c>
      <c r="BK149" s="280">
        <f t="shared" si="43"/>
        <v>0</v>
      </c>
      <c r="BL149" s="279">
        <f t="shared" si="51"/>
        <v>0</v>
      </c>
    </row>
    <row r="150" spans="1:66" x14ac:dyDescent="0.25">
      <c r="A150" s="268" t="s">
        <v>614</v>
      </c>
      <c r="B150" s="175">
        <v>0</v>
      </c>
      <c r="C150" s="175">
        <v>0</v>
      </c>
      <c r="D150" s="272">
        <v>0</v>
      </c>
      <c r="E150" s="272">
        <v>0</v>
      </c>
      <c r="F150" s="272">
        <v>0</v>
      </c>
      <c r="G150" s="272">
        <v>0</v>
      </c>
      <c r="H150" s="272">
        <v>0</v>
      </c>
      <c r="I150" s="272">
        <v>0</v>
      </c>
      <c r="J150" s="272">
        <v>0</v>
      </c>
      <c r="K150" s="272">
        <v>0</v>
      </c>
      <c r="L150" s="272">
        <v>0</v>
      </c>
      <c r="M150" s="272">
        <v>0</v>
      </c>
      <c r="N150" s="272">
        <v>0</v>
      </c>
      <c r="O150" s="272">
        <v>0</v>
      </c>
      <c r="P150" s="272">
        <f t="shared" si="48"/>
        <v>0</v>
      </c>
      <c r="Q150" s="272">
        <v>0</v>
      </c>
      <c r="R150" s="272">
        <v>0</v>
      </c>
      <c r="S150" s="272">
        <v>0</v>
      </c>
      <c r="T150" s="272">
        <v>0</v>
      </c>
      <c r="U150" s="272">
        <v>0</v>
      </c>
      <c r="V150" s="272">
        <v>0</v>
      </c>
      <c r="W150" s="272">
        <v>0</v>
      </c>
      <c r="X150" s="272">
        <v>0</v>
      </c>
      <c r="Y150" s="272">
        <v>0</v>
      </c>
      <c r="Z150" s="272">
        <v>0</v>
      </c>
      <c r="AA150" s="272">
        <v>0</v>
      </c>
      <c r="AB150" s="272">
        <v>0</v>
      </c>
      <c r="AC150" s="272">
        <v>0</v>
      </c>
      <c r="AD150" s="272">
        <v>0</v>
      </c>
      <c r="AE150" s="272">
        <v>0</v>
      </c>
      <c r="AF150" s="272">
        <v>0</v>
      </c>
      <c r="AG150" s="170">
        <f t="shared" si="49"/>
        <v>0</v>
      </c>
      <c r="AI150" s="279">
        <f t="shared" si="47"/>
        <v>0</v>
      </c>
      <c r="AJ150" s="279">
        <f t="shared" si="47"/>
        <v>0</v>
      </c>
      <c r="AK150" s="279">
        <f t="shared" si="47"/>
        <v>0</v>
      </c>
      <c r="AL150" s="279">
        <f t="shared" si="47"/>
        <v>0</v>
      </c>
      <c r="AM150" s="279">
        <f t="shared" si="47"/>
        <v>0</v>
      </c>
      <c r="AN150" s="279">
        <f t="shared" si="47"/>
        <v>0</v>
      </c>
      <c r="AO150" s="279">
        <f t="shared" si="57"/>
        <v>0</v>
      </c>
      <c r="AP150" s="279">
        <f t="shared" si="57"/>
        <v>0</v>
      </c>
      <c r="AQ150" s="279">
        <f t="shared" si="57"/>
        <v>0</v>
      </c>
      <c r="AR150" s="279">
        <f t="shared" si="57"/>
        <v>0</v>
      </c>
      <c r="AS150" s="279">
        <f t="shared" si="57"/>
        <v>0</v>
      </c>
      <c r="AT150" s="279">
        <f t="shared" si="57"/>
        <v>0</v>
      </c>
      <c r="AU150" s="280">
        <f t="shared" si="50"/>
        <v>0</v>
      </c>
      <c r="AV150" s="280">
        <f t="shared" si="42"/>
        <v>0</v>
      </c>
      <c r="AW150" s="280">
        <f t="shared" si="42"/>
        <v>0</v>
      </c>
      <c r="AX150" s="280">
        <f t="shared" si="42"/>
        <v>0</v>
      </c>
      <c r="AY150" s="280">
        <f t="shared" si="42"/>
        <v>0</v>
      </c>
      <c r="AZ150" s="280">
        <f t="shared" si="54"/>
        <v>0</v>
      </c>
      <c r="BA150" s="280">
        <f t="shared" si="55"/>
        <v>0</v>
      </c>
      <c r="BB150" s="280">
        <f t="shared" si="56"/>
        <v>0</v>
      </c>
      <c r="BC150" s="280">
        <f t="shared" si="53"/>
        <v>0</v>
      </c>
      <c r="BD150" s="280">
        <f t="shared" si="53"/>
        <v>0</v>
      </c>
      <c r="BE150" s="280">
        <f t="shared" si="53"/>
        <v>0</v>
      </c>
      <c r="BF150" s="280">
        <f t="shared" si="53"/>
        <v>0</v>
      </c>
      <c r="BG150" s="280">
        <f t="shared" si="53"/>
        <v>0</v>
      </c>
      <c r="BH150" s="280">
        <f t="shared" si="53"/>
        <v>0</v>
      </c>
      <c r="BI150" s="280">
        <f t="shared" si="43"/>
        <v>0</v>
      </c>
      <c r="BJ150" s="280">
        <f t="shared" si="43"/>
        <v>0</v>
      </c>
      <c r="BK150" s="280">
        <f t="shared" si="43"/>
        <v>0</v>
      </c>
      <c r="BL150" s="279">
        <f t="shared" si="51"/>
        <v>0</v>
      </c>
    </row>
    <row r="151" spans="1:66" x14ac:dyDescent="0.25">
      <c r="A151" s="268" t="s">
        <v>615</v>
      </c>
      <c r="B151" s="175">
        <v>0</v>
      </c>
      <c r="C151" s="175">
        <v>0</v>
      </c>
      <c r="D151" s="272">
        <v>0</v>
      </c>
      <c r="E151" s="272">
        <v>0</v>
      </c>
      <c r="F151" s="272">
        <v>0</v>
      </c>
      <c r="G151" s="272">
        <v>0</v>
      </c>
      <c r="H151" s="272">
        <v>0</v>
      </c>
      <c r="I151" s="272">
        <v>0</v>
      </c>
      <c r="J151" s="272">
        <v>0</v>
      </c>
      <c r="K151" s="272">
        <v>0</v>
      </c>
      <c r="L151" s="272">
        <v>0</v>
      </c>
      <c r="M151" s="272">
        <v>0</v>
      </c>
      <c r="N151" s="272">
        <v>0</v>
      </c>
      <c r="O151" s="272">
        <v>0</v>
      </c>
      <c r="P151" s="272">
        <f t="shared" si="48"/>
        <v>0</v>
      </c>
      <c r="Q151" s="272">
        <v>0</v>
      </c>
      <c r="R151" s="272">
        <v>0</v>
      </c>
      <c r="S151" s="272">
        <v>0</v>
      </c>
      <c r="T151" s="272">
        <v>0</v>
      </c>
      <c r="U151" s="272">
        <v>0</v>
      </c>
      <c r="V151" s="272">
        <v>0</v>
      </c>
      <c r="W151" s="272">
        <v>0</v>
      </c>
      <c r="X151" s="272">
        <v>0</v>
      </c>
      <c r="Y151" s="272">
        <v>0</v>
      </c>
      <c r="Z151" s="272">
        <v>0</v>
      </c>
      <c r="AA151" s="272">
        <v>0</v>
      </c>
      <c r="AB151" s="272">
        <v>0</v>
      </c>
      <c r="AC151" s="272">
        <v>0</v>
      </c>
      <c r="AD151" s="272">
        <v>0</v>
      </c>
      <c r="AE151" s="272">
        <v>0</v>
      </c>
      <c r="AF151" s="272">
        <v>0</v>
      </c>
      <c r="AG151" s="170">
        <f t="shared" si="49"/>
        <v>0</v>
      </c>
      <c r="AI151" s="279">
        <f t="shared" si="47"/>
        <v>0</v>
      </c>
      <c r="AJ151" s="279">
        <f t="shared" si="47"/>
        <v>0</v>
      </c>
      <c r="AK151" s="279">
        <f t="shared" si="47"/>
        <v>0</v>
      </c>
      <c r="AL151" s="279">
        <f t="shared" si="47"/>
        <v>0</v>
      </c>
      <c r="AM151" s="279">
        <f t="shared" si="47"/>
        <v>0</v>
      </c>
      <c r="AN151" s="279">
        <f t="shared" si="47"/>
        <v>0</v>
      </c>
      <c r="AO151" s="279">
        <f t="shared" si="57"/>
        <v>0</v>
      </c>
      <c r="AP151" s="279">
        <f t="shared" si="57"/>
        <v>0</v>
      </c>
      <c r="AQ151" s="279">
        <f t="shared" si="57"/>
        <v>0</v>
      </c>
      <c r="AR151" s="279">
        <f t="shared" si="57"/>
        <v>0</v>
      </c>
      <c r="AS151" s="279">
        <f t="shared" si="57"/>
        <v>0</v>
      </c>
      <c r="AT151" s="279">
        <f t="shared" si="57"/>
        <v>0</v>
      </c>
      <c r="AU151" s="280">
        <f t="shared" si="50"/>
        <v>0</v>
      </c>
      <c r="AV151" s="280">
        <f t="shared" si="42"/>
        <v>0</v>
      </c>
      <c r="AW151" s="280">
        <f t="shared" si="42"/>
        <v>0</v>
      </c>
      <c r="AX151" s="280">
        <f t="shared" si="42"/>
        <v>0</v>
      </c>
      <c r="AY151" s="280">
        <f t="shared" si="42"/>
        <v>0</v>
      </c>
      <c r="AZ151" s="280">
        <f t="shared" si="54"/>
        <v>0</v>
      </c>
      <c r="BA151" s="280">
        <f t="shared" si="55"/>
        <v>0</v>
      </c>
      <c r="BB151" s="280">
        <f t="shared" si="56"/>
        <v>0</v>
      </c>
      <c r="BC151" s="280">
        <f t="shared" si="53"/>
        <v>0</v>
      </c>
      <c r="BD151" s="280">
        <f t="shared" si="53"/>
        <v>0</v>
      </c>
      <c r="BE151" s="280">
        <f t="shared" si="53"/>
        <v>0</v>
      </c>
      <c r="BF151" s="280">
        <f t="shared" si="53"/>
        <v>0</v>
      </c>
      <c r="BG151" s="280">
        <f t="shared" si="53"/>
        <v>0</v>
      </c>
      <c r="BH151" s="280">
        <f t="shared" si="53"/>
        <v>0</v>
      </c>
      <c r="BI151" s="280">
        <f t="shared" si="43"/>
        <v>0</v>
      </c>
      <c r="BJ151" s="280">
        <f t="shared" si="43"/>
        <v>0</v>
      </c>
      <c r="BK151" s="280">
        <f t="shared" si="43"/>
        <v>0</v>
      </c>
      <c r="BL151" s="279">
        <f t="shared" si="51"/>
        <v>0</v>
      </c>
    </row>
    <row r="152" spans="1:66" x14ac:dyDescent="0.25">
      <c r="A152" s="268" t="s">
        <v>616</v>
      </c>
      <c r="B152" s="175">
        <v>0</v>
      </c>
      <c r="C152" s="175">
        <v>0</v>
      </c>
      <c r="D152" s="272">
        <v>0</v>
      </c>
      <c r="E152" s="272">
        <v>0</v>
      </c>
      <c r="F152" s="272">
        <v>0</v>
      </c>
      <c r="G152" s="272">
        <v>0</v>
      </c>
      <c r="H152" s="272">
        <v>0</v>
      </c>
      <c r="I152" s="272">
        <v>0</v>
      </c>
      <c r="J152" s="272">
        <v>0</v>
      </c>
      <c r="K152" s="272">
        <v>0</v>
      </c>
      <c r="L152" s="272">
        <v>0</v>
      </c>
      <c r="M152" s="272">
        <v>0</v>
      </c>
      <c r="N152" s="272">
        <v>0</v>
      </c>
      <c r="O152" s="272">
        <v>0</v>
      </c>
      <c r="P152" s="272">
        <f t="shared" si="48"/>
        <v>0</v>
      </c>
      <c r="Q152" s="272">
        <v>0</v>
      </c>
      <c r="R152" s="272">
        <v>0</v>
      </c>
      <c r="S152" s="272">
        <v>0</v>
      </c>
      <c r="T152" s="272">
        <v>0</v>
      </c>
      <c r="U152" s="272">
        <v>0</v>
      </c>
      <c r="V152" s="272">
        <v>0</v>
      </c>
      <c r="W152" s="272">
        <v>0</v>
      </c>
      <c r="X152" s="272">
        <v>0</v>
      </c>
      <c r="Y152" s="272">
        <v>0</v>
      </c>
      <c r="Z152" s="272">
        <v>0</v>
      </c>
      <c r="AA152" s="272">
        <v>0</v>
      </c>
      <c r="AB152" s="272">
        <v>0</v>
      </c>
      <c r="AC152" s="272">
        <v>0</v>
      </c>
      <c r="AD152" s="272">
        <v>0</v>
      </c>
      <c r="AE152" s="272">
        <v>0</v>
      </c>
      <c r="AF152" s="272">
        <v>0</v>
      </c>
      <c r="AG152" s="170">
        <f t="shared" si="49"/>
        <v>0</v>
      </c>
      <c r="AI152" s="279">
        <f t="shared" si="47"/>
        <v>0</v>
      </c>
      <c r="AJ152" s="279">
        <f t="shared" si="47"/>
        <v>0</v>
      </c>
      <c r="AK152" s="279">
        <f t="shared" si="47"/>
        <v>0</v>
      </c>
      <c r="AL152" s="279">
        <f t="shared" si="47"/>
        <v>0</v>
      </c>
      <c r="AM152" s="279">
        <f t="shared" si="47"/>
        <v>0</v>
      </c>
      <c r="AN152" s="279">
        <f t="shared" si="47"/>
        <v>0</v>
      </c>
      <c r="AO152" s="279">
        <f t="shared" si="57"/>
        <v>0</v>
      </c>
      <c r="AP152" s="279">
        <f t="shared" si="57"/>
        <v>0</v>
      </c>
      <c r="AQ152" s="279">
        <f t="shared" si="57"/>
        <v>0</v>
      </c>
      <c r="AR152" s="279">
        <f t="shared" si="57"/>
        <v>0</v>
      </c>
      <c r="AS152" s="279">
        <f t="shared" si="57"/>
        <v>0</v>
      </c>
      <c r="AT152" s="279">
        <f t="shared" si="57"/>
        <v>0</v>
      </c>
      <c r="AU152" s="280">
        <f t="shared" si="50"/>
        <v>0</v>
      </c>
      <c r="AV152" s="280">
        <f t="shared" si="42"/>
        <v>0</v>
      </c>
      <c r="AW152" s="280">
        <f t="shared" si="42"/>
        <v>0</v>
      </c>
      <c r="AX152" s="280">
        <f t="shared" si="42"/>
        <v>0</v>
      </c>
      <c r="AY152" s="280">
        <f t="shared" si="42"/>
        <v>0</v>
      </c>
      <c r="AZ152" s="280">
        <f t="shared" si="54"/>
        <v>0</v>
      </c>
      <c r="BA152" s="280">
        <f t="shared" si="55"/>
        <v>0</v>
      </c>
      <c r="BB152" s="280">
        <f t="shared" si="56"/>
        <v>0</v>
      </c>
      <c r="BC152" s="280">
        <f t="shared" si="53"/>
        <v>0</v>
      </c>
      <c r="BD152" s="280">
        <f t="shared" si="53"/>
        <v>0</v>
      </c>
      <c r="BE152" s="280">
        <f t="shared" si="53"/>
        <v>0</v>
      </c>
      <c r="BF152" s="280">
        <f t="shared" si="53"/>
        <v>0</v>
      </c>
      <c r="BG152" s="280">
        <f t="shared" si="53"/>
        <v>0</v>
      </c>
      <c r="BH152" s="280">
        <f t="shared" si="53"/>
        <v>0</v>
      </c>
      <c r="BI152" s="280">
        <f t="shared" si="43"/>
        <v>0</v>
      </c>
      <c r="BJ152" s="280">
        <f t="shared" si="43"/>
        <v>0</v>
      </c>
      <c r="BK152" s="280">
        <f t="shared" si="43"/>
        <v>0</v>
      </c>
      <c r="BL152" s="279">
        <f t="shared" si="51"/>
        <v>0</v>
      </c>
    </row>
    <row r="153" spans="1:66" x14ac:dyDescent="0.25">
      <c r="A153" s="268" t="s">
        <v>617</v>
      </c>
      <c r="B153" s="175">
        <v>0</v>
      </c>
      <c r="C153" s="175">
        <v>0</v>
      </c>
      <c r="D153" s="272">
        <v>0</v>
      </c>
      <c r="E153" s="272">
        <v>0</v>
      </c>
      <c r="F153" s="272">
        <v>0</v>
      </c>
      <c r="G153" s="272">
        <v>0</v>
      </c>
      <c r="H153" s="272">
        <v>0</v>
      </c>
      <c r="I153" s="272">
        <v>0</v>
      </c>
      <c r="J153" s="272">
        <v>0</v>
      </c>
      <c r="K153" s="272">
        <v>0</v>
      </c>
      <c r="L153" s="272">
        <v>0</v>
      </c>
      <c r="M153" s="272">
        <v>0</v>
      </c>
      <c r="N153" s="272">
        <v>0</v>
      </c>
      <c r="O153" s="272">
        <v>0</v>
      </c>
      <c r="P153" s="272">
        <f t="shared" si="48"/>
        <v>0</v>
      </c>
      <c r="Q153" s="272">
        <v>0</v>
      </c>
      <c r="R153" s="272">
        <v>0</v>
      </c>
      <c r="S153" s="272">
        <v>0</v>
      </c>
      <c r="T153" s="272">
        <v>0</v>
      </c>
      <c r="U153" s="272">
        <v>0</v>
      </c>
      <c r="V153" s="272">
        <v>0</v>
      </c>
      <c r="W153" s="272">
        <v>0</v>
      </c>
      <c r="X153" s="272">
        <v>0</v>
      </c>
      <c r="Y153" s="272">
        <v>0</v>
      </c>
      <c r="Z153" s="272">
        <v>0</v>
      </c>
      <c r="AA153" s="272">
        <v>0</v>
      </c>
      <c r="AB153" s="272">
        <v>0</v>
      </c>
      <c r="AC153" s="272">
        <v>0</v>
      </c>
      <c r="AD153" s="272">
        <v>0</v>
      </c>
      <c r="AE153" s="272">
        <v>0</v>
      </c>
      <c r="AF153" s="272">
        <v>0</v>
      </c>
      <c r="AG153" s="170">
        <f t="shared" si="49"/>
        <v>0</v>
      </c>
      <c r="AI153" s="279">
        <f t="shared" si="47"/>
        <v>0</v>
      </c>
      <c r="AJ153" s="279">
        <f t="shared" si="47"/>
        <v>0</v>
      </c>
      <c r="AK153" s="279">
        <f t="shared" si="47"/>
        <v>0</v>
      </c>
      <c r="AL153" s="279">
        <f t="shared" si="47"/>
        <v>0</v>
      </c>
      <c r="AM153" s="279">
        <f t="shared" si="47"/>
        <v>0</v>
      </c>
      <c r="AN153" s="279">
        <f t="shared" si="47"/>
        <v>0</v>
      </c>
      <c r="AO153" s="279">
        <f t="shared" si="57"/>
        <v>0</v>
      </c>
      <c r="AP153" s="279">
        <f t="shared" si="57"/>
        <v>0</v>
      </c>
      <c r="AQ153" s="279">
        <f t="shared" si="57"/>
        <v>0</v>
      </c>
      <c r="AR153" s="279">
        <f t="shared" si="57"/>
        <v>0</v>
      </c>
      <c r="AS153" s="279">
        <f t="shared" si="57"/>
        <v>0</v>
      </c>
      <c r="AT153" s="279">
        <f t="shared" si="57"/>
        <v>0</v>
      </c>
      <c r="AU153" s="280">
        <f t="shared" si="50"/>
        <v>0</v>
      </c>
      <c r="AV153" s="280">
        <f t="shared" si="42"/>
        <v>0</v>
      </c>
      <c r="AW153" s="280">
        <f t="shared" si="42"/>
        <v>0</v>
      </c>
      <c r="AX153" s="280">
        <f t="shared" si="42"/>
        <v>0</v>
      </c>
      <c r="AY153" s="280">
        <f t="shared" si="42"/>
        <v>0</v>
      </c>
      <c r="AZ153" s="280">
        <f t="shared" si="54"/>
        <v>0</v>
      </c>
      <c r="BA153" s="280">
        <f t="shared" si="55"/>
        <v>0</v>
      </c>
      <c r="BB153" s="280">
        <f t="shared" si="56"/>
        <v>0</v>
      </c>
      <c r="BC153" s="280">
        <f t="shared" si="53"/>
        <v>0</v>
      </c>
      <c r="BD153" s="280">
        <f t="shared" si="53"/>
        <v>0</v>
      </c>
      <c r="BE153" s="280">
        <f t="shared" si="53"/>
        <v>0</v>
      </c>
      <c r="BF153" s="280">
        <f t="shared" si="53"/>
        <v>0</v>
      </c>
      <c r="BG153" s="280">
        <f t="shared" si="53"/>
        <v>0</v>
      </c>
      <c r="BH153" s="280">
        <f t="shared" si="53"/>
        <v>0</v>
      </c>
      <c r="BI153" s="280">
        <f t="shared" si="43"/>
        <v>0</v>
      </c>
      <c r="BJ153" s="280">
        <f t="shared" si="43"/>
        <v>0</v>
      </c>
      <c r="BK153" s="280">
        <f t="shared" si="43"/>
        <v>0</v>
      </c>
      <c r="BL153" s="279">
        <f t="shared" si="51"/>
        <v>0</v>
      </c>
    </row>
    <row r="154" spans="1:66" x14ac:dyDescent="0.25">
      <c r="A154" s="268" t="s">
        <v>618</v>
      </c>
      <c r="B154" s="175">
        <v>0</v>
      </c>
      <c r="C154" s="175">
        <v>0</v>
      </c>
      <c r="D154" s="272">
        <v>0</v>
      </c>
      <c r="E154" s="272">
        <v>0</v>
      </c>
      <c r="F154" s="272">
        <v>0</v>
      </c>
      <c r="G154" s="272">
        <v>0</v>
      </c>
      <c r="H154" s="272">
        <v>0</v>
      </c>
      <c r="I154" s="272">
        <v>0</v>
      </c>
      <c r="J154" s="272">
        <v>0</v>
      </c>
      <c r="K154" s="272">
        <v>0</v>
      </c>
      <c r="L154" s="272">
        <v>0</v>
      </c>
      <c r="M154" s="272">
        <v>0</v>
      </c>
      <c r="N154" s="272">
        <v>0</v>
      </c>
      <c r="O154" s="272">
        <v>0</v>
      </c>
      <c r="P154" s="272">
        <f t="shared" si="48"/>
        <v>0</v>
      </c>
      <c r="Q154" s="272">
        <v>0</v>
      </c>
      <c r="R154" s="272">
        <v>0</v>
      </c>
      <c r="S154" s="272">
        <v>0</v>
      </c>
      <c r="T154" s="272">
        <v>0</v>
      </c>
      <c r="U154" s="272">
        <v>0</v>
      </c>
      <c r="V154" s="272">
        <v>0</v>
      </c>
      <c r="W154" s="272">
        <v>0</v>
      </c>
      <c r="X154" s="272">
        <v>0</v>
      </c>
      <c r="Y154" s="272">
        <v>0</v>
      </c>
      <c r="Z154" s="272">
        <v>0</v>
      </c>
      <c r="AA154" s="272">
        <v>0</v>
      </c>
      <c r="AB154" s="272">
        <v>0</v>
      </c>
      <c r="AC154" s="272">
        <v>0</v>
      </c>
      <c r="AD154" s="272">
        <v>0</v>
      </c>
      <c r="AE154" s="272">
        <v>0</v>
      </c>
      <c r="AF154" s="272">
        <v>0</v>
      </c>
      <c r="AG154" s="170">
        <f t="shared" si="49"/>
        <v>0</v>
      </c>
      <c r="AI154" s="279">
        <f t="shared" si="47"/>
        <v>0</v>
      </c>
      <c r="AJ154" s="279">
        <f t="shared" si="47"/>
        <v>0</v>
      </c>
      <c r="AK154" s="279">
        <f t="shared" si="47"/>
        <v>0</v>
      </c>
      <c r="AL154" s="279">
        <f t="shared" si="47"/>
        <v>0</v>
      </c>
      <c r="AM154" s="279">
        <f t="shared" si="47"/>
        <v>0</v>
      </c>
      <c r="AN154" s="279">
        <f t="shared" si="47"/>
        <v>0</v>
      </c>
      <c r="AO154" s="279">
        <f t="shared" si="57"/>
        <v>0</v>
      </c>
      <c r="AP154" s="279">
        <f t="shared" si="57"/>
        <v>0</v>
      </c>
      <c r="AQ154" s="279">
        <f t="shared" si="57"/>
        <v>0</v>
      </c>
      <c r="AR154" s="279">
        <f t="shared" si="57"/>
        <v>0</v>
      </c>
      <c r="AS154" s="279">
        <f t="shared" si="57"/>
        <v>0</v>
      </c>
      <c r="AT154" s="279">
        <f t="shared" si="57"/>
        <v>0</v>
      </c>
      <c r="AU154" s="280">
        <f t="shared" si="50"/>
        <v>0</v>
      </c>
      <c r="AV154" s="280">
        <f t="shared" si="42"/>
        <v>0</v>
      </c>
      <c r="AW154" s="280">
        <f t="shared" si="42"/>
        <v>0</v>
      </c>
      <c r="AX154" s="280">
        <f t="shared" si="42"/>
        <v>0</v>
      </c>
      <c r="AY154" s="280">
        <f t="shared" si="42"/>
        <v>0</v>
      </c>
      <c r="AZ154" s="280">
        <f t="shared" si="54"/>
        <v>0</v>
      </c>
      <c r="BA154" s="280">
        <f t="shared" si="55"/>
        <v>0</v>
      </c>
      <c r="BB154" s="280">
        <f t="shared" si="56"/>
        <v>0</v>
      </c>
      <c r="BC154" s="280">
        <f t="shared" si="53"/>
        <v>0</v>
      </c>
      <c r="BD154" s="280">
        <f t="shared" si="53"/>
        <v>0</v>
      </c>
      <c r="BE154" s="280">
        <f t="shared" si="53"/>
        <v>0</v>
      </c>
      <c r="BF154" s="280">
        <f t="shared" si="53"/>
        <v>0</v>
      </c>
      <c r="BG154" s="280">
        <f t="shared" si="53"/>
        <v>0</v>
      </c>
      <c r="BH154" s="280">
        <f t="shared" si="53"/>
        <v>0</v>
      </c>
      <c r="BI154" s="280">
        <f t="shared" si="43"/>
        <v>0</v>
      </c>
      <c r="BJ154" s="280">
        <f t="shared" si="43"/>
        <v>0</v>
      </c>
      <c r="BK154" s="280">
        <f t="shared" si="43"/>
        <v>0</v>
      </c>
      <c r="BL154" s="279">
        <f t="shared" si="51"/>
        <v>0</v>
      </c>
    </row>
    <row r="155" spans="1:66" x14ac:dyDescent="0.25">
      <c r="A155" s="268" t="s">
        <v>619</v>
      </c>
      <c r="B155" s="175">
        <v>0</v>
      </c>
      <c r="C155" s="175">
        <v>0</v>
      </c>
      <c r="D155" s="272">
        <v>0</v>
      </c>
      <c r="E155" s="272">
        <v>0</v>
      </c>
      <c r="F155" s="272">
        <v>0</v>
      </c>
      <c r="G155" s="272">
        <v>0</v>
      </c>
      <c r="H155" s="272">
        <v>0</v>
      </c>
      <c r="I155" s="272">
        <v>0</v>
      </c>
      <c r="J155" s="272">
        <v>0</v>
      </c>
      <c r="K155" s="272">
        <v>0</v>
      </c>
      <c r="L155" s="272">
        <v>0</v>
      </c>
      <c r="M155" s="272">
        <v>0</v>
      </c>
      <c r="N155" s="272">
        <v>0</v>
      </c>
      <c r="O155" s="272">
        <v>0</v>
      </c>
      <c r="P155" s="272">
        <f t="shared" si="48"/>
        <v>0</v>
      </c>
      <c r="Q155" s="272">
        <v>0</v>
      </c>
      <c r="R155" s="272">
        <v>0</v>
      </c>
      <c r="S155" s="272">
        <v>0</v>
      </c>
      <c r="T155" s="272">
        <v>0</v>
      </c>
      <c r="U155" s="272">
        <v>0</v>
      </c>
      <c r="V155" s="272">
        <v>0</v>
      </c>
      <c r="W155" s="272">
        <v>0</v>
      </c>
      <c r="X155" s="272">
        <v>0</v>
      </c>
      <c r="Y155" s="272">
        <v>0</v>
      </c>
      <c r="Z155" s="272">
        <v>0</v>
      </c>
      <c r="AA155" s="272">
        <v>0</v>
      </c>
      <c r="AB155" s="272">
        <v>0</v>
      </c>
      <c r="AC155" s="272">
        <v>0</v>
      </c>
      <c r="AD155" s="272">
        <v>0</v>
      </c>
      <c r="AE155" s="272">
        <v>0</v>
      </c>
      <c r="AF155" s="272">
        <v>0</v>
      </c>
      <c r="AG155" s="170">
        <f t="shared" si="49"/>
        <v>0</v>
      </c>
      <c r="AI155" s="279">
        <f t="shared" si="47"/>
        <v>0</v>
      </c>
      <c r="AJ155" s="279">
        <f t="shared" si="47"/>
        <v>0</v>
      </c>
      <c r="AK155" s="279">
        <f t="shared" si="47"/>
        <v>0</v>
      </c>
      <c r="AL155" s="279">
        <f t="shared" si="47"/>
        <v>0</v>
      </c>
      <c r="AM155" s="279">
        <f t="shared" si="47"/>
        <v>0</v>
      </c>
      <c r="AN155" s="279">
        <f t="shared" si="47"/>
        <v>0</v>
      </c>
      <c r="AO155" s="279">
        <f t="shared" si="57"/>
        <v>0</v>
      </c>
      <c r="AP155" s="279">
        <f t="shared" si="57"/>
        <v>0</v>
      </c>
      <c r="AQ155" s="279">
        <f t="shared" si="57"/>
        <v>0</v>
      </c>
      <c r="AR155" s="279">
        <f t="shared" si="57"/>
        <v>0</v>
      </c>
      <c r="AS155" s="279">
        <f t="shared" si="57"/>
        <v>0</v>
      </c>
      <c r="AT155" s="279">
        <f t="shared" si="57"/>
        <v>0</v>
      </c>
      <c r="AU155" s="280">
        <f t="shared" si="50"/>
        <v>0</v>
      </c>
      <c r="AV155" s="280">
        <f t="shared" si="42"/>
        <v>0</v>
      </c>
      <c r="AW155" s="280">
        <f t="shared" si="42"/>
        <v>0</v>
      </c>
      <c r="AX155" s="280">
        <f t="shared" si="42"/>
        <v>0</v>
      </c>
      <c r="AY155" s="280">
        <f t="shared" si="42"/>
        <v>0</v>
      </c>
      <c r="AZ155" s="280">
        <f t="shared" si="54"/>
        <v>0</v>
      </c>
      <c r="BA155" s="280">
        <f t="shared" si="55"/>
        <v>0</v>
      </c>
      <c r="BB155" s="280">
        <f t="shared" si="56"/>
        <v>0</v>
      </c>
      <c r="BC155" s="280">
        <f t="shared" si="53"/>
        <v>0</v>
      </c>
      <c r="BD155" s="280">
        <f t="shared" si="53"/>
        <v>0</v>
      </c>
      <c r="BE155" s="280">
        <f t="shared" si="53"/>
        <v>0</v>
      </c>
      <c r="BF155" s="280">
        <f t="shared" si="53"/>
        <v>0</v>
      </c>
      <c r="BG155" s="280">
        <f t="shared" si="53"/>
        <v>0</v>
      </c>
      <c r="BH155" s="280">
        <f t="shared" si="53"/>
        <v>0</v>
      </c>
      <c r="BI155" s="280">
        <f t="shared" si="43"/>
        <v>0</v>
      </c>
      <c r="BJ155" s="280">
        <f t="shared" si="43"/>
        <v>0</v>
      </c>
      <c r="BK155" s="280">
        <f t="shared" si="43"/>
        <v>0</v>
      </c>
      <c r="BL155" s="279">
        <f t="shared" si="51"/>
        <v>0</v>
      </c>
    </row>
    <row r="156" spans="1:66" x14ac:dyDescent="0.25">
      <c r="A156" s="268" t="s">
        <v>620</v>
      </c>
      <c r="B156" s="175">
        <v>0</v>
      </c>
      <c r="C156" s="175">
        <v>0</v>
      </c>
      <c r="D156" s="272">
        <v>0</v>
      </c>
      <c r="E156" s="272">
        <v>0</v>
      </c>
      <c r="F156" s="272">
        <v>0</v>
      </c>
      <c r="G156" s="272">
        <v>0</v>
      </c>
      <c r="H156" s="272">
        <v>0</v>
      </c>
      <c r="I156" s="272">
        <v>0</v>
      </c>
      <c r="J156" s="272">
        <v>0</v>
      </c>
      <c r="K156" s="272">
        <v>0</v>
      </c>
      <c r="L156" s="272">
        <v>0</v>
      </c>
      <c r="M156" s="272">
        <v>0</v>
      </c>
      <c r="N156" s="272">
        <v>0</v>
      </c>
      <c r="O156" s="272">
        <v>0</v>
      </c>
      <c r="P156" s="272">
        <f t="shared" si="48"/>
        <v>0</v>
      </c>
      <c r="Q156" s="272">
        <v>0</v>
      </c>
      <c r="R156" s="272">
        <v>0</v>
      </c>
      <c r="S156" s="272">
        <v>0</v>
      </c>
      <c r="T156" s="272">
        <v>0</v>
      </c>
      <c r="U156" s="272">
        <v>0</v>
      </c>
      <c r="V156" s="272">
        <v>0</v>
      </c>
      <c r="W156" s="272">
        <v>0</v>
      </c>
      <c r="X156" s="272">
        <v>0</v>
      </c>
      <c r="Y156" s="272">
        <v>0</v>
      </c>
      <c r="Z156" s="272">
        <v>0</v>
      </c>
      <c r="AA156" s="272">
        <v>0</v>
      </c>
      <c r="AB156" s="272">
        <v>0</v>
      </c>
      <c r="AC156" s="272">
        <v>0</v>
      </c>
      <c r="AD156" s="272">
        <v>0</v>
      </c>
      <c r="AE156" s="272">
        <v>0</v>
      </c>
      <c r="AF156" s="272">
        <v>0</v>
      </c>
      <c r="AG156" s="170">
        <f t="shared" si="49"/>
        <v>0</v>
      </c>
      <c r="AI156" s="279">
        <f t="shared" si="47"/>
        <v>0</v>
      </c>
      <c r="AJ156" s="279">
        <f t="shared" si="47"/>
        <v>0</v>
      </c>
      <c r="AK156" s="279">
        <f t="shared" si="47"/>
        <v>0</v>
      </c>
      <c r="AL156" s="279">
        <f t="shared" si="47"/>
        <v>0</v>
      </c>
      <c r="AM156" s="279">
        <f t="shared" si="47"/>
        <v>0</v>
      </c>
      <c r="AN156" s="279">
        <f t="shared" si="47"/>
        <v>0</v>
      </c>
      <c r="AO156" s="279">
        <f t="shared" si="57"/>
        <v>0</v>
      </c>
      <c r="AP156" s="279">
        <f t="shared" si="57"/>
        <v>0</v>
      </c>
      <c r="AQ156" s="279">
        <f t="shared" si="57"/>
        <v>0</v>
      </c>
      <c r="AR156" s="279">
        <f t="shared" si="57"/>
        <v>0</v>
      </c>
      <c r="AS156" s="279">
        <f t="shared" si="57"/>
        <v>0</v>
      </c>
      <c r="AT156" s="279">
        <f t="shared" si="57"/>
        <v>0</v>
      </c>
      <c r="AU156" s="280">
        <f t="shared" si="50"/>
        <v>0</v>
      </c>
      <c r="AV156" s="280">
        <f t="shared" si="42"/>
        <v>0</v>
      </c>
      <c r="AW156" s="280">
        <f t="shared" si="42"/>
        <v>0</v>
      </c>
      <c r="AX156" s="280">
        <f t="shared" si="42"/>
        <v>0</v>
      </c>
      <c r="AY156" s="280">
        <f t="shared" si="42"/>
        <v>0</v>
      </c>
      <c r="AZ156" s="280">
        <f t="shared" si="54"/>
        <v>0</v>
      </c>
      <c r="BA156" s="280">
        <f t="shared" si="55"/>
        <v>0</v>
      </c>
      <c r="BB156" s="280">
        <f t="shared" si="56"/>
        <v>0</v>
      </c>
      <c r="BC156" s="280">
        <f t="shared" si="53"/>
        <v>0</v>
      </c>
      <c r="BD156" s="280">
        <f t="shared" si="53"/>
        <v>0</v>
      </c>
      <c r="BE156" s="280">
        <f t="shared" si="53"/>
        <v>0</v>
      </c>
      <c r="BF156" s="280">
        <f t="shared" si="53"/>
        <v>0</v>
      </c>
      <c r="BG156" s="280">
        <f t="shared" si="53"/>
        <v>0</v>
      </c>
      <c r="BH156" s="280">
        <f t="shared" si="53"/>
        <v>0</v>
      </c>
      <c r="BI156" s="280">
        <f t="shared" si="43"/>
        <v>0</v>
      </c>
      <c r="BJ156" s="280">
        <f t="shared" si="43"/>
        <v>0</v>
      </c>
      <c r="BK156" s="280">
        <f t="shared" si="43"/>
        <v>0</v>
      </c>
      <c r="BL156" s="279">
        <f t="shared" si="51"/>
        <v>0</v>
      </c>
    </row>
    <row r="157" spans="1:66" x14ac:dyDescent="0.25">
      <c r="A157" s="268" t="s">
        <v>621</v>
      </c>
      <c r="B157" s="175">
        <v>0</v>
      </c>
      <c r="C157" s="175">
        <v>0</v>
      </c>
      <c r="D157" s="272">
        <v>0</v>
      </c>
      <c r="E157" s="272">
        <v>0</v>
      </c>
      <c r="F157" s="272">
        <v>0</v>
      </c>
      <c r="G157" s="272">
        <v>0</v>
      </c>
      <c r="H157" s="272">
        <v>0</v>
      </c>
      <c r="I157" s="272">
        <v>0</v>
      </c>
      <c r="J157" s="272">
        <v>0</v>
      </c>
      <c r="K157" s="272">
        <v>0</v>
      </c>
      <c r="L157" s="272">
        <v>0</v>
      </c>
      <c r="M157" s="272">
        <v>0</v>
      </c>
      <c r="N157" s="272">
        <v>0</v>
      </c>
      <c r="O157" s="272">
        <v>0</v>
      </c>
      <c r="P157" s="272">
        <f t="shared" si="48"/>
        <v>0</v>
      </c>
      <c r="Q157" s="272">
        <v>0</v>
      </c>
      <c r="R157" s="272">
        <v>0</v>
      </c>
      <c r="S157" s="272">
        <v>0</v>
      </c>
      <c r="T157" s="272">
        <v>0</v>
      </c>
      <c r="U157" s="272">
        <v>0</v>
      </c>
      <c r="V157" s="272">
        <v>0</v>
      </c>
      <c r="W157" s="272">
        <v>0</v>
      </c>
      <c r="X157" s="272">
        <v>0</v>
      </c>
      <c r="Y157" s="272">
        <v>0</v>
      </c>
      <c r="Z157" s="272">
        <v>0</v>
      </c>
      <c r="AA157" s="272">
        <v>0</v>
      </c>
      <c r="AB157" s="272">
        <v>0</v>
      </c>
      <c r="AC157" s="272">
        <v>0</v>
      </c>
      <c r="AD157" s="272">
        <v>0</v>
      </c>
      <c r="AE157" s="272">
        <v>0</v>
      </c>
      <c r="AF157" s="272">
        <v>0</v>
      </c>
      <c r="AG157" s="170">
        <f t="shared" si="49"/>
        <v>0</v>
      </c>
      <c r="AI157" s="279">
        <f t="shared" si="47"/>
        <v>0</v>
      </c>
      <c r="AJ157" s="279">
        <f t="shared" si="47"/>
        <v>0</v>
      </c>
      <c r="AK157" s="279">
        <f t="shared" si="47"/>
        <v>0</v>
      </c>
      <c r="AL157" s="279">
        <f t="shared" si="47"/>
        <v>0</v>
      </c>
      <c r="AM157" s="279">
        <f t="shared" si="47"/>
        <v>0</v>
      </c>
      <c r="AN157" s="279">
        <f t="shared" si="47"/>
        <v>0</v>
      </c>
      <c r="AO157" s="279">
        <f t="shared" si="57"/>
        <v>0</v>
      </c>
      <c r="AP157" s="279">
        <f t="shared" si="57"/>
        <v>0</v>
      </c>
      <c r="AQ157" s="279">
        <f t="shared" si="57"/>
        <v>0</v>
      </c>
      <c r="AR157" s="279">
        <f t="shared" si="57"/>
        <v>0</v>
      </c>
      <c r="AS157" s="279">
        <f t="shared" si="57"/>
        <v>0</v>
      </c>
      <c r="AT157" s="279">
        <f t="shared" si="57"/>
        <v>0</v>
      </c>
      <c r="AU157" s="280">
        <f t="shared" si="50"/>
        <v>0</v>
      </c>
      <c r="AV157" s="280">
        <f t="shared" si="42"/>
        <v>0</v>
      </c>
      <c r="AW157" s="280">
        <f t="shared" si="42"/>
        <v>0</v>
      </c>
      <c r="AX157" s="280">
        <f t="shared" si="42"/>
        <v>0</v>
      </c>
      <c r="AY157" s="280">
        <f t="shared" si="42"/>
        <v>0</v>
      </c>
      <c r="AZ157" s="280">
        <f t="shared" si="54"/>
        <v>0</v>
      </c>
      <c r="BA157" s="280">
        <f t="shared" si="55"/>
        <v>0</v>
      </c>
      <c r="BB157" s="280">
        <f t="shared" si="56"/>
        <v>0</v>
      </c>
      <c r="BC157" s="280">
        <f t="shared" si="53"/>
        <v>0</v>
      </c>
      <c r="BD157" s="280">
        <f t="shared" si="53"/>
        <v>0</v>
      </c>
      <c r="BE157" s="280">
        <f t="shared" si="53"/>
        <v>0</v>
      </c>
      <c r="BF157" s="280">
        <f t="shared" si="53"/>
        <v>0</v>
      </c>
      <c r="BG157" s="280">
        <f t="shared" si="53"/>
        <v>0</v>
      </c>
      <c r="BH157" s="280">
        <f t="shared" si="53"/>
        <v>0</v>
      </c>
      <c r="BI157" s="280">
        <f t="shared" si="43"/>
        <v>0</v>
      </c>
      <c r="BJ157" s="280">
        <f t="shared" si="43"/>
        <v>0</v>
      </c>
      <c r="BK157" s="280">
        <f t="shared" si="43"/>
        <v>0</v>
      </c>
      <c r="BL157" s="279">
        <f t="shared" si="51"/>
        <v>0</v>
      </c>
    </row>
    <row r="158" spans="1:66" x14ac:dyDescent="0.25">
      <c r="A158" s="268" t="s">
        <v>622</v>
      </c>
      <c r="B158" s="175">
        <v>0</v>
      </c>
      <c r="C158" s="175">
        <v>0</v>
      </c>
      <c r="D158" s="272">
        <v>0</v>
      </c>
      <c r="E158" s="272">
        <v>0</v>
      </c>
      <c r="F158" s="272">
        <v>0</v>
      </c>
      <c r="G158" s="272">
        <v>0</v>
      </c>
      <c r="H158" s="272">
        <v>0</v>
      </c>
      <c r="I158" s="272">
        <v>0</v>
      </c>
      <c r="J158" s="272">
        <v>0</v>
      </c>
      <c r="K158" s="272">
        <v>0</v>
      </c>
      <c r="L158" s="272">
        <v>0</v>
      </c>
      <c r="M158" s="272">
        <v>0</v>
      </c>
      <c r="N158" s="272">
        <v>0</v>
      </c>
      <c r="O158" s="272">
        <v>0</v>
      </c>
      <c r="P158" s="272">
        <f t="shared" si="48"/>
        <v>0</v>
      </c>
      <c r="Q158" s="272">
        <v>0</v>
      </c>
      <c r="R158" s="272">
        <v>0</v>
      </c>
      <c r="S158" s="272">
        <v>0</v>
      </c>
      <c r="T158" s="272">
        <v>0</v>
      </c>
      <c r="U158" s="272">
        <v>0</v>
      </c>
      <c r="V158" s="272">
        <v>0</v>
      </c>
      <c r="W158" s="272">
        <v>0</v>
      </c>
      <c r="X158" s="272">
        <v>0</v>
      </c>
      <c r="Y158" s="272">
        <v>0</v>
      </c>
      <c r="Z158" s="272">
        <v>0</v>
      </c>
      <c r="AA158" s="272">
        <v>0</v>
      </c>
      <c r="AB158" s="272">
        <v>0</v>
      </c>
      <c r="AC158" s="272">
        <v>0</v>
      </c>
      <c r="AD158" s="272">
        <v>0</v>
      </c>
      <c r="AE158" s="272">
        <v>0</v>
      </c>
      <c r="AF158" s="272">
        <v>0</v>
      </c>
      <c r="AG158" s="170">
        <f t="shared" si="49"/>
        <v>0</v>
      </c>
      <c r="AI158" s="279">
        <f t="shared" si="47"/>
        <v>0</v>
      </c>
      <c r="AJ158" s="279">
        <f t="shared" si="47"/>
        <v>0</v>
      </c>
      <c r="AK158" s="279">
        <f t="shared" si="47"/>
        <v>0</v>
      </c>
      <c r="AL158" s="279">
        <f t="shared" si="47"/>
        <v>0</v>
      </c>
      <c r="AM158" s="279">
        <f t="shared" si="47"/>
        <v>0</v>
      </c>
      <c r="AN158" s="279">
        <f t="shared" si="47"/>
        <v>0</v>
      </c>
      <c r="AO158" s="279">
        <f t="shared" si="57"/>
        <v>0</v>
      </c>
      <c r="AP158" s="279">
        <f t="shared" si="57"/>
        <v>0</v>
      </c>
      <c r="AQ158" s="279">
        <f t="shared" si="57"/>
        <v>0</v>
      </c>
      <c r="AR158" s="279">
        <f t="shared" si="57"/>
        <v>0</v>
      </c>
      <c r="AS158" s="279">
        <f t="shared" si="57"/>
        <v>0</v>
      </c>
      <c r="AT158" s="279">
        <f t="shared" si="57"/>
        <v>0</v>
      </c>
      <c r="AU158" s="280">
        <f t="shared" si="50"/>
        <v>0</v>
      </c>
      <c r="AV158" s="280">
        <f t="shared" si="42"/>
        <v>0</v>
      </c>
      <c r="AW158" s="280">
        <f t="shared" si="42"/>
        <v>0</v>
      </c>
      <c r="AX158" s="280">
        <f t="shared" si="42"/>
        <v>0</v>
      </c>
      <c r="AY158" s="280">
        <f t="shared" si="42"/>
        <v>0</v>
      </c>
      <c r="AZ158" s="280">
        <f t="shared" si="54"/>
        <v>0</v>
      </c>
      <c r="BA158" s="280">
        <f t="shared" si="55"/>
        <v>0</v>
      </c>
      <c r="BB158" s="280">
        <f t="shared" si="56"/>
        <v>0</v>
      </c>
      <c r="BC158" s="280">
        <f t="shared" si="53"/>
        <v>0</v>
      </c>
      <c r="BD158" s="280">
        <f t="shared" si="53"/>
        <v>0</v>
      </c>
      <c r="BE158" s="280">
        <f t="shared" si="53"/>
        <v>0</v>
      </c>
      <c r="BF158" s="280">
        <f t="shared" si="53"/>
        <v>0</v>
      </c>
      <c r="BG158" s="280">
        <f t="shared" si="53"/>
        <v>0</v>
      </c>
      <c r="BH158" s="280">
        <f t="shared" si="53"/>
        <v>0</v>
      </c>
      <c r="BI158" s="280">
        <f t="shared" si="43"/>
        <v>0</v>
      </c>
      <c r="BJ158" s="280">
        <f t="shared" si="43"/>
        <v>0</v>
      </c>
      <c r="BK158" s="280">
        <f t="shared" si="43"/>
        <v>0</v>
      </c>
      <c r="BL158" s="279">
        <f t="shared" si="51"/>
        <v>0</v>
      </c>
    </row>
    <row r="159" spans="1:66" x14ac:dyDescent="0.25">
      <c r="A159" s="268" t="s">
        <v>623</v>
      </c>
      <c r="B159" s="175">
        <v>0</v>
      </c>
      <c r="C159" s="175">
        <v>0</v>
      </c>
      <c r="D159" s="272">
        <v>0</v>
      </c>
      <c r="E159" s="272">
        <v>0</v>
      </c>
      <c r="F159" s="272">
        <v>0</v>
      </c>
      <c r="G159" s="272">
        <v>0</v>
      </c>
      <c r="H159" s="272">
        <v>0</v>
      </c>
      <c r="I159" s="272">
        <v>0</v>
      </c>
      <c r="J159" s="272">
        <v>0</v>
      </c>
      <c r="K159" s="272">
        <v>0</v>
      </c>
      <c r="L159" s="272">
        <v>0</v>
      </c>
      <c r="M159" s="272">
        <v>0</v>
      </c>
      <c r="N159" s="272">
        <v>0</v>
      </c>
      <c r="O159" s="272">
        <v>0</v>
      </c>
      <c r="P159" s="272">
        <f t="shared" si="48"/>
        <v>0</v>
      </c>
      <c r="Q159" s="272">
        <v>0</v>
      </c>
      <c r="R159" s="272">
        <v>0</v>
      </c>
      <c r="S159" s="272">
        <v>0</v>
      </c>
      <c r="T159" s="272">
        <v>0</v>
      </c>
      <c r="U159" s="272">
        <v>0</v>
      </c>
      <c r="V159" s="272">
        <v>0</v>
      </c>
      <c r="W159" s="272">
        <v>0</v>
      </c>
      <c r="X159" s="272">
        <v>0</v>
      </c>
      <c r="Y159" s="272">
        <v>0</v>
      </c>
      <c r="Z159" s="272">
        <v>0</v>
      </c>
      <c r="AA159" s="272">
        <v>0</v>
      </c>
      <c r="AB159" s="272">
        <v>0</v>
      </c>
      <c r="AC159" s="272">
        <v>0</v>
      </c>
      <c r="AD159" s="272">
        <v>0</v>
      </c>
      <c r="AE159" s="272">
        <v>0</v>
      </c>
      <c r="AF159" s="272">
        <v>0</v>
      </c>
      <c r="AG159" s="170">
        <f t="shared" si="49"/>
        <v>0</v>
      </c>
      <c r="AI159" s="279">
        <f t="shared" si="47"/>
        <v>0</v>
      </c>
      <c r="AJ159" s="279">
        <f t="shared" si="47"/>
        <v>0</v>
      </c>
      <c r="AK159" s="279">
        <f t="shared" si="47"/>
        <v>0</v>
      </c>
      <c r="AL159" s="279">
        <f t="shared" si="47"/>
        <v>0</v>
      </c>
      <c r="AM159" s="279">
        <f t="shared" si="47"/>
        <v>0</v>
      </c>
      <c r="AN159" s="279">
        <f t="shared" si="47"/>
        <v>0</v>
      </c>
      <c r="AO159" s="279">
        <f t="shared" si="57"/>
        <v>0</v>
      </c>
      <c r="AP159" s="279">
        <f t="shared" si="57"/>
        <v>0</v>
      </c>
      <c r="AQ159" s="279">
        <f t="shared" si="57"/>
        <v>0</v>
      </c>
      <c r="AR159" s="279">
        <f t="shared" si="57"/>
        <v>0</v>
      </c>
      <c r="AS159" s="279">
        <f t="shared" si="57"/>
        <v>0</v>
      </c>
      <c r="AT159" s="279">
        <f t="shared" si="57"/>
        <v>0</v>
      </c>
      <c r="AU159" s="280">
        <f t="shared" si="50"/>
        <v>0</v>
      </c>
      <c r="AV159" s="280">
        <f t="shared" si="42"/>
        <v>0</v>
      </c>
      <c r="AW159" s="280">
        <f t="shared" si="42"/>
        <v>0</v>
      </c>
      <c r="AX159" s="280">
        <f t="shared" si="42"/>
        <v>0</v>
      </c>
      <c r="AY159" s="280">
        <f t="shared" si="42"/>
        <v>0</v>
      </c>
      <c r="AZ159" s="280">
        <f t="shared" si="54"/>
        <v>0</v>
      </c>
      <c r="BA159" s="280">
        <f t="shared" si="55"/>
        <v>0</v>
      </c>
      <c r="BB159" s="280">
        <f t="shared" si="56"/>
        <v>0</v>
      </c>
      <c r="BC159" s="280">
        <f t="shared" si="53"/>
        <v>0</v>
      </c>
      <c r="BD159" s="280">
        <f t="shared" si="53"/>
        <v>0</v>
      </c>
      <c r="BE159" s="280">
        <f t="shared" si="53"/>
        <v>0</v>
      </c>
      <c r="BF159" s="280">
        <f t="shared" si="53"/>
        <v>0</v>
      </c>
      <c r="BG159" s="280">
        <f t="shared" si="53"/>
        <v>0</v>
      </c>
      <c r="BH159" s="280">
        <f t="shared" si="53"/>
        <v>0</v>
      </c>
      <c r="BI159" s="280">
        <f t="shared" si="43"/>
        <v>0</v>
      </c>
      <c r="BJ159" s="280">
        <f t="shared" si="43"/>
        <v>0</v>
      </c>
      <c r="BK159" s="280">
        <f t="shared" si="43"/>
        <v>0</v>
      </c>
      <c r="BL159" s="279">
        <f t="shared" si="51"/>
        <v>0</v>
      </c>
    </row>
    <row r="160" spans="1:66" x14ac:dyDescent="0.25">
      <c r="A160" s="268" t="s">
        <v>225</v>
      </c>
      <c r="B160" s="175">
        <v>2.6800000000000001E-2</v>
      </c>
      <c r="C160" s="175">
        <v>2.52E-2</v>
      </c>
      <c r="D160" s="272">
        <v>11380919.199999999</v>
      </c>
      <c r="E160" s="272">
        <v>11380919.199999999</v>
      </c>
      <c r="F160" s="272">
        <v>11380919.199999999</v>
      </c>
      <c r="G160" s="272">
        <v>11380919.199999999</v>
      </c>
      <c r="H160" s="272">
        <v>11380919.199999999</v>
      </c>
      <c r="I160" s="272">
        <v>11380919.199999999</v>
      </c>
      <c r="J160" s="272">
        <v>11380919.199999999</v>
      </c>
      <c r="K160" s="272">
        <v>11380919.199999999</v>
      </c>
      <c r="L160" s="272">
        <v>11380919.199999999</v>
      </c>
      <c r="M160" s="272">
        <v>11380919.199999999</v>
      </c>
      <c r="N160" s="272">
        <v>11380919.199999999</v>
      </c>
      <c r="O160" s="272">
        <v>11380919.199999999</v>
      </c>
      <c r="P160" s="272">
        <f t="shared" si="48"/>
        <v>136571030.40000001</v>
      </c>
      <c r="Q160" s="272">
        <v>11380919.199999999</v>
      </c>
      <c r="R160" s="272">
        <v>5749084.7649999997</v>
      </c>
      <c r="S160" s="272">
        <v>117250.33000000007</v>
      </c>
      <c r="T160" s="272">
        <v>117250.33000000007</v>
      </c>
      <c r="U160" s="272">
        <v>117250.33000000007</v>
      </c>
      <c r="V160" s="272">
        <v>117250.33000000007</v>
      </c>
      <c r="W160" s="272">
        <v>117250.33000000007</v>
      </c>
      <c r="X160" s="272">
        <v>117250.33000000007</v>
      </c>
      <c r="Y160" s="272">
        <v>117250.33000000007</v>
      </c>
      <c r="Z160" s="272">
        <v>117250.33000000007</v>
      </c>
      <c r="AA160" s="272">
        <v>117250.33000000007</v>
      </c>
      <c r="AB160" s="272">
        <v>117250.33000000007</v>
      </c>
      <c r="AC160" s="272">
        <v>117250.33000000007</v>
      </c>
      <c r="AD160" s="272">
        <v>117250.33000000007</v>
      </c>
      <c r="AE160" s="272">
        <v>117250.33000000007</v>
      </c>
      <c r="AF160" s="272">
        <v>117250.33000000007</v>
      </c>
      <c r="AG160" s="170">
        <f t="shared" si="49"/>
        <v>1407003.9600000009</v>
      </c>
      <c r="AI160" s="279">
        <f t="shared" si="47"/>
        <v>25417.39</v>
      </c>
      <c r="AJ160" s="279">
        <f t="shared" si="47"/>
        <v>25417.39</v>
      </c>
      <c r="AK160" s="279">
        <f t="shared" si="47"/>
        <v>25417.39</v>
      </c>
      <c r="AL160" s="279">
        <f t="shared" si="47"/>
        <v>25417.39</v>
      </c>
      <c r="AM160" s="279">
        <f t="shared" si="47"/>
        <v>25417.39</v>
      </c>
      <c r="AN160" s="279">
        <f t="shared" si="47"/>
        <v>25417.39</v>
      </c>
      <c r="AO160" s="279">
        <f t="shared" si="57"/>
        <v>25417.39</v>
      </c>
      <c r="AP160" s="279">
        <f t="shared" si="57"/>
        <v>25417.39</v>
      </c>
      <c r="AQ160" s="279">
        <f t="shared" si="57"/>
        <v>25417.39</v>
      </c>
      <c r="AR160" s="279">
        <f t="shared" si="57"/>
        <v>25417.39</v>
      </c>
      <c r="AS160" s="279">
        <f t="shared" si="57"/>
        <v>25417.39</v>
      </c>
      <c r="AT160" s="279">
        <f t="shared" si="57"/>
        <v>25417.39</v>
      </c>
      <c r="AU160" s="280">
        <f t="shared" si="50"/>
        <v>305008.68000000005</v>
      </c>
      <c r="AV160" s="280">
        <f t="shared" si="42"/>
        <v>25417.39</v>
      </c>
      <c r="AW160" s="280">
        <f t="shared" si="42"/>
        <v>12839.62</v>
      </c>
      <c r="AX160" s="280">
        <f t="shared" si="42"/>
        <v>261.86</v>
      </c>
      <c r="AY160" s="280">
        <f t="shared" si="42"/>
        <v>261.86</v>
      </c>
      <c r="AZ160" s="280">
        <f t="shared" si="54"/>
        <v>246.23</v>
      </c>
      <c r="BA160" s="280">
        <f t="shared" si="55"/>
        <v>246.23</v>
      </c>
      <c r="BB160" s="280">
        <f t="shared" si="56"/>
        <v>246.23</v>
      </c>
      <c r="BC160" s="280">
        <f t="shared" si="53"/>
        <v>246.23</v>
      </c>
      <c r="BD160" s="280">
        <f t="shared" si="53"/>
        <v>246.23</v>
      </c>
      <c r="BE160" s="280">
        <f t="shared" si="53"/>
        <v>246.23</v>
      </c>
      <c r="BF160" s="280">
        <f t="shared" si="53"/>
        <v>246.23</v>
      </c>
      <c r="BG160" s="280">
        <f t="shared" si="53"/>
        <v>246.23</v>
      </c>
      <c r="BH160" s="280">
        <f t="shared" si="53"/>
        <v>246.23</v>
      </c>
      <c r="BI160" s="280">
        <f t="shared" si="43"/>
        <v>246.23</v>
      </c>
      <c r="BJ160" s="280">
        <f t="shared" si="43"/>
        <v>246.23</v>
      </c>
      <c r="BK160" s="280">
        <f t="shared" si="43"/>
        <v>246.23</v>
      </c>
      <c r="BL160" s="279">
        <f t="shared" si="51"/>
        <v>2954.7599999999998</v>
      </c>
    </row>
    <row r="161" spans="1:64" x14ac:dyDescent="0.25">
      <c r="A161" s="268" t="s">
        <v>226</v>
      </c>
      <c r="B161" s="175">
        <v>1.7299999999999999E-2</v>
      </c>
      <c r="C161" s="175">
        <v>1.6199999999999999E-2</v>
      </c>
      <c r="D161" s="272">
        <v>13703060.560000001</v>
      </c>
      <c r="E161" s="272">
        <v>13703067.720000001</v>
      </c>
      <c r="F161" s="272">
        <v>13703074.880000001</v>
      </c>
      <c r="G161" s="272">
        <v>13703074.880000001</v>
      </c>
      <c r="H161" s="272">
        <v>13703074.880000001</v>
      </c>
      <c r="I161" s="272">
        <v>13782580.710000001</v>
      </c>
      <c r="J161" s="272">
        <v>13862086.530000001</v>
      </c>
      <c r="K161" s="272">
        <v>13862086.530000001</v>
      </c>
      <c r="L161" s="272">
        <v>13862086.530000001</v>
      </c>
      <c r="M161" s="272">
        <v>13862086.530000001</v>
      </c>
      <c r="N161" s="272">
        <v>13862086.530000001</v>
      </c>
      <c r="O161" s="272">
        <v>13862086.530000001</v>
      </c>
      <c r="P161" s="272">
        <f t="shared" si="48"/>
        <v>165470452.81</v>
      </c>
      <c r="Q161" s="272">
        <v>13862086.530000001</v>
      </c>
      <c r="R161" s="272">
        <v>7127934.3400000008</v>
      </c>
      <c r="S161" s="272">
        <v>393782.15000000037</v>
      </c>
      <c r="T161" s="272">
        <v>393782.15000000037</v>
      </c>
      <c r="U161" s="272">
        <v>393782.15000000037</v>
      </c>
      <c r="V161" s="272">
        <v>393782.15000000037</v>
      </c>
      <c r="W161" s="272">
        <v>393782.15000000037</v>
      </c>
      <c r="X161" s="272">
        <v>393782.15000000037</v>
      </c>
      <c r="Y161" s="272">
        <v>393782.15000000037</v>
      </c>
      <c r="Z161" s="272">
        <v>393782.15000000037</v>
      </c>
      <c r="AA161" s="272">
        <v>393782.15000000037</v>
      </c>
      <c r="AB161" s="272">
        <v>393782.15000000037</v>
      </c>
      <c r="AC161" s="272">
        <v>393782.15000000037</v>
      </c>
      <c r="AD161" s="272">
        <v>393782.15000000037</v>
      </c>
      <c r="AE161" s="272">
        <v>393782.15000000037</v>
      </c>
      <c r="AF161" s="272">
        <v>393782.15000000037</v>
      </c>
      <c r="AG161" s="170">
        <f t="shared" si="49"/>
        <v>4725385.8000000045</v>
      </c>
      <c r="AI161" s="279">
        <f t="shared" si="47"/>
        <v>19755.25</v>
      </c>
      <c r="AJ161" s="279">
        <f t="shared" si="47"/>
        <v>19755.259999999998</v>
      </c>
      <c r="AK161" s="279">
        <f t="shared" si="47"/>
        <v>19755.27</v>
      </c>
      <c r="AL161" s="279">
        <f t="shared" si="47"/>
        <v>19755.27</v>
      </c>
      <c r="AM161" s="279">
        <f t="shared" si="47"/>
        <v>19755.27</v>
      </c>
      <c r="AN161" s="279">
        <f t="shared" si="47"/>
        <v>19869.89</v>
      </c>
      <c r="AO161" s="279">
        <f t="shared" si="57"/>
        <v>19984.509999999998</v>
      </c>
      <c r="AP161" s="279">
        <f t="shared" si="57"/>
        <v>19984.509999999998</v>
      </c>
      <c r="AQ161" s="279">
        <f t="shared" si="57"/>
        <v>19984.509999999998</v>
      </c>
      <c r="AR161" s="279">
        <f t="shared" si="57"/>
        <v>19984.509999999998</v>
      </c>
      <c r="AS161" s="279">
        <f t="shared" si="57"/>
        <v>19984.509999999998</v>
      </c>
      <c r="AT161" s="279">
        <f t="shared" si="57"/>
        <v>19984.509999999998</v>
      </c>
      <c r="AU161" s="280">
        <f t="shared" si="50"/>
        <v>238553.27000000005</v>
      </c>
      <c r="AV161" s="280">
        <f t="shared" si="42"/>
        <v>19984.509999999998</v>
      </c>
      <c r="AW161" s="280">
        <f t="shared" si="42"/>
        <v>10276.11</v>
      </c>
      <c r="AX161" s="280">
        <f t="shared" si="42"/>
        <v>567.70000000000005</v>
      </c>
      <c r="AY161" s="280">
        <f t="shared" si="42"/>
        <v>567.70000000000005</v>
      </c>
      <c r="AZ161" s="280">
        <f t="shared" si="54"/>
        <v>531.61</v>
      </c>
      <c r="BA161" s="280">
        <f t="shared" si="55"/>
        <v>531.61</v>
      </c>
      <c r="BB161" s="280">
        <f t="shared" si="56"/>
        <v>531.61</v>
      </c>
      <c r="BC161" s="280">
        <f t="shared" si="53"/>
        <v>531.61</v>
      </c>
      <c r="BD161" s="280">
        <f t="shared" si="53"/>
        <v>531.61</v>
      </c>
      <c r="BE161" s="280">
        <f t="shared" si="53"/>
        <v>531.61</v>
      </c>
      <c r="BF161" s="280">
        <f t="shared" si="53"/>
        <v>531.61</v>
      </c>
      <c r="BG161" s="280">
        <f t="shared" si="53"/>
        <v>531.61</v>
      </c>
      <c r="BH161" s="280">
        <f t="shared" si="53"/>
        <v>531.61</v>
      </c>
      <c r="BI161" s="280">
        <f t="shared" si="43"/>
        <v>531.61</v>
      </c>
      <c r="BJ161" s="280">
        <f t="shared" si="43"/>
        <v>531.61</v>
      </c>
      <c r="BK161" s="280">
        <f t="shared" si="43"/>
        <v>531.61</v>
      </c>
      <c r="BL161" s="279">
        <f t="shared" si="51"/>
        <v>6379.3199999999988</v>
      </c>
    </row>
    <row r="162" spans="1:64" x14ac:dyDescent="0.25">
      <c r="A162" s="268" t="s">
        <v>227</v>
      </c>
      <c r="B162" s="175">
        <v>1.7299999999999999E-2</v>
      </c>
      <c r="C162" s="294">
        <v>4.99E-2</v>
      </c>
      <c r="D162" s="272">
        <v>45797966.32</v>
      </c>
      <c r="E162" s="272">
        <v>45798011.82</v>
      </c>
      <c r="F162" s="272">
        <v>45797340.479999997</v>
      </c>
      <c r="G162" s="272">
        <v>45797340.479999997</v>
      </c>
      <c r="H162" s="272">
        <v>45797340.479999997</v>
      </c>
      <c r="I162" s="272">
        <v>45819219.469999999</v>
      </c>
      <c r="J162" s="272">
        <v>45841098.449999996</v>
      </c>
      <c r="K162" s="272">
        <v>45841098.449999996</v>
      </c>
      <c r="L162" s="272">
        <v>45841098.449999996</v>
      </c>
      <c r="M162" s="272">
        <v>45841098.449999996</v>
      </c>
      <c r="N162" s="272">
        <v>45841098.449999996</v>
      </c>
      <c r="O162" s="272">
        <v>45841098.449999996</v>
      </c>
      <c r="P162" s="272">
        <f t="shared" si="48"/>
        <v>549853809.74999988</v>
      </c>
      <c r="Q162" s="272">
        <v>45841098.449999996</v>
      </c>
      <c r="R162" s="272">
        <v>45841098.449999996</v>
      </c>
      <c r="S162" s="272">
        <v>45841098.449999996</v>
      </c>
      <c r="T162" s="272">
        <v>45841098.449999996</v>
      </c>
      <c r="U162" s="272">
        <v>45841098.449999996</v>
      </c>
      <c r="V162" s="272">
        <v>45841098.449999996</v>
      </c>
      <c r="W162" s="272">
        <v>45841098.449999996</v>
      </c>
      <c r="X162" s="272">
        <v>45841098.449999996</v>
      </c>
      <c r="Y162" s="272">
        <v>45841098.449999996</v>
      </c>
      <c r="Z162" s="272">
        <v>45841098.449999996</v>
      </c>
      <c r="AA162" s="272">
        <v>45841098.449999996</v>
      </c>
      <c r="AB162" s="272">
        <v>49190943.499999993</v>
      </c>
      <c r="AC162" s="272">
        <v>52540788.549999997</v>
      </c>
      <c r="AD162" s="272">
        <v>52540788.549999997</v>
      </c>
      <c r="AE162" s="272">
        <v>52540788.549999997</v>
      </c>
      <c r="AF162" s="272">
        <v>52540788.549999997</v>
      </c>
      <c r="AG162" s="170">
        <f t="shared" si="49"/>
        <v>580241786.85000002</v>
      </c>
      <c r="AI162" s="279">
        <f t="shared" si="47"/>
        <v>66025.399999999994</v>
      </c>
      <c r="AJ162" s="279">
        <f t="shared" si="47"/>
        <v>66025.47</v>
      </c>
      <c r="AK162" s="279">
        <f t="shared" si="47"/>
        <v>66024.5</v>
      </c>
      <c r="AL162" s="279">
        <f t="shared" si="47"/>
        <v>66024.5</v>
      </c>
      <c r="AM162" s="279">
        <f t="shared" si="47"/>
        <v>66024.5</v>
      </c>
      <c r="AN162" s="279">
        <f t="shared" si="47"/>
        <v>66056.039999999994</v>
      </c>
      <c r="AO162" s="279">
        <f t="shared" si="57"/>
        <v>66087.58</v>
      </c>
      <c r="AP162" s="279">
        <f t="shared" si="57"/>
        <v>66087.58</v>
      </c>
      <c r="AQ162" s="279">
        <f t="shared" si="57"/>
        <v>66087.58</v>
      </c>
      <c r="AR162" s="279">
        <f t="shared" si="57"/>
        <v>66087.58</v>
      </c>
      <c r="AS162" s="279">
        <f t="shared" si="57"/>
        <v>66087.58</v>
      </c>
      <c r="AT162" s="279">
        <f t="shared" si="57"/>
        <v>66087.58</v>
      </c>
      <c r="AU162" s="280">
        <f t="shared" si="50"/>
        <v>792705.88999999978</v>
      </c>
      <c r="AV162" s="280">
        <f t="shared" si="42"/>
        <v>66087.58</v>
      </c>
      <c r="AW162" s="280">
        <f t="shared" si="42"/>
        <v>66087.58</v>
      </c>
      <c r="AX162" s="280">
        <f t="shared" si="42"/>
        <v>66087.58</v>
      </c>
      <c r="AY162" s="280">
        <f t="shared" si="42"/>
        <v>66087.58</v>
      </c>
      <c r="AZ162" s="280">
        <f t="shared" si="54"/>
        <v>190622.57</v>
      </c>
      <c r="BA162" s="280">
        <f t="shared" si="55"/>
        <v>190622.57</v>
      </c>
      <c r="BB162" s="280">
        <f t="shared" si="56"/>
        <v>190622.57</v>
      </c>
      <c r="BC162" s="280">
        <f t="shared" si="53"/>
        <v>190622.57</v>
      </c>
      <c r="BD162" s="280">
        <f t="shared" si="53"/>
        <v>190622.57</v>
      </c>
      <c r="BE162" s="280">
        <f t="shared" si="53"/>
        <v>190622.57</v>
      </c>
      <c r="BF162" s="280">
        <f t="shared" si="53"/>
        <v>190622.57</v>
      </c>
      <c r="BG162" s="280">
        <f t="shared" si="53"/>
        <v>204552.34</v>
      </c>
      <c r="BH162" s="280">
        <f t="shared" si="53"/>
        <v>218482.11</v>
      </c>
      <c r="BI162" s="280">
        <f t="shared" si="43"/>
        <v>218482.11</v>
      </c>
      <c r="BJ162" s="280">
        <f t="shared" si="43"/>
        <v>218482.11</v>
      </c>
      <c r="BK162" s="280">
        <f t="shared" si="43"/>
        <v>218482.11</v>
      </c>
      <c r="BL162" s="279">
        <f t="shared" si="51"/>
        <v>2412838.77</v>
      </c>
    </row>
    <row r="163" spans="1:64" x14ac:dyDescent="0.25">
      <c r="A163" s="268" t="s">
        <v>228</v>
      </c>
      <c r="B163" s="175">
        <v>2.6000000000000002E-2</v>
      </c>
      <c r="C163" s="294">
        <v>2.53E-2</v>
      </c>
      <c r="D163" s="272">
        <v>40327999.450000003</v>
      </c>
      <c r="E163" s="272">
        <v>40328257.469999999</v>
      </c>
      <c r="F163" s="272">
        <v>40328257.469999999</v>
      </c>
      <c r="G163" s="272">
        <v>40328257.469999999</v>
      </c>
      <c r="H163" s="272">
        <v>40909722.109999999</v>
      </c>
      <c r="I163" s="272">
        <v>41491196.659999996</v>
      </c>
      <c r="J163" s="272">
        <v>41491206.57</v>
      </c>
      <c r="K163" s="272">
        <v>41630138.68</v>
      </c>
      <c r="L163" s="272">
        <v>41769070.789999999</v>
      </c>
      <c r="M163" s="272">
        <v>41770588.335000001</v>
      </c>
      <c r="N163" s="272">
        <v>41772105.880000003</v>
      </c>
      <c r="O163" s="272">
        <v>41772105.880000003</v>
      </c>
      <c r="P163" s="272">
        <f t="shared" si="48"/>
        <v>493918906.76500005</v>
      </c>
      <c r="Q163" s="272">
        <v>41772105.880000003</v>
      </c>
      <c r="R163" s="272">
        <v>41772105.880000003</v>
      </c>
      <c r="S163" s="272">
        <v>41772105.880000003</v>
      </c>
      <c r="T163" s="272">
        <v>42030961.700000003</v>
      </c>
      <c r="U163" s="272">
        <v>42289817.520000003</v>
      </c>
      <c r="V163" s="272">
        <v>42289817.520000003</v>
      </c>
      <c r="W163" s="272">
        <v>42325673.665000007</v>
      </c>
      <c r="X163" s="272">
        <v>42361529.810000002</v>
      </c>
      <c r="Y163" s="272">
        <v>42361529.810000002</v>
      </c>
      <c r="Z163" s="272">
        <v>42361529.810000002</v>
      </c>
      <c r="AA163" s="272">
        <v>42361529.810000002</v>
      </c>
      <c r="AB163" s="272">
        <v>42361529.810000002</v>
      </c>
      <c r="AC163" s="272">
        <v>42361529.810000002</v>
      </c>
      <c r="AD163" s="272">
        <v>42361529.810000002</v>
      </c>
      <c r="AE163" s="272">
        <v>42361529.810000002</v>
      </c>
      <c r="AF163" s="272">
        <v>42361529.810000002</v>
      </c>
      <c r="AG163" s="170">
        <f t="shared" si="49"/>
        <v>508159076.99500006</v>
      </c>
      <c r="AI163" s="279">
        <f t="shared" si="47"/>
        <v>87377.33</v>
      </c>
      <c r="AJ163" s="279">
        <f t="shared" si="47"/>
        <v>87377.89</v>
      </c>
      <c r="AK163" s="279">
        <f t="shared" si="47"/>
        <v>87377.89</v>
      </c>
      <c r="AL163" s="279">
        <f t="shared" si="47"/>
        <v>87377.89</v>
      </c>
      <c r="AM163" s="279">
        <f t="shared" si="47"/>
        <v>88637.73</v>
      </c>
      <c r="AN163" s="279">
        <f t="shared" si="47"/>
        <v>89897.59</v>
      </c>
      <c r="AO163" s="279">
        <f t="shared" si="57"/>
        <v>89897.61</v>
      </c>
      <c r="AP163" s="279">
        <f t="shared" si="57"/>
        <v>90198.63</v>
      </c>
      <c r="AQ163" s="279">
        <f t="shared" si="57"/>
        <v>90499.65</v>
      </c>
      <c r="AR163" s="279">
        <f t="shared" si="57"/>
        <v>90502.94</v>
      </c>
      <c r="AS163" s="279">
        <f t="shared" si="57"/>
        <v>90506.23</v>
      </c>
      <c r="AT163" s="279">
        <f t="shared" si="57"/>
        <v>90506.23</v>
      </c>
      <c r="AU163" s="280">
        <f t="shared" si="50"/>
        <v>1070157.6099999999</v>
      </c>
      <c r="AV163" s="280">
        <f t="shared" si="42"/>
        <v>90506.23</v>
      </c>
      <c r="AW163" s="280">
        <f t="shared" si="42"/>
        <v>90506.23</v>
      </c>
      <c r="AX163" s="280">
        <f t="shared" si="42"/>
        <v>90506.23</v>
      </c>
      <c r="AY163" s="280">
        <f t="shared" si="42"/>
        <v>91067.08</v>
      </c>
      <c r="AZ163" s="280">
        <f t="shared" si="54"/>
        <v>89161.03</v>
      </c>
      <c r="BA163" s="280">
        <f t="shared" si="55"/>
        <v>89161.03</v>
      </c>
      <c r="BB163" s="280">
        <f t="shared" si="56"/>
        <v>89236.63</v>
      </c>
      <c r="BC163" s="280">
        <f t="shared" si="53"/>
        <v>89312.23</v>
      </c>
      <c r="BD163" s="280">
        <f t="shared" si="53"/>
        <v>89312.23</v>
      </c>
      <c r="BE163" s="280">
        <f t="shared" si="53"/>
        <v>89312.23</v>
      </c>
      <c r="BF163" s="280">
        <f t="shared" si="53"/>
        <v>89312.23</v>
      </c>
      <c r="BG163" s="280">
        <f t="shared" si="53"/>
        <v>89312.23</v>
      </c>
      <c r="BH163" s="280">
        <f t="shared" si="53"/>
        <v>89312.23</v>
      </c>
      <c r="BI163" s="280">
        <f t="shared" si="43"/>
        <v>89312.23</v>
      </c>
      <c r="BJ163" s="280">
        <f t="shared" si="43"/>
        <v>89312.23</v>
      </c>
      <c r="BK163" s="280">
        <f t="shared" si="43"/>
        <v>89312.23</v>
      </c>
      <c r="BL163" s="279">
        <f t="shared" si="51"/>
        <v>1071368.76</v>
      </c>
    </row>
    <row r="164" spans="1:64" x14ac:dyDescent="0.25">
      <c r="A164" s="268" t="s">
        <v>229</v>
      </c>
      <c r="B164" s="175">
        <v>2.1099999999999997E-2</v>
      </c>
      <c r="C164" s="294">
        <v>1.72E-2</v>
      </c>
      <c r="D164" s="272">
        <v>33061029.690000001</v>
      </c>
      <c r="E164" s="272">
        <v>33065083.620000001</v>
      </c>
      <c r="F164" s="272">
        <v>33065083.620000001</v>
      </c>
      <c r="G164" s="272">
        <v>33065083.620000001</v>
      </c>
      <c r="H164" s="272">
        <v>33065083.620000001</v>
      </c>
      <c r="I164" s="272">
        <v>33044559.510000002</v>
      </c>
      <c r="J164" s="272">
        <v>33346676.755000003</v>
      </c>
      <c r="K164" s="272">
        <v>33697343.170000002</v>
      </c>
      <c r="L164" s="272">
        <v>33726705.744999997</v>
      </c>
      <c r="M164" s="272">
        <v>33764716.914999999</v>
      </c>
      <c r="N164" s="272">
        <v>33801390.57</v>
      </c>
      <c r="O164" s="272">
        <v>33801390.57</v>
      </c>
      <c r="P164" s="272">
        <f t="shared" si="48"/>
        <v>400504147.40500003</v>
      </c>
      <c r="Q164" s="272">
        <v>33801390.57</v>
      </c>
      <c r="R164" s="272">
        <v>33801390.57</v>
      </c>
      <c r="S164" s="272">
        <v>33801390.57</v>
      </c>
      <c r="T164" s="272">
        <v>33801390.57</v>
      </c>
      <c r="U164" s="272">
        <v>33801390.57</v>
      </c>
      <c r="V164" s="272">
        <v>33801390.57</v>
      </c>
      <c r="W164" s="272">
        <v>33837246.715000004</v>
      </c>
      <c r="X164" s="272">
        <v>33873102.859999999</v>
      </c>
      <c r="Y164" s="272">
        <v>33873102.859999999</v>
      </c>
      <c r="Z164" s="272">
        <v>33873102.859999999</v>
      </c>
      <c r="AA164" s="272">
        <v>34948973.905000001</v>
      </c>
      <c r="AB164" s="272">
        <v>36024844.950000003</v>
      </c>
      <c r="AC164" s="272">
        <v>36024844.950000003</v>
      </c>
      <c r="AD164" s="272">
        <v>36024844.950000003</v>
      </c>
      <c r="AE164" s="272">
        <v>36024844.950000003</v>
      </c>
      <c r="AF164" s="272">
        <v>36024844.950000003</v>
      </c>
      <c r="AG164" s="170">
        <f t="shared" si="49"/>
        <v>418132535.08999997</v>
      </c>
      <c r="AI164" s="279">
        <f t="shared" si="47"/>
        <v>58132.31</v>
      </c>
      <c r="AJ164" s="279">
        <f t="shared" si="47"/>
        <v>58139.44</v>
      </c>
      <c r="AK164" s="279">
        <f t="shared" si="47"/>
        <v>58139.44</v>
      </c>
      <c r="AL164" s="279">
        <f t="shared" si="47"/>
        <v>58139.44</v>
      </c>
      <c r="AM164" s="279">
        <f t="shared" si="47"/>
        <v>58139.44</v>
      </c>
      <c r="AN164" s="279">
        <f t="shared" si="47"/>
        <v>58103.35</v>
      </c>
      <c r="AO164" s="279">
        <f t="shared" si="57"/>
        <v>58634.57</v>
      </c>
      <c r="AP164" s="279">
        <f t="shared" si="57"/>
        <v>59251.16</v>
      </c>
      <c r="AQ164" s="279">
        <f t="shared" si="57"/>
        <v>59302.79</v>
      </c>
      <c r="AR164" s="279">
        <f t="shared" si="57"/>
        <v>59369.63</v>
      </c>
      <c r="AS164" s="279">
        <f t="shared" si="57"/>
        <v>59434.11</v>
      </c>
      <c r="AT164" s="279">
        <f t="shared" si="57"/>
        <v>59434.11</v>
      </c>
      <c r="AU164" s="280">
        <f t="shared" si="50"/>
        <v>704219.79</v>
      </c>
      <c r="AV164" s="280">
        <f t="shared" si="42"/>
        <v>59434.11</v>
      </c>
      <c r="AW164" s="280">
        <f t="shared" si="42"/>
        <v>59434.11</v>
      </c>
      <c r="AX164" s="280">
        <f t="shared" si="42"/>
        <v>59434.11</v>
      </c>
      <c r="AY164" s="280">
        <f t="shared" si="42"/>
        <v>59434.11</v>
      </c>
      <c r="AZ164" s="280">
        <f t="shared" si="54"/>
        <v>48448.66</v>
      </c>
      <c r="BA164" s="280">
        <f t="shared" si="55"/>
        <v>48448.66</v>
      </c>
      <c r="BB164" s="280">
        <f t="shared" si="56"/>
        <v>48500.05</v>
      </c>
      <c r="BC164" s="280">
        <f t="shared" si="53"/>
        <v>48551.45</v>
      </c>
      <c r="BD164" s="280">
        <f t="shared" si="53"/>
        <v>48551.45</v>
      </c>
      <c r="BE164" s="280">
        <f t="shared" si="53"/>
        <v>48551.45</v>
      </c>
      <c r="BF164" s="280">
        <f t="shared" si="53"/>
        <v>50093.53</v>
      </c>
      <c r="BG164" s="280">
        <f t="shared" si="53"/>
        <v>51635.61</v>
      </c>
      <c r="BH164" s="280">
        <f t="shared" si="53"/>
        <v>51635.61</v>
      </c>
      <c r="BI164" s="280">
        <f t="shared" si="43"/>
        <v>51635.61</v>
      </c>
      <c r="BJ164" s="280">
        <f t="shared" si="43"/>
        <v>51635.61</v>
      </c>
      <c r="BK164" s="280">
        <f t="shared" si="43"/>
        <v>51635.61</v>
      </c>
      <c r="BL164" s="279">
        <f t="shared" si="51"/>
        <v>599323.29999999993</v>
      </c>
    </row>
    <row r="165" spans="1:64" x14ac:dyDescent="0.25">
      <c r="A165" s="268" t="s">
        <v>230</v>
      </c>
      <c r="B165" s="175">
        <v>1.9699999999999999E-2</v>
      </c>
      <c r="C165" s="294">
        <v>1.41E-2</v>
      </c>
      <c r="D165" s="272">
        <v>43859372.170000002</v>
      </c>
      <c r="E165" s="272">
        <v>43859372.170000002</v>
      </c>
      <c r="F165" s="272">
        <v>43859372.170000002</v>
      </c>
      <c r="G165" s="272">
        <v>43859372.170000002</v>
      </c>
      <c r="H165" s="272">
        <v>43859372.170000002</v>
      </c>
      <c r="I165" s="272">
        <v>43859372.170000002</v>
      </c>
      <c r="J165" s="272">
        <v>43859372.170000002</v>
      </c>
      <c r="K165" s="272">
        <v>43859372.170000002</v>
      </c>
      <c r="L165" s="272">
        <v>43859372.170000002</v>
      </c>
      <c r="M165" s="272">
        <v>43859372.170000002</v>
      </c>
      <c r="N165" s="272">
        <v>48208522.195</v>
      </c>
      <c r="O165" s="272">
        <v>53375262.440000005</v>
      </c>
      <c r="P165" s="272">
        <f t="shared" si="48"/>
        <v>540177506.33500016</v>
      </c>
      <c r="Q165" s="272">
        <v>54192852.660000004</v>
      </c>
      <c r="R165" s="272">
        <v>54192852.660000004</v>
      </c>
      <c r="S165" s="272">
        <v>54192852.660000004</v>
      </c>
      <c r="T165" s="272">
        <v>54192852.660000004</v>
      </c>
      <c r="U165" s="272">
        <v>54192852.660000004</v>
      </c>
      <c r="V165" s="272">
        <v>54720709.355000004</v>
      </c>
      <c r="W165" s="272">
        <v>55248566.050000004</v>
      </c>
      <c r="X165" s="272">
        <v>55248566.050000004</v>
      </c>
      <c r="Y165" s="272">
        <v>55248566.050000004</v>
      </c>
      <c r="Z165" s="272">
        <v>55248566.050000004</v>
      </c>
      <c r="AA165" s="272">
        <v>55248566.050000004</v>
      </c>
      <c r="AB165" s="272">
        <v>55248566.050000004</v>
      </c>
      <c r="AC165" s="272">
        <v>55248566.050000004</v>
      </c>
      <c r="AD165" s="272">
        <v>55248566.050000004</v>
      </c>
      <c r="AE165" s="272">
        <v>55248566.050000004</v>
      </c>
      <c r="AF165" s="272">
        <v>55248566.050000004</v>
      </c>
      <c r="AG165" s="170">
        <f t="shared" si="49"/>
        <v>661399222.51499999</v>
      </c>
      <c r="AI165" s="279">
        <f t="shared" si="47"/>
        <v>72002.47</v>
      </c>
      <c r="AJ165" s="279">
        <f t="shared" si="47"/>
        <v>72002.47</v>
      </c>
      <c r="AK165" s="279">
        <f t="shared" si="47"/>
        <v>72002.47</v>
      </c>
      <c r="AL165" s="279">
        <f t="shared" si="47"/>
        <v>72002.47</v>
      </c>
      <c r="AM165" s="279">
        <f t="shared" si="47"/>
        <v>72002.47</v>
      </c>
      <c r="AN165" s="279">
        <f t="shared" si="47"/>
        <v>72002.47</v>
      </c>
      <c r="AO165" s="279">
        <f t="shared" si="57"/>
        <v>72002.47</v>
      </c>
      <c r="AP165" s="279">
        <f t="shared" si="57"/>
        <v>72002.47</v>
      </c>
      <c r="AQ165" s="279">
        <f t="shared" si="57"/>
        <v>72002.47</v>
      </c>
      <c r="AR165" s="279">
        <f t="shared" si="57"/>
        <v>72002.47</v>
      </c>
      <c r="AS165" s="279">
        <f t="shared" si="57"/>
        <v>79142.320000000007</v>
      </c>
      <c r="AT165" s="279">
        <f t="shared" si="57"/>
        <v>87624.39</v>
      </c>
      <c r="AU165" s="280">
        <f t="shared" si="50"/>
        <v>886791.4099999998</v>
      </c>
      <c r="AV165" s="280">
        <f t="shared" si="42"/>
        <v>88966.6</v>
      </c>
      <c r="AW165" s="280">
        <f t="shared" si="42"/>
        <v>88966.6</v>
      </c>
      <c r="AX165" s="280">
        <f t="shared" si="42"/>
        <v>88966.6</v>
      </c>
      <c r="AY165" s="280">
        <f t="shared" si="42"/>
        <v>88966.6</v>
      </c>
      <c r="AZ165" s="280">
        <f t="shared" si="54"/>
        <v>63676.6</v>
      </c>
      <c r="BA165" s="280">
        <f t="shared" si="55"/>
        <v>64296.83</v>
      </c>
      <c r="BB165" s="280">
        <f t="shared" si="56"/>
        <v>64917.07</v>
      </c>
      <c r="BC165" s="280">
        <f t="shared" si="53"/>
        <v>64917.07</v>
      </c>
      <c r="BD165" s="280">
        <f t="shared" si="53"/>
        <v>64917.07</v>
      </c>
      <c r="BE165" s="280">
        <f t="shared" si="53"/>
        <v>64917.07</v>
      </c>
      <c r="BF165" s="280">
        <f t="shared" si="53"/>
        <v>64917.07</v>
      </c>
      <c r="BG165" s="280">
        <f t="shared" si="53"/>
        <v>64917.07</v>
      </c>
      <c r="BH165" s="280">
        <f t="shared" si="53"/>
        <v>64917.07</v>
      </c>
      <c r="BI165" s="280">
        <f t="shared" si="43"/>
        <v>64917.07</v>
      </c>
      <c r="BJ165" s="280">
        <f t="shared" si="43"/>
        <v>64917.07</v>
      </c>
      <c r="BK165" s="280">
        <f t="shared" si="43"/>
        <v>64917.07</v>
      </c>
      <c r="BL165" s="279">
        <f t="shared" si="51"/>
        <v>777144.12999999989</v>
      </c>
    </row>
    <row r="166" spans="1:64" x14ac:dyDescent="0.25">
      <c r="A166" s="268" t="s">
        <v>231</v>
      </c>
      <c r="B166" s="175">
        <v>2.3900000000000001E-2</v>
      </c>
      <c r="C166" s="294">
        <v>1.66E-2</v>
      </c>
      <c r="D166" s="272">
        <v>59231769.810000002</v>
      </c>
      <c r="E166" s="272">
        <v>59232002.890000001</v>
      </c>
      <c r="F166" s="272">
        <v>59232002.890000001</v>
      </c>
      <c r="G166" s="272">
        <v>59232002.890000001</v>
      </c>
      <c r="H166" s="272">
        <v>59232002.890000001</v>
      </c>
      <c r="I166" s="272">
        <v>59107715.049999997</v>
      </c>
      <c r="J166" s="272">
        <v>59000307.704999998</v>
      </c>
      <c r="K166" s="272">
        <v>59057349.169999994</v>
      </c>
      <c r="L166" s="272">
        <v>59097510.129999995</v>
      </c>
      <c r="M166" s="272">
        <v>59097510.129999995</v>
      </c>
      <c r="N166" s="272">
        <v>59097510.129999995</v>
      </c>
      <c r="O166" s="272">
        <v>59097510.129999995</v>
      </c>
      <c r="P166" s="272">
        <f t="shared" si="48"/>
        <v>709715193.81500006</v>
      </c>
      <c r="Q166" s="272">
        <v>59097510.129999995</v>
      </c>
      <c r="R166" s="272">
        <v>59097510.129999995</v>
      </c>
      <c r="S166" s="272">
        <v>59097510.129999995</v>
      </c>
      <c r="T166" s="272">
        <v>59097510.129999995</v>
      </c>
      <c r="U166" s="272">
        <v>59097510.129999995</v>
      </c>
      <c r="V166" s="272">
        <v>59097510.129999995</v>
      </c>
      <c r="W166" s="272">
        <v>59114113.984999992</v>
      </c>
      <c r="X166" s="272">
        <v>59130717.839999996</v>
      </c>
      <c r="Y166" s="272">
        <v>59130717.839999996</v>
      </c>
      <c r="Z166" s="272">
        <v>59130717.839999996</v>
      </c>
      <c r="AA166" s="272">
        <v>59130717.839999996</v>
      </c>
      <c r="AB166" s="272">
        <v>59130717.839999996</v>
      </c>
      <c r="AC166" s="272">
        <v>59130717.839999996</v>
      </c>
      <c r="AD166" s="272">
        <v>59130717.839999996</v>
      </c>
      <c r="AE166" s="272">
        <v>59130717.839999996</v>
      </c>
      <c r="AF166" s="272">
        <v>55565707.649999999</v>
      </c>
      <c r="AG166" s="170">
        <f t="shared" si="49"/>
        <v>705920584.61499989</v>
      </c>
      <c r="AI166" s="279">
        <f t="shared" si="47"/>
        <v>117969.94</v>
      </c>
      <c r="AJ166" s="279">
        <f t="shared" si="47"/>
        <v>117970.41</v>
      </c>
      <c r="AK166" s="279">
        <f t="shared" si="47"/>
        <v>117970.41</v>
      </c>
      <c r="AL166" s="279">
        <f t="shared" si="47"/>
        <v>117970.41</v>
      </c>
      <c r="AM166" s="279">
        <f t="shared" si="47"/>
        <v>117970.41</v>
      </c>
      <c r="AN166" s="279">
        <f t="shared" si="47"/>
        <v>117722.87</v>
      </c>
      <c r="AO166" s="279">
        <f t="shared" si="57"/>
        <v>117508.95</v>
      </c>
      <c r="AP166" s="279">
        <f t="shared" si="57"/>
        <v>117622.55</v>
      </c>
      <c r="AQ166" s="279">
        <f t="shared" si="57"/>
        <v>117702.54</v>
      </c>
      <c r="AR166" s="279">
        <f t="shared" si="57"/>
        <v>117702.54</v>
      </c>
      <c r="AS166" s="279">
        <f t="shared" si="57"/>
        <v>117702.54</v>
      </c>
      <c r="AT166" s="279">
        <f t="shared" si="57"/>
        <v>117702.54</v>
      </c>
      <c r="AU166" s="280">
        <f t="shared" si="50"/>
        <v>1413516.11</v>
      </c>
      <c r="AV166" s="280">
        <f t="shared" si="42"/>
        <v>117702.54</v>
      </c>
      <c r="AW166" s="280">
        <f t="shared" si="42"/>
        <v>117702.54</v>
      </c>
      <c r="AX166" s="280">
        <f t="shared" si="42"/>
        <v>117702.54</v>
      </c>
      <c r="AY166" s="280">
        <f t="shared" si="42"/>
        <v>117702.54</v>
      </c>
      <c r="AZ166" s="280">
        <f t="shared" si="54"/>
        <v>81751.56</v>
      </c>
      <c r="BA166" s="280">
        <f t="shared" si="55"/>
        <v>81751.56</v>
      </c>
      <c r="BB166" s="280">
        <f t="shared" si="56"/>
        <v>81774.52</v>
      </c>
      <c r="BC166" s="280">
        <f t="shared" si="53"/>
        <v>81797.490000000005</v>
      </c>
      <c r="BD166" s="280">
        <f t="shared" si="53"/>
        <v>81797.490000000005</v>
      </c>
      <c r="BE166" s="280">
        <f t="shared" si="53"/>
        <v>81797.490000000005</v>
      </c>
      <c r="BF166" s="280">
        <f t="shared" si="53"/>
        <v>81797.490000000005</v>
      </c>
      <c r="BG166" s="280">
        <f t="shared" si="53"/>
        <v>81797.490000000005</v>
      </c>
      <c r="BH166" s="280">
        <f t="shared" si="53"/>
        <v>81797.490000000005</v>
      </c>
      <c r="BI166" s="280">
        <f t="shared" si="43"/>
        <v>81797.490000000005</v>
      </c>
      <c r="BJ166" s="280">
        <f t="shared" si="43"/>
        <v>81797.490000000005</v>
      </c>
      <c r="BK166" s="280">
        <f t="shared" si="43"/>
        <v>76865.899999999994</v>
      </c>
      <c r="BL166" s="279">
        <f t="shared" si="51"/>
        <v>976523.46</v>
      </c>
    </row>
    <row r="167" spans="1:64" x14ac:dyDescent="0.25">
      <c r="A167" s="268" t="s">
        <v>624</v>
      </c>
      <c r="B167" s="175">
        <v>0</v>
      </c>
      <c r="C167" s="175">
        <v>0</v>
      </c>
      <c r="D167" s="272">
        <v>0</v>
      </c>
      <c r="E167" s="272">
        <v>0</v>
      </c>
      <c r="F167" s="272">
        <v>0</v>
      </c>
      <c r="G167" s="272">
        <v>0</v>
      </c>
      <c r="H167" s="272">
        <v>0</v>
      </c>
      <c r="I167" s="272">
        <v>0</v>
      </c>
      <c r="J167" s="272">
        <v>0</v>
      </c>
      <c r="K167" s="272">
        <v>0</v>
      </c>
      <c r="L167" s="272">
        <v>0</v>
      </c>
      <c r="M167" s="272">
        <v>0</v>
      </c>
      <c r="N167" s="272">
        <v>0</v>
      </c>
      <c r="O167" s="272">
        <v>0</v>
      </c>
      <c r="P167" s="272">
        <f t="shared" si="48"/>
        <v>0</v>
      </c>
      <c r="Q167" s="272">
        <v>0</v>
      </c>
      <c r="R167" s="272">
        <v>0</v>
      </c>
      <c r="S167" s="272">
        <v>0</v>
      </c>
      <c r="T167" s="272">
        <v>0</v>
      </c>
      <c r="U167" s="272">
        <v>0</v>
      </c>
      <c r="V167" s="272">
        <v>0</v>
      </c>
      <c r="W167" s="272">
        <v>0</v>
      </c>
      <c r="X167" s="272">
        <v>0</v>
      </c>
      <c r="Y167" s="272">
        <v>0</v>
      </c>
      <c r="Z167" s="272">
        <v>0</v>
      </c>
      <c r="AA167" s="272">
        <v>0</v>
      </c>
      <c r="AB167" s="272">
        <v>0</v>
      </c>
      <c r="AC167" s="272">
        <v>0</v>
      </c>
      <c r="AD167" s="272">
        <v>0</v>
      </c>
      <c r="AE167" s="272">
        <v>0</v>
      </c>
      <c r="AF167" s="272">
        <v>0</v>
      </c>
      <c r="AG167" s="170">
        <f t="shared" si="49"/>
        <v>0</v>
      </c>
      <c r="AI167" s="279">
        <f t="shared" si="47"/>
        <v>0</v>
      </c>
      <c r="AJ167" s="279">
        <f t="shared" si="47"/>
        <v>0</v>
      </c>
      <c r="AK167" s="279">
        <f t="shared" si="47"/>
        <v>0</v>
      </c>
      <c r="AL167" s="279">
        <f t="shared" si="47"/>
        <v>0</v>
      </c>
      <c r="AM167" s="279">
        <f t="shared" si="47"/>
        <v>0</v>
      </c>
      <c r="AN167" s="279">
        <f t="shared" si="47"/>
        <v>0</v>
      </c>
      <c r="AO167" s="279">
        <f t="shared" si="57"/>
        <v>0</v>
      </c>
      <c r="AP167" s="279">
        <f t="shared" si="57"/>
        <v>0</v>
      </c>
      <c r="AQ167" s="279">
        <f t="shared" si="57"/>
        <v>0</v>
      </c>
      <c r="AR167" s="279">
        <f t="shared" si="57"/>
        <v>0</v>
      </c>
      <c r="AS167" s="279">
        <f t="shared" si="57"/>
        <v>0</v>
      </c>
      <c r="AT167" s="279">
        <f t="shared" si="57"/>
        <v>0</v>
      </c>
      <c r="AU167" s="280">
        <f t="shared" si="50"/>
        <v>0</v>
      </c>
      <c r="AV167" s="280">
        <f t="shared" si="42"/>
        <v>0</v>
      </c>
      <c r="AW167" s="280">
        <f t="shared" si="42"/>
        <v>0</v>
      </c>
      <c r="AX167" s="280">
        <f t="shared" si="42"/>
        <v>0</v>
      </c>
      <c r="AY167" s="280">
        <f t="shared" si="42"/>
        <v>0</v>
      </c>
      <c r="AZ167" s="280">
        <f t="shared" si="54"/>
        <v>0</v>
      </c>
      <c r="BA167" s="280">
        <f t="shared" si="55"/>
        <v>0</v>
      </c>
      <c r="BB167" s="280">
        <f t="shared" si="56"/>
        <v>0</v>
      </c>
      <c r="BC167" s="280">
        <f t="shared" si="53"/>
        <v>0</v>
      </c>
      <c r="BD167" s="280">
        <f t="shared" si="53"/>
        <v>0</v>
      </c>
      <c r="BE167" s="280">
        <f t="shared" si="53"/>
        <v>0</v>
      </c>
      <c r="BF167" s="280">
        <f t="shared" si="53"/>
        <v>0</v>
      </c>
      <c r="BG167" s="280">
        <f t="shared" si="53"/>
        <v>0</v>
      </c>
      <c r="BH167" s="280">
        <f t="shared" si="53"/>
        <v>0</v>
      </c>
      <c r="BI167" s="280">
        <f t="shared" si="43"/>
        <v>0</v>
      </c>
      <c r="BJ167" s="280">
        <f t="shared" si="43"/>
        <v>0</v>
      </c>
      <c r="BK167" s="280">
        <f t="shared" si="43"/>
        <v>0</v>
      </c>
      <c r="BL167" s="279">
        <f t="shared" si="51"/>
        <v>0</v>
      </c>
    </row>
    <row r="168" spans="1:64" x14ac:dyDescent="0.25">
      <c r="A168" s="268" t="s">
        <v>625</v>
      </c>
      <c r="B168" s="175">
        <v>0</v>
      </c>
      <c r="C168" s="175">
        <v>0</v>
      </c>
      <c r="D168" s="272">
        <v>107003.1</v>
      </c>
      <c r="E168" s="272">
        <v>107003.1</v>
      </c>
      <c r="F168" s="272">
        <v>107003.1</v>
      </c>
      <c r="G168" s="272">
        <v>107003.1</v>
      </c>
      <c r="H168" s="272">
        <v>53501.55</v>
      </c>
      <c r="I168" s="272">
        <v>0</v>
      </c>
      <c r="J168" s="272">
        <v>0</v>
      </c>
      <c r="K168" s="272">
        <v>0</v>
      </c>
      <c r="L168" s="272">
        <v>0</v>
      </c>
      <c r="M168" s="272">
        <v>0</v>
      </c>
      <c r="N168" s="272">
        <v>0</v>
      </c>
      <c r="O168" s="272">
        <v>0</v>
      </c>
      <c r="P168" s="272">
        <f t="shared" si="48"/>
        <v>481513.95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2">
        <v>0</v>
      </c>
      <c r="Y168" s="272">
        <v>0</v>
      </c>
      <c r="Z168" s="272">
        <v>0</v>
      </c>
      <c r="AA168" s="272">
        <v>0</v>
      </c>
      <c r="AB168" s="272">
        <v>-53501.55</v>
      </c>
      <c r="AC168" s="272">
        <v>-107003.1</v>
      </c>
      <c r="AD168" s="272">
        <v>-107003.1</v>
      </c>
      <c r="AE168" s="272">
        <v>-107003.1</v>
      </c>
      <c r="AF168" s="272">
        <v>-107003.1</v>
      </c>
      <c r="AG168" s="170">
        <f t="shared" si="49"/>
        <v>-481513.94999999995</v>
      </c>
      <c r="AI168" s="279">
        <f t="shared" si="47"/>
        <v>0</v>
      </c>
      <c r="AJ168" s="279">
        <f t="shared" si="47"/>
        <v>0</v>
      </c>
      <c r="AK168" s="279">
        <f t="shared" si="47"/>
        <v>0</v>
      </c>
      <c r="AL168" s="279">
        <f t="shared" si="47"/>
        <v>0</v>
      </c>
      <c r="AM168" s="279">
        <f t="shared" si="47"/>
        <v>0</v>
      </c>
      <c r="AN168" s="279">
        <f t="shared" si="47"/>
        <v>0</v>
      </c>
      <c r="AO168" s="279">
        <f t="shared" si="57"/>
        <v>0</v>
      </c>
      <c r="AP168" s="279">
        <f t="shared" si="57"/>
        <v>0</v>
      </c>
      <c r="AQ168" s="279">
        <f t="shared" si="57"/>
        <v>0</v>
      </c>
      <c r="AR168" s="279">
        <f t="shared" si="57"/>
        <v>0</v>
      </c>
      <c r="AS168" s="279">
        <f t="shared" si="57"/>
        <v>0</v>
      </c>
      <c r="AT168" s="279">
        <f t="shared" si="57"/>
        <v>0</v>
      </c>
      <c r="AU168" s="280">
        <f t="shared" si="50"/>
        <v>0</v>
      </c>
      <c r="AV168" s="280">
        <f t="shared" si="42"/>
        <v>0</v>
      </c>
      <c r="AW168" s="280">
        <f t="shared" si="42"/>
        <v>0</v>
      </c>
      <c r="AX168" s="280">
        <f t="shared" si="42"/>
        <v>0</v>
      </c>
      <c r="AY168" s="280">
        <f t="shared" si="42"/>
        <v>0</v>
      </c>
      <c r="AZ168" s="280">
        <f t="shared" si="54"/>
        <v>0</v>
      </c>
      <c r="BA168" s="280">
        <f t="shared" si="55"/>
        <v>0</v>
      </c>
      <c r="BB168" s="280">
        <f t="shared" si="56"/>
        <v>0</v>
      </c>
      <c r="BC168" s="280">
        <f t="shared" si="53"/>
        <v>0</v>
      </c>
      <c r="BD168" s="280">
        <f t="shared" si="53"/>
        <v>0</v>
      </c>
      <c r="BE168" s="280">
        <f t="shared" si="53"/>
        <v>0</v>
      </c>
      <c r="BF168" s="280">
        <f t="shared" si="53"/>
        <v>0</v>
      </c>
      <c r="BG168" s="280">
        <f t="shared" si="53"/>
        <v>0</v>
      </c>
      <c r="BH168" s="280">
        <f t="shared" si="53"/>
        <v>0</v>
      </c>
      <c r="BI168" s="280">
        <f t="shared" si="43"/>
        <v>0</v>
      </c>
      <c r="BJ168" s="280">
        <f t="shared" si="43"/>
        <v>0</v>
      </c>
      <c r="BK168" s="280">
        <f t="shared" si="43"/>
        <v>0</v>
      </c>
      <c r="BL168" s="279">
        <f t="shared" si="51"/>
        <v>0</v>
      </c>
    </row>
    <row r="169" spans="1:64" x14ac:dyDescent="0.25">
      <c r="A169" s="268" t="s">
        <v>626</v>
      </c>
      <c r="B169" s="175">
        <v>0</v>
      </c>
      <c r="C169" s="175">
        <v>0</v>
      </c>
      <c r="D169" s="272">
        <v>57483.16</v>
      </c>
      <c r="E169" s="272">
        <v>57483.16</v>
      </c>
      <c r="F169" s="272">
        <v>57483.16</v>
      </c>
      <c r="G169" s="272">
        <v>57483.16</v>
      </c>
      <c r="H169" s="272">
        <v>28741.58</v>
      </c>
      <c r="I169" s="272">
        <v>0</v>
      </c>
      <c r="J169" s="272">
        <v>0</v>
      </c>
      <c r="K169" s="272">
        <v>0</v>
      </c>
      <c r="L169" s="272">
        <v>0</v>
      </c>
      <c r="M169" s="272">
        <v>0</v>
      </c>
      <c r="N169" s="272">
        <v>0</v>
      </c>
      <c r="O169" s="272">
        <v>0</v>
      </c>
      <c r="P169" s="272">
        <f t="shared" si="48"/>
        <v>258674.22000000003</v>
      </c>
      <c r="Q169" s="272">
        <v>0</v>
      </c>
      <c r="R169" s="272">
        <v>0</v>
      </c>
      <c r="S169" s="272">
        <v>0</v>
      </c>
      <c r="T169" s="272">
        <v>0</v>
      </c>
      <c r="U169" s="272">
        <v>0</v>
      </c>
      <c r="V169" s="272">
        <v>0</v>
      </c>
      <c r="W169" s="272">
        <v>0</v>
      </c>
      <c r="X169" s="272">
        <v>0</v>
      </c>
      <c r="Y169" s="272">
        <v>0</v>
      </c>
      <c r="Z169" s="272">
        <v>0</v>
      </c>
      <c r="AA169" s="272">
        <v>0</v>
      </c>
      <c r="AB169" s="272">
        <v>-28741.58</v>
      </c>
      <c r="AC169" s="272">
        <v>-57483.16</v>
      </c>
      <c r="AD169" s="272">
        <v>-57483.16</v>
      </c>
      <c r="AE169" s="272">
        <v>-57483.16</v>
      </c>
      <c r="AF169" s="272">
        <v>-57483.16</v>
      </c>
      <c r="AG169" s="170">
        <f t="shared" si="49"/>
        <v>-258674.22000000003</v>
      </c>
      <c r="AI169" s="279">
        <f t="shared" si="47"/>
        <v>0</v>
      </c>
      <c r="AJ169" s="279">
        <f t="shared" si="47"/>
        <v>0</v>
      </c>
      <c r="AK169" s="279">
        <f t="shared" si="47"/>
        <v>0</v>
      </c>
      <c r="AL169" s="279">
        <f t="shared" si="47"/>
        <v>0</v>
      </c>
      <c r="AM169" s="279">
        <f t="shared" si="47"/>
        <v>0</v>
      </c>
      <c r="AN169" s="279">
        <f t="shared" si="47"/>
        <v>0</v>
      </c>
      <c r="AO169" s="279">
        <f t="shared" si="57"/>
        <v>0</v>
      </c>
      <c r="AP169" s="279">
        <f t="shared" si="57"/>
        <v>0</v>
      </c>
      <c r="AQ169" s="279">
        <f t="shared" si="57"/>
        <v>0</v>
      </c>
      <c r="AR169" s="279">
        <f t="shared" si="57"/>
        <v>0</v>
      </c>
      <c r="AS169" s="279">
        <f t="shared" si="57"/>
        <v>0</v>
      </c>
      <c r="AT169" s="279">
        <f t="shared" si="57"/>
        <v>0</v>
      </c>
      <c r="AU169" s="280">
        <f t="shared" si="50"/>
        <v>0</v>
      </c>
      <c r="AV169" s="280">
        <f t="shared" si="42"/>
        <v>0</v>
      </c>
      <c r="AW169" s="280">
        <f t="shared" si="42"/>
        <v>0</v>
      </c>
      <c r="AX169" s="280">
        <f t="shared" si="42"/>
        <v>0</v>
      </c>
      <c r="AY169" s="280">
        <f t="shared" si="42"/>
        <v>0</v>
      </c>
      <c r="AZ169" s="280">
        <f t="shared" si="54"/>
        <v>0</v>
      </c>
      <c r="BA169" s="280">
        <f t="shared" si="55"/>
        <v>0</v>
      </c>
      <c r="BB169" s="280">
        <f t="shared" si="56"/>
        <v>0</v>
      </c>
      <c r="BC169" s="280">
        <f t="shared" si="53"/>
        <v>0</v>
      </c>
      <c r="BD169" s="280">
        <f t="shared" si="53"/>
        <v>0</v>
      </c>
      <c r="BE169" s="280">
        <f t="shared" si="53"/>
        <v>0</v>
      </c>
      <c r="BF169" s="280">
        <f t="shared" si="53"/>
        <v>0</v>
      </c>
      <c r="BG169" s="280">
        <f t="shared" si="53"/>
        <v>0</v>
      </c>
      <c r="BH169" s="280">
        <f t="shared" si="53"/>
        <v>0</v>
      </c>
      <c r="BI169" s="280">
        <f t="shared" si="43"/>
        <v>0</v>
      </c>
      <c r="BJ169" s="280">
        <f t="shared" si="43"/>
        <v>0</v>
      </c>
      <c r="BK169" s="280">
        <f t="shared" si="43"/>
        <v>0</v>
      </c>
      <c r="BL169" s="279">
        <f t="shared" si="51"/>
        <v>0</v>
      </c>
    </row>
    <row r="170" spans="1:64" x14ac:dyDescent="0.25">
      <c r="A170" s="268" t="s">
        <v>627</v>
      </c>
      <c r="B170" s="175">
        <v>0</v>
      </c>
      <c r="C170" s="175">
        <v>0</v>
      </c>
      <c r="D170" s="272">
        <v>0</v>
      </c>
      <c r="E170" s="272">
        <v>0</v>
      </c>
      <c r="F170" s="272">
        <v>0</v>
      </c>
      <c r="G170" s="272">
        <v>0</v>
      </c>
      <c r="H170" s="272">
        <v>0</v>
      </c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f t="shared" si="48"/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2">
        <v>0</v>
      </c>
      <c r="Y170" s="272">
        <v>0</v>
      </c>
      <c r="Z170" s="272">
        <v>0</v>
      </c>
      <c r="AA170" s="272">
        <v>0</v>
      </c>
      <c r="AB170" s="272">
        <v>0</v>
      </c>
      <c r="AC170" s="272">
        <v>0</v>
      </c>
      <c r="AD170" s="272">
        <v>0</v>
      </c>
      <c r="AE170" s="272">
        <v>0</v>
      </c>
      <c r="AF170" s="272">
        <v>0</v>
      </c>
      <c r="AG170" s="170">
        <f t="shared" si="49"/>
        <v>0</v>
      </c>
      <c r="AI170" s="279">
        <f t="shared" si="47"/>
        <v>0</v>
      </c>
      <c r="AJ170" s="279">
        <f t="shared" si="47"/>
        <v>0</v>
      </c>
      <c r="AK170" s="279">
        <f t="shared" si="47"/>
        <v>0</v>
      </c>
      <c r="AL170" s="279">
        <f t="shared" si="47"/>
        <v>0</v>
      </c>
      <c r="AM170" s="279">
        <f t="shared" si="47"/>
        <v>0</v>
      </c>
      <c r="AN170" s="279">
        <f t="shared" si="47"/>
        <v>0</v>
      </c>
      <c r="AO170" s="279">
        <f t="shared" si="57"/>
        <v>0</v>
      </c>
      <c r="AP170" s="279">
        <f t="shared" si="57"/>
        <v>0</v>
      </c>
      <c r="AQ170" s="279">
        <f t="shared" si="57"/>
        <v>0</v>
      </c>
      <c r="AR170" s="279">
        <f t="shared" si="57"/>
        <v>0</v>
      </c>
      <c r="AS170" s="279">
        <f t="shared" si="57"/>
        <v>0</v>
      </c>
      <c r="AT170" s="279">
        <f t="shared" si="57"/>
        <v>0</v>
      </c>
      <c r="AU170" s="280">
        <f t="shared" si="50"/>
        <v>0</v>
      </c>
      <c r="AV170" s="280">
        <f t="shared" si="42"/>
        <v>0</v>
      </c>
      <c r="AW170" s="280">
        <f t="shared" si="42"/>
        <v>0</v>
      </c>
      <c r="AX170" s="280">
        <f t="shared" si="42"/>
        <v>0</v>
      </c>
      <c r="AY170" s="280">
        <f t="shared" si="42"/>
        <v>0</v>
      </c>
      <c r="AZ170" s="280">
        <f t="shared" si="54"/>
        <v>0</v>
      </c>
      <c r="BA170" s="280">
        <f t="shared" si="55"/>
        <v>0</v>
      </c>
      <c r="BB170" s="280">
        <f t="shared" si="56"/>
        <v>0</v>
      </c>
      <c r="BC170" s="280">
        <f t="shared" si="53"/>
        <v>0</v>
      </c>
      <c r="BD170" s="280">
        <f t="shared" si="53"/>
        <v>0</v>
      </c>
      <c r="BE170" s="280">
        <f t="shared" si="53"/>
        <v>0</v>
      </c>
      <c r="BF170" s="280">
        <f t="shared" si="53"/>
        <v>0</v>
      </c>
      <c r="BG170" s="280">
        <f t="shared" si="53"/>
        <v>0</v>
      </c>
      <c r="BH170" s="280">
        <f t="shared" si="53"/>
        <v>0</v>
      </c>
      <c r="BI170" s="280">
        <f t="shared" si="43"/>
        <v>0</v>
      </c>
      <c r="BJ170" s="280">
        <f t="shared" si="43"/>
        <v>0</v>
      </c>
      <c r="BK170" s="280">
        <f t="shared" si="43"/>
        <v>0</v>
      </c>
      <c r="BL170" s="279">
        <f t="shared" si="51"/>
        <v>0</v>
      </c>
    </row>
    <row r="171" spans="1:64" x14ac:dyDescent="0.25">
      <c r="A171" s="268" t="s">
        <v>628</v>
      </c>
      <c r="B171" s="175">
        <v>0</v>
      </c>
      <c r="C171" s="175">
        <v>0</v>
      </c>
      <c r="D171" s="272">
        <v>0</v>
      </c>
      <c r="E171" s="272">
        <v>0</v>
      </c>
      <c r="F171" s="272">
        <v>0</v>
      </c>
      <c r="G171" s="272">
        <v>0</v>
      </c>
      <c r="H171" s="272">
        <v>0</v>
      </c>
      <c r="I171" s="272">
        <v>0</v>
      </c>
      <c r="J171" s="272">
        <v>0</v>
      </c>
      <c r="K171" s="272">
        <v>0</v>
      </c>
      <c r="L171" s="272">
        <v>0</v>
      </c>
      <c r="M171" s="272">
        <v>0</v>
      </c>
      <c r="N171" s="272">
        <v>0</v>
      </c>
      <c r="O171" s="272">
        <v>0</v>
      </c>
      <c r="P171" s="272">
        <f t="shared" si="48"/>
        <v>0</v>
      </c>
      <c r="Q171" s="272">
        <v>0</v>
      </c>
      <c r="R171" s="272">
        <v>0</v>
      </c>
      <c r="S171" s="272">
        <v>0</v>
      </c>
      <c r="T171" s="272">
        <v>0</v>
      </c>
      <c r="U171" s="272">
        <v>0</v>
      </c>
      <c r="V171" s="272">
        <v>0</v>
      </c>
      <c r="W171" s="272">
        <v>0</v>
      </c>
      <c r="X171" s="272">
        <v>0</v>
      </c>
      <c r="Y171" s="272">
        <v>0</v>
      </c>
      <c r="Z171" s="272">
        <v>0</v>
      </c>
      <c r="AA171" s="272">
        <v>0</v>
      </c>
      <c r="AB171" s="272">
        <v>0</v>
      </c>
      <c r="AC171" s="272">
        <v>0</v>
      </c>
      <c r="AD171" s="272">
        <v>0</v>
      </c>
      <c r="AE171" s="272">
        <v>0</v>
      </c>
      <c r="AF171" s="272">
        <v>0</v>
      </c>
      <c r="AG171" s="170">
        <f t="shared" si="49"/>
        <v>0</v>
      </c>
      <c r="AI171" s="279">
        <f t="shared" si="47"/>
        <v>0</v>
      </c>
      <c r="AJ171" s="279">
        <f t="shared" si="47"/>
        <v>0</v>
      </c>
      <c r="AK171" s="279">
        <f t="shared" si="47"/>
        <v>0</v>
      </c>
      <c r="AL171" s="279">
        <f t="shared" si="47"/>
        <v>0</v>
      </c>
      <c r="AM171" s="279">
        <f t="shared" si="47"/>
        <v>0</v>
      </c>
      <c r="AN171" s="279">
        <f t="shared" si="47"/>
        <v>0</v>
      </c>
      <c r="AO171" s="279">
        <f t="shared" si="57"/>
        <v>0</v>
      </c>
      <c r="AP171" s="279">
        <f t="shared" si="57"/>
        <v>0</v>
      </c>
      <c r="AQ171" s="279">
        <f t="shared" si="57"/>
        <v>0</v>
      </c>
      <c r="AR171" s="279">
        <f t="shared" si="57"/>
        <v>0</v>
      </c>
      <c r="AS171" s="279">
        <f t="shared" si="57"/>
        <v>0</v>
      </c>
      <c r="AT171" s="279">
        <f t="shared" si="57"/>
        <v>0</v>
      </c>
      <c r="AU171" s="280">
        <f t="shared" si="50"/>
        <v>0</v>
      </c>
      <c r="AV171" s="280">
        <f t="shared" si="42"/>
        <v>0</v>
      </c>
      <c r="AW171" s="280">
        <f t="shared" si="42"/>
        <v>0</v>
      </c>
      <c r="AX171" s="280">
        <f t="shared" si="42"/>
        <v>0</v>
      </c>
      <c r="AY171" s="280">
        <f t="shared" si="42"/>
        <v>0</v>
      </c>
      <c r="AZ171" s="280">
        <f t="shared" si="54"/>
        <v>0</v>
      </c>
      <c r="BA171" s="280">
        <f t="shared" si="55"/>
        <v>0</v>
      </c>
      <c r="BB171" s="280">
        <f t="shared" si="56"/>
        <v>0</v>
      </c>
      <c r="BC171" s="280">
        <f t="shared" si="53"/>
        <v>0</v>
      </c>
      <c r="BD171" s="280">
        <f t="shared" si="53"/>
        <v>0</v>
      </c>
      <c r="BE171" s="280">
        <f t="shared" si="53"/>
        <v>0</v>
      </c>
      <c r="BF171" s="280">
        <f t="shared" si="53"/>
        <v>0</v>
      </c>
      <c r="BG171" s="280">
        <f t="shared" si="53"/>
        <v>0</v>
      </c>
      <c r="BH171" s="280">
        <f t="shared" si="53"/>
        <v>0</v>
      </c>
      <c r="BI171" s="280">
        <f t="shared" si="43"/>
        <v>0</v>
      </c>
      <c r="BJ171" s="280">
        <f t="shared" si="43"/>
        <v>0</v>
      </c>
      <c r="BK171" s="280">
        <f t="shared" si="43"/>
        <v>0</v>
      </c>
      <c r="BL171" s="279">
        <f t="shared" si="51"/>
        <v>0</v>
      </c>
    </row>
    <row r="172" spans="1:64" x14ac:dyDescent="0.25">
      <c r="A172" s="268" t="s">
        <v>232</v>
      </c>
      <c r="B172" s="175">
        <v>2.3699999999999999E-2</v>
      </c>
      <c r="C172" s="294">
        <v>1.72E-2</v>
      </c>
      <c r="D172" s="272">
        <v>90169722.780000001</v>
      </c>
      <c r="E172" s="272">
        <v>90353234.739999995</v>
      </c>
      <c r="F172" s="272">
        <v>90530891.579999998</v>
      </c>
      <c r="G172" s="272">
        <v>90747161.590000004</v>
      </c>
      <c r="H172" s="272">
        <v>90792529.099999994</v>
      </c>
      <c r="I172" s="272">
        <v>92398515.730000004</v>
      </c>
      <c r="J172" s="272">
        <v>94018743.760000005</v>
      </c>
      <c r="K172" s="272">
        <v>94055016.260000005</v>
      </c>
      <c r="L172" s="272">
        <v>94070406.260000005</v>
      </c>
      <c r="M172" s="272">
        <v>94126600.010000005</v>
      </c>
      <c r="N172" s="272">
        <v>94247691.760000005</v>
      </c>
      <c r="O172" s="272">
        <v>94547586.850000009</v>
      </c>
      <c r="P172" s="272">
        <f t="shared" si="48"/>
        <v>1110058100.4199998</v>
      </c>
      <c r="Q172" s="272">
        <v>94782583.940000013</v>
      </c>
      <c r="R172" s="272">
        <v>94782583.940000013</v>
      </c>
      <c r="S172" s="272">
        <v>94782583.940000013</v>
      </c>
      <c r="T172" s="272">
        <v>94864111.640000015</v>
      </c>
      <c r="U172" s="272">
        <v>95213365.920000017</v>
      </c>
      <c r="V172" s="272">
        <v>95481092.500000015</v>
      </c>
      <c r="W172" s="272">
        <v>95481092.500000015</v>
      </c>
      <c r="X172" s="272">
        <v>95481092.500000015</v>
      </c>
      <c r="Y172" s="272">
        <v>95481092.500000015</v>
      </c>
      <c r="Z172" s="272">
        <v>95481092.500000015</v>
      </c>
      <c r="AA172" s="272">
        <v>95481092.500000015</v>
      </c>
      <c r="AB172" s="272">
        <v>95481092.500000015</v>
      </c>
      <c r="AC172" s="272">
        <v>95481092.500000015</v>
      </c>
      <c r="AD172" s="272">
        <v>95481092.500000015</v>
      </c>
      <c r="AE172" s="272">
        <v>95481092.500000015</v>
      </c>
      <c r="AF172" s="272">
        <v>95481092.500000015</v>
      </c>
      <c r="AG172" s="170">
        <f t="shared" si="49"/>
        <v>1145505383.4200001</v>
      </c>
      <c r="AI172" s="279">
        <f t="shared" si="47"/>
        <v>178085.2</v>
      </c>
      <c r="AJ172" s="279">
        <f t="shared" si="47"/>
        <v>178447.64</v>
      </c>
      <c r="AK172" s="279">
        <f t="shared" si="47"/>
        <v>178798.51</v>
      </c>
      <c r="AL172" s="279">
        <f t="shared" si="47"/>
        <v>179225.64</v>
      </c>
      <c r="AM172" s="279">
        <f t="shared" si="47"/>
        <v>179315.24</v>
      </c>
      <c r="AN172" s="279">
        <f t="shared" si="47"/>
        <v>182487.07</v>
      </c>
      <c r="AO172" s="279">
        <f t="shared" si="57"/>
        <v>185687.02</v>
      </c>
      <c r="AP172" s="279">
        <f t="shared" si="57"/>
        <v>185758.66</v>
      </c>
      <c r="AQ172" s="279">
        <f t="shared" si="57"/>
        <v>185789.05</v>
      </c>
      <c r="AR172" s="279">
        <f t="shared" si="57"/>
        <v>185900.04</v>
      </c>
      <c r="AS172" s="279">
        <f t="shared" si="57"/>
        <v>186139.19</v>
      </c>
      <c r="AT172" s="279">
        <f t="shared" si="57"/>
        <v>186731.48</v>
      </c>
      <c r="AU172" s="280">
        <f t="shared" si="50"/>
        <v>2192364.7400000002</v>
      </c>
      <c r="AV172" s="280">
        <f t="shared" si="42"/>
        <v>187195.6</v>
      </c>
      <c r="AW172" s="280">
        <f t="shared" si="42"/>
        <v>187195.6</v>
      </c>
      <c r="AX172" s="280">
        <f t="shared" si="42"/>
        <v>187195.6</v>
      </c>
      <c r="AY172" s="280">
        <f t="shared" si="42"/>
        <v>187356.62</v>
      </c>
      <c r="AZ172" s="280">
        <f t="shared" si="54"/>
        <v>136472.49</v>
      </c>
      <c r="BA172" s="280">
        <f t="shared" si="55"/>
        <v>136856.23000000001</v>
      </c>
      <c r="BB172" s="280">
        <f t="shared" si="56"/>
        <v>136856.23000000001</v>
      </c>
      <c r="BC172" s="280">
        <f t="shared" si="53"/>
        <v>136856.23000000001</v>
      </c>
      <c r="BD172" s="280">
        <f t="shared" si="53"/>
        <v>136856.23000000001</v>
      </c>
      <c r="BE172" s="280">
        <f t="shared" si="53"/>
        <v>136856.23000000001</v>
      </c>
      <c r="BF172" s="280">
        <f t="shared" si="53"/>
        <v>136856.23000000001</v>
      </c>
      <c r="BG172" s="280">
        <f t="shared" si="53"/>
        <v>136856.23000000001</v>
      </c>
      <c r="BH172" s="280">
        <f t="shared" si="53"/>
        <v>136856.23000000001</v>
      </c>
      <c r="BI172" s="280">
        <f t="shared" si="43"/>
        <v>136856.23000000001</v>
      </c>
      <c r="BJ172" s="280">
        <f t="shared" si="43"/>
        <v>136856.23000000001</v>
      </c>
      <c r="BK172" s="280">
        <f t="shared" si="43"/>
        <v>136856.23000000001</v>
      </c>
      <c r="BL172" s="279">
        <f t="shared" si="51"/>
        <v>1641891.0199999998</v>
      </c>
    </row>
    <row r="173" spans="1:64" x14ac:dyDescent="0.25">
      <c r="A173" s="268" t="s">
        <v>629</v>
      </c>
      <c r="B173" s="175">
        <v>0</v>
      </c>
      <c r="C173" s="175">
        <v>0</v>
      </c>
      <c r="D173" s="272">
        <v>0</v>
      </c>
      <c r="E173" s="272">
        <v>0</v>
      </c>
      <c r="F173" s="272">
        <v>0</v>
      </c>
      <c r="G173" s="272">
        <v>0</v>
      </c>
      <c r="H173" s="272">
        <v>0</v>
      </c>
      <c r="I173" s="272">
        <v>0</v>
      </c>
      <c r="J173" s="272">
        <v>0</v>
      </c>
      <c r="K173" s="272">
        <v>0</v>
      </c>
      <c r="L173" s="272">
        <v>0</v>
      </c>
      <c r="M173" s="272">
        <v>0</v>
      </c>
      <c r="N173" s="272">
        <v>0</v>
      </c>
      <c r="O173" s="272">
        <v>0</v>
      </c>
      <c r="P173" s="272">
        <f t="shared" si="48"/>
        <v>0</v>
      </c>
      <c r="Q173" s="272">
        <v>0</v>
      </c>
      <c r="R173" s="272">
        <v>0</v>
      </c>
      <c r="S173" s="272">
        <v>0</v>
      </c>
      <c r="T173" s="272">
        <v>0</v>
      </c>
      <c r="U173" s="272">
        <v>0</v>
      </c>
      <c r="V173" s="272">
        <v>0</v>
      </c>
      <c r="W173" s="272">
        <v>0</v>
      </c>
      <c r="X173" s="272">
        <v>0</v>
      </c>
      <c r="Y173" s="272">
        <v>0</v>
      </c>
      <c r="Z173" s="272">
        <v>0</v>
      </c>
      <c r="AA173" s="272">
        <v>0</v>
      </c>
      <c r="AB173" s="272">
        <v>0</v>
      </c>
      <c r="AC173" s="272">
        <v>0</v>
      </c>
      <c r="AD173" s="272">
        <v>0</v>
      </c>
      <c r="AE173" s="272">
        <v>0</v>
      </c>
      <c r="AF173" s="272">
        <v>0</v>
      </c>
      <c r="AG173" s="170">
        <f t="shared" si="49"/>
        <v>0</v>
      </c>
      <c r="AI173" s="279">
        <f t="shared" si="47"/>
        <v>0</v>
      </c>
      <c r="AJ173" s="279">
        <f t="shared" si="47"/>
        <v>0</v>
      </c>
      <c r="AK173" s="279">
        <f t="shared" si="47"/>
        <v>0</v>
      </c>
      <c r="AL173" s="279">
        <f t="shared" si="47"/>
        <v>0</v>
      </c>
      <c r="AM173" s="279">
        <f t="shared" si="47"/>
        <v>0</v>
      </c>
      <c r="AN173" s="279">
        <f t="shared" si="47"/>
        <v>0</v>
      </c>
      <c r="AO173" s="279">
        <f t="shared" si="57"/>
        <v>0</v>
      </c>
      <c r="AP173" s="279">
        <f t="shared" si="57"/>
        <v>0</v>
      </c>
      <c r="AQ173" s="279">
        <f t="shared" si="57"/>
        <v>0</v>
      </c>
      <c r="AR173" s="279">
        <f t="shared" si="57"/>
        <v>0</v>
      </c>
      <c r="AS173" s="279">
        <f t="shared" si="57"/>
        <v>0</v>
      </c>
      <c r="AT173" s="279">
        <f t="shared" si="57"/>
        <v>0</v>
      </c>
      <c r="AU173" s="280">
        <f t="shared" si="50"/>
        <v>0</v>
      </c>
      <c r="AV173" s="280">
        <f t="shared" si="42"/>
        <v>0</v>
      </c>
      <c r="AW173" s="280">
        <f t="shared" si="42"/>
        <v>0</v>
      </c>
      <c r="AX173" s="280">
        <f t="shared" si="42"/>
        <v>0</v>
      </c>
      <c r="AY173" s="280">
        <f t="shared" si="42"/>
        <v>0</v>
      </c>
      <c r="AZ173" s="280">
        <f t="shared" si="54"/>
        <v>0</v>
      </c>
      <c r="BA173" s="280">
        <f t="shared" si="55"/>
        <v>0</v>
      </c>
      <c r="BB173" s="280">
        <f t="shared" si="56"/>
        <v>0</v>
      </c>
      <c r="BC173" s="280">
        <f t="shared" si="53"/>
        <v>0</v>
      </c>
      <c r="BD173" s="280">
        <f t="shared" si="53"/>
        <v>0</v>
      </c>
      <c r="BE173" s="280">
        <f t="shared" si="53"/>
        <v>0</v>
      </c>
      <c r="BF173" s="280">
        <f t="shared" si="53"/>
        <v>0</v>
      </c>
      <c r="BG173" s="280">
        <f t="shared" si="53"/>
        <v>0</v>
      </c>
      <c r="BH173" s="280">
        <f t="shared" si="53"/>
        <v>0</v>
      </c>
      <c r="BI173" s="280">
        <f t="shared" si="43"/>
        <v>0</v>
      </c>
      <c r="BJ173" s="280">
        <f t="shared" si="43"/>
        <v>0</v>
      </c>
      <c r="BK173" s="280">
        <f t="shared" si="43"/>
        <v>0</v>
      </c>
      <c r="BL173" s="279">
        <f t="shared" si="51"/>
        <v>0</v>
      </c>
    </row>
    <row r="174" spans="1:64" x14ac:dyDescent="0.25">
      <c r="A174" s="268" t="s">
        <v>630</v>
      </c>
      <c r="B174" s="175">
        <v>0</v>
      </c>
      <c r="C174" s="175">
        <v>0</v>
      </c>
      <c r="D174" s="272">
        <v>0</v>
      </c>
      <c r="E174" s="272">
        <v>0</v>
      </c>
      <c r="F174" s="272">
        <v>0</v>
      </c>
      <c r="G174" s="272">
        <v>0</v>
      </c>
      <c r="H174" s="272">
        <v>0</v>
      </c>
      <c r="I174" s="272">
        <v>0</v>
      </c>
      <c r="J174" s="272">
        <v>0</v>
      </c>
      <c r="K174" s="272">
        <v>0</v>
      </c>
      <c r="L174" s="272">
        <v>0</v>
      </c>
      <c r="M174" s="272">
        <v>0</v>
      </c>
      <c r="N174" s="272">
        <v>0</v>
      </c>
      <c r="O174" s="272">
        <v>0</v>
      </c>
      <c r="P174" s="272">
        <f t="shared" si="48"/>
        <v>0</v>
      </c>
      <c r="Q174" s="272">
        <v>0</v>
      </c>
      <c r="R174" s="272">
        <v>0</v>
      </c>
      <c r="S174" s="272">
        <v>0</v>
      </c>
      <c r="T174" s="272">
        <v>0</v>
      </c>
      <c r="U174" s="272">
        <v>0</v>
      </c>
      <c r="V174" s="272">
        <v>0</v>
      </c>
      <c r="W174" s="272">
        <v>0</v>
      </c>
      <c r="X174" s="272">
        <v>0</v>
      </c>
      <c r="Y174" s="272">
        <v>0</v>
      </c>
      <c r="Z174" s="272">
        <v>0</v>
      </c>
      <c r="AA174" s="272">
        <v>0</v>
      </c>
      <c r="AB174" s="272">
        <v>0</v>
      </c>
      <c r="AC174" s="272">
        <v>0</v>
      </c>
      <c r="AD174" s="272">
        <v>0</v>
      </c>
      <c r="AE174" s="272">
        <v>0</v>
      </c>
      <c r="AF174" s="272">
        <v>0</v>
      </c>
      <c r="AG174" s="170">
        <f t="shared" si="49"/>
        <v>0</v>
      </c>
      <c r="AI174" s="279">
        <f t="shared" si="47"/>
        <v>0</v>
      </c>
      <c r="AJ174" s="279">
        <f t="shared" si="47"/>
        <v>0</v>
      </c>
      <c r="AK174" s="279">
        <f t="shared" si="47"/>
        <v>0</v>
      </c>
      <c r="AL174" s="279">
        <f t="shared" ref="AL174:AQ223" si="58">ROUND(G174*$B174/12,2)</f>
        <v>0</v>
      </c>
      <c r="AM174" s="279">
        <f t="shared" si="58"/>
        <v>0</v>
      </c>
      <c r="AN174" s="279">
        <f t="shared" si="58"/>
        <v>0</v>
      </c>
      <c r="AO174" s="279">
        <f t="shared" si="57"/>
        <v>0</v>
      </c>
      <c r="AP174" s="279">
        <f t="shared" si="57"/>
        <v>0</v>
      </c>
      <c r="AQ174" s="279">
        <f t="shared" si="57"/>
        <v>0</v>
      </c>
      <c r="AR174" s="279">
        <f t="shared" si="57"/>
        <v>0</v>
      </c>
      <c r="AS174" s="279">
        <f t="shared" si="57"/>
        <v>0</v>
      </c>
      <c r="AT174" s="279">
        <f t="shared" si="57"/>
        <v>0</v>
      </c>
      <c r="AU174" s="280">
        <f t="shared" si="50"/>
        <v>0</v>
      </c>
      <c r="AV174" s="280">
        <f t="shared" si="42"/>
        <v>0</v>
      </c>
      <c r="AW174" s="280">
        <f t="shared" si="42"/>
        <v>0</v>
      </c>
      <c r="AX174" s="280">
        <f t="shared" si="42"/>
        <v>0</v>
      </c>
      <c r="AY174" s="280">
        <f t="shared" ref="AY174:AY237" si="59">ROUND(T174*$B174/12,2)</f>
        <v>0</v>
      </c>
      <c r="AZ174" s="280">
        <f t="shared" ref="AZ174:AZ192" si="60">ROUND(U174*$C174/12,2)</f>
        <v>0</v>
      </c>
      <c r="BA174" s="280">
        <f t="shared" ref="BA174:BA192" si="61">ROUND(V174*$C174/12,2)</f>
        <v>0</v>
      </c>
      <c r="BB174" s="280">
        <f t="shared" ref="BB174:BB192" si="62">ROUND(W174*$C174/12,2)</f>
        <v>0</v>
      </c>
      <c r="BC174" s="280">
        <f t="shared" si="53"/>
        <v>0</v>
      </c>
      <c r="BD174" s="280">
        <f t="shared" si="53"/>
        <v>0</v>
      </c>
      <c r="BE174" s="280">
        <f t="shared" si="53"/>
        <v>0</v>
      </c>
      <c r="BF174" s="280">
        <f t="shared" si="53"/>
        <v>0</v>
      </c>
      <c r="BG174" s="280">
        <f t="shared" si="53"/>
        <v>0</v>
      </c>
      <c r="BH174" s="280">
        <f t="shared" si="53"/>
        <v>0</v>
      </c>
      <c r="BI174" s="280">
        <f t="shared" si="43"/>
        <v>0</v>
      </c>
      <c r="BJ174" s="280">
        <f t="shared" si="43"/>
        <v>0</v>
      </c>
      <c r="BK174" s="280">
        <f t="shared" si="43"/>
        <v>0</v>
      </c>
      <c r="BL174" s="279">
        <f t="shared" si="51"/>
        <v>0</v>
      </c>
    </row>
    <row r="175" spans="1:64" x14ac:dyDescent="0.25">
      <c r="A175" s="268" t="s">
        <v>631</v>
      </c>
      <c r="B175" s="175">
        <v>0</v>
      </c>
      <c r="C175" s="175">
        <v>0</v>
      </c>
      <c r="D175" s="272">
        <v>0</v>
      </c>
      <c r="E175" s="272">
        <v>0</v>
      </c>
      <c r="F175" s="272">
        <v>0</v>
      </c>
      <c r="G175" s="272">
        <v>0</v>
      </c>
      <c r="H175" s="272">
        <v>0</v>
      </c>
      <c r="I175" s="272">
        <v>0</v>
      </c>
      <c r="J175" s="272">
        <v>0</v>
      </c>
      <c r="K175" s="272">
        <v>0</v>
      </c>
      <c r="L175" s="272">
        <v>0</v>
      </c>
      <c r="M175" s="272">
        <v>0</v>
      </c>
      <c r="N175" s="272">
        <v>0</v>
      </c>
      <c r="O175" s="272">
        <v>0</v>
      </c>
      <c r="P175" s="272">
        <f t="shared" si="48"/>
        <v>0</v>
      </c>
      <c r="Q175" s="272">
        <v>0</v>
      </c>
      <c r="R175" s="272">
        <v>0</v>
      </c>
      <c r="S175" s="272">
        <v>0</v>
      </c>
      <c r="T175" s="272">
        <v>0</v>
      </c>
      <c r="U175" s="272">
        <v>0</v>
      </c>
      <c r="V175" s="272">
        <v>0</v>
      </c>
      <c r="W175" s="272">
        <v>0</v>
      </c>
      <c r="X175" s="272">
        <v>0</v>
      </c>
      <c r="Y175" s="272">
        <v>0</v>
      </c>
      <c r="Z175" s="272">
        <v>0</v>
      </c>
      <c r="AA175" s="272">
        <v>0</v>
      </c>
      <c r="AB175" s="272">
        <v>0</v>
      </c>
      <c r="AC175" s="272">
        <v>0</v>
      </c>
      <c r="AD175" s="272">
        <v>0</v>
      </c>
      <c r="AE175" s="272">
        <v>0</v>
      </c>
      <c r="AF175" s="272">
        <v>0</v>
      </c>
      <c r="AG175" s="170">
        <f t="shared" si="49"/>
        <v>0</v>
      </c>
      <c r="AI175" s="279">
        <f t="shared" ref="AI175:AN238" si="63">ROUND(D175*$B175/12,2)</f>
        <v>0</v>
      </c>
      <c r="AJ175" s="279">
        <f t="shared" si="63"/>
        <v>0</v>
      </c>
      <c r="AK175" s="279">
        <f t="shared" si="63"/>
        <v>0</v>
      </c>
      <c r="AL175" s="279">
        <f t="shared" si="58"/>
        <v>0</v>
      </c>
      <c r="AM175" s="279">
        <f t="shared" si="58"/>
        <v>0</v>
      </c>
      <c r="AN175" s="279">
        <f t="shared" si="58"/>
        <v>0</v>
      </c>
      <c r="AO175" s="279">
        <f t="shared" si="57"/>
        <v>0</v>
      </c>
      <c r="AP175" s="279">
        <f t="shared" si="57"/>
        <v>0</v>
      </c>
      <c r="AQ175" s="279">
        <f t="shared" si="57"/>
        <v>0</v>
      </c>
      <c r="AR175" s="279">
        <f t="shared" si="57"/>
        <v>0</v>
      </c>
      <c r="AS175" s="279">
        <f t="shared" si="57"/>
        <v>0</v>
      </c>
      <c r="AT175" s="279">
        <f t="shared" si="57"/>
        <v>0</v>
      </c>
      <c r="AU175" s="280">
        <f t="shared" si="50"/>
        <v>0</v>
      </c>
      <c r="AV175" s="280">
        <f t="shared" ref="AV175:AY238" si="64">ROUND(Q175*$B175/12,2)</f>
        <v>0</v>
      </c>
      <c r="AW175" s="280">
        <f t="shared" si="64"/>
        <v>0</v>
      </c>
      <c r="AX175" s="280">
        <f t="shared" si="64"/>
        <v>0</v>
      </c>
      <c r="AY175" s="280">
        <f t="shared" si="59"/>
        <v>0</v>
      </c>
      <c r="AZ175" s="280">
        <f t="shared" si="60"/>
        <v>0</v>
      </c>
      <c r="BA175" s="280">
        <f t="shared" si="61"/>
        <v>0</v>
      </c>
      <c r="BB175" s="280">
        <f t="shared" si="62"/>
        <v>0</v>
      </c>
      <c r="BC175" s="280">
        <f t="shared" si="53"/>
        <v>0</v>
      </c>
      <c r="BD175" s="280">
        <f t="shared" si="53"/>
        <v>0</v>
      </c>
      <c r="BE175" s="280">
        <f t="shared" si="53"/>
        <v>0</v>
      </c>
      <c r="BF175" s="280">
        <f t="shared" si="53"/>
        <v>0</v>
      </c>
      <c r="BG175" s="280">
        <f t="shared" si="53"/>
        <v>0</v>
      </c>
      <c r="BH175" s="280">
        <f t="shared" si="53"/>
        <v>0</v>
      </c>
      <c r="BI175" s="280">
        <f t="shared" si="43"/>
        <v>0</v>
      </c>
      <c r="BJ175" s="280">
        <f t="shared" si="43"/>
        <v>0</v>
      </c>
      <c r="BK175" s="280">
        <f t="shared" si="43"/>
        <v>0</v>
      </c>
      <c r="BL175" s="279">
        <f t="shared" si="51"/>
        <v>0</v>
      </c>
    </row>
    <row r="176" spans="1:64" x14ac:dyDescent="0.25">
      <c r="A176" s="268" t="s">
        <v>233</v>
      </c>
      <c r="B176" s="175">
        <v>1.3300000000000001E-2</v>
      </c>
      <c r="C176" s="175">
        <v>1.2400000000000001E-2</v>
      </c>
      <c r="D176" s="272">
        <v>4321078.8899999997</v>
      </c>
      <c r="E176" s="272">
        <v>4320833.72</v>
      </c>
      <c r="F176" s="272">
        <v>4320833.72</v>
      </c>
      <c r="G176" s="272">
        <v>4320833.72</v>
      </c>
      <c r="H176" s="272">
        <v>4320833.72</v>
      </c>
      <c r="I176" s="272">
        <v>4320833.72</v>
      </c>
      <c r="J176" s="272">
        <v>4320833.72</v>
      </c>
      <c r="K176" s="272">
        <v>4320833.72</v>
      </c>
      <c r="L176" s="272">
        <v>4320833.72</v>
      </c>
      <c r="M176" s="272">
        <v>4354032.75</v>
      </c>
      <c r="N176" s="272">
        <v>4473507.0899999989</v>
      </c>
      <c r="O176" s="272">
        <v>4559782.3999999994</v>
      </c>
      <c r="P176" s="272">
        <f t="shared" si="48"/>
        <v>52275070.889999986</v>
      </c>
      <c r="Q176" s="272">
        <v>4559782.3999999994</v>
      </c>
      <c r="R176" s="272">
        <v>3855186.7399999993</v>
      </c>
      <c r="S176" s="272">
        <v>3150591.0799999991</v>
      </c>
      <c r="T176" s="272">
        <v>3150591.0799999991</v>
      </c>
      <c r="U176" s="272">
        <v>3150591.0799999991</v>
      </c>
      <c r="V176" s="272">
        <v>3150591.0799999991</v>
      </c>
      <c r="W176" s="272">
        <v>3150591.0799999991</v>
      </c>
      <c r="X176" s="272">
        <v>3150591.0799999991</v>
      </c>
      <c r="Y176" s="272">
        <v>3150591.0799999991</v>
      </c>
      <c r="Z176" s="272">
        <v>3150591.0799999991</v>
      </c>
      <c r="AA176" s="272">
        <v>3150591.0799999991</v>
      </c>
      <c r="AB176" s="272">
        <v>3150591.0799999991</v>
      </c>
      <c r="AC176" s="272">
        <v>3150591.0799999991</v>
      </c>
      <c r="AD176" s="272">
        <v>3150591.0799999991</v>
      </c>
      <c r="AE176" s="272">
        <v>3150591.0799999991</v>
      </c>
      <c r="AF176" s="272">
        <v>3150591.0799999991</v>
      </c>
      <c r="AG176" s="170">
        <f t="shared" si="49"/>
        <v>37807092.959999986</v>
      </c>
      <c r="AI176" s="279">
        <f t="shared" si="63"/>
        <v>4789.2</v>
      </c>
      <c r="AJ176" s="279">
        <f t="shared" si="63"/>
        <v>4788.92</v>
      </c>
      <c r="AK176" s="279">
        <f t="shared" si="63"/>
        <v>4788.92</v>
      </c>
      <c r="AL176" s="279">
        <f t="shared" si="58"/>
        <v>4788.92</v>
      </c>
      <c r="AM176" s="279">
        <f t="shared" si="58"/>
        <v>4788.92</v>
      </c>
      <c r="AN176" s="279">
        <f t="shared" si="58"/>
        <v>4788.92</v>
      </c>
      <c r="AO176" s="279">
        <f t="shared" si="57"/>
        <v>4788.92</v>
      </c>
      <c r="AP176" s="279">
        <f t="shared" si="57"/>
        <v>4788.92</v>
      </c>
      <c r="AQ176" s="279">
        <f t="shared" si="57"/>
        <v>4788.92</v>
      </c>
      <c r="AR176" s="279">
        <f t="shared" si="57"/>
        <v>4825.72</v>
      </c>
      <c r="AS176" s="279">
        <f t="shared" si="57"/>
        <v>4958.1400000000003</v>
      </c>
      <c r="AT176" s="279">
        <f t="shared" si="57"/>
        <v>5053.76</v>
      </c>
      <c r="AU176" s="280">
        <f t="shared" si="50"/>
        <v>57938.179999999993</v>
      </c>
      <c r="AV176" s="280">
        <f t="shared" si="64"/>
        <v>5053.76</v>
      </c>
      <c r="AW176" s="280">
        <f t="shared" si="64"/>
        <v>4272.83</v>
      </c>
      <c r="AX176" s="280">
        <f t="shared" si="64"/>
        <v>3491.91</v>
      </c>
      <c r="AY176" s="280">
        <f t="shared" si="59"/>
        <v>3491.91</v>
      </c>
      <c r="AZ176" s="280">
        <f t="shared" si="60"/>
        <v>3255.61</v>
      </c>
      <c r="BA176" s="280">
        <f t="shared" si="61"/>
        <v>3255.61</v>
      </c>
      <c r="BB176" s="280">
        <f t="shared" si="62"/>
        <v>3255.61</v>
      </c>
      <c r="BC176" s="280">
        <f t="shared" si="53"/>
        <v>3255.61</v>
      </c>
      <c r="BD176" s="280">
        <f t="shared" si="53"/>
        <v>3255.61</v>
      </c>
      <c r="BE176" s="280">
        <f t="shared" si="53"/>
        <v>3255.61</v>
      </c>
      <c r="BF176" s="280">
        <f t="shared" si="53"/>
        <v>3255.61</v>
      </c>
      <c r="BG176" s="280">
        <f t="shared" si="53"/>
        <v>3255.61</v>
      </c>
      <c r="BH176" s="280">
        <f t="shared" si="53"/>
        <v>3255.61</v>
      </c>
      <c r="BI176" s="280">
        <f t="shared" si="53"/>
        <v>3255.61</v>
      </c>
      <c r="BJ176" s="280">
        <f t="shared" si="53"/>
        <v>3255.61</v>
      </c>
      <c r="BK176" s="280">
        <f t="shared" si="53"/>
        <v>3255.61</v>
      </c>
      <c r="BL176" s="279">
        <f t="shared" si="51"/>
        <v>39067.32</v>
      </c>
    </row>
    <row r="177" spans="1:66" x14ac:dyDescent="0.25">
      <c r="A177" s="268" t="s">
        <v>234</v>
      </c>
      <c r="B177" s="175">
        <v>2.1299999999999999E-2</v>
      </c>
      <c r="C177" s="175">
        <v>0.02</v>
      </c>
      <c r="D177" s="272">
        <v>2416429.81</v>
      </c>
      <c r="E177" s="272">
        <v>2416429.81</v>
      </c>
      <c r="F177" s="272">
        <v>2416429.81</v>
      </c>
      <c r="G177" s="272">
        <v>2416429.81</v>
      </c>
      <c r="H177" s="272">
        <v>2416429.81</v>
      </c>
      <c r="I177" s="272">
        <v>2416429.81</v>
      </c>
      <c r="J177" s="272">
        <v>2416429.81</v>
      </c>
      <c r="K177" s="272">
        <v>2416429.81</v>
      </c>
      <c r="L177" s="272">
        <v>2416429.81</v>
      </c>
      <c r="M177" s="272">
        <v>2416429.81</v>
      </c>
      <c r="N177" s="272">
        <v>2416429.81</v>
      </c>
      <c r="O177" s="272">
        <v>2416429.81</v>
      </c>
      <c r="P177" s="272">
        <f t="shared" si="48"/>
        <v>28997157.719999995</v>
      </c>
      <c r="Q177" s="272">
        <v>2416429.81</v>
      </c>
      <c r="R177" s="272">
        <v>1489248.9900000002</v>
      </c>
      <c r="S177" s="272">
        <v>562068.17000000016</v>
      </c>
      <c r="T177" s="272">
        <v>562068.17000000016</v>
      </c>
      <c r="U177" s="272">
        <v>562068.17000000016</v>
      </c>
      <c r="V177" s="272">
        <v>562068.17000000016</v>
      </c>
      <c r="W177" s="272">
        <v>562068.17000000016</v>
      </c>
      <c r="X177" s="272">
        <v>562068.17000000016</v>
      </c>
      <c r="Y177" s="272">
        <v>562068.17000000016</v>
      </c>
      <c r="Z177" s="272">
        <v>562068.17000000016</v>
      </c>
      <c r="AA177" s="272">
        <v>562068.17000000016</v>
      </c>
      <c r="AB177" s="272">
        <v>562068.17000000016</v>
      </c>
      <c r="AC177" s="272">
        <v>562068.17000000016</v>
      </c>
      <c r="AD177" s="272">
        <v>562068.17000000016</v>
      </c>
      <c r="AE177" s="272">
        <v>562068.17000000016</v>
      </c>
      <c r="AF177" s="272">
        <v>562068.17000000016</v>
      </c>
      <c r="AG177" s="170">
        <f t="shared" si="49"/>
        <v>6744818.04</v>
      </c>
      <c r="AI177" s="279">
        <f t="shared" si="63"/>
        <v>4289.16</v>
      </c>
      <c r="AJ177" s="279">
        <f t="shared" si="63"/>
        <v>4289.16</v>
      </c>
      <c r="AK177" s="279">
        <f t="shared" si="63"/>
        <v>4289.16</v>
      </c>
      <c r="AL177" s="279">
        <f t="shared" si="58"/>
        <v>4289.16</v>
      </c>
      <c r="AM177" s="279">
        <f t="shared" si="58"/>
        <v>4289.16</v>
      </c>
      <c r="AN177" s="279">
        <f t="shared" si="58"/>
        <v>4289.16</v>
      </c>
      <c r="AO177" s="279">
        <f t="shared" si="57"/>
        <v>4289.16</v>
      </c>
      <c r="AP177" s="279">
        <f t="shared" si="57"/>
        <v>4289.16</v>
      </c>
      <c r="AQ177" s="279">
        <f t="shared" si="57"/>
        <v>4289.16</v>
      </c>
      <c r="AR177" s="279">
        <f t="shared" si="57"/>
        <v>4289.16</v>
      </c>
      <c r="AS177" s="279">
        <f t="shared" si="57"/>
        <v>4289.16</v>
      </c>
      <c r="AT177" s="279">
        <f t="shared" si="57"/>
        <v>4289.16</v>
      </c>
      <c r="AU177" s="280">
        <f t="shared" si="50"/>
        <v>51469.920000000013</v>
      </c>
      <c r="AV177" s="280">
        <f t="shared" si="64"/>
        <v>4289.16</v>
      </c>
      <c r="AW177" s="280">
        <f t="shared" si="64"/>
        <v>2643.42</v>
      </c>
      <c r="AX177" s="280">
        <f t="shared" si="64"/>
        <v>997.67</v>
      </c>
      <c r="AY177" s="280">
        <f t="shared" si="59"/>
        <v>997.67</v>
      </c>
      <c r="AZ177" s="280">
        <f t="shared" si="60"/>
        <v>936.78</v>
      </c>
      <c r="BA177" s="280">
        <f t="shared" si="61"/>
        <v>936.78</v>
      </c>
      <c r="BB177" s="280">
        <f t="shared" si="62"/>
        <v>936.78</v>
      </c>
      <c r="BC177" s="280">
        <f t="shared" si="53"/>
        <v>936.78</v>
      </c>
      <c r="BD177" s="280">
        <f t="shared" si="53"/>
        <v>936.78</v>
      </c>
      <c r="BE177" s="280">
        <f t="shared" si="53"/>
        <v>936.78</v>
      </c>
      <c r="BF177" s="280">
        <f t="shared" si="53"/>
        <v>936.78</v>
      </c>
      <c r="BG177" s="280">
        <f t="shared" si="53"/>
        <v>936.78</v>
      </c>
      <c r="BH177" s="280">
        <f t="shared" si="53"/>
        <v>936.78</v>
      </c>
      <c r="BI177" s="280">
        <f t="shared" si="53"/>
        <v>936.78</v>
      </c>
      <c r="BJ177" s="280">
        <f t="shared" si="53"/>
        <v>936.78</v>
      </c>
      <c r="BK177" s="280">
        <f t="shared" si="53"/>
        <v>936.78</v>
      </c>
      <c r="BL177" s="279">
        <f t="shared" si="51"/>
        <v>11241.36</v>
      </c>
    </row>
    <row r="178" spans="1:66" x14ac:dyDescent="0.25">
      <c r="A178" s="268" t="s">
        <v>632</v>
      </c>
      <c r="B178" s="175">
        <v>2.1299999999999999E-2</v>
      </c>
      <c r="C178" s="175">
        <v>0.02</v>
      </c>
      <c r="D178" s="272">
        <v>0</v>
      </c>
      <c r="E178" s="272">
        <v>0</v>
      </c>
      <c r="F178" s="272">
        <v>0</v>
      </c>
      <c r="G178" s="272">
        <v>0</v>
      </c>
      <c r="H178" s="272">
        <v>0</v>
      </c>
      <c r="I178" s="272">
        <v>0</v>
      </c>
      <c r="J178" s="272">
        <v>0</v>
      </c>
      <c r="K178" s="272">
        <v>0</v>
      </c>
      <c r="L178" s="272">
        <v>0</v>
      </c>
      <c r="M178" s="272">
        <v>0</v>
      </c>
      <c r="N178" s="272">
        <v>0</v>
      </c>
      <c r="O178" s="272">
        <v>0</v>
      </c>
      <c r="P178" s="272">
        <f t="shared" si="48"/>
        <v>0</v>
      </c>
      <c r="Q178" s="272">
        <v>0</v>
      </c>
      <c r="R178" s="272">
        <v>0</v>
      </c>
      <c r="S178" s="272">
        <v>0</v>
      </c>
      <c r="T178" s="272">
        <v>0</v>
      </c>
      <c r="U178" s="272">
        <v>0</v>
      </c>
      <c r="V178" s="272">
        <v>0</v>
      </c>
      <c r="W178" s="272">
        <v>0</v>
      </c>
      <c r="X178" s="272">
        <v>0</v>
      </c>
      <c r="Y178" s="272">
        <v>0</v>
      </c>
      <c r="Z178" s="272">
        <v>0</v>
      </c>
      <c r="AA178" s="272">
        <v>0</v>
      </c>
      <c r="AB178" s="272">
        <v>0</v>
      </c>
      <c r="AC178" s="272">
        <v>0</v>
      </c>
      <c r="AD178" s="272">
        <v>0</v>
      </c>
      <c r="AE178" s="272">
        <v>0</v>
      </c>
      <c r="AF178" s="272">
        <v>0</v>
      </c>
      <c r="AG178" s="170">
        <f t="shared" si="49"/>
        <v>0</v>
      </c>
      <c r="AI178" s="279">
        <f t="shared" si="63"/>
        <v>0</v>
      </c>
      <c r="AJ178" s="279">
        <f t="shared" si="63"/>
        <v>0</v>
      </c>
      <c r="AK178" s="279">
        <f t="shared" si="63"/>
        <v>0</v>
      </c>
      <c r="AL178" s="279">
        <f t="shared" si="58"/>
        <v>0</v>
      </c>
      <c r="AM178" s="279">
        <f t="shared" si="58"/>
        <v>0</v>
      </c>
      <c r="AN178" s="279">
        <f t="shared" si="58"/>
        <v>0</v>
      </c>
      <c r="AO178" s="279">
        <f t="shared" si="57"/>
        <v>0</v>
      </c>
      <c r="AP178" s="279">
        <f t="shared" si="57"/>
        <v>0</v>
      </c>
      <c r="AQ178" s="279">
        <f t="shared" si="57"/>
        <v>0</v>
      </c>
      <c r="AR178" s="279">
        <f t="shared" si="57"/>
        <v>0</v>
      </c>
      <c r="AS178" s="279">
        <f t="shared" si="57"/>
        <v>0</v>
      </c>
      <c r="AT178" s="279">
        <f t="shared" si="57"/>
        <v>0</v>
      </c>
      <c r="AU178" s="280">
        <f t="shared" si="50"/>
        <v>0</v>
      </c>
      <c r="AV178" s="280">
        <f t="shared" si="64"/>
        <v>0</v>
      </c>
      <c r="AW178" s="280">
        <f t="shared" si="64"/>
        <v>0</v>
      </c>
      <c r="AX178" s="280">
        <f t="shared" si="64"/>
        <v>0</v>
      </c>
      <c r="AY178" s="280">
        <f t="shared" si="59"/>
        <v>0</v>
      </c>
      <c r="AZ178" s="280">
        <f t="shared" si="60"/>
        <v>0</v>
      </c>
      <c r="BA178" s="280">
        <f t="shared" si="61"/>
        <v>0</v>
      </c>
      <c r="BB178" s="280">
        <f t="shared" si="62"/>
        <v>0</v>
      </c>
      <c r="BC178" s="280">
        <f t="shared" si="53"/>
        <v>0</v>
      </c>
      <c r="BD178" s="280">
        <f t="shared" si="53"/>
        <v>0</v>
      </c>
      <c r="BE178" s="280">
        <f t="shared" si="53"/>
        <v>0</v>
      </c>
      <c r="BF178" s="280">
        <f t="shared" si="53"/>
        <v>0</v>
      </c>
      <c r="BG178" s="280">
        <f t="shared" si="53"/>
        <v>0</v>
      </c>
      <c r="BH178" s="280">
        <f t="shared" si="53"/>
        <v>0</v>
      </c>
      <c r="BI178" s="280">
        <f t="shared" si="53"/>
        <v>0</v>
      </c>
      <c r="BJ178" s="280">
        <f t="shared" si="53"/>
        <v>0</v>
      </c>
      <c r="BK178" s="280">
        <f t="shared" si="53"/>
        <v>0</v>
      </c>
      <c r="BL178" s="279">
        <f t="shared" si="51"/>
        <v>0</v>
      </c>
      <c r="BN178" s="279">
        <f>BL178</f>
        <v>0</v>
      </c>
    </row>
    <row r="179" spans="1:66" x14ac:dyDescent="0.25">
      <c r="A179" s="268" t="s">
        <v>235</v>
      </c>
      <c r="B179" s="175">
        <v>1.3399999999999999E-2</v>
      </c>
      <c r="C179" s="294">
        <v>3.5400000000000001E-2</v>
      </c>
      <c r="D179" s="272">
        <v>8959765.8100000005</v>
      </c>
      <c r="E179" s="272">
        <v>8959765.8100000005</v>
      </c>
      <c r="F179" s="272">
        <v>8959765.8100000005</v>
      </c>
      <c r="G179" s="272">
        <v>8959765.8100000005</v>
      </c>
      <c r="H179" s="272">
        <v>8959765.8100000005</v>
      </c>
      <c r="I179" s="272">
        <v>8959765.8100000005</v>
      </c>
      <c r="J179" s="272">
        <v>8959765.8100000005</v>
      </c>
      <c r="K179" s="272">
        <v>8959765.8100000005</v>
      </c>
      <c r="L179" s="272">
        <v>8976265.8100000005</v>
      </c>
      <c r="M179" s="272">
        <v>8992765.8100000005</v>
      </c>
      <c r="N179" s="272">
        <v>8992765.8100000005</v>
      </c>
      <c r="O179" s="272">
        <v>8992765.8100000005</v>
      </c>
      <c r="P179" s="272">
        <f t="shared" si="48"/>
        <v>107632689.72000001</v>
      </c>
      <c r="Q179" s="272">
        <v>8992765.8100000005</v>
      </c>
      <c r="R179" s="272">
        <v>8992765.8100000005</v>
      </c>
      <c r="S179" s="272">
        <v>8992765.8100000005</v>
      </c>
      <c r="T179" s="272">
        <v>8992765.8100000005</v>
      </c>
      <c r="U179" s="272">
        <v>9029727.6150000002</v>
      </c>
      <c r="V179" s="272">
        <v>9066689.4199999999</v>
      </c>
      <c r="W179" s="272">
        <v>9066689.4199999999</v>
      </c>
      <c r="X179" s="272">
        <v>9066689.4199999999</v>
      </c>
      <c r="Y179" s="272">
        <v>9066689.4199999999</v>
      </c>
      <c r="Z179" s="272">
        <v>9066689.4199999999</v>
      </c>
      <c r="AA179" s="272">
        <v>9066689.4199999999</v>
      </c>
      <c r="AB179" s="272">
        <v>9606862.3350000009</v>
      </c>
      <c r="AC179" s="272">
        <v>10147035.25</v>
      </c>
      <c r="AD179" s="272">
        <v>10147035.25</v>
      </c>
      <c r="AE179" s="272">
        <v>10147035.25</v>
      </c>
      <c r="AF179" s="272">
        <v>10147035.25</v>
      </c>
      <c r="AG179" s="170">
        <f t="shared" si="49"/>
        <v>113624867.47</v>
      </c>
      <c r="AI179" s="279">
        <f t="shared" si="63"/>
        <v>10005.07</v>
      </c>
      <c r="AJ179" s="279">
        <f t="shared" si="63"/>
        <v>10005.07</v>
      </c>
      <c r="AK179" s="279">
        <f t="shared" si="63"/>
        <v>10005.07</v>
      </c>
      <c r="AL179" s="279">
        <f t="shared" si="58"/>
        <v>10005.07</v>
      </c>
      <c r="AM179" s="279">
        <f t="shared" si="58"/>
        <v>10005.07</v>
      </c>
      <c r="AN179" s="279">
        <f t="shared" si="58"/>
        <v>10005.07</v>
      </c>
      <c r="AO179" s="279">
        <f t="shared" si="57"/>
        <v>10005.07</v>
      </c>
      <c r="AP179" s="279">
        <f t="shared" si="57"/>
        <v>10005.07</v>
      </c>
      <c r="AQ179" s="279">
        <f t="shared" si="57"/>
        <v>10023.5</v>
      </c>
      <c r="AR179" s="279">
        <f t="shared" si="57"/>
        <v>10041.92</v>
      </c>
      <c r="AS179" s="279">
        <f t="shared" si="57"/>
        <v>10041.92</v>
      </c>
      <c r="AT179" s="279">
        <f t="shared" si="57"/>
        <v>10041.92</v>
      </c>
      <c r="AU179" s="280">
        <f t="shared" si="50"/>
        <v>120189.81999999999</v>
      </c>
      <c r="AV179" s="280">
        <f t="shared" si="64"/>
        <v>10041.92</v>
      </c>
      <c r="AW179" s="280">
        <f t="shared" si="64"/>
        <v>10041.92</v>
      </c>
      <c r="AX179" s="280">
        <f t="shared" si="64"/>
        <v>10041.92</v>
      </c>
      <c r="AY179" s="280">
        <f t="shared" si="59"/>
        <v>10041.92</v>
      </c>
      <c r="AZ179" s="280">
        <f t="shared" si="60"/>
        <v>26637.7</v>
      </c>
      <c r="BA179" s="280">
        <f t="shared" si="61"/>
        <v>26746.73</v>
      </c>
      <c r="BB179" s="280">
        <f t="shared" si="62"/>
        <v>26746.73</v>
      </c>
      <c r="BC179" s="280">
        <f t="shared" si="53"/>
        <v>26746.73</v>
      </c>
      <c r="BD179" s="280">
        <f t="shared" si="53"/>
        <v>26746.73</v>
      </c>
      <c r="BE179" s="280">
        <f t="shared" si="53"/>
        <v>26746.73</v>
      </c>
      <c r="BF179" s="280">
        <f t="shared" si="53"/>
        <v>26746.73</v>
      </c>
      <c r="BG179" s="280">
        <f t="shared" si="53"/>
        <v>28340.240000000002</v>
      </c>
      <c r="BH179" s="280">
        <f t="shared" si="53"/>
        <v>29933.75</v>
      </c>
      <c r="BI179" s="280">
        <f t="shared" si="53"/>
        <v>29933.75</v>
      </c>
      <c r="BJ179" s="280">
        <f t="shared" si="53"/>
        <v>29933.75</v>
      </c>
      <c r="BK179" s="280">
        <f t="shared" si="53"/>
        <v>29933.75</v>
      </c>
      <c r="BL179" s="279">
        <f t="shared" si="51"/>
        <v>335193.32</v>
      </c>
    </row>
    <row r="180" spans="1:66" x14ac:dyDescent="0.25">
      <c r="A180" s="268" t="s">
        <v>633</v>
      </c>
      <c r="B180" s="175">
        <v>1.3399999999999999E-2</v>
      </c>
      <c r="C180" s="294">
        <v>3.5400000000000001E-2</v>
      </c>
      <c r="D180" s="272">
        <v>0</v>
      </c>
      <c r="E180" s="272">
        <v>0</v>
      </c>
      <c r="F180" s="272">
        <v>0</v>
      </c>
      <c r="G180" s="272">
        <v>0</v>
      </c>
      <c r="H180" s="272">
        <v>0</v>
      </c>
      <c r="I180" s="272">
        <v>0</v>
      </c>
      <c r="J180" s="272">
        <v>0</v>
      </c>
      <c r="K180" s="272">
        <v>0</v>
      </c>
      <c r="L180" s="272">
        <v>0</v>
      </c>
      <c r="M180" s="272">
        <v>0</v>
      </c>
      <c r="N180" s="272">
        <v>0</v>
      </c>
      <c r="O180" s="272">
        <v>0</v>
      </c>
      <c r="P180" s="272">
        <f t="shared" si="48"/>
        <v>0</v>
      </c>
      <c r="Q180" s="272">
        <v>0</v>
      </c>
      <c r="R180" s="272">
        <v>0</v>
      </c>
      <c r="S180" s="272">
        <v>0</v>
      </c>
      <c r="T180" s="272">
        <v>0</v>
      </c>
      <c r="U180" s="272">
        <v>0</v>
      </c>
      <c r="V180" s="272">
        <v>0</v>
      </c>
      <c r="W180" s="272">
        <v>0</v>
      </c>
      <c r="X180" s="272">
        <v>0</v>
      </c>
      <c r="Y180" s="272">
        <v>0</v>
      </c>
      <c r="Z180" s="272">
        <v>0</v>
      </c>
      <c r="AA180" s="272">
        <v>0</v>
      </c>
      <c r="AB180" s="272">
        <v>0</v>
      </c>
      <c r="AC180" s="272">
        <v>0</v>
      </c>
      <c r="AD180" s="272">
        <v>0</v>
      </c>
      <c r="AE180" s="272">
        <v>0</v>
      </c>
      <c r="AF180" s="272">
        <v>0</v>
      </c>
      <c r="AG180" s="170">
        <f t="shared" si="49"/>
        <v>0</v>
      </c>
      <c r="AI180" s="279">
        <f t="shared" si="63"/>
        <v>0</v>
      </c>
      <c r="AJ180" s="279">
        <f t="shared" si="63"/>
        <v>0</v>
      </c>
      <c r="AK180" s="279">
        <f t="shared" si="63"/>
        <v>0</v>
      </c>
      <c r="AL180" s="279">
        <f t="shared" si="58"/>
        <v>0</v>
      </c>
      <c r="AM180" s="279">
        <f t="shared" si="58"/>
        <v>0</v>
      </c>
      <c r="AN180" s="279">
        <f t="shared" si="58"/>
        <v>0</v>
      </c>
      <c r="AO180" s="279">
        <f t="shared" si="57"/>
        <v>0</v>
      </c>
      <c r="AP180" s="279">
        <f t="shared" si="57"/>
        <v>0</v>
      </c>
      <c r="AQ180" s="279">
        <f t="shared" si="57"/>
        <v>0</v>
      </c>
      <c r="AR180" s="279">
        <f t="shared" si="57"/>
        <v>0</v>
      </c>
      <c r="AS180" s="279">
        <f t="shared" si="57"/>
        <v>0</v>
      </c>
      <c r="AT180" s="279">
        <f t="shared" si="57"/>
        <v>0</v>
      </c>
      <c r="AU180" s="280">
        <f t="shared" si="50"/>
        <v>0</v>
      </c>
      <c r="AV180" s="280">
        <f t="shared" si="64"/>
        <v>0</v>
      </c>
      <c r="AW180" s="280">
        <f t="shared" si="64"/>
        <v>0</v>
      </c>
      <c r="AX180" s="280">
        <f t="shared" si="64"/>
        <v>0</v>
      </c>
      <c r="AY180" s="280">
        <f t="shared" si="59"/>
        <v>0</v>
      </c>
      <c r="AZ180" s="280">
        <f t="shared" si="60"/>
        <v>0</v>
      </c>
      <c r="BA180" s="280">
        <f t="shared" si="61"/>
        <v>0</v>
      </c>
      <c r="BB180" s="280">
        <f t="shared" si="62"/>
        <v>0</v>
      </c>
      <c r="BC180" s="280">
        <f t="shared" si="53"/>
        <v>0</v>
      </c>
      <c r="BD180" s="280">
        <f t="shared" si="53"/>
        <v>0</v>
      </c>
      <c r="BE180" s="280">
        <f t="shared" si="53"/>
        <v>0</v>
      </c>
      <c r="BF180" s="280">
        <f t="shared" si="53"/>
        <v>0</v>
      </c>
      <c r="BG180" s="280">
        <f t="shared" si="53"/>
        <v>0</v>
      </c>
      <c r="BH180" s="280">
        <f t="shared" si="53"/>
        <v>0</v>
      </c>
      <c r="BI180" s="280">
        <f t="shared" si="53"/>
        <v>0</v>
      </c>
      <c r="BJ180" s="280">
        <f t="shared" si="53"/>
        <v>0</v>
      </c>
      <c r="BK180" s="280">
        <f t="shared" si="53"/>
        <v>0</v>
      </c>
      <c r="BL180" s="279">
        <f t="shared" si="51"/>
        <v>0</v>
      </c>
      <c r="BN180" s="279">
        <f>BL180</f>
        <v>0</v>
      </c>
    </row>
    <row r="181" spans="1:66" x14ac:dyDescent="0.25">
      <c r="A181" s="268" t="s">
        <v>634</v>
      </c>
      <c r="B181" s="175">
        <v>1.3399999999999999E-2</v>
      </c>
      <c r="C181" s="294">
        <v>3.5400000000000001E-2</v>
      </c>
      <c r="D181" s="272">
        <v>6475762.9199999999</v>
      </c>
      <c r="E181" s="272">
        <v>6475762.9199999999</v>
      </c>
      <c r="F181" s="272">
        <v>6475762.9199999999</v>
      </c>
      <c r="G181" s="272">
        <v>6475762.9199999999</v>
      </c>
      <c r="H181" s="272">
        <v>6475762.9199999999</v>
      </c>
      <c r="I181" s="272">
        <v>6475762.9199999999</v>
      </c>
      <c r="J181" s="272">
        <v>6475762.9199999999</v>
      </c>
      <c r="K181" s="272">
        <v>6475762.9199999999</v>
      </c>
      <c r="L181" s="272">
        <v>6475762.9199999999</v>
      </c>
      <c r="M181" s="272">
        <v>6475762.9199999999</v>
      </c>
      <c r="N181" s="272">
        <v>6475762.9199999999</v>
      </c>
      <c r="O181" s="272">
        <v>6475762.9199999999</v>
      </c>
      <c r="P181" s="272">
        <f t="shared" si="48"/>
        <v>77709155.040000007</v>
      </c>
      <c r="Q181" s="272">
        <v>6475762.9199999999</v>
      </c>
      <c r="R181" s="272">
        <v>6475762.9199999999</v>
      </c>
      <c r="S181" s="272">
        <v>6475762.9199999999</v>
      </c>
      <c r="T181" s="272">
        <v>6475762.9199999999</v>
      </c>
      <c r="U181" s="272">
        <v>6475762.9199999999</v>
      </c>
      <c r="V181" s="272">
        <v>6475762.9199999999</v>
      </c>
      <c r="W181" s="272">
        <v>6475762.9199999999</v>
      </c>
      <c r="X181" s="272">
        <v>6475762.9199999999</v>
      </c>
      <c r="Y181" s="272">
        <v>6475762.9199999999</v>
      </c>
      <c r="Z181" s="272">
        <v>6475762.9199999999</v>
      </c>
      <c r="AA181" s="272">
        <v>6475762.9199999999</v>
      </c>
      <c r="AB181" s="272">
        <v>6475762.9199999999</v>
      </c>
      <c r="AC181" s="272">
        <v>6475762.9199999999</v>
      </c>
      <c r="AD181" s="272">
        <v>6475762.9199999999</v>
      </c>
      <c r="AE181" s="272">
        <v>6475762.9199999999</v>
      </c>
      <c r="AF181" s="272">
        <v>6475762.9199999999</v>
      </c>
      <c r="AG181" s="170">
        <f t="shared" si="49"/>
        <v>77709155.040000007</v>
      </c>
      <c r="AI181" s="279">
        <f t="shared" si="63"/>
        <v>7231.27</v>
      </c>
      <c r="AJ181" s="279">
        <f t="shared" si="63"/>
        <v>7231.27</v>
      </c>
      <c r="AK181" s="279">
        <f t="shared" si="63"/>
        <v>7231.27</v>
      </c>
      <c r="AL181" s="279">
        <f t="shared" si="58"/>
        <v>7231.27</v>
      </c>
      <c r="AM181" s="279">
        <f t="shared" si="58"/>
        <v>7231.27</v>
      </c>
      <c r="AN181" s="279">
        <f t="shared" si="58"/>
        <v>7231.27</v>
      </c>
      <c r="AO181" s="279">
        <f t="shared" si="57"/>
        <v>7231.27</v>
      </c>
      <c r="AP181" s="279">
        <f t="shared" si="57"/>
        <v>7231.27</v>
      </c>
      <c r="AQ181" s="279">
        <f t="shared" si="57"/>
        <v>7231.27</v>
      </c>
      <c r="AR181" s="279">
        <f t="shared" si="57"/>
        <v>7231.27</v>
      </c>
      <c r="AS181" s="279">
        <f t="shared" si="57"/>
        <v>7231.27</v>
      </c>
      <c r="AT181" s="279">
        <f t="shared" si="57"/>
        <v>7231.27</v>
      </c>
      <c r="AU181" s="280">
        <f t="shared" si="50"/>
        <v>86775.240000000034</v>
      </c>
      <c r="AV181" s="280">
        <f t="shared" si="64"/>
        <v>7231.27</v>
      </c>
      <c r="AW181" s="280">
        <f t="shared" si="64"/>
        <v>7231.27</v>
      </c>
      <c r="AX181" s="280">
        <f t="shared" si="64"/>
        <v>7231.27</v>
      </c>
      <c r="AY181" s="280">
        <f t="shared" si="59"/>
        <v>7231.27</v>
      </c>
      <c r="AZ181" s="280">
        <f t="shared" si="60"/>
        <v>19103.5</v>
      </c>
      <c r="BA181" s="280">
        <f t="shared" si="61"/>
        <v>19103.5</v>
      </c>
      <c r="BB181" s="280">
        <f t="shared" si="62"/>
        <v>19103.5</v>
      </c>
      <c r="BC181" s="280">
        <f t="shared" ref="BC181:BC191" si="65">ROUND(X181*$C181/12,2)</f>
        <v>19103.5</v>
      </c>
      <c r="BD181" s="280">
        <f t="shared" ref="BD181:BD191" si="66">ROUND(Y181*$C181/12,2)</f>
        <v>19103.5</v>
      </c>
      <c r="BE181" s="280">
        <f t="shared" ref="BE181:BE191" si="67">ROUND(Z181*$C181/12,2)</f>
        <v>19103.5</v>
      </c>
      <c r="BF181" s="280">
        <f t="shared" ref="BF181:BF191" si="68">ROUND(AA181*$C181/12,2)</f>
        <v>19103.5</v>
      </c>
      <c r="BG181" s="280">
        <f t="shared" ref="BG181:BG191" si="69">ROUND(AB181*$C181/12,2)</f>
        <v>19103.5</v>
      </c>
      <c r="BH181" s="280">
        <f t="shared" ref="BH181:BH191" si="70">ROUND(AC181*$C181/12,2)</f>
        <v>19103.5</v>
      </c>
      <c r="BI181" s="280">
        <f t="shared" ref="BI181:BI191" si="71">ROUND(AD181*$C181/12,2)</f>
        <v>19103.5</v>
      </c>
      <c r="BJ181" s="280">
        <f t="shared" ref="BJ181:BJ191" si="72">ROUND(AE181*$C181/12,2)</f>
        <v>19103.5</v>
      </c>
      <c r="BK181" s="280">
        <f t="shared" ref="BK181:BK191" si="73">ROUND(AF181*$C181/12,2)</f>
        <v>19103.5</v>
      </c>
      <c r="BL181" s="279">
        <f t="shared" si="51"/>
        <v>229242</v>
      </c>
      <c r="BN181" s="279">
        <f>BL181</f>
        <v>229242</v>
      </c>
    </row>
    <row r="182" spans="1:66" x14ac:dyDescent="0.25">
      <c r="A182" s="268" t="s">
        <v>236</v>
      </c>
      <c r="B182" s="175">
        <v>4.7899999999999991E-2</v>
      </c>
      <c r="C182" s="294">
        <v>4.4900000000000002E-2</v>
      </c>
      <c r="D182" s="272">
        <v>29324457.100000001</v>
      </c>
      <c r="E182" s="272">
        <v>29324457.100000001</v>
      </c>
      <c r="F182" s="272">
        <v>29324457.100000001</v>
      </c>
      <c r="G182" s="272">
        <v>29324457.100000001</v>
      </c>
      <c r="H182" s="272">
        <v>29324457.100000001</v>
      </c>
      <c r="I182" s="272">
        <v>29324457.100000001</v>
      </c>
      <c r="J182" s="272">
        <v>29324457.100000001</v>
      </c>
      <c r="K182" s="272">
        <v>29324457.100000001</v>
      </c>
      <c r="L182" s="272">
        <v>29324457.100000001</v>
      </c>
      <c r="M182" s="272">
        <v>29324457.100000001</v>
      </c>
      <c r="N182" s="272">
        <v>29324457.100000001</v>
      </c>
      <c r="O182" s="272">
        <v>29324457.100000001</v>
      </c>
      <c r="P182" s="272">
        <f t="shared" si="48"/>
        <v>351893485.20000005</v>
      </c>
      <c r="Q182" s="272">
        <v>29324457.100000001</v>
      </c>
      <c r="R182" s="272">
        <v>29324457.100000001</v>
      </c>
      <c r="S182" s="272">
        <v>29324457.100000001</v>
      </c>
      <c r="T182" s="272">
        <v>29324457.100000001</v>
      </c>
      <c r="U182" s="272">
        <v>29324457.100000001</v>
      </c>
      <c r="V182" s="272">
        <v>29324457.100000001</v>
      </c>
      <c r="W182" s="272">
        <v>29324457.100000001</v>
      </c>
      <c r="X182" s="272">
        <v>29324457.100000001</v>
      </c>
      <c r="Y182" s="272">
        <v>29324457.100000001</v>
      </c>
      <c r="Z182" s="272">
        <v>29324457.100000001</v>
      </c>
      <c r="AA182" s="272">
        <v>29324457.100000001</v>
      </c>
      <c r="AB182" s="272">
        <v>29324457.100000001</v>
      </c>
      <c r="AC182" s="272">
        <v>29324457.100000001</v>
      </c>
      <c r="AD182" s="272">
        <v>29324457.100000001</v>
      </c>
      <c r="AE182" s="272">
        <v>29324457.100000001</v>
      </c>
      <c r="AF182" s="272">
        <v>29324457.100000001</v>
      </c>
      <c r="AG182" s="170">
        <f t="shared" si="49"/>
        <v>351893485.20000005</v>
      </c>
      <c r="AI182" s="279">
        <f t="shared" si="63"/>
        <v>117053.46</v>
      </c>
      <c r="AJ182" s="279">
        <f t="shared" si="63"/>
        <v>117053.46</v>
      </c>
      <c r="AK182" s="279">
        <f t="shared" si="63"/>
        <v>117053.46</v>
      </c>
      <c r="AL182" s="279">
        <f t="shared" si="58"/>
        <v>117053.46</v>
      </c>
      <c r="AM182" s="279">
        <f t="shared" si="58"/>
        <v>117053.46</v>
      </c>
      <c r="AN182" s="279">
        <f t="shared" si="58"/>
        <v>117053.46</v>
      </c>
      <c r="AO182" s="279">
        <f t="shared" si="57"/>
        <v>117053.46</v>
      </c>
      <c r="AP182" s="279">
        <f t="shared" si="57"/>
        <v>117053.46</v>
      </c>
      <c r="AQ182" s="279">
        <f t="shared" si="57"/>
        <v>117053.46</v>
      </c>
      <c r="AR182" s="279">
        <f t="shared" si="57"/>
        <v>117053.46</v>
      </c>
      <c r="AS182" s="279">
        <f t="shared" si="57"/>
        <v>117053.46</v>
      </c>
      <c r="AT182" s="279">
        <f t="shared" si="57"/>
        <v>117053.46</v>
      </c>
      <c r="AU182" s="280">
        <f t="shared" si="50"/>
        <v>1404641.5199999998</v>
      </c>
      <c r="AV182" s="280">
        <f t="shared" si="64"/>
        <v>117053.46</v>
      </c>
      <c r="AW182" s="280">
        <f t="shared" si="64"/>
        <v>117053.46</v>
      </c>
      <c r="AX182" s="280">
        <f t="shared" si="64"/>
        <v>117053.46</v>
      </c>
      <c r="AY182" s="280">
        <f t="shared" si="59"/>
        <v>117053.46</v>
      </c>
      <c r="AZ182" s="280">
        <f t="shared" si="60"/>
        <v>109722.34</v>
      </c>
      <c r="BA182" s="280">
        <f t="shared" si="61"/>
        <v>109722.34</v>
      </c>
      <c r="BB182" s="280">
        <f t="shared" si="62"/>
        <v>109722.34</v>
      </c>
      <c r="BC182" s="280">
        <f t="shared" si="65"/>
        <v>109722.34</v>
      </c>
      <c r="BD182" s="280">
        <f t="shared" si="66"/>
        <v>109722.34</v>
      </c>
      <c r="BE182" s="280">
        <f t="shared" si="67"/>
        <v>109722.34</v>
      </c>
      <c r="BF182" s="280">
        <f t="shared" si="68"/>
        <v>109722.34</v>
      </c>
      <c r="BG182" s="280">
        <f t="shared" si="69"/>
        <v>109722.34</v>
      </c>
      <c r="BH182" s="280">
        <f t="shared" si="70"/>
        <v>109722.34</v>
      </c>
      <c r="BI182" s="280">
        <f t="shared" si="71"/>
        <v>109722.34</v>
      </c>
      <c r="BJ182" s="280">
        <f t="shared" si="72"/>
        <v>109722.34</v>
      </c>
      <c r="BK182" s="280">
        <f t="shared" si="73"/>
        <v>109722.34</v>
      </c>
      <c r="BL182" s="279">
        <f t="shared" si="51"/>
        <v>1316668.08</v>
      </c>
    </row>
    <row r="183" spans="1:66" x14ac:dyDescent="0.25">
      <c r="A183" s="268" t="s">
        <v>635</v>
      </c>
      <c r="B183" s="175">
        <v>4.7899999999999991E-2</v>
      </c>
      <c r="C183" s="294">
        <v>4.4900000000000002E-2</v>
      </c>
      <c r="D183" s="272">
        <v>0</v>
      </c>
      <c r="E183" s="272">
        <v>0</v>
      </c>
      <c r="F183" s="272">
        <v>0</v>
      </c>
      <c r="G183" s="272">
        <v>0</v>
      </c>
      <c r="H183" s="272">
        <v>0</v>
      </c>
      <c r="I183" s="272">
        <v>0</v>
      </c>
      <c r="J183" s="272">
        <v>0</v>
      </c>
      <c r="K183" s="272">
        <v>0</v>
      </c>
      <c r="L183" s="272">
        <v>0</v>
      </c>
      <c r="M183" s="272">
        <v>0</v>
      </c>
      <c r="N183" s="272">
        <v>0</v>
      </c>
      <c r="O183" s="272">
        <v>0</v>
      </c>
      <c r="P183" s="272">
        <f t="shared" si="48"/>
        <v>0</v>
      </c>
      <c r="Q183" s="272">
        <v>0</v>
      </c>
      <c r="R183" s="272">
        <v>0</v>
      </c>
      <c r="S183" s="272">
        <v>0</v>
      </c>
      <c r="T183" s="272">
        <v>0</v>
      </c>
      <c r="U183" s="272">
        <v>0</v>
      </c>
      <c r="V183" s="272">
        <v>0</v>
      </c>
      <c r="W183" s="272">
        <v>0</v>
      </c>
      <c r="X183" s="272">
        <v>0</v>
      </c>
      <c r="Y183" s="272">
        <v>0</v>
      </c>
      <c r="Z183" s="272">
        <v>0</v>
      </c>
      <c r="AA183" s="272">
        <v>0</v>
      </c>
      <c r="AB183" s="272">
        <v>0</v>
      </c>
      <c r="AC183" s="272">
        <v>0</v>
      </c>
      <c r="AD183" s="272">
        <v>0</v>
      </c>
      <c r="AE183" s="272">
        <v>0</v>
      </c>
      <c r="AF183" s="272">
        <v>0</v>
      </c>
      <c r="AG183" s="170">
        <f t="shared" si="49"/>
        <v>0</v>
      </c>
      <c r="AI183" s="279">
        <f t="shared" si="63"/>
        <v>0</v>
      </c>
      <c r="AJ183" s="279">
        <f t="shared" si="63"/>
        <v>0</v>
      </c>
      <c r="AK183" s="279">
        <f t="shared" si="63"/>
        <v>0</v>
      </c>
      <c r="AL183" s="279">
        <f t="shared" si="58"/>
        <v>0</v>
      </c>
      <c r="AM183" s="279">
        <f t="shared" si="58"/>
        <v>0</v>
      </c>
      <c r="AN183" s="279">
        <f t="shared" si="58"/>
        <v>0</v>
      </c>
      <c r="AO183" s="279">
        <f t="shared" si="57"/>
        <v>0</v>
      </c>
      <c r="AP183" s="279">
        <f t="shared" si="57"/>
        <v>0</v>
      </c>
      <c r="AQ183" s="279">
        <f t="shared" si="57"/>
        <v>0</v>
      </c>
      <c r="AR183" s="279">
        <f t="shared" si="57"/>
        <v>0</v>
      </c>
      <c r="AS183" s="279">
        <f t="shared" si="57"/>
        <v>0</v>
      </c>
      <c r="AT183" s="279">
        <f t="shared" si="57"/>
        <v>0</v>
      </c>
      <c r="AU183" s="280">
        <f t="shared" si="50"/>
        <v>0</v>
      </c>
      <c r="AV183" s="280">
        <f t="shared" si="64"/>
        <v>0</v>
      </c>
      <c r="AW183" s="280">
        <f t="shared" si="64"/>
        <v>0</v>
      </c>
      <c r="AX183" s="280">
        <f t="shared" si="64"/>
        <v>0</v>
      </c>
      <c r="AY183" s="280">
        <f t="shared" si="59"/>
        <v>0</v>
      </c>
      <c r="AZ183" s="280">
        <f t="shared" si="60"/>
        <v>0</v>
      </c>
      <c r="BA183" s="280">
        <f t="shared" si="61"/>
        <v>0</v>
      </c>
      <c r="BB183" s="280">
        <f t="shared" si="62"/>
        <v>0</v>
      </c>
      <c r="BC183" s="280">
        <f t="shared" si="65"/>
        <v>0</v>
      </c>
      <c r="BD183" s="280">
        <f t="shared" si="66"/>
        <v>0</v>
      </c>
      <c r="BE183" s="280">
        <f t="shared" si="67"/>
        <v>0</v>
      </c>
      <c r="BF183" s="280">
        <f t="shared" si="68"/>
        <v>0</v>
      </c>
      <c r="BG183" s="280">
        <f t="shared" si="69"/>
        <v>0</v>
      </c>
      <c r="BH183" s="280">
        <f t="shared" si="70"/>
        <v>0</v>
      </c>
      <c r="BI183" s="280">
        <f t="shared" si="71"/>
        <v>0</v>
      </c>
      <c r="BJ183" s="280">
        <f t="shared" si="72"/>
        <v>0</v>
      </c>
      <c r="BK183" s="280">
        <f t="shared" si="73"/>
        <v>0</v>
      </c>
      <c r="BL183" s="279">
        <f t="shared" si="51"/>
        <v>0</v>
      </c>
      <c r="BN183" s="279">
        <f>BL183</f>
        <v>0</v>
      </c>
    </row>
    <row r="184" spans="1:66" x14ac:dyDescent="0.25">
      <c r="A184" s="268" t="s">
        <v>237</v>
      </c>
      <c r="B184" s="175">
        <v>6.0000000000000001E-3</v>
      </c>
      <c r="C184" s="294">
        <v>1.8100000000000002E-2</v>
      </c>
      <c r="D184" s="272">
        <v>2605094.1800000002</v>
      </c>
      <c r="E184" s="272">
        <v>2605094.1800000002</v>
      </c>
      <c r="F184" s="272">
        <v>2605094.1800000002</v>
      </c>
      <c r="G184" s="272">
        <v>2605094.1800000002</v>
      </c>
      <c r="H184" s="272">
        <v>2605094.1800000002</v>
      </c>
      <c r="I184" s="272">
        <v>2639290.67</v>
      </c>
      <c r="J184" s="272">
        <v>2673487.16</v>
      </c>
      <c r="K184" s="272">
        <v>2673487.16</v>
      </c>
      <c r="L184" s="272">
        <v>2673487.16</v>
      </c>
      <c r="M184" s="272">
        <v>2673487.16</v>
      </c>
      <c r="N184" s="272">
        <v>2673487.16</v>
      </c>
      <c r="O184" s="272">
        <v>2673487.16</v>
      </c>
      <c r="P184" s="272">
        <f t="shared" si="48"/>
        <v>31705684.530000001</v>
      </c>
      <c r="Q184" s="272">
        <v>2673487.16</v>
      </c>
      <c r="R184" s="272">
        <v>2673487.16</v>
      </c>
      <c r="S184" s="272">
        <v>2673487.16</v>
      </c>
      <c r="T184" s="272">
        <v>2673487.16</v>
      </c>
      <c r="U184" s="272">
        <v>2673487.16</v>
      </c>
      <c r="V184" s="272">
        <v>2673487.16</v>
      </c>
      <c r="W184" s="272">
        <v>2673487.16</v>
      </c>
      <c r="X184" s="272">
        <v>2673487.16</v>
      </c>
      <c r="Y184" s="272">
        <v>2673487.16</v>
      </c>
      <c r="Z184" s="272">
        <v>2673487.16</v>
      </c>
      <c r="AA184" s="272">
        <v>2673487.16</v>
      </c>
      <c r="AB184" s="272">
        <v>2673487.16</v>
      </c>
      <c r="AC184" s="272">
        <v>2673487.16</v>
      </c>
      <c r="AD184" s="272">
        <v>2673487.16</v>
      </c>
      <c r="AE184" s="272">
        <v>2673487.16</v>
      </c>
      <c r="AF184" s="272">
        <v>2673487.16</v>
      </c>
      <c r="AG184" s="170">
        <f t="shared" si="49"/>
        <v>32081845.920000002</v>
      </c>
      <c r="AI184" s="279">
        <f t="shared" si="63"/>
        <v>1302.55</v>
      </c>
      <c r="AJ184" s="279">
        <f t="shared" si="63"/>
        <v>1302.55</v>
      </c>
      <c r="AK184" s="279">
        <f t="shared" si="63"/>
        <v>1302.55</v>
      </c>
      <c r="AL184" s="279">
        <f t="shared" si="58"/>
        <v>1302.55</v>
      </c>
      <c r="AM184" s="279">
        <f t="shared" si="58"/>
        <v>1302.55</v>
      </c>
      <c r="AN184" s="279">
        <f t="shared" si="58"/>
        <v>1319.65</v>
      </c>
      <c r="AO184" s="279">
        <f t="shared" si="57"/>
        <v>1336.74</v>
      </c>
      <c r="AP184" s="279">
        <f t="shared" si="57"/>
        <v>1336.74</v>
      </c>
      <c r="AQ184" s="279">
        <f t="shared" si="57"/>
        <v>1336.74</v>
      </c>
      <c r="AR184" s="279">
        <f t="shared" si="57"/>
        <v>1336.74</v>
      </c>
      <c r="AS184" s="279">
        <f t="shared" si="57"/>
        <v>1336.74</v>
      </c>
      <c r="AT184" s="279">
        <f t="shared" si="57"/>
        <v>1336.74</v>
      </c>
      <c r="AU184" s="280">
        <f t="shared" si="50"/>
        <v>15852.839999999998</v>
      </c>
      <c r="AV184" s="280">
        <f t="shared" si="64"/>
        <v>1336.74</v>
      </c>
      <c r="AW184" s="280">
        <f t="shared" si="64"/>
        <v>1336.74</v>
      </c>
      <c r="AX184" s="280">
        <f t="shared" si="64"/>
        <v>1336.74</v>
      </c>
      <c r="AY184" s="280">
        <f t="shared" si="59"/>
        <v>1336.74</v>
      </c>
      <c r="AZ184" s="280">
        <f t="shared" si="60"/>
        <v>4032.51</v>
      </c>
      <c r="BA184" s="280">
        <f t="shared" si="61"/>
        <v>4032.51</v>
      </c>
      <c r="BB184" s="280">
        <f t="shared" si="62"/>
        <v>4032.51</v>
      </c>
      <c r="BC184" s="280">
        <f t="shared" si="65"/>
        <v>4032.51</v>
      </c>
      <c r="BD184" s="280">
        <f t="shared" si="66"/>
        <v>4032.51</v>
      </c>
      <c r="BE184" s="280">
        <f t="shared" si="67"/>
        <v>4032.51</v>
      </c>
      <c r="BF184" s="280">
        <f t="shared" si="68"/>
        <v>4032.51</v>
      </c>
      <c r="BG184" s="280">
        <f t="shared" si="69"/>
        <v>4032.51</v>
      </c>
      <c r="BH184" s="280">
        <f t="shared" si="70"/>
        <v>4032.51</v>
      </c>
      <c r="BI184" s="280">
        <f t="shared" si="71"/>
        <v>4032.51</v>
      </c>
      <c r="BJ184" s="280">
        <f t="shared" si="72"/>
        <v>4032.51</v>
      </c>
      <c r="BK184" s="280">
        <f t="shared" si="73"/>
        <v>4032.51</v>
      </c>
      <c r="BL184" s="279">
        <f t="shared" si="51"/>
        <v>48390.120000000017</v>
      </c>
      <c r="BN184" s="279">
        <f>BL184</f>
        <v>48390.120000000017</v>
      </c>
    </row>
    <row r="185" spans="1:66" x14ac:dyDescent="0.25">
      <c r="A185" s="268" t="s">
        <v>238</v>
      </c>
      <c r="B185" s="175">
        <v>6.0000000000000001E-3</v>
      </c>
      <c r="C185" s="294">
        <v>1.8100000000000002E-2</v>
      </c>
      <c r="D185" s="272">
        <v>9731787.2400000002</v>
      </c>
      <c r="E185" s="272">
        <v>9731787.2400000002</v>
      </c>
      <c r="F185" s="272">
        <v>9731787.2400000002</v>
      </c>
      <c r="G185" s="272">
        <v>9731787.2400000002</v>
      </c>
      <c r="H185" s="272">
        <v>9731787.2400000002</v>
      </c>
      <c r="I185" s="272">
        <v>9822619.3000000007</v>
      </c>
      <c r="J185" s="272">
        <v>9913451.3499999996</v>
      </c>
      <c r="K185" s="272">
        <v>9959482.7649999987</v>
      </c>
      <c r="L185" s="272">
        <v>10167075.779999999</v>
      </c>
      <c r="M185" s="272">
        <v>10328637.379999999</v>
      </c>
      <c r="N185" s="272">
        <v>10328637.379999999</v>
      </c>
      <c r="O185" s="272">
        <v>10328637.379999999</v>
      </c>
      <c r="P185" s="272">
        <f t="shared" si="48"/>
        <v>119507477.53499998</v>
      </c>
      <c r="Q185" s="272">
        <v>10328637.379999999</v>
      </c>
      <c r="R185" s="272">
        <v>10328637.379999999</v>
      </c>
      <c r="S185" s="272">
        <v>10328637.379999999</v>
      </c>
      <c r="T185" s="272">
        <v>10328637.379999999</v>
      </c>
      <c r="U185" s="272">
        <v>10328637.379999999</v>
      </c>
      <c r="V185" s="272">
        <v>10328637.379999999</v>
      </c>
      <c r="W185" s="272">
        <v>10328637.379999999</v>
      </c>
      <c r="X185" s="272">
        <v>10328637.379999999</v>
      </c>
      <c r="Y185" s="272">
        <v>10328637.379999999</v>
      </c>
      <c r="Z185" s="272">
        <v>10328637.379999999</v>
      </c>
      <c r="AA185" s="272">
        <v>10328637.379999999</v>
      </c>
      <c r="AB185" s="272">
        <v>10328637.379999999</v>
      </c>
      <c r="AC185" s="272">
        <v>10328637.379999999</v>
      </c>
      <c r="AD185" s="272">
        <v>10328637.379999999</v>
      </c>
      <c r="AE185" s="272">
        <v>10328637.379999999</v>
      </c>
      <c r="AF185" s="272">
        <v>10328637.379999999</v>
      </c>
      <c r="AG185" s="170">
        <f t="shared" si="49"/>
        <v>123943648.55999996</v>
      </c>
      <c r="AI185" s="279">
        <f t="shared" si="63"/>
        <v>4865.8900000000003</v>
      </c>
      <c r="AJ185" s="279">
        <f t="shared" si="63"/>
        <v>4865.8900000000003</v>
      </c>
      <c r="AK185" s="279">
        <f t="shared" si="63"/>
        <v>4865.8900000000003</v>
      </c>
      <c r="AL185" s="279">
        <f t="shared" si="58"/>
        <v>4865.8900000000003</v>
      </c>
      <c r="AM185" s="279">
        <f t="shared" si="58"/>
        <v>4865.8900000000003</v>
      </c>
      <c r="AN185" s="279">
        <f t="shared" si="58"/>
        <v>4911.3100000000004</v>
      </c>
      <c r="AO185" s="279">
        <f t="shared" si="57"/>
        <v>4956.7299999999996</v>
      </c>
      <c r="AP185" s="279">
        <f t="shared" si="57"/>
        <v>4979.74</v>
      </c>
      <c r="AQ185" s="279">
        <f t="shared" si="57"/>
        <v>5083.54</v>
      </c>
      <c r="AR185" s="279">
        <f t="shared" si="57"/>
        <v>5164.32</v>
      </c>
      <c r="AS185" s="279">
        <f t="shared" si="57"/>
        <v>5164.32</v>
      </c>
      <c r="AT185" s="279">
        <f t="shared" si="57"/>
        <v>5164.32</v>
      </c>
      <c r="AU185" s="280">
        <f t="shared" si="50"/>
        <v>59753.73</v>
      </c>
      <c r="AV185" s="280">
        <f t="shared" si="64"/>
        <v>5164.32</v>
      </c>
      <c r="AW185" s="280">
        <f t="shared" si="64"/>
        <v>5164.32</v>
      </c>
      <c r="AX185" s="280">
        <f t="shared" si="64"/>
        <v>5164.32</v>
      </c>
      <c r="AY185" s="280">
        <f t="shared" si="59"/>
        <v>5164.32</v>
      </c>
      <c r="AZ185" s="280">
        <f t="shared" si="60"/>
        <v>15579.03</v>
      </c>
      <c r="BA185" s="280">
        <f t="shared" si="61"/>
        <v>15579.03</v>
      </c>
      <c r="BB185" s="280">
        <f t="shared" si="62"/>
        <v>15579.03</v>
      </c>
      <c r="BC185" s="280">
        <f t="shared" si="65"/>
        <v>15579.03</v>
      </c>
      <c r="BD185" s="280">
        <f t="shared" si="66"/>
        <v>15579.03</v>
      </c>
      <c r="BE185" s="280">
        <f t="shared" si="67"/>
        <v>15579.03</v>
      </c>
      <c r="BF185" s="280">
        <f t="shared" si="68"/>
        <v>15579.03</v>
      </c>
      <c r="BG185" s="280">
        <f t="shared" si="69"/>
        <v>15579.03</v>
      </c>
      <c r="BH185" s="280">
        <f t="shared" si="70"/>
        <v>15579.03</v>
      </c>
      <c r="BI185" s="280">
        <f t="shared" si="71"/>
        <v>15579.03</v>
      </c>
      <c r="BJ185" s="280">
        <f t="shared" si="72"/>
        <v>15579.03</v>
      </c>
      <c r="BK185" s="280">
        <f t="shared" si="73"/>
        <v>15579.03</v>
      </c>
      <c r="BL185" s="279">
        <f t="shared" si="51"/>
        <v>186948.36000000002</v>
      </c>
    </row>
    <row r="186" spans="1:66" x14ac:dyDescent="0.25">
      <c r="A186" s="268" t="s">
        <v>239</v>
      </c>
      <c r="B186" s="175">
        <v>4.0399999999999998E-2</v>
      </c>
      <c r="C186" s="294">
        <v>2.8299999999999999E-2</v>
      </c>
      <c r="D186" s="272">
        <v>12223379.51</v>
      </c>
      <c r="E186" s="272">
        <v>12223379.51</v>
      </c>
      <c r="F186" s="272">
        <v>12223379.51</v>
      </c>
      <c r="G186" s="272">
        <v>12223379.51</v>
      </c>
      <c r="H186" s="272">
        <v>12223379.51</v>
      </c>
      <c r="I186" s="272">
        <v>12223379.51</v>
      </c>
      <c r="J186" s="272">
        <v>12223379.51</v>
      </c>
      <c r="K186" s="272">
        <v>12223379.51</v>
      </c>
      <c r="L186" s="272">
        <v>12223379.51</v>
      </c>
      <c r="M186" s="272">
        <v>12223379.51</v>
      </c>
      <c r="N186" s="272">
        <v>12223379.51</v>
      </c>
      <c r="O186" s="272">
        <v>12223379.51</v>
      </c>
      <c r="P186" s="272">
        <f t="shared" si="48"/>
        <v>146680554.12</v>
      </c>
      <c r="Q186" s="272">
        <v>12223379.51</v>
      </c>
      <c r="R186" s="272">
        <v>12223379.51</v>
      </c>
      <c r="S186" s="272">
        <v>12223379.51</v>
      </c>
      <c r="T186" s="272">
        <v>12223379.51</v>
      </c>
      <c r="U186" s="272">
        <v>12223379.51</v>
      </c>
      <c r="V186" s="272">
        <v>12223379.51</v>
      </c>
      <c r="W186" s="272">
        <v>12223379.51</v>
      </c>
      <c r="X186" s="272">
        <v>12223379.51</v>
      </c>
      <c r="Y186" s="272">
        <v>12223379.51</v>
      </c>
      <c r="Z186" s="272">
        <v>12223379.51</v>
      </c>
      <c r="AA186" s="272">
        <v>12223379.51</v>
      </c>
      <c r="AB186" s="272">
        <v>12223379.51</v>
      </c>
      <c r="AC186" s="272">
        <v>12223379.51</v>
      </c>
      <c r="AD186" s="272">
        <v>12223379.51</v>
      </c>
      <c r="AE186" s="272">
        <v>12223379.51</v>
      </c>
      <c r="AF186" s="272">
        <v>12223379.51</v>
      </c>
      <c r="AG186" s="170">
        <f t="shared" si="49"/>
        <v>146680554.12</v>
      </c>
      <c r="AI186" s="279">
        <f t="shared" si="63"/>
        <v>41152.04</v>
      </c>
      <c r="AJ186" s="279">
        <f t="shared" si="63"/>
        <v>41152.04</v>
      </c>
      <c r="AK186" s="279">
        <f t="shared" si="63"/>
        <v>41152.04</v>
      </c>
      <c r="AL186" s="279">
        <f t="shared" si="58"/>
        <v>41152.04</v>
      </c>
      <c r="AM186" s="279">
        <f t="shared" si="58"/>
        <v>41152.04</v>
      </c>
      <c r="AN186" s="279">
        <f t="shared" si="58"/>
        <v>41152.04</v>
      </c>
      <c r="AO186" s="279">
        <f t="shared" si="57"/>
        <v>41152.04</v>
      </c>
      <c r="AP186" s="279">
        <f t="shared" si="57"/>
        <v>41152.04</v>
      </c>
      <c r="AQ186" s="279">
        <f t="shared" si="57"/>
        <v>41152.04</v>
      </c>
      <c r="AR186" s="279">
        <f t="shared" si="57"/>
        <v>41152.04</v>
      </c>
      <c r="AS186" s="279">
        <f t="shared" si="57"/>
        <v>41152.04</v>
      </c>
      <c r="AT186" s="279">
        <f t="shared" si="57"/>
        <v>41152.04</v>
      </c>
      <c r="AU186" s="280">
        <f t="shared" si="50"/>
        <v>493824.47999999992</v>
      </c>
      <c r="AV186" s="280">
        <f t="shared" si="64"/>
        <v>41152.04</v>
      </c>
      <c r="AW186" s="280">
        <f t="shared" si="64"/>
        <v>41152.04</v>
      </c>
      <c r="AX186" s="280">
        <f t="shared" si="64"/>
        <v>41152.04</v>
      </c>
      <c r="AY186" s="280">
        <f t="shared" si="59"/>
        <v>41152.04</v>
      </c>
      <c r="AZ186" s="280">
        <f t="shared" si="60"/>
        <v>28826.799999999999</v>
      </c>
      <c r="BA186" s="280">
        <f t="shared" si="61"/>
        <v>28826.799999999999</v>
      </c>
      <c r="BB186" s="280">
        <f t="shared" si="62"/>
        <v>28826.799999999999</v>
      </c>
      <c r="BC186" s="280">
        <f t="shared" si="65"/>
        <v>28826.799999999999</v>
      </c>
      <c r="BD186" s="280">
        <f t="shared" si="66"/>
        <v>28826.799999999999</v>
      </c>
      <c r="BE186" s="280">
        <f t="shared" si="67"/>
        <v>28826.799999999999</v>
      </c>
      <c r="BF186" s="280">
        <f t="shared" si="68"/>
        <v>28826.799999999999</v>
      </c>
      <c r="BG186" s="280">
        <f t="shared" si="69"/>
        <v>28826.799999999999</v>
      </c>
      <c r="BH186" s="280">
        <f t="shared" si="70"/>
        <v>28826.799999999999</v>
      </c>
      <c r="BI186" s="280">
        <f t="shared" si="71"/>
        <v>28826.799999999999</v>
      </c>
      <c r="BJ186" s="280">
        <f t="shared" si="72"/>
        <v>28826.799999999999</v>
      </c>
      <c r="BK186" s="280">
        <f t="shared" si="73"/>
        <v>28826.799999999999</v>
      </c>
      <c r="BL186" s="279">
        <f t="shared" si="51"/>
        <v>345921.59999999992</v>
      </c>
    </row>
    <row r="187" spans="1:66" x14ac:dyDescent="0.25">
      <c r="A187" s="268" t="s">
        <v>636</v>
      </c>
      <c r="B187" s="175">
        <v>4.0399999999999998E-2</v>
      </c>
      <c r="C187" s="294">
        <v>2.8299999999999999E-2</v>
      </c>
      <c r="D187" s="272">
        <v>0</v>
      </c>
      <c r="E187" s="272">
        <v>0</v>
      </c>
      <c r="F187" s="272">
        <v>0</v>
      </c>
      <c r="G187" s="272">
        <v>0</v>
      </c>
      <c r="H187" s="272">
        <v>0</v>
      </c>
      <c r="I187" s="272">
        <v>0</v>
      </c>
      <c r="J187" s="272">
        <v>0</v>
      </c>
      <c r="K187" s="272">
        <v>0</v>
      </c>
      <c r="L187" s="272">
        <v>0</v>
      </c>
      <c r="M187" s="272">
        <v>0</v>
      </c>
      <c r="N187" s="272">
        <v>0</v>
      </c>
      <c r="O187" s="272">
        <v>0</v>
      </c>
      <c r="P187" s="272">
        <f t="shared" si="48"/>
        <v>0</v>
      </c>
      <c r="Q187" s="272">
        <v>0</v>
      </c>
      <c r="R187" s="272">
        <v>0</v>
      </c>
      <c r="S187" s="272">
        <v>0</v>
      </c>
      <c r="T187" s="272">
        <v>0</v>
      </c>
      <c r="U187" s="272">
        <v>0</v>
      </c>
      <c r="V187" s="272">
        <v>0</v>
      </c>
      <c r="W187" s="272">
        <v>0</v>
      </c>
      <c r="X187" s="272">
        <v>0</v>
      </c>
      <c r="Y187" s="272">
        <v>0</v>
      </c>
      <c r="Z187" s="272">
        <v>0</v>
      </c>
      <c r="AA187" s="272">
        <v>0</v>
      </c>
      <c r="AB187" s="272">
        <v>0</v>
      </c>
      <c r="AC187" s="272">
        <v>0</v>
      </c>
      <c r="AD187" s="272">
        <v>0</v>
      </c>
      <c r="AE187" s="272">
        <v>0</v>
      </c>
      <c r="AF187" s="272">
        <v>0</v>
      </c>
      <c r="AG187" s="170">
        <f t="shared" si="49"/>
        <v>0</v>
      </c>
      <c r="AI187" s="279">
        <f t="shared" si="63"/>
        <v>0</v>
      </c>
      <c r="AJ187" s="279">
        <f t="shared" si="63"/>
        <v>0</v>
      </c>
      <c r="AK187" s="279">
        <f t="shared" si="63"/>
        <v>0</v>
      </c>
      <c r="AL187" s="279">
        <f t="shared" si="58"/>
        <v>0</v>
      </c>
      <c r="AM187" s="279">
        <f t="shared" si="58"/>
        <v>0</v>
      </c>
      <c r="AN187" s="279">
        <f t="shared" si="58"/>
        <v>0</v>
      </c>
      <c r="AO187" s="279">
        <f t="shared" si="57"/>
        <v>0</v>
      </c>
      <c r="AP187" s="279">
        <f t="shared" si="57"/>
        <v>0</v>
      </c>
      <c r="AQ187" s="279">
        <f t="shared" si="57"/>
        <v>0</v>
      </c>
      <c r="AR187" s="279">
        <f t="shared" ref="AR187:AT250" si="74">ROUND(M187*$B187/12,2)</f>
        <v>0</v>
      </c>
      <c r="AS187" s="279">
        <f t="shared" si="74"/>
        <v>0</v>
      </c>
      <c r="AT187" s="279">
        <f t="shared" si="74"/>
        <v>0</v>
      </c>
      <c r="AU187" s="280">
        <f t="shared" si="50"/>
        <v>0</v>
      </c>
      <c r="AV187" s="280">
        <f t="shared" si="64"/>
        <v>0</v>
      </c>
      <c r="AW187" s="280">
        <f t="shared" si="64"/>
        <v>0</v>
      </c>
      <c r="AX187" s="280">
        <f t="shared" si="64"/>
        <v>0</v>
      </c>
      <c r="AY187" s="280">
        <f t="shared" si="59"/>
        <v>0</v>
      </c>
      <c r="AZ187" s="280">
        <f t="shared" si="60"/>
        <v>0</v>
      </c>
      <c r="BA187" s="280">
        <f t="shared" si="61"/>
        <v>0</v>
      </c>
      <c r="BB187" s="280">
        <f t="shared" si="62"/>
        <v>0</v>
      </c>
      <c r="BC187" s="280">
        <f t="shared" si="65"/>
        <v>0</v>
      </c>
      <c r="BD187" s="280">
        <f t="shared" si="66"/>
        <v>0</v>
      </c>
      <c r="BE187" s="280">
        <f t="shared" si="67"/>
        <v>0</v>
      </c>
      <c r="BF187" s="280">
        <f t="shared" si="68"/>
        <v>0</v>
      </c>
      <c r="BG187" s="280">
        <f t="shared" si="69"/>
        <v>0</v>
      </c>
      <c r="BH187" s="280">
        <f t="shared" si="70"/>
        <v>0</v>
      </c>
      <c r="BI187" s="280">
        <f t="shared" si="71"/>
        <v>0</v>
      </c>
      <c r="BJ187" s="280">
        <f t="shared" si="72"/>
        <v>0</v>
      </c>
      <c r="BK187" s="280">
        <f t="shared" si="73"/>
        <v>0</v>
      </c>
      <c r="BL187" s="279">
        <f t="shared" si="51"/>
        <v>0</v>
      </c>
      <c r="BN187" s="279">
        <f>BL187</f>
        <v>0</v>
      </c>
    </row>
    <row r="188" spans="1:66" x14ac:dyDescent="0.25">
      <c r="A188" s="268" t="s">
        <v>240</v>
      </c>
      <c r="B188" s="175">
        <v>1.49E-2</v>
      </c>
      <c r="C188" s="294">
        <v>1.11E-2</v>
      </c>
      <c r="D188" s="272">
        <v>225897.58</v>
      </c>
      <c r="E188" s="272">
        <v>225897.58</v>
      </c>
      <c r="F188" s="272">
        <v>225897.58</v>
      </c>
      <c r="G188" s="272">
        <v>225897.58</v>
      </c>
      <c r="H188" s="272">
        <v>225897.58</v>
      </c>
      <c r="I188" s="272">
        <v>225897.58</v>
      </c>
      <c r="J188" s="272">
        <v>225897.58</v>
      </c>
      <c r="K188" s="272">
        <v>225897.58</v>
      </c>
      <c r="L188" s="272">
        <v>225897.58</v>
      </c>
      <c r="M188" s="272">
        <v>225897.58</v>
      </c>
      <c r="N188" s="272">
        <v>225897.58</v>
      </c>
      <c r="O188" s="272">
        <v>225897.58</v>
      </c>
      <c r="P188" s="272">
        <f t="shared" si="48"/>
        <v>2710770.9600000004</v>
      </c>
      <c r="Q188" s="272">
        <v>225897.58</v>
      </c>
      <c r="R188" s="272">
        <v>225897.58</v>
      </c>
      <c r="S188" s="272">
        <v>225897.58</v>
      </c>
      <c r="T188" s="272">
        <v>225897.58</v>
      </c>
      <c r="U188" s="272">
        <v>225897.58</v>
      </c>
      <c r="V188" s="272">
        <v>225897.58</v>
      </c>
      <c r="W188" s="272">
        <v>225897.58</v>
      </c>
      <c r="X188" s="272">
        <v>225897.58</v>
      </c>
      <c r="Y188" s="272">
        <v>225897.58</v>
      </c>
      <c r="Z188" s="272">
        <v>225897.58</v>
      </c>
      <c r="AA188" s="272">
        <v>225897.58</v>
      </c>
      <c r="AB188" s="272">
        <v>225897.58</v>
      </c>
      <c r="AC188" s="272">
        <v>225897.58</v>
      </c>
      <c r="AD188" s="272">
        <v>225897.58</v>
      </c>
      <c r="AE188" s="272">
        <v>225897.58</v>
      </c>
      <c r="AF188" s="272">
        <v>225897.58</v>
      </c>
      <c r="AG188" s="170">
        <f t="shared" si="49"/>
        <v>2710770.9600000004</v>
      </c>
      <c r="AI188" s="279">
        <f t="shared" si="63"/>
        <v>280.49</v>
      </c>
      <c r="AJ188" s="279">
        <f t="shared" si="63"/>
        <v>280.49</v>
      </c>
      <c r="AK188" s="279">
        <f t="shared" si="63"/>
        <v>280.49</v>
      </c>
      <c r="AL188" s="279">
        <f t="shared" si="58"/>
        <v>280.49</v>
      </c>
      <c r="AM188" s="279">
        <f t="shared" si="58"/>
        <v>280.49</v>
      </c>
      <c r="AN188" s="279">
        <f t="shared" si="58"/>
        <v>280.49</v>
      </c>
      <c r="AO188" s="279">
        <f t="shared" si="58"/>
        <v>280.49</v>
      </c>
      <c r="AP188" s="279">
        <f t="shared" si="58"/>
        <v>280.49</v>
      </c>
      <c r="AQ188" s="279">
        <f t="shared" si="58"/>
        <v>280.49</v>
      </c>
      <c r="AR188" s="279">
        <f t="shared" si="74"/>
        <v>280.49</v>
      </c>
      <c r="AS188" s="279">
        <f t="shared" si="74"/>
        <v>280.49</v>
      </c>
      <c r="AT188" s="279">
        <f t="shared" si="74"/>
        <v>280.49</v>
      </c>
      <c r="AU188" s="280">
        <f t="shared" si="50"/>
        <v>3365.8799999999992</v>
      </c>
      <c r="AV188" s="280">
        <f t="shared" si="64"/>
        <v>280.49</v>
      </c>
      <c r="AW188" s="280">
        <f t="shared" si="64"/>
        <v>280.49</v>
      </c>
      <c r="AX188" s="280">
        <f t="shared" si="64"/>
        <v>280.49</v>
      </c>
      <c r="AY188" s="280">
        <f t="shared" si="59"/>
        <v>280.49</v>
      </c>
      <c r="AZ188" s="280">
        <f t="shared" si="60"/>
        <v>208.96</v>
      </c>
      <c r="BA188" s="280">
        <f t="shared" si="61"/>
        <v>208.96</v>
      </c>
      <c r="BB188" s="280">
        <f t="shared" si="62"/>
        <v>208.96</v>
      </c>
      <c r="BC188" s="280">
        <f t="shared" si="65"/>
        <v>208.96</v>
      </c>
      <c r="BD188" s="280">
        <f t="shared" si="66"/>
        <v>208.96</v>
      </c>
      <c r="BE188" s="280">
        <f t="shared" si="67"/>
        <v>208.96</v>
      </c>
      <c r="BF188" s="280">
        <f t="shared" si="68"/>
        <v>208.96</v>
      </c>
      <c r="BG188" s="280">
        <f t="shared" si="69"/>
        <v>208.96</v>
      </c>
      <c r="BH188" s="280">
        <f t="shared" si="70"/>
        <v>208.96</v>
      </c>
      <c r="BI188" s="280">
        <f t="shared" si="71"/>
        <v>208.96</v>
      </c>
      <c r="BJ188" s="280">
        <f t="shared" si="72"/>
        <v>208.96</v>
      </c>
      <c r="BK188" s="280">
        <f t="shared" si="73"/>
        <v>208.96</v>
      </c>
      <c r="BL188" s="279">
        <f t="shared" si="51"/>
        <v>2507.52</v>
      </c>
      <c r="BN188" s="279">
        <f>BL188</f>
        <v>2507.52</v>
      </c>
    </row>
    <row r="189" spans="1:66" x14ac:dyDescent="0.25">
      <c r="A189" s="268" t="s">
        <v>241</v>
      </c>
      <c r="B189" s="175">
        <v>1.49E-2</v>
      </c>
      <c r="C189" s="294">
        <v>1.11E-2</v>
      </c>
      <c r="D189" s="272">
        <v>13987843.16</v>
      </c>
      <c r="E189" s="272">
        <v>13987843.16</v>
      </c>
      <c r="F189" s="272">
        <v>13987843.16</v>
      </c>
      <c r="G189" s="272">
        <v>13987843.16</v>
      </c>
      <c r="H189" s="272">
        <v>14071053.310000001</v>
      </c>
      <c r="I189" s="272">
        <v>14154263.460000001</v>
      </c>
      <c r="J189" s="272">
        <v>14154263.460000001</v>
      </c>
      <c r="K189" s="272">
        <v>14167108.470000001</v>
      </c>
      <c r="L189" s="272">
        <v>14179953.48</v>
      </c>
      <c r="M189" s="272">
        <v>14179953.48</v>
      </c>
      <c r="N189" s="272">
        <v>14200698.695</v>
      </c>
      <c r="O189" s="272">
        <v>14221443.91</v>
      </c>
      <c r="P189" s="272">
        <f t="shared" si="48"/>
        <v>169280110.905</v>
      </c>
      <c r="Q189" s="272">
        <v>14221443.91</v>
      </c>
      <c r="R189" s="272">
        <v>14221443.91</v>
      </c>
      <c r="S189" s="272">
        <v>14221443.91</v>
      </c>
      <c r="T189" s="272">
        <v>14221443.91</v>
      </c>
      <c r="U189" s="272">
        <v>14221443.91</v>
      </c>
      <c r="V189" s="272">
        <v>14221443.91</v>
      </c>
      <c r="W189" s="272">
        <v>14221443.91</v>
      </c>
      <c r="X189" s="272">
        <v>14221443.91</v>
      </c>
      <c r="Y189" s="272">
        <v>14221443.91</v>
      </c>
      <c r="Z189" s="272">
        <v>14221443.91</v>
      </c>
      <c r="AA189" s="272">
        <v>17748209.16</v>
      </c>
      <c r="AB189" s="272">
        <v>21274974.41</v>
      </c>
      <c r="AC189" s="272">
        <v>21274974.41</v>
      </c>
      <c r="AD189" s="272">
        <v>21274974.41</v>
      </c>
      <c r="AE189" s="272">
        <v>21274974.41</v>
      </c>
      <c r="AF189" s="272">
        <v>21274974.41</v>
      </c>
      <c r="AG189" s="170">
        <f t="shared" si="49"/>
        <v>209451744.66999999</v>
      </c>
      <c r="AI189" s="279">
        <f t="shared" si="63"/>
        <v>17368.240000000002</v>
      </c>
      <c r="AJ189" s="279">
        <f t="shared" si="63"/>
        <v>17368.240000000002</v>
      </c>
      <c r="AK189" s="279">
        <f t="shared" si="63"/>
        <v>17368.240000000002</v>
      </c>
      <c r="AL189" s="279">
        <f t="shared" si="58"/>
        <v>17368.240000000002</v>
      </c>
      <c r="AM189" s="279">
        <f t="shared" si="58"/>
        <v>17471.560000000001</v>
      </c>
      <c r="AN189" s="279">
        <f t="shared" si="58"/>
        <v>17574.88</v>
      </c>
      <c r="AO189" s="279">
        <f t="shared" si="58"/>
        <v>17574.88</v>
      </c>
      <c r="AP189" s="279">
        <f t="shared" si="58"/>
        <v>17590.830000000002</v>
      </c>
      <c r="AQ189" s="279">
        <f t="shared" si="58"/>
        <v>17606.78</v>
      </c>
      <c r="AR189" s="279">
        <f t="shared" si="74"/>
        <v>17606.78</v>
      </c>
      <c r="AS189" s="279">
        <f t="shared" si="74"/>
        <v>17632.53</v>
      </c>
      <c r="AT189" s="279">
        <f t="shared" si="74"/>
        <v>17658.29</v>
      </c>
      <c r="AU189" s="280">
        <f t="shared" si="50"/>
        <v>210189.49000000002</v>
      </c>
      <c r="AV189" s="280">
        <f t="shared" si="64"/>
        <v>17658.29</v>
      </c>
      <c r="AW189" s="280">
        <f t="shared" si="64"/>
        <v>17658.29</v>
      </c>
      <c r="AX189" s="280">
        <f t="shared" si="64"/>
        <v>17658.29</v>
      </c>
      <c r="AY189" s="280">
        <f t="shared" si="59"/>
        <v>17658.29</v>
      </c>
      <c r="AZ189" s="280">
        <f t="shared" si="60"/>
        <v>13154.84</v>
      </c>
      <c r="BA189" s="280">
        <f t="shared" si="61"/>
        <v>13154.84</v>
      </c>
      <c r="BB189" s="280">
        <f t="shared" si="62"/>
        <v>13154.84</v>
      </c>
      <c r="BC189" s="280">
        <f t="shared" si="65"/>
        <v>13154.84</v>
      </c>
      <c r="BD189" s="280">
        <f t="shared" si="66"/>
        <v>13154.84</v>
      </c>
      <c r="BE189" s="280">
        <f t="shared" si="67"/>
        <v>13154.84</v>
      </c>
      <c r="BF189" s="280">
        <f t="shared" si="68"/>
        <v>16417.09</v>
      </c>
      <c r="BG189" s="280">
        <f t="shared" si="69"/>
        <v>19679.349999999999</v>
      </c>
      <c r="BH189" s="280">
        <f t="shared" si="70"/>
        <v>19679.349999999999</v>
      </c>
      <c r="BI189" s="280">
        <f t="shared" si="71"/>
        <v>19679.349999999999</v>
      </c>
      <c r="BJ189" s="280">
        <f t="shared" si="72"/>
        <v>19679.349999999999</v>
      </c>
      <c r="BK189" s="280">
        <f t="shared" si="73"/>
        <v>19679.349999999999</v>
      </c>
      <c r="BL189" s="279">
        <f t="shared" si="51"/>
        <v>193742.88</v>
      </c>
    </row>
    <row r="190" spans="1:66" x14ac:dyDescent="0.25">
      <c r="A190" s="268" t="s">
        <v>242</v>
      </c>
      <c r="B190" s="175">
        <v>4.9399999999999999E-2</v>
      </c>
      <c r="C190" s="294">
        <v>3.27E-2</v>
      </c>
      <c r="D190" s="272">
        <v>951198.87</v>
      </c>
      <c r="E190" s="272">
        <v>951198.87</v>
      </c>
      <c r="F190" s="272">
        <v>951198.87</v>
      </c>
      <c r="G190" s="272">
        <v>951198.87</v>
      </c>
      <c r="H190" s="272">
        <v>951198.87</v>
      </c>
      <c r="I190" s="272">
        <v>951198.87</v>
      </c>
      <c r="J190" s="272">
        <v>951198.87</v>
      </c>
      <c r="K190" s="272">
        <v>951198.87</v>
      </c>
      <c r="L190" s="272">
        <v>951198.87</v>
      </c>
      <c r="M190" s="272">
        <v>951198.87</v>
      </c>
      <c r="N190" s="272">
        <v>951198.87</v>
      </c>
      <c r="O190" s="272">
        <v>951198.87</v>
      </c>
      <c r="P190" s="272">
        <f t="shared" si="48"/>
        <v>11414386.439999998</v>
      </c>
      <c r="Q190" s="272">
        <v>951198.87</v>
      </c>
      <c r="R190" s="272">
        <v>951198.87</v>
      </c>
      <c r="S190" s="272">
        <v>951198.87</v>
      </c>
      <c r="T190" s="272">
        <v>951198.87</v>
      </c>
      <c r="U190" s="272">
        <v>951198.87</v>
      </c>
      <c r="V190" s="272">
        <v>951198.87</v>
      </c>
      <c r="W190" s="272">
        <v>951198.87</v>
      </c>
      <c r="X190" s="272">
        <v>951198.87</v>
      </c>
      <c r="Y190" s="272">
        <v>951198.87</v>
      </c>
      <c r="Z190" s="272">
        <v>951198.87</v>
      </c>
      <c r="AA190" s="272">
        <v>951198.87</v>
      </c>
      <c r="AB190" s="272">
        <v>951198.87</v>
      </c>
      <c r="AC190" s="272">
        <v>951198.87</v>
      </c>
      <c r="AD190" s="272">
        <v>951198.87</v>
      </c>
      <c r="AE190" s="272">
        <v>951198.87</v>
      </c>
      <c r="AF190" s="272">
        <v>951198.87</v>
      </c>
      <c r="AG190" s="170">
        <f t="shared" si="49"/>
        <v>11414386.439999998</v>
      </c>
      <c r="AI190" s="279">
        <f t="shared" si="63"/>
        <v>3915.77</v>
      </c>
      <c r="AJ190" s="279">
        <f t="shared" si="63"/>
        <v>3915.77</v>
      </c>
      <c r="AK190" s="279">
        <f t="shared" si="63"/>
        <v>3915.77</v>
      </c>
      <c r="AL190" s="279">
        <f t="shared" si="58"/>
        <v>3915.77</v>
      </c>
      <c r="AM190" s="279">
        <f t="shared" si="58"/>
        <v>3915.77</v>
      </c>
      <c r="AN190" s="279">
        <f t="shared" si="58"/>
        <v>3915.77</v>
      </c>
      <c r="AO190" s="279">
        <f t="shared" si="58"/>
        <v>3915.77</v>
      </c>
      <c r="AP190" s="279">
        <f t="shared" si="58"/>
        <v>3915.77</v>
      </c>
      <c r="AQ190" s="279">
        <f t="shared" si="58"/>
        <v>3915.77</v>
      </c>
      <c r="AR190" s="279">
        <f t="shared" si="74"/>
        <v>3915.77</v>
      </c>
      <c r="AS190" s="279">
        <f t="shared" si="74"/>
        <v>3915.77</v>
      </c>
      <c r="AT190" s="279">
        <f t="shared" si="74"/>
        <v>3915.77</v>
      </c>
      <c r="AU190" s="280">
        <f t="shared" si="50"/>
        <v>46989.239999999991</v>
      </c>
      <c r="AV190" s="280">
        <f t="shared" si="64"/>
        <v>3915.77</v>
      </c>
      <c r="AW190" s="280">
        <f t="shared" si="64"/>
        <v>3915.77</v>
      </c>
      <c r="AX190" s="280">
        <f t="shared" si="64"/>
        <v>3915.77</v>
      </c>
      <c r="AY190" s="280">
        <f t="shared" si="59"/>
        <v>3915.77</v>
      </c>
      <c r="AZ190" s="280">
        <f t="shared" si="60"/>
        <v>2592.02</v>
      </c>
      <c r="BA190" s="280">
        <f t="shared" si="61"/>
        <v>2592.02</v>
      </c>
      <c r="BB190" s="280">
        <f t="shared" si="62"/>
        <v>2592.02</v>
      </c>
      <c r="BC190" s="280">
        <f t="shared" si="65"/>
        <v>2592.02</v>
      </c>
      <c r="BD190" s="280">
        <f t="shared" si="66"/>
        <v>2592.02</v>
      </c>
      <c r="BE190" s="280">
        <f t="shared" si="67"/>
        <v>2592.02</v>
      </c>
      <c r="BF190" s="280">
        <f t="shared" si="68"/>
        <v>2592.02</v>
      </c>
      <c r="BG190" s="280">
        <f t="shared" si="69"/>
        <v>2592.02</v>
      </c>
      <c r="BH190" s="280">
        <f t="shared" si="70"/>
        <v>2592.02</v>
      </c>
      <c r="BI190" s="280">
        <f t="shared" si="71"/>
        <v>2592.02</v>
      </c>
      <c r="BJ190" s="280">
        <f t="shared" si="72"/>
        <v>2592.02</v>
      </c>
      <c r="BK190" s="280">
        <f t="shared" si="73"/>
        <v>2592.02</v>
      </c>
      <c r="BL190" s="279">
        <f t="shared" si="51"/>
        <v>31104.240000000002</v>
      </c>
    </row>
    <row r="191" spans="1:66" x14ac:dyDescent="0.25">
      <c r="A191" s="268" t="s">
        <v>637</v>
      </c>
      <c r="B191" s="175">
        <v>4.9399999999999999E-2</v>
      </c>
      <c r="C191" s="294">
        <v>3.27E-2</v>
      </c>
      <c r="D191" s="272">
        <v>0</v>
      </c>
      <c r="E191" s="272">
        <v>0</v>
      </c>
      <c r="F191" s="272">
        <v>0</v>
      </c>
      <c r="G191" s="272">
        <v>0</v>
      </c>
      <c r="H191" s="272">
        <v>0</v>
      </c>
      <c r="I191" s="272">
        <v>0</v>
      </c>
      <c r="J191" s="272">
        <v>0</v>
      </c>
      <c r="K191" s="272">
        <v>0</v>
      </c>
      <c r="L191" s="272">
        <v>0</v>
      </c>
      <c r="M191" s="272">
        <v>0</v>
      </c>
      <c r="N191" s="272">
        <v>0</v>
      </c>
      <c r="O191" s="272">
        <v>0</v>
      </c>
      <c r="P191" s="272">
        <f t="shared" si="48"/>
        <v>0</v>
      </c>
      <c r="Q191" s="272">
        <v>0</v>
      </c>
      <c r="R191" s="272">
        <v>0</v>
      </c>
      <c r="S191" s="272">
        <v>0</v>
      </c>
      <c r="T191" s="272">
        <v>0</v>
      </c>
      <c r="U191" s="272">
        <v>0</v>
      </c>
      <c r="V191" s="272">
        <v>0</v>
      </c>
      <c r="W191" s="272">
        <v>0</v>
      </c>
      <c r="X191" s="272">
        <v>0</v>
      </c>
      <c r="Y191" s="272">
        <v>0</v>
      </c>
      <c r="Z191" s="272">
        <v>0</v>
      </c>
      <c r="AA191" s="272">
        <v>0</v>
      </c>
      <c r="AB191" s="272">
        <v>0</v>
      </c>
      <c r="AC191" s="272">
        <v>0</v>
      </c>
      <c r="AD191" s="272">
        <v>0</v>
      </c>
      <c r="AE191" s="272">
        <v>0</v>
      </c>
      <c r="AF191" s="272">
        <v>0</v>
      </c>
      <c r="AG191" s="170">
        <f t="shared" si="49"/>
        <v>0</v>
      </c>
      <c r="AI191" s="279">
        <f t="shared" si="63"/>
        <v>0</v>
      </c>
      <c r="AJ191" s="279">
        <f t="shared" si="63"/>
        <v>0</v>
      </c>
      <c r="AK191" s="279">
        <f t="shared" si="63"/>
        <v>0</v>
      </c>
      <c r="AL191" s="279">
        <f t="shared" si="58"/>
        <v>0</v>
      </c>
      <c r="AM191" s="279">
        <f t="shared" si="58"/>
        <v>0</v>
      </c>
      <c r="AN191" s="279">
        <f t="shared" si="58"/>
        <v>0</v>
      </c>
      <c r="AO191" s="279">
        <f t="shared" si="58"/>
        <v>0</v>
      </c>
      <c r="AP191" s="279">
        <f t="shared" si="58"/>
        <v>0</v>
      </c>
      <c r="AQ191" s="279">
        <f t="shared" si="58"/>
        <v>0</v>
      </c>
      <c r="AR191" s="279">
        <f t="shared" si="74"/>
        <v>0</v>
      </c>
      <c r="AS191" s="279">
        <f t="shared" si="74"/>
        <v>0</v>
      </c>
      <c r="AT191" s="279">
        <f t="shared" si="74"/>
        <v>0</v>
      </c>
      <c r="AU191" s="280">
        <f t="shared" si="50"/>
        <v>0</v>
      </c>
      <c r="AV191" s="280">
        <f t="shared" si="64"/>
        <v>0</v>
      </c>
      <c r="AW191" s="280">
        <f t="shared" si="64"/>
        <v>0</v>
      </c>
      <c r="AX191" s="280">
        <f t="shared" si="64"/>
        <v>0</v>
      </c>
      <c r="AY191" s="280">
        <f t="shared" si="59"/>
        <v>0</v>
      </c>
      <c r="AZ191" s="280">
        <f t="shared" si="60"/>
        <v>0</v>
      </c>
      <c r="BA191" s="280">
        <f t="shared" si="61"/>
        <v>0</v>
      </c>
      <c r="BB191" s="280">
        <f t="shared" si="62"/>
        <v>0</v>
      </c>
      <c r="BC191" s="280">
        <f t="shared" si="65"/>
        <v>0</v>
      </c>
      <c r="BD191" s="280">
        <f t="shared" si="66"/>
        <v>0</v>
      </c>
      <c r="BE191" s="280">
        <f t="shared" si="67"/>
        <v>0</v>
      </c>
      <c r="BF191" s="280">
        <f t="shared" si="68"/>
        <v>0</v>
      </c>
      <c r="BG191" s="280">
        <f t="shared" si="69"/>
        <v>0</v>
      </c>
      <c r="BH191" s="280">
        <f t="shared" si="70"/>
        <v>0</v>
      </c>
      <c r="BI191" s="280">
        <f t="shared" si="71"/>
        <v>0</v>
      </c>
      <c r="BJ191" s="280">
        <f t="shared" si="72"/>
        <v>0</v>
      </c>
      <c r="BK191" s="280">
        <f t="shared" si="73"/>
        <v>0</v>
      </c>
      <c r="BL191" s="279">
        <f t="shared" si="51"/>
        <v>0</v>
      </c>
      <c r="BN191" s="279">
        <f>BL191</f>
        <v>0</v>
      </c>
    </row>
    <row r="192" spans="1:66" x14ac:dyDescent="0.25">
      <c r="A192" s="268" t="s">
        <v>243</v>
      </c>
      <c r="B192" s="175">
        <v>1.4500000000000001E-2</v>
      </c>
      <c r="C192" s="294">
        <v>1.17E-2</v>
      </c>
      <c r="D192" s="272">
        <v>2536658.89</v>
      </c>
      <c r="E192" s="272">
        <v>2536658.89</v>
      </c>
      <c r="F192" s="272">
        <v>2536658.89</v>
      </c>
      <c r="G192" s="272">
        <v>2536658.89</v>
      </c>
      <c r="H192" s="272">
        <v>2536658.89</v>
      </c>
      <c r="I192" s="272">
        <v>2536658.89</v>
      </c>
      <c r="J192" s="272">
        <v>2536658.89</v>
      </c>
      <c r="K192" s="272">
        <v>2536658.89</v>
      </c>
      <c r="L192" s="272">
        <v>2536658.89</v>
      </c>
      <c r="M192" s="272">
        <v>2536658.89</v>
      </c>
      <c r="N192" s="272">
        <v>2536658.89</v>
      </c>
      <c r="O192" s="272">
        <v>2536658.89</v>
      </c>
      <c r="P192" s="272">
        <f t="shared" si="48"/>
        <v>30439906.680000003</v>
      </c>
      <c r="Q192" s="272">
        <v>2536658.89</v>
      </c>
      <c r="R192" s="272">
        <v>2536658.89</v>
      </c>
      <c r="S192" s="272">
        <v>2536658.89</v>
      </c>
      <c r="T192" s="272">
        <v>2536658.89</v>
      </c>
      <c r="U192" s="272">
        <v>2536658.89</v>
      </c>
      <c r="V192" s="272">
        <v>2536658.89</v>
      </c>
      <c r="W192" s="272">
        <v>2536658.89</v>
      </c>
      <c r="X192" s="272">
        <v>2536658.89</v>
      </c>
      <c r="Y192" s="272">
        <v>2536658.89</v>
      </c>
      <c r="Z192" s="272">
        <v>2536658.89</v>
      </c>
      <c r="AA192" s="272">
        <v>2536658.89</v>
      </c>
      <c r="AB192" s="272">
        <v>2536658.89</v>
      </c>
      <c r="AC192" s="272">
        <v>2536658.89</v>
      </c>
      <c r="AD192" s="272">
        <v>2536658.89</v>
      </c>
      <c r="AE192" s="272">
        <v>2536658.89</v>
      </c>
      <c r="AF192" s="272">
        <v>2536658.89</v>
      </c>
      <c r="AG192" s="170">
        <f t="shared" si="49"/>
        <v>30439906.680000003</v>
      </c>
      <c r="AI192" s="279">
        <f t="shared" si="63"/>
        <v>3065.13</v>
      </c>
      <c r="AJ192" s="279">
        <f t="shared" si="63"/>
        <v>3065.13</v>
      </c>
      <c r="AK192" s="279">
        <f t="shared" si="63"/>
        <v>3065.13</v>
      </c>
      <c r="AL192" s="279">
        <f t="shared" si="58"/>
        <v>3065.13</v>
      </c>
      <c r="AM192" s="279">
        <f t="shared" si="58"/>
        <v>3065.13</v>
      </c>
      <c r="AN192" s="279">
        <f t="shared" si="58"/>
        <v>3065.13</v>
      </c>
      <c r="AO192" s="279">
        <f t="shared" si="58"/>
        <v>3065.13</v>
      </c>
      <c r="AP192" s="279">
        <f t="shared" si="58"/>
        <v>3065.13</v>
      </c>
      <c r="AQ192" s="279">
        <f t="shared" si="58"/>
        <v>3065.13</v>
      </c>
      <c r="AR192" s="279">
        <f t="shared" si="74"/>
        <v>3065.13</v>
      </c>
      <c r="AS192" s="279">
        <f t="shared" si="74"/>
        <v>3065.13</v>
      </c>
      <c r="AT192" s="279">
        <f t="shared" si="74"/>
        <v>3065.13</v>
      </c>
      <c r="AU192" s="280">
        <f t="shared" si="50"/>
        <v>36781.560000000005</v>
      </c>
      <c r="AV192" s="280">
        <f t="shared" si="64"/>
        <v>3065.13</v>
      </c>
      <c r="AW192" s="280">
        <f t="shared" si="64"/>
        <v>3065.13</v>
      </c>
      <c r="AX192" s="280">
        <f t="shared" si="64"/>
        <v>3065.13</v>
      </c>
      <c r="AY192" s="280">
        <f t="shared" si="59"/>
        <v>3065.13</v>
      </c>
      <c r="AZ192" s="280">
        <f t="shared" si="60"/>
        <v>2473.2399999999998</v>
      </c>
      <c r="BA192" s="280">
        <f t="shared" si="61"/>
        <v>2473.2399999999998</v>
      </c>
      <c r="BB192" s="280">
        <f t="shared" si="62"/>
        <v>2473.2399999999998</v>
      </c>
      <c r="BC192" s="280">
        <f>ROUND(X192*$C192/12,2)</f>
        <v>2473.2399999999998</v>
      </c>
      <c r="BD192" s="280">
        <f>ROUND(Y192*$C192/12,2)</f>
        <v>2473.2399999999998</v>
      </c>
      <c r="BE192" s="280">
        <f>ROUND(Z192*$C192/12,2)</f>
        <v>2473.2399999999998</v>
      </c>
      <c r="BF192" s="280">
        <f t="shared" ref="BF192:BK234" si="75">ROUND(AA192*$C192/12,2)</f>
        <v>2473.2399999999998</v>
      </c>
      <c r="BG192" s="280">
        <f t="shared" si="75"/>
        <v>2473.2399999999998</v>
      </c>
      <c r="BH192" s="280">
        <f t="shared" si="75"/>
        <v>2473.2399999999998</v>
      </c>
      <c r="BI192" s="280">
        <f t="shared" si="75"/>
        <v>2473.2399999999998</v>
      </c>
      <c r="BJ192" s="280">
        <f t="shared" si="75"/>
        <v>2473.2399999999998</v>
      </c>
      <c r="BK192" s="280">
        <f t="shared" si="75"/>
        <v>2473.2399999999998</v>
      </c>
      <c r="BL192" s="279">
        <f t="shared" si="51"/>
        <v>29678.87999999999</v>
      </c>
      <c r="BN192" s="279">
        <f>BL192</f>
        <v>29678.87999999999</v>
      </c>
    </row>
    <row r="193" spans="1:66" x14ac:dyDescent="0.25">
      <c r="A193" s="268" t="s">
        <v>244</v>
      </c>
      <c r="B193" s="175">
        <v>1.4500000000000001E-2</v>
      </c>
      <c r="C193" s="294">
        <v>1.17E-2</v>
      </c>
      <c r="D193" s="272">
        <v>31027550.93</v>
      </c>
      <c r="E193" s="272">
        <v>31027550.93</v>
      </c>
      <c r="F193" s="272">
        <v>31027550.93</v>
      </c>
      <c r="G193" s="272">
        <v>31027550.93</v>
      </c>
      <c r="H193" s="272">
        <v>31027550.93</v>
      </c>
      <c r="I193" s="272">
        <v>31024493.129999999</v>
      </c>
      <c r="J193" s="272">
        <v>31021435.32</v>
      </c>
      <c r="K193" s="272">
        <v>31021435.32</v>
      </c>
      <c r="L193" s="272">
        <v>31021435.32</v>
      </c>
      <c r="M193" s="272">
        <v>31021435.32</v>
      </c>
      <c r="N193" s="272">
        <v>31044610.824999999</v>
      </c>
      <c r="O193" s="272">
        <v>31067786.330000002</v>
      </c>
      <c r="P193" s="272">
        <f t="shared" si="48"/>
        <v>372360386.21499997</v>
      </c>
      <c r="Q193" s="272">
        <v>31067786.330000002</v>
      </c>
      <c r="R193" s="272">
        <v>31067786.330000002</v>
      </c>
      <c r="S193" s="272">
        <v>31067786.330000002</v>
      </c>
      <c r="T193" s="272">
        <v>31067786.330000002</v>
      </c>
      <c r="U193" s="272">
        <v>31067786.330000002</v>
      </c>
      <c r="V193" s="272">
        <v>31067786.330000002</v>
      </c>
      <c r="W193" s="272">
        <v>31067786.330000002</v>
      </c>
      <c r="X193" s="272">
        <v>31067786.330000002</v>
      </c>
      <c r="Y193" s="272">
        <v>31067786.330000002</v>
      </c>
      <c r="Z193" s="272">
        <v>31067786.330000002</v>
      </c>
      <c r="AA193" s="272">
        <v>31067786.330000002</v>
      </c>
      <c r="AB193" s="272">
        <v>31067786.330000002</v>
      </c>
      <c r="AC193" s="272">
        <v>31067786.330000002</v>
      </c>
      <c r="AD193" s="272">
        <v>31067786.330000002</v>
      </c>
      <c r="AE193" s="272">
        <v>31067786.330000002</v>
      </c>
      <c r="AF193" s="272">
        <v>31067786.330000002</v>
      </c>
      <c r="AG193" s="170">
        <f t="shared" si="49"/>
        <v>372813435.95999998</v>
      </c>
      <c r="AI193" s="279">
        <f t="shared" si="63"/>
        <v>37491.620000000003</v>
      </c>
      <c r="AJ193" s="279">
        <f t="shared" si="63"/>
        <v>37491.620000000003</v>
      </c>
      <c r="AK193" s="279">
        <f t="shared" si="63"/>
        <v>37491.620000000003</v>
      </c>
      <c r="AL193" s="279">
        <f t="shared" si="58"/>
        <v>37491.620000000003</v>
      </c>
      <c r="AM193" s="279">
        <f t="shared" si="58"/>
        <v>37491.620000000003</v>
      </c>
      <c r="AN193" s="279">
        <f t="shared" si="58"/>
        <v>37487.93</v>
      </c>
      <c r="AO193" s="279">
        <f t="shared" si="58"/>
        <v>37484.230000000003</v>
      </c>
      <c r="AP193" s="279">
        <f t="shared" si="58"/>
        <v>37484.230000000003</v>
      </c>
      <c r="AQ193" s="279">
        <f t="shared" si="58"/>
        <v>37484.230000000003</v>
      </c>
      <c r="AR193" s="279">
        <f t="shared" si="74"/>
        <v>37484.230000000003</v>
      </c>
      <c r="AS193" s="279">
        <f t="shared" si="74"/>
        <v>37512.239999999998</v>
      </c>
      <c r="AT193" s="279">
        <f t="shared" si="74"/>
        <v>37540.239999999998</v>
      </c>
      <c r="AU193" s="280">
        <f t="shared" si="50"/>
        <v>449935.42999999993</v>
      </c>
      <c r="AV193" s="280">
        <f t="shared" si="64"/>
        <v>37540.239999999998</v>
      </c>
      <c r="AW193" s="280">
        <f t="shared" si="64"/>
        <v>37540.239999999998</v>
      </c>
      <c r="AX193" s="280">
        <f t="shared" si="64"/>
        <v>37540.239999999998</v>
      </c>
      <c r="AY193" s="280">
        <f t="shared" si="59"/>
        <v>37540.239999999998</v>
      </c>
      <c r="AZ193" s="280">
        <f t="shared" ref="AZ193:BE235" si="76">ROUND(U193*$C193/12,2)</f>
        <v>30291.09</v>
      </c>
      <c r="BA193" s="280">
        <f t="shared" si="76"/>
        <v>30291.09</v>
      </c>
      <c r="BB193" s="280">
        <f t="shared" si="76"/>
        <v>30291.09</v>
      </c>
      <c r="BC193" s="280">
        <f t="shared" si="76"/>
        <v>30291.09</v>
      </c>
      <c r="BD193" s="280">
        <f t="shared" si="76"/>
        <v>30291.09</v>
      </c>
      <c r="BE193" s="280">
        <f t="shared" si="76"/>
        <v>30291.09</v>
      </c>
      <c r="BF193" s="280">
        <f t="shared" si="75"/>
        <v>30291.09</v>
      </c>
      <c r="BG193" s="280">
        <f t="shared" si="75"/>
        <v>30291.09</v>
      </c>
      <c r="BH193" s="280">
        <f t="shared" si="75"/>
        <v>30291.09</v>
      </c>
      <c r="BI193" s="280">
        <f t="shared" si="75"/>
        <v>30291.09</v>
      </c>
      <c r="BJ193" s="280">
        <f t="shared" si="75"/>
        <v>30291.09</v>
      </c>
      <c r="BK193" s="280">
        <f t="shared" si="75"/>
        <v>30291.09</v>
      </c>
      <c r="BL193" s="279">
        <f t="shared" si="51"/>
        <v>363493.08000000007</v>
      </c>
    </row>
    <row r="194" spans="1:66" x14ac:dyDescent="0.25">
      <c r="A194" s="268" t="s">
        <v>245</v>
      </c>
      <c r="B194" s="175">
        <v>1.67E-2</v>
      </c>
      <c r="C194" s="294">
        <v>2.3E-2</v>
      </c>
      <c r="D194" s="272">
        <v>20283650.690000001</v>
      </c>
      <c r="E194" s="272">
        <v>20283650.690000001</v>
      </c>
      <c r="F194" s="272">
        <v>20283650.690000001</v>
      </c>
      <c r="G194" s="272">
        <v>20283650.690000001</v>
      </c>
      <c r="H194" s="272">
        <v>20283650.690000001</v>
      </c>
      <c r="I194" s="272">
        <v>20283650.690000001</v>
      </c>
      <c r="J194" s="272">
        <v>20283650.690000001</v>
      </c>
      <c r="K194" s="272">
        <v>20283650.690000001</v>
      </c>
      <c r="L194" s="272">
        <v>20283650.690000001</v>
      </c>
      <c r="M194" s="272">
        <v>20283650.690000001</v>
      </c>
      <c r="N194" s="272">
        <v>20283650.690000001</v>
      </c>
      <c r="O194" s="272">
        <v>20283650.690000001</v>
      </c>
      <c r="P194" s="272">
        <f t="shared" si="48"/>
        <v>243403808.28</v>
      </c>
      <c r="Q194" s="272">
        <v>20283650.690000001</v>
      </c>
      <c r="R194" s="272">
        <v>20283650.690000001</v>
      </c>
      <c r="S194" s="272">
        <v>20283650.690000001</v>
      </c>
      <c r="T194" s="272">
        <v>20283650.690000001</v>
      </c>
      <c r="U194" s="272">
        <v>20283650.690000001</v>
      </c>
      <c r="V194" s="272">
        <v>20283650.690000001</v>
      </c>
      <c r="W194" s="272">
        <v>20283650.690000001</v>
      </c>
      <c r="X194" s="272">
        <v>20283650.690000001</v>
      </c>
      <c r="Y194" s="272">
        <v>20283650.690000001</v>
      </c>
      <c r="Z194" s="272">
        <v>20283650.690000001</v>
      </c>
      <c r="AA194" s="272">
        <v>20283650.690000001</v>
      </c>
      <c r="AB194" s="272">
        <v>20283650.690000001</v>
      </c>
      <c r="AC194" s="272">
        <v>20283650.690000001</v>
      </c>
      <c r="AD194" s="272">
        <v>20283650.690000001</v>
      </c>
      <c r="AE194" s="272">
        <v>20283650.690000001</v>
      </c>
      <c r="AF194" s="272">
        <v>20283650.690000001</v>
      </c>
      <c r="AG194" s="170">
        <f t="shared" si="49"/>
        <v>243403808.28</v>
      </c>
      <c r="AI194" s="279">
        <f t="shared" si="63"/>
        <v>28228.080000000002</v>
      </c>
      <c r="AJ194" s="279">
        <f t="shared" si="63"/>
        <v>28228.080000000002</v>
      </c>
      <c r="AK194" s="279">
        <f t="shared" si="63"/>
        <v>28228.080000000002</v>
      </c>
      <c r="AL194" s="279">
        <f t="shared" si="58"/>
        <v>28228.080000000002</v>
      </c>
      <c r="AM194" s="279">
        <f t="shared" si="58"/>
        <v>28228.080000000002</v>
      </c>
      <c r="AN194" s="279">
        <f t="shared" si="58"/>
        <v>28228.080000000002</v>
      </c>
      <c r="AO194" s="279">
        <f t="shared" si="58"/>
        <v>28228.080000000002</v>
      </c>
      <c r="AP194" s="279">
        <f t="shared" si="58"/>
        <v>28228.080000000002</v>
      </c>
      <c r="AQ194" s="279">
        <f t="shared" si="58"/>
        <v>28228.080000000002</v>
      </c>
      <c r="AR194" s="279">
        <f t="shared" si="74"/>
        <v>28228.080000000002</v>
      </c>
      <c r="AS194" s="279">
        <f t="shared" si="74"/>
        <v>28228.080000000002</v>
      </c>
      <c r="AT194" s="279">
        <f t="shared" si="74"/>
        <v>28228.080000000002</v>
      </c>
      <c r="AU194" s="280">
        <f t="shared" si="50"/>
        <v>338736.96000000014</v>
      </c>
      <c r="AV194" s="280">
        <f t="shared" si="64"/>
        <v>28228.080000000002</v>
      </c>
      <c r="AW194" s="280">
        <f t="shared" si="64"/>
        <v>28228.080000000002</v>
      </c>
      <c r="AX194" s="280">
        <f t="shared" si="64"/>
        <v>28228.080000000002</v>
      </c>
      <c r="AY194" s="280">
        <f t="shared" si="59"/>
        <v>28228.080000000002</v>
      </c>
      <c r="AZ194" s="280">
        <f t="shared" si="76"/>
        <v>38877</v>
      </c>
      <c r="BA194" s="280">
        <f t="shared" si="76"/>
        <v>38877</v>
      </c>
      <c r="BB194" s="280">
        <f t="shared" si="76"/>
        <v>38877</v>
      </c>
      <c r="BC194" s="280">
        <f t="shared" si="76"/>
        <v>38877</v>
      </c>
      <c r="BD194" s="280">
        <f t="shared" si="76"/>
        <v>38877</v>
      </c>
      <c r="BE194" s="280">
        <f t="shared" si="76"/>
        <v>38877</v>
      </c>
      <c r="BF194" s="280">
        <f t="shared" si="75"/>
        <v>38877</v>
      </c>
      <c r="BG194" s="280">
        <f t="shared" si="75"/>
        <v>38877</v>
      </c>
      <c r="BH194" s="280">
        <f t="shared" si="75"/>
        <v>38877</v>
      </c>
      <c r="BI194" s="280">
        <f t="shared" si="75"/>
        <v>38877</v>
      </c>
      <c r="BJ194" s="280">
        <f t="shared" si="75"/>
        <v>38877</v>
      </c>
      <c r="BK194" s="280">
        <f t="shared" si="75"/>
        <v>38877</v>
      </c>
      <c r="BL194" s="279">
        <f t="shared" si="51"/>
        <v>466524</v>
      </c>
      <c r="BN194" s="279">
        <f>BL194</f>
        <v>466524</v>
      </c>
    </row>
    <row r="195" spans="1:66" x14ac:dyDescent="0.25">
      <c r="A195" s="268" t="s">
        <v>246</v>
      </c>
      <c r="B195" s="175">
        <v>1.67E-2</v>
      </c>
      <c r="C195" s="294">
        <v>2.3E-2</v>
      </c>
      <c r="D195" s="272">
        <v>2852247.61</v>
      </c>
      <c r="E195" s="272">
        <v>2852247.61</v>
      </c>
      <c r="F195" s="272">
        <v>2852247.61</v>
      </c>
      <c r="G195" s="272">
        <v>2852247.61</v>
      </c>
      <c r="H195" s="272">
        <v>2852247.61</v>
      </c>
      <c r="I195" s="272">
        <v>2852247.61</v>
      </c>
      <c r="J195" s="272">
        <v>2852247.61</v>
      </c>
      <c r="K195" s="272">
        <v>2852247.61</v>
      </c>
      <c r="L195" s="272">
        <v>2852247.61</v>
      </c>
      <c r="M195" s="272">
        <v>2852247.61</v>
      </c>
      <c r="N195" s="272">
        <v>2852247.61</v>
      </c>
      <c r="O195" s="272">
        <v>2852247.61</v>
      </c>
      <c r="P195" s="272">
        <f t="shared" si="48"/>
        <v>34226971.32</v>
      </c>
      <c r="Q195" s="272">
        <v>2852247.61</v>
      </c>
      <c r="R195" s="272">
        <v>2852247.61</v>
      </c>
      <c r="S195" s="272">
        <v>2852247.61</v>
      </c>
      <c r="T195" s="272">
        <v>2852247.61</v>
      </c>
      <c r="U195" s="272">
        <v>2852247.61</v>
      </c>
      <c r="V195" s="272">
        <v>2852247.61</v>
      </c>
      <c r="W195" s="272">
        <v>2852247.61</v>
      </c>
      <c r="X195" s="272">
        <v>2852247.61</v>
      </c>
      <c r="Y195" s="272">
        <v>2852247.61</v>
      </c>
      <c r="Z195" s="272">
        <v>2852247.61</v>
      </c>
      <c r="AA195" s="272">
        <v>2852247.61</v>
      </c>
      <c r="AB195" s="272">
        <v>2852247.61</v>
      </c>
      <c r="AC195" s="272">
        <v>2852247.61</v>
      </c>
      <c r="AD195" s="272">
        <v>2852247.61</v>
      </c>
      <c r="AE195" s="272">
        <v>2852247.61</v>
      </c>
      <c r="AF195" s="272">
        <v>2852247.61</v>
      </c>
      <c r="AG195" s="170">
        <f t="shared" si="49"/>
        <v>34226971.32</v>
      </c>
      <c r="AI195" s="279">
        <f t="shared" si="63"/>
        <v>3969.38</v>
      </c>
      <c r="AJ195" s="279">
        <f t="shared" si="63"/>
        <v>3969.38</v>
      </c>
      <c r="AK195" s="279">
        <f t="shared" si="63"/>
        <v>3969.38</v>
      </c>
      <c r="AL195" s="279">
        <f t="shared" si="58"/>
        <v>3969.38</v>
      </c>
      <c r="AM195" s="279">
        <f t="shared" si="58"/>
        <v>3969.38</v>
      </c>
      <c r="AN195" s="279">
        <f t="shared" si="58"/>
        <v>3969.38</v>
      </c>
      <c r="AO195" s="279">
        <f t="shared" si="58"/>
        <v>3969.38</v>
      </c>
      <c r="AP195" s="279">
        <f t="shared" si="58"/>
        <v>3969.38</v>
      </c>
      <c r="AQ195" s="279">
        <f t="shared" si="58"/>
        <v>3969.38</v>
      </c>
      <c r="AR195" s="279">
        <f t="shared" si="74"/>
        <v>3969.38</v>
      </c>
      <c r="AS195" s="279">
        <f t="shared" si="74"/>
        <v>3969.38</v>
      </c>
      <c r="AT195" s="279">
        <f t="shared" si="74"/>
        <v>3969.38</v>
      </c>
      <c r="AU195" s="280">
        <f t="shared" si="50"/>
        <v>47632.56</v>
      </c>
      <c r="AV195" s="280">
        <f t="shared" si="64"/>
        <v>3969.38</v>
      </c>
      <c r="AW195" s="280">
        <f t="shared" si="64"/>
        <v>3969.38</v>
      </c>
      <c r="AX195" s="280">
        <f t="shared" si="64"/>
        <v>3969.38</v>
      </c>
      <c r="AY195" s="280">
        <f t="shared" si="59"/>
        <v>3969.38</v>
      </c>
      <c r="AZ195" s="280">
        <f t="shared" si="76"/>
        <v>5466.81</v>
      </c>
      <c r="BA195" s="280">
        <f t="shared" si="76"/>
        <v>5466.81</v>
      </c>
      <c r="BB195" s="280">
        <f t="shared" si="76"/>
        <v>5466.81</v>
      </c>
      <c r="BC195" s="280">
        <f t="shared" si="76"/>
        <v>5466.81</v>
      </c>
      <c r="BD195" s="280">
        <f t="shared" si="76"/>
        <v>5466.81</v>
      </c>
      <c r="BE195" s="280">
        <f t="shared" si="76"/>
        <v>5466.81</v>
      </c>
      <c r="BF195" s="280">
        <f t="shared" si="75"/>
        <v>5466.81</v>
      </c>
      <c r="BG195" s="280">
        <f t="shared" si="75"/>
        <v>5466.81</v>
      </c>
      <c r="BH195" s="280">
        <f t="shared" si="75"/>
        <v>5466.81</v>
      </c>
      <c r="BI195" s="280">
        <f t="shared" si="75"/>
        <v>5466.81</v>
      </c>
      <c r="BJ195" s="280">
        <f t="shared" si="75"/>
        <v>5466.81</v>
      </c>
      <c r="BK195" s="280">
        <f t="shared" si="75"/>
        <v>5466.81</v>
      </c>
      <c r="BL195" s="279">
        <f t="shared" si="51"/>
        <v>65601.719999999987</v>
      </c>
      <c r="BN195" s="279">
        <f>BL195</f>
        <v>65601.719999999987</v>
      </c>
    </row>
    <row r="196" spans="1:66" x14ac:dyDescent="0.25">
      <c r="A196" s="268" t="s">
        <v>247</v>
      </c>
      <c r="B196" s="175">
        <v>1.67E-2</v>
      </c>
      <c r="C196" s="294">
        <v>2.3E-2</v>
      </c>
      <c r="D196" s="272">
        <v>29048898.91</v>
      </c>
      <c r="E196" s="272">
        <v>29048898.91</v>
      </c>
      <c r="F196" s="272">
        <v>29048898.91</v>
      </c>
      <c r="G196" s="272">
        <v>29048898.91</v>
      </c>
      <c r="H196" s="272">
        <v>29048898.91</v>
      </c>
      <c r="I196" s="272">
        <v>29048898.91</v>
      </c>
      <c r="J196" s="272">
        <v>29065666.395</v>
      </c>
      <c r="K196" s="272">
        <v>29133734.574999999</v>
      </c>
      <c r="L196" s="272">
        <v>29185035.27</v>
      </c>
      <c r="M196" s="272">
        <v>29185035.27</v>
      </c>
      <c r="N196" s="272">
        <v>29281211.555</v>
      </c>
      <c r="O196" s="272">
        <v>29377387.84</v>
      </c>
      <c r="P196" s="272">
        <f t="shared" si="48"/>
        <v>349521464.36500001</v>
      </c>
      <c r="Q196" s="272">
        <v>29377387.84</v>
      </c>
      <c r="R196" s="272">
        <v>29377387.84</v>
      </c>
      <c r="S196" s="272">
        <v>29377387.84</v>
      </c>
      <c r="T196" s="272">
        <v>29377387.84</v>
      </c>
      <c r="U196" s="272">
        <v>29377387.84</v>
      </c>
      <c r="V196" s="272">
        <v>29377387.84</v>
      </c>
      <c r="W196" s="272">
        <v>29377387.84</v>
      </c>
      <c r="X196" s="272">
        <v>29377387.84</v>
      </c>
      <c r="Y196" s="272">
        <v>29377387.84</v>
      </c>
      <c r="Z196" s="272">
        <v>29377387.84</v>
      </c>
      <c r="AA196" s="272">
        <v>29377387.84</v>
      </c>
      <c r="AB196" s="272">
        <v>29377387.84</v>
      </c>
      <c r="AC196" s="272">
        <v>29377387.84</v>
      </c>
      <c r="AD196" s="272">
        <v>29377387.84</v>
      </c>
      <c r="AE196" s="272">
        <v>29377387.84</v>
      </c>
      <c r="AF196" s="272">
        <v>29183104.469999999</v>
      </c>
      <c r="AG196" s="170">
        <f t="shared" si="49"/>
        <v>352334370.70999992</v>
      </c>
      <c r="AI196" s="279">
        <f t="shared" si="63"/>
        <v>40426.379999999997</v>
      </c>
      <c r="AJ196" s="279">
        <f t="shared" si="63"/>
        <v>40426.379999999997</v>
      </c>
      <c r="AK196" s="279">
        <f t="shared" si="63"/>
        <v>40426.379999999997</v>
      </c>
      <c r="AL196" s="279">
        <f t="shared" si="58"/>
        <v>40426.379999999997</v>
      </c>
      <c r="AM196" s="279">
        <f t="shared" si="58"/>
        <v>40426.379999999997</v>
      </c>
      <c r="AN196" s="279">
        <f t="shared" si="58"/>
        <v>40426.379999999997</v>
      </c>
      <c r="AO196" s="279">
        <f t="shared" si="58"/>
        <v>40449.72</v>
      </c>
      <c r="AP196" s="279">
        <f t="shared" si="58"/>
        <v>40544.449999999997</v>
      </c>
      <c r="AQ196" s="279">
        <f t="shared" si="58"/>
        <v>40615.839999999997</v>
      </c>
      <c r="AR196" s="279">
        <f t="shared" si="74"/>
        <v>40615.839999999997</v>
      </c>
      <c r="AS196" s="279">
        <f t="shared" si="74"/>
        <v>40749.69</v>
      </c>
      <c r="AT196" s="279">
        <f t="shared" si="74"/>
        <v>40883.53</v>
      </c>
      <c r="AU196" s="280">
        <f t="shared" si="50"/>
        <v>486417.35</v>
      </c>
      <c r="AV196" s="280">
        <f t="shared" si="64"/>
        <v>40883.53</v>
      </c>
      <c r="AW196" s="280">
        <f t="shared" si="64"/>
        <v>40883.53</v>
      </c>
      <c r="AX196" s="280">
        <f t="shared" si="64"/>
        <v>40883.53</v>
      </c>
      <c r="AY196" s="280">
        <f t="shared" si="59"/>
        <v>40883.53</v>
      </c>
      <c r="AZ196" s="280">
        <f t="shared" si="76"/>
        <v>56306.66</v>
      </c>
      <c r="BA196" s="280">
        <f t="shared" si="76"/>
        <v>56306.66</v>
      </c>
      <c r="BB196" s="280">
        <f t="shared" si="76"/>
        <v>56306.66</v>
      </c>
      <c r="BC196" s="280">
        <f t="shared" si="76"/>
        <v>56306.66</v>
      </c>
      <c r="BD196" s="280">
        <f t="shared" si="76"/>
        <v>56306.66</v>
      </c>
      <c r="BE196" s="280">
        <f t="shared" si="76"/>
        <v>56306.66</v>
      </c>
      <c r="BF196" s="280">
        <f t="shared" si="75"/>
        <v>56306.66</v>
      </c>
      <c r="BG196" s="280">
        <f t="shared" si="75"/>
        <v>56306.66</v>
      </c>
      <c r="BH196" s="280">
        <f t="shared" si="75"/>
        <v>56306.66</v>
      </c>
      <c r="BI196" s="280">
        <f t="shared" si="75"/>
        <v>56306.66</v>
      </c>
      <c r="BJ196" s="280">
        <f t="shared" si="75"/>
        <v>56306.66</v>
      </c>
      <c r="BK196" s="280">
        <f t="shared" si="75"/>
        <v>55934.28</v>
      </c>
      <c r="BL196" s="279">
        <f t="shared" si="51"/>
        <v>675307.54000000027</v>
      </c>
    </row>
    <row r="197" spans="1:66" x14ac:dyDescent="0.25">
      <c r="A197" s="268" t="s">
        <v>248</v>
      </c>
      <c r="B197" s="175">
        <v>3.9100000000000003E-2</v>
      </c>
      <c r="C197" s="294">
        <v>2.5000000000000001E-2</v>
      </c>
      <c r="D197" s="272">
        <v>12041998.279999999</v>
      </c>
      <c r="E197" s="272">
        <v>12041998.279999999</v>
      </c>
      <c r="F197" s="272">
        <v>12041998.279999999</v>
      </c>
      <c r="G197" s="272">
        <v>12041998.279999999</v>
      </c>
      <c r="H197" s="272">
        <v>12041998.279999999</v>
      </c>
      <c r="I197" s="272">
        <v>12041998.279999999</v>
      </c>
      <c r="J197" s="272">
        <v>12041998.279999999</v>
      </c>
      <c r="K197" s="272">
        <v>12041998.279999999</v>
      </c>
      <c r="L197" s="272">
        <v>12041998.279999999</v>
      </c>
      <c r="M197" s="272">
        <v>12041998.279999999</v>
      </c>
      <c r="N197" s="272">
        <v>12041998.279999999</v>
      </c>
      <c r="O197" s="272">
        <v>12041998.279999999</v>
      </c>
      <c r="P197" s="272">
        <f t="shared" si="48"/>
        <v>144503979.35999998</v>
      </c>
      <c r="Q197" s="272">
        <v>12041998.279999999</v>
      </c>
      <c r="R197" s="272">
        <v>12041998.279999999</v>
      </c>
      <c r="S197" s="272">
        <v>12041998.279999999</v>
      </c>
      <c r="T197" s="272">
        <v>12041998.279999999</v>
      </c>
      <c r="U197" s="272">
        <v>12041998.279999999</v>
      </c>
      <c r="V197" s="272">
        <v>12041998.279999999</v>
      </c>
      <c r="W197" s="272">
        <v>12041998.279999999</v>
      </c>
      <c r="X197" s="272">
        <v>12041998.279999999</v>
      </c>
      <c r="Y197" s="272">
        <v>12041998.279999999</v>
      </c>
      <c r="Z197" s="272">
        <v>12041998.279999999</v>
      </c>
      <c r="AA197" s="272">
        <v>12041998.279999999</v>
      </c>
      <c r="AB197" s="272">
        <v>12041998.279999999</v>
      </c>
      <c r="AC197" s="272">
        <v>12041998.279999999</v>
      </c>
      <c r="AD197" s="272">
        <v>12041998.279999999</v>
      </c>
      <c r="AE197" s="272">
        <v>12041998.279999999</v>
      </c>
      <c r="AF197" s="272">
        <v>12041998.279999999</v>
      </c>
      <c r="AG197" s="170">
        <f t="shared" si="49"/>
        <v>144503979.35999998</v>
      </c>
      <c r="AI197" s="279">
        <f t="shared" si="63"/>
        <v>39236.839999999997</v>
      </c>
      <c r="AJ197" s="279">
        <f t="shared" si="63"/>
        <v>39236.839999999997</v>
      </c>
      <c r="AK197" s="279">
        <f t="shared" si="63"/>
        <v>39236.839999999997</v>
      </c>
      <c r="AL197" s="279">
        <f t="shared" si="58"/>
        <v>39236.839999999997</v>
      </c>
      <c r="AM197" s="279">
        <f t="shared" si="58"/>
        <v>39236.839999999997</v>
      </c>
      <c r="AN197" s="279">
        <f t="shared" si="58"/>
        <v>39236.839999999997</v>
      </c>
      <c r="AO197" s="279">
        <f t="shared" si="58"/>
        <v>39236.839999999997</v>
      </c>
      <c r="AP197" s="279">
        <f t="shared" si="58"/>
        <v>39236.839999999997</v>
      </c>
      <c r="AQ197" s="279">
        <f t="shared" si="58"/>
        <v>39236.839999999997</v>
      </c>
      <c r="AR197" s="279">
        <f t="shared" si="74"/>
        <v>39236.839999999997</v>
      </c>
      <c r="AS197" s="279">
        <f t="shared" si="74"/>
        <v>39236.839999999997</v>
      </c>
      <c r="AT197" s="279">
        <f t="shared" si="74"/>
        <v>39236.839999999997</v>
      </c>
      <c r="AU197" s="280">
        <f t="shared" si="50"/>
        <v>470842.07999999984</v>
      </c>
      <c r="AV197" s="280">
        <f t="shared" si="64"/>
        <v>39236.839999999997</v>
      </c>
      <c r="AW197" s="280">
        <f t="shared" si="64"/>
        <v>39236.839999999997</v>
      </c>
      <c r="AX197" s="280">
        <f t="shared" si="64"/>
        <v>39236.839999999997</v>
      </c>
      <c r="AY197" s="280">
        <f t="shared" si="59"/>
        <v>39236.839999999997</v>
      </c>
      <c r="AZ197" s="280">
        <f t="shared" si="76"/>
        <v>25087.5</v>
      </c>
      <c r="BA197" s="280">
        <f t="shared" si="76"/>
        <v>25087.5</v>
      </c>
      <c r="BB197" s="280">
        <f t="shared" si="76"/>
        <v>25087.5</v>
      </c>
      <c r="BC197" s="280">
        <f t="shared" si="76"/>
        <v>25087.5</v>
      </c>
      <c r="BD197" s="280">
        <f t="shared" si="76"/>
        <v>25087.5</v>
      </c>
      <c r="BE197" s="280">
        <f t="shared" si="76"/>
        <v>25087.5</v>
      </c>
      <c r="BF197" s="280">
        <f t="shared" si="75"/>
        <v>25087.5</v>
      </c>
      <c r="BG197" s="280">
        <f t="shared" si="75"/>
        <v>25087.5</v>
      </c>
      <c r="BH197" s="280">
        <f t="shared" si="75"/>
        <v>25087.5</v>
      </c>
      <c r="BI197" s="280">
        <f t="shared" si="75"/>
        <v>25087.5</v>
      </c>
      <c r="BJ197" s="280">
        <f t="shared" si="75"/>
        <v>25087.5</v>
      </c>
      <c r="BK197" s="280">
        <f t="shared" si="75"/>
        <v>25087.5</v>
      </c>
      <c r="BL197" s="279">
        <f t="shared" si="51"/>
        <v>301050</v>
      </c>
    </row>
    <row r="198" spans="1:66" x14ac:dyDescent="0.25">
      <c r="A198" s="268" t="s">
        <v>638</v>
      </c>
      <c r="B198" s="175">
        <v>3.9100000000000003E-2</v>
      </c>
      <c r="C198" s="294">
        <v>2.5000000000000001E-2</v>
      </c>
      <c r="D198" s="272">
        <v>0</v>
      </c>
      <c r="E198" s="272">
        <v>0</v>
      </c>
      <c r="F198" s="272">
        <v>0</v>
      </c>
      <c r="G198" s="272">
        <v>0</v>
      </c>
      <c r="H198" s="272">
        <v>0</v>
      </c>
      <c r="I198" s="272">
        <v>0</v>
      </c>
      <c r="J198" s="272">
        <v>0</v>
      </c>
      <c r="K198" s="272">
        <v>0</v>
      </c>
      <c r="L198" s="272">
        <v>0</v>
      </c>
      <c r="M198" s="272">
        <v>0</v>
      </c>
      <c r="N198" s="272">
        <v>0</v>
      </c>
      <c r="O198" s="272">
        <v>0</v>
      </c>
      <c r="P198" s="272">
        <f t="shared" ref="P198:P261" si="77">SUM(D198:O198)</f>
        <v>0</v>
      </c>
      <c r="Q198" s="272">
        <v>0</v>
      </c>
      <c r="R198" s="272">
        <v>0</v>
      </c>
      <c r="S198" s="272">
        <v>0</v>
      </c>
      <c r="T198" s="272">
        <v>0</v>
      </c>
      <c r="U198" s="272">
        <v>0</v>
      </c>
      <c r="V198" s="272">
        <v>0</v>
      </c>
      <c r="W198" s="272">
        <v>0</v>
      </c>
      <c r="X198" s="272">
        <v>0</v>
      </c>
      <c r="Y198" s="272">
        <v>0</v>
      </c>
      <c r="Z198" s="272">
        <v>0</v>
      </c>
      <c r="AA198" s="272">
        <v>0</v>
      </c>
      <c r="AB198" s="272">
        <v>0</v>
      </c>
      <c r="AC198" s="272">
        <v>0</v>
      </c>
      <c r="AD198" s="272">
        <v>0</v>
      </c>
      <c r="AE198" s="272">
        <v>0</v>
      </c>
      <c r="AF198" s="272">
        <v>0</v>
      </c>
      <c r="AG198" s="170">
        <f t="shared" ref="AG198:AG261" si="78">SUM(U198:AF198)</f>
        <v>0</v>
      </c>
      <c r="AI198" s="279">
        <f t="shared" si="63"/>
        <v>0</v>
      </c>
      <c r="AJ198" s="279">
        <f t="shared" si="63"/>
        <v>0</v>
      </c>
      <c r="AK198" s="279">
        <f t="shared" si="63"/>
        <v>0</v>
      </c>
      <c r="AL198" s="279">
        <f t="shared" si="58"/>
        <v>0</v>
      </c>
      <c r="AM198" s="279">
        <f t="shared" si="58"/>
        <v>0</v>
      </c>
      <c r="AN198" s="279">
        <f t="shared" si="58"/>
        <v>0</v>
      </c>
      <c r="AO198" s="279">
        <f t="shared" si="58"/>
        <v>0</v>
      </c>
      <c r="AP198" s="279">
        <f t="shared" si="58"/>
        <v>0</v>
      </c>
      <c r="AQ198" s="279">
        <f t="shared" si="58"/>
        <v>0</v>
      </c>
      <c r="AR198" s="279">
        <f t="shared" si="74"/>
        <v>0</v>
      </c>
      <c r="AS198" s="279">
        <f t="shared" si="74"/>
        <v>0</v>
      </c>
      <c r="AT198" s="279">
        <f t="shared" si="74"/>
        <v>0</v>
      </c>
      <c r="AU198" s="280">
        <f t="shared" ref="AU198:AU261" si="79">SUM(AI198:AT198)</f>
        <v>0</v>
      </c>
      <c r="AV198" s="280">
        <f t="shared" si="64"/>
        <v>0</v>
      </c>
      <c r="AW198" s="280">
        <f t="shared" si="64"/>
        <v>0</v>
      </c>
      <c r="AX198" s="280">
        <f t="shared" si="64"/>
        <v>0</v>
      </c>
      <c r="AY198" s="280">
        <f t="shared" si="59"/>
        <v>0</v>
      </c>
      <c r="AZ198" s="280">
        <f t="shared" si="76"/>
        <v>0</v>
      </c>
      <c r="BA198" s="280">
        <f t="shared" si="76"/>
        <v>0</v>
      </c>
      <c r="BB198" s="280">
        <f t="shared" si="76"/>
        <v>0</v>
      </c>
      <c r="BC198" s="280">
        <f t="shared" si="76"/>
        <v>0</v>
      </c>
      <c r="BD198" s="280">
        <f t="shared" si="76"/>
        <v>0</v>
      </c>
      <c r="BE198" s="280">
        <f t="shared" si="76"/>
        <v>0</v>
      </c>
      <c r="BF198" s="280">
        <f t="shared" si="75"/>
        <v>0</v>
      </c>
      <c r="BG198" s="280">
        <f t="shared" si="75"/>
        <v>0</v>
      </c>
      <c r="BH198" s="280">
        <f t="shared" si="75"/>
        <v>0</v>
      </c>
      <c r="BI198" s="280">
        <f t="shared" si="75"/>
        <v>0</v>
      </c>
      <c r="BJ198" s="280">
        <f t="shared" si="75"/>
        <v>0</v>
      </c>
      <c r="BK198" s="280">
        <f t="shared" si="75"/>
        <v>0</v>
      </c>
      <c r="BL198" s="279">
        <f t="shared" ref="BL198:BL261" si="80">SUM(AZ198:BK198)</f>
        <v>0</v>
      </c>
      <c r="BN198" s="279">
        <f>BL198</f>
        <v>0</v>
      </c>
    </row>
    <row r="199" spans="1:66" x14ac:dyDescent="0.25">
      <c r="A199" s="268" t="s">
        <v>249</v>
      </c>
      <c r="B199" s="175">
        <v>4.0500000000000001E-2</v>
      </c>
      <c r="C199" s="294">
        <v>2.7E-2</v>
      </c>
      <c r="D199" s="272">
        <v>15148041.550000001</v>
      </c>
      <c r="E199" s="272">
        <v>15148041.550000001</v>
      </c>
      <c r="F199" s="272">
        <v>15148041.550000001</v>
      </c>
      <c r="G199" s="272">
        <v>15148041.550000001</v>
      </c>
      <c r="H199" s="272">
        <v>15148041.550000001</v>
      </c>
      <c r="I199" s="272">
        <v>15148041.550000001</v>
      </c>
      <c r="J199" s="272">
        <v>15148041.550000001</v>
      </c>
      <c r="K199" s="272">
        <v>15148041.550000001</v>
      </c>
      <c r="L199" s="272">
        <v>15148041.550000001</v>
      </c>
      <c r="M199" s="272">
        <v>15148041.550000001</v>
      </c>
      <c r="N199" s="272">
        <v>15148041.550000001</v>
      </c>
      <c r="O199" s="272">
        <v>15148041.550000001</v>
      </c>
      <c r="P199" s="272">
        <f t="shared" si="77"/>
        <v>181776498.60000002</v>
      </c>
      <c r="Q199" s="272">
        <v>15148041.550000001</v>
      </c>
      <c r="R199" s="272">
        <v>15148041.550000001</v>
      </c>
      <c r="S199" s="272">
        <v>15148041.550000001</v>
      </c>
      <c r="T199" s="272">
        <v>15148041.550000001</v>
      </c>
      <c r="U199" s="272">
        <v>15148041.550000001</v>
      </c>
      <c r="V199" s="272">
        <v>15148041.550000001</v>
      </c>
      <c r="W199" s="272">
        <v>15148041.550000001</v>
      </c>
      <c r="X199" s="272">
        <v>15148041.550000001</v>
      </c>
      <c r="Y199" s="272">
        <v>15148041.550000001</v>
      </c>
      <c r="Z199" s="272">
        <v>15148041.550000001</v>
      </c>
      <c r="AA199" s="272">
        <v>15148041.550000001</v>
      </c>
      <c r="AB199" s="272">
        <v>15148041.550000001</v>
      </c>
      <c r="AC199" s="272">
        <v>15148041.550000001</v>
      </c>
      <c r="AD199" s="272">
        <v>15148041.550000001</v>
      </c>
      <c r="AE199" s="272">
        <v>15148041.550000001</v>
      </c>
      <c r="AF199" s="272">
        <v>15148041.550000001</v>
      </c>
      <c r="AG199" s="170">
        <f t="shared" si="78"/>
        <v>181776498.60000002</v>
      </c>
      <c r="AI199" s="279">
        <f t="shared" si="63"/>
        <v>51124.639999999999</v>
      </c>
      <c r="AJ199" s="279">
        <f t="shared" si="63"/>
        <v>51124.639999999999</v>
      </c>
      <c r="AK199" s="279">
        <f t="shared" si="63"/>
        <v>51124.639999999999</v>
      </c>
      <c r="AL199" s="279">
        <f t="shared" si="58"/>
        <v>51124.639999999999</v>
      </c>
      <c r="AM199" s="279">
        <f t="shared" si="58"/>
        <v>51124.639999999999</v>
      </c>
      <c r="AN199" s="279">
        <f t="shared" si="58"/>
        <v>51124.639999999999</v>
      </c>
      <c r="AO199" s="279">
        <f t="shared" si="58"/>
        <v>51124.639999999999</v>
      </c>
      <c r="AP199" s="279">
        <f t="shared" si="58"/>
        <v>51124.639999999999</v>
      </c>
      <c r="AQ199" s="279">
        <f t="shared" si="58"/>
        <v>51124.639999999999</v>
      </c>
      <c r="AR199" s="279">
        <f t="shared" si="74"/>
        <v>51124.639999999999</v>
      </c>
      <c r="AS199" s="279">
        <f t="shared" si="74"/>
        <v>51124.639999999999</v>
      </c>
      <c r="AT199" s="279">
        <f t="shared" si="74"/>
        <v>51124.639999999999</v>
      </c>
      <c r="AU199" s="280">
        <f t="shared" si="79"/>
        <v>613495.68000000005</v>
      </c>
      <c r="AV199" s="280">
        <f t="shared" si="64"/>
        <v>51124.639999999999</v>
      </c>
      <c r="AW199" s="280">
        <f t="shared" si="64"/>
        <v>51124.639999999999</v>
      </c>
      <c r="AX199" s="280">
        <f t="shared" si="64"/>
        <v>51124.639999999999</v>
      </c>
      <c r="AY199" s="280">
        <f t="shared" si="59"/>
        <v>51124.639999999999</v>
      </c>
      <c r="AZ199" s="280">
        <f t="shared" si="76"/>
        <v>34083.089999999997</v>
      </c>
      <c r="BA199" s="280">
        <f t="shared" si="76"/>
        <v>34083.089999999997</v>
      </c>
      <c r="BB199" s="280">
        <f t="shared" si="76"/>
        <v>34083.089999999997</v>
      </c>
      <c r="BC199" s="280">
        <f t="shared" si="76"/>
        <v>34083.089999999997</v>
      </c>
      <c r="BD199" s="280">
        <f t="shared" si="76"/>
        <v>34083.089999999997</v>
      </c>
      <c r="BE199" s="280">
        <f t="shared" si="76"/>
        <v>34083.089999999997</v>
      </c>
      <c r="BF199" s="280">
        <f t="shared" si="75"/>
        <v>34083.089999999997</v>
      </c>
      <c r="BG199" s="280">
        <f t="shared" si="75"/>
        <v>34083.089999999997</v>
      </c>
      <c r="BH199" s="280">
        <f t="shared" si="75"/>
        <v>34083.089999999997</v>
      </c>
      <c r="BI199" s="280">
        <f t="shared" si="75"/>
        <v>34083.089999999997</v>
      </c>
      <c r="BJ199" s="280">
        <f t="shared" si="75"/>
        <v>34083.089999999997</v>
      </c>
      <c r="BK199" s="280">
        <f t="shared" si="75"/>
        <v>34083.089999999997</v>
      </c>
      <c r="BL199" s="279">
        <f t="shared" si="80"/>
        <v>408997.07999999984</v>
      </c>
    </row>
    <row r="200" spans="1:66" x14ac:dyDescent="0.25">
      <c r="A200" s="268" t="s">
        <v>639</v>
      </c>
      <c r="B200" s="175">
        <v>4.0500000000000001E-2</v>
      </c>
      <c r="C200" s="294">
        <v>2.7E-2</v>
      </c>
      <c r="D200" s="272">
        <v>0</v>
      </c>
      <c r="E200" s="272">
        <v>0</v>
      </c>
      <c r="F200" s="272">
        <v>0</v>
      </c>
      <c r="G200" s="272">
        <v>0</v>
      </c>
      <c r="H200" s="272">
        <v>0</v>
      </c>
      <c r="I200" s="272">
        <v>0</v>
      </c>
      <c r="J200" s="272">
        <v>0</v>
      </c>
      <c r="K200" s="272">
        <v>0</v>
      </c>
      <c r="L200" s="272">
        <v>0</v>
      </c>
      <c r="M200" s="272">
        <v>0</v>
      </c>
      <c r="N200" s="272">
        <v>0</v>
      </c>
      <c r="O200" s="272">
        <v>0</v>
      </c>
      <c r="P200" s="272">
        <f t="shared" si="77"/>
        <v>0</v>
      </c>
      <c r="Q200" s="272">
        <v>0</v>
      </c>
      <c r="R200" s="272">
        <v>0</v>
      </c>
      <c r="S200" s="272">
        <v>0</v>
      </c>
      <c r="T200" s="272">
        <v>0</v>
      </c>
      <c r="U200" s="272">
        <v>0</v>
      </c>
      <c r="V200" s="272">
        <v>0</v>
      </c>
      <c r="W200" s="272">
        <v>0</v>
      </c>
      <c r="X200" s="272">
        <v>0</v>
      </c>
      <c r="Y200" s="272">
        <v>0</v>
      </c>
      <c r="Z200" s="272">
        <v>0</v>
      </c>
      <c r="AA200" s="272">
        <v>0</v>
      </c>
      <c r="AB200" s="272">
        <v>0</v>
      </c>
      <c r="AC200" s="272">
        <v>0</v>
      </c>
      <c r="AD200" s="272">
        <v>0</v>
      </c>
      <c r="AE200" s="272">
        <v>0</v>
      </c>
      <c r="AF200" s="272">
        <v>0</v>
      </c>
      <c r="AG200" s="170">
        <f t="shared" si="78"/>
        <v>0</v>
      </c>
      <c r="AI200" s="279">
        <f t="shared" si="63"/>
        <v>0</v>
      </c>
      <c r="AJ200" s="279">
        <f t="shared" si="63"/>
        <v>0</v>
      </c>
      <c r="AK200" s="279">
        <f t="shared" si="63"/>
        <v>0</v>
      </c>
      <c r="AL200" s="279">
        <f t="shared" si="58"/>
        <v>0</v>
      </c>
      <c r="AM200" s="279">
        <f t="shared" si="58"/>
        <v>0</v>
      </c>
      <c r="AN200" s="279">
        <f t="shared" si="58"/>
        <v>0</v>
      </c>
      <c r="AO200" s="279">
        <f t="shared" si="58"/>
        <v>0</v>
      </c>
      <c r="AP200" s="279">
        <f t="shared" si="58"/>
        <v>0</v>
      </c>
      <c r="AQ200" s="279">
        <f t="shared" si="58"/>
        <v>0</v>
      </c>
      <c r="AR200" s="279">
        <f t="shared" si="74"/>
        <v>0</v>
      </c>
      <c r="AS200" s="279">
        <f t="shared" si="74"/>
        <v>0</v>
      </c>
      <c r="AT200" s="279">
        <f t="shared" si="74"/>
        <v>0</v>
      </c>
      <c r="AU200" s="280">
        <f t="shared" si="79"/>
        <v>0</v>
      </c>
      <c r="AV200" s="280">
        <f t="shared" si="64"/>
        <v>0</v>
      </c>
      <c r="AW200" s="280">
        <f t="shared" si="64"/>
        <v>0</v>
      </c>
      <c r="AX200" s="280">
        <f t="shared" si="64"/>
        <v>0</v>
      </c>
      <c r="AY200" s="280">
        <f t="shared" si="59"/>
        <v>0</v>
      </c>
      <c r="AZ200" s="280">
        <f t="shared" si="76"/>
        <v>0</v>
      </c>
      <c r="BA200" s="280">
        <f t="shared" si="76"/>
        <v>0</v>
      </c>
      <c r="BB200" s="280">
        <f t="shared" si="76"/>
        <v>0</v>
      </c>
      <c r="BC200" s="280">
        <f t="shared" si="76"/>
        <v>0</v>
      </c>
      <c r="BD200" s="280">
        <f t="shared" si="76"/>
        <v>0</v>
      </c>
      <c r="BE200" s="280">
        <f t="shared" si="76"/>
        <v>0</v>
      </c>
      <c r="BF200" s="280">
        <f t="shared" si="75"/>
        <v>0</v>
      </c>
      <c r="BG200" s="280">
        <f t="shared" si="75"/>
        <v>0</v>
      </c>
      <c r="BH200" s="280">
        <f t="shared" si="75"/>
        <v>0</v>
      </c>
      <c r="BI200" s="280">
        <f t="shared" si="75"/>
        <v>0</v>
      </c>
      <c r="BJ200" s="280">
        <f t="shared" si="75"/>
        <v>0</v>
      </c>
      <c r="BK200" s="280">
        <f t="shared" si="75"/>
        <v>0</v>
      </c>
      <c r="BL200" s="279">
        <f t="shared" si="80"/>
        <v>0</v>
      </c>
      <c r="BN200" s="279">
        <f>BL200</f>
        <v>0</v>
      </c>
    </row>
    <row r="201" spans="1:66" x14ac:dyDescent="0.25">
      <c r="A201" s="268" t="s">
        <v>640</v>
      </c>
      <c r="B201" s="175">
        <v>0</v>
      </c>
      <c r="C201" s="175">
        <v>0</v>
      </c>
      <c r="D201" s="272">
        <v>0</v>
      </c>
      <c r="E201" s="272">
        <v>0</v>
      </c>
      <c r="F201" s="272">
        <v>0</v>
      </c>
      <c r="G201" s="272">
        <v>0</v>
      </c>
      <c r="H201" s="272">
        <v>0</v>
      </c>
      <c r="I201" s="272">
        <v>0</v>
      </c>
      <c r="J201" s="272">
        <v>0</v>
      </c>
      <c r="K201" s="272">
        <v>0</v>
      </c>
      <c r="L201" s="272">
        <v>0</v>
      </c>
      <c r="M201" s="272">
        <v>0</v>
      </c>
      <c r="N201" s="272">
        <v>0</v>
      </c>
      <c r="O201" s="272">
        <v>0</v>
      </c>
      <c r="P201" s="272">
        <f t="shared" si="77"/>
        <v>0</v>
      </c>
      <c r="Q201" s="272">
        <v>0</v>
      </c>
      <c r="R201" s="272">
        <v>0</v>
      </c>
      <c r="S201" s="272">
        <v>0</v>
      </c>
      <c r="T201" s="272">
        <v>0</v>
      </c>
      <c r="U201" s="272">
        <v>0</v>
      </c>
      <c r="V201" s="272">
        <v>0</v>
      </c>
      <c r="W201" s="272">
        <v>0</v>
      </c>
      <c r="X201" s="272">
        <v>0</v>
      </c>
      <c r="Y201" s="272">
        <v>0</v>
      </c>
      <c r="Z201" s="272">
        <v>0</v>
      </c>
      <c r="AA201" s="272">
        <v>0</v>
      </c>
      <c r="AB201" s="272">
        <v>0</v>
      </c>
      <c r="AC201" s="272">
        <v>0</v>
      </c>
      <c r="AD201" s="272">
        <v>0</v>
      </c>
      <c r="AE201" s="272">
        <v>0</v>
      </c>
      <c r="AF201" s="272">
        <v>0</v>
      </c>
      <c r="AG201" s="170">
        <f t="shared" si="78"/>
        <v>0</v>
      </c>
      <c r="AI201" s="279">
        <f t="shared" si="63"/>
        <v>0</v>
      </c>
      <c r="AJ201" s="279">
        <f t="shared" si="63"/>
        <v>0</v>
      </c>
      <c r="AK201" s="279">
        <f t="shared" si="63"/>
        <v>0</v>
      </c>
      <c r="AL201" s="279">
        <f t="shared" si="58"/>
        <v>0</v>
      </c>
      <c r="AM201" s="279">
        <f t="shared" si="58"/>
        <v>0</v>
      </c>
      <c r="AN201" s="279">
        <f t="shared" si="58"/>
        <v>0</v>
      </c>
      <c r="AO201" s="279">
        <f t="shared" si="58"/>
        <v>0</v>
      </c>
      <c r="AP201" s="279">
        <f t="shared" si="58"/>
        <v>0</v>
      </c>
      <c r="AQ201" s="279">
        <f t="shared" si="58"/>
        <v>0</v>
      </c>
      <c r="AR201" s="279">
        <f t="shared" si="74"/>
        <v>0</v>
      </c>
      <c r="AS201" s="279">
        <f t="shared" si="74"/>
        <v>0</v>
      </c>
      <c r="AT201" s="279">
        <f t="shared" si="74"/>
        <v>0</v>
      </c>
      <c r="AU201" s="280">
        <f t="shared" si="79"/>
        <v>0</v>
      </c>
      <c r="AV201" s="280">
        <f t="shared" si="64"/>
        <v>0</v>
      </c>
      <c r="AW201" s="280">
        <f t="shared" si="64"/>
        <v>0</v>
      </c>
      <c r="AX201" s="280">
        <f t="shared" si="64"/>
        <v>0</v>
      </c>
      <c r="AY201" s="280">
        <f t="shared" si="59"/>
        <v>0</v>
      </c>
      <c r="AZ201" s="280">
        <f t="shared" si="76"/>
        <v>0</v>
      </c>
      <c r="BA201" s="280">
        <f t="shared" si="76"/>
        <v>0</v>
      </c>
      <c r="BB201" s="280">
        <f t="shared" si="76"/>
        <v>0</v>
      </c>
      <c r="BC201" s="280">
        <f t="shared" si="76"/>
        <v>0</v>
      </c>
      <c r="BD201" s="280">
        <f t="shared" si="76"/>
        <v>0</v>
      </c>
      <c r="BE201" s="280">
        <f t="shared" si="76"/>
        <v>0</v>
      </c>
      <c r="BF201" s="280">
        <f t="shared" si="75"/>
        <v>0</v>
      </c>
      <c r="BG201" s="280">
        <f t="shared" si="75"/>
        <v>0</v>
      </c>
      <c r="BH201" s="280">
        <f t="shared" si="75"/>
        <v>0</v>
      </c>
      <c r="BI201" s="280">
        <f t="shared" si="75"/>
        <v>0</v>
      </c>
      <c r="BJ201" s="280">
        <f t="shared" si="75"/>
        <v>0</v>
      </c>
      <c r="BK201" s="280">
        <f t="shared" si="75"/>
        <v>0</v>
      </c>
      <c r="BL201" s="279">
        <f t="shared" si="80"/>
        <v>0</v>
      </c>
    </row>
    <row r="202" spans="1:66" x14ac:dyDescent="0.25">
      <c r="A202" s="268" t="s">
        <v>250</v>
      </c>
      <c r="B202" s="175">
        <v>0</v>
      </c>
      <c r="C202" s="175">
        <v>0</v>
      </c>
      <c r="D202" s="272">
        <v>165716.59</v>
      </c>
      <c r="E202" s="272">
        <v>165716.59</v>
      </c>
      <c r="F202" s="272">
        <v>165716.59</v>
      </c>
      <c r="G202" s="272">
        <v>165716.59</v>
      </c>
      <c r="H202" s="272">
        <v>82858.3</v>
      </c>
      <c r="I202" s="272">
        <v>0</v>
      </c>
      <c r="J202" s="272">
        <v>0</v>
      </c>
      <c r="K202" s="272">
        <v>0</v>
      </c>
      <c r="L202" s="272">
        <v>0</v>
      </c>
      <c r="M202" s="272">
        <v>0</v>
      </c>
      <c r="N202" s="272">
        <v>0</v>
      </c>
      <c r="O202" s="272">
        <v>0</v>
      </c>
      <c r="P202" s="272">
        <f t="shared" si="77"/>
        <v>745724.66</v>
      </c>
      <c r="Q202" s="272">
        <v>0</v>
      </c>
      <c r="R202" s="272">
        <v>0</v>
      </c>
      <c r="S202" s="272">
        <v>0</v>
      </c>
      <c r="T202" s="272">
        <v>0</v>
      </c>
      <c r="U202" s="272">
        <v>0</v>
      </c>
      <c r="V202" s="272">
        <v>0</v>
      </c>
      <c r="W202" s="272">
        <v>0</v>
      </c>
      <c r="X202" s="272">
        <v>0</v>
      </c>
      <c r="Y202" s="272">
        <v>0</v>
      </c>
      <c r="Z202" s="272">
        <v>0</v>
      </c>
      <c r="AA202" s="272">
        <v>0</v>
      </c>
      <c r="AB202" s="272">
        <v>-82858.294999999998</v>
      </c>
      <c r="AC202" s="272">
        <v>-165716.59</v>
      </c>
      <c r="AD202" s="272">
        <v>-165716.59</v>
      </c>
      <c r="AE202" s="272">
        <v>-165716.59</v>
      </c>
      <c r="AF202" s="272">
        <v>-165716.59</v>
      </c>
      <c r="AG202" s="170">
        <f t="shared" si="78"/>
        <v>-745724.65499999991</v>
      </c>
      <c r="AI202" s="279">
        <f t="shared" si="63"/>
        <v>0</v>
      </c>
      <c r="AJ202" s="279">
        <f t="shared" si="63"/>
        <v>0</v>
      </c>
      <c r="AK202" s="279">
        <f t="shared" si="63"/>
        <v>0</v>
      </c>
      <c r="AL202" s="279">
        <f t="shared" si="58"/>
        <v>0</v>
      </c>
      <c r="AM202" s="279">
        <f t="shared" si="58"/>
        <v>0</v>
      </c>
      <c r="AN202" s="279">
        <f t="shared" si="58"/>
        <v>0</v>
      </c>
      <c r="AO202" s="279">
        <f t="shared" si="58"/>
        <v>0</v>
      </c>
      <c r="AP202" s="279">
        <f t="shared" si="58"/>
        <v>0</v>
      </c>
      <c r="AQ202" s="279">
        <f t="shared" si="58"/>
        <v>0</v>
      </c>
      <c r="AR202" s="279">
        <f t="shared" si="74"/>
        <v>0</v>
      </c>
      <c r="AS202" s="279">
        <f t="shared" si="74"/>
        <v>0</v>
      </c>
      <c r="AT202" s="279">
        <f t="shared" si="74"/>
        <v>0</v>
      </c>
      <c r="AU202" s="280">
        <f t="shared" si="79"/>
        <v>0</v>
      </c>
      <c r="AV202" s="280">
        <f t="shared" si="64"/>
        <v>0</v>
      </c>
      <c r="AW202" s="280">
        <f t="shared" si="64"/>
        <v>0</v>
      </c>
      <c r="AX202" s="280">
        <f t="shared" si="64"/>
        <v>0</v>
      </c>
      <c r="AY202" s="280">
        <f t="shared" si="59"/>
        <v>0</v>
      </c>
      <c r="AZ202" s="280">
        <f t="shared" si="76"/>
        <v>0</v>
      </c>
      <c r="BA202" s="280">
        <f t="shared" si="76"/>
        <v>0</v>
      </c>
      <c r="BB202" s="280">
        <f t="shared" si="76"/>
        <v>0</v>
      </c>
      <c r="BC202" s="280">
        <f t="shared" si="76"/>
        <v>0</v>
      </c>
      <c r="BD202" s="280">
        <f t="shared" si="76"/>
        <v>0</v>
      </c>
      <c r="BE202" s="280">
        <f t="shared" si="76"/>
        <v>0</v>
      </c>
      <c r="BF202" s="280">
        <f t="shared" si="75"/>
        <v>0</v>
      </c>
      <c r="BG202" s="280">
        <f t="shared" si="75"/>
        <v>0</v>
      </c>
      <c r="BH202" s="280">
        <f t="shared" si="75"/>
        <v>0</v>
      </c>
      <c r="BI202" s="280">
        <f t="shared" si="75"/>
        <v>0</v>
      </c>
      <c r="BJ202" s="280">
        <f t="shared" si="75"/>
        <v>0</v>
      </c>
      <c r="BK202" s="280">
        <f t="shared" si="75"/>
        <v>0</v>
      </c>
      <c r="BL202" s="279">
        <f t="shared" si="80"/>
        <v>0</v>
      </c>
    </row>
    <row r="203" spans="1:66" x14ac:dyDescent="0.25">
      <c r="A203" s="268" t="s">
        <v>251</v>
      </c>
      <c r="B203" s="175">
        <v>0</v>
      </c>
      <c r="C203" s="175">
        <v>0</v>
      </c>
      <c r="D203" s="272">
        <v>480433.11</v>
      </c>
      <c r="E203" s="272">
        <v>480433.11</v>
      </c>
      <c r="F203" s="272">
        <v>480433.11</v>
      </c>
      <c r="G203" s="272">
        <v>480433.11</v>
      </c>
      <c r="H203" s="272">
        <v>240216.56</v>
      </c>
      <c r="I203" s="272">
        <v>0</v>
      </c>
      <c r="J203" s="272">
        <v>0</v>
      </c>
      <c r="K203" s="272">
        <v>0</v>
      </c>
      <c r="L203" s="272">
        <v>0</v>
      </c>
      <c r="M203" s="272">
        <v>0</v>
      </c>
      <c r="N203" s="272">
        <v>0</v>
      </c>
      <c r="O203" s="272">
        <v>0</v>
      </c>
      <c r="P203" s="272">
        <f t="shared" si="77"/>
        <v>2161949</v>
      </c>
      <c r="Q203" s="272">
        <v>0</v>
      </c>
      <c r="R203" s="272">
        <v>0</v>
      </c>
      <c r="S203" s="272">
        <v>0</v>
      </c>
      <c r="T203" s="272">
        <v>0</v>
      </c>
      <c r="U203" s="272">
        <v>0</v>
      </c>
      <c r="V203" s="272">
        <v>0</v>
      </c>
      <c r="W203" s="272">
        <v>0</v>
      </c>
      <c r="X203" s="272">
        <v>0</v>
      </c>
      <c r="Y203" s="272">
        <v>0</v>
      </c>
      <c r="Z203" s="272">
        <v>0</v>
      </c>
      <c r="AA203" s="272">
        <v>0</v>
      </c>
      <c r="AB203" s="272">
        <v>-240216.55499999999</v>
      </c>
      <c r="AC203" s="272">
        <v>-480433.11</v>
      </c>
      <c r="AD203" s="272">
        <v>-480433.11</v>
      </c>
      <c r="AE203" s="272">
        <v>-480433.11</v>
      </c>
      <c r="AF203" s="272">
        <v>-480433.11</v>
      </c>
      <c r="AG203" s="170">
        <f t="shared" si="78"/>
        <v>-2161948.9949999996</v>
      </c>
      <c r="AI203" s="279">
        <f t="shared" si="63"/>
        <v>0</v>
      </c>
      <c r="AJ203" s="279">
        <f t="shared" si="63"/>
        <v>0</v>
      </c>
      <c r="AK203" s="279">
        <f t="shared" si="63"/>
        <v>0</v>
      </c>
      <c r="AL203" s="279">
        <f t="shared" si="58"/>
        <v>0</v>
      </c>
      <c r="AM203" s="279">
        <f t="shared" si="58"/>
        <v>0</v>
      </c>
      <c r="AN203" s="279">
        <f t="shared" si="58"/>
        <v>0</v>
      </c>
      <c r="AO203" s="279">
        <f t="shared" si="58"/>
        <v>0</v>
      </c>
      <c r="AP203" s="279">
        <f t="shared" si="58"/>
        <v>0</v>
      </c>
      <c r="AQ203" s="279">
        <f t="shared" si="58"/>
        <v>0</v>
      </c>
      <c r="AR203" s="279">
        <f t="shared" si="74"/>
        <v>0</v>
      </c>
      <c r="AS203" s="279">
        <f t="shared" si="74"/>
        <v>0</v>
      </c>
      <c r="AT203" s="279">
        <f t="shared" si="74"/>
        <v>0</v>
      </c>
      <c r="AU203" s="280">
        <f t="shared" si="79"/>
        <v>0</v>
      </c>
      <c r="AV203" s="280">
        <f t="shared" si="64"/>
        <v>0</v>
      </c>
      <c r="AW203" s="280">
        <f t="shared" si="64"/>
        <v>0</v>
      </c>
      <c r="AX203" s="280">
        <f t="shared" si="64"/>
        <v>0</v>
      </c>
      <c r="AY203" s="280">
        <f t="shared" si="59"/>
        <v>0</v>
      </c>
      <c r="AZ203" s="280">
        <f t="shared" si="76"/>
        <v>0</v>
      </c>
      <c r="BA203" s="280">
        <f t="shared" si="76"/>
        <v>0</v>
      </c>
      <c r="BB203" s="280">
        <f t="shared" si="76"/>
        <v>0</v>
      </c>
      <c r="BC203" s="280">
        <f t="shared" si="76"/>
        <v>0</v>
      </c>
      <c r="BD203" s="280">
        <f t="shared" si="76"/>
        <v>0</v>
      </c>
      <c r="BE203" s="280">
        <f t="shared" si="76"/>
        <v>0</v>
      </c>
      <c r="BF203" s="280">
        <f t="shared" si="75"/>
        <v>0</v>
      </c>
      <c r="BG203" s="280">
        <f t="shared" si="75"/>
        <v>0</v>
      </c>
      <c r="BH203" s="280">
        <f t="shared" si="75"/>
        <v>0</v>
      </c>
      <c r="BI203" s="280">
        <f t="shared" si="75"/>
        <v>0</v>
      </c>
      <c r="BJ203" s="280">
        <f t="shared" si="75"/>
        <v>0</v>
      </c>
      <c r="BK203" s="280">
        <f t="shared" si="75"/>
        <v>0</v>
      </c>
      <c r="BL203" s="279">
        <f t="shared" si="80"/>
        <v>0</v>
      </c>
    </row>
    <row r="204" spans="1:66" x14ac:dyDescent="0.25">
      <c r="A204" s="268" t="s">
        <v>641</v>
      </c>
      <c r="B204" s="175">
        <v>0</v>
      </c>
      <c r="C204" s="175">
        <v>0</v>
      </c>
      <c r="D204" s="272">
        <v>0</v>
      </c>
      <c r="E204" s="272">
        <v>0</v>
      </c>
      <c r="F204" s="272">
        <v>0</v>
      </c>
      <c r="G204" s="272">
        <v>0</v>
      </c>
      <c r="H204" s="272">
        <v>0</v>
      </c>
      <c r="I204" s="272">
        <v>0</v>
      </c>
      <c r="J204" s="272">
        <v>0</v>
      </c>
      <c r="K204" s="272">
        <v>0</v>
      </c>
      <c r="L204" s="272">
        <v>0</v>
      </c>
      <c r="M204" s="272">
        <v>0</v>
      </c>
      <c r="N204" s="272">
        <v>0</v>
      </c>
      <c r="O204" s="272">
        <v>0</v>
      </c>
      <c r="P204" s="272">
        <f t="shared" si="77"/>
        <v>0</v>
      </c>
      <c r="Q204" s="272">
        <v>0</v>
      </c>
      <c r="R204" s="272">
        <v>0</v>
      </c>
      <c r="S204" s="272">
        <v>0</v>
      </c>
      <c r="T204" s="272">
        <v>0</v>
      </c>
      <c r="U204" s="272">
        <v>0</v>
      </c>
      <c r="V204" s="272">
        <v>0</v>
      </c>
      <c r="W204" s="272">
        <v>0</v>
      </c>
      <c r="X204" s="272">
        <v>0</v>
      </c>
      <c r="Y204" s="272">
        <v>0</v>
      </c>
      <c r="Z204" s="272">
        <v>0</v>
      </c>
      <c r="AA204" s="272">
        <v>0</v>
      </c>
      <c r="AB204" s="272">
        <v>0</v>
      </c>
      <c r="AC204" s="272">
        <v>0</v>
      </c>
      <c r="AD204" s="272">
        <v>0</v>
      </c>
      <c r="AE204" s="272">
        <v>0</v>
      </c>
      <c r="AF204" s="272">
        <v>0</v>
      </c>
      <c r="AG204" s="170">
        <f t="shared" si="78"/>
        <v>0</v>
      </c>
      <c r="AI204" s="279">
        <f t="shared" si="63"/>
        <v>0</v>
      </c>
      <c r="AJ204" s="279">
        <f t="shared" si="63"/>
        <v>0</v>
      </c>
      <c r="AK204" s="279">
        <f t="shared" si="63"/>
        <v>0</v>
      </c>
      <c r="AL204" s="279">
        <f t="shared" si="58"/>
        <v>0</v>
      </c>
      <c r="AM204" s="279">
        <f t="shared" si="58"/>
        <v>0</v>
      </c>
      <c r="AN204" s="279">
        <f t="shared" si="58"/>
        <v>0</v>
      </c>
      <c r="AO204" s="279">
        <f t="shared" si="58"/>
        <v>0</v>
      </c>
      <c r="AP204" s="279">
        <f t="shared" si="58"/>
        <v>0</v>
      </c>
      <c r="AQ204" s="279">
        <f t="shared" si="58"/>
        <v>0</v>
      </c>
      <c r="AR204" s="279">
        <f t="shared" si="74"/>
        <v>0</v>
      </c>
      <c r="AS204" s="279">
        <f t="shared" si="74"/>
        <v>0</v>
      </c>
      <c r="AT204" s="279">
        <f t="shared" si="74"/>
        <v>0</v>
      </c>
      <c r="AU204" s="280">
        <f t="shared" si="79"/>
        <v>0</v>
      </c>
      <c r="AV204" s="280">
        <f t="shared" si="64"/>
        <v>0</v>
      </c>
      <c r="AW204" s="280">
        <f t="shared" si="64"/>
        <v>0</v>
      </c>
      <c r="AX204" s="280">
        <f t="shared" si="64"/>
        <v>0</v>
      </c>
      <c r="AY204" s="280">
        <f t="shared" si="59"/>
        <v>0</v>
      </c>
      <c r="AZ204" s="280">
        <f t="shared" si="76"/>
        <v>0</v>
      </c>
      <c r="BA204" s="280">
        <f t="shared" si="76"/>
        <v>0</v>
      </c>
      <c r="BB204" s="280">
        <f t="shared" si="76"/>
        <v>0</v>
      </c>
      <c r="BC204" s="280">
        <f t="shared" si="76"/>
        <v>0</v>
      </c>
      <c r="BD204" s="280">
        <f t="shared" si="76"/>
        <v>0</v>
      </c>
      <c r="BE204" s="280">
        <f t="shared" si="76"/>
        <v>0</v>
      </c>
      <c r="BF204" s="280">
        <f t="shared" si="75"/>
        <v>0</v>
      </c>
      <c r="BG204" s="280">
        <f t="shared" si="75"/>
        <v>0</v>
      </c>
      <c r="BH204" s="280">
        <f t="shared" si="75"/>
        <v>0</v>
      </c>
      <c r="BI204" s="280">
        <f t="shared" si="75"/>
        <v>0</v>
      </c>
      <c r="BJ204" s="280">
        <f t="shared" si="75"/>
        <v>0</v>
      </c>
      <c r="BK204" s="280">
        <f t="shared" si="75"/>
        <v>0</v>
      </c>
      <c r="BL204" s="279">
        <f t="shared" si="80"/>
        <v>0</v>
      </c>
    </row>
    <row r="205" spans="1:66" x14ac:dyDescent="0.25">
      <c r="A205" s="268" t="s">
        <v>642</v>
      </c>
      <c r="B205" s="175">
        <v>0</v>
      </c>
      <c r="C205" s="175">
        <v>0</v>
      </c>
      <c r="D205" s="272">
        <v>0</v>
      </c>
      <c r="E205" s="272">
        <v>0</v>
      </c>
      <c r="F205" s="272">
        <v>0</v>
      </c>
      <c r="G205" s="272">
        <v>0</v>
      </c>
      <c r="H205" s="272">
        <v>0</v>
      </c>
      <c r="I205" s="272">
        <v>0</v>
      </c>
      <c r="J205" s="272">
        <v>0</v>
      </c>
      <c r="K205" s="272">
        <v>0</v>
      </c>
      <c r="L205" s="272">
        <v>0</v>
      </c>
      <c r="M205" s="272">
        <v>0</v>
      </c>
      <c r="N205" s="272">
        <v>0</v>
      </c>
      <c r="O205" s="272">
        <v>0</v>
      </c>
      <c r="P205" s="272">
        <f t="shared" si="77"/>
        <v>0</v>
      </c>
      <c r="Q205" s="272">
        <v>0</v>
      </c>
      <c r="R205" s="272">
        <v>0</v>
      </c>
      <c r="S205" s="272">
        <v>0</v>
      </c>
      <c r="T205" s="272">
        <v>0</v>
      </c>
      <c r="U205" s="272">
        <v>0</v>
      </c>
      <c r="V205" s="272">
        <v>0</v>
      </c>
      <c r="W205" s="272">
        <v>0</v>
      </c>
      <c r="X205" s="272">
        <v>0</v>
      </c>
      <c r="Y205" s="272">
        <v>0</v>
      </c>
      <c r="Z205" s="272">
        <v>0</v>
      </c>
      <c r="AA205" s="272">
        <v>0</v>
      </c>
      <c r="AB205" s="272">
        <v>0</v>
      </c>
      <c r="AC205" s="272">
        <v>0</v>
      </c>
      <c r="AD205" s="272">
        <v>0</v>
      </c>
      <c r="AE205" s="272">
        <v>0</v>
      </c>
      <c r="AF205" s="272">
        <v>0</v>
      </c>
      <c r="AG205" s="170">
        <f t="shared" si="78"/>
        <v>0</v>
      </c>
      <c r="AI205" s="279">
        <f t="shared" si="63"/>
        <v>0</v>
      </c>
      <c r="AJ205" s="279">
        <f t="shared" si="63"/>
        <v>0</v>
      </c>
      <c r="AK205" s="279">
        <f t="shared" si="63"/>
        <v>0</v>
      </c>
      <c r="AL205" s="279">
        <f t="shared" si="58"/>
        <v>0</v>
      </c>
      <c r="AM205" s="279">
        <f t="shared" si="58"/>
        <v>0</v>
      </c>
      <c r="AN205" s="279">
        <f t="shared" si="58"/>
        <v>0</v>
      </c>
      <c r="AO205" s="279">
        <f t="shared" si="58"/>
        <v>0</v>
      </c>
      <c r="AP205" s="279">
        <f t="shared" si="58"/>
        <v>0</v>
      </c>
      <c r="AQ205" s="279">
        <f t="shared" si="58"/>
        <v>0</v>
      </c>
      <c r="AR205" s="279">
        <f t="shared" si="74"/>
        <v>0</v>
      </c>
      <c r="AS205" s="279">
        <f t="shared" si="74"/>
        <v>0</v>
      </c>
      <c r="AT205" s="279">
        <f t="shared" si="74"/>
        <v>0</v>
      </c>
      <c r="AU205" s="280">
        <f t="shared" si="79"/>
        <v>0</v>
      </c>
      <c r="AV205" s="280">
        <f t="shared" si="64"/>
        <v>0</v>
      </c>
      <c r="AW205" s="280">
        <f t="shared" si="64"/>
        <v>0</v>
      </c>
      <c r="AX205" s="280">
        <f t="shared" si="64"/>
        <v>0</v>
      </c>
      <c r="AY205" s="280">
        <f t="shared" si="59"/>
        <v>0</v>
      </c>
      <c r="AZ205" s="280">
        <f t="shared" si="76"/>
        <v>0</v>
      </c>
      <c r="BA205" s="280">
        <f t="shared" si="76"/>
        <v>0</v>
      </c>
      <c r="BB205" s="280">
        <f t="shared" si="76"/>
        <v>0</v>
      </c>
      <c r="BC205" s="280">
        <f t="shared" si="76"/>
        <v>0</v>
      </c>
      <c r="BD205" s="280">
        <f t="shared" si="76"/>
        <v>0</v>
      </c>
      <c r="BE205" s="280">
        <f t="shared" si="76"/>
        <v>0</v>
      </c>
      <c r="BF205" s="280">
        <f t="shared" si="75"/>
        <v>0</v>
      </c>
      <c r="BG205" s="280">
        <f t="shared" si="75"/>
        <v>0</v>
      </c>
      <c r="BH205" s="280">
        <f t="shared" si="75"/>
        <v>0</v>
      </c>
      <c r="BI205" s="280">
        <f t="shared" si="75"/>
        <v>0</v>
      </c>
      <c r="BJ205" s="280">
        <f t="shared" si="75"/>
        <v>0</v>
      </c>
      <c r="BK205" s="280">
        <f t="shared" si="75"/>
        <v>0</v>
      </c>
      <c r="BL205" s="279">
        <f t="shared" si="80"/>
        <v>0</v>
      </c>
    </row>
    <row r="206" spans="1:66" x14ac:dyDescent="0.25">
      <c r="A206" s="268" t="s">
        <v>252</v>
      </c>
      <c r="B206" s="175">
        <v>2.18E-2</v>
      </c>
      <c r="C206" s="294">
        <v>1.6299999999999999E-2</v>
      </c>
      <c r="D206" s="272">
        <v>44371779.43</v>
      </c>
      <c r="E206" s="272">
        <v>44388438.960000001</v>
      </c>
      <c r="F206" s="272">
        <v>44388438.960000001</v>
      </c>
      <c r="G206" s="272">
        <v>44388438.960000001</v>
      </c>
      <c r="H206" s="272">
        <v>44388438.960000001</v>
      </c>
      <c r="I206" s="272">
        <v>44603119.32</v>
      </c>
      <c r="J206" s="272">
        <v>44817799.68</v>
      </c>
      <c r="K206" s="272">
        <v>44817799.68</v>
      </c>
      <c r="L206" s="272">
        <v>44817799.68</v>
      </c>
      <c r="M206" s="272">
        <v>44817799.68</v>
      </c>
      <c r="N206" s="272">
        <v>44817799.68</v>
      </c>
      <c r="O206" s="272">
        <v>44901307.659999996</v>
      </c>
      <c r="P206" s="272">
        <f t="shared" si="77"/>
        <v>535518960.64999998</v>
      </c>
      <c r="Q206" s="272">
        <v>44984815.640000001</v>
      </c>
      <c r="R206" s="272">
        <v>44984815.640000001</v>
      </c>
      <c r="S206" s="272">
        <v>44984815.640000001</v>
      </c>
      <c r="T206" s="272">
        <v>44984815.640000001</v>
      </c>
      <c r="U206" s="272">
        <v>44984815.640000001</v>
      </c>
      <c r="V206" s="272">
        <v>44984815.640000001</v>
      </c>
      <c r="W206" s="272">
        <v>44984815.640000001</v>
      </c>
      <c r="X206" s="272">
        <v>44984815.640000001</v>
      </c>
      <c r="Y206" s="272">
        <v>44984815.640000001</v>
      </c>
      <c r="Z206" s="272">
        <v>44984815.640000001</v>
      </c>
      <c r="AA206" s="272">
        <v>44984815.640000001</v>
      </c>
      <c r="AB206" s="272">
        <v>44984815.640000001</v>
      </c>
      <c r="AC206" s="272">
        <v>44984815.640000001</v>
      </c>
      <c r="AD206" s="272">
        <v>44984815.640000001</v>
      </c>
      <c r="AE206" s="272">
        <v>44984815.640000001</v>
      </c>
      <c r="AF206" s="272">
        <v>44984815.640000001</v>
      </c>
      <c r="AG206" s="170">
        <f t="shared" si="78"/>
        <v>539817787.67999995</v>
      </c>
      <c r="AI206" s="279">
        <f t="shared" si="63"/>
        <v>80608.73</v>
      </c>
      <c r="AJ206" s="279">
        <f t="shared" si="63"/>
        <v>80639</v>
      </c>
      <c r="AK206" s="279">
        <f t="shared" si="63"/>
        <v>80639</v>
      </c>
      <c r="AL206" s="279">
        <f t="shared" si="58"/>
        <v>80639</v>
      </c>
      <c r="AM206" s="279">
        <f t="shared" si="58"/>
        <v>80639</v>
      </c>
      <c r="AN206" s="279">
        <f t="shared" si="58"/>
        <v>81029</v>
      </c>
      <c r="AO206" s="279">
        <f t="shared" si="58"/>
        <v>81419</v>
      </c>
      <c r="AP206" s="279">
        <f t="shared" si="58"/>
        <v>81419</v>
      </c>
      <c r="AQ206" s="279">
        <f t="shared" si="58"/>
        <v>81419</v>
      </c>
      <c r="AR206" s="279">
        <f t="shared" si="74"/>
        <v>81419</v>
      </c>
      <c r="AS206" s="279">
        <f t="shared" si="74"/>
        <v>81419</v>
      </c>
      <c r="AT206" s="279">
        <f t="shared" si="74"/>
        <v>81570.710000000006</v>
      </c>
      <c r="AU206" s="280">
        <f t="shared" si="79"/>
        <v>972859.44</v>
      </c>
      <c r="AV206" s="280">
        <f t="shared" si="64"/>
        <v>81722.42</v>
      </c>
      <c r="AW206" s="280">
        <f t="shared" si="64"/>
        <v>81722.42</v>
      </c>
      <c r="AX206" s="280">
        <f t="shared" si="64"/>
        <v>81722.42</v>
      </c>
      <c r="AY206" s="280">
        <f t="shared" si="59"/>
        <v>81722.42</v>
      </c>
      <c r="AZ206" s="280">
        <f t="shared" si="76"/>
        <v>61104.37</v>
      </c>
      <c r="BA206" s="280">
        <f t="shared" si="76"/>
        <v>61104.37</v>
      </c>
      <c r="BB206" s="280">
        <f t="shared" si="76"/>
        <v>61104.37</v>
      </c>
      <c r="BC206" s="280">
        <f t="shared" si="76"/>
        <v>61104.37</v>
      </c>
      <c r="BD206" s="280">
        <f t="shared" si="76"/>
        <v>61104.37</v>
      </c>
      <c r="BE206" s="280">
        <f t="shared" si="76"/>
        <v>61104.37</v>
      </c>
      <c r="BF206" s="280">
        <f t="shared" si="75"/>
        <v>61104.37</v>
      </c>
      <c r="BG206" s="280">
        <f t="shared" si="75"/>
        <v>61104.37</v>
      </c>
      <c r="BH206" s="280">
        <f t="shared" si="75"/>
        <v>61104.37</v>
      </c>
      <c r="BI206" s="280">
        <f t="shared" si="75"/>
        <v>61104.37</v>
      </c>
      <c r="BJ206" s="280">
        <f t="shared" si="75"/>
        <v>61104.37</v>
      </c>
      <c r="BK206" s="280">
        <f t="shared" si="75"/>
        <v>61104.37</v>
      </c>
      <c r="BL206" s="279">
        <f t="shared" si="80"/>
        <v>733252.44000000006</v>
      </c>
    </row>
    <row r="207" spans="1:66" x14ac:dyDescent="0.25">
      <c r="A207" s="268" t="s">
        <v>643</v>
      </c>
      <c r="B207" s="175">
        <v>2.18E-2</v>
      </c>
      <c r="C207" s="294">
        <v>1.6299999999999999E-2</v>
      </c>
      <c r="D207" s="272">
        <v>0</v>
      </c>
      <c r="E207" s="272">
        <v>0</v>
      </c>
      <c r="F207" s="272">
        <v>0</v>
      </c>
      <c r="G207" s="272">
        <v>0</v>
      </c>
      <c r="H207" s="272">
        <v>0</v>
      </c>
      <c r="I207" s="272">
        <v>0</v>
      </c>
      <c r="J207" s="272">
        <v>0</v>
      </c>
      <c r="K207" s="272">
        <v>0</v>
      </c>
      <c r="L207" s="272">
        <v>0</v>
      </c>
      <c r="M207" s="272">
        <v>0</v>
      </c>
      <c r="N207" s="272">
        <v>0</v>
      </c>
      <c r="O207" s="272">
        <v>0</v>
      </c>
      <c r="P207" s="272">
        <f t="shared" si="77"/>
        <v>0</v>
      </c>
      <c r="Q207" s="272">
        <v>0</v>
      </c>
      <c r="R207" s="272">
        <v>0</v>
      </c>
      <c r="S207" s="272">
        <v>0</v>
      </c>
      <c r="T207" s="272">
        <v>0</v>
      </c>
      <c r="U207" s="272">
        <v>0</v>
      </c>
      <c r="V207" s="272">
        <v>0</v>
      </c>
      <c r="W207" s="272">
        <v>0</v>
      </c>
      <c r="X207" s="272">
        <v>0</v>
      </c>
      <c r="Y207" s="272">
        <v>0</v>
      </c>
      <c r="Z207" s="272">
        <v>0</v>
      </c>
      <c r="AA207" s="272">
        <v>0</v>
      </c>
      <c r="AB207" s="272">
        <v>0</v>
      </c>
      <c r="AC207" s="272">
        <v>0</v>
      </c>
      <c r="AD207" s="272">
        <v>0</v>
      </c>
      <c r="AE207" s="272">
        <v>0</v>
      </c>
      <c r="AF207" s="272">
        <v>0</v>
      </c>
      <c r="AG207" s="170">
        <f t="shared" si="78"/>
        <v>0</v>
      </c>
      <c r="AI207" s="279">
        <f t="shared" si="63"/>
        <v>0</v>
      </c>
      <c r="AJ207" s="279">
        <f t="shared" si="63"/>
        <v>0</v>
      </c>
      <c r="AK207" s="279">
        <f t="shared" si="63"/>
        <v>0</v>
      </c>
      <c r="AL207" s="279">
        <f t="shared" si="58"/>
        <v>0</v>
      </c>
      <c r="AM207" s="279">
        <f t="shared" si="58"/>
        <v>0</v>
      </c>
      <c r="AN207" s="279">
        <f t="shared" si="58"/>
        <v>0</v>
      </c>
      <c r="AO207" s="279">
        <f t="shared" si="58"/>
        <v>0</v>
      </c>
      <c r="AP207" s="279">
        <f t="shared" si="58"/>
        <v>0</v>
      </c>
      <c r="AQ207" s="279">
        <f t="shared" si="58"/>
        <v>0</v>
      </c>
      <c r="AR207" s="279">
        <f t="shared" si="74"/>
        <v>0</v>
      </c>
      <c r="AS207" s="279">
        <f t="shared" si="74"/>
        <v>0</v>
      </c>
      <c r="AT207" s="279">
        <f t="shared" si="74"/>
        <v>0</v>
      </c>
      <c r="AU207" s="280">
        <f t="shared" si="79"/>
        <v>0</v>
      </c>
      <c r="AV207" s="280">
        <f t="shared" si="64"/>
        <v>0</v>
      </c>
      <c r="AW207" s="280">
        <f t="shared" si="64"/>
        <v>0</v>
      </c>
      <c r="AX207" s="280">
        <f t="shared" si="64"/>
        <v>0</v>
      </c>
      <c r="AY207" s="280">
        <f t="shared" si="59"/>
        <v>0</v>
      </c>
      <c r="AZ207" s="280">
        <f t="shared" si="76"/>
        <v>0</v>
      </c>
      <c r="BA207" s="280">
        <f t="shared" si="76"/>
        <v>0</v>
      </c>
      <c r="BB207" s="280">
        <f t="shared" si="76"/>
        <v>0</v>
      </c>
      <c r="BC207" s="280">
        <f t="shared" si="76"/>
        <v>0</v>
      </c>
      <c r="BD207" s="280">
        <f t="shared" si="76"/>
        <v>0</v>
      </c>
      <c r="BE207" s="280">
        <f t="shared" si="76"/>
        <v>0</v>
      </c>
      <c r="BF207" s="280">
        <f t="shared" si="75"/>
        <v>0</v>
      </c>
      <c r="BG207" s="280">
        <f t="shared" si="75"/>
        <v>0</v>
      </c>
      <c r="BH207" s="280">
        <f t="shared" si="75"/>
        <v>0</v>
      </c>
      <c r="BI207" s="280">
        <f t="shared" si="75"/>
        <v>0</v>
      </c>
      <c r="BJ207" s="280">
        <f t="shared" si="75"/>
        <v>0</v>
      </c>
      <c r="BK207" s="280">
        <f t="shared" si="75"/>
        <v>0</v>
      </c>
      <c r="BL207" s="279">
        <f t="shared" si="80"/>
        <v>0</v>
      </c>
      <c r="BN207" s="279">
        <f>BL207</f>
        <v>0</v>
      </c>
    </row>
    <row r="208" spans="1:66" x14ac:dyDescent="0.25">
      <c r="A208" s="268" t="s">
        <v>253</v>
      </c>
      <c r="B208" s="175">
        <v>2.18E-2</v>
      </c>
      <c r="C208" s="294">
        <v>1.6299999999999999E-2</v>
      </c>
      <c r="D208" s="272">
        <v>1264434.92</v>
      </c>
      <c r="E208" s="272">
        <v>1264434.92</v>
      </c>
      <c r="F208" s="272">
        <v>1264434.92</v>
      </c>
      <c r="G208" s="272">
        <v>1264434.92</v>
      </c>
      <c r="H208" s="272">
        <v>1264434.92</v>
      </c>
      <c r="I208" s="272">
        <v>1264434.92</v>
      </c>
      <c r="J208" s="272">
        <v>1264434.92</v>
      </c>
      <c r="K208" s="272">
        <v>1264434.92</v>
      </c>
      <c r="L208" s="272">
        <v>1264434.92</v>
      </c>
      <c r="M208" s="272">
        <v>1264434.92</v>
      </c>
      <c r="N208" s="272">
        <v>1264434.92</v>
      </c>
      <c r="O208" s="272">
        <v>1264434.92</v>
      </c>
      <c r="P208" s="272">
        <f t="shared" si="77"/>
        <v>15173219.039999999</v>
      </c>
      <c r="Q208" s="272">
        <v>1264434.92</v>
      </c>
      <c r="R208" s="272">
        <v>1264434.92</v>
      </c>
      <c r="S208" s="272">
        <v>1264434.92</v>
      </c>
      <c r="T208" s="272">
        <v>1264434.92</v>
      </c>
      <c r="U208" s="272">
        <v>1264434.92</v>
      </c>
      <c r="V208" s="272">
        <v>1264434.92</v>
      </c>
      <c r="W208" s="272">
        <v>1264434.92</v>
      </c>
      <c r="X208" s="272">
        <v>1264434.92</v>
      </c>
      <c r="Y208" s="272">
        <v>1264434.92</v>
      </c>
      <c r="Z208" s="272">
        <v>1264434.92</v>
      </c>
      <c r="AA208" s="272">
        <v>1264434.92</v>
      </c>
      <c r="AB208" s="272">
        <v>1264434.92</v>
      </c>
      <c r="AC208" s="272">
        <v>1264434.92</v>
      </c>
      <c r="AD208" s="272">
        <v>1264434.92</v>
      </c>
      <c r="AE208" s="272">
        <v>1264434.92</v>
      </c>
      <c r="AF208" s="272">
        <v>1264434.92</v>
      </c>
      <c r="AG208" s="170">
        <f t="shared" si="78"/>
        <v>15173219.039999999</v>
      </c>
      <c r="AI208" s="279">
        <f t="shared" si="63"/>
        <v>2297.06</v>
      </c>
      <c r="AJ208" s="279">
        <f t="shared" si="63"/>
        <v>2297.06</v>
      </c>
      <c r="AK208" s="279">
        <f t="shared" si="63"/>
        <v>2297.06</v>
      </c>
      <c r="AL208" s="279">
        <f t="shared" si="58"/>
        <v>2297.06</v>
      </c>
      <c r="AM208" s="279">
        <f t="shared" si="58"/>
        <v>2297.06</v>
      </c>
      <c r="AN208" s="279">
        <f t="shared" si="58"/>
        <v>2297.06</v>
      </c>
      <c r="AO208" s="279">
        <f t="shared" si="58"/>
        <v>2297.06</v>
      </c>
      <c r="AP208" s="279">
        <f t="shared" si="58"/>
        <v>2297.06</v>
      </c>
      <c r="AQ208" s="279">
        <f t="shared" si="58"/>
        <v>2297.06</v>
      </c>
      <c r="AR208" s="279">
        <f t="shared" si="74"/>
        <v>2297.06</v>
      </c>
      <c r="AS208" s="279">
        <f t="shared" si="74"/>
        <v>2297.06</v>
      </c>
      <c r="AT208" s="279">
        <f t="shared" si="74"/>
        <v>2297.06</v>
      </c>
      <c r="AU208" s="280">
        <f t="shared" si="79"/>
        <v>27564.720000000005</v>
      </c>
      <c r="AV208" s="280">
        <f t="shared" si="64"/>
        <v>2297.06</v>
      </c>
      <c r="AW208" s="280">
        <f t="shared" si="64"/>
        <v>2297.06</v>
      </c>
      <c r="AX208" s="280">
        <f t="shared" si="64"/>
        <v>2297.06</v>
      </c>
      <c r="AY208" s="280">
        <f t="shared" si="59"/>
        <v>2297.06</v>
      </c>
      <c r="AZ208" s="280">
        <f t="shared" si="76"/>
        <v>1717.52</v>
      </c>
      <c r="BA208" s="280">
        <f t="shared" si="76"/>
        <v>1717.52</v>
      </c>
      <c r="BB208" s="280">
        <f t="shared" si="76"/>
        <v>1717.52</v>
      </c>
      <c r="BC208" s="280">
        <f t="shared" si="76"/>
        <v>1717.52</v>
      </c>
      <c r="BD208" s="280">
        <f t="shared" si="76"/>
        <v>1717.52</v>
      </c>
      <c r="BE208" s="280">
        <f t="shared" si="76"/>
        <v>1717.52</v>
      </c>
      <c r="BF208" s="280">
        <f t="shared" si="75"/>
        <v>1717.52</v>
      </c>
      <c r="BG208" s="280">
        <f t="shared" si="75"/>
        <v>1717.52</v>
      </c>
      <c r="BH208" s="280">
        <f t="shared" si="75"/>
        <v>1717.52</v>
      </c>
      <c r="BI208" s="280">
        <f t="shared" si="75"/>
        <v>1717.52</v>
      </c>
      <c r="BJ208" s="280">
        <f t="shared" si="75"/>
        <v>1717.52</v>
      </c>
      <c r="BK208" s="280">
        <f t="shared" si="75"/>
        <v>1717.52</v>
      </c>
      <c r="BL208" s="279">
        <f t="shared" si="80"/>
        <v>20610.240000000002</v>
      </c>
      <c r="BN208" s="279">
        <f>BL208</f>
        <v>20610.240000000002</v>
      </c>
    </row>
    <row r="209" spans="1:64" x14ac:dyDescent="0.25">
      <c r="A209" s="268" t="s">
        <v>254</v>
      </c>
      <c r="B209" s="175">
        <v>1.66E-2</v>
      </c>
      <c r="C209" s="294">
        <v>1.14E-2</v>
      </c>
      <c r="D209" s="272">
        <v>1415469.1</v>
      </c>
      <c r="E209" s="272">
        <v>1415469.1</v>
      </c>
      <c r="F209" s="272">
        <v>1415469.1</v>
      </c>
      <c r="G209" s="272">
        <v>1415469.1</v>
      </c>
      <c r="H209" s="272">
        <v>1415469.1</v>
      </c>
      <c r="I209" s="272">
        <v>1415469.1</v>
      </c>
      <c r="J209" s="272">
        <v>1415469.1</v>
      </c>
      <c r="K209" s="272">
        <v>1415469.1</v>
      </c>
      <c r="L209" s="272">
        <v>1415469.1</v>
      </c>
      <c r="M209" s="272">
        <v>1415469.1</v>
      </c>
      <c r="N209" s="272">
        <v>1415469.1</v>
      </c>
      <c r="O209" s="272">
        <v>1534805.5</v>
      </c>
      <c r="P209" s="272">
        <f t="shared" si="77"/>
        <v>17104965.599999998</v>
      </c>
      <c r="Q209" s="272">
        <v>1654141.9000000001</v>
      </c>
      <c r="R209" s="272">
        <v>1654141.9000000001</v>
      </c>
      <c r="S209" s="272">
        <v>1654141.9000000001</v>
      </c>
      <c r="T209" s="272">
        <v>1654141.9000000001</v>
      </c>
      <c r="U209" s="272">
        <v>1654141.9000000001</v>
      </c>
      <c r="V209" s="272">
        <v>1654141.9000000001</v>
      </c>
      <c r="W209" s="272">
        <v>1654141.9000000001</v>
      </c>
      <c r="X209" s="272">
        <v>1654141.9000000001</v>
      </c>
      <c r="Y209" s="272">
        <v>1654141.9000000001</v>
      </c>
      <c r="Z209" s="272">
        <v>1654141.9000000001</v>
      </c>
      <c r="AA209" s="272">
        <v>1654141.9000000001</v>
      </c>
      <c r="AB209" s="272">
        <v>1654141.9000000001</v>
      </c>
      <c r="AC209" s="272">
        <v>1654141.9000000001</v>
      </c>
      <c r="AD209" s="272">
        <v>1654141.9000000001</v>
      </c>
      <c r="AE209" s="272">
        <v>1654141.9000000001</v>
      </c>
      <c r="AF209" s="272">
        <v>1654141.9000000001</v>
      </c>
      <c r="AG209" s="170">
        <f t="shared" si="78"/>
        <v>19849702.800000001</v>
      </c>
      <c r="AI209" s="279">
        <f t="shared" si="63"/>
        <v>1958.07</v>
      </c>
      <c r="AJ209" s="279">
        <f t="shared" si="63"/>
        <v>1958.07</v>
      </c>
      <c r="AK209" s="279">
        <f t="shared" si="63"/>
        <v>1958.07</v>
      </c>
      <c r="AL209" s="279">
        <f t="shared" si="58"/>
        <v>1958.07</v>
      </c>
      <c r="AM209" s="279">
        <f t="shared" si="58"/>
        <v>1958.07</v>
      </c>
      <c r="AN209" s="279">
        <f t="shared" si="58"/>
        <v>1958.07</v>
      </c>
      <c r="AO209" s="279">
        <f t="shared" si="58"/>
        <v>1958.07</v>
      </c>
      <c r="AP209" s="279">
        <f t="shared" si="58"/>
        <v>1958.07</v>
      </c>
      <c r="AQ209" s="279">
        <f t="shared" si="58"/>
        <v>1958.07</v>
      </c>
      <c r="AR209" s="279">
        <f t="shared" si="74"/>
        <v>1958.07</v>
      </c>
      <c r="AS209" s="279">
        <f t="shared" si="74"/>
        <v>1958.07</v>
      </c>
      <c r="AT209" s="279">
        <f t="shared" si="74"/>
        <v>2123.15</v>
      </c>
      <c r="AU209" s="280">
        <f t="shared" si="79"/>
        <v>23661.920000000002</v>
      </c>
      <c r="AV209" s="280">
        <f t="shared" si="64"/>
        <v>2288.23</v>
      </c>
      <c r="AW209" s="280">
        <f t="shared" si="64"/>
        <v>2288.23</v>
      </c>
      <c r="AX209" s="280">
        <f t="shared" si="64"/>
        <v>2288.23</v>
      </c>
      <c r="AY209" s="280">
        <f t="shared" si="59"/>
        <v>2288.23</v>
      </c>
      <c r="AZ209" s="280">
        <f t="shared" si="76"/>
        <v>1571.43</v>
      </c>
      <c r="BA209" s="280">
        <f t="shared" si="76"/>
        <v>1571.43</v>
      </c>
      <c r="BB209" s="280">
        <f t="shared" si="76"/>
        <v>1571.43</v>
      </c>
      <c r="BC209" s="280">
        <f t="shared" si="76"/>
        <v>1571.43</v>
      </c>
      <c r="BD209" s="280">
        <f t="shared" si="76"/>
        <v>1571.43</v>
      </c>
      <c r="BE209" s="280">
        <f t="shared" si="76"/>
        <v>1571.43</v>
      </c>
      <c r="BF209" s="280">
        <f t="shared" si="75"/>
        <v>1571.43</v>
      </c>
      <c r="BG209" s="280">
        <f t="shared" si="75"/>
        <v>1571.43</v>
      </c>
      <c r="BH209" s="280">
        <f t="shared" si="75"/>
        <v>1571.43</v>
      </c>
      <c r="BI209" s="280">
        <f t="shared" si="75"/>
        <v>1571.43</v>
      </c>
      <c r="BJ209" s="280">
        <f t="shared" si="75"/>
        <v>1571.43</v>
      </c>
      <c r="BK209" s="280">
        <f t="shared" si="75"/>
        <v>1571.43</v>
      </c>
      <c r="BL209" s="279">
        <f t="shared" si="80"/>
        <v>18857.16</v>
      </c>
    </row>
    <row r="210" spans="1:64" x14ac:dyDescent="0.25">
      <c r="A210" s="268" t="s">
        <v>644</v>
      </c>
      <c r="B210" s="175">
        <v>0</v>
      </c>
      <c r="C210" s="175">
        <v>0</v>
      </c>
      <c r="D210" s="272">
        <v>0</v>
      </c>
      <c r="E210" s="272">
        <v>0</v>
      </c>
      <c r="F210" s="272">
        <v>0</v>
      </c>
      <c r="G210" s="272">
        <v>0</v>
      </c>
      <c r="H210" s="272">
        <v>0</v>
      </c>
      <c r="I210" s="272">
        <v>0</v>
      </c>
      <c r="J210" s="272">
        <v>0</v>
      </c>
      <c r="K210" s="272">
        <v>0</v>
      </c>
      <c r="L210" s="272">
        <v>0</v>
      </c>
      <c r="M210" s="272">
        <v>0</v>
      </c>
      <c r="N210" s="272">
        <v>0</v>
      </c>
      <c r="O210" s="272">
        <v>0</v>
      </c>
      <c r="P210" s="272">
        <f t="shared" si="77"/>
        <v>0</v>
      </c>
      <c r="Q210" s="272">
        <v>0</v>
      </c>
      <c r="R210" s="272">
        <v>0</v>
      </c>
      <c r="S210" s="272">
        <v>0</v>
      </c>
      <c r="T210" s="272">
        <v>0</v>
      </c>
      <c r="U210" s="272">
        <v>0</v>
      </c>
      <c r="V210" s="272">
        <v>0</v>
      </c>
      <c r="W210" s="272">
        <v>0</v>
      </c>
      <c r="X210" s="272">
        <v>0</v>
      </c>
      <c r="Y210" s="272">
        <v>0</v>
      </c>
      <c r="Z210" s="272">
        <v>0</v>
      </c>
      <c r="AA210" s="272">
        <v>0</v>
      </c>
      <c r="AB210" s="272">
        <v>0</v>
      </c>
      <c r="AC210" s="272">
        <v>0</v>
      </c>
      <c r="AD210" s="272">
        <v>0</v>
      </c>
      <c r="AE210" s="272">
        <v>0</v>
      </c>
      <c r="AF210" s="272">
        <v>0</v>
      </c>
      <c r="AG210" s="170">
        <f t="shared" si="78"/>
        <v>0</v>
      </c>
      <c r="AI210" s="279">
        <f t="shared" si="63"/>
        <v>0</v>
      </c>
      <c r="AJ210" s="279">
        <f t="shared" si="63"/>
        <v>0</v>
      </c>
      <c r="AK210" s="279">
        <f t="shared" si="63"/>
        <v>0</v>
      </c>
      <c r="AL210" s="279">
        <f t="shared" si="58"/>
        <v>0</v>
      </c>
      <c r="AM210" s="279">
        <f t="shared" si="58"/>
        <v>0</v>
      </c>
      <c r="AN210" s="279">
        <f t="shared" si="58"/>
        <v>0</v>
      </c>
      <c r="AO210" s="279">
        <f t="shared" si="58"/>
        <v>0</v>
      </c>
      <c r="AP210" s="279">
        <f t="shared" si="58"/>
        <v>0</v>
      </c>
      <c r="AQ210" s="279">
        <f t="shared" si="58"/>
        <v>0</v>
      </c>
      <c r="AR210" s="279">
        <f t="shared" si="74"/>
        <v>0</v>
      </c>
      <c r="AS210" s="279">
        <f t="shared" si="74"/>
        <v>0</v>
      </c>
      <c r="AT210" s="279">
        <f t="shared" si="74"/>
        <v>0</v>
      </c>
      <c r="AU210" s="280">
        <f t="shared" si="79"/>
        <v>0</v>
      </c>
      <c r="AV210" s="280">
        <f t="shared" si="64"/>
        <v>0</v>
      </c>
      <c r="AW210" s="280">
        <f t="shared" si="64"/>
        <v>0</v>
      </c>
      <c r="AX210" s="280">
        <f t="shared" si="64"/>
        <v>0</v>
      </c>
      <c r="AY210" s="280">
        <f t="shared" si="59"/>
        <v>0</v>
      </c>
      <c r="AZ210" s="280">
        <f t="shared" si="76"/>
        <v>0</v>
      </c>
      <c r="BA210" s="280">
        <f t="shared" si="76"/>
        <v>0</v>
      </c>
      <c r="BB210" s="280">
        <f t="shared" si="76"/>
        <v>0</v>
      </c>
      <c r="BC210" s="280">
        <f t="shared" si="76"/>
        <v>0</v>
      </c>
      <c r="BD210" s="280">
        <f t="shared" si="76"/>
        <v>0</v>
      </c>
      <c r="BE210" s="280">
        <f t="shared" si="76"/>
        <v>0</v>
      </c>
      <c r="BF210" s="280">
        <f t="shared" si="75"/>
        <v>0</v>
      </c>
      <c r="BG210" s="280">
        <f t="shared" si="75"/>
        <v>0</v>
      </c>
      <c r="BH210" s="280">
        <f t="shared" si="75"/>
        <v>0</v>
      </c>
      <c r="BI210" s="280">
        <f t="shared" si="75"/>
        <v>0</v>
      </c>
      <c r="BJ210" s="280">
        <f t="shared" si="75"/>
        <v>0</v>
      </c>
      <c r="BK210" s="280">
        <f t="shared" si="75"/>
        <v>0</v>
      </c>
      <c r="BL210" s="279">
        <f t="shared" si="80"/>
        <v>0</v>
      </c>
    </row>
    <row r="211" spans="1:64" x14ac:dyDescent="0.25">
      <c r="A211" s="268" t="s">
        <v>255</v>
      </c>
      <c r="B211" s="175">
        <v>0</v>
      </c>
      <c r="C211" s="175">
        <v>0</v>
      </c>
      <c r="D211" s="272">
        <v>24267.360000000001</v>
      </c>
      <c r="E211" s="272">
        <v>24267.360000000001</v>
      </c>
      <c r="F211" s="272">
        <v>24267.360000000001</v>
      </c>
      <c r="G211" s="272">
        <v>24267.360000000001</v>
      </c>
      <c r="H211" s="272">
        <v>12133.68</v>
      </c>
      <c r="I211" s="272">
        <v>0</v>
      </c>
      <c r="J211" s="272">
        <v>0</v>
      </c>
      <c r="K211" s="272">
        <v>0</v>
      </c>
      <c r="L211" s="272">
        <v>0</v>
      </c>
      <c r="M211" s="272">
        <v>0</v>
      </c>
      <c r="N211" s="272">
        <v>0</v>
      </c>
      <c r="O211" s="272">
        <v>0</v>
      </c>
      <c r="P211" s="272">
        <f t="shared" si="77"/>
        <v>109203.12</v>
      </c>
      <c r="Q211" s="272">
        <v>0</v>
      </c>
      <c r="R211" s="272">
        <v>0</v>
      </c>
      <c r="S211" s="272">
        <v>0</v>
      </c>
      <c r="T211" s="272">
        <v>0</v>
      </c>
      <c r="U211" s="272">
        <v>0</v>
      </c>
      <c r="V211" s="272">
        <v>0</v>
      </c>
      <c r="W211" s="272">
        <v>0</v>
      </c>
      <c r="X211" s="272">
        <v>0</v>
      </c>
      <c r="Y211" s="272">
        <v>0</v>
      </c>
      <c r="Z211" s="272">
        <v>0</v>
      </c>
      <c r="AA211" s="272">
        <v>0</v>
      </c>
      <c r="AB211" s="272">
        <v>-12133.68</v>
      </c>
      <c r="AC211" s="272">
        <v>-24267.360000000001</v>
      </c>
      <c r="AD211" s="272">
        <v>-24267.360000000001</v>
      </c>
      <c r="AE211" s="272">
        <v>-24267.360000000001</v>
      </c>
      <c r="AF211" s="272">
        <v>-24267.360000000001</v>
      </c>
      <c r="AG211" s="170">
        <f t="shared" si="78"/>
        <v>-109203.12000000001</v>
      </c>
      <c r="AI211" s="279">
        <f t="shared" si="63"/>
        <v>0</v>
      </c>
      <c r="AJ211" s="279">
        <f t="shared" si="63"/>
        <v>0</v>
      </c>
      <c r="AK211" s="279">
        <f t="shared" si="63"/>
        <v>0</v>
      </c>
      <c r="AL211" s="279">
        <f t="shared" si="58"/>
        <v>0</v>
      </c>
      <c r="AM211" s="279">
        <f t="shared" si="58"/>
        <v>0</v>
      </c>
      <c r="AN211" s="279">
        <f t="shared" si="58"/>
        <v>0</v>
      </c>
      <c r="AO211" s="279">
        <f t="shared" si="58"/>
        <v>0</v>
      </c>
      <c r="AP211" s="279">
        <f t="shared" si="58"/>
        <v>0</v>
      </c>
      <c r="AQ211" s="279">
        <f t="shared" si="58"/>
        <v>0</v>
      </c>
      <c r="AR211" s="279">
        <f t="shared" si="74"/>
        <v>0</v>
      </c>
      <c r="AS211" s="279">
        <f t="shared" si="74"/>
        <v>0</v>
      </c>
      <c r="AT211" s="279">
        <f t="shared" si="74"/>
        <v>0</v>
      </c>
      <c r="AU211" s="280">
        <f t="shared" si="79"/>
        <v>0</v>
      </c>
      <c r="AV211" s="280">
        <f t="shared" si="64"/>
        <v>0</v>
      </c>
      <c r="AW211" s="280">
        <f t="shared" si="64"/>
        <v>0</v>
      </c>
      <c r="AX211" s="280">
        <f t="shared" si="64"/>
        <v>0</v>
      </c>
      <c r="AY211" s="280">
        <f t="shared" si="59"/>
        <v>0</v>
      </c>
      <c r="AZ211" s="280">
        <f t="shared" si="76"/>
        <v>0</v>
      </c>
      <c r="BA211" s="280">
        <f t="shared" si="76"/>
        <v>0</v>
      </c>
      <c r="BB211" s="280">
        <f t="shared" si="76"/>
        <v>0</v>
      </c>
      <c r="BC211" s="280">
        <f t="shared" si="76"/>
        <v>0</v>
      </c>
      <c r="BD211" s="280">
        <f t="shared" si="76"/>
        <v>0</v>
      </c>
      <c r="BE211" s="280">
        <f t="shared" si="76"/>
        <v>0</v>
      </c>
      <c r="BF211" s="280">
        <f t="shared" si="75"/>
        <v>0</v>
      </c>
      <c r="BG211" s="280">
        <f t="shared" si="75"/>
        <v>0</v>
      </c>
      <c r="BH211" s="280">
        <f t="shared" si="75"/>
        <v>0</v>
      </c>
      <c r="BI211" s="280">
        <f t="shared" si="75"/>
        <v>0</v>
      </c>
      <c r="BJ211" s="280">
        <f t="shared" si="75"/>
        <v>0</v>
      </c>
      <c r="BK211" s="280">
        <f t="shared" si="75"/>
        <v>0</v>
      </c>
      <c r="BL211" s="279">
        <f t="shared" si="80"/>
        <v>0</v>
      </c>
    </row>
    <row r="212" spans="1:64" x14ac:dyDescent="0.25">
      <c r="A212" s="268" t="s">
        <v>645</v>
      </c>
      <c r="B212" s="175">
        <v>0</v>
      </c>
      <c r="C212" s="175">
        <v>0</v>
      </c>
      <c r="D212" s="272">
        <v>0</v>
      </c>
      <c r="E212" s="272">
        <v>0</v>
      </c>
      <c r="F212" s="272">
        <v>0</v>
      </c>
      <c r="G212" s="272">
        <v>0</v>
      </c>
      <c r="H212" s="272">
        <v>0</v>
      </c>
      <c r="I212" s="272">
        <v>0</v>
      </c>
      <c r="J212" s="272">
        <v>0</v>
      </c>
      <c r="K212" s="272">
        <v>0</v>
      </c>
      <c r="L212" s="272">
        <v>0</v>
      </c>
      <c r="M212" s="272">
        <v>0</v>
      </c>
      <c r="N212" s="272">
        <v>0</v>
      </c>
      <c r="O212" s="272">
        <v>0</v>
      </c>
      <c r="P212" s="272">
        <f t="shared" si="77"/>
        <v>0</v>
      </c>
      <c r="Q212" s="272">
        <v>0</v>
      </c>
      <c r="R212" s="272">
        <v>0</v>
      </c>
      <c r="S212" s="272">
        <v>0</v>
      </c>
      <c r="T212" s="272">
        <v>0</v>
      </c>
      <c r="U212" s="272">
        <v>0</v>
      </c>
      <c r="V212" s="272">
        <v>0</v>
      </c>
      <c r="W212" s="272">
        <v>0</v>
      </c>
      <c r="X212" s="272">
        <v>0</v>
      </c>
      <c r="Y212" s="272">
        <v>0</v>
      </c>
      <c r="Z212" s="272">
        <v>0</v>
      </c>
      <c r="AA212" s="272">
        <v>0</v>
      </c>
      <c r="AB212" s="272">
        <v>0</v>
      </c>
      <c r="AC212" s="272">
        <v>0</v>
      </c>
      <c r="AD212" s="272">
        <v>0</v>
      </c>
      <c r="AE212" s="272">
        <v>0</v>
      </c>
      <c r="AF212" s="272">
        <v>0</v>
      </c>
      <c r="AG212" s="170">
        <f t="shared" si="78"/>
        <v>0</v>
      </c>
      <c r="AI212" s="279">
        <f t="shared" si="63"/>
        <v>0</v>
      </c>
      <c r="AJ212" s="279">
        <f t="shared" si="63"/>
        <v>0</v>
      </c>
      <c r="AK212" s="279">
        <f t="shared" si="63"/>
        <v>0</v>
      </c>
      <c r="AL212" s="279">
        <f t="shared" si="58"/>
        <v>0</v>
      </c>
      <c r="AM212" s="279">
        <f t="shared" si="58"/>
        <v>0</v>
      </c>
      <c r="AN212" s="279">
        <f t="shared" si="58"/>
        <v>0</v>
      </c>
      <c r="AO212" s="279">
        <f t="shared" si="58"/>
        <v>0</v>
      </c>
      <c r="AP212" s="279">
        <f t="shared" si="58"/>
        <v>0</v>
      </c>
      <c r="AQ212" s="279">
        <f t="shared" si="58"/>
        <v>0</v>
      </c>
      <c r="AR212" s="279">
        <f t="shared" si="74"/>
        <v>0</v>
      </c>
      <c r="AS212" s="279">
        <f t="shared" si="74"/>
        <v>0</v>
      </c>
      <c r="AT212" s="279">
        <f t="shared" si="74"/>
        <v>0</v>
      </c>
      <c r="AU212" s="280">
        <f t="shared" si="79"/>
        <v>0</v>
      </c>
      <c r="AV212" s="280">
        <f t="shared" si="64"/>
        <v>0</v>
      </c>
      <c r="AW212" s="280">
        <f t="shared" si="64"/>
        <v>0</v>
      </c>
      <c r="AX212" s="280">
        <f t="shared" si="64"/>
        <v>0</v>
      </c>
      <c r="AY212" s="280">
        <f t="shared" si="59"/>
        <v>0</v>
      </c>
      <c r="AZ212" s="280">
        <f t="shared" si="76"/>
        <v>0</v>
      </c>
      <c r="BA212" s="280">
        <f t="shared" si="76"/>
        <v>0</v>
      </c>
      <c r="BB212" s="280">
        <f t="shared" si="76"/>
        <v>0</v>
      </c>
      <c r="BC212" s="280">
        <f t="shared" si="76"/>
        <v>0</v>
      </c>
      <c r="BD212" s="280">
        <f t="shared" si="76"/>
        <v>0</v>
      </c>
      <c r="BE212" s="280">
        <f t="shared" si="76"/>
        <v>0</v>
      </c>
      <c r="BF212" s="280">
        <f t="shared" si="75"/>
        <v>0</v>
      </c>
      <c r="BG212" s="280">
        <f t="shared" si="75"/>
        <v>0</v>
      </c>
      <c r="BH212" s="280">
        <f t="shared" si="75"/>
        <v>0</v>
      </c>
      <c r="BI212" s="280">
        <f t="shared" si="75"/>
        <v>0</v>
      </c>
      <c r="BJ212" s="280">
        <f t="shared" si="75"/>
        <v>0</v>
      </c>
      <c r="BK212" s="280">
        <f t="shared" si="75"/>
        <v>0</v>
      </c>
      <c r="BL212" s="279">
        <f t="shared" si="80"/>
        <v>0</v>
      </c>
    </row>
    <row r="213" spans="1:64" x14ac:dyDescent="0.25">
      <c r="A213" s="268" t="s">
        <v>646</v>
      </c>
      <c r="B213" s="175">
        <v>0</v>
      </c>
      <c r="C213" s="175">
        <v>0</v>
      </c>
      <c r="D213" s="272">
        <v>0</v>
      </c>
      <c r="E213" s="272">
        <v>0</v>
      </c>
      <c r="F213" s="272">
        <v>0</v>
      </c>
      <c r="G213" s="272">
        <v>0</v>
      </c>
      <c r="H213" s="272">
        <v>0</v>
      </c>
      <c r="I213" s="272">
        <v>0</v>
      </c>
      <c r="J213" s="272">
        <v>0</v>
      </c>
      <c r="K213" s="272">
        <v>0</v>
      </c>
      <c r="L213" s="272">
        <v>0</v>
      </c>
      <c r="M213" s="272">
        <v>0</v>
      </c>
      <c r="N213" s="272">
        <v>0</v>
      </c>
      <c r="O213" s="272">
        <v>0</v>
      </c>
      <c r="P213" s="272">
        <f t="shared" si="77"/>
        <v>0</v>
      </c>
      <c r="Q213" s="272">
        <v>0</v>
      </c>
      <c r="R213" s="272">
        <v>0</v>
      </c>
      <c r="S213" s="272">
        <v>0</v>
      </c>
      <c r="T213" s="272">
        <v>0</v>
      </c>
      <c r="U213" s="272">
        <v>0</v>
      </c>
      <c r="V213" s="272">
        <v>0</v>
      </c>
      <c r="W213" s="272">
        <v>0</v>
      </c>
      <c r="X213" s="272">
        <v>0</v>
      </c>
      <c r="Y213" s="272">
        <v>0</v>
      </c>
      <c r="Z213" s="272">
        <v>0</v>
      </c>
      <c r="AA213" s="272">
        <v>0</v>
      </c>
      <c r="AB213" s="272">
        <v>0</v>
      </c>
      <c r="AC213" s="272">
        <v>0</v>
      </c>
      <c r="AD213" s="272">
        <v>0</v>
      </c>
      <c r="AE213" s="272">
        <v>0</v>
      </c>
      <c r="AF213" s="272">
        <v>0</v>
      </c>
      <c r="AG213" s="170">
        <f t="shared" si="78"/>
        <v>0</v>
      </c>
      <c r="AI213" s="279">
        <f t="shared" si="63"/>
        <v>0</v>
      </c>
      <c r="AJ213" s="279">
        <f t="shared" si="63"/>
        <v>0</v>
      </c>
      <c r="AK213" s="279">
        <f t="shared" si="63"/>
        <v>0</v>
      </c>
      <c r="AL213" s="279">
        <f t="shared" si="58"/>
        <v>0</v>
      </c>
      <c r="AM213" s="279">
        <f t="shared" si="58"/>
        <v>0</v>
      </c>
      <c r="AN213" s="279">
        <f t="shared" si="58"/>
        <v>0</v>
      </c>
      <c r="AO213" s="279">
        <f t="shared" si="58"/>
        <v>0</v>
      </c>
      <c r="AP213" s="279">
        <f t="shared" si="58"/>
        <v>0</v>
      </c>
      <c r="AQ213" s="279">
        <f t="shared" si="58"/>
        <v>0</v>
      </c>
      <c r="AR213" s="279">
        <f t="shared" si="74"/>
        <v>0</v>
      </c>
      <c r="AS213" s="279">
        <f t="shared" si="74"/>
        <v>0</v>
      </c>
      <c r="AT213" s="279">
        <f t="shared" si="74"/>
        <v>0</v>
      </c>
      <c r="AU213" s="280">
        <f t="shared" si="79"/>
        <v>0</v>
      </c>
      <c r="AV213" s="280">
        <f t="shared" si="64"/>
        <v>0</v>
      </c>
      <c r="AW213" s="280">
        <f t="shared" si="64"/>
        <v>0</v>
      </c>
      <c r="AX213" s="280">
        <f t="shared" si="64"/>
        <v>0</v>
      </c>
      <c r="AY213" s="280">
        <f t="shared" si="59"/>
        <v>0</v>
      </c>
      <c r="AZ213" s="280">
        <f t="shared" si="76"/>
        <v>0</v>
      </c>
      <c r="BA213" s="280">
        <f t="shared" si="76"/>
        <v>0</v>
      </c>
      <c r="BB213" s="280">
        <f t="shared" si="76"/>
        <v>0</v>
      </c>
      <c r="BC213" s="280">
        <f t="shared" si="76"/>
        <v>0</v>
      </c>
      <c r="BD213" s="280">
        <f t="shared" si="76"/>
        <v>0</v>
      </c>
      <c r="BE213" s="280">
        <f t="shared" si="76"/>
        <v>0</v>
      </c>
      <c r="BF213" s="280">
        <f t="shared" si="75"/>
        <v>0</v>
      </c>
      <c r="BG213" s="280">
        <f t="shared" si="75"/>
        <v>0</v>
      </c>
      <c r="BH213" s="280">
        <f t="shared" si="75"/>
        <v>0</v>
      </c>
      <c r="BI213" s="280">
        <f t="shared" si="75"/>
        <v>0</v>
      </c>
      <c r="BJ213" s="280">
        <f t="shared" si="75"/>
        <v>0</v>
      </c>
      <c r="BK213" s="280">
        <f t="shared" si="75"/>
        <v>0</v>
      </c>
      <c r="BL213" s="279">
        <f t="shared" si="80"/>
        <v>0</v>
      </c>
    </row>
    <row r="214" spans="1:64" x14ac:dyDescent="0.25">
      <c r="A214" s="268" t="s">
        <v>647</v>
      </c>
      <c r="B214" s="175">
        <v>0</v>
      </c>
      <c r="C214" s="175">
        <v>0</v>
      </c>
      <c r="D214" s="272">
        <v>0</v>
      </c>
      <c r="E214" s="272">
        <v>0</v>
      </c>
      <c r="F214" s="272">
        <v>0</v>
      </c>
      <c r="G214" s="272">
        <v>0</v>
      </c>
      <c r="H214" s="272">
        <v>0</v>
      </c>
      <c r="I214" s="272">
        <v>0</v>
      </c>
      <c r="J214" s="272">
        <v>0</v>
      </c>
      <c r="K214" s="272">
        <v>0</v>
      </c>
      <c r="L214" s="272">
        <v>0</v>
      </c>
      <c r="M214" s="272">
        <v>0</v>
      </c>
      <c r="N214" s="272">
        <v>0</v>
      </c>
      <c r="O214" s="272">
        <v>0</v>
      </c>
      <c r="P214" s="272">
        <f t="shared" si="77"/>
        <v>0</v>
      </c>
      <c r="Q214" s="272">
        <v>0</v>
      </c>
      <c r="R214" s="272">
        <v>0</v>
      </c>
      <c r="S214" s="272">
        <v>0</v>
      </c>
      <c r="T214" s="272">
        <v>0</v>
      </c>
      <c r="U214" s="272">
        <v>0</v>
      </c>
      <c r="V214" s="272">
        <v>0</v>
      </c>
      <c r="W214" s="272">
        <v>0</v>
      </c>
      <c r="X214" s="272">
        <v>0</v>
      </c>
      <c r="Y214" s="272">
        <v>0</v>
      </c>
      <c r="Z214" s="272">
        <v>0</v>
      </c>
      <c r="AA214" s="272">
        <v>0</v>
      </c>
      <c r="AB214" s="272">
        <v>0</v>
      </c>
      <c r="AC214" s="272">
        <v>0</v>
      </c>
      <c r="AD214" s="272">
        <v>0</v>
      </c>
      <c r="AE214" s="272">
        <v>0</v>
      </c>
      <c r="AF214" s="272">
        <v>0</v>
      </c>
      <c r="AG214" s="170">
        <f t="shared" si="78"/>
        <v>0</v>
      </c>
      <c r="AI214" s="279">
        <f t="shared" si="63"/>
        <v>0</v>
      </c>
      <c r="AJ214" s="279">
        <f t="shared" si="63"/>
        <v>0</v>
      </c>
      <c r="AK214" s="279">
        <f t="shared" si="63"/>
        <v>0</v>
      </c>
      <c r="AL214" s="279">
        <f t="shared" si="58"/>
        <v>0</v>
      </c>
      <c r="AM214" s="279">
        <f t="shared" si="58"/>
        <v>0</v>
      </c>
      <c r="AN214" s="279">
        <f t="shared" si="58"/>
        <v>0</v>
      </c>
      <c r="AO214" s="279">
        <f t="shared" si="58"/>
        <v>0</v>
      </c>
      <c r="AP214" s="279">
        <f t="shared" si="58"/>
        <v>0</v>
      </c>
      <c r="AQ214" s="279">
        <f t="shared" si="58"/>
        <v>0</v>
      </c>
      <c r="AR214" s="279">
        <f t="shared" si="74"/>
        <v>0</v>
      </c>
      <c r="AS214" s="279">
        <f t="shared" si="74"/>
        <v>0</v>
      </c>
      <c r="AT214" s="279">
        <f t="shared" si="74"/>
        <v>0</v>
      </c>
      <c r="AU214" s="280">
        <f t="shared" si="79"/>
        <v>0</v>
      </c>
      <c r="AV214" s="280">
        <f t="shared" si="64"/>
        <v>0</v>
      </c>
      <c r="AW214" s="280">
        <f t="shared" si="64"/>
        <v>0</v>
      </c>
      <c r="AX214" s="280">
        <f t="shared" si="64"/>
        <v>0</v>
      </c>
      <c r="AY214" s="280">
        <f t="shared" si="59"/>
        <v>0</v>
      </c>
      <c r="AZ214" s="280">
        <f t="shared" si="76"/>
        <v>0</v>
      </c>
      <c r="BA214" s="280">
        <f t="shared" si="76"/>
        <v>0</v>
      </c>
      <c r="BB214" s="280">
        <f t="shared" si="76"/>
        <v>0</v>
      </c>
      <c r="BC214" s="280">
        <f t="shared" si="76"/>
        <v>0</v>
      </c>
      <c r="BD214" s="280">
        <f t="shared" si="76"/>
        <v>0</v>
      </c>
      <c r="BE214" s="280">
        <f t="shared" si="76"/>
        <v>0</v>
      </c>
      <c r="BF214" s="280">
        <f t="shared" si="75"/>
        <v>0</v>
      </c>
      <c r="BG214" s="280">
        <f t="shared" si="75"/>
        <v>0</v>
      </c>
      <c r="BH214" s="280">
        <f t="shared" si="75"/>
        <v>0</v>
      </c>
      <c r="BI214" s="280">
        <f t="shared" si="75"/>
        <v>0</v>
      </c>
      <c r="BJ214" s="280">
        <f t="shared" si="75"/>
        <v>0</v>
      </c>
      <c r="BK214" s="280">
        <f t="shared" si="75"/>
        <v>0</v>
      </c>
      <c r="BL214" s="279">
        <f t="shared" si="80"/>
        <v>0</v>
      </c>
    </row>
    <row r="215" spans="1:64" x14ac:dyDescent="0.25">
      <c r="A215" s="268" t="s">
        <v>648</v>
      </c>
      <c r="B215" s="175">
        <v>0</v>
      </c>
      <c r="C215" s="175">
        <v>0</v>
      </c>
      <c r="D215" s="272">
        <v>0</v>
      </c>
      <c r="E215" s="272">
        <v>0</v>
      </c>
      <c r="F215" s="272">
        <v>0</v>
      </c>
      <c r="G215" s="272">
        <v>0</v>
      </c>
      <c r="H215" s="272">
        <v>0</v>
      </c>
      <c r="I215" s="272">
        <v>0</v>
      </c>
      <c r="J215" s="272">
        <v>0</v>
      </c>
      <c r="K215" s="272">
        <v>0</v>
      </c>
      <c r="L215" s="272">
        <v>0</v>
      </c>
      <c r="M215" s="272">
        <v>0</v>
      </c>
      <c r="N215" s="272">
        <v>0</v>
      </c>
      <c r="O215" s="272">
        <v>0</v>
      </c>
      <c r="P215" s="272">
        <f t="shared" si="77"/>
        <v>0</v>
      </c>
      <c r="Q215" s="272">
        <v>0</v>
      </c>
      <c r="R215" s="272">
        <v>0</v>
      </c>
      <c r="S215" s="272">
        <v>0</v>
      </c>
      <c r="T215" s="272">
        <v>0</v>
      </c>
      <c r="U215" s="272">
        <v>0</v>
      </c>
      <c r="V215" s="272">
        <v>0</v>
      </c>
      <c r="W215" s="272">
        <v>0</v>
      </c>
      <c r="X215" s="272">
        <v>0</v>
      </c>
      <c r="Y215" s="272">
        <v>0</v>
      </c>
      <c r="Z215" s="272">
        <v>0</v>
      </c>
      <c r="AA215" s="272">
        <v>0</v>
      </c>
      <c r="AB215" s="272">
        <v>0</v>
      </c>
      <c r="AC215" s="272">
        <v>0</v>
      </c>
      <c r="AD215" s="272">
        <v>0</v>
      </c>
      <c r="AE215" s="272">
        <v>0</v>
      </c>
      <c r="AF215" s="272">
        <v>0</v>
      </c>
      <c r="AG215" s="170">
        <f t="shared" si="78"/>
        <v>0</v>
      </c>
      <c r="AI215" s="279">
        <f t="shared" si="63"/>
        <v>0</v>
      </c>
      <c r="AJ215" s="279">
        <f t="shared" si="63"/>
        <v>0</v>
      </c>
      <c r="AK215" s="279">
        <f t="shared" si="63"/>
        <v>0</v>
      </c>
      <c r="AL215" s="279">
        <f t="shared" si="58"/>
        <v>0</v>
      </c>
      <c r="AM215" s="279">
        <f t="shared" si="58"/>
        <v>0</v>
      </c>
      <c r="AN215" s="279">
        <f t="shared" si="58"/>
        <v>0</v>
      </c>
      <c r="AO215" s="279">
        <f t="shared" si="58"/>
        <v>0</v>
      </c>
      <c r="AP215" s="279">
        <f t="shared" si="58"/>
        <v>0</v>
      </c>
      <c r="AQ215" s="279">
        <f t="shared" si="58"/>
        <v>0</v>
      </c>
      <c r="AR215" s="279">
        <f t="shared" si="74"/>
        <v>0</v>
      </c>
      <c r="AS215" s="279">
        <f t="shared" si="74"/>
        <v>0</v>
      </c>
      <c r="AT215" s="279">
        <f t="shared" si="74"/>
        <v>0</v>
      </c>
      <c r="AU215" s="280">
        <f t="shared" si="79"/>
        <v>0</v>
      </c>
      <c r="AV215" s="280">
        <f t="shared" si="64"/>
        <v>0</v>
      </c>
      <c r="AW215" s="280">
        <f t="shared" si="64"/>
        <v>0</v>
      </c>
      <c r="AX215" s="280">
        <f t="shared" si="64"/>
        <v>0</v>
      </c>
      <c r="AY215" s="280">
        <f t="shared" si="59"/>
        <v>0</v>
      </c>
      <c r="AZ215" s="280">
        <f t="shared" si="76"/>
        <v>0</v>
      </c>
      <c r="BA215" s="280">
        <f t="shared" si="76"/>
        <v>0</v>
      </c>
      <c r="BB215" s="280">
        <f t="shared" si="76"/>
        <v>0</v>
      </c>
      <c r="BC215" s="280">
        <f t="shared" si="76"/>
        <v>0</v>
      </c>
      <c r="BD215" s="280">
        <f t="shared" si="76"/>
        <v>0</v>
      </c>
      <c r="BE215" s="280">
        <f t="shared" si="76"/>
        <v>0</v>
      </c>
      <c r="BF215" s="280">
        <f t="shared" si="75"/>
        <v>0</v>
      </c>
      <c r="BG215" s="280">
        <f t="shared" si="75"/>
        <v>0</v>
      </c>
      <c r="BH215" s="280">
        <f t="shared" si="75"/>
        <v>0</v>
      </c>
      <c r="BI215" s="280">
        <f t="shared" si="75"/>
        <v>0</v>
      </c>
      <c r="BJ215" s="280">
        <f t="shared" si="75"/>
        <v>0</v>
      </c>
      <c r="BK215" s="280">
        <f t="shared" si="75"/>
        <v>0</v>
      </c>
      <c r="BL215" s="279">
        <f t="shared" si="80"/>
        <v>0</v>
      </c>
    </row>
    <row r="216" spans="1:64" x14ac:dyDescent="0.25">
      <c r="A216" s="268" t="s">
        <v>649</v>
      </c>
      <c r="B216" s="175">
        <v>0</v>
      </c>
      <c r="C216" s="175">
        <v>0</v>
      </c>
      <c r="D216" s="272">
        <v>0</v>
      </c>
      <c r="E216" s="272">
        <v>0</v>
      </c>
      <c r="F216" s="272">
        <v>0</v>
      </c>
      <c r="G216" s="272">
        <v>0</v>
      </c>
      <c r="H216" s="272">
        <v>0</v>
      </c>
      <c r="I216" s="272">
        <v>0</v>
      </c>
      <c r="J216" s="272">
        <v>0</v>
      </c>
      <c r="K216" s="272">
        <v>0</v>
      </c>
      <c r="L216" s="272">
        <v>0</v>
      </c>
      <c r="M216" s="272">
        <v>0</v>
      </c>
      <c r="N216" s="272">
        <v>0</v>
      </c>
      <c r="O216" s="272">
        <v>0</v>
      </c>
      <c r="P216" s="272">
        <f t="shared" si="77"/>
        <v>0</v>
      </c>
      <c r="Q216" s="272">
        <v>0</v>
      </c>
      <c r="R216" s="272">
        <v>0</v>
      </c>
      <c r="S216" s="272">
        <v>0</v>
      </c>
      <c r="T216" s="272">
        <v>0</v>
      </c>
      <c r="U216" s="272">
        <v>0</v>
      </c>
      <c r="V216" s="272">
        <v>0</v>
      </c>
      <c r="W216" s="272">
        <v>0</v>
      </c>
      <c r="X216" s="272">
        <v>0</v>
      </c>
      <c r="Y216" s="272">
        <v>0</v>
      </c>
      <c r="Z216" s="272">
        <v>0</v>
      </c>
      <c r="AA216" s="272">
        <v>0</v>
      </c>
      <c r="AB216" s="272">
        <v>0</v>
      </c>
      <c r="AC216" s="272">
        <v>0</v>
      </c>
      <c r="AD216" s="272">
        <v>0</v>
      </c>
      <c r="AE216" s="272">
        <v>0</v>
      </c>
      <c r="AF216" s="272">
        <v>0</v>
      </c>
      <c r="AG216" s="170">
        <f t="shared" si="78"/>
        <v>0</v>
      </c>
      <c r="AI216" s="279">
        <f t="shared" si="63"/>
        <v>0</v>
      </c>
      <c r="AJ216" s="279">
        <f t="shared" si="63"/>
        <v>0</v>
      </c>
      <c r="AK216" s="279">
        <f t="shared" si="63"/>
        <v>0</v>
      </c>
      <c r="AL216" s="279">
        <f t="shared" si="58"/>
        <v>0</v>
      </c>
      <c r="AM216" s="279">
        <f t="shared" si="58"/>
        <v>0</v>
      </c>
      <c r="AN216" s="279">
        <f t="shared" si="58"/>
        <v>0</v>
      </c>
      <c r="AO216" s="279">
        <f t="shared" si="58"/>
        <v>0</v>
      </c>
      <c r="AP216" s="279">
        <f t="shared" si="58"/>
        <v>0</v>
      </c>
      <c r="AQ216" s="279">
        <f t="shared" si="58"/>
        <v>0</v>
      </c>
      <c r="AR216" s="279">
        <f t="shared" si="74"/>
        <v>0</v>
      </c>
      <c r="AS216" s="279">
        <f t="shared" si="74"/>
        <v>0</v>
      </c>
      <c r="AT216" s="279">
        <f t="shared" si="74"/>
        <v>0</v>
      </c>
      <c r="AU216" s="280">
        <f t="shared" si="79"/>
        <v>0</v>
      </c>
      <c r="AV216" s="280">
        <f t="shared" si="64"/>
        <v>0</v>
      </c>
      <c r="AW216" s="280">
        <f t="shared" si="64"/>
        <v>0</v>
      </c>
      <c r="AX216" s="280">
        <f t="shared" si="64"/>
        <v>0</v>
      </c>
      <c r="AY216" s="280">
        <f t="shared" si="59"/>
        <v>0</v>
      </c>
      <c r="AZ216" s="280">
        <f t="shared" si="76"/>
        <v>0</v>
      </c>
      <c r="BA216" s="280">
        <f t="shared" si="76"/>
        <v>0</v>
      </c>
      <c r="BB216" s="280">
        <f t="shared" si="76"/>
        <v>0</v>
      </c>
      <c r="BC216" s="280">
        <f t="shared" si="76"/>
        <v>0</v>
      </c>
      <c r="BD216" s="280">
        <f t="shared" si="76"/>
        <v>0</v>
      </c>
      <c r="BE216" s="280">
        <f t="shared" si="76"/>
        <v>0</v>
      </c>
      <c r="BF216" s="280">
        <f t="shared" si="75"/>
        <v>0</v>
      </c>
      <c r="BG216" s="280">
        <f t="shared" si="75"/>
        <v>0</v>
      </c>
      <c r="BH216" s="280">
        <f t="shared" si="75"/>
        <v>0</v>
      </c>
      <c r="BI216" s="280">
        <f t="shared" si="75"/>
        <v>0</v>
      </c>
      <c r="BJ216" s="280">
        <f t="shared" si="75"/>
        <v>0</v>
      </c>
      <c r="BK216" s="280">
        <f t="shared" si="75"/>
        <v>0</v>
      </c>
      <c r="BL216" s="279">
        <f t="shared" si="80"/>
        <v>0</v>
      </c>
    </row>
    <row r="217" spans="1:64" x14ac:dyDescent="0.25">
      <c r="A217" s="268" t="s">
        <v>650</v>
      </c>
      <c r="B217" s="175">
        <v>0</v>
      </c>
      <c r="C217" s="175">
        <v>0</v>
      </c>
      <c r="D217" s="272">
        <v>0</v>
      </c>
      <c r="E217" s="272">
        <v>0</v>
      </c>
      <c r="F217" s="272">
        <v>0</v>
      </c>
      <c r="G217" s="272">
        <v>0</v>
      </c>
      <c r="H217" s="272">
        <v>0</v>
      </c>
      <c r="I217" s="272">
        <v>0</v>
      </c>
      <c r="J217" s="272">
        <v>0</v>
      </c>
      <c r="K217" s="272">
        <v>0</v>
      </c>
      <c r="L217" s="272">
        <v>0</v>
      </c>
      <c r="M217" s="272">
        <v>0</v>
      </c>
      <c r="N217" s="272">
        <v>0</v>
      </c>
      <c r="O217" s="272">
        <v>0</v>
      </c>
      <c r="P217" s="272">
        <f t="shared" si="77"/>
        <v>0</v>
      </c>
      <c r="Q217" s="272">
        <v>0</v>
      </c>
      <c r="R217" s="272">
        <v>0</v>
      </c>
      <c r="S217" s="272">
        <v>0</v>
      </c>
      <c r="T217" s="272">
        <v>0</v>
      </c>
      <c r="U217" s="272">
        <v>0</v>
      </c>
      <c r="V217" s="272">
        <v>0</v>
      </c>
      <c r="W217" s="272">
        <v>0</v>
      </c>
      <c r="X217" s="272">
        <v>0</v>
      </c>
      <c r="Y217" s="272">
        <v>0</v>
      </c>
      <c r="Z217" s="272">
        <v>0</v>
      </c>
      <c r="AA217" s="272">
        <v>0</v>
      </c>
      <c r="AB217" s="272">
        <v>0</v>
      </c>
      <c r="AC217" s="272">
        <v>0</v>
      </c>
      <c r="AD217" s="272">
        <v>0</v>
      </c>
      <c r="AE217" s="272">
        <v>0</v>
      </c>
      <c r="AF217" s="272">
        <v>0</v>
      </c>
      <c r="AG217" s="170">
        <f t="shared" si="78"/>
        <v>0</v>
      </c>
      <c r="AI217" s="279">
        <f t="shared" si="63"/>
        <v>0</v>
      </c>
      <c r="AJ217" s="279">
        <f t="shared" si="63"/>
        <v>0</v>
      </c>
      <c r="AK217" s="279">
        <f t="shared" si="63"/>
        <v>0</v>
      </c>
      <c r="AL217" s="279">
        <f t="shared" si="58"/>
        <v>0</v>
      </c>
      <c r="AM217" s="279">
        <f t="shared" si="58"/>
        <v>0</v>
      </c>
      <c r="AN217" s="279">
        <f t="shared" si="58"/>
        <v>0</v>
      </c>
      <c r="AO217" s="279">
        <f t="shared" si="58"/>
        <v>0</v>
      </c>
      <c r="AP217" s="279">
        <f t="shared" si="58"/>
        <v>0</v>
      </c>
      <c r="AQ217" s="279">
        <f t="shared" si="58"/>
        <v>0</v>
      </c>
      <c r="AR217" s="279">
        <f t="shared" si="74"/>
        <v>0</v>
      </c>
      <c r="AS217" s="279">
        <f t="shared" si="74"/>
        <v>0</v>
      </c>
      <c r="AT217" s="279">
        <f t="shared" si="74"/>
        <v>0</v>
      </c>
      <c r="AU217" s="280">
        <f t="shared" si="79"/>
        <v>0</v>
      </c>
      <c r="AV217" s="280">
        <f t="shared" si="64"/>
        <v>0</v>
      </c>
      <c r="AW217" s="280">
        <f t="shared" si="64"/>
        <v>0</v>
      </c>
      <c r="AX217" s="280">
        <f t="shared" si="64"/>
        <v>0</v>
      </c>
      <c r="AY217" s="280">
        <f t="shared" si="59"/>
        <v>0</v>
      </c>
      <c r="AZ217" s="280">
        <f t="shared" si="76"/>
        <v>0</v>
      </c>
      <c r="BA217" s="280">
        <f t="shared" si="76"/>
        <v>0</v>
      </c>
      <c r="BB217" s="280">
        <f t="shared" si="76"/>
        <v>0</v>
      </c>
      <c r="BC217" s="280">
        <f t="shared" si="76"/>
        <v>0</v>
      </c>
      <c r="BD217" s="280">
        <f t="shared" si="76"/>
        <v>0</v>
      </c>
      <c r="BE217" s="280">
        <f t="shared" si="76"/>
        <v>0</v>
      </c>
      <c r="BF217" s="280">
        <f t="shared" si="75"/>
        <v>0</v>
      </c>
      <c r="BG217" s="280">
        <f t="shared" si="75"/>
        <v>0</v>
      </c>
      <c r="BH217" s="280">
        <f t="shared" si="75"/>
        <v>0</v>
      </c>
      <c r="BI217" s="280">
        <f t="shared" si="75"/>
        <v>0</v>
      </c>
      <c r="BJ217" s="280">
        <f t="shared" si="75"/>
        <v>0</v>
      </c>
      <c r="BK217" s="280">
        <f t="shared" si="75"/>
        <v>0</v>
      </c>
      <c r="BL217" s="279">
        <f t="shared" si="80"/>
        <v>0</v>
      </c>
    </row>
    <row r="218" spans="1:64" x14ac:dyDescent="0.25">
      <c r="A218" s="268" t="s">
        <v>651</v>
      </c>
      <c r="B218" s="175">
        <v>0</v>
      </c>
      <c r="C218" s="175">
        <v>0</v>
      </c>
      <c r="D218" s="272">
        <v>0</v>
      </c>
      <c r="E218" s="272">
        <v>0</v>
      </c>
      <c r="F218" s="272">
        <v>0</v>
      </c>
      <c r="G218" s="272">
        <v>0</v>
      </c>
      <c r="H218" s="272">
        <v>0</v>
      </c>
      <c r="I218" s="272">
        <v>0</v>
      </c>
      <c r="J218" s="272">
        <v>0</v>
      </c>
      <c r="K218" s="272">
        <v>0</v>
      </c>
      <c r="L218" s="272">
        <v>0</v>
      </c>
      <c r="M218" s="272">
        <v>0</v>
      </c>
      <c r="N218" s="272">
        <v>0</v>
      </c>
      <c r="O218" s="272">
        <v>0</v>
      </c>
      <c r="P218" s="272">
        <f t="shared" si="77"/>
        <v>0</v>
      </c>
      <c r="Q218" s="272">
        <v>0</v>
      </c>
      <c r="R218" s="272">
        <v>0</v>
      </c>
      <c r="S218" s="272">
        <v>0</v>
      </c>
      <c r="T218" s="272">
        <v>0</v>
      </c>
      <c r="U218" s="272">
        <v>0</v>
      </c>
      <c r="V218" s="272">
        <v>0</v>
      </c>
      <c r="W218" s="272">
        <v>0</v>
      </c>
      <c r="X218" s="272">
        <v>0</v>
      </c>
      <c r="Y218" s="272">
        <v>0</v>
      </c>
      <c r="Z218" s="272">
        <v>0</v>
      </c>
      <c r="AA218" s="272">
        <v>0</v>
      </c>
      <c r="AB218" s="272">
        <v>0</v>
      </c>
      <c r="AC218" s="272">
        <v>0</v>
      </c>
      <c r="AD218" s="272">
        <v>0</v>
      </c>
      <c r="AE218" s="272">
        <v>0</v>
      </c>
      <c r="AF218" s="272">
        <v>0</v>
      </c>
      <c r="AG218" s="170">
        <f t="shared" si="78"/>
        <v>0</v>
      </c>
      <c r="AI218" s="279">
        <f t="shared" si="63"/>
        <v>0</v>
      </c>
      <c r="AJ218" s="279">
        <f t="shared" si="63"/>
        <v>0</v>
      </c>
      <c r="AK218" s="279">
        <f t="shared" si="63"/>
        <v>0</v>
      </c>
      <c r="AL218" s="279">
        <f t="shared" si="58"/>
        <v>0</v>
      </c>
      <c r="AM218" s="279">
        <f t="shared" si="58"/>
        <v>0</v>
      </c>
      <c r="AN218" s="279">
        <f t="shared" si="58"/>
        <v>0</v>
      </c>
      <c r="AO218" s="279">
        <f t="shared" si="58"/>
        <v>0</v>
      </c>
      <c r="AP218" s="279">
        <f t="shared" si="58"/>
        <v>0</v>
      </c>
      <c r="AQ218" s="279">
        <f t="shared" si="58"/>
        <v>0</v>
      </c>
      <c r="AR218" s="279">
        <f t="shared" si="74"/>
        <v>0</v>
      </c>
      <c r="AS218" s="279">
        <f t="shared" si="74"/>
        <v>0</v>
      </c>
      <c r="AT218" s="279">
        <f t="shared" si="74"/>
        <v>0</v>
      </c>
      <c r="AU218" s="280">
        <f t="shared" si="79"/>
        <v>0</v>
      </c>
      <c r="AV218" s="280">
        <f t="shared" si="64"/>
        <v>0</v>
      </c>
      <c r="AW218" s="280">
        <f t="shared" si="64"/>
        <v>0</v>
      </c>
      <c r="AX218" s="280">
        <f t="shared" si="64"/>
        <v>0</v>
      </c>
      <c r="AY218" s="280">
        <f t="shared" si="59"/>
        <v>0</v>
      </c>
      <c r="AZ218" s="280">
        <f t="shared" si="76"/>
        <v>0</v>
      </c>
      <c r="BA218" s="280">
        <f t="shared" si="76"/>
        <v>0</v>
      </c>
      <c r="BB218" s="280">
        <f t="shared" si="76"/>
        <v>0</v>
      </c>
      <c r="BC218" s="280">
        <f t="shared" si="76"/>
        <v>0</v>
      </c>
      <c r="BD218" s="280">
        <f t="shared" si="76"/>
        <v>0</v>
      </c>
      <c r="BE218" s="280">
        <f t="shared" si="76"/>
        <v>0</v>
      </c>
      <c r="BF218" s="280">
        <f t="shared" si="75"/>
        <v>0</v>
      </c>
      <c r="BG218" s="280">
        <f t="shared" si="75"/>
        <v>0</v>
      </c>
      <c r="BH218" s="280">
        <f t="shared" si="75"/>
        <v>0</v>
      </c>
      <c r="BI218" s="280">
        <f t="shared" si="75"/>
        <v>0</v>
      </c>
      <c r="BJ218" s="280">
        <f t="shared" si="75"/>
        <v>0</v>
      </c>
      <c r="BK218" s="280">
        <f t="shared" si="75"/>
        <v>0</v>
      </c>
      <c r="BL218" s="279">
        <f t="shared" si="80"/>
        <v>0</v>
      </c>
    </row>
    <row r="219" spans="1:64" x14ac:dyDescent="0.25">
      <c r="A219" s="268" t="s">
        <v>652</v>
      </c>
      <c r="B219" s="175">
        <v>0</v>
      </c>
      <c r="C219" s="175">
        <v>0</v>
      </c>
      <c r="D219" s="272">
        <v>0</v>
      </c>
      <c r="E219" s="272">
        <v>0</v>
      </c>
      <c r="F219" s="272">
        <v>0</v>
      </c>
      <c r="G219" s="272">
        <v>0</v>
      </c>
      <c r="H219" s="272">
        <v>0</v>
      </c>
      <c r="I219" s="272">
        <v>0</v>
      </c>
      <c r="J219" s="272">
        <v>0</v>
      </c>
      <c r="K219" s="272">
        <v>0</v>
      </c>
      <c r="L219" s="272">
        <v>0</v>
      </c>
      <c r="M219" s="272">
        <v>0</v>
      </c>
      <c r="N219" s="272">
        <v>0</v>
      </c>
      <c r="O219" s="272">
        <v>0</v>
      </c>
      <c r="P219" s="272">
        <f t="shared" si="77"/>
        <v>0</v>
      </c>
      <c r="Q219" s="272">
        <v>0</v>
      </c>
      <c r="R219" s="272">
        <v>0</v>
      </c>
      <c r="S219" s="272">
        <v>0</v>
      </c>
      <c r="T219" s="272">
        <v>0</v>
      </c>
      <c r="U219" s="272">
        <v>0</v>
      </c>
      <c r="V219" s="272">
        <v>0</v>
      </c>
      <c r="W219" s="272">
        <v>0</v>
      </c>
      <c r="X219" s="272">
        <v>0</v>
      </c>
      <c r="Y219" s="272">
        <v>0</v>
      </c>
      <c r="Z219" s="272">
        <v>0</v>
      </c>
      <c r="AA219" s="272">
        <v>0</v>
      </c>
      <c r="AB219" s="272">
        <v>0</v>
      </c>
      <c r="AC219" s="272">
        <v>0</v>
      </c>
      <c r="AD219" s="272">
        <v>0</v>
      </c>
      <c r="AE219" s="272">
        <v>0</v>
      </c>
      <c r="AF219" s="272">
        <v>0</v>
      </c>
      <c r="AG219" s="170">
        <f t="shared" si="78"/>
        <v>0</v>
      </c>
      <c r="AI219" s="279">
        <f t="shared" si="63"/>
        <v>0</v>
      </c>
      <c r="AJ219" s="279">
        <f t="shared" si="63"/>
        <v>0</v>
      </c>
      <c r="AK219" s="279">
        <f t="shared" si="63"/>
        <v>0</v>
      </c>
      <c r="AL219" s="279">
        <f t="shared" si="58"/>
        <v>0</v>
      </c>
      <c r="AM219" s="279">
        <f t="shared" si="58"/>
        <v>0</v>
      </c>
      <c r="AN219" s="279">
        <f t="shared" si="58"/>
        <v>0</v>
      </c>
      <c r="AO219" s="279">
        <f t="shared" si="58"/>
        <v>0</v>
      </c>
      <c r="AP219" s="279">
        <f t="shared" si="58"/>
        <v>0</v>
      </c>
      <c r="AQ219" s="279">
        <f t="shared" si="58"/>
        <v>0</v>
      </c>
      <c r="AR219" s="279">
        <f t="shared" si="74"/>
        <v>0</v>
      </c>
      <c r="AS219" s="279">
        <f t="shared" si="74"/>
        <v>0</v>
      </c>
      <c r="AT219" s="279">
        <f t="shared" si="74"/>
        <v>0</v>
      </c>
      <c r="AU219" s="280">
        <f t="shared" si="79"/>
        <v>0</v>
      </c>
      <c r="AV219" s="280">
        <f t="shared" si="64"/>
        <v>0</v>
      </c>
      <c r="AW219" s="280">
        <f t="shared" si="64"/>
        <v>0</v>
      </c>
      <c r="AX219" s="280">
        <f t="shared" si="64"/>
        <v>0</v>
      </c>
      <c r="AY219" s="280">
        <f t="shared" si="59"/>
        <v>0</v>
      </c>
      <c r="AZ219" s="280">
        <f t="shared" si="76"/>
        <v>0</v>
      </c>
      <c r="BA219" s="280">
        <f t="shared" si="76"/>
        <v>0</v>
      </c>
      <c r="BB219" s="280">
        <f t="shared" si="76"/>
        <v>0</v>
      </c>
      <c r="BC219" s="280">
        <f t="shared" si="76"/>
        <v>0</v>
      </c>
      <c r="BD219" s="280">
        <f t="shared" si="76"/>
        <v>0</v>
      </c>
      <c r="BE219" s="280">
        <f t="shared" si="76"/>
        <v>0</v>
      </c>
      <c r="BF219" s="280">
        <f t="shared" si="75"/>
        <v>0</v>
      </c>
      <c r="BG219" s="280">
        <f t="shared" si="75"/>
        <v>0</v>
      </c>
      <c r="BH219" s="280">
        <f t="shared" si="75"/>
        <v>0</v>
      </c>
      <c r="BI219" s="280">
        <f t="shared" si="75"/>
        <v>0</v>
      </c>
      <c r="BJ219" s="280">
        <f t="shared" si="75"/>
        <v>0</v>
      </c>
      <c r="BK219" s="280">
        <f t="shared" si="75"/>
        <v>0</v>
      </c>
      <c r="BL219" s="279">
        <f t="shared" si="80"/>
        <v>0</v>
      </c>
    </row>
    <row r="220" spans="1:64" x14ac:dyDescent="0.25">
      <c r="A220" s="268" t="s">
        <v>653</v>
      </c>
      <c r="B220" s="175">
        <v>0</v>
      </c>
      <c r="C220" s="175">
        <v>0</v>
      </c>
      <c r="D220" s="272">
        <v>0</v>
      </c>
      <c r="E220" s="272">
        <v>0</v>
      </c>
      <c r="F220" s="272">
        <v>0</v>
      </c>
      <c r="G220" s="272">
        <v>0</v>
      </c>
      <c r="H220" s="272">
        <v>0</v>
      </c>
      <c r="I220" s="272">
        <v>0</v>
      </c>
      <c r="J220" s="272">
        <v>0</v>
      </c>
      <c r="K220" s="272">
        <v>0</v>
      </c>
      <c r="L220" s="272">
        <v>0</v>
      </c>
      <c r="M220" s="272">
        <v>0</v>
      </c>
      <c r="N220" s="272">
        <v>0</v>
      </c>
      <c r="O220" s="272">
        <v>0</v>
      </c>
      <c r="P220" s="272">
        <f t="shared" si="77"/>
        <v>0</v>
      </c>
      <c r="Q220" s="272">
        <v>0</v>
      </c>
      <c r="R220" s="272">
        <v>0</v>
      </c>
      <c r="S220" s="272">
        <v>0</v>
      </c>
      <c r="T220" s="272">
        <v>0</v>
      </c>
      <c r="U220" s="272">
        <v>0</v>
      </c>
      <c r="V220" s="272">
        <v>0</v>
      </c>
      <c r="W220" s="272">
        <v>0</v>
      </c>
      <c r="X220" s="272">
        <v>0</v>
      </c>
      <c r="Y220" s="272">
        <v>0</v>
      </c>
      <c r="Z220" s="272">
        <v>0</v>
      </c>
      <c r="AA220" s="272">
        <v>0</v>
      </c>
      <c r="AB220" s="272">
        <v>0</v>
      </c>
      <c r="AC220" s="272">
        <v>0</v>
      </c>
      <c r="AD220" s="272">
        <v>0</v>
      </c>
      <c r="AE220" s="272">
        <v>0</v>
      </c>
      <c r="AF220" s="272">
        <v>0</v>
      </c>
      <c r="AG220" s="170">
        <f t="shared" si="78"/>
        <v>0</v>
      </c>
      <c r="AI220" s="279">
        <f t="shared" si="63"/>
        <v>0</v>
      </c>
      <c r="AJ220" s="279">
        <f t="shared" si="63"/>
        <v>0</v>
      </c>
      <c r="AK220" s="279">
        <f t="shared" si="63"/>
        <v>0</v>
      </c>
      <c r="AL220" s="279">
        <f t="shared" si="58"/>
        <v>0</v>
      </c>
      <c r="AM220" s="279">
        <f t="shared" si="58"/>
        <v>0</v>
      </c>
      <c r="AN220" s="279">
        <f t="shared" si="58"/>
        <v>0</v>
      </c>
      <c r="AO220" s="279">
        <f t="shared" si="58"/>
        <v>0</v>
      </c>
      <c r="AP220" s="279">
        <f t="shared" si="58"/>
        <v>0</v>
      </c>
      <c r="AQ220" s="279">
        <f t="shared" si="58"/>
        <v>0</v>
      </c>
      <c r="AR220" s="279">
        <f t="shared" si="74"/>
        <v>0</v>
      </c>
      <c r="AS220" s="279">
        <f t="shared" si="74"/>
        <v>0</v>
      </c>
      <c r="AT220" s="279">
        <f t="shared" si="74"/>
        <v>0</v>
      </c>
      <c r="AU220" s="280">
        <f t="shared" si="79"/>
        <v>0</v>
      </c>
      <c r="AV220" s="280">
        <f t="shared" si="64"/>
        <v>0</v>
      </c>
      <c r="AW220" s="280">
        <f t="shared" si="64"/>
        <v>0</v>
      </c>
      <c r="AX220" s="280">
        <f t="shared" si="64"/>
        <v>0</v>
      </c>
      <c r="AY220" s="280">
        <f t="shared" si="59"/>
        <v>0</v>
      </c>
      <c r="AZ220" s="280">
        <f t="shared" si="76"/>
        <v>0</v>
      </c>
      <c r="BA220" s="280">
        <f t="shared" si="76"/>
        <v>0</v>
      </c>
      <c r="BB220" s="280">
        <f t="shared" si="76"/>
        <v>0</v>
      </c>
      <c r="BC220" s="280">
        <f t="shared" si="76"/>
        <v>0</v>
      </c>
      <c r="BD220" s="280">
        <f t="shared" si="76"/>
        <v>0</v>
      </c>
      <c r="BE220" s="280">
        <f t="shared" si="76"/>
        <v>0</v>
      </c>
      <c r="BF220" s="280">
        <f t="shared" si="75"/>
        <v>0</v>
      </c>
      <c r="BG220" s="280">
        <f t="shared" si="75"/>
        <v>0</v>
      </c>
      <c r="BH220" s="280">
        <f t="shared" si="75"/>
        <v>0</v>
      </c>
      <c r="BI220" s="280">
        <f t="shared" si="75"/>
        <v>0</v>
      </c>
      <c r="BJ220" s="280">
        <f t="shared" si="75"/>
        <v>0</v>
      </c>
      <c r="BK220" s="280">
        <f t="shared" si="75"/>
        <v>0</v>
      </c>
      <c r="BL220" s="279">
        <f t="shared" si="80"/>
        <v>0</v>
      </c>
    </row>
    <row r="221" spans="1:64" x14ac:dyDescent="0.25">
      <c r="A221" s="268" t="s">
        <v>256</v>
      </c>
      <c r="B221" s="175">
        <v>1.5999999999999997E-2</v>
      </c>
      <c r="C221" s="175">
        <v>1.5200000000000002E-2</v>
      </c>
      <c r="D221" s="272">
        <v>389684.21</v>
      </c>
      <c r="E221" s="272">
        <v>389684.21</v>
      </c>
      <c r="F221" s="272">
        <v>389684.21</v>
      </c>
      <c r="G221" s="272">
        <v>389684.21</v>
      </c>
      <c r="H221" s="272">
        <v>389684.21</v>
      </c>
      <c r="I221" s="272">
        <v>393999.33</v>
      </c>
      <c r="J221" s="272">
        <v>398314.44</v>
      </c>
      <c r="K221" s="272">
        <v>398314.44</v>
      </c>
      <c r="L221" s="272">
        <v>398314.44</v>
      </c>
      <c r="M221" s="272">
        <v>398314.44</v>
      </c>
      <c r="N221" s="272">
        <v>398314.44</v>
      </c>
      <c r="O221" s="272">
        <v>398314.44</v>
      </c>
      <c r="P221" s="272">
        <f t="shared" si="77"/>
        <v>4732307.0200000005</v>
      </c>
      <c r="Q221" s="272">
        <v>398314.44</v>
      </c>
      <c r="R221" s="272">
        <v>236499</v>
      </c>
      <c r="S221" s="272">
        <v>74683.56</v>
      </c>
      <c r="T221" s="272">
        <v>74683.56</v>
      </c>
      <c r="U221" s="272">
        <v>74683.56</v>
      </c>
      <c r="V221" s="272">
        <v>74683.56</v>
      </c>
      <c r="W221" s="272">
        <v>74683.56</v>
      </c>
      <c r="X221" s="272">
        <v>74683.56</v>
      </c>
      <c r="Y221" s="272">
        <v>74683.56</v>
      </c>
      <c r="Z221" s="272">
        <v>74683.56</v>
      </c>
      <c r="AA221" s="272">
        <v>74683.56</v>
      </c>
      <c r="AB221" s="272">
        <v>74683.56</v>
      </c>
      <c r="AC221" s="272">
        <v>74683.56</v>
      </c>
      <c r="AD221" s="272">
        <v>74683.56</v>
      </c>
      <c r="AE221" s="272">
        <v>74683.56</v>
      </c>
      <c r="AF221" s="272">
        <v>74683.56</v>
      </c>
      <c r="AG221" s="170">
        <f t="shared" si="78"/>
        <v>896202.7200000002</v>
      </c>
      <c r="AI221" s="279">
        <f t="shared" si="63"/>
        <v>519.58000000000004</v>
      </c>
      <c r="AJ221" s="279">
        <f t="shared" si="63"/>
        <v>519.58000000000004</v>
      </c>
      <c r="AK221" s="279">
        <f t="shared" si="63"/>
        <v>519.58000000000004</v>
      </c>
      <c r="AL221" s="279">
        <f t="shared" si="58"/>
        <v>519.58000000000004</v>
      </c>
      <c r="AM221" s="279">
        <f t="shared" si="58"/>
        <v>519.58000000000004</v>
      </c>
      <c r="AN221" s="279">
        <f t="shared" si="58"/>
        <v>525.33000000000004</v>
      </c>
      <c r="AO221" s="279">
        <f t="shared" si="58"/>
        <v>531.09</v>
      </c>
      <c r="AP221" s="279">
        <f t="shared" si="58"/>
        <v>531.09</v>
      </c>
      <c r="AQ221" s="279">
        <f t="shared" si="58"/>
        <v>531.09</v>
      </c>
      <c r="AR221" s="279">
        <f t="shared" si="74"/>
        <v>531.09</v>
      </c>
      <c r="AS221" s="279">
        <f t="shared" si="74"/>
        <v>531.09</v>
      </c>
      <c r="AT221" s="279">
        <f t="shared" si="74"/>
        <v>531.09</v>
      </c>
      <c r="AU221" s="280">
        <f t="shared" si="79"/>
        <v>6309.77</v>
      </c>
      <c r="AV221" s="280">
        <f t="shared" si="64"/>
        <v>531.09</v>
      </c>
      <c r="AW221" s="280">
        <f t="shared" si="64"/>
        <v>315.33</v>
      </c>
      <c r="AX221" s="280">
        <f t="shared" si="64"/>
        <v>99.58</v>
      </c>
      <c r="AY221" s="280">
        <f t="shared" si="59"/>
        <v>99.58</v>
      </c>
      <c r="AZ221" s="280">
        <f t="shared" si="76"/>
        <v>94.6</v>
      </c>
      <c r="BA221" s="280">
        <f t="shared" si="76"/>
        <v>94.6</v>
      </c>
      <c r="BB221" s="280">
        <f t="shared" si="76"/>
        <v>94.6</v>
      </c>
      <c r="BC221" s="280">
        <f t="shared" si="76"/>
        <v>94.6</v>
      </c>
      <c r="BD221" s="280">
        <f t="shared" si="76"/>
        <v>94.6</v>
      </c>
      <c r="BE221" s="280">
        <f t="shared" si="76"/>
        <v>94.6</v>
      </c>
      <c r="BF221" s="280">
        <f t="shared" si="75"/>
        <v>94.6</v>
      </c>
      <c r="BG221" s="280">
        <f t="shared" si="75"/>
        <v>94.6</v>
      </c>
      <c r="BH221" s="280">
        <f t="shared" si="75"/>
        <v>94.6</v>
      </c>
      <c r="BI221" s="280">
        <f t="shared" si="75"/>
        <v>94.6</v>
      </c>
      <c r="BJ221" s="280">
        <f t="shared" si="75"/>
        <v>94.6</v>
      </c>
      <c r="BK221" s="280">
        <f t="shared" si="75"/>
        <v>94.6</v>
      </c>
      <c r="BL221" s="279">
        <f t="shared" si="80"/>
        <v>1135.2</v>
      </c>
    </row>
    <row r="222" spans="1:64" x14ac:dyDescent="0.25">
      <c r="A222" s="268" t="s">
        <v>257</v>
      </c>
      <c r="B222" s="175">
        <v>5.9999999999999995E-4</v>
      </c>
      <c r="C222" s="175">
        <v>5.9999999999999995E-4</v>
      </c>
      <c r="D222" s="272">
        <v>123107.1</v>
      </c>
      <c r="E222" s="272">
        <v>123107.1</v>
      </c>
      <c r="F222" s="272">
        <v>123107.1</v>
      </c>
      <c r="G222" s="272">
        <v>123107.1</v>
      </c>
      <c r="H222" s="272">
        <v>123107.1</v>
      </c>
      <c r="I222" s="272">
        <v>127422.22</v>
      </c>
      <c r="J222" s="272">
        <v>131737.33000000002</v>
      </c>
      <c r="K222" s="272">
        <v>131737.33000000002</v>
      </c>
      <c r="L222" s="272">
        <v>131737.33000000002</v>
      </c>
      <c r="M222" s="272">
        <v>131737.33000000002</v>
      </c>
      <c r="N222" s="272">
        <v>131737.33000000002</v>
      </c>
      <c r="O222" s="272">
        <v>131737.33000000002</v>
      </c>
      <c r="P222" s="272">
        <f t="shared" si="77"/>
        <v>1533381.7000000004</v>
      </c>
      <c r="Q222" s="272">
        <v>131737.33000000002</v>
      </c>
      <c r="R222" s="272">
        <v>83400.920000000013</v>
      </c>
      <c r="S222" s="272">
        <v>35064.510000000009</v>
      </c>
      <c r="T222" s="272">
        <v>35064.510000000009</v>
      </c>
      <c r="U222" s="272">
        <v>35064.510000000009</v>
      </c>
      <c r="V222" s="272">
        <v>35064.510000000009</v>
      </c>
      <c r="W222" s="272">
        <v>35064.510000000009</v>
      </c>
      <c r="X222" s="272">
        <v>35064.510000000009</v>
      </c>
      <c r="Y222" s="272">
        <v>35064.510000000009</v>
      </c>
      <c r="Z222" s="272">
        <v>35064.510000000009</v>
      </c>
      <c r="AA222" s="272">
        <v>35064.510000000009</v>
      </c>
      <c r="AB222" s="272">
        <v>35064.510000000009</v>
      </c>
      <c r="AC222" s="272">
        <v>35064.510000000009</v>
      </c>
      <c r="AD222" s="272">
        <v>35064.510000000009</v>
      </c>
      <c r="AE222" s="272">
        <v>35064.510000000009</v>
      </c>
      <c r="AF222" s="272">
        <v>35064.510000000009</v>
      </c>
      <c r="AG222" s="170">
        <f t="shared" si="78"/>
        <v>420774.12000000011</v>
      </c>
      <c r="AI222" s="279">
        <f t="shared" si="63"/>
        <v>6.16</v>
      </c>
      <c r="AJ222" s="279">
        <f t="shared" si="63"/>
        <v>6.16</v>
      </c>
      <c r="AK222" s="279">
        <f t="shared" si="63"/>
        <v>6.16</v>
      </c>
      <c r="AL222" s="279">
        <f t="shared" si="58"/>
        <v>6.16</v>
      </c>
      <c r="AM222" s="279">
        <f t="shared" si="58"/>
        <v>6.16</v>
      </c>
      <c r="AN222" s="279">
        <f t="shared" si="58"/>
        <v>6.37</v>
      </c>
      <c r="AO222" s="279">
        <f t="shared" si="58"/>
        <v>6.59</v>
      </c>
      <c r="AP222" s="279">
        <f t="shared" si="58"/>
        <v>6.59</v>
      </c>
      <c r="AQ222" s="279">
        <f t="shared" si="58"/>
        <v>6.59</v>
      </c>
      <c r="AR222" s="279">
        <f t="shared" si="74"/>
        <v>6.59</v>
      </c>
      <c r="AS222" s="279">
        <f t="shared" si="74"/>
        <v>6.59</v>
      </c>
      <c r="AT222" s="279">
        <f t="shared" si="74"/>
        <v>6.59</v>
      </c>
      <c r="AU222" s="280">
        <f t="shared" si="79"/>
        <v>76.710000000000022</v>
      </c>
      <c r="AV222" s="280">
        <f t="shared" si="64"/>
        <v>6.59</v>
      </c>
      <c r="AW222" s="280">
        <f t="shared" si="64"/>
        <v>4.17</v>
      </c>
      <c r="AX222" s="280">
        <f t="shared" si="64"/>
        <v>1.75</v>
      </c>
      <c r="AY222" s="280">
        <f t="shared" si="59"/>
        <v>1.75</v>
      </c>
      <c r="AZ222" s="280">
        <f t="shared" si="76"/>
        <v>1.75</v>
      </c>
      <c r="BA222" s="280">
        <f t="shared" si="76"/>
        <v>1.75</v>
      </c>
      <c r="BB222" s="280">
        <f t="shared" si="76"/>
        <v>1.75</v>
      </c>
      <c r="BC222" s="280">
        <f t="shared" si="76"/>
        <v>1.75</v>
      </c>
      <c r="BD222" s="280">
        <f t="shared" si="76"/>
        <v>1.75</v>
      </c>
      <c r="BE222" s="280">
        <f t="shared" si="76"/>
        <v>1.75</v>
      </c>
      <c r="BF222" s="280">
        <f t="shared" si="75"/>
        <v>1.75</v>
      </c>
      <c r="BG222" s="280">
        <f t="shared" si="75"/>
        <v>1.75</v>
      </c>
      <c r="BH222" s="280">
        <f t="shared" si="75"/>
        <v>1.75</v>
      </c>
      <c r="BI222" s="280">
        <f t="shared" si="75"/>
        <v>1.75</v>
      </c>
      <c r="BJ222" s="280">
        <f t="shared" si="75"/>
        <v>1.75</v>
      </c>
      <c r="BK222" s="280">
        <f t="shared" si="75"/>
        <v>1.75</v>
      </c>
      <c r="BL222" s="279">
        <f t="shared" si="80"/>
        <v>21</v>
      </c>
    </row>
    <row r="223" spans="1:64" x14ac:dyDescent="0.25">
      <c r="A223" s="268" t="s">
        <v>258</v>
      </c>
      <c r="B223" s="175">
        <v>2.35E-2</v>
      </c>
      <c r="C223" s="294">
        <v>3.1699999999999999E-2</v>
      </c>
      <c r="D223" s="272">
        <v>6498879.9100000001</v>
      </c>
      <c r="E223" s="272">
        <v>6513904.4900000002</v>
      </c>
      <c r="F223" s="272">
        <v>6536287.6900000004</v>
      </c>
      <c r="G223" s="272">
        <v>6558420.8799999999</v>
      </c>
      <c r="H223" s="272">
        <v>6557264.5099999998</v>
      </c>
      <c r="I223" s="272">
        <v>6556358.3300000001</v>
      </c>
      <c r="J223" s="272">
        <v>6558118.2050000001</v>
      </c>
      <c r="K223" s="272">
        <v>6567127.8799999999</v>
      </c>
      <c r="L223" s="272">
        <v>6574377.8799999999</v>
      </c>
      <c r="M223" s="272">
        <v>6778377.8799999999</v>
      </c>
      <c r="N223" s="272">
        <v>6982377.8799999999</v>
      </c>
      <c r="O223" s="272">
        <v>6982377.8799999999</v>
      </c>
      <c r="P223" s="272">
        <f t="shared" si="77"/>
        <v>79663873.414999992</v>
      </c>
      <c r="Q223" s="272">
        <v>6982377.8799999999</v>
      </c>
      <c r="R223" s="272">
        <v>6982377.8799999999</v>
      </c>
      <c r="S223" s="272">
        <v>6982377.8799999999</v>
      </c>
      <c r="T223" s="272">
        <v>6982377.8799999999</v>
      </c>
      <c r="U223" s="272">
        <v>7113918.4799999995</v>
      </c>
      <c r="V223" s="272">
        <v>7245459.0800000001</v>
      </c>
      <c r="W223" s="272">
        <v>7245459.0800000001</v>
      </c>
      <c r="X223" s="272">
        <v>7245459.0800000001</v>
      </c>
      <c r="Y223" s="272">
        <v>7245459.0800000001</v>
      </c>
      <c r="Z223" s="272">
        <v>7245459.0800000001</v>
      </c>
      <c r="AA223" s="272">
        <v>7334985.7700000005</v>
      </c>
      <c r="AB223" s="272">
        <v>8743397.3100000005</v>
      </c>
      <c r="AC223" s="272">
        <v>10062282.16</v>
      </c>
      <c r="AD223" s="272">
        <v>10062282.16</v>
      </c>
      <c r="AE223" s="272">
        <v>10062282.16</v>
      </c>
      <c r="AF223" s="272">
        <v>10152477.310000001</v>
      </c>
      <c r="AG223" s="170">
        <f t="shared" si="78"/>
        <v>99758920.75</v>
      </c>
      <c r="AI223" s="279">
        <f t="shared" si="63"/>
        <v>12726.97</v>
      </c>
      <c r="AJ223" s="279">
        <f t="shared" si="63"/>
        <v>12756.4</v>
      </c>
      <c r="AK223" s="279">
        <f t="shared" si="63"/>
        <v>12800.23</v>
      </c>
      <c r="AL223" s="279">
        <f t="shared" si="58"/>
        <v>12843.57</v>
      </c>
      <c r="AM223" s="279">
        <f t="shared" si="58"/>
        <v>12841.31</v>
      </c>
      <c r="AN223" s="279">
        <f t="shared" si="58"/>
        <v>12839.54</v>
      </c>
      <c r="AO223" s="279">
        <f t="shared" ref="AO223:AT279" si="81">ROUND(J223*$B223/12,2)</f>
        <v>12842.98</v>
      </c>
      <c r="AP223" s="279">
        <f t="shared" si="81"/>
        <v>12860.63</v>
      </c>
      <c r="AQ223" s="279">
        <f t="shared" si="81"/>
        <v>12874.82</v>
      </c>
      <c r="AR223" s="279">
        <f t="shared" si="74"/>
        <v>13274.32</v>
      </c>
      <c r="AS223" s="279">
        <f t="shared" si="74"/>
        <v>13673.82</v>
      </c>
      <c r="AT223" s="279">
        <f t="shared" si="74"/>
        <v>13673.82</v>
      </c>
      <c r="AU223" s="280">
        <f t="shared" si="79"/>
        <v>156008.41</v>
      </c>
      <c r="AV223" s="280">
        <f t="shared" si="64"/>
        <v>13673.82</v>
      </c>
      <c r="AW223" s="280">
        <f t="shared" si="64"/>
        <v>13673.82</v>
      </c>
      <c r="AX223" s="280">
        <f t="shared" si="64"/>
        <v>13673.82</v>
      </c>
      <c r="AY223" s="280">
        <f t="shared" si="59"/>
        <v>13673.82</v>
      </c>
      <c r="AZ223" s="280">
        <f t="shared" si="76"/>
        <v>18792.599999999999</v>
      </c>
      <c r="BA223" s="280">
        <f t="shared" si="76"/>
        <v>19140.09</v>
      </c>
      <c r="BB223" s="280">
        <f t="shared" si="76"/>
        <v>19140.09</v>
      </c>
      <c r="BC223" s="280">
        <f t="shared" si="76"/>
        <v>19140.09</v>
      </c>
      <c r="BD223" s="280">
        <f t="shared" si="76"/>
        <v>19140.09</v>
      </c>
      <c r="BE223" s="280">
        <f t="shared" si="76"/>
        <v>19140.09</v>
      </c>
      <c r="BF223" s="280">
        <f t="shared" si="75"/>
        <v>19376.59</v>
      </c>
      <c r="BG223" s="280">
        <f t="shared" si="75"/>
        <v>23097.14</v>
      </c>
      <c r="BH223" s="280">
        <f t="shared" si="75"/>
        <v>26581.200000000001</v>
      </c>
      <c r="BI223" s="280">
        <f t="shared" si="75"/>
        <v>26581.200000000001</v>
      </c>
      <c r="BJ223" s="280">
        <f t="shared" si="75"/>
        <v>26581.200000000001</v>
      </c>
      <c r="BK223" s="280">
        <f t="shared" si="75"/>
        <v>26819.46</v>
      </c>
      <c r="BL223" s="279">
        <f t="shared" si="80"/>
        <v>263529.84000000003</v>
      </c>
    </row>
    <row r="224" spans="1:64" x14ac:dyDescent="0.25">
      <c r="A224" s="268" t="s">
        <v>259</v>
      </c>
      <c r="B224" s="175">
        <v>7.7999999999999988E-3</v>
      </c>
      <c r="C224" s="294">
        <v>8.0000000000000002E-3</v>
      </c>
      <c r="D224" s="272">
        <v>1845970.85</v>
      </c>
      <c r="E224" s="272">
        <v>1845970.85</v>
      </c>
      <c r="F224" s="272">
        <v>1845970.85</v>
      </c>
      <c r="G224" s="272">
        <v>1845970.85</v>
      </c>
      <c r="H224" s="272">
        <v>1845970.85</v>
      </c>
      <c r="I224" s="272">
        <v>1845970.85</v>
      </c>
      <c r="J224" s="272">
        <v>1845970.85</v>
      </c>
      <c r="K224" s="272">
        <v>1845970.85</v>
      </c>
      <c r="L224" s="272">
        <v>1845970.85</v>
      </c>
      <c r="M224" s="272">
        <v>1845970.85</v>
      </c>
      <c r="N224" s="272">
        <v>1845970.85</v>
      </c>
      <c r="O224" s="272">
        <v>1845970.85</v>
      </c>
      <c r="P224" s="272">
        <f t="shared" si="77"/>
        <v>22151650.200000003</v>
      </c>
      <c r="Q224" s="272">
        <v>1845970.85</v>
      </c>
      <c r="R224" s="272">
        <v>1845970.85</v>
      </c>
      <c r="S224" s="272">
        <v>1845970.85</v>
      </c>
      <c r="T224" s="272">
        <v>1866694.415</v>
      </c>
      <c r="U224" s="272">
        <v>1887417.98</v>
      </c>
      <c r="V224" s="272">
        <v>1887417.98</v>
      </c>
      <c r="W224" s="272">
        <v>1887417.98</v>
      </c>
      <c r="X224" s="272">
        <v>1887417.98</v>
      </c>
      <c r="Y224" s="272">
        <v>1887417.98</v>
      </c>
      <c r="Z224" s="272">
        <v>1887417.98</v>
      </c>
      <c r="AA224" s="272">
        <v>1887417.98</v>
      </c>
      <c r="AB224" s="272">
        <v>1887417.98</v>
      </c>
      <c r="AC224" s="272">
        <v>1887417.98</v>
      </c>
      <c r="AD224" s="272">
        <v>1887417.98</v>
      </c>
      <c r="AE224" s="272">
        <v>1908712.325</v>
      </c>
      <c r="AF224" s="272">
        <v>1930006.67</v>
      </c>
      <c r="AG224" s="170">
        <f t="shared" si="78"/>
        <v>22712898.795000002</v>
      </c>
      <c r="AI224" s="279">
        <f t="shared" si="63"/>
        <v>1199.8800000000001</v>
      </c>
      <c r="AJ224" s="279">
        <f t="shared" si="63"/>
        <v>1199.8800000000001</v>
      </c>
      <c r="AK224" s="279">
        <f t="shared" si="63"/>
        <v>1199.8800000000001</v>
      </c>
      <c r="AL224" s="279">
        <f t="shared" si="63"/>
        <v>1199.8800000000001</v>
      </c>
      <c r="AM224" s="279">
        <f t="shared" si="63"/>
        <v>1199.8800000000001</v>
      </c>
      <c r="AN224" s="279">
        <f t="shared" si="63"/>
        <v>1199.8800000000001</v>
      </c>
      <c r="AO224" s="279">
        <f t="shared" si="81"/>
        <v>1199.8800000000001</v>
      </c>
      <c r="AP224" s="279">
        <f t="shared" si="81"/>
        <v>1199.8800000000001</v>
      </c>
      <c r="AQ224" s="279">
        <f t="shared" si="81"/>
        <v>1199.8800000000001</v>
      </c>
      <c r="AR224" s="279">
        <f t="shared" si="74"/>
        <v>1199.8800000000001</v>
      </c>
      <c r="AS224" s="279">
        <f t="shared" si="74"/>
        <v>1199.8800000000001</v>
      </c>
      <c r="AT224" s="279">
        <f t="shared" si="74"/>
        <v>1199.8800000000001</v>
      </c>
      <c r="AU224" s="280">
        <f t="shared" si="79"/>
        <v>14398.560000000005</v>
      </c>
      <c r="AV224" s="280">
        <f t="shared" si="64"/>
        <v>1199.8800000000001</v>
      </c>
      <c r="AW224" s="280">
        <f t="shared" si="64"/>
        <v>1199.8800000000001</v>
      </c>
      <c r="AX224" s="280">
        <f t="shared" si="64"/>
        <v>1199.8800000000001</v>
      </c>
      <c r="AY224" s="280">
        <f t="shared" si="59"/>
        <v>1213.3499999999999</v>
      </c>
      <c r="AZ224" s="280">
        <f t="shared" si="76"/>
        <v>1258.28</v>
      </c>
      <c r="BA224" s="280">
        <f t="shared" si="76"/>
        <v>1258.28</v>
      </c>
      <c r="BB224" s="280">
        <f t="shared" si="76"/>
        <v>1258.28</v>
      </c>
      <c r="BC224" s="280">
        <f t="shared" si="76"/>
        <v>1258.28</v>
      </c>
      <c r="BD224" s="280">
        <f t="shared" si="76"/>
        <v>1258.28</v>
      </c>
      <c r="BE224" s="280">
        <f t="shared" si="76"/>
        <v>1258.28</v>
      </c>
      <c r="BF224" s="280">
        <f t="shared" si="75"/>
        <v>1258.28</v>
      </c>
      <c r="BG224" s="280">
        <f t="shared" si="75"/>
        <v>1258.28</v>
      </c>
      <c r="BH224" s="280">
        <f t="shared" si="75"/>
        <v>1258.28</v>
      </c>
      <c r="BI224" s="280">
        <f t="shared" si="75"/>
        <v>1258.28</v>
      </c>
      <c r="BJ224" s="280">
        <f t="shared" si="75"/>
        <v>1272.47</v>
      </c>
      <c r="BK224" s="280">
        <f t="shared" si="75"/>
        <v>1286.67</v>
      </c>
      <c r="BL224" s="279">
        <f t="shared" si="80"/>
        <v>15141.94</v>
      </c>
    </row>
    <row r="225" spans="1:66" x14ac:dyDescent="0.25">
      <c r="A225" s="268" t="s">
        <v>260</v>
      </c>
      <c r="B225" s="175">
        <v>1.2700000000000001E-2</v>
      </c>
      <c r="C225" s="294">
        <v>6.8999999999999999E-3</v>
      </c>
      <c r="D225" s="272">
        <v>962012.25</v>
      </c>
      <c r="E225" s="272">
        <v>962012.25</v>
      </c>
      <c r="F225" s="272">
        <v>962012.25</v>
      </c>
      <c r="G225" s="272">
        <v>962012.25</v>
      </c>
      <c r="H225" s="272">
        <v>962012.25</v>
      </c>
      <c r="I225" s="272">
        <v>962012.25</v>
      </c>
      <c r="J225" s="272">
        <v>962012.25</v>
      </c>
      <c r="K225" s="272">
        <v>962012.25</v>
      </c>
      <c r="L225" s="272">
        <v>962012.25</v>
      </c>
      <c r="M225" s="272">
        <v>962012.25</v>
      </c>
      <c r="N225" s="272">
        <v>962012.25</v>
      </c>
      <c r="O225" s="272">
        <v>962012.25</v>
      </c>
      <c r="P225" s="272">
        <f t="shared" si="77"/>
        <v>11544147</v>
      </c>
      <c r="Q225" s="272">
        <v>962012.25</v>
      </c>
      <c r="R225" s="272">
        <v>962012.25</v>
      </c>
      <c r="S225" s="272">
        <v>962012.25</v>
      </c>
      <c r="T225" s="272">
        <v>962012.25</v>
      </c>
      <c r="U225" s="272">
        <v>962012.25</v>
      </c>
      <c r="V225" s="272">
        <v>962012.25</v>
      </c>
      <c r="W225" s="272">
        <v>962012.25</v>
      </c>
      <c r="X225" s="272">
        <v>962012.25</v>
      </c>
      <c r="Y225" s="272">
        <v>962012.25</v>
      </c>
      <c r="Z225" s="272">
        <v>962012.25</v>
      </c>
      <c r="AA225" s="272">
        <v>962012.25</v>
      </c>
      <c r="AB225" s="272">
        <v>962012.25</v>
      </c>
      <c r="AC225" s="272">
        <v>962012.25</v>
      </c>
      <c r="AD225" s="272">
        <v>962012.25</v>
      </c>
      <c r="AE225" s="272">
        <v>962012.25</v>
      </c>
      <c r="AF225" s="272">
        <v>962012.25</v>
      </c>
      <c r="AG225" s="170">
        <f t="shared" si="78"/>
        <v>11544147</v>
      </c>
      <c r="AI225" s="279">
        <f t="shared" si="63"/>
        <v>1018.13</v>
      </c>
      <c r="AJ225" s="279">
        <f t="shared" si="63"/>
        <v>1018.13</v>
      </c>
      <c r="AK225" s="279">
        <f t="shared" si="63"/>
        <v>1018.13</v>
      </c>
      <c r="AL225" s="279">
        <f t="shared" si="63"/>
        <v>1018.13</v>
      </c>
      <c r="AM225" s="279">
        <f t="shared" si="63"/>
        <v>1018.13</v>
      </c>
      <c r="AN225" s="279">
        <f t="shared" si="63"/>
        <v>1018.13</v>
      </c>
      <c r="AO225" s="279">
        <f t="shared" si="81"/>
        <v>1018.13</v>
      </c>
      <c r="AP225" s="279">
        <f t="shared" si="81"/>
        <v>1018.13</v>
      </c>
      <c r="AQ225" s="279">
        <f t="shared" si="81"/>
        <v>1018.13</v>
      </c>
      <c r="AR225" s="279">
        <f t="shared" si="74"/>
        <v>1018.13</v>
      </c>
      <c r="AS225" s="279">
        <f t="shared" si="74"/>
        <v>1018.13</v>
      </c>
      <c r="AT225" s="279">
        <f t="shared" si="74"/>
        <v>1018.13</v>
      </c>
      <c r="AU225" s="280">
        <f t="shared" si="79"/>
        <v>12217.559999999998</v>
      </c>
      <c r="AV225" s="280">
        <f t="shared" si="64"/>
        <v>1018.13</v>
      </c>
      <c r="AW225" s="280">
        <f t="shared" si="64"/>
        <v>1018.13</v>
      </c>
      <c r="AX225" s="280">
        <f t="shared" si="64"/>
        <v>1018.13</v>
      </c>
      <c r="AY225" s="280">
        <f t="shared" si="59"/>
        <v>1018.13</v>
      </c>
      <c r="AZ225" s="280">
        <f t="shared" si="76"/>
        <v>553.16</v>
      </c>
      <c r="BA225" s="280">
        <f t="shared" si="76"/>
        <v>553.16</v>
      </c>
      <c r="BB225" s="280">
        <f t="shared" si="76"/>
        <v>553.16</v>
      </c>
      <c r="BC225" s="280">
        <f t="shared" si="76"/>
        <v>553.16</v>
      </c>
      <c r="BD225" s="280">
        <f t="shared" si="76"/>
        <v>553.16</v>
      </c>
      <c r="BE225" s="280">
        <f t="shared" si="76"/>
        <v>553.16</v>
      </c>
      <c r="BF225" s="280">
        <f t="shared" si="75"/>
        <v>553.16</v>
      </c>
      <c r="BG225" s="280">
        <f t="shared" si="75"/>
        <v>553.16</v>
      </c>
      <c r="BH225" s="280">
        <f t="shared" si="75"/>
        <v>553.16</v>
      </c>
      <c r="BI225" s="280">
        <f t="shared" si="75"/>
        <v>553.16</v>
      </c>
      <c r="BJ225" s="280">
        <f t="shared" si="75"/>
        <v>553.16</v>
      </c>
      <c r="BK225" s="280">
        <f t="shared" si="75"/>
        <v>553.16</v>
      </c>
      <c r="BL225" s="279">
        <f t="shared" si="80"/>
        <v>6637.9199999999992</v>
      </c>
    </row>
    <row r="226" spans="1:66" x14ac:dyDescent="0.25">
      <c r="A226" s="268" t="s">
        <v>261</v>
      </c>
      <c r="B226" s="175">
        <v>6.4999999999999997E-3</v>
      </c>
      <c r="C226" s="294">
        <v>5.8999999999999999E-3</v>
      </c>
      <c r="D226" s="272">
        <v>1560448.19</v>
      </c>
      <c r="E226" s="272">
        <v>1567386.38</v>
      </c>
      <c r="F226" s="272">
        <v>1567386.38</v>
      </c>
      <c r="G226" s="272">
        <v>1567386.38</v>
      </c>
      <c r="H226" s="272">
        <v>1567386.38</v>
      </c>
      <c r="I226" s="272">
        <v>1567386.38</v>
      </c>
      <c r="J226" s="272">
        <v>1567386.38</v>
      </c>
      <c r="K226" s="272">
        <v>1567386.38</v>
      </c>
      <c r="L226" s="272">
        <v>1567386.38</v>
      </c>
      <c r="M226" s="272">
        <v>1567386.38</v>
      </c>
      <c r="N226" s="272">
        <v>1567386.38</v>
      </c>
      <c r="O226" s="272">
        <v>1567386.38</v>
      </c>
      <c r="P226" s="272">
        <f t="shared" si="77"/>
        <v>18801698.369999994</v>
      </c>
      <c r="Q226" s="272">
        <v>1567386.38</v>
      </c>
      <c r="R226" s="272">
        <v>1567386.38</v>
      </c>
      <c r="S226" s="272">
        <v>1567386.38</v>
      </c>
      <c r="T226" s="272">
        <v>1567386.38</v>
      </c>
      <c r="U226" s="272">
        <v>1567386.38</v>
      </c>
      <c r="V226" s="272">
        <v>1567386.38</v>
      </c>
      <c r="W226" s="272">
        <v>1567386.38</v>
      </c>
      <c r="X226" s="272">
        <v>1567386.38</v>
      </c>
      <c r="Y226" s="272">
        <v>1567386.38</v>
      </c>
      <c r="Z226" s="272">
        <v>1567386.38</v>
      </c>
      <c r="AA226" s="272">
        <v>1698699.835</v>
      </c>
      <c r="AB226" s="272">
        <v>1830013.29</v>
      </c>
      <c r="AC226" s="272">
        <v>1830013.29</v>
      </c>
      <c r="AD226" s="272">
        <v>1830013.29</v>
      </c>
      <c r="AE226" s="272">
        <v>1830013.29</v>
      </c>
      <c r="AF226" s="272">
        <v>1830013.29</v>
      </c>
      <c r="AG226" s="170">
        <f t="shared" si="78"/>
        <v>20253084.564999994</v>
      </c>
      <c r="AI226" s="279">
        <f t="shared" si="63"/>
        <v>845.24</v>
      </c>
      <c r="AJ226" s="279">
        <f t="shared" si="63"/>
        <v>849</v>
      </c>
      <c r="AK226" s="279">
        <f t="shared" si="63"/>
        <v>849</v>
      </c>
      <c r="AL226" s="279">
        <f t="shared" si="63"/>
        <v>849</v>
      </c>
      <c r="AM226" s="279">
        <f t="shared" si="63"/>
        <v>849</v>
      </c>
      <c r="AN226" s="279">
        <f t="shared" si="63"/>
        <v>849</v>
      </c>
      <c r="AO226" s="279">
        <f t="shared" si="81"/>
        <v>849</v>
      </c>
      <c r="AP226" s="279">
        <f t="shared" si="81"/>
        <v>849</v>
      </c>
      <c r="AQ226" s="279">
        <f t="shared" si="81"/>
        <v>849</v>
      </c>
      <c r="AR226" s="279">
        <f t="shared" si="74"/>
        <v>849</v>
      </c>
      <c r="AS226" s="279">
        <f t="shared" si="74"/>
        <v>849</v>
      </c>
      <c r="AT226" s="279">
        <f t="shared" si="74"/>
        <v>849</v>
      </c>
      <c r="AU226" s="280">
        <f t="shared" si="79"/>
        <v>10184.24</v>
      </c>
      <c r="AV226" s="280">
        <f t="shared" si="64"/>
        <v>849</v>
      </c>
      <c r="AW226" s="280">
        <f t="shared" si="64"/>
        <v>849</v>
      </c>
      <c r="AX226" s="280">
        <f t="shared" si="64"/>
        <v>849</v>
      </c>
      <c r="AY226" s="280">
        <f t="shared" si="59"/>
        <v>849</v>
      </c>
      <c r="AZ226" s="280">
        <f t="shared" si="76"/>
        <v>770.63</v>
      </c>
      <c r="BA226" s="280">
        <f t="shared" si="76"/>
        <v>770.63</v>
      </c>
      <c r="BB226" s="280">
        <f t="shared" si="76"/>
        <v>770.63</v>
      </c>
      <c r="BC226" s="280">
        <f t="shared" si="76"/>
        <v>770.63</v>
      </c>
      <c r="BD226" s="280">
        <f t="shared" si="76"/>
        <v>770.63</v>
      </c>
      <c r="BE226" s="280">
        <f t="shared" si="76"/>
        <v>770.63</v>
      </c>
      <c r="BF226" s="280">
        <f t="shared" si="75"/>
        <v>835.19</v>
      </c>
      <c r="BG226" s="280">
        <f t="shared" si="75"/>
        <v>899.76</v>
      </c>
      <c r="BH226" s="280">
        <f t="shared" si="75"/>
        <v>899.76</v>
      </c>
      <c r="BI226" s="280">
        <f t="shared" si="75"/>
        <v>899.76</v>
      </c>
      <c r="BJ226" s="280">
        <f t="shared" si="75"/>
        <v>899.76</v>
      </c>
      <c r="BK226" s="280">
        <f t="shared" si="75"/>
        <v>899.76</v>
      </c>
      <c r="BL226" s="279">
        <f t="shared" si="80"/>
        <v>9957.77</v>
      </c>
    </row>
    <row r="227" spans="1:66" x14ac:dyDescent="0.25">
      <c r="A227" s="268" t="s">
        <v>262</v>
      </c>
      <c r="B227" s="175">
        <v>1.1999999999999999E-2</v>
      </c>
      <c r="C227" s="294">
        <v>1.46E-2</v>
      </c>
      <c r="D227" s="272">
        <v>3202576.63</v>
      </c>
      <c r="E227" s="272">
        <v>3202576.63</v>
      </c>
      <c r="F227" s="272">
        <v>3202576.63</v>
      </c>
      <c r="G227" s="272">
        <v>3202576.63</v>
      </c>
      <c r="H227" s="272">
        <v>3202576.63</v>
      </c>
      <c r="I227" s="272">
        <v>3211206.39</v>
      </c>
      <c r="J227" s="272">
        <v>3219836.15</v>
      </c>
      <c r="K227" s="272">
        <v>3219836.15</v>
      </c>
      <c r="L227" s="272">
        <v>3219836.15</v>
      </c>
      <c r="M227" s="272">
        <v>3219836.15</v>
      </c>
      <c r="N227" s="272">
        <v>3219836.15</v>
      </c>
      <c r="O227" s="272">
        <v>3219836.15</v>
      </c>
      <c r="P227" s="272">
        <f t="shared" si="77"/>
        <v>38543106.43999999</v>
      </c>
      <c r="Q227" s="272">
        <v>3219836.15</v>
      </c>
      <c r="R227" s="272">
        <v>3219836.15</v>
      </c>
      <c r="S227" s="272">
        <v>3219836.15</v>
      </c>
      <c r="T227" s="272">
        <v>3219836.15</v>
      </c>
      <c r="U227" s="272">
        <v>3219836.15</v>
      </c>
      <c r="V227" s="272">
        <v>3219836.15</v>
      </c>
      <c r="W227" s="272">
        <v>3219836.15</v>
      </c>
      <c r="X227" s="272">
        <v>3219836.15</v>
      </c>
      <c r="Y227" s="272">
        <v>3219836.15</v>
      </c>
      <c r="Z227" s="272">
        <v>3219836.15</v>
      </c>
      <c r="AA227" s="272">
        <v>3219836.15</v>
      </c>
      <c r="AB227" s="272">
        <v>3219836.15</v>
      </c>
      <c r="AC227" s="272">
        <v>3219836.15</v>
      </c>
      <c r="AD227" s="272">
        <v>3219836.15</v>
      </c>
      <c r="AE227" s="272">
        <v>3219836.15</v>
      </c>
      <c r="AF227" s="272">
        <v>3219836.15</v>
      </c>
      <c r="AG227" s="170">
        <f t="shared" si="78"/>
        <v>38638033.79999999</v>
      </c>
      <c r="AI227" s="279">
        <f t="shared" si="63"/>
        <v>3202.58</v>
      </c>
      <c r="AJ227" s="279">
        <f t="shared" si="63"/>
        <v>3202.58</v>
      </c>
      <c r="AK227" s="279">
        <f t="shared" si="63"/>
        <v>3202.58</v>
      </c>
      <c r="AL227" s="279">
        <f t="shared" si="63"/>
        <v>3202.58</v>
      </c>
      <c r="AM227" s="279">
        <f t="shared" si="63"/>
        <v>3202.58</v>
      </c>
      <c r="AN227" s="279">
        <f t="shared" si="63"/>
        <v>3211.21</v>
      </c>
      <c r="AO227" s="279">
        <f t="shared" si="81"/>
        <v>3219.84</v>
      </c>
      <c r="AP227" s="279">
        <f t="shared" si="81"/>
        <v>3219.84</v>
      </c>
      <c r="AQ227" s="279">
        <f t="shared" si="81"/>
        <v>3219.84</v>
      </c>
      <c r="AR227" s="279">
        <f t="shared" si="74"/>
        <v>3219.84</v>
      </c>
      <c r="AS227" s="279">
        <f t="shared" si="74"/>
        <v>3219.84</v>
      </c>
      <c r="AT227" s="279">
        <f t="shared" si="74"/>
        <v>3219.84</v>
      </c>
      <c r="AU227" s="280">
        <f t="shared" si="79"/>
        <v>38543.149999999994</v>
      </c>
      <c r="AV227" s="280">
        <f t="shared" si="64"/>
        <v>3219.84</v>
      </c>
      <c r="AW227" s="280">
        <f t="shared" si="64"/>
        <v>3219.84</v>
      </c>
      <c r="AX227" s="280">
        <f t="shared" si="64"/>
        <v>3219.84</v>
      </c>
      <c r="AY227" s="280">
        <f t="shared" si="59"/>
        <v>3219.84</v>
      </c>
      <c r="AZ227" s="280">
        <f t="shared" si="76"/>
        <v>3917.47</v>
      </c>
      <c r="BA227" s="280">
        <f t="shared" si="76"/>
        <v>3917.47</v>
      </c>
      <c r="BB227" s="280">
        <f t="shared" si="76"/>
        <v>3917.47</v>
      </c>
      <c r="BC227" s="280">
        <f t="shared" si="76"/>
        <v>3917.47</v>
      </c>
      <c r="BD227" s="280">
        <f t="shared" si="76"/>
        <v>3917.47</v>
      </c>
      <c r="BE227" s="280">
        <f t="shared" si="76"/>
        <v>3917.47</v>
      </c>
      <c r="BF227" s="280">
        <f t="shared" si="75"/>
        <v>3917.47</v>
      </c>
      <c r="BG227" s="280">
        <f t="shared" si="75"/>
        <v>3917.47</v>
      </c>
      <c r="BH227" s="280">
        <f t="shared" si="75"/>
        <v>3917.47</v>
      </c>
      <c r="BI227" s="280">
        <f t="shared" si="75"/>
        <v>3917.47</v>
      </c>
      <c r="BJ227" s="280">
        <f t="shared" si="75"/>
        <v>3917.47</v>
      </c>
      <c r="BK227" s="280">
        <f t="shared" si="75"/>
        <v>3917.47</v>
      </c>
      <c r="BL227" s="279">
        <f t="shared" si="80"/>
        <v>47009.640000000007</v>
      </c>
    </row>
    <row r="228" spans="1:66" x14ac:dyDescent="0.25">
      <c r="A228" s="268" t="s">
        <v>263</v>
      </c>
      <c r="B228" s="175">
        <v>1.1999999999999999E-2</v>
      </c>
      <c r="C228" s="294">
        <v>1.46E-2</v>
      </c>
      <c r="D228" s="272">
        <v>824923.38</v>
      </c>
      <c r="E228" s="272">
        <v>824923.38</v>
      </c>
      <c r="F228" s="272">
        <v>824923.38</v>
      </c>
      <c r="G228" s="272">
        <v>824923.38</v>
      </c>
      <c r="H228" s="272">
        <v>824923.38</v>
      </c>
      <c r="I228" s="272">
        <v>824923.38</v>
      </c>
      <c r="J228" s="272">
        <v>824923.38</v>
      </c>
      <c r="K228" s="272">
        <v>824923.38</v>
      </c>
      <c r="L228" s="272">
        <v>824923.38</v>
      </c>
      <c r="M228" s="272">
        <v>824923.38</v>
      </c>
      <c r="N228" s="272">
        <v>824923.38</v>
      </c>
      <c r="O228" s="272">
        <v>824923.38</v>
      </c>
      <c r="P228" s="272">
        <f t="shared" si="77"/>
        <v>9899080.5600000005</v>
      </c>
      <c r="Q228" s="272">
        <v>824923.38</v>
      </c>
      <c r="R228" s="272">
        <v>824923.38</v>
      </c>
      <c r="S228" s="272">
        <v>824923.38</v>
      </c>
      <c r="T228" s="272">
        <v>824923.38</v>
      </c>
      <c r="U228" s="272">
        <v>824923.38</v>
      </c>
      <c r="V228" s="272">
        <v>824923.38</v>
      </c>
      <c r="W228" s="272">
        <v>824923.38</v>
      </c>
      <c r="X228" s="272">
        <v>824923.38</v>
      </c>
      <c r="Y228" s="272">
        <v>824923.38</v>
      </c>
      <c r="Z228" s="272">
        <v>824923.38</v>
      </c>
      <c r="AA228" s="272">
        <v>824923.38</v>
      </c>
      <c r="AB228" s="272">
        <v>824923.38</v>
      </c>
      <c r="AC228" s="272">
        <v>824923.38</v>
      </c>
      <c r="AD228" s="272">
        <v>824923.38</v>
      </c>
      <c r="AE228" s="272">
        <v>824923.38</v>
      </c>
      <c r="AF228" s="272">
        <v>824923.38</v>
      </c>
      <c r="AG228" s="170">
        <f t="shared" si="78"/>
        <v>9899080.5600000005</v>
      </c>
      <c r="AI228" s="279">
        <f t="shared" si="63"/>
        <v>824.92</v>
      </c>
      <c r="AJ228" s="279">
        <f t="shared" si="63"/>
        <v>824.92</v>
      </c>
      <c r="AK228" s="279">
        <f t="shared" si="63"/>
        <v>824.92</v>
      </c>
      <c r="AL228" s="279">
        <f t="shared" si="63"/>
        <v>824.92</v>
      </c>
      <c r="AM228" s="279">
        <f t="shared" si="63"/>
        <v>824.92</v>
      </c>
      <c r="AN228" s="279">
        <f t="shared" si="63"/>
        <v>824.92</v>
      </c>
      <c r="AO228" s="279">
        <f t="shared" si="81"/>
        <v>824.92</v>
      </c>
      <c r="AP228" s="279">
        <f t="shared" si="81"/>
        <v>824.92</v>
      </c>
      <c r="AQ228" s="279">
        <f t="shared" si="81"/>
        <v>824.92</v>
      </c>
      <c r="AR228" s="279">
        <f t="shared" si="74"/>
        <v>824.92</v>
      </c>
      <c r="AS228" s="279">
        <f t="shared" si="74"/>
        <v>824.92</v>
      </c>
      <c r="AT228" s="279">
        <f t="shared" si="74"/>
        <v>824.92</v>
      </c>
      <c r="AU228" s="280">
        <f t="shared" si="79"/>
        <v>9899.0399999999991</v>
      </c>
      <c r="AV228" s="280">
        <f t="shared" si="64"/>
        <v>824.92</v>
      </c>
      <c r="AW228" s="280">
        <f t="shared" si="64"/>
        <v>824.92</v>
      </c>
      <c r="AX228" s="280">
        <f t="shared" si="64"/>
        <v>824.92</v>
      </c>
      <c r="AY228" s="280">
        <f t="shared" si="59"/>
        <v>824.92</v>
      </c>
      <c r="AZ228" s="280">
        <f t="shared" si="76"/>
        <v>1003.66</v>
      </c>
      <c r="BA228" s="280">
        <f t="shared" si="76"/>
        <v>1003.66</v>
      </c>
      <c r="BB228" s="280">
        <f t="shared" si="76"/>
        <v>1003.66</v>
      </c>
      <c r="BC228" s="280">
        <f t="shared" si="76"/>
        <v>1003.66</v>
      </c>
      <c r="BD228" s="280">
        <f t="shared" si="76"/>
        <v>1003.66</v>
      </c>
      <c r="BE228" s="280">
        <f t="shared" si="76"/>
        <v>1003.66</v>
      </c>
      <c r="BF228" s="280">
        <f t="shared" si="75"/>
        <v>1003.66</v>
      </c>
      <c r="BG228" s="280">
        <f t="shared" si="75"/>
        <v>1003.66</v>
      </c>
      <c r="BH228" s="280">
        <f t="shared" si="75"/>
        <v>1003.66</v>
      </c>
      <c r="BI228" s="280">
        <f t="shared" si="75"/>
        <v>1003.66</v>
      </c>
      <c r="BJ228" s="280">
        <f t="shared" si="75"/>
        <v>1003.66</v>
      </c>
      <c r="BK228" s="280">
        <f t="shared" si="75"/>
        <v>1003.66</v>
      </c>
      <c r="BL228" s="279">
        <f t="shared" si="80"/>
        <v>12043.92</v>
      </c>
      <c r="BN228" s="279">
        <f>BL228</f>
        <v>12043.92</v>
      </c>
    </row>
    <row r="229" spans="1:66" x14ac:dyDescent="0.25">
      <c r="A229" s="268" t="s">
        <v>264</v>
      </c>
      <c r="B229" s="175">
        <v>3.0300000000000001E-2</v>
      </c>
      <c r="C229" s="294">
        <v>2.2700000000000001E-2</v>
      </c>
      <c r="D229" s="272">
        <v>9992338.3000000007</v>
      </c>
      <c r="E229" s="272">
        <v>9868482.8200000003</v>
      </c>
      <c r="F229" s="272">
        <v>9751349.7699999996</v>
      </c>
      <c r="G229" s="272">
        <v>9788721.75</v>
      </c>
      <c r="H229" s="272">
        <v>9826093.7300000004</v>
      </c>
      <c r="I229" s="272">
        <v>9931344.8100000005</v>
      </c>
      <c r="J229" s="272">
        <v>10054461.385000002</v>
      </c>
      <c r="K229" s="272">
        <v>10155720.74</v>
      </c>
      <c r="L229" s="272">
        <v>10265606.004999999</v>
      </c>
      <c r="M229" s="272">
        <v>10292097.42</v>
      </c>
      <c r="N229" s="272">
        <v>10292097.42</v>
      </c>
      <c r="O229" s="272">
        <v>10383851.99</v>
      </c>
      <c r="P229" s="272">
        <f t="shared" si="77"/>
        <v>120602166.14</v>
      </c>
      <c r="Q229" s="272">
        <v>10475606.560000001</v>
      </c>
      <c r="R229" s="272">
        <v>10475606.560000001</v>
      </c>
      <c r="S229" s="272">
        <v>10509912.860000001</v>
      </c>
      <c r="T229" s="272">
        <v>11309880.699999999</v>
      </c>
      <c r="U229" s="272">
        <v>12075542.24</v>
      </c>
      <c r="V229" s="272">
        <v>12091170.870000001</v>
      </c>
      <c r="W229" s="272">
        <v>12106799.5</v>
      </c>
      <c r="X229" s="272">
        <v>12155461.425000001</v>
      </c>
      <c r="Y229" s="272">
        <v>12204123.35</v>
      </c>
      <c r="Z229" s="272">
        <v>12204123.35</v>
      </c>
      <c r="AA229" s="272">
        <v>12204123.35</v>
      </c>
      <c r="AB229" s="272">
        <v>12234095.75</v>
      </c>
      <c r="AC229" s="272">
        <v>12264068.15</v>
      </c>
      <c r="AD229" s="272">
        <v>12264068.15</v>
      </c>
      <c r="AE229" s="272">
        <v>12312033.65</v>
      </c>
      <c r="AF229" s="272">
        <v>12354477.755000001</v>
      </c>
      <c r="AG229" s="170">
        <f t="shared" si="78"/>
        <v>146470087.54000002</v>
      </c>
      <c r="AI229" s="279">
        <f t="shared" si="63"/>
        <v>25230.65</v>
      </c>
      <c r="AJ229" s="279">
        <f t="shared" si="63"/>
        <v>24917.919999999998</v>
      </c>
      <c r="AK229" s="279">
        <f t="shared" si="63"/>
        <v>24622.16</v>
      </c>
      <c r="AL229" s="279">
        <f t="shared" si="63"/>
        <v>24716.52</v>
      </c>
      <c r="AM229" s="279">
        <f t="shared" si="63"/>
        <v>24810.89</v>
      </c>
      <c r="AN229" s="279">
        <f t="shared" si="63"/>
        <v>25076.65</v>
      </c>
      <c r="AO229" s="279">
        <f t="shared" si="81"/>
        <v>25387.51</v>
      </c>
      <c r="AP229" s="279">
        <f t="shared" si="81"/>
        <v>25643.19</v>
      </c>
      <c r="AQ229" s="279">
        <f t="shared" si="81"/>
        <v>25920.66</v>
      </c>
      <c r="AR229" s="279">
        <f t="shared" si="74"/>
        <v>25987.55</v>
      </c>
      <c r="AS229" s="279">
        <f t="shared" si="74"/>
        <v>25987.55</v>
      </c>
      <c r="AT229" s="279">
        <f t="shared" si="74"/>
        <v>26219.23</v>
      </c>
      <c r="AU229" s="280">
        <f t="shared" si="79"/>
        <v>304520.48</v>
      </c>
      <c r="AV229" s="280">
        <f t="shared" si="64"/>
        <v>26450.91</v>
      </c>
      <c r="AW229" s="280">
        <f t="shared" si="64"/>
        <v>26450.91</v>
      </c>
      <c r="AX229" s="280">
        <f t="shared" si="64"/>
        <v>26537.53</v>
      </c>
      <c r="AY229" s="280">
        <f t="shared" si="59"/>
        <v>28557.45</v>
      </c>
      <c r="AZ229" s="280">
        <f t="shared" si="76"/>
        <v>22842.9</v>
      </c>
      <c r="BA229" s="280">
        <f t="shared" si="76"/>
        <v>22872.46</v>
      </c>
      <c r="BB229" s="280">
        <f t="shared" si="76"/>
        <v>22902.03</v>
      </c>
      <c r="BC229" s="280">
        <f t="shared" si="76"/>
        <v>22994.080000000002</v>
      </c>
      <c r="BD229" s="280">
        <f t="shared" si="76"/>
        <v>23086.13</v>
      </c>
      <c r="BE229" s="280">
        <f t="shared" si="76"/>
        <v>23086.13</v>
      </c>
      <c r="BF229" s="280">
        <f t="shared" si="75"/>
        <v>23086.13</v>
      </c>
      <c r="BG229" s="280">
        <f t="shared" si="75"/>
        <v>23142.83</v>
      </c>
      <c r="BH229" s="280">
        <f t="shared" si="75"/>
        <v>23199.53</v>
      </c>
      <c r="BI229" s="280">
        <f t="shared" si="75"/>
        <v>23199.53</v>
      </c>
      <c r="BJ229" s="280">
        <f t="shared" si="75"/>
        <v>23290.26</v>
      </c>
      <c r="BK229" s="280">
        <f t="shared" si="75"/>
        <v>23370.55</v>
      </c>
      <c r="BL229" s="279">
        <f t="shared" si="80"/>
        <v>277072.56</v>
      </c>
    </row>
    <row r="230" spans="1:66" x14ac:dyDescent="0.25">
      <c r="A230" s="268" t="s">
        <v>265</v>
      </c>
      <c r="B230" s="175">
        <v>0</v>
      </c>
      <c r="C230" s="175">
        <v>0</v>
      </c>
      <c r="D230" s="272">
        <v>45689.51</v>
      </c>
      <c r="E230" s="272">
        <v>45689.51</v>
      </c>
      <c r="F230" s="272">
        <v>45689.51</v>
      </c>
      <c r="G230" s="272">
        <v>45689.51</v>
      </c>
      <c r="H230" s="272">
        <v>22844.76</v>
      </c>
      <c r="I230" s="272">
        <v>0</v>
      </c>
      <c r="J230" s="272">
        <v>0</v>
      </c>
      <c r="K230" s="272">
        <v>0</v>
      </c>
      <c r="L230" s="272">
        <v>0</v>
      </c>
      <c r="M230" s="272">
        <v>0</v>
      </c>
      <c r="N230" s="272">
        <v>0</v>
      </c>
      <c r="O230" s="272">
        <v>0</v>
      </c>
      <c r="P230" s="272">
        <f t="shared" si="77"/>
        <v>205602.80000000002</v>
      </c>
      <c r="Q230" s="272">
        <v>0</v>
      </c>
      <c r="R230" s="272">
        <v>0</v>
      </c>
      <c r="S230" s="272">
        <v>0</v>
      </c>
      <c r="T230" s="272">
        <v>0</v>
      </c>
      <c r="U230" s="272">
        <v>0</v>
      </c>
      <c r="V230" s="272">
        <v>0</v>
      </c>
      <c r="W230" s="272">
        <v>0</v>
      </c>
      <c r="X230" s="272">
        <v>0</v>
      </c>
      <c r="Y230" s="272">
        <v>0</v>
      </c>
      <c r="Z230" s="272">
        <v>0</v>
      </c>
      <c r="AA230" s="272">
        <v>0</v>
      </c>
      <c r="AB230" s="272">
        <v>-22844.755000000001</v>
      </c>
      <c r="AC230" s="272">
        <v>-45689.51</v>
      </c>
      <c r="AD230" s="272">
        <v>-45689.51</v>
      </c>
      <c r="AE230" s="272">
        <v>-45689.51</v>
      </c>
      <c r="AF230" s="272">
        <v>-45689.51</v>
      </c>
      <c r="AG230" s="170">
        <f t="shared" si="78"/>
        <v>-205602.79500000001</v>
      </c>
      <c r="AI230" s="279">
        <f t="shared" si="63"/>
        <v>0</v>
      </c>
      <c r="AJ230" s="279">
        <f t="shared" si="63"/>
        <v>0</v>
      </c>
      <c r="AK230" s="279">
        <f t="shared" si="63"/>
        <v>0</v>
      </c>
      <c r="AL230" s="279">
        <f t="shared" si="63"/>
        <v>0</v>
      </c>
      <c r="AM230" s="279">
        <f t="shared" si="63"/>
        <v>0</v>
      </c>
      <c r="AN230" s="279">
        <f t="shared" si="63"/>
        <v>0</v>
      </c>
      <c r="AO230" s="279">
        <f t="shared" si="81"/>
        <v>0</v>
      </c>
      <c r="AP230" s="279">
        <f t="shared" si="81"/>
        <v>0</v>
      </c>
      <c r="AQ230" s="279">
        <f t="shared" si="81"/>
        <v>0</v>
      </c>
      <c r="AR230" s="279">
        <f t="shared" si="74"/>
        <v>0</v>
      </c>
      <c r="AS230" s="279">
        <f t="shared" si="74"/>
        <v>0</v>
      </c>
      <c r="AT230" s="279">
        <f t="shared" si="74"/>
        <v>0</v>
      </c>
      <c r="AU230" s="280">
        <f t="shared" si="79"/>
        <v>0</v>
      </c>
      <c r="AV230" s="280">
        <f t="shared" si="64"/>
        <v>0</v>
      </c>
      <c r="AW230" s="280">
        <f t="shared" si="64"/>
        <v>0</v>
      </c>
      <c r="AX230" s="280">
        <f t="shared" si="64"/>
        <v>0</v>
      </c>
      <c r="AY230" s="280">
        <f t="shared" si="59"/>
        <v>0</v>
      </c>
      <c r="AZ230" s="280">
        <f t="shared" si="76"/>
        <v>0</v>
      </c>
      <c r="BA230" s="280">
        <f t="shared" si="76"/>
        <v>0</v>
      </c>
      <c r="BB230" s="280">
        <f t="shared" si="76"/>
        <v>0</v>
      </c>
      <c r="BC230" s="280">
        <f t="shared" si="76"/>
        <v>0</v>
      </c>
      <c r="BD230" s="280">
        <f t="shared" si="76"/>
        <v>0</v>
      </c>
      <c r="BE230" s="280">
        <f t="shared" si="76"/>
        <v>0</v>
      </c>
      <c r="BF230" s="280">
        <f t="shared" si="75"/>
        <v>0</v>
      </c>
      <c r="BG230" s="280">
        <f t="shared" si="75"/>
        <v>0</v>
      </c>
      <c r="BH230" s="280">
        <f t="shared" si="75"/>
        <v>0</v>
      </c>
      <c r="BI230" s="280">
        <f t="shared" si="75"/>
        <v>0</v>
      </c>
      <c r="BJ230" s="280">
        <f t="shared" si="75"/>
        <v>0</v>
      </c>
      <c r="BK230" s="280">
        <f t="shared" si="75"/>
        <v>0</v>
      </c>
      <c r="BL230" s="279">
        <f t="shared" si="80"/>
        <v>0</v>
      </c>
    </row>
    <row r="231" spans="1:66" x14ac:dyDescent="0.25">
      <c r="A231" s="268" t="s">
        <v>654</v>
      </c>
      <c r="B231" s="175">
        <v>0</v>
      </c>
      <c r="C231" s="175">
        <v>0</v>
      </c>
      <c r="D231" s="272">
        <v>22250.26</v>
      </c>
      <c r="E231" s="272">
        <v>22250.26</v>
      </c>
      <c r="F231" s="272">
        <v>22250.26</v>
      </c>
      <c r="G231" s="272">
        <v>22250.26</v>
      </c>
      <c r="H231" s="272">
        <v>11125.13</v>
      </c>
      <c r="I231" s="272">
        <v>0</v>
      </c>
      <c r="J231" s="272">
        <v>0</v>
      </c>
      <c r="K231" s="272">
        <v>0</v>
      </c>
      <c r="L231" s="272">
        <v>0</v>
      </c>
      <c r="M231" s="272">
        <v>0</v>
      </c>
      <c r="N231" s="272">
        <v>0</v>
      </c>
      <c r="O231" s="272">
        <v>0</v>
      </c>
      <c r="P231" s="272">
        <f t="shared" si="77"/>
        <v>100126.17</v>
      </c>
      <c r="Q231" s="272">
        <v>0</v>
      </c>
      <c r="R231" s="272">
        <v>0</v>
      </c>
      <c r="S231" s="272">
        <v>0</v>
      </c>
      <c r="T231" s="272">
        <v>0</v>
      </c>
      <c r="U231" s="272">
        <v>0</v>
      </c>
      <c r="V231" s="272">
        <v>0</v>
      </c>
      <c r="W231" s="272">
        <v>0</v>
      </c>
      <c r="X231" s="272">
        <v>0</v>
      </c>
      <c r="Y231" s="272">
        <v>0</v>
      </c>
      <c r="Z231" s="272">
        <v>0</v>
      </c>
      <c r="AA231" s="272">
        <v>0</v>
      </c>
      <c r="AB231" s="272">
        <v>-11125.13</v>
      </c>
      <c r="AC231" s="272">
        <v>-22250.26</v>
      </c>
      <c r="AD231" s="272">
        <v>-22250.26</v>
      </c>
      <c r="AE231" s="272">
        <v>-22250.26</v>
      </c>
      <c r="AF231" s="272">
        <v>-22250.26</v>
      </c>
      <c r="AG231" s="170">
        <f t="shared" si="78"/>
        <v>-100126.16999999998</v>
      </c>
      <c r="AI231" s="279">
        <f t="shared" si="63"/>
        <v>0</v>
      </c>
      <c r="AJ231" s="279">
        <f t="shared" si="63"/>
        <v>0</v>
      </c>
      <c r="AK231" s="279">
        <f t="shared" si="63"/>
        <v>0</v>
      </c>
      <c r="AL231" s="279">
        <f t="shared" si="63"/>
        <v>0</v>
      </c>
      <c r="AM231" s="279">
        <f t="shared" si="63"/>
        <v>0</v>
      </c>
      <c r="AN231" s="279">
        <f t="shared" si="63"/>
        <v>0</v>
      </c>
      <c r="AO231" s="279">
        <f t="shared" si="81"/>
        <v>0</v>
      </c>
      <c r="AP231" s="279">
        <f t="shared" si="81"/>
        <v>0</v>
      </c>
      <c r="AQ231" s="279">
        <f t="shared" si="81"/>
        <v>0</v>
      </c>
      <c r="AR231" s="279">
        <f t="shared" si="74"/>
        <v>0</v>
      </c>
      <c r="AS231" s="279">
        <f t="shared" si="74"/>
        <v>0</v>
      </c>
      <c r="AT231" s="279">
        <f t="shared" si="74"/>
        <v>0</v>
      </c>
      <c r="AU231" s="280">
        <f t="shared" si="79"/>
        <v>0</v>
      </c>
      <c r="AV231" s="280">
        <f t="shared" si="64"/>
        <v>0</v>
      </c>
      <c r="AW231" s="280">
        <f t="shared" si="64"/>
        <v>0</v>
      </c>
      <c r="AX231" s="280">
        <f t="shared" si="64"/>
        <v>0</v>
      </c>
      <c r="AY231" s="280">
        <f t="shared" si="59"/>
        <v>0</v>
      </c>
      <c r="AZ231" s="280">
        <f t="shared" si="76"/>
        <v>0</v>
      </c>
      <c r="BA231" s="280">
        <f t="shared" si="76"/>
        <v>0</v>
      </c>
      <c r="BB231" s="280">
        <f t="shared" si="76"/>
        <v>0</v>
      </c>
      <c r="BC231" s="280">
        <f t="shared" si="76"/>
        <v>0</v>
      </c>
      <c r="BD231" s="280">
        <f t="shared" si="76"/>
        <v>0</v>
      </c>
      <c r="BE231" s="280">
        <f t="shared" si="76"/>
        <v>0</v>
      </c>
      <c r="BF231" s="280">
        <f t="shared" si="75"/>
        <v>0</v>
      </c>
      <c r="BG231" s="280">
        <f t="shared" si="75"/>
        <v>0</v>
      </c>
      <c r="BH231" s="280">
        <f t="shared" si="75"/>
        <v>0</v>
      </c>
      <c r="BI231" s="280">
        <f t="shared" si="75"/>
        <v>0</v>
      </c>
      <c r="BJ231" s="280">
        <f t="shared" si="75"/>
        <v>0</v>
      </c>
      <c r="BK231" s="280">
        <f t="shared" si="75"/>
        <v>0</v>
      </c>
      <c r="BL231" s="279">
        <f t="shared" si="80"/>
        <v>0</v>
      </c>
    </row>
    <row r="232" spans="1:66" x14ac:dyDescent="0.25">
      <c r="A232" s="268" t="s">
        <v>266</v>
      </c>
      <c r="B232" s="175">
        <v>0</v>
      </c>
      <c r="C232" s="175">
        <v>0</v>
      </c>
      <c r="D232" s="272">
        <v>371296.87</v>
      </c>
      <c r="E232" s="272">
        <v>371296.87</v>
      </c>
      <c r="F232" s="272">
        <v>371296.87</v>
      </c>
      <c r="G232" s="272">
        <v>371296.87</v>
      </c>
      <c r="H232" s="272">
        <v>185648.44</v>
      </c>
      <c r="I232" s="272">
        <v>0</v>
      </c>
      <c r="J232" s="272">
        <v>0</v>
      </c>
      <c r="K232" s="272">
        <v>0</v>
      </c>
      <c r="L232" s="272">
        <v>0</v>
      </c>
      <c r="M232" s="272">
        <v>0</v>
      </c>
      <c r="N232" s="272">
        <v>0</v>
      </c>
      <c r="O232" s="272">
        <v>0</v>
      </c>
      <c r="P232" s="272">
        <f t="shared" si="77"/>
        <v>1670835.92</v>
      </c>
      <c r="Q232" s="272">
        <v>0</v>
      </c>
      <c r="R232" s="272">
        <v>0</v>
      </c>
      <c r="S232" s="272">
        <v>0</v>
      </c>
      <c r="T232" s="272">
        <v>0</v>
      </c>
      <c r="U232" s="272">
        <v>0</v>
      </c>
      <c r="V232" s="272">
        <v>0</v>
      </c>
      <c r="W232" s="272">
        <v>0</v>
      </c>
      <c r="X232" s="272">
        <v>0</v>
      </c>
      <c r="Y232" s="272">
        <v>0</v>
      </c>
      <c r="Z232" s="272">
        <v>0</v>
      </c>
      <c r="AA232" s="272">
        <v>0</v>
      </c>
      <c r="AB232" s="272">
        <v>-185648.435</v>
      </c>
      <c r="AC232" s="272">
        <v>-371296.87</v>
      </c>
      <c r="AD232" s="272">
        <v>-371296.87</v>
      </c>
      <c r="AE232" s="272">
        <v>-371296.87</v>
      </c>
      <c r="AF232" s="272">
        <v>-371296.87</v>
      </c>
      <c r="AG232" s="170">
        <f t="shared" si="78"/>
        <v>-1670835.915</v>
      </c>
      <c r="AI232" s="279">
        <f t="shared" si="63"/>
        <v>0</v>
      </c>
      <c r="AJ232" s="279">
        <f t="shared" si="63"/>
        <v>0</v>
      </c>
      <c r="AK232" s="279">
        <f t="shared" si="63"/>
        <v>0</v>
      </c>
      <c r="AL232" s="279">
        <f t="shared" si="63"/>
        <v>0</v>
      </c>
      <c r="AM232" s="279">
        <f t="shared" si="63"/>
        <v>0</v>
      </c>
      <c r="AN232" s="279">
        <f t="shared" si="63"/>
        <v>0</v>
      </c>
      <c r="AO232" s="279">
        <f t="shared" si="81"/>
        <v>0</v>
      </c>
      <c r="AP232" s="279">
        <f t="shared" si="81"/>
        <v>0</v>
      </c>
      <c r="AQ232" s="279">
        <f t="shared" si="81"/>
        <v>0</v>
      </c>
      <c r="AR232" s="279">
        <f t="shared" si="74"/>
        <v>0</v>
      </c>
      <c r="AS232" s="279">
        <f t="shared" si="74"/>
        <v>0</v>
      </c>
      <c r="AT232" s="279">
        <f t="shared" si="74"/>
        <v>0</v>
      </c>
      <c r="AU232" s="280">
        <f t="shared" si="79"/>
        <v>0</v>
      </c>
      <c r="AV232" s="280">
        <f t="shared" si="64"/>
        <v>0</v>
      </c>
      <c r="AW232" s="280">
        <f t="shared" si="64"/>
        <v>0</v>
      </c>
      <c r="AX232" s="280">
        <f t="shared" si="64"/>
        <v>0</v>
      </c>
      <c r="AY232" s="280">
        <f t="shared" si="59"/>
        <v>0</v>
      </c>
      <c r="AZ232" s="280">
        <f t="shared" si="76"/>
        <v>0</v>
      </c>
      <c r="BA232" s="280">
        <f t="shared" si="76"/>
        <v>0</v>
      </c>
      <c r="BB232" s="280">
        <f t="shared" si="76"/>
        <v>0</v>
      </c>
      <c r="BC232" s="280">
        <f t="shared" si="76"/>
        <v>0</v>
      </c>
      <c r="BD232" s="280">
        <f t="shared" si="76"/>
        <v>0</v>
      </c>
      <c r="BE232" s="280">
        <f t="shared" si="76"/>
        <v>0</v>
      </c>
      <c r="BF232" s="280">
        <f t="shared" si="75"/>
        <v>0</v>
      </c>
      <c r="BG232" s="280">
        <f t="shared" si="75"/>
        <v>0</v>
      </c>
      <c r="BH232" s="280">
        <f t="shared" si="75"/>
        <v>0</v>
      </c>
      <c r="BI232" s="280">
        <f t="shared" si="75"/>
        <v>0</v>
      </c>
      <c r="BJ232" s="280">
        <f t="shared" si="75"/>
        <v>0</v>
      </c>
      <c r="BK232" s="280">
        <f t="shared" si="75"/>
        <v>0</v>
      </c>
      <c r="BL232" s="279">
        <f t="shared" si="80"/>
        <v>0</v>
      </c>
    </row>
    <row r="233" spans="1:66" x14ac:dyDescent="0.25">
      <c r="A233" s="268" t="s">
        <v>655</v>
      </c>
      <c r="B233" s="175">
        <v>0</v>
      </c>
      <c r="C233" s="175">
        <v>0</v>
      </c>
      <c r="D233" s="272">
        <v>0</v>
      </c>
      <c r="E233" s="272">
        <v>0</v>
      </c>
      <c r="F233" s="272">
        <v>0</v>
      </c>
      <c r="G233" s="272">
        <v>0</v>
      </c>
      <c r="H233" s="272">
        <v>0</v>
      </c>
      <c r="I233" s="272">
        <v>0</v>
      </c>
      <c r="J233" s="272">
        <v>0</v>
      </c>
      <c r="K233" s="272">
        <v>0</v>
      </c>
      <c r="L233" s="272">
        <v>0</v>
      </c>
      <c r="M233" s="272">
        <v>0</v>
      </c>
      <c r="N233" s="272">
        <v>0</v>
      </c>
      <c r="O233" s="272">
        <v>0</v>
      </c>
      <c r="P233" s="272">
        <f t="shared" si="77"/>
        <v>0</v>
      </c>
      <c r="Q233" s="272">
        <v>0</v>
      </c>
      <c r="R233" s="272">
        <v>0</v>
      </c>
      <c r="S233" s="272">
        <v>0</v>
      </c>
      <c r="T233" s="272">
        <v>0</v>
      </c>
      <c r="U233" s="272">
        <v>0</v>
      </c>
      <c r="V233" s="272">
        <v>0</v>
      </c>
      <c r="W233" s="272">
        <v>0</v>
      </c>
      <c r="X233" s="272">
        <v>0</v>
      </c>
      <c r="Y233" s="272">
        <v>0</v>
      </c>
      <c r="Z233" s="272">
        <v>0</v>
      </c>
      <c r="AA233" s="272">
        <v>0</v>
      </c>
      <c r="AB233" s="272">
        <v>0</v>
      </c>
      <c r="AC233" s="272">
        <v>0</v>
      </c>
      <c r="AD233" s="272">
        <v>0</v>
      </c>
      <c r="AE233" s="272">
        <v>0</v>
      </c>
      <c r="AF233" s="272">
        <v>0</v>
      </c>
      <c r="AG233" s="170">
        <f t="shared" si="78"/>
        <v>0</v>
      </c>
      <c r="AI233" s="279">
        <f t="shared" si="63"/>
        <v>0</v>
      </c>
      <c r="AJ233" s="279">
        <f t="shared" si="63"/>
        <v>0</v>
      </c>
      <c r="AK233" s="279">
        <f t="shared" si="63"/>
        <v>0</v>
      </c>
      <c r="AL233" s="279">
        <f t="shared" si="63"/>
        <v>0</v>
      </c>
      <c r="AM233" s="279">
        <f t="shared" si="63"/>
        <v>0</v>
      </c>
      <c r="AN233" s="279">
        <f t="shared" si="63"/>
        <v>0</v>
      </c>
      <c r="AO233" s="279">
        <f t="shared" si="81"/>
        <v>0</v>
      </c>
      <c r="AP233" s="279">
        <f t="shared" si="81"/>
        <v>0</v>
      </c>
      <c r="AQ233" s="279">
        <f t="shared" si="81"/>
        <v>0</v>
      </c>
      <c r="AR233" s="279">
        <f t="shared" si="74"/>
        <v>0</v>
      </c>
      <c r="AS233" s="279">
        <f t="shared" si="74"/>
        <v>0</v>
      </c>
      <c r="AT233" s="279">
        <f t="shared" si="74"/>
        <v>0</v>
      </c>
      <c r="AU233" s="280">
        <f t="shared" si="79"/>
        <v>0</v>
      </c>
      <c r="AV233" s="280">
        <f t="shared" si="64"/>
        <v>0</v>
      </c>
      <c r="AW233" s="280">
        <f t="shared" si="64"/>
        <v>0</v>
      </c>
      <c r="AX233" s="280">
        <f t="shared" si="64"/>
        <v>0</v>
      </c>
      <c r="AY233" s="280">
        <f t="shared" si="59"/>
        <v>0</v>
      </c>
      <c r="AZ233" s="280">
        <f t="shared" si="76"/>
        <v>0</v>
      </c>
      <c r="BA233" s="280">
        <f t="shared" si="76"/>
        <v>0</v>
      </c>
      <c r="BB233" s="280">
        <f t="shared" si="76"/>
        <v>0</v>
      </c>
      <c r="BC233" s="280">
        <f t="shared" si="76"/>
        <v>0</v>
      </c>
      <c r="BD233" s="280">
        <f t="shared" si="76"/>
        <v>0</v>
      </c>
      <c r="BE233" s="280">
        <f t="shared" si="76"/>
        <v>0</v>
      </c>
      <c r="BF233" s="280">
        <f t="shared" si="75"/>
        <v>0</v>
      </c>
      <c r="BG233" s="280">
        <f t="shared" si="75"/>
        <v>0</v>
      </c>
      <c r="BH233" s="280">
        <f t="shared" si="75"/>
        <v>0</v>
      </c>
      <c r="BI233" s="280">
        <f t="shared" si="75"/>
        <v>0</v>
      </c>
      <c r="BJ233" s="280">
        <f t="shared" si="75"/>
        <v>0</v>
      </c>
      <c r="BK233" s="280">
        <f t="shared" si="75"/>
        <v>0</v>
      </c>
      <c r="BL233" s="279">
        <f t="shared" si="80"/>
        <v>0</v>
      </c>
    </row>
    <row r="234" spans="1:66" x14ac:dyDescent="0.25">
      <c r="A234" s="268" t="s">
        <v>656</v>
      </c>
      <c r="B234" s="175">
        <v>0</v>
      </c>
      <c r="C234" s="175">
        <v>0</v>
      </c>
      <c r="D234" s="272">
        <v>0</v>
      </c>
      <c r="E234" s="272">
        <v>0</v>
      </c>
      <c r="F234" s="272">
        <v>0</v>
      </c>
      <c r="G234" s="272">
        <v>0</v>
      </c>
      <c r="H234" s="272">
        <v>0</v>
      </c>
      <c r="I234" s="272">
        <v>0</v>
      </c>
      <c r="J234" s="272">
        <v>0</v>
      </c>
      <c r="K234" s="272">
        <v>0</v>
      </c>
      <c r="L234" s="272">
        <v>0</v>
      </c>
      <c r="M234" s="272">
        <v>0</v>
      </c>
      <c r="N234" s="272">
        <v>0</v>
      </c>
      <c r="O234" s="272">
        <v>0</v>
      </c>
      <c r="P234" s="272">
        <f t="shared" si="77"/>
        <v>0</v>
      </c>
      <c r="Q234" s="272">
        <v>0</v>
      </c>
      <c r="R234" s="272">
        <v>0</v>
      </c>
      <c r="S234" s="272">
        <v>0</v>
      </c>
      <c r="T234" s="272">
        <v>0</v>
      </c>
      <c r="U234" s="272">
        <v>0</v>
      </c>
      <c r="V234" s="272">
        <v>0</v>
      </c>
      <c r="W234" s="272">
        <v>0</v>
      </c>
      <c r="X234" s="272">
        <v>0</v>
      </c>
      <c r="Y234" s="272">
        <v>0</v>
      </c>
      <c r="Z234" s="272">
        <v>0</v>
      </c>
      <c r="AA234" s="272">
        <v>0</v>
      </c>
      <c r="AB234" s="272">
        <v>0</v>
      </c>
      <c r="AC234" s="272">
        <v>0</v>
      </c>
      <c r="AD234" s="272">
        <v>0</v>
      </c>
      <c r="AE234" s="272">
        <v>0</v>
      </c>
      <c r="AF234" s="272">
        <v>0</v>
      </c>
      <c r="AG234" s="170">
        <f t="shared" si="78"/>
        <v>0</v>
      </c>
      <c r="AI234" s="279">
        <f t="shared" si="63"/>
        <v>0</v>
      </c>
      <c r="AJ234" s="279">
        <f t="shared" si="63"/>
        <v>0</v>
      </c>
      <c r="AK234" s="279">
        <f t="shared" si="63"/>
        <v>0</v>
      </c>
      <c r="AL234" s="279">
        <f t="shared" si="63"/>
        <v>0</v>
      </c>
      <c r="AM234" s="279">
        <f t="shared" si="63"/>
        <v>0</v>
      </c>
      <c r="AN234" s="279">
        <f t="shared" si="63"/>
        <v>0</v>
      </c>
      <c r="AO234" s="279">
        <f t="shared" si="81"/>
        <v>0</v>
      </c>
      <c r="AP234" s="279">
        <f t="shared" si="81"/>
        <v>0</v>
      </c>
      <c r="AQ234" s="279">
        <f t="shared" si="81"/>
        <v>0</v>
      </c>
      <c r="AR234" s="279">
        <f t="shared" si="74"/>
        <v>0</v>
      </c>
      <c r="AS234" s="279">
        <f t="shared" si="74"/>
        <v>0</v>
      </c>
      <c r="AT234" s="279">
        <f t="shared" si="74"/>
        <v>0</v>
      </c>
      <c r="AU234" s="280">
        <f t="shared" si="79"/>
        <v>0</v>
      </c>
      <c r="AV234" s="280">
        <f t="shared" si="64"/>
        <v>0</v>
      </c>
      <c r="AW234" s="280">
        <f t="shared" si="64"/>
        <v>0</v>
      </c>
      <c r="AX234" s="280">
        <f t="shared" si="64"/>
        <v>0</v>
      </c>
      <c r="AY234" s="280">
        <f t="shared" si="59"/>
        <v>0</v>
      </c>
      <c r="AZ234" s="280">
        <f t="shared" si="76"/>
        <v>0</v>
      </c>
      <c r="BA234" s="280">
        <f t="shared" si="76"/>
        <v>0</v>
      </c>
      <c r="BB234" s="280">
        <f t="shared" si="76"/>
        <v>0</v>
      </c>
      <c r="BC234" s="280">
        <f t="shared" si="76"/>
        <v>0</v>
      </c>
      <c r="BD234" s="280">
        <f t="shared" si="76"/>
        <v>0</v>
      </c>
      <c r="BE234" s="280">
        <f t="shared" si="76"/>
        <v>0</v>
      </c>
      <c r="BF234" s="280">
        <f t="shared" si="75"/>
        <v>0</v>
      </c>
      <c r="BG234" s="280">
        <f t="shared" si="75"/>
        <v>0</v>
      </c>
      <c r="BH234" s="280">
        <f t="shared" si="75"/>
        <v>0</v>
      </c>
      <c r="BI234" s="280">
        <f t="shared" ref="BI234:BK297" si="82">ROUND(AD234*$C234/12,2)</f>
        <v>0</v>
      </c>
      <c r="BJ234" s="280">
        <f t="shared" si="82"/>
        <v>0</v>
      </c>
      <c r="BK234" s="280">
        <f t="shared" si="82"/>
        <v>0</v>
      </c>
      <c r="BL234" s="279">
        <f t="shared" si="80"/>
        <v>0</v>
      </c>
    </row>
    <row r="235" spans="1:66" x14ac:dyDescent="0.25">
      <c r="A235" s="268" t="s">
        <v>267</v>
      </c>
      <c r="B235" s="175">
        <v>3.0399999999999996E-2</v>
      </c>
      <c r="C235" s="175">
        <v>3.4599999999999999E-2</v>
      </c>
      <c r="D235" s="272">
        <v>3688912.98</v>
      </c>
      <c r="E235" s="272">
        <v>3688912.98</v>
      </c>
      <c r="F235" s="272">
        <v>3688912.98</v>
      </c>
      <c r="G235" s="272">
        <v>3688912.98</v>
      </c>
      <c r="H235" s="272">
        <v>3702599.15</v>
      </c>
      <c r="I235" s="272">
        <v>3723719.27</v>
      </c>
      <c r="J235" s="272">
        <v>3889492.1549999998</v>
      </c>
      <c r="K235" s="272">
        <v>4074606.08</v>
      </c>
      <c r="L235" s="272">
        <v>4101381.08</v>
      </c>
      <c r="M235" s="272">
        <v>4101381.08</v>
      </c>
      <c r="N235" s="272">
        <v>4101381.08</v>
      </c>
      <c r="O235" s="272">
        <v>4101381.08</v>
      </c>
      <c r="P235" s="272">
        <f t="shared" si="77"/>
        <v>46551592.894999996</v>
      </c>
      <c r="Q235" s="272">
        <v>4101381.08</v>
      </c>
      <c r="R235" s="272">
        <v>4101381.08</v>
      </c>
      <c r="S235" s="272">
        <v>4101381.08</v>
      </c>
      <c r="T235" s="272">
        <v>4204738.8150000004</v>
      </c>
      <c r="U235" s="272">
        <v>4342785.2749999994</v>
      </c>
      <c r="V235" s="272">
        <v>4395354.7850000001</v>
      </c>
      <c r="W235" s="272">
        <v>4413235.57</v>
      </c>
      <c r="X235" s="272">
        <v>4504842.665</v>
      </c>
      <c r="Y235" s="272">
        <v>4596449.7600000007</v>
      </c>
      <c r="Z235" s="272">
        <v>4803240.99</v>
      </c>
      <c r="AA235" s="272">
        <v>5010032.2200000007</v>
      </c>
      <c r="AB235" s="272">
        <v>5041532.2200000007</v>
      </c>
      <c r="AC235" s="272">
        <v>5073032.2200000007</v>
      </c>
      <c r="AD235" s="272">
        <v>5073032.2200000007</v>
      </c>
      <c r="AE235" s="272">
        <v>5113072.4050000003</v>
      </c>
      <c r="AF235" s="272">
        <v>5175591.290000001</v>
      </c>
      <c r="AG235" s="170">
        <f t="shared" si="78"/>
        <v>57542201.619999997</v>
      </c>
      <c r="AI235" s="279">
        <f t="shared" si="63"/>
        <v>9345.25</v>
      </c>
      <c r="AJ235" s="279">
        <f t="shared" si="63"/>
        <v>9345.25</v>
      </c>
      <c r="AK235" s="279">
        <f t="shared" si="63"/>
        <v>9345.25</v>
      </c>
      <c r="AL235" s="279">
        <f t="shared" si="63"/>
        <v>9345.25</v>
      </c>
      <c r="AM235" s="279">
        <f t="shared" si="63"/>
        <v>9379.92</v>
      </c>
      <c r="AN235" s="279">
        <f t="shared" si="63"/>
        <v>9433.42</v>
      </c>
      <c r="AO235" s="279">
        <f t="shared" si="81"/>
        <v>9853.3799999999992</v>
      </c>
      <c r="AP235" s="279">
        <f t="shared" si="81"/>
        <v>10322.34</v>
      </c>
      <c r="AQ235" s="279">
        <f t="shared" si="81"/>
        <v>10390.17</v>
      </c>
      <c r="AR235" s="279">
        <f t="shared" si="74"/>
        <v>10390.17</v>
      </c>
      <c r="AS235" s="279">
        <f t="shared" si="74"/>
        <v>10390.17</v>
      </c>
      <c r="AT235" s="279">
        <f t="shared" si="74"/>
        <v>10390.17</v>
      </c>
      <c r="AU235" s="280">
        <f t="shared" si="79"/>
        <v>117930.73999999999</v>
      </c>
      <c r="AV235" s="280">
        <f t="shared" si="64"/>
        <v>10390.17</v>
      </c>
      <c r="AW235" s="280">
        <f t="shared" si="64"/>
        <v>10390.17</v>
      </c>
      <c r="AX235" s="280">
        <f t="shared" si="64"/>
        <v>10390.17</v>
      </c>
      <c r="AY235" s="280">
        <f t="shared" si="59"/>
        <v>10652</v>
      </c>
      <c r="AZ235" s="280">
        <f t="shared" si="76"/>
        <v>12521.7</v>
      </c>
      <c r="BA235" s="280">
        <f t="shared" si="76"/>
        <v>12673.27</v>
      </c>
      <c r="BB235" s="280">
        <f t="shared" si="76"/>
        <v>12724.83</v>
      </c>
      <c r="BC235" s="280">
        <f t="shared" ref="BC235:BH277" si="83">ROUND(X235*$C235/12,2)</f>
        <v>12988.96</v>
      </c>
      <c r="BD235" s="280">
        <f t="shared" si="83"/>
        <v>13253.1</v>
      </c>
      <c r="BE235" s="280">
        <f t="shared" si="83"/>
        <v>13849.34</v>
      </c>
      <c r="BF235" s="280">
        <f t="shared" si="83"/>
        <v>14445.59</v>
      </c>
      <c r="BG235" s="280">
        <f t="shared" si="83"/>
        <v>14536.42</v>
      </c>
      <c r="BH235" s="280">
        <f t="shared" si="83"/>
        <v>14627.24</v>
      </c>
      <c r="BI235" s="280">
        <f t="shared" si="82"/>
        <v>14627.24</v>
      </c>
      <c r="BJ235" s="280">
        <f t="shared" si="82"/>
        <v>14742.69</v>
      </c>
      <c r="BK235" s="280">
        <f t="shared" si="82"/>
        <v>14922.95</v>
      </c>
      <c r="BL235" s="279">
        <f t="shared" si="80"/>
        <v>165913.33000000002</v>
      </c>
    </row>
    <row r="236" spans="1:66" x14ac:dyDescent="0.25">
      <c r="A236" s="268" t="s">
        <v>268</v>
      </c>
      <c r="B236" s="175">
        <v>2.5100000000000001E-2</v>
      </c>
      <c r="C236" s="294">
        <v>1.84E-2</v>
      </c>
      <c r="D236" s="272">
        <v>7155254.1399999997</v>
      </c>
      <c r="E236" s="272">
        <v>7354918.4299999997</v>
      </c>
      <c r="F236" s="272">
        <v>7402975.4100000001</v>
      </c>
      <c r="G236" s="272">
        <v>7400566.0700000003</v>
      </c>
      <c r="H236" s="272">
        <v>7393643.9900000002</v>
      </c>
      <c r="I236" s="272">
        <v>7391321.4299999997</v>
      </c>
      <c r="J236" s="272">
        <v>7392567.5499999998</v>
      </c>
      <c r="K236" s="272">
        <v>7431685.6299999999</v>
      </c>
      <c r="L236" s="272">
        <v>7470803.71</v>
      </c>
      <c r="M236" s="272">
        <v>7531632.0800000001</v>
      </c>
      <c r="N236" s="272">
        <v>7592460.4500000002</v>
      </c>
      <c r="O236" s="272">
        <v>7677062.1349999998</v>
      </c>
      <c r="P236" s="272">
        <f t="shared" si="77"/>
        <v>89194891.025000006</v>
      </c>
      <c r="Q236" s="272">
        <v>7761663.8200000003</v>
      </c>
      <c r="R236" s="272">
        <v>7761663.8200000003</v>
      </c>
      <c r="S236" s="272">
        <v>7761663.8200000003</v>
      </c>
      <c r="T236" s="272">
        <v>7813996.9100000001</v>
      </c>
      <c r="U236" s="272">
        <v>8702590.0250000004</v>
      </c>
      <c r="V236" s="272">
        <v>9538850.0500000007</v>
      </c>
      <c r="W236" s="272">
        <v>9538850.0500000007</v>
      </c>
      <c r="X236" s="272">
        <v>9611043.3250000011</v>
      </c>
      <c r="Y236" s="272">
        <v>9683236.6000000015</v>
      </c>
      <c r="Z236" s="272">
        <v>9683236.6000000015</v>
      </c>
      <c r="AA236" s="272">
        <v>9683236.6000000015</v>
      </c>
      <c r="AB236" s="272">
        <v>10067867.600000001</v>
      </c>
      <c r="AC236" s="272">
        <v>10452498.600000001</v>
      </c>
      <c r="AD236" s="272">
        <v>10452498.600000001</v>
      </c>
      <c r="AE236" s="272">
        <v>10452498.600000001</v>
      </c>
      <c r="AF236" s="272">
        <v>10507051.740000002</v>
      </c>
      <c r="AG236" s="170">
        <f t="shared" si="78"/>
        <v>118373458.39000002</v>
      </c>
      <c r="AI236" s="279">
        <f t="shared" si="63"/>
        <v>14966.41</v>
      </c>
      <c r="AJ236" s="279">
        <f t="shared" si="63"/>
        <v>15384.04</v>
      </c>
      <c r="AK236" s="279">
        <f t="shared" si="63"/>
        <v>15484.56</v>
      </c>
      <c r="AL236" s="279">
        <f t="shared" si="63"/>
        <v>15479.52</v>
      </c>
      <c r="AM236" s="279">
        <f t="shared" si="63"/>
        <v>15465.04</v>
      </c>
      <c r="AN236" s="279">
        <f t="shared" si="63"/>
        <v>15460.18</v>
      </c>
      <c r="AO236" s="279">
        <f t="shared" si="81"/>
        <v>15462.79</v>
      </c>
      <c r="AP236" s="279">
        <f t="shared" si="81"/>
        <v>15544.61</v>
      </c>
      <c r="AQ236" s="279">
        <f t="shared" si="81"/>
        <v>15626.43</v>
      </c>
      <c r="AR236" s="279">
        <f t="shared" si="74"/>
        <v>15753.66</v>
      </c>
      <c r="AS236" s="279">
        <f t="shared" si="74"/>
        <v>15880.9</v>
      </c>
      <c r="AT236" s="279">
        <f t="shared" si="74"/>
        <v>16057.85</v>
      </c>
      <c r="AU236" s="280">
        <f t="shared" si="79"/>
        <v>186565.99000000002</v>
      </c>
      <c r="AV236" s="280">
        <f t="shared" si="64"/>
        <v>16234.81</v>
      </c>
      <c r="AW236" s="280">
        <f t="shared" si="64"/>
        <v>16234.81</v>
      </c>
      <c r="AX236" s="280">
        <f t="shared" si="64"/>
        <v>16234.81</v>
      </c>
      <c r="AY236" s="280">
        <f t="shared" si="59"/>
        <v>16344.28</v>
      </c>
      <c r="AZ236" s="280">
        <f t="shared" ref="AZ236:BE299" si="84">ROUND(U236*$C236/12,2)</f>
        <v>13343.97</v>
      </c>
      <c r="BA236" s="280">
        <f t="shared" si="84"/>
        <v>14626.24</v>
      </c>
      <c r="BB236" s="280">
        <f t="shared" si="84"/>
        <v>14626.24</v>
      </c>
      <c r="BC236" s="280">
        <f t="shared" si="83"/>
        <v>14736.93</v>
      </c>
      <c r="BD236" s="280">
        <f t="shared" si="83"/>
        <v>14847.63</v>
      </c>
      <c r="BE236" s="280">
        <f t="shared" si="83"/>
        <v>14847.63</v>
      </c>
      <c r="BF236" s="280">
        <f t="shared" si="83"/>
        <v>14847.63</v>
      </c>
      <c r="BG236" s="280">
        <f t="shared" si="83"/>
        <v>15437.4</v>
      </c>
      <c r="BH236" s="280">
        <f t="shared" si="83"/>
        <v>16027.16</v>
      </c>
      <c r="BI236" s="280">
        <f t="shared" si="82"/>
        <v>16027.16</v>
      </c>
      <c r="BJ236" s="280">
        <f t="shared" si="82"/>
        <v>16027.16</v>
      </c>
      <c r="BK236" s="280">
        <f t="shared" si="82"/>
        <v>16110.81</v>
      </c>
      <c r="BL236" s="279">
        <f t="shared" si="80"/>
        <v>181505.96</v>
      </c>
    </row>
    <row r="237" spans="1:66" x14ac:dyDescent="0.25">
      <c r="A237" s="268" t="s">
        <v>269</v>
      </c>
      <c r="B237" s="175">
        <v>0</v>
      </c>
      <c r="C237" s="175">
        <v>0</v>
      </c>
      <c r="D237" s="272">
        <v>11541.15</v>
      </c>
      <c r="E237" s="272">
        <v>11541.15</v>
      </c>
      <c r="F237" s="272">
        <v>11541.15</v>
      </c>
      <c r="G237" s="272">
        <v>11541.15</v>
      </c>
      <c r="H237" s="272">
        <v>5770.58</v>
      </c>
      <c r="I237" s="272">
        <v>0</v>
      </c>
      <c r="J237" s="272">
        <v>0</v>
      </c>
      <c r="K237" s="272">
        <v>0</v>
      </c>
      <c r="L237" s="272">
        <v>0</v>
      </c>
      <c r="M237" s="272">
        <v>0</v>
      </c>
      <c r="N237" s="272">
        <v>0</v>
      </c>
      <c r="O237" s="272">
        <v>0</v>
      </c>
      <c r="P237" s="272">
        <f t="shared" si="77"/>
        <v>51935.18</v>
      </c>
      <c r="Q237" s="272">
        <v>0</v>
      </c>
      <c r="R237" s="272">
        <v>0</v>
      </c>
      <c r="S237" s="272">
        <v>0</v>
      </c>
      <c r="T237" s="272">
        <v>0</v>
      </c>
      <c r="U237" s="272">
        <v>0</v>
      </c>
      <c r="V237" s="272">
        <v>0</v>
      </c>
      <c r="W237" s="272">
        <v>0</v>
      </c>
      <c r="X237" s="272">
        <v>0</v>
      </c>
      <c r="Y237" s="272">
        <v>0</v>
      </c>
      <c r="Z237" s="272">
        <v>0</v>
      </c>
      <c r="AA237" s="272">
        <v>0</v>
      </c>
      <c r="AB237" s="272">
        <v>-5770.5749999999998</v>
      </c>
      <c r="AC237" s="272">
        <v>-11541.15</v>
      </c>
      <c r="AD237" s="272">
        <v>-11541.15</v>
      </c>
      <c r="AE237" s="272">
        <v>-11541.15</v>
      </c>
      <c r="AF237" s="272">
        <v>-11541.15</v>
      </c>
      <c r="AG237" s="170">
        <f t="shared" si="78"/>
        <v>-51935.175000000003</v>
      </c>
      <c r="AI237" s="279">
        <f t="shared" si="63"/>
        <v>0</v>
      </c>
      <c r="AJ237" s="279">
        <f t="shared" si="63"/>
        <v>0</v>
      </c>
      <c r="AK237" s="279">
        <f t="shared" si="63"/>
        <v>0</v>
      </c>
      <c r="AL237" s="279">
        <f t="shared" si="63"/>
        <v>0</v>
      </c>
      <c r="AM237" s="279">
        <f t="shared" si="63"/>
        <v>0</v>
      </c>
      <c r="AN237" s="279">
        <f t="shared" si="63"/>
        <v>0</v>
      </c>
      <c r="AO237" s="279">
        <f t="shared" si="81"/>
        <v>0</v>
      </c>
      <c r="AP237" s="279">
        <f t="shared" si="81"/>
        <v>0</v>
      </c>
      <c r="AQ237" s="279">
        <f t="shared" si="81"/>
        <v>0</v>
      </c>
      <c r="AR237" s="279">
        <f t="shared" si="74"/>
        <v>0</v>
      </c>
      <c r="AS237" s="279">
        <f t="shared" si="74"/>
        <v>0</v>
      </c>
      <c r="AT237" s="279">
        <f t="shared" si="74"/>
        <v>0</v>
      </c>
      <c r="AU237" s="280">
        <f t="shared" si="79"/>
        <v>0</v>
      </c>
      <c r="AV237" s="280">
        <f t="shared" si="64"/>
        <v>0</v>
      </c>
      <c r="AW237" s="280">
        <f t="shared" si="64"/>
        <v>0</v>
      </c>
      <c r="AX237" s="280">
        <f t="shared" si="64"/>
        <v>0</v>
      </c>
      <c r="AY237" s="280">
        <f t="shared" si="59"/>
        <v>0</v>
      </c>
      <c r="AZ237" s="280">
        <f t="shared" si="84"/>
        <v>0</v>
      </c>
      <c r="BA237" s="280">
        <f t="shared" si="84"/>
        <v>0</v>
      </c>
      <c r="BB237" s="280">
        <f t="shared" si="84"/>
        <v>0</v>
      </c>
      <c r="BC237" s="280">
        <f t="shared" si="83"/>
        <v>0</v>
      </c>
      <c r="BD237" s="280">
        <f t="shared" si="83"/>
        <v>0</v>
      </c>
      <c r="BE237" s="280">
        <f t="shared" si="83"/>
        <v>0</v>
      </c>
      <c r="BF237" s="280">
        <f t="shared" si="83"/>
        <v>0</v>
      </c>
      <c r="BG237" s="280">
        <f t="shared" si="83"/>
        <v>0</v>
      </c>
      <c r="BH237" s="280">
        <f t="shared" si="83"/>
        <v>0</v>
      </c>
      <c r="BI237" s="280">
        <f t="shared" si="82"/>
        <v>0</v>
      </c>
      <c r="BJ237" s="280">
        <f t="shared" si="82"/>
        <v>0</v>
      </c>
      <c r="BK237" s="280">
        <f t="shared" si="82"/>
        <v>0</v>
      </c>
      <c r="BL237" s="279">
        <f t="shared" si="80"/>
        <v>0</v>
      </c>
    </row>
    <row r="238" spans="1:66" x14ac:dyDescent="0.25">
      <c r="A238" s="268" t="s">
        <v>270</v>
      </c>
      <c r="B238" s="175">
        <v>0</v>
      </c>
      <c r="C238" s="175">
        <v>0</v>
      </c>
      <c r="D238" s="272">
        <v>74491.69</v>
      </c>
      <c r="E238" s="272">
        <v>74491.69</v>
      </c>
      <c r="F238" s="272">
        <v>74491.69</v>
      </c>
      <c r="G238" s="272">
        <v>74491.69</v>
      </c>
      <c r="H238" s="272">
        <v>37245.85</v>
      </c>
      <c r="I238" s="272">
        <v>0</v>
      </c>
      <c r="J238" s="272">
        <v>0</v>
      </c>
      <c r="K238" s="272">
        <v>0</v>
      </c>
      <c r="L238" s="272">
        <v>0</v>
      </c>
      <c r="M238" s="272">
        <v>0</v>
      </c>
      <c r="N238" s="272">
        <v>0</v>
      </c>
      <c r="O238" s="272">
        <v>0</v>
      </c>
      <c r="P238" s="272">
        <f t="shared" si="77"/>
        <v>335212.61</v>
      </c>
      <c r="Q238" s="272">
        <v>0</v>
      </c>
      <c r="R238" s="272">
        <v>0</v>
      </c>
      <c r="S238" s="272">
        <v>0</v>
      </c>
      <c r="T238" s="272">
        <v>0</v>
      </c>
      <c r="U238" s="272">
        <v>0</v>
      </c>
      <c r="V238" s="272">
        <v>0</v>
      </c>
      <c r="W238" s="272">
        <v>0</v>
      </c>
      <c r="X238" s="272">
        <v>0</v>
      </c>
      <c r="Y238" s="272">
        <v>0</v>
      </c>
      <c r="Z238" s="272">
        <v>0</v>
      </c>
      <c r="AA238" s="272">
        <v>0</v>
      </c>
      <c r="AB238" s="272">
        <v>-37245.845000000001</v>
      </c>
      <c r="AC238" s="272">
        <v>-74491.69</v>
      </c>
      <c r="AD238" s="272">
        <v>-74491.69</v>
      </c>
      <c r="AE238" s="272">
        <v>-74491.69</v>
      </c>
      <c r="AF238" s="272">
        <v>-74491.69</v>
      </c>
      <c r="AG238" s="170">
        <f t="shared" si="78"/>
        <v>-335212.60499999998</v>
      </c>
      <c r="AI238" s="279">
        <f t="shared" si="63"/>
        <v>0</v>
      </c>
      <c r="AJ238" s="279">
        <f t="shared" si="63"/>
        <v>0</v>
      </c>
      <c r="AK238" s="279">
        <f t="shared" si="63"/>
        <v>0</v>
      </c>
      <c r="AL238" s="279">
        <f t="shared" si="63"/>
        <v>0</v>
      </c>
      <c r="AM238" s="279">
        <f t="shared" si="63"/>
        <v>0</v>
      </c>
      <c r="AN238" s="279">
        <f t="shared" si="63"/>
        <v>0</v>
      </c>
      <c r="AO238" s="279">
        <f t="shared" si="81"/>
        <v>0</v>
      </c>
      <c r="AP238" s="279">
        <f t="shared" si="81"/>
        <v>0</v>
      </c>
      <c r="AQ238" s="279">
        <f t="shared" si="81"/>
        <v>0</v>
      </c>
      <c r="AR238" s="279">
        <f t="shared" si="74"/>
        <v>0</v>
      </c>
      <c r="AS238" s="279">
        <f t="shared" si="74"/>
        <v>0</v>
      </c>
      <c r="AT238" s="279">
        <f t="shared" si="74"/>
        <v>0</v>
      </c>
      <c r="AU238" s="280">
        <f t="shared" si="79"/>
        <v>0</v>
      </c>
      <c r="AV238" s="280">
        <f t="shared" si="64"/>
        <v>0</v>
      </c>
      <c r="AW238" s="280">
        <f t="shared" si="64"/>
        <v>0</v>
      </c>
      <c r="AX238" s="280">
        <f t="shared" si="64"/>
        <v>0</v>
      </c>
      <c r="AY238" s="280">
        <f t="shared" si="64"/>
        <v>0</v>
      </c>
      <c r="AZ238" s="280">
        <f t="shared" si="84"/>
        <v>0</v>
      </c>
      <c r="BA238" s="280">
        <f t="shared" si="84"/>
        <v>0</v>
      </c>
      <c r="BB238" s="280">
        <f t="shared" si="84"/>
        <v>0</v>
      </c>
      <c r="BC238" s="280">
        <f t="shared" si="83"/>
        <v>0</v>
      </c>
      <c r="BD238" s="280">
        <f t="shared" si="83"/>
        <v>0</v>
      </c>
      <c r="BE238" s="280">
        <f t="shared" si="83"/>
        <v>0</v>
      </c>
      <c r="BF238" s="280">
        <f t="shared" si="83"/>
        <v>0</v>
      </c>
      <c r="BG238" s="280">
        <f t="shared" si="83"/>
        <v>0</v>
      </c>
      <c r="BH238" s="280">
        <f t="shared" si="83"/>
        <v>0</v>
      </c>
      <c r="BI238" s="280">
        <f t="shared" si="82"/>
        <v>0</v>
      </c>
      <c r="BJ238" s="280">
        <f t="shared" si="82"/>
        <v>0</v>
      </c>
      <c r="BK238" s="280">
        <f t="shared" si="82"/>
        <v>0</v>
      </c>
      <c r="BL238" s="279">
        <f t="shared" si="80"/>
        <v>0</v>
      </c>
    </row>
    <row r="239" spans="1:66" x14ac:dyDescent="0.25">
      <c r="A239" s="268" t="s">
        <v>271</v>
      </c>
      <c r="B239" s="175">
        <v>0</v>
      </c>
      <c r="C239" s="175">
        <v>0</v>
      </c>
      <c r="D239" s="272">
        <v>855636.47</v>
      </c>
      <c r="E239" s="272">
        <v>855636.47</v>
      </c>
      <c r="F239" s="272">
        <v>855636.47</v>
      </c>
      <c r="G239" s="272">
        <v>855636.47</v>
      </c>
      <c r="H239" s="272">
        <v>855636.47</v>
      </c>
      <c r="I239" s="272">
        <v>855636.47</v>
      </c>
      <c r="J239" s="272">
        <v>855636.47</v>
      </c>
      <c r="K239" s="272">
        <v>855636.47</v>
      </c>
      <c r="L239" s="272">
        <v>855636.47</v>
      </c>
      <c r="M239" s="272">
        <v>855636.47</v>
      </c>
      <c r="N239" s="272">
        <v>855636.47</v>
      </c>
      <c r="O239" s="272">
        <v>855636.47</v>
      </c>
      <c r="P239" s="272">
        <f t="shared" si="77"/>
        <v>10267637.640000001</v>
      </c>
      <c r="Q239" s="272">
        <v>855636.47</v>
      </c>
      <c r="R239" s="272">
        <v>855636.47</v>
      </c>
      <c r="S239" s="272">
        <v>855636.47</v>
      </c>
      <c r="T239" s="272">
        <v>855636.47</v>
      </c>
      <c r="U239" s="272">
        <v>855636.47</v>
      </c>
      <c r="V239" s="272">
        <v>855636.47</v>
      </c>
      <c r="W239" s="272">
        <v>855636.47</v>
      </c>
      <c r="X239" s="272">
        <v>855636.47</v>
      </c>
      <c r="Y239" s="272">
        <v>855636.47</v>
      </c>
      <c r="Z239" s="272">
        <v>855636.47</v>
      </c>
      <c r="AA239" s="272">
        <v>855636.47</v>
      </c>
      <c r="AB239" s="272">
        <v>855636.47</v>
      </c>
      <c r="AC239" s="272">
        <v>855636.47</v>
      </c>
      <c r="AD239" s="272">
        <v>855636.47</v>
      </c>
      <c r="AE239" s="272">
        <v>855636.47</v>
      </c>
      <c r="AF239" s="272">
        <v>855636.47</v>
      </c>
      <c r="AG239" s="170">
        <f t="shared" si="78"/>
        <v>10267637.640000001</v>
      </c>
      <c r="AI239" s="279">
        <f t="shared" ref="AI239:AQ280" si="85">ROUND(D239*$B239/12,2)</f>
        <v>0</v>
      </c>
      <c r="AJ239" s="279">
        <f t="shared" si="85"/>
        <v>0</v>
      </c>
      <c r="AK239" s="279">
        <f t="shared" si="85"/>
        <v>0</v>
      </c>
      <c r="AL239" s="279">
        <f t="shared" si="85"/>
        <v>0</v>
      </c>
      <c r="AM239" s="279">
        <f t="shared" si="85"/>
        <v>0</v>
      </c>
      <c r="AN239" s="279">
        <f t="shared" si="85"/>
        <v>0</v>
      </c>
      <c r="AO239" s="279">
        <f t="shared" si="81"/>
        <v>0</v>
      </c>
      <c r="AP239" s="279">
        <f t="shared" si="81"/>
        <v>0</v>
      </c>
      <c r="AQ239" s="279">
        <f t="shared" si="81"/>
        <v>0</v>
      </c>
      <c r="AR239" s="279">
        <f t="shared" si="74"/>
        <v>0</v>
      </c>
      <c r="AS239" s="279">
        <f t="shared" si="74"/>
        <v>0</v>
      </c>
      <c r="AT239" s="279">
        <f t="shared" si="74"/>
        <v>0</v>
      </c>
      <c r="AU239" s="280">
        <f t="shared" si="79"/>
        <v>0</v>
      </c>
      <c r="AV239" s="280">
        <f t="shared" ref="AV239:AY302" si="86">ROUND(Q239*$B239/12,2)</f>
        <v>0</v>
      </c>
      <c r="AW239" s="280">
        <f t="shared" si="86"/>
        <v>0</v>
      </c>
      <c r="AX239" s="280">
        <f t="shared" si="86"/>
        <v>0</v>
      </c>
      <c r="AY239" s="280">
        <f t="shared" si="86"/>
        <v>0</v>
      </c>
      <c r="AZ239" s="280">
        <f t="shared" si="84"/>
        <v>0</v>
      </c>
      <c r="BA239" s="280">
        <f t="shared" si="84"/>
        <v>0</v>
      </c>
      <c r="BB239" s="280">
        <f t="shared" si="84"/>
        <v>0</v>
      </c>
      <c r="BC239" s="280">
        <f t="shared" si="83"/>
        <v>0</v>
      </c>
      <c r="BD239" s="280">
        <f t="shared" si="83"/>
        <v>0</v>
      </c>
      <c r="BE239" s="280">
        <f t="shared" si="83"/>
        <v>0</v>
      </c>
      <c r="BF239" s="280">
        <f t="shared" si="83"/>
        <v>0</v>
      </c>
      <c r="BG239" s="280">
        <f t="shared" si="83"/>
        <v>0</v>
      </c>
      <c r="BH239" s="280">
        <f t="shared" si="83"/>
        <v>0</v>
      </c>
      <c r="BI239" s="280">
        <f t="shared" si="82"/>
        <v>0</v>
      </c>
      <c r="BJ239" s="280">
        <f t="shared" si="82"/>
        <v>0</v>
      </c>
      <c r="BK239" s="280">
        <f t="shared" si="82"/>
        <v>0</v>
      </c>
      <c r="BL239" s="279">
        <f t="shared" si="80"/>
        <v>0</v>
      </c>
    </row>
    <row r="240" spans="1:66" x14ac:dyDescent="0.25">
      <c r="A240" s="268" t="s">
        <v>272</v>
      </c>
      <c r="B240" s="175">
        <v>2.4799999999999999E-2</v>
      </c>
      <c r="C240" s="175">
        <v>2.4799999999999999E-2</v>
      </c>
      <c r="D240" s="272">
        <v>2999390.54</v>
      </c>
      <c r="E240" s="272">
        <v>2999390.54</v>
      </c>
      <c r="F240" s="272">
        <v>2999390.54</v>
      </c>
      <c r="G240" s="272">
        <v>2999390.54</v>
      </c>
      <c r="H240" s="272">
        <v>2999390.54</v>
      </c>
      <c r="I240" s="272">
        <v>2999390.54</v>
      </c>
      <c r="J240" s="272">
        <v>2999390.54</v>
      </c>
      <c r="K240" s="272">
        <v>3504614.44</v>
      </c>
      <c r="L240" s="272">
        <v>4009838.34</v>
      </c>
      <c r="M240" s="272">
        <v>4009838.34</v>
      </c>
      <c r="N240" s="272">
        <v>4209838.34</v>
      </c>
      <c r="O240" s="272">
        <v>4409838.34</v>
      </c>
      <c r="P240" s="272">
        <f t="shared" si="77"/>
        <v>41139701.579999998</v>
      </c>
      <c r="Q240" s="272">
        <v>4409838.34</v>
      </c>
      <c r="R240" s="272">
        <v>4409838.34</v>
      </c>
      <c r="S240" s="272">
        <v>4409838.34</v>
      </c>
      <c r="T240" s="272">
        <v>4409838.34</v>
      </c>
      <c r="U240" s="272">
        <v>4409838.34</v>
      </c>
      <c r="V240" s="272">
        <v>4458525.34</v>
      </c>
      <c r="W240" s="272">
        <v>4507212.34</v>
      </c>
      <c r="X240" s="272">
        <v>4507212.34</v>
      </c>
      <c r="Y240" s="272">
        <v>4507212.34</v>
      </c>
      <c r="Z240" s="272">
        <v>4507212.34</v>
      </c>
      <c r="AA240" s="272">
        <v>4507212.34</v>
      </c>
      <c r="AB240" s="272">
        <v>4507212.34</v>
      </c>
      <c r="AC240" s="272">
        <v>4507212.34</v>
      </c>
      <c r="AD240" s="272">
        <v>4507212.34</v>
      </c>
      <c r="AE240" s="272">
        <v>4507212.34</v>
      </c>
      <c r="AF240" s="272">
        <v>4507212.34</v>
      </c>
      <c r="AG240" s="170">
        <f t="shared" si="78"/>
        <v>53940487.080000013</v>
      </c>
      <c r="AI240" s="279">
        <f t="shared" si="85"/>
        <v>6198.74</v>
      </c>
      <c r="AJ240" s="279">
        <f t="shared" si="85"/>
        <v>6198.74</v>
      </c>
      <c r="AK240" s="279">
        <f t="shared" si="85"/>
        <v>6198.74</v>
      </c>
      <c r="AL240" s="279">
        <f t="shared" si="85"/>
        <v>6198.74</v>
      </c>
      <c r="AM240" s="279">
        <f t="shared" si="85"/>
        <v>6198.74</v>
      </c>
      <c r="AN240" s="279">
        <f t="shared" si="85"/>
        <v>6198.74</v>
      </c>
      <c r="AO240" s="279">
        <f t="shared" si="81"/>
        <v>6198.74</v>
      </c>
      <c r="AP240" s="279">
        <f t="shared" si="81"/>
        <v>7242.87</v>
      </c>
      <c r="AQ240" s="279">
        <f t="shared" si="81"/>
        <v>8287</v>
      </c>
      <c r="AR240" s="279">
        <f t="shared" si="74"/>
        <v>8287</v>
      </c>
      <c r="AS240" s="279">
        <f t="shared" si="74"/>
        <v>8700.33</v>
      </c>
      <c r="AT240" s="279">
        <f t="shared" si="74"/>
        <v>9113.67</v>
      </c>
      <c r="AU240" s="280">
        <f t="shared" si="79"/>
        <v>85022.049999999988</v>
      </c>
      <c r="AV240" s="280">
        <f t="shared" si="86"/>
        <v>9113.67</v>
      </c>
      <c r="AW240" s="280">
        <f t="shared" si="86"/>
        <v>9113.67</v>
      </c>
      <c r="AX240" s="280">
        <f t="shared" si="86"/>
        <v>9113.67</v>
      </c>
      <c r="AY240" s="280">
        <f t="shared" si="86"/>
        <v>9113.67</v>
      </c>
      <c r="AZ240" s="280">
        <f t="shared" si="84"/>
        <v>9113.67</v>
      </c>
      <c r="BA240" s="280">
        <f t="shared" si="84"/>
        <v>9214.2900000000009</v>
      </c>
      <c r="BB240" s="280">
        <f t="shared" si="84"/>
        <v>9314.91</v>
      </c>
      <c r="BC240" s="280">
        <f t="shared" si="83"/>
        <v>9314.91</v>
      </c>
      <c r="BD240" s="280">
        <f t="shared" si="83"/>
        <v>9314.91</v>
      </c>
      <c r="BE240" s="280">
        <f t="shared" si="83"/>
        <v>9314.91</v>
      </c>
      <c r="BF240" s="280">
        <f t="shared" si="83"/>
        <v>9314.91</v>
      </c>
      <c r="BG240" s="280">
        <f t="shared" si="83"/>
        <v>9314.91</v>
      </c>
      <c r="BH240" s="280">
        <f t="shared" si="83"/>
        <v>9314.91</v>
      </c>
      <c r="BI240" s="280">
        <f t="shared" si="82"/>
        <v>9314.91</v>
      </c>
      <c r="BJ240" s="280">
        <f t="shared" si="82"/>
        <v>9314.91</v>
      </c>
      <c r="BK240" s="280">
        <f t="shared" si="82"/>
        <v>9314.91</v>
      </c>
      <c r="BL240" s="279">
        <f t="shared" si="80"/>
        <v>111477.06000000003</v>
      </c>
    </row>
    <row r="241" spans="1:64" x14ac:dyDescent="0.25">
      <c r="A241" s="268" t="s">
        <v>273</v>
      </c>
      <c r="B241" s="175">
        <v>2.6099999999999998E-2</v>
      </c>
      <c r="C241" s="175">
        <v>2.6099999999999998E-2</v>
      </c>
      <c r="D241" s="272">
        <v>21885646.370000001</v>
      </c>
      <c r="E241" s="272">
        <v>21885646.370000001</v>
      </c>
      <c r="F241" s="272">
        <v>21885646.370000001</v>
      </c>
      <c r="G241" s="272">
        <v>21885646.370000001</v>
      </c>
      <c r="H241" s="272">
        <v>21885646.370000001</v>
      </c>
      <c r="I241" s="272">
        <v>21885646.370000001</v>
      </c>
      <c r="J241" s="272">
        <v>21885646.370000001</v>
      </c>
      <c r="K241" s="272">
        <v>21885646.370000001</v>
      </c>
      <c r="L241" s="272">
        <v>21885646.370000001</v>
      </c>
      <c r="M241" s="272">
        <v>21885646.370000001</v>
      </c>
      <c r="N241" s="272">
        <v>21885646.370000001</v>
      </c>
      <c r="O241" s="272">
        <v>21885646.370000001</v>
      </c>
      <c r="P241" s="272">
        <f t="shared" si="77"/>
        <v>262627756.44000003</v>
      </c>
      <c r="Q241" s="272">
        <v>21885646.370000001</v>
      </c>
      <c r="R241" s="272">
        <v>21885646.370000001</v>
      </c>
      <c r="S241" s="272">
        <v>21885646.370000001</v>
      </c>
      <c r="T241" s="272">
        <v>21885646.370000001</v>
      </c>
      <c r="U241" s="272">
        <v>21885646.370000001</v>
      </c>
      <c r="V241" s="272">
        <v>21885646.370000001</v>
      </c>
      <c r="W241" s="272">
        <v>21885646.370000001</v>
      </c>
      <c r="X241" s="272">
        <v>21885646.370000001</v>
      </c>
      <c r="Y241" s="272">
        <v>21885646.370000001</v>
      </c>
      <c r="Z241" s="272">
        <v>21885646.370000001</v>
      </c>
      <c r="AA241" s="272">
        <v>21885646.370000001</v>
      </c>
      <c r="AB241" s="272">
        <v>21885646.370000001</v>
      </c>
      <c r="AC241" s="272">
        <v>21885646.370000001</v>
      </c>
      <c r="AD241" s="272">
        <v>21885646.370000001</v>
      </c>
      <c r="AE241" s="272">
        <v>21885646.370000001</v>
      </c>
      <c r="AF241" s="272">
        <v>21885646.370000001</v>
      </c>
      <c r="AG241" s="170">
        <f t="shared" si="78"/>
        <v>262627756.44000003</v>
      </c>
      <c r="AI241" s="279">
        <f t="shared" si="85"/>
        <v>47601.279999999999</v>
      </c>
      <c r="AJ241" s="279">
        <f t="shared" si="85"/>
        <v>47601.279999999999</v>
      </c>
      <c r="AK241" s="279">
        <f t="shared" si="85"/>
        <v>47601.279999999999</v>
      </c>
      <c r="AL241" s="279">
        <f t="shared" si="85"/>
        <v>47601.279999999999</v>
      </c>
      <c r="AM241" s="279">
        <f t="shared" si="85"/>
        <v>47601.279999999999</v>
      </c>
      <c r="AN241" s="279">
        <f t="shared" si="85"/>
        <v>47601.279999999999</v>
      </c>
      <c r="AO241" s="279">
        <f t="shared" si="81"/>
        <v>47601.279999999999</v>
      </c>
      <c r="AP241" s="279">
        <f t="shared" si="81"/>
        <v>47601.279999999999</v>
      </c>
      <c r="AQ241" s="279">
        <f t="shared" si="81"/>
        <v>47601.279999999999</v>
      </c>
      <c r="AR241" s="279">
        <f t="shared" si="74"/>
        <v>47601.279999999999</v>
      </c>
      <c r="AS241" s="279">
        <f t="shared" si="74"/>
        <v>47601.279999999999</v>
      </c>
      <c r="AT241" s="279">
        <f t="shared" si="74"/>
        <v>47601.279999999999</v>
      </c>
      <c r="AU241" s="280">
        <f t="shared" si="79"/>
        <v>571215.3600000001</v>
      </c>
      <c r="AV241" s="280">
        <f t="shared" si="86"/>
        <v>47601.279999999999</v>
      </c>
      <c r="AW241" s="280">
        <f t="shared" si="86"/>
        <v>47601.279999999999</v>
      </c>
      <c r="AX241" s="280">
        <f t="shared" si="86"/>
        <v>47601.279999999999</v>
      </c>
      <c r="AY241" s="280">
        <f t="shared" si="86"/>
        <v>47601.279999999999</v>
      </c>
      <c r="AZ241" s="280">
        <f t="shared" si="84"/>
        <v>47601.279999999999</v>
      </c>
      <c r="BA241" s="280">
        <f t="shared" si="84"/>
        <v>47601.279999999999</v>
      </c>
      <c r="BB241" s="280">
        <f t="shared" si="84"/>
        <v>47601.279999999999</v>
      </c>
      <c r="BC241" s="280">
        <f t="shared" si="83"/>
        <v>47601.279999999999</v>
      </c>
      <c r="BD241" s="280">
        <f t="shared" si="83"/>
        <v>47601.279999999999</v>
      </c>
      <c r="BE241" s="280">
        <f t="shared" si="83"/>
        <v>47601.279999999999</v>
      </c>
      <c r="BF241" s="280">
        <f t="shared" si="83"/>
        <v>47601.279999999999</v>
      </c>
      <c r="BG241" s="280">
        <f t="shared" si="83"/>
        <v>47601.279999999999</v>
      </c>
      <c r="BH241" s="280">
        <f t="shared" si="83"/>
        <v>47601.279999999999</v>
      </c>
      <c r="BI241" s="280">
        <f t="shared" si="82"/>
        <v>47601.279999999999</v>
      </c>
      <c r="BJ241" s="280">
        <f t="shared" si="82"/>
        <v>47601.279999999999</v>
      </c>
      <c r="BK241" s="280">
        <f t="shared" si="82"/>
        <v>47601.279999999999</v>
      </c>
      <c r="BL241" s="279">
        <f t="shared" si="80"/>
        <v>571215.3600000001</v>
      </c>
    </row>
    <row r="242" spans="1:64" x14ac:dyDescent="0.25">
      <c r="A242" s="268" t="s">
        <v>274</v>
      </c>
      <c r="B242" s="175">
        <v>3.8600000000000002E-2</v>
      </c>
      <c r="C242" s="175">
        <v>3.8600000000000002E-2</v>
      </c>
      <c r="D242" s="272">
        <v>14046741.58</v>
      </c>
      <c r="E242" s="272">
        <v>14046741.58</v>
      </c>
      <c r="F242" s="272">
        <v>14046741.58</v>
      </c>
      <c r="G242" s="272">
        <v>14046741.58</v>
      </c>
      <c r="H242" s="272">
        <v>14046741.58</v>
      </c>
      <c r="I242" s="272">
        <v>14046741.58</v>
      </c>
      <c r="J242" s="272">
        <v>14046741.58</v>
      </c>
      <c r="K242" s="272">
        <v>14046741.58</v>
      </c>
      <c r="L242" s="272">
        <v>14046741.58</v>
      </c>
      <c r="M242" s="272">
        <v>14046741.58</v>
      </c>
      <c r="N242" s="272">
        <v>14046741.58</v>
      </c>
      <c r="O242" s="272">
        <v>14046741.58</v>
      </c>
      <c r="P242" s="272">
        <f t="shared" si="77"/>
        <v>168560898.96000004</v>
      </c>
      <c r="Q242" s="272">
        <v>14046741.58</v>
      </c>
      <c r="R242" s="272">
        <v>14046741.58</v>
      </c>
      <c r="S242" s="272">
        <v>14046741.58</v>
      </c>
      <c r="T242" s="272">
        <v>14046741.58</v>
      </c>
      <c r="U242" s="272">
        <v>14046741.58</v>
      </c>
      <c r="V242" s="272">
        <v>14046741.58</v>
      </c>
      <c r="W242" s="272">
        <v>14046741.58</v>
      </c>
      <c r="X242" s="272">
        <v>14046741.58</v>
      </c>
      <c r="Y242" s="272">
        <v>14046741.58</v>
      </c>
      <c r="Z242" s="272">
        <v>14046741.58</v>
      </c>
      <c r="AA242" s="272">
        <v>14046741.58</v>
      </c>
      <c r="AB242" s="272">
        <v>14046741.58</v>
      </c>
      <c r="AC242" s="272">
        <v>14046741.58</v>
      </c>
      <c r="AD242" s="272">
        <v>14046741.58</v>
      </c>
      <c r="AE242" s="272">
        <v>14046741.58</v>
      </c>
      <c r="AF242" s="272">
        <v>14046741.58</v>
      </c>
      <c r="AG242" s="170">
        <f t="shared" si="78"/>
        <v>168560898.96000004</v>
      </c>
      <c r="AI242" s="279">
        <f t="shared" si="85"/>
        <v>45183.69</v>
      </c>
      <c r="AJ242" s="279">
        <f t="shared" si="85"/>
        <v>45183.69</v>
      </c>
      <c r="AK242" s="279">
        <f t="shared" si="85"/>
        <v>45183.69</v>
      </c>
      <c r="AL242" s="279">
        <f t="shared" si="85"/>
        <v>45183.69</v>
      </c>
      <c r="AM242" s="279">
        <f t="shared" si="85"/>
        <v>45183.69</v>
      </c>
      <c r="AN242" s="279">
        <f t="shared" si="85"/>
        <v>45183.69</v>
      </c>
      <c r="AO242" s="279">
        <f t="shared" si="81"/>
        <v>45183.69</v>
      </c>
      <c r="AP242" s="279">
        <f t="shared" si="81"/>
        <v>45183.69</v>
      </c>
      <c r="AQ242" s="279">
        <f t="shared" si="81"/>
        <v>45183.69</v>
      </c>
      <c r="AR242" s="279">
        <f t="shared" si="74"/>
        <v>45183.69</v>
      </c>
      <c r="AS242" s="279">
        <f t="shared" si="74"/>
        <v>45183.69</v>
      </c>
      <c r="AT242" s="279">
        <f t="shared" si="74"/>
        <v>45183.69</v>
      </c>
      <c r="AU242" s="280">
        <f t="shared" si="79"/>
        <v>542204.28</v>
      </c>
      <c r="AV242" s="280">
        <f t="shared" si="86"/>
        <v>45183.69</v>
      </c>
      <c r="AW242" s="280">
        <f t="shared" si="86"/>
        <v>45183.69</v>
      </c>
      <c r="AX242" s="280">
        <f t="shared" si="86"/>
        <v>45183.69</v>
      </c>
      <c r="AY242" s="280">
        <f t="shared" si="86"/>
        <v>45183.69</v>
      </c>
      <c r="AZ242" s="280">
        <f t="shared" si="84"/>
        <v>45183.69</v>
      </c>
      <c r="BA242" s="280">
        <f t="shared" si="84"/>
        <v>45183.69</v>
      </c>
      <c r="BB242" s="280">
        <f t="shared" si="84"/>
        <v>45183.69</v>
      </c>
      <c r="BC242" s="280">
        <f t="shared" si="83"/>
        <v>45183.69</v>
      </c>
      <c r="BD242" s="280">
        <f t="shared" si="83"/>
        <v>45183.69</v>
      </c>
      <c r="BE242" s="280">
        <f t="shared" si="83"/>
        <v>45183.69</v>
      </c>
      <c r="BF242" s="280">
        <f t="shared" si="83"/>
        <v>45183.69</v>
      </c>
      <c r="BG242" s="280">
        <f t="shared" si="83"/>
        <v>45183.69</v>
      </c>
      <c r="BH242" s="280">
        <f t="shared" si="83"/>
        <v>45183.69</v>
      </c>
      <c r="BI242" s="280">
        <f t="shared" si="82"/>
        <v>45183.69</v>
      </c>
      <c r="BJ242" s="280">
        <f t="shared" si="82"/>
        <v>45183.69</v>
      </c>
      <c r="BK242" s="280">
        <f t="shared" si="82"/>
        <v>45183.69</v>
      </c>
      <c r="BL242" s="279">
        <f t="shared" si="80"/>
        <v>542204.28</v>
      </c>
    </row>
    <row r="243" spans="1:64" x14ac:dyDescent="0.25">
      <c r="A243" s="268" t="s">
        <v>275</v>
      </c>
      <c r="B243" s="175">
        <v>3.8099999999999995E-2</v>
      </c>
      <c r="C243" s="175">
        <v>3.8099999999999995E-2</v>
      </c>
      <c r="D243" s="272">
        <v>1381870.67</v>
      </c>
      <c r="E243" s="272">
        <v>1381870.67</v>
      </c>
      <c r="F243" s="272">
        <v>1381870.67</v>
      </c>
      <c r="G243" s="272">
        <v>1381870.67</v>
      </c>
      <c r="H243" s="272">
        <v>1381870.67</v>
      </c>
      <c r="I243" s="272">
        <v>1381870.67</v>
      </c>
      <c r="J243" s="272">
        <v>1381870.67</v>
      </c>
      <c r="K243" s="272">
        <v>1381870.67</v>
      </c>
      <c r="L243" s="272">
        <v>1381870.67</v>
      </c>
      <c r="M243" s="272">
        <v>1381870.67</v>
      </c>
      <c r="N243" s="272">
        <v>1381870.67</v>
      </c>
      <c r="O243" s="272">
        <v>1381870.67</v>
      </c>
      <c r="P243" s="272">
        <f t="shared" si="77"/>
        <v>16582448.039999999</v>
      </c>
      <c r="Q243" s="272">
        <v>1381870.67</v>
      </c>
      <c r="R243" s="272">
        <v>1381870.67</v>
      </c>
      <c r="S243" s="272">
        <v>1381870.67</v>
      </c>
      <c r="T243" s="272">
        <v>1381870.67</v>
      </c>
      <c r="U243" s="272">
        <v>1381870.67</v>
      </c>
      <c r="V243" s="272">
        <v>1381870.67</v>
      </c>
      <c r="W243" s="272">
        <v>1381870.67</v>
      </c>
      <c r="X243" s="272">
        <v>1381870.67</v>
      </c>
      <c r="Y243" s="272">
        <v>1381870.67</v>
      </c>
      <c r="Z243" s="272">
        <v>1381870.67</v>
      </c>
      <c r="AA243" s="272">
        <v>1381870.67</v>
      </c>
      <c r="AB243" s="272">
        <v>1381870.67</v>
      </c>
      <c r="AC243" s="272">
        <v>1381870.67</v>
      </c>
      <c r="AD243" s="272">
        <v>1381870.67</v>
      </c>
      <c r="AE243" s="272">
        <v>1381870.67</v>
      </c>
      <c r="AF243" s="272">
        <v>1381870.67</v>
      </c>
      <c r="AG243" s="170">
        <f t="shared" si="78"/>
        <v>16582448.039999999</v>
      </c>
      <c r="AI243" s="279">
        <f t="shared" si="85"/>
        <v>4387.4399999999996</v>
      </c>
      <c r="AJ243" s="279">
        <f t="shared" si="85"/>
        <v>4387.4399999999996</v>
      </c>
      <c r="AK243" s="279">
        <f t="shared" si="85"/>
        <v>4387.4399999999996</v>
      </c>
      <c r="AL243" s="279">
        <f t="shared" si="85"/>
        <v>4387.4399999999996</v>
      </c>
      <c r="AM243" s="279">
        <f t="shared" si="85"/>
        <v>4387.4399999999996</v>
      </c>
      <c r="AN243" s="279">
        <f t="shared" si="85"/>
        <v>4387.4399999999996</v>
      </c>
      <c r="AO243" s="279">
        <f t="shared" si="81"/>
        <v>4387.4399999999996</v>
      </c>
      <c r="AP243" s="279">
        <f t="shared" si="81"/>
        <v>4387.4399999999996</v>
      </c>
      <c r="AQ243" s="279">
        <f t="shared" si="81"/>
        <v>4387.4399999999996</v>
      </c>
      <c r="AR243" s="279">
        <f t="shared" si="74"/>
        <v>4387.4399999999996</v>
      </c>
      <c r="AS243" s="279">
        <f t="shared" si="74"/>
        <v>4387.4399999999996</v>
      </c>
      <c r="AT243" s="279">
        <f t="shared" si="74"/>
        <v>4387.4399999999996</v>
      </c>
      <c r="AU243" s="280">
        <f t="shared" si="79"/>
        <v>52649.280000000006</v>
      </c>
      <c r="AV243" s="280">
        <f t="shared" si="86"/>
        <v>4387.4399999999996</v>
      </c>
      <c r="AW243" s="280">
        <f t="shared" si="86"/>
        <v>4387.4399999999996</v>
      </c>
      <c r="AX243" s="280">
        <f t="shared" si="86"/>
        <v>4387.4399999999996</v>
      </c>
      <c r="AY243" s="280">
        <f t="shared" si="86"/>
        <v>4387.4399999999996</v>
      </c>
      <c r="AZ243" s="280">
        <f t="shared" si="84"/>
        <v>4387.4399999999996</v>
      </c>
      <c r="BA243" s="280">
        <f t="shared" si="84"/>
        <v>4387.4399999999996</v>
      </c>
      <c r="BB243" s="280">
        <f t="shared" si="84"/>
        <v>4387.4399999999996</v>
      </c>
      <c r="BC243" s="280">
        <f t="shared" si="83"/>
        <v>4387.4399999999996</v>
      </c>
      <c r="BD243" s="280">
        <f t="shared" si="83"/>
        <v>4387.4399999999996</v>
      </c>
      <c r="BE243" s="280">
        <f t="shared" si="83"/>
        <v>4387.4399999999996</v>
      </c>
      <c r="BF243" s="280">
        <f t="shared" si="83"/>
        <v>4387.4399999999996</v>
      </c>
      <c r="BG243" s="280">
        <f t="shared" si="83"/>
        <v>4387.4399999999996</v>
      </c>
      <c r="BH243" s="280">
        <f t="shared" si="83"/>
        <v>4387.4399999999996</v>
      </c>
      <c r="BI243" s="280">
        <f t="shared" si="82"/>
        <v>4387.4399999999996</v>
      </c>
      <c r="BJ243" s="280">
        <f t="shared" si="82"/>
        <v>4387.4399999999996</v>
      </c>
      <c r="BK243" s="280">
        <f t="shared" si="82"/>
        <v>4387.4399999999996</v>
      </c>
      <c r="BL243" s="279">
        <f t="shared" si="80"/>
        <v>52649.280000000006</v>
      </c>
    </row>
    <row r="244" spans="1:64" x14ac:dyDescent="0.25">
      <c r="A244" s="268" t="s">
        <v>657</v>
      </c>
      <c r="B244" s="175">
        <v>0</v>
      </c>
      <c r="C244" s="175">
        <v>0</v>
      </c>
      <c r="D244" s="272">
        <v>0</v>
      </c>
      <c r="E244" s="272">
        <v>0</v>
      </c>
      <c r="F244" s="272">
        <v>0</v>
      </c>
      <c r="G244" s="272">
        <v>0</v>
      </c>
      <c r="H244" s="272">
        <v>0</v>
      </c>
      <c r="I244" s="272">
        <v>0</v>
      </c>
      <c r="J244" s="272">
        <v>0</v>
      </c>
      <c r="K244" s="272">
        <v>0</v>
      </c>
      <c r="L244" s="272">
        <v>0</v>
      </c>
      <c r="M244" s="272">
        <v>0</v>
      </c>
      <c r="N244" s="272">
        <v>0</v>
      </c>
      <c r="O244" s="272">
        <v>0</v>
      </c>
      <c r="P244" s="272">
        <f t="shared" si="77"/>
        <v>0</v>
      </c>
      <c r="Q244" s="272">
        <v>0</v>
      </c>
      <c r="R244" s="272">
        <v>0</v>
      </c>
      <c r="S244" s="272">
        <v>0</v>
      </c>
      <c r="T244" s="272">
        <v>0</v>
      </c>
      <c r="U244" s="272">
        <v>0</v>
      </c>
      <c r="V244" s="272">
        <v>0</v>
      </c>
      <c r="W244" s="272">
        <v>0</v>
      </c>
      <c r="X244" s="272">
        <v>0</v>
      </c>
      <c r="Y244" s="272">
        <v>0</v>
      </c>
      <c r="Z244" s="272">
        <v>0</v>
      </c>
      <c r="AA244" s="272">
        <v>0</v>
      </c>
      <c r="AB244" s="272">
        <v>0</v>
      </c>
      <c r="AC244" s="272">
        <v>0</v>
      </c>
      <c r="AD244" s="272">
        <v>0</v>
      </c>
      <c r="AE244" s="272">
        <v>0</v>
      </c>
      <c r="AF244" s="272">
        <v>0</v>
      </c>
      <c r="AG244" s="170">
        <f t="shared" si="78"/>
        <v>0</v>
      </c>
      <c r="AI244" s="279">
        <f t="shared" si="85"/>
        <v>0</v>
      </c>
      <c r="AJ244" s="279">
        <f t="shared" si="85"/>
        <v>0</v>
      </c>
      <c r="AK244" s="279">
        <f t="shared" si="85"/>
        <v>0</v>
      </c>
      <c r="AL244" s="279">
        <f t="shared" si="85"/>
        <v>0</v>
      </c>
      <c r="AM244" s="279">
        <f t="shared" si="85"/>
        <v>0</v>
      </c>
      <c r="AN244" s="279">
        <f t="shared" si="85"/>
        <v>0</v>
      </c>
      <c r="AO244" s="279">
        <f t="shared" si="81"/>
        <v>0</v>
      </c>
      <c r="AP244" s="279">
        <f t="shared" si="81"/>
        <v>0</v>
      </c>
      <c r="AQ244" s="279">
        <f t="shared" si="81"/>
        <v>0</v>
      </c>
      <c r="AR244" s="279">
        <f t="shared" si="74"/>
        <v>0</v>
      </c>
      <c r="AS244" s="279">
        <f t="shared" si="74"/>
        <v>0</v>
      </c>
      <c r="AT244" s="279">
        <f t="shared" si="74"/>
        <v>0</v>
      </c>
      <c r="AU244" s="280">
        <f t="shared" si="79"/>
        <v>0</v>
      </c>
      <c r="AV244" s="280">
        <f t="shared" si="86"/>
        <v>0</v>
      </c>
      <c r="AW244" s="280">
        <f t="shared" si="86"/>
        <v>0</v>
      </c>
      <c r="AX244" s="280">
        <f t="shared" si="86"/>
        <v>0</v>
      </c>
      <c r="AY244" s="280">
        <f t="shared" si="86"/>
        <v>0</v>
      </c>
      <c r="AZ244" s="280">
        <f t="shared" si="84"/>
        <v>0</v>
      </c>
      <c r="BA244" s="280">
        <f t="shared" si="84"/>
        <v>0</v>
      </c>
      <c r="BB244" s="280">
        <f t="shared" si="84"/>
        <v>0</v>
      </c>
      <c r="BC244" s="280">
        <f t="shared" si="83"/>
        <v>0</v>
      </c>
      <c r="BD244" s="280">
        <f t="shared" si="83"/>
        <v>0</v>
      </c>
      <c r="BE244" s="280">
        <f t="shared" si="83"/>
        <v>0</v>
      </c>
      <c r="BF244" s="280">
        <f t="shared" si="83"/>
        <v>0</v>
      </c>
      <c r="BG244" s="280">
        <f t="shared" si="83"/>
        <v>0</v>
      </c>
      <c r="BH244" s="280">
        <f t="shared" si="83"/>
        <v>0</v>
      </c>
      <c r="BI244" s="280">
        <f t="shared" si="82"/>
        <v>0</v>
      </c>
      <c r="BJ244" s="280">
        <f t="shared" si="82"/>
        <v>0</v>
      </c>
      <c r="BK244" s="280">
        <f t="shared" si="82"/>
        <v>0</v>
      </c>
      <c r="BL244" s="279">
        <f t="shared" si="80"/>
        <v>0</v>
      </c>
    </row>
    <row r="245" spans="1:64" x14ac:dyDescent="0.25">
      <c r="A245" s="268" t="s">
        <v>276</v>
      </c>
      <c r="B245" s="175">
        <v>3.7599999999999995E-2</v>
      </c>
      <c r="C245" s="175">
        <v>3.7599999999999995E-2</v>
      </c>
      <c r="D245" s="272">
        <v>329374.18</v>
      </c>
      <c r="E245" s="272">
        <v>329374.18</v>
      </c>
      <c r="F245" s="272">
        <v>329374.18</v>
      </c>
      <c r="G245" s="272">
        <v>329374.18</v>
      </c>
      <c r="H245" s="272">
        <v>329374.18</v>
      </c>
      <c r="I245" s="272">
        <v>329374.18</v>
      </c>
      <c r="J245" s="272">
        <v>329374.18</v>
      </c>
      <c r="K245" s="272">
        <v>329374.18</v>
      </c>
      <c r="L245" s="272">
        <v>329374.18</v>
      </c>
      <c r="M245" s="272">
        <v>329374.18</v>
      </c>
      <c r="N245" s="272">
        <v>329374.18</v>
      </c>
      <c r="O245" s="272">
        <v>329374.18</v>
      </c>
      <c r="P245" s="272">
        <f t="shared" si="77"/>
        <v>3952490.1600000006</v>
      </c>
      <c r="Q245" s="272">
        <v>329374.18</v>
      </c>
      <c r="R245" s="272">
        <v>329374.18</v>
      </c>
      <c r="S245" s="272">
        <v>329374.18</v>
      </c>
      <c r="T245" s="272">
        <v>329374.18</v>
      </c>
      <c r="U245" s="272">
        <v>329374.18</v>
      </c>
      <c r="V245" s="272">
        <v>329374.18</v>
      </c>
      <c r="W245" s="272">
        <v>329374.18</v>
      </c>
      <c r="X245" s="272">
        <v>329374.18</v>
      </c>
      <c r="Y245" s="272">
        <v>329374.18</v>
      </c>
      <c r="Z245" s="272">
        <v>329374.18</v>
      </c>
      <c r="AA245" s="272">
        <v>329374.18</v>
      </c>
      <c r="AB245" s="272">
        <v>329374.18</v>
      </c>
      <c r="AC245" s="272">
        <v>329374.18</v>
      </c>
      <c r="AD245" s="272">
        <v>329374.18</v>
      </c>
      <c r="AE245" s="272">
        <v>329374.18</v>
      </c>
      <c r="AF245" s="272">
        <v>329374.18</v>
      </c>
      <c r="AG245" s="170">
        <f t="shared" si="78"/>
        <v>3952490.1600000006</v>
      </c>
      <c r="AI245" s="279">
        <f t="shared" si="85"/>
        <v>1032.04</v>
      </c>
      <c r="AJ245" s="279">
        <f t="shared" si="85"/>
        <v>1032.04</v>
      </c>
      <c r="AK245" s="279">
        <f t="shared" si="85"/>
        <v>1032.04</v>
      </c>
      <c r="AL245" s="279">
        <f t="shared" si="85"/>
        <v>1032.04</v>
      </c>
      <c r="AM245" s="279">
        <f t="shared" si="85"/>
        <v>1032.04</v>
      </c>
      <c r="AN245" s="279">
        <f t="shared" si="85"/>
        <v>1032.04</v>
      </c>
      <c r="AO245" s="279">
        <f t="shared" si="81"/>
        <v>1032.04</v>
      </c>
      <c r="AP245" s="279">
        <f t="shared" si="81"/>
        <v>1032.04</v>
      </c>
      <c r="AQ245" s="279">
        <f t="shared" si="81"/>
        <v>1032.04</v>
      </c>
      <c r="AR245" s="279">
        <f t="shared" si="74"/>
        <v>1032.04</v>
      </c>
      <c r="AS245" s="279">
        <f t="shared" si="74"/>
        <v>1032.04</v>
      </c>
      <c r="AT245" s="279">
        <f t="shared" si="74"/>
        <v>1032.04</v>
      </c>
      <c r="AU245" s="280">
        <f t="shared" si="79"/>
        <v>12384.480000000003</v>
      </c>
      <c r="AV245" s="280">
        <f t="shared" si="86"/>
        <v>1032.04</v>
      </c>
      <c r="AW245" s="280">
        <f t="shared" si="86"/>
        <v>1032.04</v>
      </c>
      <c r="AX245" s="280">
        <f t="shared" si="86"/>
        <v>1032.04</v>
      </c>
      <c r="AY245" s="280">
        <f t="shared" si="86"/>
        <v>1032.04</v>
      </c>
      <c r="AZ245" s="280">
        <f t="shared" si="84"/>
        <v>1032.04</v>
      </c>
      <c r="BA245" s="280">
        <f t="shared" si="84"/>
        <v>1032.04</v>
      </c>
      <c r="BB245" s="280">
        <f t="shared" si="84"/>
        <v>1032.04</v>
      </c>
      <c r="BC245" s="280">
        <f t="shared" si="83"/>
        <v>1032.04</v>
      </c>
      <c r="BD245" s="280">
        <f t="shared" si="83"/>
        <v>1032.04</v>
      </c>
      <c r="BE245" s="280">
        <f t="shared" si="83"/>
        <v>1032.04</v>
      </c>
      <c r="BF245" s="280">
        <f t="shared" si="83"/>
        <v>1032.04</v>
      </c>
      <c r="BG245" s="280">
        <f t="shared" si="83"/>
        <v>1032.04</v>
      </c>
      <c r="BH245" s="280">
        <f t="shared" si="83"/>
        <v>1032.04</v>
      </c>
      <c r="BI245" s="280">
        <f t="shared" si="82"/>
        <v>1032.04</v>
      </c>
      <c r="BJ245" s="280">
        <f t="shared" si="82"/>
        <v>1032.04</v>
      </c>
      <c r="BK245" s="280">
        <f t="shared" si="82"/>
        <v>1032.04</v>
      </c>
      <c r="BL245" s="279">
        <f t="shared" si="80"/>
        <v>12384.480000000003</v>
      </c>
    </row>
    <row r="246" spans="1:64" x14ac:dyDescent="0.25">
      <c r="A246" s="268" t="s">
        <v>658</v>
      </c>
      <c r="B246" s="175">
        <v>0</v>
      </c>
      <c r="C246" s="175">
        <v>0</v>
      </c>
      <c r="D246" s="272">
        <v>0</v>
      </c>
      <c r="E246" s="272">
        <v>0</v>
      </c>
      <c r="F246" s="272">
        <v>0</v>
      </c>
      <c r="G246" s="272">
        <v>0</v>
      </c>
      <c r="H246" s="272">
        <v>0</v>
      </c>
      <c r="I246" s="272">
        <v>0</v>
      </c>
      <c r="J246" s="272">
        <v>0</v>
      </c>
      <c r="K246" s="272">
        <v>0</v>
      </c>
      <c r="L246" s="272">
        <v>0</v>
      </c>
      <c r="M246" s="272">
        <v>0</v>
      </c>
      <c r="N246" s="272">
        <v>0</v>
      </c>
      <c r="O246" s="272">
        <v>0</v>
      </c>
      <c r="P246" s="272">
        <f t="shared" si="77"/>
        <v>0</v>
      </c>
      <c r="Q246" s="272">
        <v>0</v>
      </c>
      <c r="R246" s="272">
        <v>0</v>
      </c>
      <c r="S246" s="272">
        <v>0</v>
      </c>
      <c r="T246" s="272">
        <v>0</v>
      </c>
      <c r="U246" s="272">
        <v>0</v>
      </c>
      <c r="V246" s="272">
        <v>0</v>
      </c>
      <c r="W246" s="272">
        <v>0</v>
      </c>
      <c r="X246" s="272">
        <v>0</v>
      </c>
      <c r="Y246" s="272">
        <v>0</v>
      </c>
      <c r="Z246" s="272">
        <v>0</v>
      </c>
      <c r="AA246" s="272">
        <v>0</v>
      </c>
      <c r="AB246" s="272">
        <v>0</v>
      </c>
      <c r="AC246" s="272">
        <v>0</v>
      </c>
      <c r="AD246" s="272">
        <v>0</v>
      </c>
      <c r="AE246" s="272">
        <v>0</v>
      </c>
      <c r="AF246" s="272">
        <v>0</v>
      </c>
      <c r="AG246" s="170">
        <f t="shared" si="78"/>
        <v>0</v>
      </c>
      <c r="AI246" s="279">
        <f t="shared" si="85"/>
        <v>0</v>
      </c>
      <c r="AJ246" s="279">
        <f t="shared" si="85"/>
        <v>0</v>
      </c>
      <c r="AK246" s="279">
        <f t="shared" si="85"/>
        <v>0</v>
      </c>
      <c r="AL246" s="279">
        <f t="shared" si="85"/>
        <v>0</v>
      </c>
      <c r="AM246" s="279">
        <f t="shared" si="85"/>
        <v>0</v>
      </c>
      <c r="AN246" s="279">
        <f t="shared" si="85"/>
        <v>0</v>
      </c>
      <c r="AO246" s="279">
        <f t="shared" si="81"/>
        <v>0</v>
      </c>
      <c r="AP246" s="279">
        <f t="shared" si="81"/>
        <v>0</v>
      </c>
      <c r="AQ246" s="279">
        <f t="shared" si="81"/>
        <v>0</v>
      </c>
      <c r="AR246" s="279">
        <f t="shared" si="74"/>
        <v>0</v>
      </c>
      <c r="AS246" s="279">
        <f t="shared" si="74"/>
        <v>0</v>
      </c>
      <c r="AT246" s="279">
        <f t="shared" si="74"/>
        <v>0</v>
      </c>
      <c r="AU246" s="280">
        <f t="shared" si="79"/>
        <v>0</v>
      </c>
      <c r="AV246" s="280">
        <f t="shared" si="86"/>
        <v>0</v>
      </c>
      <c r="AW246" s="280">
        <f t="shared" si="86"/>
        <v>0</v>
      </c>
      <c r="AX246" s="280">
        <f t="shared" si="86"/>
        <v>0</v>
      </c>
      <c r="AY246" s="280">
        <f t="shared" si="86"/>
        <v>0</v>
      </c>
      <c r="AZ246" s="280">
        <f t="shared" si="84"/>
        <v>0</v>
      </c>
      <c r="BA246" s="280">
        <f t="shared" si="84"/>
        <v>0</v>
      </c>
      <c r="BB246" s="280">
        <f t="shared" si="84"/>
        <v>0</v>
      </c>
      <c r="BC246" s="280">
        <f t="shared" si="83"/>
        <v>0</v>
      </c>
      <c r="BD246" s="280">
        <f t="shared" si="83"/>
        <v>0</v>
      </c>
      <c r="BE246" s="280">
        <f t="shared" si="83"/>
        <v>0</v>
      </c>
      <c r="BF246" s="280">
        <f t="shared" si="83"/>
        <v>0</v>
      </c>
      <c r="BG246" s="280">
        <f t="shared" si="83"/>
        <v>0</v>
      </c>
      <c r="BH246" s="280">
        <f t="shared" si="83"/>
        <v>0</v>
      </c>
      <c r="BI246" s="280">
        <f t="shared" si="82"/>
        <v>0</v>
      </c>
      <c r="BJ246" s="280">
        <f t="shared" si="82"/>
        <v>0</v>
      </c>
      <c r="BK246" s="280">
        <f t="shared" si="82"/>
        <v>0</v>
      </c>
      <c r="BL246" s="279">
        <f t="shared" si="80"/>
        <v>0</v>
      </c>
    </row>
    <row r="247" spans="1:64" x14ac:dyDescent="0.25">
      <c r="A247" s="268" t="s">
        <v>277</v>
      </c>
      <c r="B247" s="175">
        <v>3.3300000000000003E-2</v>
      </c>
      <c r="C247" s="175">
        <v>3.3300000000000003E-2</v>
      </c>
      <c r="D247" s="272">
        <v>234509.13</v>
      </c>
      <c r="E247" s="272">
        <v>234509.13</v>
      </c>
      <c r="F247" s="272">
        <v>234509.13</v>
      </c>
      <c r="G247" s="272">
        <v>234509.13</v>
      </c>
      <c r="H247" s="272">
        <v>234509.13</v>
      </c>
      <c r="I247" s="272">
        <v>234509.13</v>
      </c>
      <c r="J247" s="272">
        <v>234509.13</v>
      </c>
      <c r="K247" s="272">
        <v>234509.13</v>
      </c>
      <c r="L247" s="272">
        <v>234509.13</v>
      </c>
      <c r="M247" s="272">
        <v>234509.13</v>
      </c>
      <c r="N247" s="272">
        <v>234509.13</v>
      </c>
      <c r="O247" s="272">
        <v>234509.13</v>
      </c>
      <c r="P247" s="272">
        <f t="shared" si="77"/>
        <v>2814109.5599999991</v>
      </c>
      <c r="Q247" s="272">
        <v>234509.13</v>
      </c>
      <c r="R247" s="272">
        <v>234509.13</v>
      </c>
      <c r="S247" s="272">
        <v>234509.13</v>
      </c>
      <c r="T247" s="272">
        <v>234509.13</v>
      </c>
      <c r="U247" s="272">
        <v>234509.13</v>
      </c>
      <c r="V247" s="272">
        <v>234509.13</v>
      </c>
      <c r="W247" s="272">
        <v>234509.13</v>
      </c>
      <c r="X247" s="272">
        <v>234509.13</v>
      </c>
      <c r="Y247" s="272">
        <v>234509.13</v>
      </c>
      <c r="Z247" s="272">
        <v>234509.13</v>
      </c>
      <c r="AA247" s="272">
        <v>234509.13</v>
      </c>
      <c r="AB247" s="272">
        <v>234509.13</v>
      </c>
      <c r="AC247" s="272">
        <v>234509.13</v>
      </c>
      <c r="AD247" s="272">
        <v>234509.13</v>
      </c>
      <c r="AE247" s="272">
        <v>234509.13</v>
      </c>
      <c r="AF247" s="272">
        <v>234509.13</v>
      </c>
      <c r="AG247" s="170">
        <f t="shared" si="78"/>
        <v>2814109.5599999991</v>
      </c>
      <c r="AI247" s="279">
        <f t="shared" si="85"/>
        <v>650.76</v>
      </c>
      <c r="AJ247" s="279">
        <f t="shared" si="85"/>
        <v>650.76</v>
      </c>
      <c r="AK247" s="279">
        <f t="shared" si="85"/>
        <v>650.76</v>
      </c>
      <c r="AL247" s="279">
        <f t="shared" si="85"/>
        <v>650.76</v>
      </c>
      <c r="AM247" s="279">
        <f t="shared" si="85"/>
        <v>650.76</v>
      </c>
      <c r="AN247" s="279">
        <f t="shared" si="85"/>
        <v>650.76</v>
      </c>
      <c r="AO247" s="279">
        <f t="shared" si="81"/>
        <v>650.76</v>
      </c>
      <c r="AP247" s="279">
        <f t="shared" si="81"/>
        <v>650.76</v>
      </c>
      <c r="AQ247" s="279">
        <f t="shared" si="81"/>
        <v>650.76</v>
      </c>
      <c r="AR247" s="279">
        <f t="shared" si="74"/>
        <v>650.76</v>
      </c>
      <c r="AS247" s="279">
        <f t="shared" si="74"/>
        <v>650.76</v>
      </c>
      <c r="AT247" s="279">
        <f t="shared" si="74"/>
        <v>650.76</v>
      </c>
      <c r="AU247" s="280">
        <f t="shared" si="79"/>
        <v>7809.1200000000017</v>
      </c>
      <c r="AV247" s="280">
        <f t="shared" si="86"/>
        <v>650.76</v>
      </c>
      <c r="AW247" s="280">
        <f t="shared" si="86"/>
        <v>650.76</v>
      </c>
      <c r="AX247" s="280">
        <f t="shared" si="86"/>
        <v>650.76</v>
      </c>
      <c r="AY247" s="280">
        <f t="shared" si="86"/>
        <v>650.76</v>
      </c>
      <c r="AZ247" s="280">
        <f t="shared" si="84"/>
        <v>650.76</v>
      </c>
      <c r="BA247" s="280">
        <f t="shared" si="84"/>
        <v>650.76</v>
      </c>
      <c r="BB247" s="280">
        <f t="shared" si="84"/>
        <v>650.76</v>
      </c>
      <c r="BC247" s="280">
        <f t="shared" si="83"/>
        <v>650.76</v>
      </c>
      <c r="BD247" s="280">
        <f t="shared" si="83"/>
        <v>650.76</v>
      </c>
      <c r="BE247" s="280">
        <f t="shared" si="83"/>
        <v>650.76</v>
      </c>
      <c r="BF247" s="280">
        <f t="shared" si="83"/>
        <v>650.76</v>
      </c>
      <c r="BG247" s="280">
        <f t="shared" si="83"/>
        <v>650.76</v>
      </c>
      <c r="BH247" s="280">
        <f t="shared" si="83"/>
        <v>650.76</v>
      </c>
      <c r="BI247" s="280">
        <f t="shared" si="82"/>
        <v>650.76</v>
      </c>
      <c r="BJ247" s="280">
        <f t="shared" si="82"/>
        <v>650.76</v>
      </c>
      <c r="BK247" s="280">
        <f t="shared" si="82"/>
        <v>650.76</v>
      </c>
      <c r="BL247" s="279">
        <f t="shared" si="80"/>
        <v>7809.1200000000017</v>
      </c>
    </row>
    <row r="248" spans="1:64" x14ac:dyDescent="0.25">
      <c r="A248" s="268" t="s">
        <v>278</v>
      </c>
      <c r="B248" s="175">
        <v>0</v>
      </c>
      <c r="C248" s="175">
        <v>0</v>
      </c>
      <c r="D248" s="272">
        <v>96395.56</v>
      </c>
      <c r="E248" s="272">
        <v>96395.56</v>
      </c>
      <c r="F248" s="272">
        <v>96395.56</v>
      </c>
      <c r="G248" s="272">
        <v>96395.56</v>
      </c>
      <c r="H248" s="272">
        <v>96395.56</v>
      </c>
      <c r="I248" s="272">
        <v>96395.56</v>
      </c>
      <c r="J248" s="272">
        <v>96395.56</v>
      </c>
      <c r="K248" s="272">
        <v>96395.56</v>
      </c>
      <c r="L248" s="272">
        <v>96395.56</v>
      </c>
      <c r="M248" s="272">
        <v>96395.56</v>
      </c>
      <c r="N248" s="272">
        <v>96395.56</v>
      </c>
      <c r="O248" s="272">
        <v>96395.56</v>
      </c>
      <c r="P248" s="272">
        <f t="shared" si="77"/>
        <v>1156746.7200000002</v>
      </c>
      <c r="Q248" s="272">
        <v>96395.56</v>
      </c>
      <c r="R248" s="272">
        <v>96395.56</v>
      </c>
      <c r="S248" s="272">
        <v>96395.56</v>
      </c>
      <c r="T248" s="272">
        <v>96395.56</v>
      </c>
      <c r="U248" s="272">
        <v>96395.56</v>
      </c>
      <c r="V248" s="272">
        <v>96395.56</v>
      </c>
      <c r="W248" s="272">
        <v>96395.56</v>
      </c>
      <c r="X248" s="272">
        <v>96395.56</v>
      </c>
      <c r="Y248" s="272">
        <v>96395.56</v>
      </c>
      <c r="Z248" s="272">
        <v>96395.56</v>
      </c>
      <c r="AA248" s="272">
        <v>96395.56</v>
      </c>
      <c r="AB248" s="272">
        <v>96395.56</v>
      </c>
      <c r="AC248" s="272">
        <v>96395.56</v>
      </c>
      <c r="AD248" s="272">
        <v>96395.56</v>
      </c>
      <c r="AE248" s="272">
        <v>96395.56</v>
      </c>
      <c r="AF248" s="272">
        <v>96395.56</v>
      </c>
      <c r="AG248" s="170">
        <f t="shared" si="78"/>
        <v>1156746.7200000002</v>
      </c>
      <c r="AI248" s="279">
        <f t="shared" si="85"/>
        <v>0</v>
      </c>
      <c r="AJ248" s="279">
        <f t="shared" si="85"/>
        <v>0</v>
      </c>
      <c r="AK248" s="279">
        <f t="shared" si="85"/>
        <v>0</v>
      </c>
      <c r="AL248" s="279">
        <f t="shared" si="85"/>
        <v>0</v>
      </c>
      <c r="AM248" s="279">
        <f t="shared" si="85"/>
        <v>0</v>
      </c>
      <c r="AN248" s="279">
        <f t="shared" si="85"/>
        <v>0</v>
      </c>
      <c r="AO248" s="279">
        <f t="shared" si="81"/>
        <v>0</v>
      </c>
      <c r="AP248" s="279">
        <f t="shared" si="81"/>
        <v>0</v>
      </c>
      <c r="AQ248" s="279">
        <f t="shared" si="81"/>
        <v>0</v>
      </c>
      <c r="AR248" s="279">
        <f t="shared" si="74"/>
        <v>0</v>
      </c>
      <c r="AS248" s="279">
        <f t="shared" si="74"/>
        <v>0</v>
      </c>
      <c r="AT248" s="279">
        <f t="shared" si="74"/>
        <v>0</v>
      </c>
      <c r="AU248" s="280">
        <f t="shared" si="79"/>
        <v>0</v>
      </c>
      <c r="AV248" s="280">
        <f t="shared" si="86"/>
        <v>0</v>
      </c>
      <c r="AW248" s="280">
        <f t="shared" si="86"/>
        <v>0</v>
      </c>
      <c r="AX248" s="280">
        <f t="shared" si="86"/>
        <v>0</v>
      </c>
      <c r="AY248" s="280">
        <f t="shared" si="86"/>
        <v>0</v>
      </c>
      <c r="AZ248" s="280">
        <f t="shared" si="84"/>
        <v>0</v>
      </c>
      <c r="BA248" s="280">
        <f t="shared" si="84"/>
        <v>0</v>
      </c>
      <c r="BB248" s="280">
        <f t="shared" si="84"/>
        <v>0</v>
      </c>
      <c r="BC248" s="280">
        <f t="shared" si="83"/>
        <v>0</v>
      </c>
      <c r="BD248" s="280">
        <f t="shared" si="83"/>
        <v>0</v>
      </c>
      <c r="BE248" s="280">
        <f t="shared" si="83"/>
        <v>0</v>
      </c>
      <c r="BF248" s="280">
        <f t="shared" si="83"/>
        <v>0</v>
      </c>
      <c r="BG248" s="280">
        <f t="shared" si="83"/>
        <v>0</v>
      </c>
      <c r="BH248" s="280">
        <f t="shared" si="83"/>
        <v>0</v>
      </c>
      <c r="BI248" s="280">
        <f t="shared" si="82"/>
        <v>0</v>
      </c>
      <c r="BJ248" s="280">
        <f t="shared" si="82"/>
        <v>0</v>
      </c>
      <c r="BK248" s="280">
        <f t="shared" si="82"/>
        <v>0</v>
      </c>
      <c r="BL248" s="279">
        <f t="shared" si="80"/>
        <v>0</v>
      </c>
    </row>
    <row r="249" spans="1:64" x14ac:dyDescent="0.25">
      <c r="A249" s="268" t="s">
        <v>279</v>
      </c>
      <c r="B249" s="175">
        <v>0</v>
      </c>
      <c r="C249" s="175">
        <v>0</v>
      </c>
      <c r="D249" s="272">
        <v>162070.19</v>
      </c>
      <c r="E249" s="272">
        <v>162070.19</v>
      </c>
      <c r="F249" s="272">
        <v>162070.19</v>
      </c>
      <c r="G249" s="272">
        <v>162070.19</v>
      </c>
      <c r="H249" s="272">
        <v>162070.19</v>
      </c>
      <c r="I249" s="272">
        <v>162070.19</v>
      </c>
      <c r="J249" s="272">
        <v>162070.19</v>
      </c>
      <c r="K249" s="272">
        <v>162070.19</v>
      </c>
      <c r="L249" s="272">
        <v>162070.19</v>
      </c>
      <c r="M249" s="272">
        <v>162070.19</v>
      </c>
      <c r="N249" s="272">
        <v>162070.19</v>
      </c>
      <c r="O249" s="272">
        <v>162070.19</v>
      </c>
      <c r="P249" s="272">
        <f t="shared" si="77"/>
        <v>1944842.2799999996</v>
      </c>
      <c r="Q249" s="272">
        <v>162070.19</v>
      </c>
      <c r="R249" s="272">
        <v>162070.19</v>
      </c>
      <c r="S249" s="272">
        <v>162070.19</v>
      </c>
      <c r="T249" s="272">
        <v>162070.19</v>
      </c>
      <c r="U249" s="272">
        <v>162070.19</v>
      </c>
      <c r="V249" s="272">
        <v>162070.19</v>
      </c>
      <c r="W249" s="272">
        <v>162070.19</v>
      </c>
      <c r="X249" s="272">
        <v>162070.19</v>
      </c>
      <c r="Y249" s="272">
        <v>162070.19</v>
      </c>
      <c r="Z249" s="272">
        <v>162070.19</v>
      </c>
      <c r="AA249" s="272">
        <v>162070.19</v>
      </c>
      <c r="AB249" s="272">
        <v>162070.19</v>
      </c>
      <c r="AC249" s="272">
        <v>162070.19</v>
      </c>
      <c r="AD249" s="272">
        <v>162070.19</v>
      </c>
      <c r="AE249" s="272">
        <v>162070.19</v>
      </c>
      <c r="AF249" s="272">
        <v>162070.19</v>
      </c>
      <c r="AG249" s="170">
        <f t="shared" si="78"/>
        <v>1944842.2799999996</v>
      </c>
      <c r="AI249" s="279">
        <f t="shared" si="85"/>
        <v>0</v>
      </c>
      <c r="AJ249" s="279">
        <f t="shared" si="85"/>
        <v>0</v>
      </c>
      <c r="AK249" s="279">
        <f t="shared" si="85"/>
        <v>0</v>
      </c>
      <c r="AL249" s="279">
        <f t="shared" si="85"/>
        <v>0</v>
      </c>
      <c r="AM249" s="279">
        <f t="shared" si="85"/>
        <v>0</v>
      </c>
      <c r="AN249" s="279">
        <f t="shared" si="85"/>
        <v>0</v>
      </c>
      <c r="AO249" s="279">
        <f t="shared" si="81"/>
        <v>0</v>
      </c>
      <c r="AP249" s="279">
        <f t="shared" si="81"/>
        <v>0</v>
      </c>
      <c r="AQ249" s="279">
        <f t="shared" si="81"/>
        <v>0</v>
      </c>
      <c r="AR249" s="279">
        <f t="shared" si="74"/>
        <v>0</v>
      </c>
      <c r="AS249" s="279">
        <f t="shared" si="74"/>
        <v>0</v>
      </c>
      <c r="AT249" s="279">
        <f t="shared" si="74"/>
        <v>0</v>
      </c>
      <c r="AU249" s="280">
        <f t="shared" si="79"/>
        <v>0</v>
      </c>
      <c r="AV249" s="280">
        <f t="shared" si="86"/>
        <v>0</v>
      </c>
      <c r="AW249" s="280">
        <f t="shared" si="86"/>
        <v>0</v>
      </c>
      <c r="AX249" s="280">
        <f t="shared" si="86"/>
        <v>0</v>
      </c>
      <c r="AY249" s="280">
        <f t="shared" si="86"/>
        <v>0</v>
      </c>
      <c r="AZ249" s="280">
        <f t="shared" si="84"/>
        <v>0</v>
      </c>
      <c r="BA249" s="280">
        <f t="shared" si="84"/>
        <v>0</v>
      </c>
      <c r="BB249" s="280">
        <f t="shared" si="84"/>
        <v>0</v>
      </c>
      <c r="BC249" s="280">
        <f t="shared" si="83"/>
        <v>0</v>
      </c>
      <c r="BD249" s="280">
        <f t="shared" si="83"/>
        <v>0</v>
      </c>
      <c r="BE249" s="280">
        <f t="shared" si="83"/>
        <v>0</v>
      </c>
      <c r="BF249" s="280">
        <f t="shared" si="83"/>
        <v>0</v>
      </c>
      <c r="BG249" s="280">
        <f t="shared" si="83"/>
        <v>0</v>
      </c>
      <c r="BH249" s="280">
        <f t="shared" si="83"/>
        <v>0</v>
      </c>
      <c r="BI249" s="280">
        <f t="shared" si="82"/>
        <v>0</v>
      </c>
      <c r="BJ249" s="280">
        <f t="shared" si="82"/>
        <v>0</v>
      </c>
      <c r="BK249" s="280">
        <f t="shared" si="82"/>
        <v>0</v>
      </c>
      <c r="BL249" s="279">
        <f t="shared" si="80"/>
        <v>0</v>
      </c>
    </row>
    <row r="250" spans="1:64" x14ac:dyDescent="0.25">
      <c r="A250" s="268" t="s">
        <v>280</v>
      </c>
      <c r="B250" s="175">
        <v>0</v>
      </c>
      <c r="C250" s="175">
        <v>0</v>
      </c>
      <c r="D250" s="272">
        <v>348244.31</v>
      </c>
      <c r="E250" s="272">
        <v>348244.31</v>
      </c>
      <c r="F250" s="272">
        <v>348244.31</v>
      </c>
      <c r="G250" s="272">
        <v>348244.31</v>
      </c>
      <c r="H250" s="272">
        <v>348244.31</v>
      </c>
      <c r="I250" s="272">
        <v>348244.31</v>
      </c>
      <c r="J250" s="272">
        <v>348244.31</v>
      </c>
      <c r="K250" s="272">
        <v>348244.31</v>
      </c>
      <c r="L250" s="272">
        <v>348244.31</v>
      </c>
      <c r="M250" s="272">
        <v>348244.31</v>
      </c>
      <c r="N250" s="272">
        <v>348244.31</v>
      </c>
      <c r="O250" s="272">
        <v>348244.31</v>
      </c>
      <c r="P250" s="272">
        <f t="shared" si="77"/>
        <v>4178931.72</v>
      </c>
      <c r="Q250" s="272">
        <v>348244.31</v>
      </c>
      <c r="R250" s="272">
        <v>348244.31</v>
      </c>
      <c r="S250" s="272">
        <v>348244.31</v>
      </c>
      <c r="T250" s="272">
        <v>348244.31</v>
      </c>
      <c r="U250" s="272">
        <v>348244.31</v>
      </c>
      <c r="V250" s="272">
        <v>348244.31</v>
      </c>
      <c r="W250" s="272">
        <v>348244.31</v>
      </c>
      <c r="X250" s="272">
        <v>348244.31</v>
      </c>
      <c r="Y250" s="272">
        <v>348244.31</v>
      </c>
      <c r="Z250" s="272">
        <v>348244.31</v>
      </c>
      <c r="AA250" s="272">
        <v>348244.31</v>
      </c>
      <c r="AB250" s="272">
        <v>348244.31</v>
      </c>
      <c r="AC250" s="272">
        <v>348244.31</v>
      </c>
      <c r="AD250" s="272">
        <v>348244.31</v>
      </c>
      <c r="AE250" s="272">
        <v>348244.31</v>
      </c>
      <c r="AF250" s="272">
        <v>348244.31</v>
      </c>
      <c r="AG250" s="170">
        <f t="shared" si="78"/>
        <v>4178931.72</v>
      </c>
      <c r="AI250" s="279">
        <f t="shared" si="85"/>
        <v>0</v>
      </c>
      <c r="AJ250" s="279">
        <f t="shared" si="85"/>
        <v>0</v>
      </c>
      <c r="AK250" s="279">
        <f t="shared" si="85"/>
        <v>0</v>
      </c>
      <c r="AL250" s="279">
        <f t="shared" si="85"/>
        <v>0</v>
      </c>
      <c r="AM250" s="279">
        <f t="shared" si="85"/>
        <v>0</v>
      </c>
      <c r="AN250" s="279">
        <f t="shared" si="85"/>
        <v>0</v>
      </c>
      <c r="AO250" s="279">
        <f t="shared" si="81"/>
        <v>0</v>
      </c>
      <c r="AP250" s="279">
        <f t="shared" si="81"/>
        <v>0</v>
      </c>
      <c r="AQ250" s="279">
        <f t="shared" si="81"/>
        <v>0</v>
      </c>
      <c r="AR250" s="279">
        <f t="shared" si="74"/>
        <v>0</v>
      </c>
      <c r="AS250" s="279">
        <f t="shared" si="74"/>
        <v>0</v>
      </c>
      <c r="AT250" s="279">
        <f t="shared" si="74"/>
        <v>0</v>
      </c>
      <c r="AU250" s="280">
        <f t="shared" si="79"/>
        <v>0</v>
      </c>
      <c r="AV250" s="280">
        <f t="shared" si="86"/>
        <v>0</v>
      </c>
      <c r="AW250" s="280">
        <f t="shared" si="86"/>
        <v>0</v>
      </c>
      <c r="AX250" s="280">
        <f t="shared" si="86"/>
        <v>0</v>
      </c>
      <c r="AY250" s="280">
        <f t="shared" si="86"/>
        <v>0</v>
      </c>
      <c r="AZ250" s="280">
        <f t="shared" si="84"/>
        <v>0</v>
      </c>
      <c r="BA250" s="280">
        <f t="shared" si="84"/>
        <v>0</v>
      </c>
      <c r="BB250" s="280">
        <f t="shared" si="84"/>
        <v>0</v>
      </c>
      <c r="BC250" s="280">
        <f t="shared" si="83"/>
        <v>0</v>
      </c>
      <c r="BD250" s="280">
        <f t="shared" si="83"/>
        <v>0</v>
      </c>
      <c r="BE250" s="280">
        <f t="shared" si="83"/>
        <v>0</v>
      </c>
      <c r="BF250" s="280">
        <f t="shared" si="83"/>
        <v>0</v>
      </c>
      <c r="BG250" s="280">
        <f t="shared" si="83"/>
        <v>0</v>
      </c>
      <c r="BH250" s="280">
        <f t="shared" si="83"/>
        <v>0</v>
      </c>
      <c r="BI250" s="280">
        <f t="shared" si="82"/>
        <v>0</v>
      </c>
      <c r="BJ250" s="280">
        <f t="shared" si="82"/>
        <v>0</v>
      </c>
      <c r="BK250" s="280">
        <f t="shared" si="82"/>
        <v>0</v>
      </c>
      <c r="BL250" s="279">
        <f t="shared" si="80"/>
        <v>0</v>
      </c>
    </row>
    <row r="251" spans="1:64" x14ac:dyDescent="0.25">
      <c r="A251" s="268" t="s">
        <v>281</v>
      </c>
      <c r="B251" s="175">
        <v>3.0300000000000001E-2</v>
      </c>
      <c r="C251" s="175">
        <v>3.0300000000000001E-2</v>
      </c>
      <c r="D251" s="272">
        <v>47993721.93</v>
      </c>
      <c r="E251" s="272">
        <v>48155467.460000001</v>
      </c>
      <c r="F251" s="272">
        <v>48155467.460000001</v>
      </c>
      <c r="G251" s="272">
        <v>48156019.469999999</v>
      </c>
      <c r="H251" s="272">
        <v>48156571.469999999</v>
      </c>
      <c r="I251" s="272">
        <v>48446658.600000001</v>
      </c>
      <c r="J251" s="272">
        <v>48931765.659999996</v>
      </c>
      <c r="K251" s="272">
        <v>49126785.589999996</v>
      </c>
      <c r="L251" s="272">
        <v>49147526.499999993</v>
      </c>
      <c r="M251" s="272">
        <v>49177042.409999996</v>
      </c>
      <c r="N251" s="272">
        <v>49185817.409999996</v>
      </c>
      <c r="O251" s="272">
        <v>49185817.409999996</v>
      </c>
      <c r="P251" s="272">
        <f t="shared" si="77"/>
        <v>583818661.36999989</v>
      </c>
      <c r="Q251" s="272">
        <v>49185817.409999996</v>
      </c>
      <c r="R251" s="272">
        <v>49185817.409999996</v>
      </c>
      <c r="S251" s="272">
        <v>49185817.409999996</v>
      </c>
      <c r="T251" s="272">
        <v>49185817.409999996</v>
      </c>
      <c r="U251" s="272">
        <v>49185817.409999996</v>
      </c>
      <c r="V251" s="272">
        <v>49185817.409999996</v>
      </c>
      <c r="W251" s="272">
        <v>49185817.409999996</v>
      </c>
      <c r="X251" s="272">
        <v>49185817.409999996</v>
      </c>
      <c r="Y251" s="272">
        <v>49185817.409999996</v>
      </c>
      <c r="Z251" s="272">
        <v>49185817.409999996</v>
      </c>
      <c r="AA251" s="272">
        <v>49185817.409999996</v>
      </c>
      <c r="AB251" s="272">
        <v>49185817.409999996</v>
      </c>
      <c r="AC251" s="272">
        <v>49185817.409999996</v>
      </c>
      <c r="AD251" s="272">
        <v>49185817.409999996</v>
      </c>
      <c r="AE251" s="272">
        <v>49185817.409999996</v>
      </c>
      <c r="AF251" s="272">
        <v>49185817.409999996</v>
      </c>
      <c r="AG251" s="170">
        <f t="shared" si="78"/>
        <v>590229808.91999984</v>
      </c>
      <c r="AI251" s="279">
        <f t="shared" si="85"/>
        <v>121184.15</v>
      </c>
      <c r="AJ251" s="279">
        <f t="shared" si="85"/>
        <v>121592.56</v>
      </c>
      <c r="AK251" s="279">
        <f t="shared" si="85"/>
        <v>121592.56</v>
      </c>
      <c r="AL251" s="279">
        <f t="shared" si="85"/>
        <v>121593.95</v>
      </c>
      <c r="AM251" s="279">
        <f t="shared" si="85"/>
        <v>121595.34</v>
      </c>
      <c r="AN251" s="279">
        <f t="shared" si="85"/>
        <v>122327.81</v>
      </c>
      <c r="AO251" s="279">
        <f t="shared" si="81"/>
        <v>123552.71</v>
      </c>
      <c r="AP251" s="279">
        <f t="shared" si="81"/>
        <v>124045.13</v>
      </c>
      <c r="AQ251" s="279">
        <f t="shared" si="81"/>
        <v>124097.5</v>
      </c>
      <c r="AR251" s="279">
        <f t="shared" si="81"/>
        <v>124172.03</v>
      </c>
      <c r="AS251" s="279">
        <f t="shared" si="81"/>
        <v>124194.19</v>
      </c>
      <c r="AT251" s="279">
        <f t="shared" si="81"/>
        <v>124194.19</v>
      </c>
      <c r="AU251" s="280">
        <f t="shared" si="79"/>
        <v>1474142.1199999999</v>
      </c>
      <c r="AV251" s="280">
        <f t="shared" si="86"/>
        <v>124194.19</v>
      </c>
      <c r="AW251" s="280">
        <f t="shared" si="86"/>
        <v>124194.19</v>
      </c>
      <c r="AX251" s="280">
        <f t="shared" si="86"/>
        <v>124194.19</v>
      </c>
      <c r="AY251" s="280">
        <f t="shared" si="86"/>
        <v>124194.19</v>
      </c>
      <c r="AZ251" s="280">
        <f t="shared" si="84"/>
        <v>124194.19</v>
      </c>
      <c r="BA251" s="280">
        <f t="shared" si="84"/>
        <v>124194.19</v>
      </c>
      <c r="BB251" s="280">
        <f t="shared" si="84"/>
        <v>124194.19</v>
      </c>
      <c r="BC251" s="280">
        <f t="shared" si="83"/>
        <v>124194.19</v>
      </c>
      <c r="BD251" s="280">
        <f t="shared" si="83"/>
        <v>124194.19</v>
      </c>
      <c r="BE251" s="280">
        <f t="shared" si="83"/>
        <v>124194.19</v>
      </c>
      <c r="BF251" s="280">
        <f t="shared" si="83"/>
        <v>124194.19</v>
      </c>
      <c r="BG251" s="280">
        <f t="shared" si="83"/>
        <v>124194.19</v>
      </c>
      <c r="BH251" s="280">
        <f t="shared" si="83"/>
        <v>124194.19</v>
      </c>
      <c r="BI251" s="280">
        <f t="shared" si="82"/>
        <v>124194.19</v>
      </c>
      <c r="BJ251" s="280">
        <f t="shared" si="82"/>
        <v>124194.19</v>
      </c>
      <c r="BK251" s="280">
        <f t="shared" si="82"/>
        <v>124194.19</v>
      </c>
      <c r="BL251" s="279">
        <f t="shared" si="80"/>
        <v>1490330.2799999996</v>
      </c>
    </row>
    <row r="252" spans="1:64" x14ac:dyDescent="0.25">
      <c r="A252" s="268" t="s">
        <v>282</v>
      </c>
      <c r="B252" s="175">
        <v>2.92E-2</v>
      </c>
      <c r="C252" s="175">
        <v>2.92E-2</v>
      </c>
      <c r="D252" s="272">
        <v>1865718.2</v>
      </c>
      <c r="E252" s="272">
        <v>1865718.2</v>
      </c>
      <c r="F252" s="272">
        <v>1865718.2</v>
      </c>
      <c r="G252" s="272">
        <v>1865718.2</v>
      </c>
      <c r="H252" s="272">
        <v>1865718.2</v>
      </c>
      <c r="I252" s="272">
        <v>1865718.2</v>
      </c>
      <c r="J252" s="272">
        <v>1865718.2</v>
      </c>
      <c r="K252" s="272">
        <v>1865718.2</v>
      </c>
      <c r="L252" s="272">
        <v>1865718.2</v>
      </c>
      <c r="M252" s="272">
        <v>1865718.2</v>
      </c>
      <c r="N252" s="272">
        <v>1865718.2</v>
      </c>
      <c r="O252" s="272">
        <v>1865718.2</v>
      </c>
      <c r="P252" s="272">
        <f t="shared" si="77"/>
        <v>22388618.399999995</v>
      </c>
      <c r="Q252" s="272">
        <v>1865718.2</v>
      </c>
      <c r="R252" s="272">
        <v>1865718.2</v>
      </c>
      <c r="S252" s="272">
        <v>1865718.2</v>
      </c>
      <c r="T252" s="272">
        <v>1865718.2</v>
      </c>
      <c r="U252" s="272">
        <v>1865718.2</v>
      </c>
      <c r="V252" s="272">
        <v>1865718.2</v>
      </c>
      <c r="W252" s="272">
        <v>1865718.2</v>
      </c>
      <c r="X252" s="272">
        <v>1865718.2</v>
      </c>
      <c r="Y252" s="272">
        <v>1865718.2</v>
      </c>
      <c r="Z252" s="272">
        <v>1865718.2</v>
      </c>
      <c r="AA252" s="272">
        <v>1865718.2</v>
      </c>
      <c r="AB252" s="272">
        <v>1865718.2</v>
      </c>
      <c r="AC252" s="272">
        <v>1865718.2</v>
      </c>
      <c r="AD252" s="272">
        <v>1865718.2</v>
      </c>
      <c r="AE252" s="272">
        <v>1865718.2</v>
      </c>
      <c r="AF252" s="272">
        <v>1865718.2</v>
      </c>
      <c r="AG252" s="170">
        <f t="shared" si="78"/>
        <v>22388618.399999995</v>
      </c>
      <c r="AI252" s="279">
        <f t="shared" si="85"/>
        <v>4539.91</v>
      </c>
      <c r="AJ252" s="279">
        <f t="shared" si="85"/>
        <v>4539.91</v>
      </c>
      <c r="AK252" s="279">
        <f t="shared" si="85"/>
        <v>4539.91</v>
      </c>
      <c r="AL252" s="279">
        <f t="shared" si="85"/>
        <v>4539.91</v>
      </c>
      <c r="AM252" s="279">
        <f t="shared" si="85"/>
        <v>4539.91</v>
      </c>
      <c r="AN252" s="279">
        <f t="shared" si="85"/>
        <v>4539.91</v>
      </c>
      <c r="AO252" s="279">
        <f t="shared" si="81"/>
        <v>4539.91</v>
      </c>
      <c r="AP252" s="279">
        <f t="shared" si="81"/>
        <v>4539.91</v>
      </c>
      <c r="AQ252" s="279">
        <f t="shared" si="81"/>
        <v>4539.91</v>
      </c>
      <c r="AR252" s="279">
        <f t="shared" si="81"/>
        <v>4539.91</v>
      </c>
      <c r="AS252" s="279">
        <f t="shared" si="81"/>
        <v>4539.91</v>
      </c>
      <c r="AT252" s="279">
        <f t="shared" si="81"/>
        <v>4539.91</v>
      </c>
      <c r="AU252" s="280">
        <f t="shared" si="79"/>
        <v>54478.920000000013</v>
      </c>
      <c r="AV252" s="280">
        <f t="shared" si="86"/>
        <v>4539.91</v>
      </c>
      <c r="AW252" s="280">
        <f t="shared" si="86"/>
        <v>4539.91</v>
      </c>
      <c r="AX252" s="280">
        <f t="shared" si="86"/>
        <v>4539.91</v>
      </c>
      <c r="AY252" s="280">
        <f t="shared" si="86"/>
        <v>4539.91</v>
      </c>
      <c r="AZ252" s="280">
        <f t="shared" si="84"/>
        <v>4539.91</v>
      </c>
      <c r="BA252" s="280">
        <f t="shared" si="84"/>
        <v>4539.91</v>
      </c>
      <c r="BB252" s="280">
        <f t="shared" si="84"/>
        <v>4539.91</v>
      </c>
      <c r="BC252" s="280">
        <f t="shared" si="83"/>
        <v>4539.91</v>
      </c>
      <c r="BD252" s="280">
        <f t="shared" si="83"/>
        <v>4539.91</v>
      </c>
      <c r="BE252" s="280">
        <f t="shared" si="83"/>
        <v>4539.91</v>
      </c>
      <c r="BF252" s="280">
        <f t="shared" si="83"/>
        <v>4539.91</v>
      </c>
      <c r="BG252" s="280">
        <f t="shared" si="83"/>
        <v>4539.91</v>
      </c>
      <c r="BH252" s="280">
        <f t="shared" si="83"/>
        <v>4539.91</v>
      </c>
      <c r="BI252" s="280">
        <f t="shared" si="82"/>
        <v>4539.91</v>
      </c>
      <c r="BJ252" s="280">
        <f t="shared" si="82"/>
        <v>4539.91</v>
      </c>
      <c r="BK252" s="280">
        <f t="shared" si="82"/>
        <v>4539.91</v>
      </c>
      <c r="BL252" s="279">
        <f t="shared" si="80"/>
        <v>54478.920000000013</v>
      </c>
    </row>
    <row r="253" spans="1:64" x14ac:dyDescent="0.25">
      <c r="A253" s="268" t="s">
        <v>283</v>
      </c>
      <c r="B253" s="175">
        <v>4.3199999999999995E-2</v>
      </c>
      <c r="C253" s="175">
        <v>4.3199999999999995E-2</v>
      </c>
      <c r="D253" s="272">
        <v>1919015.13</v>
      </c>
      <c r="E253" s="272">
        <v>1919015.13</v>
      </c>
      <c r="F253" s="272">
        <v>1919015.13</v>
      </c>
      <c r="G253" s="272">
        <v>1919015.13</v>
      </c>
      <c r="H253" s="272">
        <v>1919015.13</v>
      </c>
      <c r="I253" s="272">
        <v>1919015.13</v>
      </c>
      <c r="J253" s="272">
        <v>1919015.13</v>
      </c>
      <c r="K253" s="272">
        <v>1919015.13</v>
      </c>
      <c r="L253" s="272">
        <v>1919015.13</v>
      </c>
      <c r="M253" s="272">
        <v>1919015.13</v>
      </c>
      <c r="N253" s="272">
        <v>1919015.13</v>
      </c>
      <c r="O253" s="272">
        <v>1919015.13</v>
      </c>
      <c r="P253" s="272">
        <f t="shared" si="77"/>
        <v>23028181.559999991</v>
      </c>
      <c r="Q253" s="272">
        <v>1919015.13</v>
      </c>
      <c r="R253" s="272">
        <v>1919015.13</v>
      </c>
      <c r="S253" s="272">
        <v>1919015.13</v>
      </c>
      <c r="T253" s="272">
        <v>1919015.13</v>
      </c>
      <c r="U253" s="272">
        <v>1919015.13</v>
      </c>
      <c r="V253" s="272">
        <v>1919015.13</v>
      </c>
      <c r="W253" s="272">
        <v>1919015.13</v>
      </c>
      <c r="X253" s="272">
        <v>1919015.13</v>
      </c>
      <c r="Y253" s="272">
        <v>1919015.13</v>
      </c>
      <c r="Z253" s="272">
        <v>1919015.13</v>
      </c>
      <c r="AA253" s="272">
        <v>1919015.13</v>
      </c>
      <c r="AB253" s="272">
        <v>1919015.13</v>
      </c>
      <c r="AC253" s="272">
        <v>1919015.13</v>
      </c>
      <c r="AD253" s="272">
        <v>1919015.13</v>
      </c>
      <c r="AE253" s="272">
        <v>1919015.13</v>
      </c>
      <c r="AF253" s="272">
        <v>1919015.13</v>
      </c>
      <c r="AG253" s="170">
        <f t="shared" si="78"/>
        <v>23028181.559999991</v>
      </c>
      <c r="AI253" s="279">
        <f t="shared" si="85"/>
        <v>6908.45</v>
      </c>
      <c r="AJ253" s="279">
        <f t="shared" si="85"/>
        <v>6908.45</v>
      </c>
      <c r="AK253" s="279">
        <f t="shared" si="85"/>
        <v>6908.45</v>
      </c>
      <c r="AL253" s="279">
        <f t="shared" si="85"/>
        <v>6908.45</v>
      </c>
      <c r="AM253" s="279">
        <f t="shared" si="85"/>
        <v>6908.45</v>
      </c>
      <c r="AN253" s="279">
        <f t="shared" si="85"/>
        <v>6908.45</v>
      </c>
      <c r="AO253" s="279">
        <f t="shared" si="81"/>
        <v>6908.45</v>
      </c>
      <c r="AP253" s="279">
        <f t="shared" si="81"/>
        <v>6908.45</v>
      </c>
      <c r="AQ253" s="279">
        <f t="shared" si="81"/>
        <v>6908.45</v>
      </c>
      <c r="AR253" s="279">
        <f t="shared" si="81"/>
        <v>6908.45</v>
      </c>
      <c r="AS253" s="279">
        <f t="shared" si="81"/>
        <v>6908.45</v>
      </c>
      <c r="AT253" s="279">
        <f t="shared" si="81"/>
        <v>6908.45</v>
      </c>
      <c r="AU253" s="280">
        <f t="shared" si="79"/>
        <v>82901.39999999998</v>
      </c>
      <c r="AV253" s="280">
        <f t="shared" si="86"/>
        <v>6908.45</v>
      </c>
      <c r="AW253" s="280">
        <f t="shared" si="86"/>
        <v>6908.45</v>
      </c>
      <c r="AX253" s="280">
        <f t="shared" si="86"/>
        <v>6908.45</v>
      </c>
      <c r="AY253" s="280">
        <f t="shared" si="86"/>
        <v>6908.45</v>
      </c>
      <c r="AZ253" s="280">
        <f t="shared" si="84"/>
        <v>6908.45</v>
      </c>
      <c r="BA253" s="280">
        <f t="shared" si="84"/>
        <v>6908.45</v>
      </c>
      <c r="BB253" s="280">
        <f t="shared" si="84"/>
        <v>6908.45</v>
      </c>
      <c r="BC253" s="280">
        <f t="shared" si="83"/>
        <v>6908.45</v>
      </c>
      <c r="BD253" s="280">
        <f t="shared" si="83"/>
        <v>6908.45</v>
      </c>
      <c r="BE253" s="280">
        <f t="shared" si="83"/>
        <v>6908.45</v>
      </c>
      <c r="BF253" s="280">
        <f t="shared" si="83"/>
        <v>6908.45</v>
      </c>
      <c r="BG253" s="280">
        <f t="shared" si="83"/>
        <v>6908.45</v>
      </c>
      <c r="BH253" s="280">
        <f t="shared" si="83"/>
        <v>6908.45</v>
      </c>
      <c r="BI253" s="280">
        <f t="shared" si="82"/>
        <v>6908.45</v>
      </c>
      <c r="BJ253" s="280">
        <f t="shared" si="82"/>
        <v>6908.45</v>
      </c>
      <c r="BK253" s="280">
        <f t="shared" si="82"/>
        <v>6908.45</v>
      </c>
      <c r="BL253" s="279">
        <f t="shared" si="80"/>
        <v>82901.39999999998</v>
      </c>
    </row>
    <row r="254" spans="1:64" x14ac:dyDescent="0.25">
      <c r="A254" s="268" t="s">
        <v>284</v>
      </c>
      <c r="B254" s="175">
        <v>3.9399999999999998E-2</v>
      </c>
      <c r="C254" s="175">
        <v>3.9399999999999998E-2</v>
      </c>
      <c r="D254" s="272">
        <v>1053014.69</v>
      </c>
      <c r="E254" s="272">
        <v>1053014.69</v>
      </c>
      <c r="F254" s="272">
        <v>1053014.69</v>
      </c>
      <c r="G254" s="272">
        <v>1053014.69</v>
      </c>
      <c r="H254" s="272">
        <v>1053014.69</v>
      </c>
      <c r="I254" s="272">
        <v>1053014.69</v>
      </c>
      <c r="J254" s="272">
        <v>1053014.69</v>
      </c>
      <c r="K254" s="272">
        <v>1053014.69</v>
      </c>
      <c r="L254" s="272">
        <v>1053014.69</v>
      </c>
      <c r="M254" s="272">
        <v>1053014.69</v>
      </c>
      <c r="N254" s="272">
        <v>1053014.69</v>
      </c>
      <c r="O254" s="272">
        <v>1053014.69</v>
      </c>
      <c r="P254" s="272">
        <f t="shared" si="77"/>
        <v>12636176.279999996</v>
      </c>
      <c r="Q254" s="272">
        <v>1053014.69</v>
      </c>
      <c r="R254" s="272">
        <v>1053014.69</v>
      </c>
      <c r="S254" s="272">
        <v>1053014.69</v>
      </c>
      <c r="T254" s="272">
        <v>1053014.69</v>
      </c>
      <c r="U254" s="272">
        <v>1053014.69</v>
      </c>
      <c r="V254" s="272">
        <v>1053014.69</v>
      </c>
      <c r="W254" s="272">
        <v>1053014.69</v>
      </c>
      <c r="X254" s="272">
        <v>1053014.69</v>
      </c>
      <c r="Y254" s="272">
        <v>1053014.69</v>
      </c>
      <c r="Z254" s="272">
        <v>1053014.69</v>
      </c>
      <c r="AA254" s="272">
        <v>1053014.69</v>
      </c>
      <c r="AB254" s="272">
        <v>1053014.69</v>
      </c>
      <c r="AC254" s="272">
        <v>1053014.69</v>
      </c>
      <c r="AD254" s="272">
        <v>1053014.69</v>
      </c>
      <c r="AE254" s="272">
        <v>1053014.69</v>
      </c>
      <c r="AF254" s="272">
        <v>1053014.69</v>
      </c>
      <c r="AG254" s="170">
        <f t="shared" si="78"/>
        <v>12636176.279999996</v>
      </c>
      <c r="AI254" s="279">
        <f t="shared" si="85"/>
        <v>3457.4</v>
      </c>
      <c r="AJ254" s="279">
        <f t="shared" si="85"/>
        <v>3457.4</v>
      </c>
      <c r="AK254" s="279">
        <f t="shared" si="85"/>
        <v>3457.4</v>
      </c>
      <c r="AL254" s="279">
        <f t="shared" si="85"/>
        <v>3457.4</v>
      </c>
      <c r="AM254" s="279">
        <f t="shared" si="85"/>
        <v>3457.4</v>
      </c>
      <c r="AN254" s="279">
        <f t="shared" si="85"/>
        <v>3457.4</v>
      </c>
      <c r="AO254" s="279">
        <f t="shared" si="81"/>
        <v>3457.4</v>
      </c>
      <c r="AP254" s="279">
        <f t="shared" si="81"/>
        <v>3457.4</v>
      </c>
      <c r="AQ254" s="279">
        <f t="shared" si="81"/>
        <v>3457.4</v>
      </c>
      <c r="AR254" s="279">
        <f t="shared" si="81"/>
        <v>3457.4</v>
      </c>
      <c r="AS254" s="279">
        <f t="shared" si="81"/>
        <v>3457.4</v>
      </c>
      <c r="AT254" s="279">
        <f t="shared" si="81"/>
        <v>3457.4</v>
      </c>
      <c r="AU254" s="280">
        <f t="shared" si="79"/>
        <v>41488.80000000001</v>
      </c>
      <c r="AV254" s="280">
        <f t="shared" si="86"/>
        <v>3457.4</v>
      </c>
      <c r="AW254" s="280">
        <f t="shared" si="86"/>
        <v>3457.4</v>
      </c>
      <c r="AX254" s="280">
        <f t="shared" si="86"/>
        <v>3457.4</v>
      </c>
      <c r="AY254" s="280">
        <f t="shared" si="86"/>
        <v>3457.4</v>
      </c>
      <c r="AZ254" s="280">
        <f t="shared" si="84"/>
        <v>3457.4</v>
      </c>
      <c r="BA254" s="280">
        <f t="shared" si="84"/>
        <v>3457.4</v>
      </c>
      <c r="BB254" s="280">
        <f t="shared" si="84"/>
        <v>3457.4</v>
      </c>
      <c r="BC254" s="280">
        <f t="shared" si="83"/>
        <v>3457.4</v>
      </c>
      <c r="BD254" s="280">
        <f t="shared" si="83"/>
        <v>3457.4</v>
      </c>
      <c r="BE254" s="280">
        <f t="shared" si="83"/>
        <v>3457.4</v>
      </c>
      <c r="BF254" s="280">
        <f t="shared" si="83"/>
        <v>3457.4</v>
      </c>
      <c r="BG254" s="280">
        <f t="shared" si="83"/>
        <v>3457.4</v>
      </c>
      <c r="BH254" s="280">
        <f t="shared" si="83"/>
        <v>3457.4</v>
      </c>
      <c r="BI254" s="280">
        <f t="shared" si="82"/>
        <v>3457.4</v>
      </c>
      <c r="BJ254" s="280">
        <f t="shared" si="82"/>
        <v>3457.4</v>
      </c>
      <c r="BK254" s="280">
        <f t="shared" si="82"/>
        <v>3457.4</v>
      </c>
      <c r="BL254" s="279">
        <f t="shared" si="80"/>
        <v>41488.80000000001</v>
      </c>
    </row>
    <row r="255" spans="1:64" x14ac:dyDescent="0.25">
      <c r="A255" s="268" t="s">
        <v>285</v>
      </c>
      <c r="B255" s="175">
        <v>4.3399999999999994E-2</v>
      </c>
      <c r="C255" s="175">
        <v>4.3399999999999994E-2</v>
      </c>
      <c r="D255" s="272">
        <v>192814.02</v>
      </c>
      <c r="E255" s="272">
        <v>192814.02</v>
      </c>
      <c r="F255" s="272">
        <v>192814.02</v>
      </c>
      <c r="G255" s="272">
        <v>192814.02</v>
      </c>
      <c r="H255" s="272">
        <v>192814.02</v>
      </c>
      <c r="I255" s="272">
        <v>192814.02</v>
      </c>
      <c r="J255" s="272">
        <v>192814.02</v>
      </c>
      <c r="K255" s="272">
        <v>192814.02</v>
      </c>
      <c r="L255" s="272">
        <v>192814.02</v>
      </c>
      <c r="M255" s="272">
        <v>192814.02</v>
      </c>
      <c r="N255" s="272">
        <v>192814.02</v>
      </c>
      <c r="O255" s="272">
        <v>192814.02</v>
      </c>
      <c r="P255" s="272">
        <f t="shared" si="77"/>
        <v>2313768.2399999998</v>
      </c>
      <c r="Q255" s="272">
        <v>192814.02</v>
      </c>
      <c r="R255" s="272">
        <v>192814.02</v>
      </c>
      <c r="S255" s="272">
        <v>192814.02</v>
      </c>
      <c r="T255" s="272">
        <v>192814.02</v>
      </c>
      <c r="U255" s="272">
        <v>192814.02</v>
      </c>
      <c r="V255" s="272">
        <v>192814.02</v>
      </c>
      <c r="W255" s="272">
        <v>192814.02</v>
      </c>
      <c r="X255" s="272">
        <v>192814.02</v>
      </c>
      <c r="Y255" s="272">
        <v>192814.02</v>
      </c>
      <c r="Z255" s="272">
        <v>192814.02</v>
      </c>
      <c r="AA255" s="272">
        <v>192814.02</v>
      </c>
      <c r="AB255" s="272">
        <v>192814.02</v>
      </c>
      <c r="AC255" s="272">
        <v>192814.02</v>
      </c>
      <c r="AD255" s="272">
        <v>192814.02</v>
      </c>
      <c r="AE255" s="272">
        <v>192814.02</v>
      </c>
      <c r="AF255" s="272">
        <v>192814.02</v>
      </c>
      <c r="AG255" s="170">
        <f t="shared" si="78"/>
        <v>2313768.2399999998</v>
      </c>
      <c r="AI255" s="279">
        <f t="shared" si="85"/>
        <v>697.34</v>
      </c>
      <c r="AJ255" s="279">
        <f t="shared" si="85"/>
        <v>697.34</v>
      </c>
      <c r="AK255" s="279">
        <f t="shared" si="85"/>
        <v>697.34</v>
      </c>
      <c r="AL255" s="279">
        <f t="shared" si="85"/>
        <v>697.34</v>
      </c>
      <c r="AM255" s="279">
        <f t="shared" si="85"/>
        <v>697.34</v>
      </c>
      <c r="AN255" s="279">
        <f t="shared" si="85"/>
        <v>697.34</v>
      </c>
      <c r="AO255" s="279">
        <f t="shared" si="81"/>
        <v>697.34</v>
      </c>
      <c r="AP255" s="279">
        <f t="shared" si="81"/>
        <v>697.34</v>
      </c>
      <c r="AQ255" s="279">
        <f t="shared" si="81"/>
        <v>697.34</v>
      </c>
      <c r="AR255" s="279">
        <f t="shared" si="81"/>
        <v>697.34</v>
      </c>
      <c r="AS255" s="279">
        <f t="shared" si="81"/>
        <v>697.34</v>
      </c>
      <c r="AT255" s="279">
        <f t="shared" si="81"/>
        <v>697.34</v>
      </c>
      <c r="AU255" s="280">
        <f t="shared" si="79"/>
        <v>8368.08</v>
      </c>
      <c r="AV255" s="280">
        <f t="shared" si="86"/>
        <v>697.34</v>
      </c>
      <c r="AW255" s="280">
        <f t="shared" si="86"/>
        <v>697.34</v>
      </c>
      <c r="AX255" s="280">
        <f t="shared" si="86"/>
        <v>697.34</v>
      </c>
      <c r="AY255" s="280">
        <f t="shared" si="86"/>
        <v>697.34</v>
      </c>
      <c r="AZ255" s="280">
        <f t="shared" si="84"/>
        <v>697.34</v>
      </c>
      <c r="BA255" s="280">
        <f t="shared" si="84"/>
        <v>697.34</v>
      </c>
      <c r="BB255" s="280">
        <f t="shared" si="84"/>
        <v>697.34</v>
      </c>
      <c r="BC255" s="280">
        <f t="shared" si="83"/>
        <v>697.34</v>
      </c>
      <c r="BD255" s="280">
        <f t="shared" si="83"/>
        <v>697.34</v>
      </c>
      <c r="BE255" s="280">
        <f t="shared" si="83"/>
        <v>697.34</v>
      </c>
      <c r="BF255" s="280">
        <f t="shared" si="83"/>
        <v>697.34</v>
      </c>
      <c r="BG255" s="280">
        <f t="shared" si="83"/>
        <v>697.34</v>
      </c>
      <c r="BH255" s="280">
        <f t="shared" si="83"/>
        <v>697.34</v>
      </c>
      <c r="BI255" s="280">
        <f t="shared" si="82"/>
        <v>697.34</v>
      </c>
      <c r="BJ255" s="280">
        <f t="shared" si="82"/>
        <v>697.34</v>
      </c>
      <c r="BK255" s="280">
        <f t="shared" si="82"/>
        <v>697.34</v>
      </c>
      <c r="BL255" s="279">
        <f t="shared" si="80"/>
        <v>8368.08</v>
      </c>
    </row>
    <row r="256" spans="1:64" x14ac:dyDescent="0.25">
      <c r="A256" s="268" t="s">
        <v>286</v>
      </c>
      <c r="B256" s="175">
        <v>4.3299999999999998E-2</v>
      </c>
      <c r="C256" s="175">
        <v>4.3299999999999998E-2</v>
      </c>
      <c r="D256" s="272">
        <v>555992.76</v>
      </c>
      <c r="E256" s="272">
        <v>555992.76</v>
      </c>
      <c r="F256" s="272">
        <v>555992.76</v>
      </c>
      <c r="G256" s="272">
        <v>555992.76</v>
      </c>
      <c r="H256" s="272">
        <v>555992.76</v>
      </c>
      <c r="I256" s="272">
        <v>555992.76</v>
      </c>
      <c r="J256" s="272">
        <v>555992.76</v>
      </c>
      <c r="K256" s="272">
        <v>555992.76</v>
      </c>
      <c r="L256" s="272">
        <v>555992.76</v>
      </c>
      <c r="M256" s="272">
        <v>555992.76</v>
      </c>
      <c r="N256" s="272">
        <v>555992.76</v>
      </c>
      <c r="O256" s="272">
        <v>555992.76</v>
      </c>
      <c r="P256" s="272">
        <f t="shared" si="77"/>
        <v>6671913.1199999982</v>
      </c>
      <c r="Q256" s="272">
        <v>555992.76</v>
      </c>
      <c r="R256" s="272">
        <v>555992.76</v>
      </c>
      <c r="S256" s="272">
        <v>555992.76</v>
      </c>
      <c r="T256" s="272">
        <v>555992.76</v>
      </c>
      <c r="U256" s="272">
        <v>555992.76</v>
      </c>
      <c r="V256" s="272">
        <v>555992.76</v>
      </c>
      <c r="W256" s="272">
        <v>555992.76</v>
      </c>
      <c r="X256" s="272">
        <v>555992.76</v>
      </c>
      <c r="Y256" s="272">
        <v>555992.76</v>
      </c>
      <c r="Z256" s="272">
        <v>555992.76</v>
      </c>
      <c r="AA256" s="272">
        <v>555992.76</v>
      </c>
      <c r="AB256" s="272">
        <v>555992.76</v>
      </c>
      <c r="AC256" s="272">
        <v>555992.76</v>
      </c>
      <c r="AD256" s="272">
        <v>555992.76</v>
      </c>
      <c r="AE256" s="272">
        <v>555992.76</v>
      </c>
      <c r="AF256" s="272">
        <v>555992.76</v>
      </c>
      <c r="AG256" s="170">
        <f t="shared" si="78"/>
        <v>6671913.1199999982</v>
      </c>
      <c r="AI256" s="279">
        <f t="shared" si="85"/>
        <v>2006.21</v>
      </c>
      <c r="AJ256" s="279">
        <f t="shared" si="85"/>
        <v>2006.21</v>
      </c>
      <c r="AK256" s="279">
        <f t="shared" si="85"/>
        <v>2006.21</v>
      </c>
      <c r="AL256" s="279">
        <f t="shared" si="85"/>
        <v>2006.21</v>
      </c>
      <c r="AM256" s="279">
        <f t="shared" si="85"/>
        <v>2006.21</v>
      </c>
      <c r="AN256" s="279">
        <f t="shared" si="85"/>
        <v>2006.21</v>
      </c>
      <c r="AO256" s="279">
        <f t="shared" si="81"/>
        <v>2006.21</v>
      </c>
      <c r="AP256" s="279">
        <f t="shared" si="81"/>
        <v>2006.21</v>
      </c>
      <c r="AQ256" s="279">
        <f t="shared" si="81"/>
        <v>2006.21</v>
      </c>
      <c r="AR256" s="279">
        <f t="shared" si="81"/>
        <v>2006.21</v>
      </c>
      <c r="AS256" s="279">
        <f t="shared" si="81"/>
        <v>2006.21</v>
      </c>
      <c r="AT256" s="279">
        <f t="shared" si="81"/>
        <v>2006.21</v>
      </c>
      <c r="AU256" s="280">
        <f t="shared" si="79"/>
        <v>24074.519999999993</v>
      </c>
      <c r="AV256" s="280">
        <f t="shared" si="86"/>
        <v>2006.21</v>
      </c>
      <c r="AW256" s="280">
        <f t="shared" si="86"/>
        <v>2006.21</v>
      </c>
      <c r="AX256" s="280">
        <f t="shared" si="86"/>
        <v>2006.21</v>
      </c>
      <c r="AY256" s="280">
        <f t="shared" si="86"/>
        <v>2006.21</v>
      </c>
      <c r="AZ256" s="280">
        <f t="shared" si="84"/>
        <v>2006.21</v>
      </c>
      <c r="BA256" s="280">
        <f t="shared" si="84"/>
        <v>2006.21</v>
      </c>
      <c r="BB256" s="280">
        <f t="shared" si="84"/>
        <v>2006.21</v>
      </c>
      <c r="BC256" s="280">
        <f t="shared" si="83"/>
        <v>2006.21</v>
      </c>
      <c r="BD256" s="280">
        <f t="shared" si="83"/>
        <v>2006.21</v>
      </c>
      <c r="BE256" s="280">
        <f t="shared" si="83"/>
        <v>2006.21</v>
      </c>
      <c r="BF256" s="280">
        <f t="shared" si="83"/>
        <v>2006.21</v>
      </c>
      <c r="BG256" s="280">
        <f t="shared" si="83"/>
        <v>2006.21</v>
      </c>
      <c r="BH256" s="280">
        <f t="shared" si="83"/>
        <v>2006.21</v>
      </c>
      <c r="BI256" s="280">
        <f t="shared" si="82"/>
        <v>2006.21</v>
      </c>
      <c r="BJ256" s="280">
        <f t="shared" si="82"/>
        <v>2006.21</v>
      </c>
      <c r="BK256" s="280">
        <f t="shared" si="82"/>
        <v>2006.21</v>
      </c>
      <c r="BL256" s="279">
        <f t="shared" si="80"/>
        <v>24074.519999999993</v>
      </c>
    </row>
    <row r="257" spans="1:64" x14ac:dyDescent="0.25">
      <c r="A257" s="268" t="s">
        <v>287</v>
      </c>
      <c r="B257" s="175">
        <v>3.9699999999999999E-2</v>
      </c>
      <c r="C257" s="175">
        <v>3.9699999999999999E-2</v>
      </c>
      <c r="D257" s="272">
        <v>2012654.95</v>
      </c>
      <c r="E257" s="272">
        <v>2012654.95</v>
      </c>
      <c r="F257" s="272">
        <v>2012654.95</v>
      </c>
      <c r="G257" s="272">
        <v>2012654.95</v>
      </c>
      <c r="H257" s="272">
        <v>2012654.95</v>
      </c>
      <c r="I257" s="272">
        <v>2012654.95</v>
      </c>
      <c r="J257" s="272">
        <v>2012654.95</v>
      </c>
      <c r="K257" s="272">
        <v>2012654.95</v>
      </c>
      <c r="L257" s="272">
        <v>2012654.95</v>
      </c>
      <c r="M257" s="272">
        <v>2012654.95</v>
      </c>
      <c r="N257" s="272">
        <v>2012654.95</v>
      </c>
      <c r="O257" s="272">
        <v>2012654.95</v>
      </c>
      <c r="P257" s="272">
        <f t="shared" si="77"/>
        <v>24151859.399999995</v>
      </c>
      <c r="Q257" s="272">
        <v>2012654.95</v>
      </c>
      <c r="R257" s="272">
        <v>2012654.95</v>
      </c>
      <c r="S257" s="272">
        <v>2012654.95</v>
      </c>
      <c r="T257" s="272">
        <v>2012654.95</v>
      </c>
      <c r="U257" s="272">
        <v>2012654.95</v>
      </c>
      <c r="V257" s="272">
        <v>2012654.95</v>
      </c>
      <c r="W257" s="272">
        <v>2012654.95</v>
      </c>
      <c r="X257" s="272">
        <v>2012654.95</v>
      </c>
      <c r="Y257" s="272">
        <v>2012654.95</v>
      </c>
      <c r="Z257" s="272">
        <v>2012654.95</v>
      </c>
      <c r="AA257" s="272">
        <v>2012654.95</v>
      </c>
      <c r="AB257" s="272">
        <v>2012654.95</v>
      </c>
      <c r="AC257" s="272">
        <v>2012654.95</v>
      </c>
      <c r="AD257" s="272">
        <v>2012654.95</v>
      </c>
      <c r="AE257" s="272">
        <v>2012654.95</v>
      </c>
      <c r="AF257" s="272">
        <v>2012654.95</v>
      </c>
      <c r="AG257" s="170">
        <f t="shared" si="78"/>
        <v>24151859.399999995</v>
      </c>
      <c r="AI257" s="279">
        <f t="shared" si="85"/>
        <v>6658.53</v>
      </c>
      <c r="AJ257" s="279">
        <f t="shared" si="85"/>
        <v>6658.53</v>
      </c>
      <c r="AK257" s="279">
        <f t="shared" si="85"/>
        <v>6658.53</v>
      </c>
      <c r="AL257" s="279">
        <f t="shared" si="85"/>
        <v>6658.53</v>
      </c>
      <c r="AM257" s="279">
        <f t="shared" si="85"/>
        <v>6658.53</v>
      </c>
      <c r="AN257" s="279">
        <f t="shared" si="85"/>
        <v>6658.53</v>
      </c>
      <c r="AO257" s="279">
        <f t="shared" si="81"/>
        <v>6658.53</v>
      </c>
      <c r="AP257" s="279">
        <f t="shared" si="81"/>
        <v>6658.53</v>
      </c>
      <c r="AQ257" s="279">
        <f t="shared" si="81"/>
        <v>6658.53</v>
      </c>
      <c r="AR257" s="279">
        <f t="shared" si="81"/>
        <v>6658.53</v>
      </c>
      <c r="AS257" s="279">
        <f t="shared" si="81"/>
        <v>6658.53</v>
      </c>
      <c r="AT257" s="279">
        <f t="shared" si="81"/>
        <v>6658.53</v>
      </c>
      <c r="AU257" s="280">
        <f t="shared" si="79"/>
        <v>79902.36</v>
      </c>
      <c r="AV257" s="280">
        <f t="shared" si="86"/>
        <v>6658.53</v>
      </c>
      <c r="AW257" s="280">
        <f t="shared" si="86"/>
        <v>6658.53</v>
      </c>
      <c r="AX257" s="280">
        <f t="shared" si="86"/>
        <v>6658.53</v>
      </c>
      <c r="AY257" s="280">
        <f t="shared" si="86"/>
        <v>6658.53</v>
      </c>
      <c r="AZ257" s="280">
        <f t="shared" si="84"/>
        <v>6658.53</v>
      </c>
      <c r="BA257" s="280">
        <f t="shared" si="84"/>
        <v>6658.53</v>
      </c>
      <c r="BB257" s="280">
        <f t="shared" si="84"/>
        <v>6658.53</v>
      </c>
      <c r="BC257" s="280">
        <f t="shared" si="83"/>
        <v>6658.53</v>
      </c>
      <c r="BD257" s="280">
        <f t="shared" si="83"/>
        <v>6658.53</v>
      </c>
      <c r="BE257" s="280">
        <f t="shared" si="83"/>
        <v>6658.53</v>
      </c>
      <c r="BF257" s="280">
        <f t="shared" si="83"/>
        <v>6658.53</v>
      </c>
      <c r="BG257" s="280">
        <f t="shared" si="83"/>
        <v>6658.53</v>
      </c>
      <c r="BH257" s="280">
        <f t="shared" si="83"/>
        <v>6658.53</v>
      </c>
      <c r="BI257" s="280">
        <f t="shared" si="82"/>
        <v>6658.53</v>
      </c>
      <c r="BJ257" s="280">
        <f t="shared" si="82"/>
        <v>6658.53</v>
      </c>
      <c r="BK257" s="280">
        <f t="shared" si="82"/>
        <v>6658.53</v>
      </c>
      <c r="BL257" s="279">
        <f t="shared" si="80"/>
        <v>79902.36</v>
      </c>
    </row>
    <row r="258" spans="1:64" x14ac:dyDescent="0.25">
      <c r="A258" s="268" t="s">
        <v>288</v>
      </c>
      <c r="B258" s="175">
        <v>2.76E-2</v>
      </c>
      <c r="C258" s="175">
        <v>2.76E-2</v>
      </c>
      <c r="D258" s="272">
        <v>4660156.04</v>
      </c>
      <c r="E258" s="272">
        <v>4660156.04</v>
      </c>
      <c r="F258" s="272">
        <v>4660156.04</v>
      </c>
      <c r="G258" s="272">
        <v>4660156.04</v>
      </c>
      <c r="H258" s="272">
        <v>4660156.04</v>
      </c>
      <c r="I258" s="272">
        <v>4660156.04</v>
      </c>
      <c r="J258" s="272">
        <v>4660156.04</v>
      </c>
      <c r="K258" s="272">
        <v>4660156.04</v>
      </c>
      <c r="L258" s="272">
        <v>4660156.04</v>
      </c>
      <c r="M258" s="272">
        <v>4660156.04</v>
      </c>
      <c r="N258" s="272">
        <v>4660156.04</v>
      </c>
      <c r="O258" s="272">
        <v>4660156.04</v>
      </c>
      <c r="P258" s="272">
        <f t="shared" si="77"/>
        <v>55921872.479999997</v>
      </c>
      <c r="Q258" s="272">
        <v>4660156.04</v>
      </c>
      <c r="R258" s="272">
        <v>4660156.04</v>
      </c>
      <c r="S258" s="272">
        <v>4660156.04</v>
      </c>
      <c r="T258" s="272">
        <v>4660156.04</v>
      </c>
      <c r="U258" s="272">
        <v>4660156.04</v>
      </c>
      <c r="V258" s="272">
        <v>4660156.04</v>
      </c>
      <c r="W258" s="272">
        <v>4660156.04</v>
      </c>
      <c r="X258" s="272">
        <v>4660156.04</v>
      </c>
      <c r="Y258" s="272">
        <v>4660156.04</v>
      </c>
      <c r="Z258" s="272">
        <v>4660156.04</v>
      </c>
      <c r="AA258" s="272">
        <v>4660156.04</v>
      </c>
      <c r="AB258" s="272">
        <v>4660156.04</v>
      </c>
      <c r="AC258" s="272">
        <v>4660156.04</v>
      </c>
      <c r="AD258" s="272">
        <v>4660156.04</v>
      </c>
      <c r="AE258" s="272">
        <v>4660156.04</v>
      </c>
      <c r="AF258" s="272">
        <v>4660156.04</v>
      </c>
      <c r="AG258" s="170">
        <f t="shared" si="78"/>
        <v>55921872.479999997</v>
      </c>
      <c r="AI258" s="279">
        <f t="shared" si="85"/>
        <v>10718.36</v>
      </c>
      <c r="AJ258" s="279">
        <f t="shared" si="85"/>
        <v>10718.36</v>
      </c>
      <c r="AK258" s="279">
        <f t="shared" si="85"/>
        <v>10718.36</v>
      </c>
      <c r="AL258" s="279">
        <f t="shared" si="85"/>
        <v>10718.36</v>
      </c>
      <c r="AM258" s="279">
        <f t="shared" si="85"/>
        <v>10718.36</v>
      </c>
      <c r="AN258" s="279">
        <f t="shared" si="85"/>
        <v>10718.36</v>
      </c>
      <c r="AO258" s="279">
        <f t="shared" si="81"/>
        <v>10718.36</v>
      </c>
      <c r="AP258" s="279">
        <f t="shared" si="81"/>
        <v>10718.36</v>
      </c>
      <c r="AQ258" s="279">
        <f t="shared" si="81"/>
        <v>10718.36</v>
      </c>
      <c r="AR258" s="279">
        <f t="shared" si="81"/>
        <v>10718.36</v>
      </c>
      <c r="AS258" s="279">
        <f t="shared" si="81"/>
        <v>10718.36</v>
      </c>
      <c r="AT258" s="279">
        <f t="shared" si="81"/>
        <v>10718.36</v>
      </c>
      <c r="AU258" s="280">
        <f t="shared" si="79"/>
        <v>128620.32</v>
      </c>
      <c r="AV258" s="280">
        <f t="shared" si="86"/>
        <v>10718.36</v>
      </c>
      <c r="AW258" s="280">
        <f t="shared" si="86"/>
        <v>10718.36</v>
      </c>
      <c r="AX258" s="280">
        <f t="shared" si="86"/>
        <v>10718.36</v>
      </c>
      <c r="AY258" s="280">
        <f t="shared" si="86"/>
        <v>10718.36</v>
      </c>
      <c r="AZ258" s="280">
        <f t="shared" si="84"/>
        <v>10718.36</v>
      </c>
      <c r="BA258" s="280">
        <f t="shared" si="84"/>
        <v>10718.36</v>
      </c>
      <c r="BB258" s="280">
        <f t="shared" si="84"/>
        <v>10718.36</v>
      </c>
      <c r="BC258" s="280">
        <f t="shared" si="83"/>
        <v>10718.36</v>
      </c>
      <c r="BD258" s="280">
        <f t="shared" si="83"/>
        <v>10718.36</v>
      </c>
      <c r="BE258" s="280">
        <f t="shared" si="83"/>
        <v>10718.36</v>
      </c>
      <c r="BF258" s="280">
        <f t="shared" si="83"/>
        <v>10718.36</v>
      </c>
      <c r="BG258" s="280">
        <f t="shared" si="83"/>
        <v>10718.36</v>
      </c>
      <c r="BH258" s="280">
        <f t="shared" si="83"/>
        <v>10718.36</v>
      </c>
      <c r="BI258" s="280">
        <f t="shared" si="82"/>
        <v>10718.36</v>
      </c>
      <c r="BJ258" s="280">
        <f t="shared" si="82"/>
        <v>10718.36</v>
      </c>
      <c r="BK258" s="280">
        <f t="shared" si="82"/>
        <v>10718.36</v>
      </c>
      <c r="BL258" s="279">
        <f t="shared" si="80"/>
        <v>128620.32</v>
      </c>
    </row>
    <row r="259" spans="1:64" x14ac:dyDescent="0.25">
      <c r="A259" s="268" t="s">
        <v>289</v>
      </c>
      <c r="B259" s="175">
        <v>4.24E-2</v>
      </c>
      <c r="C259" s="175">
        <v>4.24E-2</v>
      </c>
      <c r="D259" s="272">
        <v>1443810.04</v>
      </c>
      <c r="E259" s="272">
        <v>1443810.04</v>
      </c>
      <c r="F259" s="272">
        <v>1443810.04</v>
      </c>
      <c r="G259" s="272">
        <v>1443810.04</v>
      </c>
      <c r="H259" s="272">
        <v>1443810.04</v>
      </c>
      <c r="I259" s="272">
        <v>1443810.04</v>
      </c>
      <c r="J259" s="272">
        <v>1443810.04</v>
      </c>
      <c r="K259" s="272">
        <v>1443810.04</v>
      </c>
      <c r="L259" s="272">
        <v>1443810.04</v>
      </c>
      <c r="M259" s="272">
        <v>1443810.04</v>
      </c>
      <c r="N259" s="272">
        <v>1443810.04</v>
      </c>
      <c r="O259" s="272">
        <v>1443810.04</v>
      </c>
      <c r="P259" s="272">
        <f t="shared" si="77"/>
        <v>17325720.479999997</v>
      </c>
      <c r="Q259" s="272">
        <v>1443810.04</v>
      </c>
      <c r="R259" s="272">
        <v>1443810.04</v>
      </c>
      <c r="S259" s="272">
        <v>1443810.04</v>
      </c>
      <c r="T259" s="272">
        <v>1443810.04</v>
      </c>
      <c r="U259" s="272">
        <v>1443810.04</v>
      </c>
      <c r="V259" s="272">
        <v>1443810.04</v>
      </c>
      <c r="W259" s="272">
        <v>1443810.04</v>
      </c>
      <c r="X259" s="272">
        <v>1443810.04</v>
      </c>
      <c r="Y259" s="272">
        <v>1443810.04</v>
      </c>
      <c r="Z259" s="272">
        <v>1443810.04</v>
      </c>
      <c r="AA259" s="272">
        <v>1443810.04</v>
      </c>
      <c r="AB259" s="272">
        <v>1443810.04</v>
      </c>
      <c r="AC259" s="272">
        <v>1443810.04</v>
      </c>
      <c r="AD259" s="272">
        <v>1443810.04</v>
      </c>
      <c r="AE259" s="272">
        <v>1443810.04</v>
      </c>
      <c r="AF259" s="272">
        <v>1443810.04</v>
      </c>
      <c r="AG259" s="170">
        <f t="shared" si="78"/>
        <v>17325720.479999997</v>
      </c>
      <c r="AI259" s="279">
        <f t="shared" si="85"/>
        <v>5101.46</v>
      </c>
      <c r="AJ259" s="279">
        <f t="shared" si="85"/>
        <v>5101.46</v>
      </c>
      <c r="AK259" s="279">
        <f t="shared" si="85"/>
        <v>5101.46</v>
      </c>
      <c r="AL259" s="279">
        <f t="shared" si="85"/>
        <v>5101.46</v>
      </c>
      <c r="AM259" s="279">
        <f t="shared" si="85"/>
        <v>5101.46</v>
      </c>
      <c r="AN259" s="279">
        <f t="shared" si="85"/>
        <v>5101.46</v>
      </c>
      <c r="AO259" s="279">
        <f t="shared" si="81"/>
        <v>5101.46</v>
      </c>
      <c r="AP259" s="279">
        <f t="shared" si="81"/>
        <v>5101.46</v>
      </c>
      <c r="AQ259" s="279">
        <f t="shared" si="81"/>
        <v>5101.46</v>
      </c>
      <c r="AR259" s="279">
        <f t="shared" si="81"/>
        <v>5101.46</v>
      </c>
      <c r="AS259" s="279">
        <f t="shared" si="81"/>
        <v>5101.46</v>
      </c>
      <c r="AT259" s="279">
        <f t="shared" si="81"/>
        <v>5101.46</v>
      </c>
      <c r="AU259" s="280">
        <f t="shared" si="79"/>
        <v>61217.52</v>
      </c>
      <c r="AV259" s="280">
        <f t="shared" si="86"/>
        <v>5101.46</v>
      </c>
      <c r="AW259" s="280">
        <f t="shared" si="86"/>
        <v>5101.46</v>
      </c>
      <c r="AX259" s="280">
        <f t="shared" si="86"/>
        <v>5101.46</v>
      </c>
      <c r="AY259" s="280">
        <f t="shared" si="86"/>
        <v>5101.46</v>
      </c>
      <c r="AZ259" s="280">
        <f t="shared" si="84"/>
        <v>5101.46</v>
      </c>
      <c r="BA259" s="280">
        <f t="shared" si="84"/>
        <v>5101.46</v>
      </c>
      <c r="BB259" s="280">
        <f t="shared" si="84"/>
        <v>5101.46</v>
      </c>
      <c r="BC259" s="280">
        <f t="shared" si="83"/>
        <v>5101.46</v>
      </c>
      <c r="BD259" s="280">
        <f t="shared" si="83"/>
        <v>5101.46</v>
      </c>
      <c r="BE259" s="280">
        <f t="shared" si="83"/>
        <v>5101.46</v>
      </c>
      <c r="BF259" s="280">
        <f t="shared" si="83"/>
        <v>5101.46</v>
      </c>
      <c r="BG259" s="280">
        <f t="shared" si="83"/>
        <v>5101.46</v>
      </c>
      <c r="BH259" s="280">
        <f t="shared" si="83"/>
        <v>5101.46</v>
      </c>
      <c r="BI259" s="280">
        <f t="shared" si="82"/>
        <v>5101.46</v>
      </c>
      <c r="BJ259" s="280">
        <f t="shared" si="82"/>
        <v>5101.46</v>
      </c>
      <c r="BK259" s="280">
        <f t="shared" si="82"/>
        <v>5101.46</v>
      </c>
      <c r="BL259" s="279">
        <f t="shared" si="80"/>
        <v>61217.52</v>
      </c>
    </row>
    <row r="260" spans="1:64" x14ac:dyDescent="0.25">
      <c r="A260" s="268" t="s">
        <v>290</v>
      </c>
      <c r="B260" s="175">
        <v>0.19170000000000001</v>
      </c>
      <c r="C260" s="175">
        <v>0.19170000000000001</v>
      </c>
      <c r="D260" s="272">
        <v>291451.55</v>
      </c>
      <c r="E260" s="272">
        <v>291451.55</v>
      </c>
      <c r="F260" s="272">
        <v>291451.55</v>
      </c>
      <c r="G260" s="272">
        <v>291451.55</v>
      </c>
      <c r="H260" s="272">
        <v>291451.55</v>
      </c>
      <c r="I260" s="272">
        <v>291451.55</v>
      </c>
      <c r="J260" s="272">
        <v>291451.55</v>
      </c>
      <c r="K260" s="272">
        <v>291451.55</v>
      </c>
      <c r="L260" s="272">
        <v>291451.55</v>
      </c>
      <c r="M260" s="272">
        <v>291451.55</v>
      </c>
      <c r="N260" s="272">
        <v>291451.55</v>
      </c>
      <c r="O260" s="272">
        <v>291451.55</v>
      </c>
      <c r="P260" s="272">
        <f t="shared" si="77"/>
        <v>3497418.5999999992</v>
      </c>
      <c r="Q260" s="272">
        <v>291451.55</v>
      </c>
      <c r="R260" s="272">
        <v>291451.55</v>
      </c>
      <c r="S260" s="272">
        <v>291451.55</v>
      </c>
      <c r="T260" s="272">
        <v>291451.55</v>
      </c>
      <c r="U260" s="272">
        <v>291451.55</v>
      </c>
      <c r="V260" s="272">
        <v>291451.55</v>
      </c>
      <c r="W260" s="272">
        <v>291451.55</v>
      </c>
      <c r="X260" s="272">
        <v>291451.55</v>
      </c>
      <c r="Y260" s="272">
        <v>291451.55</v>
      </c>
      <c r="Z260" s="272">
        <v>291451.55</v>
      </c>
      <c r="AA260" s="272">
        <v>291451.55</v>
      </c>
      <c r="AB260" s="272">
        <v>291451.55</v>
      </c>
      <c r="AC260" s="272">
        <v>291451.55</v>
      </c>
      <c r="AD260" s="272">
        <v>291451.55</v>
      </c>
      <c r="AE260" s="272">
        <v>291451.55</v>
      </c>
      <c r="AF260" s="272">
        <v>291451.55</v>
      </c>
      <c r="AG260" s="170">
        <f t="shared" si="78"/>
        <v>3497418.5999999992</v>
      </c>
      <c r="AI260" s="279">
        <f t="shared" si="85"/>
        <v>4655.9399999999996</v>
      </c>
      <c r="AJ260" s="279">
        <f t="shared" si="85"/>
        <v>4655.9399999999996</v>
      </c>
      <c r="AK260" s="279">
        <f t="shared" si="85"/>
        <v>4655.9399999999996</v>
      </c>
      <c r="AL260" s="279">
        <f t="shared" si="85"/>
        <v>4655.9399999999996</v>
      </c>
      <c r="AM260" s="279">
        <f t="shared" si="85"/>
        <v>4655.9399999999996</v>
      </c>
      <c r="AN260" s="279">
        <f t="shared" si="85"/>
        <v>4655.9399999999996</v>
      </c>
      <c r="AO260" s="279">
        <f t="shared" si="81"/>
        <v>4655.9399999999996</v>
      </c>
      <c r="AP260" s="279">
        <f t="shared" si="81"/>
        <v>4655.9399999999996</v>
      </c>
      <c r="AQ260" s="279">
        <f t="shared" si="81"/>
        <v>4655.9399999999996</v>
      </c>
      <c r="AR260" s="279">
        <f t="shared" si="81"/>
        <v>4655.9399999999996</v>
      </c>
      <c r="AS260" s="279">
        <f t="shared" si="81"/>
        <v>4655.9399999999996</v>
      </c>
      <c r="AT260" s="279">
        <f t="shared" si="81"/>
        <v>4655.9399999999996</v>
      </c>
      <c r="AU260" s="280">
        <f t="shared" si="79"/>
        <v>55871.280000000006</v>
      </c>
      <c r="AV260" s="280">
        <f t="shared" si="86"/>
        <v>4655.9399999999996</v>
      </c>
      <c r="AW260" s="280">
        <f t="shared" si="86"/>
        <v>4655.9399999999996</v>
      </c>
      <c r="AX260" s="280">
        <f t="shared" si="86"/>
        <v>4655.9399999999996</v>
      </c>
      <c r="AY260" s="280">
        <f t="shared" si="86"/>
        <v>4655.9399999999996</v>
      </c>
      <c r="AZ260" s="280">
        <f t="shared" si="84"/>
        <v>4655.9399999999996</v>
      </c>
      <c r="BA260" s="280">
        <f t="shared" si="84"/>
        <v>4655.9399999999996</v>
      </c>
      <c r="BB260" s="280">
        <f t="shared" si="84"/>
        <v>4655.9399999999996</v>
      </c>
      <c r="BC260" s="280">
        <f t="shared" si="83"/>
        <v>4655.9399999999996</v>
      </c>
      <c r="BD260" s="280">
        <f t="shared" si="83"/>
        <v>4655.9399999999996</v>
      </c>
      <c r="BE260" s="280">
        <f t="shared" si="83"/>
        <v>4655.9399999999996</v>
      </c>
      <c r="BF260" s="280">
        <f t="shared" si="83"/>
        <v>4655.9399999999996</v>
      </c>
      <c r="BG260" s="280">
        <f t="shared" si="83"/>
        <v>4655.9399999999996</v>
      </c>
      <c r="BH260" s="280">
        <f t="shared" si="83"/>
        <v>4655.9399999999996</v>
      </c>
      <c r="BI260" s="280">
        <f t="shared" si="82"/>
        <v>4655.9399999999996</v>
      </c>
      <c r="BJ260" s="280">
        <f t="shared" si="82"/>
        <v>4655.9399999999996</v>
      </c>
      <c r="BK260" s="280">
        <f t="shared" si="82"/>
        <v>4655.9399999999996</v>
      </c>
      <c r="BL260" s="279">
        <f t="shared" si="80"/>
        <v>55871.280000000006</v>
      </c>
    </row>
    <row r="261" spans="1:64" x14ac:dyDescent="0.25">
      <c r="A261" s="268" t="s">
        <v>291</v>
      </c>
      <c r="B261" s="175">
        <v>4.1599999999999998E-2</v>
      </c>
      <c r="C261" s="175">
        <v>4.1599999999999998E-2</v>
      </c>
      <c r="D261" s="272">
        <v>2158696.2599999998</v>
      </c>
      <c r="E261" s="272">
        <v>2182515.41</v>
      </c>
      <c r="F261" s="272">
        <v>2182515.41</v>
      </c>
      <c r="G261" s="272">
        <v>2182515.41</v>
      </c>
      <c r="H261" s="272">
        <v>2182515.41</v>
      </c>
      <c r="I261" s="272">
        <v>2182515.41</v>
      </c>
      <c r="J261" s="272">
        <v>2182515.41</v>
      </c>
      <c r="K261" s="272">
        <v>2182515.41</v>
      </c>
      <c r="L261" s="272">
        <v>2182515.41</v>
      </c>
      <c r="M261" s="272">
        <v>2194160.6800000002</v>
      </c>
      <c r="N261" s="272">
        <v>2205805.9500000002</v>
      </c>
      <c r="O261" s="272">
        <v>2205805.9500000002</v>
      </c>
      <c r="P261" s="272">
        <f t="shared" si="77"/>
        <v>26224592.120000001</v>
      </c>
      <c r="Q261" s="272">
        <v>2205805.9500000002</v>
      </c>
      <c r="R261" s="272">
        <v>2205805.9500000002</v>
      </c>
      <c r="S261" s="272">
        <v>2205805.9500000002</v>
      </c>
      <c r="T261" s="272">
        <v>2205805.9500000002</v>
      </c>
      <c r="U261" s="272">
        <v>2205805.9500000002</v>
      </c>
      <c r="V261" s="272">
        <v>2205805.9500000002</v>
      </c>
      <c r="W261" s="272">
        <v>2205805.9500000002</v>
      </c>
      <c r="X261" s="272">
        <v>2205805.9500000002</v>
      </c>
      <c r="Y261" s="272">
        <v>2205805.9500000002</v>
      </c>
      <c r="Z261" s="272">
        <v>2205805.9500000002</v>
      </c>
      <c r="AA261" s="272">
        <v>2205805.9500000002</v>
      </c>
      <c r="AB261" s="272">
        <v>2205805.9500000002</v>
      </c>
      <c r="AC261" s="272">
        <v>2205805.9500000002</v>
      </c>
      <c r="AD261" s="272">
        <v>2205805.9500000002</v>
      </c>
      <c r="AE261" s="272">
        <v>2205805.9500000002</v>
      </c>
      <c r="AF261" s="272">
        <v>2205805.9500000002</v>
      </c>
      <c r="AG261" s="170">
        <f t="shared" si="78"/>
        <v>26469671.399999995</v>
      </c>
      <c r="AI261" s="279">
        <f t="shared" si="85"/>
        <v>7483.48</v>
      </c>
      <c r="AJ261" s="279">
        <f t="shared" si="85"/>
        <v>7566.05</v>
      </c>
      <c r="AK261" s="279">
        <f t="shared" si="85"/>
        <v>7566.05</v>
      </c>
      <c r="AL261" s="279">
        <f t="shared" si="85"/>
        <v>7566.05</v>
      </c>
      <c r="AM261" s="279">
        <f t="shared" si="85"/>
        <v>7566.05</v>
      </c>
      <c r="AN261" s="279">
        <f t="shared" si="85"/>
        <v>7566.05</v>
      </c>
      <c r="AO261" s="279">
        <f t="shared" si="81"/>
        <v>7566.05</v>
      </c>
      <c r="AP261" s="279">
        <f t="shared" si="81"/>
        <v>7566.05</v>
      </c>
      <c r="AQ261" s="279">
        <f t="shared" si="81"/>
        <v>7566.05</v>
      </c>
      <c r="AR261" s="279">
        <f t="shared" si="81"/>
        <v>7606.42</v>
      </c>
      <c r="AS261" s="279">
        <f t="shared" si="81"/>
        <v>7646.79</v>
      </c>
      <c r="AT261" s="279">
        <f t="shared" si="81"/>
        <v>7646.79</v>
      </c>
      <c r="AU261" s="280">
        <f t="shared" si="79"/>
        <v>90911.87999999999</v>
      </c>
      <c r="AV261" s="280">
        <f t="shared" si="86"/>
        <v>7646.79</v>
      </c>
      <c r="AW261" s="280">
        <f t="shared" si="86"/>
        <v>7646.79</v>
      </c>
      <c r="AX261" s="280">
        <f t="shared" si="86"/>
        <v>7646.79</v>
      </c>
      <c r="AY261" s="280">
        <f t="shared" si="86"/>
        <v>7646.79</v>
      </c>
      <c r="AZ261" s="280">
        <f t="shared" si="84"/>
        <v>7646.79</v>
      </c>
      <c r="BA261" s="280">
        <f t="shared" si="84"/>
        <v>7646.79</v>
      </c>
      <c r="BB261" s="280">
        <f t="shared" si="84"/>
        <v>7646.79</v>
      </c>
      <c r="BC261" s="280">
        <f t="shared" si="83"/>
        <v>7646.79</v>
      </c>
      <c r="BD261" s="280">
        <f t="shared" si="83"/>
        <v>7646.79</v>
      </c>
      <c r="BE261" s="280">
        <f t="shared" si="83"/>
        <v>7646.79</v>
      </c>
      <c r="BF261" s="280">
        <f t="shared" si="83"/>
        <v>7646.79</v>
      </c>
      <c r="BG261" s="280">
        <f t="shared" si="83"/>
        <v>7646.79</v>
      </c>
      <c r="BH261" s="280">
        <f t="shared" si="83"/>
        <v>7646.79</v>
      </c>
      <c r="BI261" s="280">
        <f t="shared" si="82"/>
        <v>7646.79</v>
      </c>
      <c r="BJ261" s="280">
        <f t="shared" si="82"/>
        <v>7646.79</v>
      </c>
      <c r="BK261" s="280">
        <f t="shared" si="82"/>
        <v>7646.79</v>
      </c>
      <c r="BL261" s="279">
        <f t="shared" si="80"/>
        <v>91761.479999999981</v>
      </c>
    </row>
    <row r="262" spans="1:64" x14ac:dyDescent="0.25">
      <c r="A262" s="268" t="s">
        <v>292</v>
      </c>
      <c r="B262" s="175">
        <v>3.7900000000000003E-2</v>
      </c>
      <c r="C262" s="175">
        <v>3.7900000000000003E-2</v>
      </c>
      <c r="D262" s="272">
        <v>3653029.99</v>
      </c>
      <c r="E262" s="272">
        <v>3653029.99</v>
      </c>
      <c r="F262" s="272">
        <v>3653029.99</v>
      </c>
      <c r="G262" s="272">
        <v>3653029.99</v>
      </c>
      <c r="H262" s="272">
        <v>3653029.99</v>
      </c>
      <c r="I262" s="272">
        <v>3653029.99</v>
      </c>
      <c r="J262" s="272">
        <v>3662739.8050000002</v>
      </c>
      <c r="K262" s="272">
        <v>3672449.62</v>
      </c>
      <c r="L262" s="272">
        <v>3672449.62</v>
      </c>
      <c r="M262" s="272">
        <v>3672449.62</v>
      </c>
      <c r="N262" s="272">
        <v>3672449.62</v>
      </c>
      <c r="O262" s="272">
        <v>3672449.62</v>
      </c>
      <c r="P262" s="272">
        <f t="shared" ref="P262:P325" si="87">SUM(D262:O262)</f>
        <v>43943167.844999999</v>
      </c>
      <c r="Q262" s="272">
        <v>3672449.62</v>
      </c>
      <c r="R262" s="272">
        <v>3672449.62</v>
      </c>
      <c r="S262" s="272">
        <v>3672449.62</v>
      </c>
      <c r="T262" s="272">
        <v>3672449.62</v>
      </c>
      <c r="U262" s="272">
        <v>3672449.62</v>
      </c>
      <c r="V262" s="272">
        <v>3672449.62</v>
      </c>
      <c r="W262" s="272">
        <v>3672449.62</v>
      </c>
      <c r="X262" s="272">
        <v>3672449.62</v>
      </c>
      <c r="Y262" s="272">
        <v>3672449.62</v>
      </c>
      <c r="Z262" s="272">
        <v>3672449.62</v>
      </c>
      <c r="AA262" s="272">
        <v>3672449.62</v>
      </c>
      <c r="AB262" s="272">
        <v>3672449.62</v>
      </c>
      <c r="AC262" s="272">
        <v>3672449.62</v>
      </c>
      <c r="AD262" s="272">
        <v>3672449.62</v>
      </c>
      <c r="AE262" s="272">
        <v>3672449.62</v>
      </c>
      <c r="AF262" s="272">
        <v>3672449.62</v>
      </c>
      <c r="AG262" s="170">
        <f t="shared" ref="AG262:AG325" si="88">SUM(U262:AF262)</f>
        <v>44069395.439999998</v>
      </c>
      <c r="AI262" s="279">
        <f t="shared" si="85"/>
        <v>11537.49</v>
      </c>
      <c r="AJ262" s="279">
        <f t="shared" si="85"/>
        <v>11537.49</v>
      </c>
      <c r="AK262" s="279">
        <f t="shared" si="85"/>
        <v>11537.49</v>
      </c>
      <c r="AL262" s="279">
        <f t="shared" si="85"/>
        <v>11537.49</v>
      </c>
      <c r="AM262" s="279">
        <f t="shared" si="85"/>
        <v>11537.49</v>
      </c>
      <c r="AN262" s="279">
        <f t="shared" si="85"/>
        <v>11537.49</v>
      </c>
      <c r="AO262" s="279">
        <f t="shared" si="81"/>
        <v>11568.15</v>
      </c>
      <c r="AP262" s="279">
        <f t="shared" si="81"/>
        <v>11598.82</v>
      </c>
      <c r="AQ262" s="279">
        <f t="shared" si="81"/>
        <v>11598.82</v>
      </c>
      <c r="AR262" s="279">
        <f t="shared" si="81"/>
        <v>11598.82</v>
      </c>
      <c r="AS262" s="279">
        <f t="shared" si="81"/>
        <v>11598.82</v>
      </c>
      <c r="AT262" s="279">
        <f t="shared" si="81"/>
        <v>11598.82</v>
      </c>
      <c r="AU262" s="280">
        <f t="shared" ref="AU262:AU325" si="89">SUM(AI262:AT262)</f>
        <v>138787.19000000003</v>
      </c>
      <c r="AV262" s="280">
        <f t="shared" si="86"/>
        <v>11598.82</v>
      </c>
      <c r="AW262" s="280">
        <f t="shared" si="86"/>
        <v>11598.82</v>
      </c>
      <c r="AX262" s="280">
        <f t="shared" si="86"/>
        <v>11598.82</v>
      </c>
      <c r="AY262" s="280">
        <f t="shared" si="86"/>
        <v>11598.82</v>
      </c>
      <c r="AZ262" s="280">
        <f t="shared" si="84"/>
        <v>11598.82</v>
      </c>
      <c r="BA262" s="280">
        <f t="shared" si="84"/>
        <v>11598.82</v>
      </c>
      <c r="BB262" s="280">
        <f t="shared" si="84"/>
        <v>11598.82</v>
      </c>
      <c r="BC262" s="280">
        <f t="shared" si="83"/>
        <v>11598.82</v>
      </c>
      <c r="BD262" s="280">
        <f t="shared" si="83"/>
        <v>11598.82</v>
      </c>
      <c r="BE262" s="280">
        <f t="shared" si="83"/>
        <v>11598.82</v>
      </c>
      <c r="BF262" s="280">
        <f t="shared" si="83"/>
        <v>11598.82</v>
      </c>
      <c r="BG262" s="280">
        <f t="shared" si="83"/>
        <v>11598.82</v>
      </c>
      <c r="BH262" s="280">
        <f t="shared" si="83"/>
        <v>11598.82</v>
      </c>
      <c r="BI262" s="280">
        <f t="shared" si="82"/>
        <v>11598.82</v>
      </c>
      <c r="BJ262" s="280">
        <f t="shared" si="82"/>
        <v>11598.82</v>
      </c>
      <c r="BK262" s="280">
        <f t="shared" si="82"/>
        <v>11598.82</v>
      </c>
      <c r="BL262" s="279">
        <f t="shared" ref="BL262:BL325" si="90">SUM(AZ262:BK262)</f>
        <v>139185.84000000003</v>
      </c>
    </row>
    <row r="263" spans="1:64" x14ac:dyDescent="0.25">
      <c r="A263" s="268" t="s">
        <v>293</v>
      </c>
      <c r="B263" s="175">
        <v>3.8700000000000005E-2</v>
      </c>
      <c r="C263" s="175">
        <v>3.8700000000000005E-2</v>
      </c>
      <c r="D263" s="272">
        <v>3740231.32</v>
      </c>
      <c r="E263" s="272">
        <v>3740231.32</v>
      </c>
      <c r="F263" s="272">
        <v>3740231.32</v>
      </c>
      <c r="G263" s="272">
        <v>3740231.32</v>
      </c>
      <c r="H263" s="272">
        <v>3740231.32</v>
      </c>
      <c r="I263" s="272">
        <v>3740231.32</v>
      </c>
      <c r="J263" s="272">
        <v>3740231.32</v>
      </c>
      <c r="K263" s="272">
        <v>3740231.32</v>
      </c>
      <c r="L263" s="272">
        <v>3740231.32</v>
      </c>
      <c r="M263" s="272">
        <v>3740231.32</v>
      </c>
      <c r="N263" s="272">
        <v>3740231.32</v>
      </c>
      <c r="O263" s="272">
        <v>3740231.32</v>
      </c>
      <c r="P263" s="272">
        <f t="shared" si="87"/>
        <v>44882775.839999996</v>
      </c>
      <c r="Q263" s="272">
        <v>3740231.32</v>
      </c>
      <c r="R263" s="272">
        <v>3740231.32</v>
      </c>
      <c r="S263" s="272">
        <v>3740231.32</v>
      </c>
      <c r="T263" s="272">
        <v>3740231.32</v>
      </c>
      <c r="U263" s="272">
        <v>3740231.32</v>
      </c>
      <c r="V263" s="272">
        <v>3740231.32</v>
      </c>
      <c r="W263" s="272">
        <v>3740231.32</v>
      </c>
      <c r="X263" s="272">
        <v>3740231.32</v>
      </c>
      <c r="Y263" s="272">
        <v>3740231.32</v>
      </c>
      <c r="Z263" s="272">
        <v>3740231.32</v>
      </c>
      <c r="AA263" s="272">
        <v>3740231.32</v>
      </c>
      <c r="AB263" s="272">
        <v>3740231.32</v>
      </c>
      <c r="AC263" s="272">
        <v>3740231.32</v>
      </c>
      <c r="AD263" s="272">
        <v>3740231.32</v>
      </c>
      <c r="AE263" s="272">
        <v>3740231.32</v>
      </c>
      <c r="AF263" s="272">
        <v>3740231.32</v>
      </c>
      <c r="AG263" s="170">
        <f t="shared" si="88"/>
        <v>44882775.839999996</v>
      </c>
      <c r="AI263" s="279">
        <f t="shared" si="85"/>
        <v>12062.25</v>
      </c>
      <c r="AJ263" s="279">
        <f t="shared" si="85"/>
        <v>12062.25</v>
      </c>
      <c r="AK263" s="279">
        <f t="shared" si="85"/>
        <v>12062.25</v>
      </c>
      <c r="AL263" s="279">
        <f t="shared" si="85"/>
        <v>12062.25</v>
      </c>
      <c r="AM263" s="279">
        <f t="shared" si="85"/>
        <v>12062.25</v>
      </c>
      <c r="AN263" s="279">
        <f t="shared" si="85"/>
        <v>12062.25</v>
      </c>
      <c r="AO263" s="279">
        <f t="shared" si="81"/>
        <v>12062.25</v>
      </c>
      <c r="AP263" s="279">
        <f t="shared" si="81"/>
        <v>12062.25</v>
      </c>
      <c r="AQ263" s="279">
        <f t="shared" si="81"/>
        <v>12062.25</v>
      </c>
      <c r="AR263" s="279">
        <f t="shared" si="81"/>
        <v>12062.25</v>
      </c>
      <c r="AS263" s="279">
        <f t="shared" si="81"/>
        <v>12062.25</v>
      </c>
      <c r="AT263" s="279">
        <f t="shared" si="81"/>
        <v>12062.25</v>
      </c>
      <c r="AU263" s="280">
        <f t="shared" si="89"/>
        <v>144747</v>
      </c>
      <c r="AV263" s="280">
        <f t="shared" si="86"/>
        <v>12062.25</v>
      </c>
      <c r="AW263" s="280">
        <f t="shared" si="86"/>
        <v>12062.25</v>
      </c>
      <c r="AX263" s="280">
        <f t="shared" si="86"/>
        <v>12062.25</v>
      </c>
      <c r="AY263" s="280">
        <f t="shared" si="86"/>
        <v>12062.25</v>
      </c>
      <c r="AZ263" s="280">
        <f t="shared" si="84"/>
        <v>12062.25</v>
      </c>
      <c r="BA263" s="280">
        <f t="shared" si="84"/>
        <v>12062.25</v>
      </c>
      <c r="BB263" s="280">
        <f t="shared" si="84"/>
        <v>12062.25</v>
      </c>
      <c r="BC263" s="280">
        <f t="shared" si="83"/>
        <v>12062.25</v>
      </c>
      <c r="BD263" s="280">
        <f t="shared" si="83"/>
        <v>12062.25</v>
      </c>
      <c r="BE263" s="280">
        <f t="shared" si="83"/>
        <v>12062.25</v>
      </c>
      <c r="BF263" s="280">
        <f t="shared" si="83"/>
        <v>12062.25</v>
      </c>
      <c r="BG263" s="280">
        <f t="shared" si="83"/>
        <v>12062.25</v>
      </c>
      <c r="BH263" s="280">
        <f t="shared" si="83"/>
        <v>12062.25</v>
      </c>
      <c r="BI263" s="280">
        <f t="shared" si="82"/>
        <v>12062.25</v>
      </c>
      <c r="BJ263" s="280">
        <f t="shared" si="82"/>
        <v>12062.25</v>
      </c>
      <c r="BK263" s="280">
        <f t="shared" si="82"/>
        <v>12062.25</v>
      </c>
      <c r="BL263" s="279">
        <f t="shared" si="90"/>
        <v>144747</v>
      </c>
    </row>
    <row r="264" spans="1:64" x14ac:dyDescent="0.25">
      <c r="A264" s="268" t="s">
        <v>294</v>
      </c>
      <c r="B264" s="175">
        <v>3.8600000000000002E-2</v>
      </c>
      <c r="C264" s="175">
        <v>3.8600000000000002E-2</v>
      </c>
      <c r="D264" s="272">
        <v>3588684.24</v>
      </c>
      <c r="E264" s="272">
        <v>3588684.24</v>
      </c>
      <c r="F264" s="272">
        <v>3588684.24</v>
      </c>
      <c r="G264" s="272">
        <v>3588684.24</v>
      </c>
      <c r="H264" s="272">
        <v>3588684.24</v>
      </c>
      <c r="I264" s="272">
        <v>3588684.24</v>
      </c>
      <c r="J264" s="272">
        <v>3588684.24</v>
      </c>
      <c r="K264" s="272">
        <v>3588684.24</v>
      </c>
      <c r="L264" s="272">
        <v>3588684.24</v>
      </c>
      <c r="M264" s="272">
        <v>3588684.24</v>
      </c>
      <c r="N264" s="272">
        <v>3588684.24</v>
      </c>
      <c r="O264" s="272">
        <v>3588684.24</v>
      </c>
      <c r="P264" s="272">
        <f t="shared" si="87"/>
        <v>43064210.880000018</v>
      </c>
      <c r="Q264" s="272">
        <v>3588684.24</v>
      </c>
      <c r="R264" s="272">
        <v>3588684.24</v>
      </c>
      <c r="S264" s="272">
        <v>3588684.24</v>
      </c>
      <c r="T264" s="272">
        <v>3588684.24</v>
      </c>
      <c r="U264" s="272">
        <v>3588684.24</v>
      </c>
      <c r="V264" s="272">
        <v>3588684.24</v>
      </c>
      <c r="W264" s="272">
        <v>3588684.24</v>
      </c>
      <c r="X264" s="272">
        <v>3588684.24</v>
      </c>
      <c r="Y264" s="272">
        <v>3588684.24</v>
      </c>
      <c r="Z264" s="272">
        <v>3588684.24</v>
      </c>
      <c r="AA264" s="272">
        <v>3588684.24</v>
      </c>
      <c r="AB264" s="272">
        <v>3588684.24</v>
      </c>
      <c r="AC264" s="272">
        <v>3588684.24</v>
      </c>
      <c r="AD264" s="272">
        <v>3588684.24</v>
      </c>
      <c r="AE264" s="272">
        <v>3588684.24</v>
      </c>
      <c r="AF264" s="272">
        <v>3588684.24</v>
      </c>
      <c r="AG264" s="170">
        <f t="shared" si="88"/>
        <v>43064210.880000018</v>
      </c>
      <c r="AI264" s="279">
        <f t="shared" si="85"/>
        <v>11543.6</v>
      </c>
      <c r="AJ264" s="279">
        <f t="shared" si="85"/>
        <v>11543.6</v>
      </c>
      <c r="AK264" s="279">
        <f t="shared" si="85"/>
        <v>11543.6</v>
      </c>
      <c r="AL264" s="279">
        <f t="shared" si="85"/>
        <v>11543.6</v>
      </c>
      <c r="AM264" s="279">
        <f t="shared" si="85"/>
        <v>11543.6</v>
      </c>
      <c r="AN264" s="279">
        <f t="shared" si="85"/>
        <v>11543.6</v>
      </c>
      <c r="AO264" s="279">
        <f t="shared" si="81"/>
        <v>11543.6</v>
      </c>
      <c r="AP264" s="279">
        <f t="shared" si="81"/>
        <v>11543.6</v>
      </c>
      <c r="AQ264" s="279">
        <f t="shared" si="81"/>
        <v>11543.6</v>
      </c>
      <c r="AR264" s="279">
        <f t="shared" si="81"/>
        <v>11543.6</v>
      </c>
      <c r="AS264" s="279">
        <f t="shared" si="81"/>
        <v>11543.6</v>
      </c>
      <c r="AT264" s="279">
        <f t="shared" si="81"/>
        <v>11543.6</v>
      </c>
      <c r="AU264" s="280">
        <f t="shared" si="89"/>
        <v>138523.20000000004</v>
      </c>
      <c r="AV264" s="280">
        <f t="shared" si="86"/>
        <v>11543.6</v>
      </c>
      <c r="AW264" s="280">
        <f t="shared" si="86"/>
        <v>11543.6</v>
      </c>
      <c r="AX264" s="280">
        <f t="shared" si="86"/>
        <v>11543.6</v>
      </c>
      <c r="AY264" s="280">
        <f t="shared" si="86"/>
        <v>11543.6</v>
      </c>
      <c r="AZ264" s="280">
        <f t="shared" si="84"/>
        <v>11543.6</v>
      </c>
      <c r="BA264" s="280">
        <f t="shared" si="84"/>
        <v>11543.6</v>
      </c>
      <c r="BB264" s="280">
        <f t="shared" si="84"/>
        <v>11543.6</v>
      </c>
      <c r="BC264" s="280">
        <f t="shared" si="83"/>
        <v>11543.6</v>
      </c>
      <c r="BD264" s="280">
        <f t="shared" si="83"/>
        <v>11543.6</v>
      </c>
      <c r="BE264" s="280">
        <f t="shared" si="83"/>
        <v>11543.6</v>
      </c>
      <c r="BF264" s="280">
        <f t="shared" si="83"/>
        <v>11543.6</v>
      </c>
      <c r="BG264" s="280">
        <f t="shared" si="83"/>
        <v>11543.6</v>
      </c>
      <c r="BH264" s="280">
        <f t="shared" si="83"/>
        <v>11543.6</v>
      </c>
      <c r="BI264" s="280">
        <f t="shared" si="82"/>
        <v>11543.6</v>
      </c>
      <c r="BJ264" s="280">
        <f t="shared" si="82"/>
        <v>11543.6</v>
      </c>
      <c r="BK264" s="280">
        <f t="shared" si="82"/>
        <v>11543.6</v>
      </c>
      <c r="BL264" s="279">
        <f t="shared" si="90"/>
        <v>138523.20000000004</v>
      </c>
    </row>
    <row r="265" spans="1:64" x14ac:dyDescent="0.25">
      <c r="A265" s="268" t="s">
        <v>295</v>
      </c>
      <c r="B265" s="175">
        <v>3.78E-2</v>
      </c>
      <c r="C265" s="175">
        <v>3.78E-2</v>
      </c>
      <c r="D265" s="272">
        <v>3559154.97</v>
      </c>
      <c r="E265" s="272">
        <v>3559154.97</v>
      </c>
      <c r="F265" s="272">
        <v>3559154.97</v>
      </c>
      <c r="G265" s="272">
        <v>3559154.97</v>
      </c>
      <c r="H265" s="272">
        <v>3559154.97</v>
      </c>
      <c r="I265" s="272">
        <v>3559154.97</v>
      </c>
      <c r="J265" s="272">
        <v>3559154.97</v>
      </c>
      <c r="K265" s="272">
        <v>3559154.97</v>
      </c>
      <c r="L265" s="272">
        <v>3559154.97</v>
      </c>
      <c r="M265" s="272">
        <v>3559154.97</v>
      </c>
      <c r="N265" s="272">
        <v>3559154.97</v>
      </c>
      <c r="O265" s="272">
        <v>3559154.97</v>
      </c>
      <c r="P265" s="272">
        <f t="shared" si="87"/>
        <v>42709859.639999993</v>
      </c>
      <c r="Q265" s="272">
        <v>3559154.97</v>
      </c>
      <c r="R265" s="272">
        <v>3559154.97</v>
      </c>
      <c r="S265" s="272">
        <v>3559154.97</v>
      </c>
      <c r="T265" s="272">
        <v>3559154.97</v>
      </c>
      <c r="U265" s="272">
        <v>3559154.97</v>
      </c>
      <c r="V265" s="272">
        <v>3559154.97</v>
      </c>
      <c r="W265" s="272">
        <v>3559154.97</v>
      </c>
      <c r="X265" s="272">
        <v>3559154.97</v>
      </c>
      <c r="Y265" s="272">
        <v>3559154.97</v>
      </c>
      <c r="Z265" s="272">
        <v>3559154.97</v>
      </c>
      <c r="AA265" s="272">
        <v>3559154.97</v>
      </c>
      <c r="AB265" s="272">
        <v>3559154.97</v>
      </c>
      <c r="AC265" s="272">
        <v>3559154.97</v>
      </c>
      <c r="AD265" s="272">
        <v>3559154.97</v>
      </c>
      <c r="AE265" s="272">
        <v>3559154.97</v>
      </c>
      <c r="AF265" s="272">
        <v>3559154.97</v>
      </c>
      <c r="AG265" s="170">
        <f t="shared" si="88"/>
        <v>42709859.639999993</v>
      </c>
      <c r="AI265" s="279">
        <f t="shared" si="85"/>
        <v>11211.34</v>
      </c>
      <c r="AJ265" s="279">
        <f t="shared" si="85"/>
        <v>11211.34</v>
      </c>
      <c r="AK265" s="279">
        <f t="shared" si="85"/>
        <v>11211.34</v>
      </c>
      <c r="AL265" s="279">
        <f t="shared" si="85"/>
        <v>11211.34</v>
      </c>
      <c r="AM265" s="279">
        <f t="shared" si="85"/>
        <v>11211.34</v>
      </c>
      <c r="AN265" s="279">
        <f t="shared" si="85"/>
        <v>11211.34</v>
      </c>
      <c r="AO265" s="279">
        <f t="shared" si="81"/>
        <v>11211.34</v>
      </c>
      <c r="AP265" s="279">
        <f t="shared" si="81"/>
        <v>11211.34</v>
      </c>
      <c r="AQ265" s="279">
        <f t="shared" si="81"/>
        <v>11211.34</v>
      </c>
      <c r="AR265" s="279">
        <f t="shared" si="81"/>
        <v>11211.34</v>
      </c>
      <c r="AS265" s="279">
        <f t="shared" si="81"/>
        <v>11211.34</v>
      </c>
      <c r="AT265" s="279">
        <f t="shared" si="81"/>
        <v>11211.34</v>
      </c>
      <c r="AU265" s="280">
        <f t="shared" si="89"/>
        <v>134536.07999999999</v>
      </c>
      <c r="AV265" s="280">
        <f t="shared" si="86"/>
        <v>11211.34</v>
      </c>
      <c r="AW265" s="280">
        <f t="shared" si="86"/>
        <v>11211.34</v>
      </c>
      <c r="AX265" s="280">
        <f t="shared" si="86"/>
        <v>11211.34</v>
      </c>
      <c r="AY265" s="280">
        <f t="shared" si="86"/>
        <v>11211.34</v>
      </c>
      <c r="AZ265" s="280">
        <f t="shared" si="84"/>
        <v>11211.34</v>
      </c>
      <c r="BA265" s="280">
        <f t="shared" si="84"/>
        <v>11211.34</v>
      </c>
      <c r="BB265" s="280">
        <f t="shared" si="84"/>
        <v>11211.34</v>
      </c>
      <c r="BC265" s="280">
        <f t="shared" si="83"/>
        <v>11211.34</v>
      </c>
      <c r="BD265" s="280">
        <f t="shared" si="83"/>
        <v>11211.34</v>
      </c>
      <c r="BE265" s="280">
        <f t="shared" si="83"/>
        <v>11211.34</v>
      </c>
      <c r="BF265" s="280">
        <f t="shared" si="83"/>
        <v>11211.34</v>
      </c>
      <c r="BG265" s="280">
        <f t="shared" si="83"/>
        <v>11211.34</v>
      </c>
      <c r="BH265" s="280">
        <f t="shared" si="83"/>
        <v>11211.34</v>
      </c>
      <c r="BI265" s="280">
        <f t="shared" si="82"/>
        <v>11211.34</v>
      </c>
      <c r="BJ265" s="280">
        <f t="shared" si="82"/>
        <v>11211.34</v>
      </c>
      <c r="BK265" s="280">
        <f t="shared" si="82"/>
        <v>11211.34</v>
      </c>
      <c r="BL265" s="279">
        <f t="shared" si="90"/>
        <v>134536.07999999999</v>
      </c>
    </row>
    <row r="266" spans="1:64" x14ac:dyDescent="0.25">
      <c r="A266" s="268" t="s">
        <v>296</v>
      </c>
      <c r="B266" s="175">
        <v>3.78E-2</v>
      </c>
      <c r="C266" s="175">
        <v>3.78E-2</v>
      </c>
      <c r="D266" s="272">
        <v>3548851.71</v>
      </c>
      <c r="E266" s="272">
        <v>3548851.71</v>
      </c>
      <c r="F266" s="272">
        <v>3548851.71</v>
      </c>
      <c r="G266" s="272">
        <v>3548851.71</v>
      </c>
      <c r="H266" s="272">
        <v>3548851.71</v>
      </c>
      <c r="I266" s="272">
        <v>3548851.71</v>
      </c>
      <c r="J266" s="272">
        <v>3548851.71</v>
      </c>
      <c r="K266" s="272">
        <v>3548851.71</v>
      </c>
      <c r="L266" s="272">
        <v>3548851.71</v>
      </c>
      <c r="M266" s="272">
        <v>3548851.71</v>
      </c>
      <c r="N266" s="272">
        <v>3548851.71</v>
      </c>
      <c r="O266" s="272">
        <v>3548851.71</v>
      </c>
      <c r="P266" s="272">
        <f t="shared" si="87"/>
        <v>42586220.520000003</v>
      </c>
      <c r="Q266" s="272">
        <v>3548851.71</v>
      </c>
      <c r="R266" s="272">
        <v>3548851.71</v>
      </c>
      <c r="S266" s="272">
        <v>3548851.71</v>
      </c>
      <c r="T266" s="272">
        <v>3548851.71</v>
      </c>
      <c r="U266" s="272">
        <v>3548851.71</v>
      </c>
      <c r="V266" s="272">
        <v>3548851.71</v>
      </c>
      <c r="W266" s="272">
        <v>3548851.71</v>
      </c>
      <c r="X266" s="272">
        <v>3548851.71</v>
      </c>
      <c r="Y266" s="272">
        <v>3548851.71</v>
      </c>
      <c r="Z266" s="272">
        <v>3548851.71</v>
      </c>
      <c r="AA266" s="272">
        <v>3548851.71</v>
      </c>
      <c r="AB266" s="272">
        <v>3548851.71</v>
      </c>
      <c r="AC266" s="272">
        <v>3548851.71</v>
      </c>
      <c r="AD266" s="272">
        <v>3548851.71</v>
      </c>
      <c r="AE266" s="272">
        <v>3548851.71</v>
      </c>
      <c r="AF266" s="272">
        <v>3548851.71</v>
      </c>
      <c r="AG266" s="170">
        <f t="shared" si="88"/>
        <v>42586220.520000003</v>
      </c>
      <c r="AI266" s="279">
        <f t="shared" si="85"/>
        <v>11178.88</v>
      </c>
      <c r="AJ266" s="279">
        <f t="shared" si="85"/>
        <v>11178.88</v>
      </c>
      <c r="AK266" s="279">
        <f t="shared" si="85"/>
        <v>11178.88</v>
      </c>
      <c r="AL266" s="279">
        <f t="shared" si="85"/>
        <v>11178.88</v>
      </c>
      <c r="AM266" s="279">
        <f t="shared" si="85"/>
        <v>11178.88</v>
      </c>
      <c r="AN266" s="279">
        <f t="shared" si="85"/>
        <v>11178.88</v>
      </c>
      <c r="AO266" s="279">
        <f t="shared" si="81"/>
        <v>11178.88</v>
      </c>
      <c r="AP266" s="279">
        <f t="shared" si="81"/>
        <v>11178.88</v>
      </c>
      <c r="AQ266" s="279">
        <f t="shared" si="81"/>
        <v>11178.88</v>
      </c>
      <c r="AR266" s="279">
        <f t="shared" si="81"/>
        <v>11178.88</v>
      </c>
      <c r="AS266" s="279">
        <f t="shared" si="81"/>
        <v>11178.88</v>
      </c>
      <c r="AT266" s="279">
        <f t="shared" si="81"/>
        <v>11178.88</v>
      </c>
      <c r="AU266" s="280">
        <f t="shared" si="89"/>
        <v>134146.56000000003</v>
      </c>
      <c r="AV266" s="280">
        <f t="shared" si="86"/>
        <v>11178.88</v>
      </c>
      <c r="AW266" s="280">
        <f t="shared" si="86"/>
        <v>11178.88</v>
      </c>
      <c r="AX266" s="280">
        <f t="shared" si="86"/>
        <v>11178.88</v>
      </c>
      <c r="AY266" s="280">
        <f t="shared" si="86"/>
        <v>11178.88</v>
      </c>
      <c r="AZ266" s="280">
        <f t="shared" si="84"/>
        <v>11178.88</v>
      </c>
      <c r="BA266" s="280">
        <f t="shared" si="84"/>
        <v>11178.88</v>
      </c>
      <c r="BB266" s="280">
        <f t="shared" si="84"/>
        <v>11178.88</v>
      </c>
      <c r="BC266" s="280">
        <f t="shared" si="83"/>
        <v>11178.88</v>
      </c>
      <c r="BD266" s="280">
        <f t="shared" si="83"/>
        <v>11178.88</v>
      </c>
      <c r="BE266" s="280">
        <f t="shared" si="83"/>
        <v>11178.88</v>
      </c>
      <c r="BF266" s="280">
        <f t="shared" si="83"/>
        <v>11178.88</v>
      </c>
      <c r="BG266" s="280">
        <f t="shared" si="83"/>
        <v>11178.88</v>
      </c>
      <c r="BH266" s="280">
        <f t="shared" si="83"/>
        <v>11178.88</v>
      </c>
      <c r="BI266" s="280">
        <f t="shared" si="82"/>
        <v>11178.88</v>
      </c>
      <c r="BJ266" s="280">
        <f t="shared" si="82"/>
        <v>11178.88</v>
      </c>
      <c r="BK266" s="280">
        <f t="shared" si="82"/>
        <v>11178.88</v>
      </c>
      <c r="BL266" s="279">
        <f t="shared" si="90"/>
        <v>134146.56000000003</v>
      </c>
    </row>
    <row r="267" spans="1:64" x14ac:dyDescent="0.25">
      <c r="A267" s="268" t="s">
        <v>297</v>
      </c>
      <c r="B267" s="175">
        <v>3.7900000000000003E-2</v>
      </c>
      <c r="C267" s="175">
        <v>3.7900000000000003E-2</v>
      </c>
      <c r="D267" s="272">
        <v>3655976.41</v>
      </c>
      <c r="E267" s="272">
        <v>3655976.41</v>
      </c>
      <c r="F267" s="272">
        <v>3655976.41</v>
      </c>
      <c r="G267" s="272">
        <v>3655976.41</v>
      </c>
      <c r="H267" s="272">
        <v>3655976.41</v>
      </c>
      <c r="I267" s="272">
        <v>3655976.41</v>
      </c>
      <c r="J267" s="272">
        <v>3655976.41</v>
      </c>
      <c r="K267" s="272">
        <v>3655976.41</v>
      </c>
      <c r="L267" s="272">
        <v>3655976.41</v>
      </c>
      <c r="M267" s="272">
        <v>3655976.41</v>
      </c>
      <c r="N267" s="272">
        <v>3655976.41</v>
      </c>
      <c r="O267" s="272">
        <v>3655976.41</v>
      </c>
      <c r="P267" s="272">
        <f t="shared" si="87"/>
        <v>43871716.920000002</v>
      </c>
      <c r="Q267" s="272">
        <v>3655976.41</v>
      </c>
      <c r="R267" s="272">
        <v>3655976.41</v>
      </c>
      <c r="S267" s="272">
        <v>3655976.41</v>
      </c>
      <c r="T267" s="272">
        <v>3655976.41</v>
      </c>
      <c r="U267" s="272">
        <v>3655976.41</v>
      </c>
      <c r="V267" s="272">
        <v>3655976.41</v>
      </c>
      <c r="W267" s="272">
        <v>3655976.41</v>
      </c>
      <c r="X267" s="272">
        <v>3655976.41</v>
      </c>
      <c r="Y267" s="272">
        <v>3655976.41</v>
      </c>
      <c r="Z267" s="272">
        <v>3655976.41</v>
      </c>
      <c r="AA267" s="272">
        <v>3655976.41</v>
      </c>
      <c r="AB267" s="272">
        <v>3655976.41</v>
      </c>
      <c r="AC267" s="272">
        <v>3655976.41</v>
      </c>
      <c r="AD267" s="272">
        <v>3655976.41</v>
      </c>
      <c r="AE267" s="272">
        <v>3655976.41</v>
      </c>
      <c r="AF267" s="272">
        <v>3655976.41</v>
      </c>
      <c r="AG267" s="170">
        <f t="shared" si="88"/>
        <v>43871716.920000002</v>
      </c>
      <c r="AI267" s="279">
        <f t="shared" si="85"/>
        <v>11546.79</v>
      </c>
      <c r="AJ267" s="279">
        <f t="shared" si="85"/>
        <v>11546.79</v>
      </c>
      <c r="AK267" s="279">
        <f t="shared" si="85"/>
        <v>11546.79</v>
      </c>
      <c r="AL267" s="279">
        <f t="shared" si="85"/>
        <v>11546.79</v>
      </c>
      <c r="AM267" s="279">
        <f t="shared" si="85"/>
        <v>11546.79</v>
      </c>
      <c r="AN267" s="279">
        <f t="shared" si="85"/>
        <v>11546.79</v>
      </c>
      <c r="AO267" s="279">
        <f t="shared" si="81"/>
        <v>11546.79</v>
      </c>
      <c r="AP267" s="279">
        <f t="shared" si="81"/>
        <v>11546.79</v>
      </c>
      <c r="AQ267" s="279">
        <f t="shared" si="81"/>
        <v>11546.79</v>
      </c>
      <c r="AR267" s="279">
        <f t="shared" si="81"/>
        <v>11546.79</v>
      </c>
      <c r="AS267" s="279">
        <f t="shared" si="81"/>
        <v>11546.79</v>
      </c>
      <c r="AT267" s="279">
        <f t="shared" si="81"/>
        <v>11546.79</v>
      </c>
      <c r="AU267" s="280">
        <f t="shared" si="89"/>
        <v>138561.48000000004</v>
      </c>
      <c r="AV267" s="280">
        <f t="shared" si="86"/>
        <v>11546.79</v>
      </c>
      <c r="AW267" s="280">
        <f t="shared" si="86"/>
        <v>11546.79</v>
      </c>
      <c r="AX267" s="280">
        <f t="shared" si="86"/>
        <v>11546.79</v>
      </c>
      <c r="AY267" s="280">
        <f t="shared" si="86"/>
        <v>11546.79</v>
      </c>
      <c r="AZ267" s="280">
        <f t="shared" si="84"/>
        <v>11546.79</v>
      </c>
      <c r="BA267" s="280">
        <f t="shared" si="84"/>
        <v>11546.79</v>
      </c>
      <c r="BB267" s="280">
        <f t="shared" si="84"/>
        <v>11546.79</v>
      </c>
      <c r="BC267" s="280">
        <f t="shared" si="83"/>
        <v>11546.79</v>
      </c>
      <c r="BD267" s="280">
        <f t="shared" si="83"/>
        <v>11546.79</v>
      </c>
      <c r="BE267" s="280">
        <f t="shared" si="83"/>
        <v>11546.79</v>
      </c>
      <c r="BF267" s="280">
        <f t="shared" si="83"/>
        <v>11546.79</v>
      </c>
      <c r="BG267" s="280">
        <f t="shared" si="83"/>
        <v>11546.79</v>
      </c>
      <c r="BH267" s="280">
        <f t="shared" si="83"/>
        <v>11546.79</v>
      </c>
      <c r="BI267" s="280">
        <f t="shared" si="82"/>
        <v>11546.79</v>
      </c>
      <c r="BJ267" s="280">
        <f t="shared" si="82"/>
        <v>11546.79</v>
      </c>
      <c r="BK267" s="280">
        <f t="shared" si="82"/>
        <v>11546.79</v>
      </c>
      <c r="BL267" s="279">
        <f t="shared" si="90"/>
        <v>138561.48000000004</v>
      </c>
    </row>
    <row r="268" spans="1:64" x14ac:dyDescent="0.25">
      <c r="A268" s="268" t="s">
        <v>298</v>
      </c>
      <c r="B268" s="175">
        <v>3.1E-2</v>
      </c>
      <c r="C268" s="175">
        <v>3.1E-2</v>
      </c>
      <c r="D268" s="272">
        <v>6319398.0999999996</v>
      </c>
      <c r="E268" s="272">
        <v>6319398.0999999996</v>
      </c>
      <c r="F268" s="272">
        <v>6319398.0999999996</v>
      </c>
      <c r="G268" s="272">
        <v>6319398.0999999996</v>
      </c>
      <c r="H268" s="272">
        <v>6319398.0999999996</v>
      </c>
      <c r="I268" s="272">
        <v>6319398.0999999996</v>
      </c>
      <c r="J268" s="272">
        <v>6319398.0999999996</v>
      </c>
      <c r="K268" s="272">
        <v>6319398.0999999996</v>
      </c>
      <c r="L268" s="272">
        <v>6319398.0999999996</v>
      </c>
      <c r="M268" s="272">
        <v>6319398.0999999996</v>
      </c>
      <c r="N268" s="272">
        <v>6319398.0999999996</v>
      </c>
      <c r="O268" s="272">
        <v>6319398.0999999996</v>
      </c>
      <c r="P268" s="272">
        <f t="shared" si="87"/>
        <v>75832777.200000003</v>
      </c>
      <c r="Q268" s="272">
        <v>6319398.0999999996</v>
      </c>
      <c r="R268" s="272">
        <v>6319398.0999999996</v>
      </c>
      <c r="S268" s="272">
        <v>6319398.0999999996</v>
      </c>
      <c r="T268" s="272">
        <v>6319398.0999999996</v>
      </c>
      <c r="U268" s="272">
        <v>6319398.0999999996</v>
      </c>
      <c r="V268" s="272">
        <v>6319398.0999999996</v>
      </c>
      <c r="W268" s="272">
        <v>6319398.0999999996</v>
      </c>
      <c r="X268" s="272">
        <v>6319398.0999999996</v>
      </c>
      <c r="Y268" s="272">
        <v>6319398.0999999996</v>
      </c>
      <c r="Z268" s="272">
        <v>6319398.0999999996</v>
      </c>
      <c r="AA268" s="272">
        <v>6319398.0999999996</v>
      </c>
      <c r="AB268" s="272">
        <v>6319398.0999999996</v>
      </c>
      <c r="AC268" s="272">
        <v>6319398.0999999996</v>
      </c>
      <c r="AD268" s="272">
        <v>6319398.0999999996</v>
      </c>
      <c r="AE268" s="272">
        <v>6319398.0999999996</v>
      </c>
      <c r="AF268" s="272">
        <v>6319398.0999999996</v>
      </c>
      <c r="AG268" s="170">
        <f t="shared" si="88"/>
        <v>75832777.200000003</v>
      </c>
      <c r="AI268" s="279">
        <f t="shared" si="85"/>
        <v>16325.11</v>
      </c>
      <c r="AJ268" s="279">
        <f t="shared" si="85"/>
        <v>16325.11</v>
      </c>
      <c r="AK268" s="279">
        <f t="shared" si="85"/>
        <v>16325.11</v>
      </c>
      <c r="AL268" s="279">
        <f t="shared" si="85"/>
        <v>16325.11</v>
      </c>
      <c r="AM268" s="279">
        <f t="shared" si="85"/>
        <v>16325.11</v>
      </c>
      <c r="AN268" s="279">
        <f t="shared" si="85"/>
        <v>16325.11</v>
      </c>
      <c r="AO268" s="279">
        <f t="shared" si="81"/>
        <v>16325.11</v>
      </c>
      <c r="AP268" s="279">
        <f t="shared" si="81"/>
        <v>16325.11</v>
      </c>
      <c r="AQ268" s="279">
        <f t="shared" si="81"/>
        <v>16325.11</v>
      </c>
      <c r="AR268" s="279">
        <f t="shared" si="81"/>
        <v>16325.11</v>
      </c>
      <c r="AS268" s="279">
        <f t="shared" si="81"/>
        <v>16325.11</v>
      </c>
      <c r="AT268" s="279">
        <f t="shared" si="81"/>
        <v>16325.11</v>
      </c>
      <c r="AU268" s="280">
        <f t="shared" si="89"/>
        <v>195901.31999999995</v>
      </c>
      <c r="AV268" s="280">
        <f t="shared" si="86"/>
        <v>16325.11</v>
      </c>
      <c r="AW268" s="280">
        <f t="shared" si="86"/>
        <v>16325.11</v>
      </c>
      <c r="AX268" s="280">
        <f t="shared" si="86"/>
        <v>16325.11</v>
      </c>
      <c r="AY268" s="280">
        <f t="shared" si="86"/>
        <v>16325.11</v>
      </c>
      <c r="AZ268" s="280">
        <f t="shared" si="84"/>
        <v>16325.11</v>
      </c>
      <c r="BA268" s="280">
        <f t="shared" si="84"/>
        <v>16325.11</v>
      </c>
      <c r="BB268" s="280">
        <f t="shared" si="84"/>
        <v>16325.11</v>
      </c>
      <c r="BC268" s="280">
        <f t="shared" si="83"/>
        <v>16325.11</v>
      </c>
      <c r="BD268" s="280">
        <f t="shared" si="83"/>
        <v>16325.11</v>
      </c>
      <c r="BE268" s="280">
        <f t="shared" si="83"/>
        <v>16325.11</v>
      </c>
      <c r="BF268" s="280">
        <f t="shared" si="83"/>
        <v>16325.11</v>
      </c>
      <c r="BG268" s="280">
        <f t="shared" si="83"/>
        <v>16325.11</v>
      </c>
      <c r="BH268" s="280">
        <f t="shared" si="83"/>
        <v>16325.11</v>
      </c>
      <c r="BI268" s="280">
        <f t="shared" si="82"/>
        <v>16325.11</v>
      </c>
      <c r="BJ268" s="280">
        <f t="shared" si="82"/>
        <v>16325.11</v>
      </c>
      <c r="BK268" s="280">
        <f t="shared" si="82"/>
        <v>16325.11</v>
      </c>
      <c r="BL268" s="279">
        <f t="shared" si="90"/>
        <v>195901.31999999995</v>
      </c>
    </row>
    <row r="269" spans="1:64" x14ac:dyDescent="0.25">
      <c r="A269" s="268" t="s">
        <v>299</v>
      </c>
      <c r="B269" s="175">
        <v>5.4300000000000001E-2</v>
      </c>
      <c r="C269" s="175">
        <v>5.4300000000000001E-2</v>
      </c>
      <c r="D269" s="272">
        <v>282445.64</v>
      </c>
      <c r="E269" s="272">
        <v>282445.64</v>
      </c>
      <c r="F269" s="272">
        <v>282445.64</v>
      </c>
      <c r="G269" s="272">
        <v>282445.64</v>
      </c>
      <c r="H269" s="272">
        <v>282445.64</v>
      </c>
      <c r="I269" s="272">
        <v>282445.64</v>
      </c>
      <c r="J269" s="272">
        <v>282445.64</v>
      </c>
      <c r="K269" s="272">
        <v>282445.64</v>
      </c>
      <c r="L269" s="272">
        <v>282445.64</v>
      </c>
      <c r="M269" s="272">
        <v>282445.64</v>
      </c>
      <c r="N269" s="272">
        <v>282445.64</v>
      </c>
      <c r="O269" s="272">
        <v>282445.64</v>
      </c>
      <c r="P269" s="272">
        <f t="shared" si="87"/>
        <v>3389347.6800000011</v>
      </c>
      <c r="Q269" s="272">
        <v>282445.64</v>
      </c>
      <c r="R269" s="272">
        <v>282445.64</v>
      </c>
      <c r="S269" s="272">
        <v>282445.64</v>
      </c>
      <c r="T269" s="272">
        <v>282445.64</v>
      </c>
      <c r="U269" s="272">
        <v>282445.64</v>
      </c>
      <c r="V269" s="272">
        <v>282445.64</v>
      </c>
      <c r="W269" s="272">
        <v>282445.64</v>
      </c>
      <c r="X269" s="272">
        <v>282445.64</v>
      </c>
      <c r="Y269" s="272">
        <v>282445.64</v>
      </c>
      <c r="Z269" s="272">
        <v>282445.64</v>
      </c>
      <c r="AA269" s="272">
        <v>282445.64</v>
      </c>
      <c r="AB269" s="272">
        <v>282445.64</v>
      </c>
      <c r="AC269" s="272">
        <v>282445.64</v>
      </c>
      <c r="AD269" s="272">
        <v>282445.64</v>
      </c>
      <c r="AE269" s="272">
        <v>282445.64</v>
      </c>
      <c r="AF269" s="272">
        <v>282445.64</v>
      </c>
      <c r="AG269" s="170">
        <f t="shared" si="88"/>
        <v>3389347.6800000011</v>
      </c>
      <c r="AI269" s="279">
        <f t="shared" si="85"/>
        <v>1278.07</v>
      </c>
      <c r="AJ269" s="279">
        <f t="shared" si="85"/>
        <v>1278.07</v>
      </c>
      <c r="AK269" s="279">
        <f t="shared" si="85"/>
        <v>1278.07</v>
      </c>
      <c r="AL269" s="279">
        <f t="shared" si="85"/>
        <v>1278.07</v>
      </c>
      <c r="AM269" s="279">
        <f t="shared" si="85"/>
        <v>1278.07</v>
      </c>
      <c r="AN269" s="279">
        <f t="shared" si="85"/>
        <v>1278.07</v>
      </c>
      <c r="AO269" s="279">
        <f t="shared" si="81"/>
        <v>1278.07</v>
      </c>
      <c r="AP269" s="279">
        <f t="shared" si="81"/>
        <v>1278.07</v>
      </c>
      <c r="AQ269" s="279">
        <f t="shared" si="81"/>
        <v>1278.07</v>
      </c>
      <c r="AR269" s="279">
        <f t="shared" si="81"/>
        <v>1278.07</v>
      </c>
      <c r="AS269" s="279">
        <f t="shared" si="81"/>
        <v>1278.07</v>
      </c>
      <c r="AT269" s="279">
        <f t="shared" si="81"/>
        <v>1278.07</v>
      </c>
      <c r="AU269" s="280">
        <f t="shared" si="89"/>
        <v>15336.839999999998</v>
      </c>
      <c r="AV269" s="280">
        <f t="shared" si="86"/>
        <v>1278.07</v>
      </c>
      <c r="AW269" s="280">
        <f t="shared" si="86"/>
        <v>1278.07</v>
      </c>
      <c r="AX269" s="280">
        <f t="shared" si="86"/>
        <v>1278.07</v>
      </c>
      <c r="AY269" s="280">
        <f t="shared" si="86"/>
        <v>1278.07</v>
      </c>
      <c r="AZ269" s="280">
        <f t="shared" si="84"/>
        <v>1278.07</v>
      </c>
      <c r="BA269" s="280">
        <f t="shared" si="84"/>
        <v>1278.07</v>
      </c>
      <c r="BB269" s="280">
        <f t="shared" si="84"/>
        <v>1278.07</v>
      </c>
      <c r="BC269" s="280">
        <f t="shared" si="83"/>
        <v>1278.07</v>
      </c>
      <c r="BD269" s="280">
        <f t="shared" si="83"/>
        <v>1278.07</v>
      </c>
      <c r="BE269" s="280">
        <f t="shared" si="83"/>
        <v>1278.07</v>
      </c>
      <c r="BF269" s="280">
        <f t="shared" si="83"/>
        <v>1278.07</v>
      </c>
      <c r="BG269" s="280">
        <f t="shared" si="83"/>
        <v>1278.07</v>
      </c>
      <c r="BH269" s="280">
        <f t="shared" si="83"/>
        <v>1278.07</v>
      </c>
      <c r="BI269" s="280">
        <f t="shared" si="82"/>
        <v>1278.07</v>
      </c>
      <c r="BJ269" s="280">
        <f t="shared" si="82"/>
        <v>1278.07</v>
      </c>
      <c r="BK269" s="280">
        <f t="shared" si="82"/>
        <v>1278.07</v>
      </c>
      <c r="BL269" s="279">
        <f t="shared" si="90"/>
        <v>15336.839999999998</v>
      </c>
    </row>
    <row r="270" spans="1:64" x14ac:dyDescent="0.25">
      <c r="A270" s="268" t="s">
        <v>300</v>
      </c>
      <c r="B270" s="175">
        <v>7.3899999999999993E-2</v>
      </c>
      <c r="C270" s="175">
        <v>7.3899999999999993E-2</v>
      </c>
      <c r="D270" s="272">
        <v>301560.87</v>
      </c>
      <c r="E270" s="272">
        <v>301560.87</v>
      </c>
      <c r="F270" s="272">
        <v>301560.87</v>
      </c>
      <c r="G270" s="272">
        <v>301560.87</v>
      </c>
      <c r="H270" s="272">
        <v>301560.87</v>
      </c>
      <c r="I270" s="272">
        <v>301560.87</v>
      </c>
      <c r="J270" s="272">
        <v>301560.87</v>
      </c>
      <c r="K270" s="272">
        <v>301560.87</v>
      </c>
      <c r="L270" s="272">
        <v>301560.87</v>
      </c>
      <c r="M270" s="272">
        <v>301560.87</v>
      </c>
      <c r="N270" s="272">
        <v>301560.87</v>
      </c>
      <c r="O270" s="272">
        <v>301560.87</v>
      </c>
      <c r="P270" s="272">
        <f t="shared" si="87"/>
        <v>3618730.4400000009</v>
      </c>
      <c r="Q270" s="272">
        <v>301560.87</v>
      </c>
      <c r="R270" s="272">
        <v>301560.87</v>
      </c>
      <c r="S270" s="272">
        <v>301560.87</v>
      </c>
      <c r="T270" s="272">
        <v>301560.87</v>
      </c>
      <c r="U270" s="272">
        <v>301560.87</v>
      </c>
      <c r="V270" s="272">
        <v>301560.87</v>
      </c>
      <c r="W270" s="272">
        <v>301560.87</v>
      </c>
      <c r="X270" s="272">
        <v>301560.87</v>
      </c>
      <c r="Y270" s="272">
        <v>301560.87</v>
      </c>
      <c r="Z270" s="272">
        <v>301560.87</v>
      </c>
      <c r="AA270" s="272">
        <v>301560.87</v>
      </c>
      <c r="AB270" s="272">
        <v>301560.87</v>
      </c>
      <c r="AC270" s="272">
        <v>301560.87</v>
      </c>
      <c r="AD270" s="272">
        <v>301560.87</v>
      </c>
      <c r="AE270" s="272">
        <v>301560.87</v>
      </c>
      <c r="AF270" s="272">
        <v>301560.87</v>
      </c>
      <c r="AG270" s="170">
        <f t="shared" si="88"/>
        <v>3618730.4400000009</v>
      </c>
      <c r="AI270" s="279">
        <f t="shared" si="85"/>
        <v>1857.11</v>
      </c>
      <c r="AJ270" s="279">
        <f t="shared" si="85"/>
        <v>1857.11</v>
      </c>
      <c r="AK270" s="279">
        <f t="shared" si="85"/>
        <v>1857.11</v>
      </c>
      <c r="AL270" s="279">
        <f t="shared" si="85"/>
        <v>1857.11</v>
      </c>
      <c r="AM270" s="279">
        <f t="shared" si="85"/>
        <v>1857.11</v>
      </c>
      <c r="AN270" s="279">
        <f t="shared" si="85"/>
        <v>1857.11</v>
      </c>
      <c r="AO270" s="279">
        <f t="shared" si="81"/>
        <v>1857.11</v>
      </c>
      <c r="AP270" s="279">
        <f t="shared" si="81"/>
        <v>1857.11</v>
      </c>
      <c r="AQ270" s="279">
        <f t="shared" si="81"/>
        <v>1857.11</v>
      </c>
      <c r="AR270" s="279">
        <f t="shared" si="81"/>
        <v>1857.11</v>
      </c>
      <c r="AS270" s="279">
        <f t="shared" si="81"/>
        <v>1857.11</v>
      </c>
      <c r="AT270" s="279">
        <f t="shared" si="81"/>
        <v>1857.11</v>
      </c>
      <c r="AU270" s="280">
        <f t="shared" si="89"/>
        <v>22285.320000000003</v>
      </c>
      <c r="AV270" s="280">
        <f t="shared" si="86"/>
        <v>1857.11</v>
      </c>
      <c r="AW270" s="280">
        <f t="shared" si="86"/>
        <v>1857.11</v>
      </c>
      <c r="AX270" s="280">
        <f t="shared" si="86"/>
        <v>1857.11</v>
      </c>
      <c r="AY270" s="280">
        <f t="shared" si="86"/>
        <v>1857.11</v>
      </c>
      <c r="AZ270" s="280">
        <f t="shared" si="84"/>
        <v>1857.11</v>
      </c>
      <c r="BA270" s="280">
        <f t="shared" si="84"/>
        <v>1857.11</v>
      </c>
      <c r="BB270" s="280">
        <f t="shared" si="84"/>
        <v>1857.11</v>
      </c>
      <c r="BC270" s="280">
        <f t="shared" si="83"/>
        <v>1857.11</v>
      </c>
      <c r="BD270" s="280">
        <f t="shared" si="83"/>
        <v>1857.11</v>
      </c>
      <c r="BE270" s="280">
        <f t="shared" si="83"/>
        <v>1857.11</v>
      </c>
      <c r="BF270" s="280">
        <f t="shared" si="83"/>
        <v>1857.11</v>
      </c>
      <c r="BG270" s="280">
        <f t="shared" si="83"/>
        <v>1857.11</v>
      </c>
      <c r="BH270" s="280">
        <f t="shared" si="83"/>
        <v>1857.11</v>
      </c>
      <c r="BI270" s="280">
        <f t="shared" si="82"/>
        <v>1857.11</v>
      </c>
      <c r="BJ270" s="280">
        <f t="shared" si="82"/>
        <v>1857.11</v>
      </c>
      <c r="BK270" s="280">
        <f t="shared" si="82"/>
        <v>1857.11</v>
      </c>
      <c r="BL270" s="279">
        <f t="shared" si="90"/>
        <v>22285.320000000003</v>
      </c>
    </row>
    <row r="271" spans="1:64" x14ac:dyDescent="0.25">
      <c r="A271" s="268" t="s">
        <v>301</v>
      </c>
      <c r="B271" s="175">
        <v>4.9999999999999996E-2</v>
      </c>
      <c r="C271" s="175">
        <v>4.9999999999999996E-2</v>
      </c>
      <c r="D271" s="272">
        <v>795787.89</v>
      </c>
      <c r="E271" s="272">
        <v>795787.89</v>
      </c>
      <c r="F271" s="272">
        <v>795787.89</v>
      </c>
      <c r="G271" s="272">
        <v>795787.89</v>
      </c>
      <c r="H271" s="272">
        <v>795787.89</v>
      </c>
      <c r="I271" s="272">
        <v>795787.89</v>
      </c>
      <c r="J271" s="272">
        <v>795787.89</v>
      </c>
      <c r="K271" s="272">
        <v>795787.89</v>
      </c>
      <c r="L271" s="272">
        <v>795787.89</v>
      </c>
      <c r="M271" s="272">
        <v>795787.89</v>
      </c>
      <c r="N271" s="272">
        <v>795787.89</v>
      </c>
      <c r="O271" s="272">
        <v>795787.89</v>
      </c>
      <c r="P271" s="272">
        <f t="shared" si="87"/>
        <v>9549454.6799999997</v>
      </c>
      <c r="Q271" s="272">
        <v>795787.89</v>
      </c>
      <c r="R271" s="272">
        <v>795787.89</v>
      </c>
      <c r="S271" s="272">
        <v>795787.89</v>
      </c>
      <c r="T271" s="272">
        <v>795787.89</v>
      </c>
      <c r="U271" s="272">
        <v>795787.89</v>
      </c>
      <c r="V271" s="272">
        <v>795787.89</v>
      </c>
      <c r="W271" s="272">
        <v>795787.89</v>
      </c>
      <c r="X271" s="272">
        <v>795787.89</v>
      </c>
      <c r="Y271" s="272">
        <v>795787.89</v>
      </c>
      <c r="Z271" s="272">
        <v>795787.89</v>
      </c>
      <c r="AA271" s="272">
        <v>795787.89</v>
      </c>
      <c r="AB271" s="272">
        <v>795787.89</v>
      </c>
      <c r="AC271" s="272">
        <v>795787.89</v>
      </c>
      <c r="AD271" s="272">
        <v>795787.89</v>
      </c>
      <c r="AE271" s="272">
        <v>795787.89</v>
      </c>
      <c r="AF271" s="272">
        <v>795787.89</v>
      </c>
      <c r="AG271" s="170">
        <f t="shared" si="88"/>
        <v>9549454.6799999997</v>
      </c>
      <c r="AI271" s="279">
        <f t="shared" si="85"/>
        <v>3315.78</v>
      </c>
      <c r="AJ271" s="279">
        <f t="shared" si="85"/>
        <v>3315.78</v>
      </c>
      <c r="AK271" s="279">
        <f t="shared" si="85"/>
        <v>3315.78</v>
      </c>
      <c r="AL271" s="279">
        <f t="shared" si="85"/>
        <v>3315.78</v>
      </c>
      <c r="AM271" s="279">
        <f t="shared" si="85"/>
        <v>3315.78</v>
      </c>
      <c r="AN271" s="279">
        <f t="shared" si="85"/>
        <v>3315.78</v>
      </c>
      <c r="AO271" s="279">
        <f t="shared" si="81"/>
        <v>3315.78</v>
      </c>
      <c r="AP271" s="279">
        <f t="shared" si="81"/>
        <v>3315.78</v>
      </c>
      <c r="AQ271" s="279">
        <f t="shared" si="81"/>
        <v>3315.78</v>
      </c>
      <c r="AR271" s="279">
        <f t="shared" si="81"/>
        <v>3315.78</v>
      </c>
      <c r="AS271" s="279">
        <f t="shared" si="81"/>
        <v>3315.78</v>
      </c>
      <c r="AT271" s="279">
        <f t="shared" si="81"/>
        <v>3315.78</v>
      </c>
      <c r="AU271" s="280">
        <f t="shared" si="89"/>
        <v>39789.359999999993</v>
      </c>
      <c r="AV271" s="280">
        <f t="shared" si="86"/>
        <v>3315.78</v>
      </c>
      <c r="AW271" s="280">
        <f t="shared" si="86"/>
        <v>3315.78</v>
      </c>
      <c r="AX271" s="280">
        <f t="shared" si="86"/>
        <v>3315.78</v>
      </c>
      <c r="AY271" s="280">
        <f t="shared" si="86"/>
        <v>3315.78</v>
      </c>
      <c r="AZ271" s="280">
        <f t="shared" si="84"/>
        <v>3315.78</v>
      </c>
      <c r="BA271" s="280">
        <f t="shared" si="84"/>
        <v>3315.78</v>
      </c>
      <c r="BB271" s="280">
        <f t="shared" si="84"/>
        <v>3315.78</v>
      </c>
      <c r="BC271" s="280">
        <f t="shared" si="83"/>
        <v>3315.78</v>
      </c>
      <c r="BD271" s="280">
        <f t="shared" si="83"/>
        <v>3315.78</v>
      </c>
      <c r="BE271" s="280">
        <f t="shared" si="83"/>
        <v>3315.78</v>
      </c>
      <c r="BF271" s="280">
        <f t="shared" si="83"/>
        <v>3315.78</v>
      </c>
      <c r="BG271" s="280">
        <f t="shared" si="83"/>
        <v>3315.78</v>
      </c>
      <c r="BH271" s="280">
        <f t="shared" si="83"/>
        <v>3315.78</v>
      </c>
      <c r="BI271" s="280">
        <f t="shared" si="82"/>
        <v>3315.78</v>
      </c>
      <c r="BJ271" s="280">
        <f t="shared" si="82"/>
        <v>3315.78</v>
      </c>
      <c r="BK271" s="280">
        <f t="shared" si="82"/>
        <v>3315.78</v>
      </c>
      <c r="BL271" s="279">
        <f t="shared" si="90"/>
        <v>39789.359999999993</v>
      </c>
    </row>
    <row r="272" spans="1:64" x14ac:dyDescent="0.25">
      <c r="A272" s="268" t="s">
        <v>302</v>
      </c>
      <c r="B272" s="175">
        <v>6.9599999999999995E-2</v>
      </c>
      <c r="C272" s="175">
        <v>6.9599999999999995E-2</v>
      </c>
      <c r="D272" s="272">
        <v>959617.2</v>
      </c>
      <c r="E272" s="272">
        <v>959617.2</v>
      </c>
      <c r="F272" s="272">
        <v>973143.33</v>
      </c>
      <c r="G272" s="272">
        <v>986669.46</v>
      </c>
      <c r="H272" s="272">
        <v>986669.46</v>
      </c>
      <c r="I272" s="272">
        <v>986669.46</v>
      </c>
      <c r="J272" s="272">
        <v>1006277.755</v>
      </c>
      <c r="K272" s="272">
        <v>1025886.0499999999</v>
      </c>
      <c r="L272" s="272">
        <v>1025886.0499999999</v>
      </c>
      <c r="M272" s="272">
        <v>1094413.915</v>
      </c>
      <c r="N272" s="272">
        <v>1162941.78</v>
      </c>
      <c r="O272" s="272">
        <v>1162941.78</v>
      </c>
      <c r="P272" s="272">
        <f t="shared" si="87"/>
        <v>12330733.439999998</v>
      </c>
      <c r="Q272" s="272">
        <v>1162941.78</v>
      </c>
      <c r="R272" s="272">
        <v>1162941.78</v>
      </c>
      <c r="S272" s="272">
        <v>1162941.78</v>
      </c>
      <c r="T272" s="272">
        <v>1162941.78</v>
      </c>
      <c r="U272" s="272">
        <v>1162941.78</v>
      </c>
      <c r="V272" s="272">
        <v>1162941.78</v>
      </c>
      <c r="W272" s="272">
        <v>1162941.78</v>
      </c>
      <c r="X272" s="272">
        <v>1162941.78</v>
      </c>
      <c r="Y272" s="272">
        <v>1162941.78</v>
      </c>
      <c r="Z272" s="272">
        <v>1162941.78</v>
      </c>
      <c r="AA272" s="272">
        <v>1162941.78</v>
      </c>
      <c r="AB272" s="272">
        <v>1162941.78</v>
      </c>
      <c r="AC272" s="272">
        <v>1162941.78</v>
      </c>
      <c r="AD272" s="272">
        <v>1162941.78</v>
      </c>
      <c r="AE272" s="272">
        <v>1162941.78</v>
      </c>
      <c r="AF272" s="272">
        <v>1162941.78</v>
      </c>
      <c r="AG272" s="170">
        <f t="shared" si="88"/>
        <v>13955301.359999998</v>
      </c>
      <c r="AI272" s="279">
        <f t="shared" si="85"/>
        <v>5565.78</v>
      </c>
      <c r="AJ272" s="279">
        <f t="shared" si="85"/>
        <v>5565.78</v>
      </c>
      <c r="AK272" s="279">
        <f t="shared" si="85"/>
        <v>5644.23</v>
      </c>
      <c r="AL272" s="279">
        <f t="shared" si="85"/>
        <v>5722.68</v>
      </c>
      <c r="AM272" s="279">
        <f t="shared" si="85"/>
        <v>5722.68</v>
      </c>
      <c r="AN272" s="279">
        <f t="shared" si="85"/>
        <v>5722.68</v>
      </c>
      <c r="AO272" s="279">
        <f t="shared" si="81"/>
        <v>5836.41</v>
      </c>
      <c r="AP272" s="279">
        <f t="shared" si="81"/>
        <v>5950.14</v>
      </c>
      <c r="AQ272" s="279">
        <f t="shared" si="81"/>
        <v>5950.14</v>
      </c>
      <c r="AR272" s="279">
        <f t="shared" si="81"/>
        <v>6347.6</v>
      </c>
      <c r="AS272" s="279">
        <f t="shared" si="81"/>
        <v>6745.06</v>
      </c>
      <c r="AT272" s="279">
        <f t="shared" si="81"/>
        <v>6745.06</v>
      </c>
      <c r="AU272" s="280">
        <f t="shared" si="89"/>
        <v>71518.240000000005</v>
      </c>
      <c r="AV272" s="280">
        <f t="shared" si="86"/>
        <v>6745.06</v>
      </c>
      <c r="AW272" s="280">
        <f t="shared" si="86"/>
        <v>6745.06</v>
      </c>
      <c r="AX272" s="280">
        <f t="shared" si="86"/>
        <v>6745.06</v>
      </c>
      <c r="AY272" s="280">
        <f t="shared" si="86"/>
        <v>6745.06</v>
      </c>
      <c r="AZ272" s="280">
        <f t="shared" si="84"/>
        <v>6745.06</v>
      </c>
      <c r="BA272" s="280">
        <f t="shared" si="84"/>
        <v>6745.06</v>
      </c>
      <c r="BB272" s="280">
        <f t="shared" si="84"/>
        <v>6745.06</v>
      </c>
      <c r="BC272" s="280">
        <f t="shared" si="83"/>
        <v>6745.06</v>
      </c>
      <c r="BD272" s="280">
        <f t="shared" si="83"/>
        <v>6745.06</v>
      </c>
      <c r="BE272" s="280">
        <f t="shared" si="83"/>
        <v>6745.06</v>
      </c>
      <c r="BF272" s="280">
        <f t="shared" si="83"/>
        <v>6745.06</v>
      </c>
      <c r="BG272" s="280">
        <f t="shared" si="83"/>
        <v>6745.06</v>
      </c>
      <c r="BH272" s="280">
        <f t="shared" si="83"/>
        <v>6745.06</v>
      </c>
      <c r="BI272" s="280">
        <f t="shared" si="82"/>
        <v>6745.06</v>
      </c>
      <c r="BJ272" s="280">
        <f t="shared" si="82"/>
        <v>6745.06</v>
      </c>
      <c r="BK272" s="280">
        <f t="shared" si="82"/>
        <v>6745.06</v>
      </c>
      <c r="BL272" s="279">
        <f t="shared" si="90"/>
        <v>80940.719999999987</v>
      </c>
    </row>
    <row r="273" spans="1:64" x14ac:dyDescent="0.25">
      <c r="A273" s="268" t="s">
        <v>303</v>
      </c>
      <c r="B273" s="175">
        <v>6.989999999999999E-2</v>
      </c>
      <c r="C273" s="175">
        <v>6.989999999999999E-2</v>
      </c>
      <c r="D273" s="272">
        <v>959028.11</v>
      </c>
      <c r="E273" s="272">
        <v>959028.11</v>
      </c>
      <c r="F273" s="272">
        <v>959028.11</v>
      </c>
      <c r="G273" s="272">
        <v>959028.11</v>
      </c>
      <c r="H273" s="272">
        <v>959028.11</v>
      </c>
      <c r="I273" s="272">
        <v>959028.11</v>
      </c>
      <c r="J273" s="272">
        <v>959028.11</v>
      </c>
      <c r="K273" s="272">
        <v>959028.11</v>
      </c>
      <c r="L273" s="272">
        <v>959028.11</v>
      </c>
      <c r="M273" s="272">
        <v>959028.11</v>
      </c>
      <c r="N273" s="272">
        <v>959028.11</v>
      </c>
      <c r="O273" s="272">
        <v>959028.11</v>
      </c>
      <c r="P273" s="272">
        <f t="shared" si="87"/>
        <v>11508337.319999998</v>
      </c>
      <c r="Q273" s="272">
        <v>959028.11</v>
      </c>
      <c r="R273" s="272">
        <v>959028.11</v>
      </c>
      <c r="S273" s="272">
        <v>959028.11</v>
      </c>
      <c r="T273" s="272">
        <v>959028.11</v>
      </c>
      <c r="U273" s="272">
        <v>959028.11</v>
      </c>
      <c r="V273" s="272">
        <v>959028.11</v>
      </c>
      <c r="W273" s="272">
        <v>959028.11</v>
      </c>
      <c r="X273" s="272">
        <v>959028.11</v>
      </c>
      <c r="Y273" s="272">
        <v>959028.11</v>
      </c>
      <c r="Z273" s="272">
        <v>959028.11</v>
      </c>
      <c r="AA273" s="272">
        <v>959028.11</v>
      </c>
      <c r="AB273" s="272">
        <v>959028.11</v>
      </c>
      <c r="AC273" s="272">
        <v>959028.11</v>
      </c>
      <c r="AD273" s="272">
        <v>959028.11</v>
      </c>
      <c r="AE273" s="272">
        <v>959028.11</v>
      </c>
      <c r="AF273" s="272">
        <v>959028.11</v>
      </c>
      <c r="AG273" s="170">
        <f t="shared" si="88"/>
        <v>11508337.319999998</v>
      </c>
      <c r="AI273" s="279">
        <f t="shared" si="85"/>
        <v>5586.34</v>
      </c>
      <c r="AJ273" s="279">
        <f t="shared" si="85"/>
        <v>5586.34</v>
      </c>
      <c r="AK273" s="279">
        <f t="shared" si="85"/>
        <v>5586.34</v>
      </c>
      <c r="AL273" s="279">
        <f t="shared" si="85"/>
        <v>5586.34</v>
      </c>
      <c r="AM273" s="279">
        <f t="shared" si="85"/>
        <v>5586.34</v>
      </c>
      <c r="AN273" s="279">
        <f t="shared" si="85"/>
        <v>5586.34</v>
      </c>
      <c r="AO273" s="279">
        <f t="shared" si="81"/>
        <v>5586.34</v>
      </c>
      <c r="AP273" s="279">
        <f t="shared" si="81"/>
        <v>5586.34</v>
      </c>
      <c r="AQ273" s="279">
        <f t="shared" si="81"/>
        <v>5586.34</v>
      </c>
      <c r="AR273" s="279">
        <f t="shared" si="81"/>
        <v>5586.34</v>
      </c>
      <c r="AS273" s="279">
        <f t="shared" si="81"/>
        <v>5586.34</v>
      </c>
      <c r="AT273" s="279">
        <f t="shared" si="81"/>
        <v>5586.34</v>
      </c>
      <c r="AU273" s="280">
        <f t="shared" si="89"/>
        <v>67036.079999999987</v>
      </c>
      <c r="AV273" s="280">
        <f t="shared" si="86"/>
        <v>5586.34</v>
      </c>
      <c r="AW273" s="280">
        <f t="shared" si="86"/>
        <v>5586.34</v>
      </c>
      <c r="AX273" s="280">
        <f t="shared" si="86"/>
        <v>5586.34</v>
      </c>
      <c r="AY273" s="280">
        <f t="shared" si="86"/>
        <v>5586.34</v>
      </c>
      <c r="AZ273" s="280">
        <f t="shared" si="84"/>
        <v>5586.34</v>
      </c>
      <c r="BA273" s="280">
        <f t="shared" si="84"/>
        <v>5586.34</v>
      </c>
      <c r="BB273" s="280">
        <f t="shared" si="84"/>
        <v>5586.34</v>
      </c>
      <c r="BC273" s="280">
        <f t="shared" si="83"/>
        <v>5586.34</v>
      </c>
      <c r="BD273" s="280">
        <f t="shared" si="83"/>
        <v>5586.34</v>
      </c>
      <c r="BE273" s="280">
        <f t="shared" si="83"/>
        <v>5586.34</v>
      </c>
      <c r="BF273" s="280">
        <f t="shared" si="83"/>
        <v>5586.34</v>
      </c>
      <c r="BG273" s="280">
        <f t="shared" si="83"/>
        <v>5586.34</v>
      </c>
      <c r="BH273" s="280">
        <f t="shared" si="83"/>
        <v>5586.34</v>
      </c>
      <c r="BI273" s="280">
        <f t="shared" si="82"/>
        <v>5586.34</v>
      </c>
      <c r="BJ273" s="280">
        <f t="shared" si="82"/>
        <v>5586.34</v>
      </c>
      <c r="BK273" s="280">
        <f t="shared" si="82"/>
        <v>5586.34</v>
      </c>
      <c r="BL273" s="279">
        <f t="shared" si="90"/>
        <v>67036.079999999987</v>
      </c>
    </row>
    <row r="274" spans="1:64" x14ac:dyDescent="0.25">
      <c r="A274" s="268" t="s">
        <v>304</v>
      </c>
      <c r="B274" s="175">
        <v>6.5299999999999997E-2</v>
      </c>
      <c r="C274" s="175">
        <v>6.5299999999999997E-2</v>
      </c>
      <c r="D274" s="272">
        <v>263045.52</v>
      </c>
      <c r="E274" s="272">
        <v>263045.52</v>
      </c>
      <c r="F274" s="272">
        <v>263045.52</v>
      </c>
      <c r="G274" s="272">
        <v>263045.52</v>
      </c>
      <c r="H274" s="272">
        <v>263045.52</v>
      </c>
      <c r="I274" s="272">
        <v>263045.52</v>
      </c>
      <c r="J274" s="272">
        <v>263045.52</v>
      </c>
      <c r="K274" s="272">
        <v>263045.52</v>
      </c>
      <c r="L274" s="272">
        <v>263045.52</v>
      </c>
      <c r="M274" s="272">
        <v>263045.52</v>
      </c>
      <c r="N274" s="272">
        <v>263045.52</v>
      </c>
      <c r="O274" s="272">
        <v>263045.52</v>
      </c>
      <c r="P274" s="272">
        <f t="shared" si="87"/>
        <v>3156546.24</v>
      </c>
      <c r="Q274" s="272">
        <v>263045.52</v>
      </c>
      <c r="R274" s="272">
        <v>263045.52</v>
      </c>
      <c r="S274" s="272">
        <v>263045.52</v>
      </c>
      <c r="T274" s="272">
        <v>263045.52</v>
      </c>
      <c r="U274" s="272">
        <v>263045.52</v>
      </c>
      <c r="V274" s="272">
        <v>263045.52</v>
      </c>
      <c r="W274" s="272">
        <v>263045.52</v>
      </c>
      <c r="X274" s="272">
        <v>263045.52</v>
      </c>
      <c r="Y274" s="272">
        <v>263045.52</v>
      </c>
      <c r="Z274" s="272">
        <v>263045.52</v>
      </c>
      <c r="AA274" s="272">
        <v>263045.52</v>
      </c>
      <c r="AB274" s="272">
        <v>263045.52</v>
      </c>
      <c r="AC274" s="272">
        <v>263045.52</v>
      </c>
      <c r="AD274" s="272">
        <v>263045.52</v>
      </c>
      <c r="AE274" s="272">
        <v>263045.52</v>
      </c>
      <c r="AF274" s="272">
        <v>263045.52</v>
      </c>
      <c r="AG274" s="170">
        <f t="shared" si="88"/>
        <v>3156546.24</v>
      </c>
      <c r="AI274" s="279">
        <f t="shared" si="85"/>
        <v>1431.41</v>
      </c>
      <c r="AJ274" s="279">
        <f t="shared" si="85"/>
        <v>1431.41</v>
      </c>
      <c r="AK274" s="279">
        <f t="shared" si="85"/>
        <v>1431.41</v>
      </c>
      <c r="AL274" s="279">
        <f t="shared" si="85"/>
        <v>1431.41</v>
      </c>
      <c r="AM274" s="279">
        <f t="shared" si="85"/>
        <v>1431.41</v>
      </c>
      <c r="AN274" s="279">
        <f t="shared" si="85"/>
        <v>1431.41</v>
      </c>
      <c r="AO274" s="279">
        <f t="shared" si="81"/>
        <v>1431.41</v>
      </c>
      <c r="AP274" s="279">
        <f t="shared" si="81"/>
        <v>1431.41</v>
      </c>
      <c r="AQ274" s="279">
        <f t="shared" si="81"/>
        <v>1431.41</v>
      </c>
      <c r="AR274" s="279">
        <f t="shared" si="81"/>
        <v>1431.41</v>
      </c>
      <c r="AS274" s="279">
        <f t="shared" si="81"/>
        <v>1431.41</v>
      </c>
      <c r="AT274" s="279">
        <f t="shared" si="81"/>
        <v>1431.41</v>
      </c>
      <c r="AU274" s="280">
        <f t="shared" si="89"/>
        <v>17176.920000000002</v>
      </c>
      <c r="AV274" s="280">
        <f t="shared" si="86"/>
        <v>1431.41</v>
      </c>
      <c r="AW274" s="280">
        <f t="shared" si="86"/>
        <v>1431.41</v>
      </c>
      <c r="AX274" s="280">
        <f t="shared" si="86"/>
        <v>1431.41</v>
      </c>
      <c r="AY274" s="280">
        <f t="shared" si="86"/>
        <v>1431.41</v>
      </c>
      <c r="AZ274" s="280">
        <f t="shared" si="84"/>
        <v>1431.41</v>
      </c>
      <c r="BA274" s="280">
        <f t="shared" si="84"/>
        <v>1431.41</v>
      </c>
      <c r="BB274" s="280">
        <f t="shared" si="84"/>
        <v>1431.41</v>
      </c>
      <c r="BC274" s="280">
        <f t="shared" si="83"/>
        <v>1431.41</v>
      </c>
      <c r="BD274" s="280">
        <f t="shared" si="83"/>
        <v>1431.41</v>
      </c>
      <c r="BE274" s="280">
        <f t="shared" si="83"/>
        <v>1431.41</v>
      </c>
      <c r="BF274" s="280">
        <f t="shared" si="83"/>
        <v>1431.41</v>
      </c>
      <c r="BG274" s="280">
        <f t="shared" si="83"/>
        <v>1431.41</v>
      </c>
      <c r="BH274" s="280">
        <f t="shared" si="83"/>
        <v>1431.41</v>
      </c>
      <c r="BI274" s="280">
        <f t="shared" si="82"/>
        <v>1431.41</v>
      </c>
      <c r="BJ274" s="280">
        <f t="shared" si="82"/>
        <v>1431.41</v>
      </c>
      <c r="BK274" s="280">
        <f t="shared" si="82"/>
        <v>1431.41</v>
      </c>
      <c r="BL274" s="279">
        <f t="shared" si="90"/>
        <v>17176.920000000002</v>
      </c>
    </row>
    <row r="275" spans="1:64" x14ac:dyDescent="0.25">
      <c r="A275" s="268" t="s">
        <v>305</v>
      </c>
      <c r="B275" s="175">
        <v>4.65E-2</v>
      </c>
      <c r="C275" s="175">
        <v>4.65E-2</v>
      </c>
      <c r="D275" s="272">
        <v>3155168.07</v>
      </c>
      <c r="E275" s="272">
        <v>3155168.07</v>
      </c>
      <c r="F275" s="272">
        <v>3155168.07</v>
      </c>
      <c r="G275" s="272">
        <v>3155168.07</v>
      </c>
      <c r="H275" s="272">
        <v>3155168.07</v>
      </c>
      <c r="I275" s="272">
        <v>3155168.07</v>
      </c>
      <c r="J275" s="272">
        <v>3155168.07</v>
      </c>
      <c r="K275" s="272">
        <v>3155168.07</v>
      </c>
      <c r="L275" s="272">
        <v>3155168.07</v>
      </c>
      <c r="M275" s="272">
        <v>3155168.07</v>
      </c>
      <c r="N275" s="272">
        <v>3155168.07</v>
      </c>
      <c r="O275" s="272">
        <v>3155168.07</v>
      </c>
      <c r="P275" s="272">
        <f t="shared" si="87"/>
        <v>37862016.839999996</v>
      </c>
      <c r="Q275" s="272">
        <v>3155168.07</v>
      </c>
      <c r="R275" s="272">
        <v>3155168.07</v>
      </c>
      <c r="S275" s="272">
        <v>3155168.07</v>
      </c>
      <c r="T275" s="272">
        <v>3155168.07</v>
      </c>
      <c r="U275" s="272">
        <v>3155168.07</v>
      </c>
      <c r="V275" s="272">
        <v>3155168.07</v>
      </c>
      <c r="W275" s="272">
        <v>3155168.07</v>
      </c>
      <c r="X275" s="272">
        <v>3155168.07</v>
      </c>
      <c r="Y275" s="272">
        <v>3155168.07</v>
      </c>
      <c r="Z275" s="272">
        <v>3155168.07</v>
      </c>
      <c r="AA275" s="272">
        <v>3155168.07</v>
      </c>
      <c r="AB275" s="272">
        <v>3155168.07</v>
      </c>
      <c r="AC275" s="272">
        <v>3155168.07</v>
      </c>
      <c r="AD275" s="272">
        <v>3155168.07</v>
      </c>
      <c r="AE275" s="272">
        <v>3155168.07</v>
      </c>
      <c r="AF275" s="272">
        <v>3155168.07</v>
      </c>
      <c r="AG275" s="170">
        <f t="shared" si="88"/>
        <v>37862016.839999996</v>
      </c>
      <c r="AI275" s="279">
        <f t="shared" si="85"/>
        <v>12226.28</v>
      </c>
      <c r="AJ275" s="279">
        <f t="shared" si="85"/>
        <v>12226.28</v>
      </c>
      <c r="AK275" s="279">
        <f t="shared" si="85"/>
        <v>12226.28</v>
      </c>
      <c r="AL275" s="279">
        <f t="shared" si="85"/>
        <v>12226.28</v>
      </c>
      <c r="AM275" s="279">
        <f t="shared" si="85"/>
        <v>12226.28</v>
      </c>
      <c r="AN275" s="279">
        <f t="shared" si="85"/>
        <v>12226.28</v>
      </c>
      <c r="AO275" s="279">
        <f t="shared" si="81"/>
        <v>12226.28</v>
      </c>
      <c r="AP275" s="279">
        <f t="shared" si="81"/>
        <v>12226.28</v>
      </c>
      <c r="AQ275" s="279">
        <f t="shared" si="81"/>
        <v>12226.28</v>
      </c>
      <c r="AR275" s="279">
        <f t="shared" si="81"/>
        <v>12226.28</v>
      </c>
      <c r="AS275" s="279">
        <f t="shared" si="81"/>
        <v>12226.28</v>
      </c>
      <c r="AT275" s="279">
        <f t="shared" si="81"/>
        <v>12226.28</v>
      </c>
      <c r="AU275" s="280">
        <f t="shared" si="89"/>
        <v>146715.36000000002</v>
      </c>
      <c r="AV275" s="280">
        <f t="shared" si="86"/>
        <v>12226.28</v>
      </c>
      <c r="AW275" s="280">
        <f t="shared" si="86"/>
        <v>12226.28</v>
      </c>
      <c r="AX275" s="280">
        <f t="shared" si="86"/>
        <v>12226.28</v>
      </c>
      <c r="AY275" s="280">
        <f t="shared" si="86"/>
        <v>12226.28</v>
      </c>
      <c r="AZ275" s="280">
        <f t="shared" si="84"/>
        <v>12226.28</v>
      </c>
      <c r="BA275" s="280">
        <f t="shared" si="84"/>
        <v>12226.28</v>
      </c>
      <c r="BB275" s="280">
        <f t="shared" si="84"/>
        <v>12226.28</v>
      </c>
      <c r="BC275" s="280">
        <f t="shared" si="83"/>
        <v>12226.28</v>
      </c>
      <c r="BD275" s="280">
        <f t="shared" si="83"/>
        <v>12226.28</v>
      </c>
      <c r="BE275" s="280">
        <f t="shared" si="83"/>
        <v>12226.28</v>
      </c>
      <c r="BF275" s="280">
        <f t="shared" si="83"/>
        <v>12226.28</v>
      </c>
      <c r="BG275" s="280">
        <f t="shared" si="83"/>
        <v>12226.28</v>
      </c>
      <c r="BH275" s="280">
        <f t="shared" si="83"/>
        <v>12226.28</v>
      </c>
      <c r="BI275" s="280">
        <f t="shared" si="82"/>
        <v>12226.28</v>
      </c>
      <c r="BJ275" s="280">
        <f t="shared" si="82"/>
        <v>12226.28</v>
      </c>
      <c r="BK275" s="280">
        <f t="shared" si="82"/>
        <v>12226.28</v>
      </c>
      <c r="BL275" s="279">
        <f t="shared" si="90"/>
        <v>146715.36000000002</v>
      </c>
    </row>
    <row r="276" spans="1:64" x14ac:dyDescent="0.25">
      <c r="A276" s="268" t="s">
        <v>306</v>
      </c>
      <c r="B276" s="175">
        <v>0.15740000000000001</v>
      </c>
      <c r="C276" s="175">
        <v>0.15740000000000001</v>
      </c>
      <c r="D276" s="272">
        <v>472117.33</v>
      </c>
      <c r="E276" s="272">
        <v>472117.33</v>
      </c>
      <c r="F276" s="272">
        <v>472117.33</v>
      </c>
      <c r="G276" s="272">
        <v>472117.33</v>
      </c>
      <c r="H276" s="272">
        <v>472117.33</v>
      </c>
      <c r="I276" s="272">
        <v>472117.33</v>
      </c>
      <c r="J276" s="272">
        <v>472117.33</v>
      </c>
      <c r="K276" s="272">
        <v>472117.33</v>
      </c>
      <c r="L276" s="272">
        <v>512117.33</v>
      </c>
      <c r="M276" s="272">
        <v>552117.33000000007</v>
      </c>
      <c r="N276" s="272">
        <v>552117.33000000007</v>
      </c>
      <c r="O276" s="272">
        <v>552117.33000000007</v>
      </c>
      <c r="P276" s="272">
        <f t="shared" si="87"/>
        <v>5945407.96</v>
      </c>
      <c r="Q276" s="272">
        <v>552117.33000000007</v>
      </c>
      <c r="R276" s="272">
        <v>552117.33000000007</v>
      </c>
      <c r="S276" s="272">
        <v>552117.33000000007</v>
      </c>
      <c r="T276" s="272">
        <v>552117.33000000007</v>
      </c>
      <c r="U276" s="272">
        <v>552117.33000000007</v>
      </c>
      <c r="V276" s="272">
        <v>552117.33000000007</v>
      </c>
      <c r="W276" s="272">
        <v>552117.33000000007</v>
      </c>
      <c r="X276" s="272">
        <v>552117.33000000007</v>
      </c>
      <c r="Y276" s="272">
        <v>552117.33000000007</v>
      </c>
      <c r="Z276" s="272">
        <v>552117.33000000007</v>
      </c>
      <c r="AA276" s="272">
        <v>552117.33000000007</v>
      </c>
      <c r="AB276" s="272">
        <v>552117.33000000007</v>
      </c>
      <c r="AC276" s="272">
        <v>552117.33000000007</v>
      </c>
      <c r="AD276" s="272">
        <v>552117.33000000007</v>
      </c>
      <c r="AE276" s="272">
        <v>552117.33000000007</v>
      </c>
      <c r="AF276" s="272">
        <v>552117.33000000007</v>
      </c>
      <c r="AG276" s="170">
        <f t="shared" si="88"/>
        <v>6625407.9600000009</v>
      </c>
      <c r="AI276" s="279">
        <f t="shared" si="85"/>
        <v>6192.61</v>
      </c>
      <c r="AJ276" s="279">
        <f t="shared" si="85"/>
        <v>6192.61</v>
      </c>
      <c r="AK276" s="279">
        <f t="shared" si="85"/>
        <v>6192.61</v>
      </c>
      <c r="AL276" s="279">
        <f t="shared" si="85"/>
        <v>6192.61</v>
      </c>
      <c r="AM276" s="279">
        <f t="shared" si="85"/>
        <v>6192.61</v>
      </c>
      <c r="AN276" s="279">
        <f t="shared" si="85"/>
        <v>6192.61</v>
      </c>
      <c r="AO276" s="279">
        <f t="shared" si="81"/>
        <v>6192.61</v>
      </c>
      <c r="AP276" s="279">
        <f t="shared" si="81"/>
        <v>6192.61</v>
      </c>
      <c r="AQ276" s="279">
        <f t="shared" si="81"/>
        <v>6717.27</v>
      </c>
      <c r="AR276" s="279">
        <f t="shared" si="81"/>
        <v>7241.94</v>
      </c>
      <c r="AS276" s="279">
        <f t="shared" si="81"/>
        <v>7241.94</v>
      </c>
      <c r="AT276" s="279">
        <f t="shared" si="81"/>
        <v>7241.94</v>
      </c>
      <c r="AU276" s="280">
        <f t="shared" si="89"/>
        <v>77983.97</v>
      </c>
      <c r="AV276" s="280">
        <f t="shared" si="86"/>
        <v>7241.94</v>
      </c>
      <c r="AW276" s="280">
        <f t="shared" si="86"/>
        <v>7241.94</v>
      </c>
      <c r="AX276" s="280">
        <f t="shared" si="86"/>
        <v>7241.94</v>
      </c>
      <c r="AY276" s="280">
        <f t="shared" si="86"/>
        <v>7241.94</v>
      </c>
      <c r="AZ276" s="280">
        <f t="shared" si="84"/>
        <v>7241.94</v>
      </c>
      <c r="BA276" s="280">
        <f t="shared" si="84"/>
        <v>7241.94</v>
      </c>
      <c r="BB276" s="280">
        <f t="shared" si="84"/>
        <v>7241.94</v>
      </c>
      <c r="BC276" s="280">
        <f t="shared" si="83"/>
        <v>7241.94</v>
      </c>
      <c r="BD276" s="280">
        <f t="shared" si="83"/>
        <v>7241.94</v>
      </c>
      <c r="BE276" s="280">
        <f t="shared" si="83"/>
        <v>7241.94</v>
      </c>
      <c r="BF276" s="280">
        <f t="shared" si="83"/>
        <v>7241.94</v>
      </c>
      <c r="BG276" s="280">
        <f t="shared" si="83"/>
        <v>7241.94</v>
      </c>
      <c r="BH276" s="280">
        <f t="shared" si="83"/>
        <v>7241.94</v>
      </c>
      <c r="BI276" s="280">
        <f t="shared" si="82"/>
        <v>7241.94</v>
      </c>
      <c r="BJ276" s="280">
        <f t="shared" si="82"/>
        <v>7241.94</v>
      </c>
      <c r="BK276" s="280">
        <f t="shared" si="82"/>
        <v>7241.94</v>
      </c>
      <c r="BL276" s="279">
        <f t="shared" si="90"/>
        <v>86903.280000000013</v>
      </c>
    </row>
    <row r="277" spans="1:64" x14ac:dyDescent="0.25">
      <c r="A277" s="268" t="s">
        <v>307</v>
      </c>
      <c r="B277" s="175">
        <v>3.8900000000000004E-2</v>
      </c>
      <c r="C277" s="175">
        <v>3.8900000000000004E-2</v>
      </c>
      <c r="D277" s="272">
        <v>1977968.08</v>
      </c>
      <c r="E277" s="272">
        <v>1977968.08</v>
      </c>
      <c r="F277" s="272">
        <v>1977968.08</v>
      </c>
      <c r="G277" s="272">
        <v>1977968.08</v>
      </c>
      <c r="H277" s="272">
        <v>1977968.08</v>
      </c>
      <c r="I277" s="272">
        <v>1977968.08</v>
      </c>
      <c r="J277" s="272">
        <v>1977968.08</v>
      </c>
      <c r="K277" s="272">
        <v>1977968.08</v>
      </c>
      <c r="L277" s="272">
        <v>1977968.08</v>
      </c>
      <c r="M277" s="272">
        <v>1977968.08</v>
      </c>
      <c r="N277" s="272">
        <v>1977968.08</v>
      </c>
      <c r="O277" s="272">
        <v>1977968.08</v>
      </c>
      <c r="P277" s="272">
        <f t="shared" si="87"/>
        <v>23735616.959999993</v>
      </c>
      <c r="Q277" s="272">
        <v>1977968.08</v>
      </c>
      <c r="R277" s="272">
        <v>1977968.08</v>
      </c>
      <c r="S277" s="272">
        <v>1977968.08</v>
      </c>
      <c r="T277" s="272">
        <v>1977968.08</v>
      </c>
      <c r="U277" s="272">
        <v>1977968.08</v>
      </c>
      <c r="V277" s="272">
        <v>1977968.08</v>
      </c>
      <c r="W277" s="272">
        <v>1977968.08</v>
      </c>
      <c r="X277" s="272">
        <v>1977968.08</v>
      </c>
      <c r="Y277" s="272">
        <v>1977968.08</v>
      </c>
      <c r="Z277" s="272">
        <v>1977968.08</v>
      </c>
      <c r="AA277" s="272">
        <v>1977968.08</v>
      </c>
      <c r="AB277" s="272">
        <v>1977968.08</v>
      </c>
      <c r="AC277" s="272">
        <v>1977968.08</v>
      </c>
      <c r="AD277" s="272">
        <v>1977968.08</v>
      </c>
      <c r="AE277" s="272">
        <v>1977968.08</v>
      </c>
      <c r="AF277" s="272">
        <v>1977968.08</v>
      </c>
      <c r="AG277" s="170">
        <f t="shared" si="88"/>
        <v>23735616.959999993</v>
      </c>
      <c r="AI277" s="279">
        <f t="shared" si="85"/>
        <v>6411.91</v>
      </c>
      <c r="AJ277" s="279">
        <f t="shared" si="85"/>
        <v>6411.91</v>
      </c>
      <c r="AK277" s="279">
        <f t="shared" si="85"/>
        <v>6411.91</v>
      </c>
      <c r="AL277" s="279">
        <f t="shared" si="85"/>
        <v>6411.91</v>
      </c>
      <c r="AM277" s="279">
        <f t="shared" si="85"/>
        <v>6411.91</v>
      </c>
      <c r="AN277" s="279">
        <f t="shared" si="85"/>
        <v>6411.91</v>
      </c>
      <c r="AO277" s="279">
        <f t="shared" si="81"/>
        <v>6411.91</v>
      </c>
      <c r="AP277" s="279">
        <f t="shared" si="81"/>
        <v>6411.91</v>
      </c>
      <c r="AQ277" s="279">
        <f t="shared" si="81"/>
        <v>6411.91</v>
      </c>
      <c r="AR277" s="279">
        <f t="shared" si="81"/>
        <v>6411.91</v>
      </c>
      <c r="AS277" s="279">
        <f t="shared" si="81"/>
        <v>6411.91</v>
      </c>
      <c r="AT277" s="279">
        <f t="shared" si="81"/>
        <v>6411.91</v>
      </c>
      <c r="AU277" s="280">
        <f t="shared" si="89"/>
        <v>76942.920000000013</v>
      </c>
      <c r="AV277" s="280">
        <f t="shared" si="86"/>
        <v>6411.91</v>
      </c>
      <c r="AW277" s="280">
        <f t="shared" si="86"/>
        <v>6411.91</v>
      </c>
      <c r="AX277" s="280">
        <f t="shared" si="86"/>
        <v>6411.91</v>
      </c>
      <c r="AY277" s="280">
        <f t="shared" si="86"/>
        <v>6411.91</v>
      </c>
      <c r="AZ277" s="280">
        <f t="shared" si="84"/>
        <v>6411.91</v>
      </c>
      <c r="BA277" s="280">
        <f t="shared" si="84"/>
        <v>6411.91</v>
      </c>
      <c r="BB277" s="280">
        <f t="shared" si="84"/>
        <v>6411.91</v>
      </c>
      <c r="BC277" s="280">
        <f t="shared" si="83"/>
        <v>6411.91</v>
      </c>
      <c r="BD277" s="280">
        <f t="shared" si="83"/>
        <v>6411.91</v>
      </c>
      <c r="BE277" s="280">
        <f t="shared" si="83"/>
        <v>6411.91</v>
      </c>
      <c r="BF277" s="280">
        <f t="shared" ref="BF277:BK329" si="91">ROUND(AA277*$C277/12,2)</f>
        <v>6411.91</v>
      </c>
      <c r="BG277" s="280">
        <f t="shared" si="91"/>
        <v>6411.91</v>
      </c>
      <c r="BH277" s="280">
        <f t="shared" si="91"/>
        <v>6411.91</v>
      </c>
      <c r="BI277" s="280">
        <f t="shared" si="82"/>
        <v>6411.91</v>
      </c>
      <c r="BJ277" s="280">
        <f t="shared" si="82"/>
        <v>6411.91</v>
      </c>
      <c r="BK277" s="280">
        <f t="shared" si="82"/>
        <v>6411.91</v>
      </c>
      <c r="BL277" s="279">
        <f t="shared" si="90"/>
        <v>76942.920000000013</v>
      </c>
    </row>
    <row r="278" spans="1:64" x14ac:dyDescent="0.25">
      <c r="A278" s="268" t="s">
        <v>308</v>
      </c>
      <c r="B278" s="175">
        <v>3.85E-2</v>
      </c>
      <c r="C278" s="175">
        <v>3.85E-2</v>
      </c>
      <c r="D278" s="272">
        <v>622872.6</v>
      </c>
      <c r="E278" s="272">
        <v>622872.6</v>
      </c>
      <c r="F278" s="272">
        <v>622872.6</v>
      </c>
      <c r="G278" s="272">
        <v>622872.6</v>
      </c>
      <c r="H278" s="272">
        <v>622872.6</v>
      </c>
      <c r="I278" s="272">
        <v>622872.6</v>
      </c>
      <c r="J278" s="272">
        <v>622872.6</v>
      </c>
      <c r="K278" s="272">
        <v>622872.6</v>
      </c>
      <c r="L278" s="272">
        <v>622872.6</v>
      </c>
      <c r="M278" s="272">
        <v>622872.6</v>
      </c>
      <c r="N278" s="272">
        <v>622872.6</v>
      </c>
      <c r="O278" s="272">
        <v>622872.6</v>
      </c>
      <c r="P278" s="272">
        <f t="shared" si="87"/>
        <v>7474471.1999999983</v>
      </c>
      <c r="Q278" s="272">
        <v>622872.6</v>
      </c>
      <c r="R278" s="272">
        <v>622872.6</v>
      </c>
      <c r="S278" s="272">
        <v>622872.6</v>
      </c>
      <c r="T278" s="272">
        <v>622872.6</v>
      </c>
      <c r="U278" s="272">
        <v>622872.6</v>
      </c>
      <c r="V278" s="272">
        <v>622872.6</v>
      </c>
      <c r="W278" s="272">
        <v>622872.6</v>
      </c>
      <c r="X278" s="272">
        <v>622872.6</v>
      </c>
      <c r="Y278" s="272">
        <v>622872.6</v>
      </c>
      <c r="Z278" s="272">
        <v>622872.6</v>
      </c>
      <c r="AA278" s="272">
        <v>622872.6</v>
      </c>
      <c r="AB278" s="272">
        <v>622872.6</v>
      </c>
      <c r="AC278" s="272">
        <v>622872.6</v>
      </c>
      <c r="AD278" s="272">
        <v>622872.6</v>
      </c>
      <c r="AE278" s="272">
        <v>622872.6</v>
      </c>
      <c r="AF278" s="272">
        <v>622872.6</v>
      </c>
      <c r="AG278" s="170">
        <f t="shared" si="88"/>
        <v>7474471.1999999983</v>
      </c>
      <c r="AI278" s="279">
        <f t="shared" si="85"/>
        <v>1998.38</v>
      </c>
      <c r="AJ278" s="279">
        <f t="shared" si="85"/>
        <v>1998.38</v>
      </c>
      <c r="AK278" s="279">
        <f t="shared" si="85"/>
        <v>1998.38</v>
      </c>
      <c r="AL278" s="279">
        <f t="shared" si="85"/>
        <v>1998.38</v>
      </c>
      <c r="AM278" s="279">
        <f t="shared" si="85"/>
        <v>1998.38</v>
      </c>
      <c r="AN278" s="279">
        <f t="shared" si="85"/>
        <v>1998.38</v>
      </c>
      <c r="AO278" s="279">
        <f t="shared" si="81"/>
        <v>1998.38</v>
      </c>
      <c r="AP278" s="279">
        <f t="shared" si="81"/>
        <v>1998.38</v>
      </c>
      <c r="AQ278" s="279">
        <f t="shared" si="81"/>
        <v>1998.38</v>
      </c>
      <c r="AR278" s="279">
        <f t="shared" si="81"/>
        <v>1998.38</v>
      </c>
      <c r="AS278" s="279">
        <f t="shared" si="81"/>
        <v>1998.38</v>
      </c>
      <c r="AT278" s="279">
        <f t="shared" si="81"/>
        <v>1998.38</v>
      </c>
      <c r="AU278" s="280">
        <f t="shared" si="89"/>
        <v>23980.560000000009</v>
      </c>
      <c r="AV278" s="280">
        <f t="shared" si="86"/>
        <v>1998.38</v>
      </c>
      <c r="AW278" s="280">
        <f t="shared" si="86"/>
        <v>1998.38</v>
      </c>
      <c r="AX278" s="280">
        <f t="shared" si="86"/>
        <v>1998.38</v>
      </c>
      <c r="AY278" s="280">
        <f t="shared" si="86"/>
        <v>1998.38</v>
      </c>
      <c r="AZ278" s="280">
        <f t="shared" si="84"/>
        <v>1998.38</v>
      </c>
      <c r="BA278" s="280">
        <f t="shared" si="84"/>
        <v>1998.38</v>
      </c>
      <c r="BB278" s="280">
        <f t="shared" si="84"/>
        <v>1998.38</v>
      </c>
      <c r="BC278" s="280">
        <f t="shared" si="84"/>
        <v>1998.38</v>
      </c>
      <c r="BD278" s="280">
        <f t="shared" si="84"/>
        <v>1998.38</v>
      </c>
      <c r="BE278" s="280">
        <f t="shared" si="84"/>
        <v>1998.38</v>
      </c>
      <c r="BF278" s="280">
        <f t="shared" si="91"/>
        <v>1998.38</v>
      </c>
      <c r="BG278" s="280">
        <f t="shared" si="91"/>
        <v>1998.38</v>
      </c>
      <c r="BH278" s="280">
        <f t="shared" si="91"/>
        <v>1998.38</v>
      </c>
      <c r="BI278" s="280">
        <f t="shared" si="82"/>
        <v>1998.38</v>
      </c>
      <c r="BJ278" s="280">
        <f t="shared" si="82"/>
        <v>1998.38</v>
      </c>
      <c r="BK278" s="280">
        <f t="shared" si="82"/>
        <v>1998.38</v>
      </c>
      <c r="BL278" s="279">
        <f t="shared" si="90"/>
        <v>23980.560000000009</v>
      </c>
    </row>
    <row r="279" spans="1:64" x14ac:dyDescent="0.25">
      <c r="A279" s="268" t="s">
        <v>309</v>
      </c>
      <c r="B279" s="175">
        <v>3.9E-2</v>
      </c>
      <c r="C279" s="175">
        <v>3.9E-2</v>
      </c>
      <c r="D279" s="272">
        <v>239584.43</v>
      </c>
      <c r="E279" s="272">
        <v>239584.43</v>
      </c>
      <c r="F279" s="272">
        <v>239584.43</v>
      </c>
      <c r="G279" s="272">
        <v>239584.43</v>
      </c>
      <c r="H279" s="272">
        <v>239584.43</v>
      </c>
      <c r="I279" s="272">
        <v>239584.43</v>
      </c>
      <c r="J279" s="272">
        <v>239584.43</v>
      </c>
      <c r="K279" s="272">
        <v>239584.43</v>
      </c>
      <c r="L279" s="272">
        <v>239584.43</v>
      </c>
      <c r="M279" s="272">
        <v>239584.43</v>
      </c>
      <c r="N279" s="272">
        <v>239584.43</v>
      </c>
      <c r="O279" s="272">
        <v>239584.43</v>
      </c>
      <c r="P279" s="272">
        <f t="shared" si="87"/>
        <v>2875013.16</v>
      </c>
      <c r="Q279" s="272">
        <v>239584.43</v>
      </c>
      <c r="R279" s="272">
        <v>239584.43</v>
      </c>
      <c r="S279" s="272">
        <v>239584.43</v>
      </c>
      <c r="T279" s="272">
        <v>239584.43</v>
      </c>
      <c r="U279" s="272">
        <v>239584.43</v>
      </c>
      <c r="V279" s="272">
        <v>239584.43</v>
      </c>
      <c r="W279" s="272">
        <v>239584.43</v>
      </c>
      <c r="X279" s="272">
        <v>239584.43</v>
      </c>
      <c r="Y279" s="272">
        <v>239584.43</v>
      </c>
      <c r="Z279" s="272">
        <v>239584.43</v>
      </c>
      <c r="AA279" s="272">
        <v>239584.43</v>
      </c>
      <c r="AB279" s="272">
        <v>239584.43</v>
      </c>
      <c r="AC279" s="272">
        <v>239584.43</v>
      </c>
      <c r="AD279" s="272">
        <v>239584.43</v>
      </c>
      <c r="AE279" s="272">
        <v>239584.43</v>
      </c>
      <c r="AF279" s="272">
        <v>239584.43</v>
      </c>
      <c r="AG279" s="170">
        <f t="shared" si="88"/>
        <v>2875013.16</v>
      </c>
      <c r="AI279" s="279">
        <f t="shared" si="85"/>
        <v>778.65</v>
      </c>
      <c r="AJ279" s="279">
        <f t="shared" si="85"/>
        <v>778.65</v>
      </c>
      <c r="AK279" s="279">
        <f t="shared" si="85"/>
        <v>778.65</v>
      </c>
      <c r="AL279" s="279">
        <f t="shared" si="85"/>
        <v>778.65</v>
      </c>
      <c r="AM279" s="279">
        <f t="shared" si="85"/>
        <v>778.65</v>
      </c>
      <c r="AN279" s="279">
        <f t="shared" si="85"/>
        <v>778.65</v>
      </c>
      <c r="AO279" s="279">
        <f t="shared" si="81"/>
        <v>778.65</v>
      </c>
      <c r="AP279" s="279">
        <f t="shared" si="81"/>
        <v>778.65</v>
      </c>
      <c r="AQ279" s="279">
        <f t="shared" si="81"/>
        <v>778.65</v>
      </c>
      <c r="AR279" s="279">
        <f t="shared" ref="AR279:AT342" si="92">ROUND(M279*$B279/12,2)</f>
        <v>778.65</v>
      </c>
      <c r="AS279" s="279">
        <f t="shared" si="92"/>
        <v>778.65</v>
      </c>
      <c r="AT279" s="279">
        <f t="shared" si="92"/>
        <v>778.65</v>
      </c>
      <c r="AU279" s="280">
        <f t="shared" si="89"/>
        <v>9343.7999999999975</v>
      </c>
      <c r="AV279" s="280">
        <f t="shared" si="86"/>
        <v>778.65</v>
      </c>
      <c r="AW279" s="280">
        <f t="shared" si="86"/>
        <v>778.65</v>
      </c>
      <c r="AX279" s="280">
        <f t="shared" si="86"/>
        <v>778.65</v>
      </c>
      <c r="AY279" s="280">
        <f t="shared" si="86"/>
        <v>778.65</v>
      </c>
      <c r="AZ279" s="280">
        <f t="shared" si="84"/>
        <v>778.65</v>
      </c>
      <c r="BA279" s="280">
        <f t="shared" si="84"/>
        <v>778.65</v>
      </c>
      <c r="BB279" s="280">
        <f t="shared" si="84"/>
        <v>778.65</v>
      </c>
      <c r="BC279" s="280">
        <f t="shared" si="84"/>
        <v>778.65</v>
      </c>
      <c r="BD279" s="280">
        <f t="shared" si="84"/>
        <v>778.65</v>
      </c>
      <c r="BE279" s="280">
        <f t="shared" si="84"/>
        <v>778.65</v>
      </c>
      <c r="BF279" s="280">
        <f t="shared" si="91"/>
        <v>778.65</v>
      </c>
      <c r="BG279" s="280">
        <f t="shared" si="91"/>
        <v>778.65</v>
      </c>
      <c r="BH279" s="280">
        <f t="shared" si="91"/>
        <v>778.65</v>
      </c>
      <c r="BI279" s="280">
        <f t="shared" si="82"/>
        <v>778.65</v>
      </c>
      <c r="BJ279" s="280">
        <f t="shared" si="82"/>
        <v>778.65</v>
      </c>
      <c r="BK279" s="280">
        <f t="shared" si="82"/>
        <v>778.65</v>
      </c>
      <c r="BL279" s="279">
        <f t="shared" si="90"/>
        <v>9343.7999999999975</v>
      </c>
    </row>
    <row r="280" spans="1:64" x14ac:dyDescent="0.25">
      <c r="A280" s="268" t="s">
        <v>310</v>
      </c>
      <c r="B280" s="175">
        <v>3.9E-2</v>
      </c>
      <c r="C280" s="175">
        <v>3.9E-2</v>
      </c>
      <c r="D280" s="272">
        <v>239245.54</v>
      </c>
      <c r="E280" s="272">
        <v>239245.54</v>
      </c>
      <c r="F280" s="272">
        <v>239245.54</v>
      </c>
      <c r="G280" s="272">
        <v>239245.54</v>
      </c>
      <c r="H280" s="272">
        <v>239245.54</v>
      </c>
      <c r="I280" s="272">
        <v>239245.54</v>
      </c>
      <c r="J280" s="272">
        <v>239245.54</v>
      </c>
      <c r="K280" s="272">
        <v>239245.54</v>
      </c>
      <c r="L280" s="272">
        <v>239245.54</v>
      </c>
      <c r="M280" s="272">
        <v>239245.54</v>
      </c>
      <c r="N280" s="272">
        <v>239245.54</v>
      </c>
      <c r="O280" s="272">
        <v>239245.54</v>
      </c>
      <c r="P280" s="272">
        <f t="shared" si="87"/>
        <v>2870946.48</v>
      </c>
      <c r="Q280" s="272">
        <v>239245.54</v>
      </c>
      <c r="R280" s="272">
        <v>239245.54</v>
      </c>
      <c r="S280" s="272">
        <v>239245.54</v>
      </c>
      <c r="T280" s="272">
        <v>239245.54</v>
      </c>
      <c r="U280" s="272">
        <v>239245.54</v>
      </c>
      <c r="V280" s="272">
        <v>239245.54</v>
      </c>
      <c r="W280" s="272">
        <v>239245.54</v>
      </c>
      <c r="X280" s="272">
        <v>239245.54</v>
      </c>
      <c r="Y280" s="272">
        <v>239245.54</v>
      </c>
      <c r="Z280" s="272">
        <v>239245.54</v>
      </c>
      <c r="AA280" s="272">
        <v>239245.54</v>
      </c>
      <c r="AB280" s="272">
        <v>239245.54</v>
      </c>
      <c r="AC280" s="272">
        <v>239245.54</v>
      </c>
      <c r="AD280" s="272">
        <v>239245.54</v>
      </c>
      <c r="AE280" s="272">
        <v>239245.54</v>
      </c>
      <c r="AF280" s="272">
        <v>239245.54</v>
      </c>
      <c r="AG280" s="170">
        <f t="shared" si="88"/>
        <v>2870946.48</v>
      </c>
      <c r="AI280" s="279">
        <f t="shared" si="85"/>
        <v>777.55</v>
      </c>
      <c r="AJ280" s="279">
        <f t="shared" si="85"/>
        <v>777.55</v>
      </c>
      <c r="AK280" s="279">
        <f t="shared" si="85"/>
        <v>777.55</v>
      </c>
      <c r="AL280" s="279">
        <f t="shared" si="85"/>
        <v>777.55</v>
      </c>
      <c r="AM280" s="279">
        <f t="shared" si="85"/>
        <v>777.55</v>
      </c>
      <c r="AN280" s="279">
        <f t="shared" si="85"/>
        <v>777.55</v>
      </c>
      <c r="AO280" s="279">
        <f t="shared" si="85"/>
        <v>777.55</v>
      </c>
      <c r="AP280" s="279">
        <f t="shared" si="85"/>
        <v>777.55</v>
      </c>
      <c r="AQ280" s="279">
        <f t="shared" si="85"/>
        <v>777.55</v>
      </c>
      <c r="AR280" s="279">
        <f t="shared" si="92"/>
        <v>777.55</v>
      </c>
      <c r="AS280" s="279">
        <f t="shared" si="92"/>
        <v>777.55</v>
      </c>
      <c r="AT280" s="279">
        <f t="shared" si="92"/>
        <v>777.55</v>
      </c>
      <c r="AU280" s="280">
        <f t="shared" si="89"/>
        <v>9330.6</v>
      </c>
      <c r="AV280" s="280">
        <f t="shared" si="86"/>
        <v>777.55</v>
      </c>
      <c r="AW280" s="280">
        <f t="shared" si="86"/>
        <v>777.55</v>
      </c>
      <c r="AX280" s="280">
        <f t="shared" si="86"/>
        <v>777.55</v>
      </c>
      <c r="AY280" s="280">
        <f t="shared" si="86"/>
        <v>777.55</v>
      </c>
      <c r="AZ280" s="280">
        <f t="shared" si="84"/>
        <v>777.55</v>
      </c>
      <c r="BA280" s="280">
        <f t="shared" si="84"/>
        <v>777.55</v>
      </c>
      <c r="BB280" s="280">
        <f t="shared" si="84"/>
        <v>777.55</v>
      </c>
      <c r="BC280" s="280">
        <f t="shared" si="84"/>
        <v>777.55</v>
      </c>
      <c r="BD280" s="280">
        <f t="shared" si="84"/>
        <v>777.55</v>
      </c>
      <c r="BE280" s="280">
        <f t="shared" si="84"/>
        <v>777.55</v>
      </c>
      <c r="BF280" s="280">
        <f t="shared" si="91"/>
        <v>777.55</v>
      </c>
      <c r="BG280" s="280">
        <f t="shared" si="91"/>
        <v>777.55</v>
      </c>
      <c r="BH280" s="280">
        <f t="shared" si="91"/>
        <v>777.55</v>
      </c>
      <c r="BI280" s="280">
        <f t="shared" si="82"/>
        <v>777.55</v>
      </c>
      <c r="BJ280" s="280">
        <f t="shared" si="82"/>
        <v>777.55</v>
      </c>
      <c r="BK280" s="280">
        <f t="shared" si="82"/>
        <v>777.55</v>
      </c>
      <c r="BL280" s="279">
        <f t="shared" si="90"/>
        <v>9330.6</v>
      </c>
    </row>
    <row r="281" spans="1:64" x14ac:dyDescent="0.25">
      <c r="A281" s="268" t="s">
        <v>311</v>
      </c>
      <c r="B281" s="175">
        <v>3.8200000000000005E-2</v>
      </c>
      <c r="C281" s="175">
        <v>3.8200000000000005E-2</v>
      </c>
      <c r="D281" s="272">
        <v>578059.38</v>
      </c>
      <c r="E281" s="272">
        <v>578059.38</v>
      </c>
      <c r="F281" s="272">
        <v>578059.38</v>
      </c>
      <c r="G281" s="272">
        <v>578059.38</v>
      </c>
      <c r="H281" s="272">
        <v>578059.38</v>
      </c>
      <c r="I281" s="272">
        <v>578059.38</v>
      </c>
      <c r="J281" s="272">
        <v>578059.38</v>
      </c>
      <c r="K281" s="272">
        <v>578059.38</v>
      </c>
      <c r="L281" s="272">
        <v>578059.38</v>
      </c>
      <c r="M281" s="272">
        <v>578059.38</v>
      </c>
      <c r="N281" s="272">
        <v>578059.38</v>
      </c>
      <c r="O281" s="272">
        <v>578059.38</v>
      </c>
      <c r="P281" s="272">
        <f t="shared" si="87"/>
        <v>6936712.5599999996</v>
      </c>
      <c r="Q281" s="272">
        <v>578059.38</v>
      </c>
      <c r="R281" s="272">
        <v>578059.38</v>
      </c>
      <c r="S281" s="272">
        <v>578059.38</v>
      </c>
      <c r="T281" s="272">
        <v>578059.38</v>
      </c>
      <c r="U281" s="272">
        <v>578059.38</v>
      </c>
      <c r="V281" s="272">
        <v>578059.38</v>
      </c>
      <c r="W281" s="272">
        <v>578059.38</v>
      </c>
      <c r="X281" s="272">
        <v>578059.38</v>
      </c>
      <c r="Y281" s="272">
        <v>578059.38</v>
      </c>
      <c r="Z281" s="272">
        <v>578059.38</v>
      </c>
      <c r="AA281" s="272">
        <v>578059.38</v>
      </c>
      <c r="AB281" s="272">
        <v>578059.38</v>
      </c>
      <c r="AC281" s="272">
        <v>578059.38</v>
      </c>
      <c r="AD281" s="272">
        <v>578059.38</v>
      </c>
      <c r="AE281" s="272">
        <v>578059.38</v>
      </c>
      <c r="AF281" s="272">
        <v>578059.38</v>
      </c>
      <c r="AG281" s="170">
        <f t="shared" si="88"/>
        <v>6936712.5599999996</v>
      </c>
      <c r="AI281" s="279">
        <f t="shared" ref="AI281:AQ309" si="93">ROUND(D281*$B281/12,2)</f>
        <v>1840.16</v>
      </c>
      <c r="AJ281" s="279">
        <f t="shared" si="93"/>
        <v>1840.16</v>
      </c>
      <c r="AK281" s="279">
        <f t="shared" si="93"/>
        <v>1840.16</v>
      </c>
      <c r="AL281" s="279">
        <f t="shared" si="93"/>
        <v>1840.16</v>
      </c>
      <c r="AM281" s="279">
        <f t="shared" si="93"/>
        <v>1840.16</v>
      </c>
      <c r="AN281" s="279">
        <f t="shared" si="93"/>
        <v>1840.16</v>
      </c>
      <c r="AO281" s="279">
        <f t="shared" si="93"/>
        <v>1840.16</v>
      </c>
      <c r="AP281" s="279">
        <f t="shared" si="93"/>
        <v>1840.16</v>
      </c>
      <c r="AQ281" s="279">
        <f t="shared" si="93"/>
        <v>1840.16</v>
      </c>
      <c r="AR281" s="279">
        <f t="shared" si="92"/>
        <v>1840.16</v>
      </c>
      <c r="AS281" s="279">
        <f t="shared" si="92"/>
        <v>1840.16</v>
      </c>
      <c r="AT281" s="279">
        <f t="shared" si="92"/>
        <v>1840.16</v>
      </c>
      <c r="AU281" s="280">
        <f t="shared" si="89"/>
        <v>22081.920000000002</v>
      </c>
      <c r="AV281" s="280">
        <f t="shared" si="86"/>
        <v>1840.16</v>
      </c>
      <c r="AW281" s="280">
        <f t="shared" si="86"/>
        <v>1840.16</v>
      </c>
      <c r="AX281" s="280">
        <f t="shared" si="86"/>
        <v>1840.16</v>
      </c>
      <c r="AY281" s="280">
        <f t="shared" si="86"/>
        <v>1840.16</v>
      </c>
      <c r="AZ281" s="280">
        <f t="shared" si="84"/>
        <v>1840.16</v>
      </c>
      <c r="BA281" s="280">
        <f t="shared" si="84"/>
        <v>1840.16</v>
      </c>
      <c r="BB281" s="280">
        <f t="shared" si="84"/>
        <v>1840.16</v>
      </c>
      <c r="BC281" s="280">
        <f t="shared" si="84"/>
        <v>1840.16</v>
      </c>
      <c r="BD281" s="280">
        <f t="shared" si="84"/>
        <v>1840.16</v>
      </c>
      <c r="BE281" s="280">
        <f t="shared" si="84"/>
        <v>1840.16</v>
      </c>
      <c r="BF281" s="280">
        <f t="shared" si="91"/>
        <v>1840.16</v>
      </c>
      <c r="BG281" s="280">
        <f t="shared" si="91"/>
        <v>1840.16</v>
      </c>
      <c r="BH281" s="280">
        <f t="shared" si="91"/>
        <v>1840.16</v>
      </c>
      <c r="BI281" s="280">
        <f t="shared" si="82"/>
        <v>1840.16</v>
      </c>
      <c r="BJ281" s="280">
        <f t="shared" si="82"/>
        <v>1840.16</v>
      </c>
      <c r="BK281" s="280">
        <f t="shared" si="82"/>
        <v>1840.16</v>
      </c>
      <c r="BL281" s="279">
        <f t="shared" si="90"/>
        <v>22081.920000000002</v>
      </c>
    </row>
    <row r="282" spans="1:64" x14ac:dyDescent="0.25">
      <c r="A282" s="268" t="s">
        <v>312</v>
      </c>
      <c r="B282" s="175">
        <v>3.8200000000000005E-2</v>
      </c>
      <c r="C282" s="175">
        <v>3.8200000000000005E-2</v>
      </c>
      <c r="D282" s="272">
        <v>576385.74</v>
      </c>
      <c r="E282" s="272">
        <v>576385.74</v>
      </c>
      <c r="F282" s="272">
        <v>576385.74</v>
      </c>
      <c r="G282" s="272">
        <v>576385.74</v>
      </c>
      <c r="H282" s="272">
        <v>576385.74</v>
      </c>
      <c r="I282" s="272">
        <v>576385.74</v>
      </c>
      <c r="J282" s="272">
        <v>576385.74</v>
      </c>
      <c r="K282" s="272">
        <v>576385.74</v>
      </c>
      <c r="L282" s="272">
        <v>576385.74</v>
      </c>
      <c r="M282" s="272">
        <v>576385.74</v>
      </c>
      <c r="N282" s="272">
        <v>576385.74</v>
      </c>
      <c r="O282" s="272">
        <v>576385.74</v>
      </c>
      <c r="P282" s="272">
        <f t="shared" si="87"/>
        <v>6916628.8800000018</v>
      </c>
      <c r="Q282" s="272">
        <v>576385.74</v>
      </c>
      <c r="R282" s="272">
        <v>576385.74</v>
      </c>
      <c r="S282" s="272">
        <v>576385.74</v>
      </c>
      <c r="T282" s="272">
        <v>576385.74</v>
      </c>
      <c r="U282" s="272">
        <v>576385.74</v>
      </c>
      <c r="V282" s="272">
        <v>576385.74</v>
      </c>
      <c r="W282" s="272">
        <v>576385.74</v>
      </c>
      <c r="X282" s="272">
        <v>576385.74</v>
      </c>
      <c r="Y282" s="272">
        <v>576385.74</v>
      </c>
      <c r="Z282" s="272">
        <v>576385.74</v>
      </c>
      <c r="AA282" s="272">
        <v>576385.74</v>
      </c>
      <c r="AB282" s="272">
        <v>576385.74</v>
      </c>
      <c r="AC282" s="272">
        <v>576385.74</v>
      </c>
      <c r="AD282" s="272">
        <v>576385.74</v>
      </c>
      <c r="AE282" s="272">
        <v>576385.74</v>
      </c>
      <c r="AF282" s="272">
        <v>576385.74</v>
      </c>
      <c r="AG282" s="170">
        <f t="shared" si="88"/>
        <v>6916628.8800000018</v>
      </c>
      <c r="AI282" s="279">
        <f t="shared" si="93"/>
        <v>1834.83</v>
      </c>
      <c r="AJ282" s="279">
        <f t="shared" si="93"/>
        <v>1834.83</v>
      </c>
      <c r="AK282" s="279">
        <f t="shared" si="93"/>
        <v>1834.83</v>
      </c>
      <c r="AL282" s="279">
        <f t="shared" si="93"/>
        <v>1834.83</v>
      </c>
      <c r="AM282" s="279">
        <f t="shared" si="93"/>
        <v>1834.83</v>
      </c>
      <c r="AN282" s="279">
        <f t="shared" si="93"/>
        <v>1834.83</v>
      </c>
      <c r="AO282" s="279">
        <f t="shared" si="93"/>
        <v>1834.83</v>
      </c>
      <c r="AP282" s="279">
        <f t="shared" si="93"/>
        <v>1834.83</v>
      </c>
      <c r="AQ282" s="279">
        <f t="shared" si="93"/>
        <v>1834.83</v>
      </c>
      <c r="AR282" s="279">
        <f t="shared" si="92"/>
        <v>1834.83</v>
      </c>
      <c r="AS282" s="279">
        <f t="shared" si="92"/>
        <v>1834.83</v>
      </c>
      <c r="AT282" s="279">
        <f t="shared" si="92"/>
        <v>1834.83</v>
      </c>
      <c r="AU282" s="280">
        <f t="shared" si="89"/>
        <v>22017.960000000006</v>
      </c>
      <c r="AV282" s="280">
        <f t="shared" si="86"/>
        <v>1834.83</v>
      </c>
      <c r="AW282" s="280">
        <f t="shared" si="86"/>
        <v>1834.83</v>
      </c>
      <c r="AX282" s="280">
        <f t="shared" si="86"/>
        <v>1834.83</v>
      </c>
      <c r="AY282" s="280">
        <f t="shared" si="86"/>
        <v>1834.83</v>
      </c>
      <c r="AZ282" s="280">
        <f t="shared" si="84"/>
        <v>1834.83</v>
      </c>
      <c r="BA282" s="280">
        <f t="shared" si="84"/>
        <v>1834.83</v>
      </c>
      <c r="BB282" s="280">
        <f t="shared" si="84"/>
        <v>1834.83</v>
      </c>
      <c r="BC282" s="280">
        <f t="shared" si="84"/>
        <v>1834.83</v>
      </c>
      <c r="BD282" s="280">
        <f t="shared" si="84"/>
        <v>1834.83</v>
      </c>
      <c r="BE282" s="280">
        <f t="shared" si="84"/>
        <v>1834.83</v>
      </c>
      <c r="BF282" s="280">
        <f t="shared" si="91"/>
        <v>1834.83</v>
      </c>
      <c r="BG282" s="280">
        <f t="shared" si="91"/>
        <v>1834.83</v>
      </c>
      <c r="BH282" s="280">
        <f t="shared" si="91"/>
        <v>1834.83</v>
      </c>
      <c r="BI282" s="280">
        <f t="shared" si="82"/>
        <v>1834.83</v>
      </c>
      <c r="BJ282" s="280">
        <f t="shared" si="82"/>
        <v>1834.83</v>
      </c>
      <c r="BK282" s="280">
        <f t="shared" si="82"/>
        <v>1834.83</v>
      </c>
      <c r="BL282" s="279">
        <f t="shared" si="90"/>
        <v>22017.960000000006</v>
      </c>
    </row>
    <row r="283" spans="1:64" x14ac:dyDescent="0.25">
      <c r="A283" s="268" t="s">
        <v>313</v>
      </c>
      <c r="B283" s="175">
        <v>3.8300000000000001E-2</v>
      </c>
      <c r="C283" s="175">
        <v>3.8300000000000001E-2</v>
      </c>
      <c r="D283" s="272">
        <v>593786.01</v>
      </c>
      <c r="E283" s="272">
        <v>593786.01</v>
      </c>
      <c r="F283" s="272">
        <v>593786.01</v>
      </c>
      <c r="G283" s="272">
        <v>593786.01</v>
      </c>
      <c r="H283" s="272">
        <v>593786.01</v>
      </c>
      <c r="I283" s="272">
        <v>593786.01</v>
      </c>
      <c r="J283" s="272">
        <v>593786.01</v>
      </c>
      <c r="K283" s="272">
        <v>593786.01</v>
      </c>
      <c r="L283" s="272">
        <v>593786.01</v>
      </c>
      <c r="M283" s="272">
        <v>593786.01</v>
      </c>
      <c r="N283" s="272">
        <v>593786.01</v>
      </c>
      <c r="O283" s="272">
        <v>593786.01</v>
      </c>
      <c r="P283" s="272">
        <f t="shared" si="87"/>
        <v>7125432.1199999982</v>
      </c>
      <c r="Q283" s="272">
        <v>593786.01</v>
      </c>
      <c r="R283" s="272">
        <v>593786.01</v>
      </c>
      <c r="S283" s="272">
        <v>593786.01</v>
      </c>
      <c r="T283" s="272">
        <v>593786.01</v>
      </c>
      <c r="U283" s="272">
        <v>593786.01</v>
      </c>
      <c r="V283" s="272">
        <v>593786.01</v>
      </c>
      <c r="W283" s="272">
        <v>593786.01</v>
      </c>
      <c r="X283" s="272">
        <v>593786.01</v>
      </c>
      <c r="Y283" s="272">
        <v>593786.01</v>
      </c>
      <c r="Z283" s="272">
        <v>593786.01</v>
      </c>
      <c r="AA283" s="272">
        <v>593786.01</v>
      </c>
      <c r="AB283" s="272">
        <v>593786.01</v>
      </c>
      <c r="AC283" s="272">
        <v>593786.01</v>
      </c>
      <c r="AD283" s="272">
        <v>593786.01</v>
      </c>
      <c r="AE283" s="272">
        <v>593786.01</v>
      </c>
      <c r="AF283" s="272">
        <v>593786.01</v>
      </c>
      <c r="AG283" s="170">
        <f t="shared" si="88"/>
        <v>7125432.1199999982</v>
      </c>
      <c r="AI283" s="279">
        <f t="shared" si="93"/>
        <v>1895.17</v>
      </c>
      <c r="AJ283" s="279">
        <f t="shared" si="93"/>
        <v>1895.17</v>
      </c>
      <c r="AK283" s="279">
        <f t="shared" si="93"/>
        <v>1895.17</v>
      </c>
      <c r="AL283" s="279">
        <f t="shared" si="93"/>
        <v>1895.17</v>
      </c>
      <c r="AM283" s="279">
        <f t="shared" si="93"/>
        <v>1895.17</v>
      </c>
      <c r="AN283" s="279">
        <f t="shared" si="93"/>
        <v>1895.17</v>
      </c>
      <c r="AO283" s="279">
        <f t="shared" si="93"/>
        <v>1895.17</v>
      </c>
      <c r="AP283" s="279">
        <f t="shared" si="93"/>
        <v>1895.17</v>
      </c>
      <c r="AQ283" s="279">
        <f t="shared" si="93"/>
        <v>1895.17</v>
      </c>
      <c r="AR283" s="279">
        <f t="shared" si="92"/>
        <v>1895.17</v>
      </c>
      <c r="AS283" s="279">
        <f t="shared" si="92"/>
        <v>1895.17</v>
      </c>
      <c r="AT283" s="279">
        <f t="shared" si="92"/>
        <v>1895.17</v>
      </c>
      <c r="AU283" s="280">
        <f t="shared" si="89"/>
        <v>22742.039999999994</v>
      </c>
      <c r="AV283" s="280">
        <f t="shared" si="86"/>
        <v>1895.17</v>
      </c>
      <c r="AW283" s="280">
        <f t="shared" si="86"/>
        <v>1895.17</v>
      </c>
      <c r="AX283" s="280">
        <f t="shared" si="86"/>
        <v>1895.17</v>
      </c>
      <c r="AY283" s="280">
        <f t="shared" si="86"/>
        <v>1895.17</v>
      </c>
      <c r="AZ283" s="280">
        <f t="shared" si="84"/>
        <v>1895.17</v>
      </c>
      <c r="BA283" s="280">
        <f t="shared" si="84"/>
        <v>1895.17</v>
      </c>
      <c r="BB283" s="280">
        <f t="shared" si="84"/>
        <v>1895.17</v>
      </c>
      <c r="BC283" s="280">
        <f t="shared" si="84"/>
        <v>1895.17</v>
      </c>
      <c r="BD283" s="280">
        <f t="shared" si="84"/>
        <v>1895.17</v>
      </c>
      <c r="BE283" s="280">
        <f t="shared" si="84"/>
        <v>1895.17</v>
      </c>
      <c r="BF283" s="280">
        <f t="shared" si="91"/>
        <v>1895.17</v>
      </c>
      <c r="BG283" s="280">
        <f t="shared" si="91"/>
        <v>1895.17</v>
      </c>
      <c r="BH283" s="280">
        <f t="shared" si="91"/>
        <v>1895.17</v>
      </c>
      <c r="BI283" s="280">
        <f t="shared" si="82"/>
        <v>1895.17</v>
      </c>
      <c r="BJ283" s="280">
        <f t="shared" si="82"/>
        <v>1895.17</v>
      </c>
      <c r="BK283" s="280">
        <f t="shared" si="82"/>
        <v>1895.17</v>
      </c>
      <c r="BL283" s="279">
        <f t="shared" si="90"/>
        <v>22742.039999999994</v>
      </c>
    </row>
    <row r="284" spans="1:64" x14ac:dyDescent="0.25">
      <c r="A284" s="268" t="s">
        <v>659</v>
      </c>
      <c r="B284" s="175">
        <v>0</v>
      </c>
      <c r="C284" s="175">
        <v>0</v>
      </c>
      <c r="D284" s="272">
        <v>0</v>
      </c>
      <c r="E284" s="272">
        <v>0</v>
      </c>
      <c r="F284" s="272">
        <v>0</v>
      </c>
      <c r="G284" s="272">
        <v>0</v>
      </c>
      <c r="H284" s="272">
        <v>0</v>
      </c>
      <c r="I284" s="272">
        <v>0</v>
      </c>
      <c r="J284" s="272">
        <v>0</v>
      </c>
      <c r="K284" s="272">
        <v>0</v>
      </c>
      <c r="L284" s="272">
        <v>0</v>
      </c>
      <c r="M284" s="272">
        <v>0</v>
      </c>
      <c r="N284" s="272">
        <v>0</v>
      </c>
      <c r="O284" s="272">
        <v>0</v>
      </c>
      <c r="P284" s="272">
        <f t="shared" si="87"/>
        <v>0</v>
      </c>
      <c r="Q284" s="272">
        <v>0</v>
      </c>
      <c r="R284" s="272">
        <v>0</v>
      </c>
      <c r="S284" s="272">
        <v>0</v>
      </c>
      <c r="T284" s="272">
        <v>0</v>
      </c>
      <c r="U284" s="272">
        <v>0</v>
      </c>
      <c r="V284" s="272">
        <v>0</v>
      </c>
      <c r="W284" s="272">
        <v>0</v>
      </c>
      <c r="X284" s="272">
        <v>0</v>
      </c>
      <c r="Y284" s="272">
        <v>0</v>
      </c>
      <c r="Z284" s="272">
        <v>0</v>
      </c>
      <c r="AA284" s="272">
        <v>0</v>
      </c>
      <c r="AB284" s="272">
        <v>0</v>
      </c>
      <c r="AC284" s="272">
        <v>0</v>
      </c>
      <c r="AD284" s="272">
        <v>0</v>
      </c>
      <c r="AE284" s="272">
        <v>0</v>
      </c>
      <c r="AF284" s="272">
        <v>0</v>
      </c>
      <c r="AG284" s="170">
        <f t="shared" si="88"/>
        <v>0</v>
      </c>
      <c r="AI284" s="279">
        <f t="shared" si="93"/>
        <v>0</v>
      </c>
      <c r="AJ284" s="279">
        <f t="shared" si="93"/>
        <v>0</v>
      </c>
      <c r="AK284" s="279">
        <f t="shared" si="93"/>
        <v>0</v>
      </c>
      <c r="AL284" s="279">
        <f t="shared" si="93"/>
        <v>0</v>
      </c>
      <c r="AM284" s="279">
        <f t="shared" si="93"/>
        <v>0</v>
      </c>
      <c r="AN284" s="279">
        <f t="shared" si="93"/>
        <v>0</v>
      </c>
      <c r="AO284" s="279">
        <f t="shared" si="93"/>
        <v>0</v>
      </c>
      <c r="AP284" s="279">
        <f t="shared" si="93"/>
        <v>0</v>
      </c>
      <c r="AQ284" s="279">
        <f t="shared" si="93"/>
        <v>0</v>
      </c>
      <c r="AR284" s="279">
        <f t="shared" si="92"/>
        <v>0</v>
      </c>
      <c r="AS284" s="279">
        <f t="shared" si="92"/>
        <v>0</v>
      </c>
      <c r="AT284" s="279">
        <f t="shared" si="92"/>
        <v>0</v>
      </c>
      <c r="AU284" s="280">
        <f t="shared" si="89"/>
        <v>0</v>
      </c>
      <c r="AV284" s="280">
        <f t="shared" si="86"/>
        <v>0</v>
      </c>
      <c r="AW284" s="280">
        <f t="shared" si="86"/>
        <v>0</v>
      </c>
      <c r="AX284" s="280">
        <f t="shared" si="86"/>
        <v>0</v>
      </c>
      <c r="AY284" s="280">
        <f t="shared" si="86"/>
        <v>0</v>
      </c>
      <c r="AZ284" s="280">
        <f t="shared" si="84"/>
        <v>0</v>
      </c>
      <c r="BA284" s="280">
        <f t="shared" si="84"/>
        <v>0</v>
      </c>
      <c r="BB284" s="280">
        <f t="shared" si="84"/>
        <v>0</v>
      </c>
      <c r="BC284" s="280">
        <f t="shared" si="84"/>
        <v>0</v>
      </c>
      <c r="BD284" s="280">
        <f t="shared" si="84"/>
        <v>0</v>
      </c>
      <c r="BE284" s="280">
        <f t="shared" si="84"/>
        <v>0</v>
      </c>
      <c r="BF284" s="280">
        <f t="shared" si="91"/>
        <v>0</v>
      </c>
      <c r="BG284" s="280">
        <f t="shared" si="91"/>
        <v>0</v>
      </c>
      <c r="BH284" s="280">
        <f t="shared" si="91"/>
        <v>0</v>
      </c>
      <c r="BI284" s="280">
        <f t="shared" si="82"/>
        <v>0</v>
      </c>
      <c r="BJ284" s="280">
        <f t="shared" si="82"/>
        <v>0</v>
      </c>
      <c r="BK284" s="280">
        <f t="shared" si="82"/>
        <v>0</v>
      </c>
      <c r="BL284" s="279">
        <f t="shared" si="90"/>
        <v>0</v>
      </c>
    </row>
    <row r="285" spans="1:64" x14ac:dyDescent="0.25">
      <c r="A285" s="268" t="s">
        <v>314</v>
      </c>
      <c r="B285" s="175">
        <v>3.5699999999999996E-2</v>
      </c>
      <c r="C285" s="175">
        <v>3.5699999999999996E-2</v>
      </c>
      <c r="D285" s="272">
        <v>260341206.78999999</v>
      </c>
      <c r="E285" s="272">
        <v>260873358.81</v>
      </c>
      <c r="F285" s="272">
        <v>256603964.69999999</v>
      </c>
      <c r="G285" s="272">
        <v>256611060.44</v>
      </c>
      <c r="H285" s="272">
        <v>256610663.31</v>
      </c>
      <c r="I285" s="272">
        <v>256609447.49000001</v>
      </c>
      <c r="J285" s="272">
        <v>257060595.58500001</v>
      </c>
      <c r="K285" s="272">
        <v>257512215.58000001</v>
      </c>
      <c r="L285" s="272">
        <v>257534608.77500001</v>
      </c>
      <c r="M285" s="272">
        <v>259544565.27500001</v>
      </c>
      <c r="N285" s="272">
        <v>261532128.58000001</v>
      </c>
      <c r="O285" s="272">
        <v>261703607.435</v>
      </c>
      <c r="P285" s="272">
        <f t="shared" si="87"/>
        <v>3102537422.77</v>
      </c>
      <c r="Q285" s="272">
        <v>261875086.29000002</v>
      </c>
      <c r="R285" s="272">
        <v>261875086.29000002</v>
      </c>
      <c r="S285" s="272">
        <v>261926517.55500001</v>
      </c>
      <c r="T285" s="272">
        <v>261977948.82000002</v>
      </c>
      <c r="U285" s="272">
        <v>261977948.82000002</v>
      </c>
      <c r="V285" s="272">
        <v>262029380.08500001</v>
      </c>
      <c r="W285" s="272">
        <v>262080811.35000002</v>
      </c>
      <c r="X285" s="272">
        <v>262080811.35000002</v>
      </c>
      <c r="Y285" s="272">
        <v>262132242.61500001</v>
      </c>
      <c r="Z285" s="272">
        <v>262219330.11500004</v>
      </c>
      <c r="AA285" s="272">
        <v>262254986.35000002</v>
      </c>
      <c r="AB285" s="272">
        <v>262306417.61500001</v>
      </c>
      <c r="AC285" s="272">
        <v>262357848.88000003</v>
      </c>
      <c r="AD285" s="272">
        <v>262357848.88000003</v>
      </c>
      <c r="AE285" s="272">
        <v>262409399.38000003</v>
      </c>
      <c r="AF285" s="272">
        <v>269279777.63999999</v>
      </c>
      <c r="AG285" s="170">
        <f t="shared" si="88"/>
        <v>3153486803.0800004</v>
      </c>
      <c r="AI285" s="279">
        <f t="shared" si="93"/>
        <v>774515.09</v>
      </c>
      <c r="AJ285" s="279">
        <f t="shared" si="93"/>
        <v>776098.24</v>
      </c>
      <c r="AK285" s="279">
        <f t="shared" si="93"/>
        <v>763396.79</v>
      </c>
      <c r="AL285" s="279">
        <f t="shared" si="93"/>
        <v>763417.9</v>
      </c>
      <c r="AM285" s="279">
        <f t="shared" si="93"/>
        <v>763416.72</v>
      </c>
      <c r="AN285" s="279">
        <f t="shared" si="93"/>
        <v>763413.11</v>
      </c>
      <c r="AO285" s="279">
        <f t="shared" si="93"/>
        <v>764755.27</v>
      </c>
      <c r="AP285" s="279">
        <f t="shared" si="93"/>
        <v>766098.84</v>
      </c>
      <c r="AQ285" s="279">
        <f t="shared" si="93"/>
        <v>766165.46</v>
      </c>
      <c r="AR285" s="279">
        <f t="shared" si="92"/>
        <v>772145.08</v>
      </c>
      <c r="AS285" s="279">
        <f t="shared" si="92"/>
        <v>778058.08</v>
      </c>
      <c r="AT285" s="279">
        <f t="shared" si="92"/>
        <v>778568.23</v>
      </c>
      <c r="AU285" s="280">
        <f t="shared" si="89"/>
        <v>9230048.8100000005</v>
      </c>
      <c r="AV285" s="280">
        <f t="shared" si="86"/>
        <v>779078.38</v>
      </c>
      <c r="AW285" s="280">
        <f t="shared" si="86"/>
        <v>779078.38</v>
      </c>
      <c r="AX285" s="280">
        <f t="shared" si="86"/>
        <v>779231.39</v>
      </c>
      <c r="AY285" s="280">
        <f t="shared" si="86"/>
        <v>779384.4</v>
      </c>
      <c r="AZ285" s="280">
        <f t="shared" si="84"/>
        <v>779384.4</v>
      </c>
      <c r="BA285" s="280">
        <f t="shared" si="84"/>
        <v>779537.41</v>
      </c>
      <c r="BB285" s="280">
        <f t="shared" si="84"/>
        <v>779690.41</v>
      </c>
      <c r="BC285" s="280">
        <f t="shared" si="84"/>
        <v>779690.41</v>
      </c>
      <c r="BD285" s="280">
        <f t="shared" si="84"/>
        <v>779843.42</v>
      </c>
      <c r="BE285" s="280">
        <f t="shared" si="84"/>
        <v>780102.51</v>
      </c>
      <c r="BF285" s="280">
        <f t="shared" si="91"/>
        <v>780208.58</v>
      </c>
      <c r="BG285" s="280">
        <f t="shared" si="91"/>
        <v>780361.59</v>
      </c>
      <c r="BH285" s="280">
        <f t="shared" si="91"/>
        <v>780514.6</v>
      </c>
      <c r="BI285" s="280">
        <f t="shared" si="82"/>
        <v>780514.6</v>
      </c>
      <c r="BJ285" s="280">
        <f t="shared" si="82"/>
        <v>780667.96</v>
      </c>
      <c r="BK285" s="280">
        <f t="shared" si="82"/>
        <v>801107.34</v>
      </c>
      <c r="BL285" s="279">
        <f t="shared" si="90"/>
        <v>9381623.2300000004</v>
      </c>
    </row>
    <row r="286" spans="1:64" x14ac:dyDescent="0.25">
      <c r="A286" s="268" t="s">
        <v>315</v>
      </c>
      <c r="B286" s="175">
        <v>4.9399999999999999E-2</v>
      </c>
      <c r="C286" s="175">
        <v>4.9399999999999999E-2</v>
      </c>
      <c r="D286" s="272">
        <v>25934235.149999999</v>
      </c>
      <c r="E286" s="272">
        <v>25934235.149999999</v>
      </c>
      <c r="F286" s="272">
        <v>25934235.149999999</v>
      </c>
      <c r="G286" s="272">
        <v>25934235.149999999</v>
      </c>
      <c r="H286" s="272">
        <v>25934235.149999999</v>
      </c>
      <c r="I286" s="272">
        <v>25934235.149999999</v>
      </c>
      <c r="J286" s="272">
        <v>25934235.149999999</v>
      </c>
      <c r="K286" s="272">
        <v>25934235.149999999</v>
      </c>
      <c r="L286" s="272">
        <v>25934235.149999999</v>
      </c>
      <c r="M286" s="272">
        <v>25934235.149999999</v>
      </c>
      <c r="N286" s="272">
        <v>25934235.149999999</v>
      </c>
      <c r="O286" s="272">
        <v>25934235.149999999</v>
      </c>
      <c r="P286" s="272">
        <f t="shared" si="87"/>
        <v>311210821.80000001</v>
      </c>
      <c r="Q286" s="272">
        <v>25934235.149999999</v>
      </c>
      <c r="R286" s="272">
        <v>25934235.149999999</v>
      </c>
      <c r="S286" s="272">
        <v>25934235.149999999</v>
      </c>
      <c r="T286" s="272">
        <v>25934235.149999999</v>
      </c>
      <c r="U286" s="272">
        <v>25934235.149999999</v>
      </c>
      <c r="V286" s="272">
        <v>25934235.149999999</v>
      </c>
      <c r="W286" s="272">
        <v>25934235.149999999</v>
      </c>
      <c r="X286" s="272">
        <v>25934235.149999999</v>
      </c>
      <c r="Y286" s="272">
        <v>25934235.149999999</v>
      </c>
      <c r="Z286" s="272">
        <v>25934235.149999999</v>
      </c>
      <c r="AA286" s="272">
        <v>25934235.149999999</v>
      </c>
      <c r="AB286" s="272">
        <v>25934235.149999999</v>
      </c>
      <c r="AC286" s="272">
        <v>25934235.149999999</v>
      </c>
      <c r="AD286" s="272">
        <v>25934235.149999999</v>
      </c>
      <c r="AE286" s="272">
        <v>25934235.149999999</v>
      </c>
      <c r="AF286" s="272">
        <v>25934235.149999999</v>
      </c>
      <c r="AG286" s="170">
        <f t="shared" si="88"/>
        <v>311210821.80000001</v>
      </c>
      <c r="AI286" s="279">
        <f t="shared" si="93"/>
        <v>106762.6</v>
      </c>
      <c r="AJ286" s="279">
        <f t="shared" si="93"/>
        <v>106762.6</v>
      </c>
      <c r="AK286" s="279">
        <f t="shared" si="93"/>
        <v>106762.6</v>
      </c>
      <c r="AL286" s="279">
        <f t="shared" si="93"/>
        <v>106762.6</v>
      </c>
      <c r="AM286" s="279">
        <f t="shared" si="93"/>
        <v>106762.6</v>
      </c>
      <c r="AN286" s="279">
        <f t="shared" si="93"/>
        <v>106762.6</v>
      </c>
      <c r="AO286" s="279">
        <f t="shared" si="93"/>
        <v>106762.6</v>
      </c>
      <c r="AP286" s="279">
        <f t="shared" si="93"/>
        <v>106762.6</v>
      </c>
      <c r="AQ286" s="279">
        <f t="shared" si="93"/>
        <v>106762.6</v>
      </c>
      <c r="AR286" s="279">
        <f t="shared" si="92"/>
        <v>106762.6</v>
      </c>
      <c r="AS286" s="279">
        <f t="shared" si="92"/>
        <v>106762.6</v>
      </c>
      <c r="AT286" s="279">
        <f t="shared" si="92"/>
        <v>106762.6</v>
      </c>
      <c r="AU286" s="280">
        <f t="shared" si="89"/>
        <v>1281151.2000000002</v>
      </c>
      <c r="AV286" s="280">
        <f t="shared" si="86"/>
        <v>106762.6</v>
      </c>
      <c r="AW286" s="280">
        <f t="shared" si="86"/>
        <v>106762.6</v>
      </c>
      <c r="AX286" s="280">
        <f t="shared" si="86"/>
        <v>106762.6</v>
      </c>
      <c r="AY286" s="280">
        <f t="shared" si="86"/>
        <v>106762.6</v>
      </c>
      <c r="AZ286" s="280">
        <f t="shared" si="84"/>
        <v>106762.6</v>
      </c>
      <c r="BA286" s="280">
        <f t="shared" si="84"/>
        <v>106762.6</v>
      </c>
      <c r="BB286" s="280">
        <f t="shared" si="84"/>
        <v>106762.6</v>
      </c>
      <c r="BC286" s="280">
        <f t="shared" si="84"/>
        <v>106762.6</v>
      </c>
      <c r="BD286" s="280">
        <f t="shared" si="84"/>
        <v>106762.6</v>
      </c>
      <c r="BE286" s="280">
        <f t="shared" si="84"/>
        <v>106762.6</v>
      </c>
      <c r="BF286" s="280">
        <f t="shared" si="91"/>
        <v>106762.6</v>
      </c>
      <c r="BG286" s="280">
        <f t="shared" si="91"/>
        <v>106762.6</v>
      </c>
      <c r="BH286" s="280">
        <f t="shared" si="91"/>
        <v>106762.6</v>
      </c>
      <c r="BI286" s="280">
        <f t="shared" si="82"/>
        <v>106762.6</v>
      </c>
      <c r="BJ286" s="280">
        <f t="shared" si="82"/>
        <v>106762.6</v>
      </c>
      <c r="BK286" s="280">
        <f t="shared" si="82"/>
        <v>106762.6</v>
      </c>
      <c r="BL286" s="279">
        <f t="shared" si="90"/>
        <v>1281151.2000000002</v>
      </c>
    </row>
    <row r="287" spans="1:64" x14ac:dyDescent="0.25">
      <c r="A287" s="268" t="s">
        <v>316</v>
      </c>
      <c r="B287" s="175">
        <v>4.82E-2</v>
      </c>
      <c r="C287" s="175">
        <v>4.82E-2</v>
      </c>
      <c r="D287" s="272">
        <v>35136692.689999998</v>
      </c>
      <c r="E287" s="272">
        <v>35216761.789999999</v>
      </c>
      <c r="F287" s="272">
        <v>35296830.880000003</v>
      </c>
      <c r="G287" s="272">
        <v>35296830.880000003</v>
      </c>
      <c r="H287" s="272">
        <v>35296830.880000003</v>
      </c>
      <c r="I287" s="272">
        <v>35302026.719999999</v>
      </c>
      <c r="J287" s="272">
        <v>35307222.560000002</v>
      </c>
      <c r="K287" s="272">
        <v>35307222.560000002</v>
      </c>
      <c r="L287" s="272">
        <v>35307222.560000002</v>
      </c>
      <c r="M287" s="272">
        <v>35328934.975000001</v>
      </c>
      <c r="N287" s="272">
        <v>39526128.265000001</v>
      </c>
      <c r="O287" s="272">
        <v>43701609.140000001</v>
      </c>
      <c r="P287" s="272">
        <f t="shared" si="87"/>
        <v>436024313.89999998</v>
      </c>
      <c r="Q287" s="272">
        <v>43701609.140000001</v>
      </c>
      <c r="R287" s="272">
        <v>43701609.140000001</v>
      </c>
      <c r="S287" s="272">
        <v>43701609.140000001</v>
      </c>
      <c r="T287" s="272">
        <v>43701609.140000001</v>
      </c>
      <c r="U287" s="272">
        <v>43701609.140000001</v>
      </c>
      <c r="V287" s="272">
        <v>43701609.140000001</v>
      </c>
      <c r="W287" s="272">
        <v>43701609.140000001</v>
      </c>
      <c r="X287" s="272">
        <v>43701609.140000001</v>
      </c>
      <c r="Y287" s="272">
        <v>43701609.140000001</v>
      </c>
      <c r="Z287" s="272">
        <v>43701609.140000001</v>
      </c>
      <c r="AA287" s="272">
        <v>43701609.140000001</v>
      </c>
      <c r="AB287" s="272">
        <v>43701609.140000001</v>
      </c>
      <c r="AC287" s="272">
        <v>43701609.140000001</v>
      </c>
      <c r="AD287" s="272">
        <v>43701609.140000001</v>
      </c>
      <c r="AE287" s="272">
        <v>43701609.140000001</v>
      </c>
      <c r="AF287" s="272">
        <v>43701609.140000001</v>
      </c>
      <c r="AG287" s="170">
        <f t="shared" si="88"/>
        <v>524419309.67999989</v>
      </c>
      <c r="AI287" s="279">
        <f t="shared" si="93"/>
        <v>141132.38</v>
      </c>
      <c r="AJ287" s="279">
        <f t="shared" si="93"/>
        <v>141453.99</v>
      </c>
      <c r="AK287" s="279">
        <f t="shared" si="93"/>
        <v>141775.6</v>
      </c>
      <c r="AL287" s="279">
        <f t="shared" si="93"/>
        <v>141775.6</v>
      </c>
      <c r="AM287" s="279">
        <f t="shared" si="93"/>
        <v>141775.6</v>
      </c>
      <c r="AN287" s="279">
        <f t="shared" si="93"/>
        <v>141796.47</v>
      </c>
      <c r="AO287" s="279">
        <f t="shared" si="93"/>
        <v>141817.34</v>
      </c>
      <c r="AP287" s="279">
        <f t="shared" si="93"/>
        <v>141817.34</v>
      </c>
      <c r="AQ287" s="279">
        <f t="shared" si="93"/>
        <v>141817.34</v>
      </c>
      <c r="AR287" s="279">
        <f t="shared" si="92"/>
        <v>141904.56</v>
      </c>
      <c r="AS287" s="279">
        <f t="shared" si="92"/>
        <v>158763.28</v>
      </c>
      <c r="AT287" s="279">
        <f t="shared" si="92"/>
        <v>175534.8</v>
      </c>
      <c r="AU287" s="280">
        <f t="shared" si="89"/>
        <v>1751364.3</v>
      </c>
      <c r="AV287" s="280">
        <f t="shared" si="86"/>
        <v>175534.8</v>
      </c>
      <c r="AW287" s="280">
        <f t="shared" si="86"/>
        <v>175534.8</v>
      </c>
      <c r="AX287" s="280">
        <f t="shared" si="86"/>
        <v>175534.8</v>
      </c>
      <c r="AY287" s="280">
        <f t="shared" si="86"/>
        <v>175534.8</v>
      </c>
      <c r="AZ287" s="280">
        <f t="shared" si="84"/>
        <v>175534.8</v>
      </c>
      <c r="BA287" s="280">
        <f t="shared" si="84"/>
        <v>175534.8</v>
      </c>
      <c r="BB287" s="280">
        <f t="shared" si="84"/>
        <v>175534.8</v>
      </c>
      <c r="BC287" s="280">
        <f t="shared" si="84"/>
        <v>175534.8</v>
      </c>
      <c r="BD287" s="280">
        <f t="shared" si="84"/>
        <v>175534.8</v>
      </c>
      <c r="BE287" s="280">
        <f t="shared" si="84"/>
        <v>175534.8</v>
      </c>
      <c r="BF287" s="280">
        <f t="shared" si="91"/>
        <v>175534.8</v>
      </c>
      <c r="BG287" s="280">
        <f t="shared" si="91"/>
        <v>175534.8</v>
      </c>
      <c r="BH287" s="280">
        <f t="shared" si="91"/>
        <v>175534.8</v>
      </c>
      <c r="BI287" s="280">
        <f t="shared" si="82"/>
        <v>175534.8</v>
      </c>
      <c r="BJ287" s="280">
        <f t="shared" si="82"/>
        <v>175534.8</v>
      </c>
      <c r="BK287" s="280">
        <f t="shared" si="82"/>
        <v>175534.8</v>
      </c>
      <c r="BL287" s="279">
        <f t="shared" si="90"/>
        <v>2106417.6</v>
      </c>
    </row>
    <row r="288" spans="1:64" x14ac:dyDescent="0.25">
      <c r="A288" s="268" t="s">
        <v>317</v>
      </c>
      <c r="B288" s="175">
        <v>4.41E-2</v>
      </c>
      <c r="C288" s="175">
        <v>4.41E-2</v>
      </c>
      <c r="D288" s="272">
        <v>18143366.73</v>
      </c>
      <c r="E288" s="272">
        <v>17399956.41</v>
      </c>
      <c r="F288" s="272">
        <v>16659142.82</v>
      </c>
      <c r="G288" s="272">
        <v>16659142.82</v>
      </c>
      <c r="H288" s="272">
        <v>16659149.699999999</v>
      </c>
      <c r="I288" s="272">
        <v>16659156.58</v>
      </c>
      <c r="J288" s="272">
        <v>16659156.58</v>
      </c>
      <c r="K288" s="272">
        <v>16659156.58</v>
      </c>
      <c r="L288" s="272">
        <v>16659156.58</v>
      </c>
      <c r="M288" s="272">
        <v>16659156.58</v>
      </c>
      <c r="N288" s="272">
        <v>16659156.58</v>
      </c>
      <c r="O288" s="272">
        <v>16659156.58</v>
      </c>
      <c r="P288" s="272">
        <f t="shared" si="87"/>
        <v>202134854.54000005</v>
      </c>
      <c r="Q288" s="272">
        <v>16659156.58</v>
      </c>
      <c r="R288" s="272">
        <v>16659156.58</v>
      </c>
      <c r="S288" s="272">
        <v>16659156.58</v>
      </c>
      <c r="T288" s="272">
        <v>16659156.58</v>
      </c>
      <c r="U288" s="272">
        <v>16659156.58</v>
      </c>
      <c r="V288" s="272">
        <v>16659156.58</v>
      </c>
      <c r="W288" s="272">
        <v>16659156.58</v>
      </c>
      <c r="X288" s="272">
        <v>16659156.58</v>
      </c>
      <c r="Y288" s="272">
        <v>16659156.58</v>
      </c>
      <c r="Z288" s="272">
        <v>16659156.58</v>
      </c>
      <c r="AA288" s="272">
        <v>16659156.58</v>
      </c>
      <c r="AB288" s="272">
        <v>16659156.58</v>
      </c>
      <c r="AC288" s="272">
        <v>16659156.58</v>
      </c>
      <c r="AD288" s="272">
        <v>16659156.58</v>
      </c>
      <c r="AE288" s="272">
        <v>16659156.58</v>
      </c>
      <c r="AF288" s="272">
        <v>16659156.58</v>
      </c>
      <c r="AG288" s="170">
        <f t="shared" si="88"/>
        <v>199909878.96000004</v>
      </c>
      <c r="AI288" s="279">
        <f t="shared" si="93"/>
        <v>66676.87</v>
      </c>
      <c r="AJ288" s="279">
        <f t="shared" si="93"/>
        <v>63944.84</v>
      </c>
      <c r="AK288" s="279">
        <f t="shared" si="93"/>
        <v>61222.35</v>
      </c>
      <c r="AL288" s="279">
        <f t="shared" si="93"/>
        <v>61222.35</v>
      </c>
      <c r="AM288" s="279">
        <f t="shared" si="93"/>
        <v>61222.38</v>
      </c>
      <c r="AN288" s="279">
        <f t="shared" si="93"/>
        <v>61222.400000000001</v>
      </c>
      <c r="AO288" s="279">
        <f t="shared" si="93"/>
        <v>61222.400000000001</v>
      </c>
      <c r="AP288" s="279">
        <f t="shared" si="93"/>
        <v>61222.400000000001</v>
      </c>
      <c r="AQ288" s="279">
        <f t="shared" si="93"/>
        <v>61222.400000000001</v>
      </c>
      <c r="AR288" s="279">
        <f t="shared" si="92"/>
        <v>61222.400000000001</v>
      </c>
      <c r="AS288" s="279">
        <f t="shared" si="92"/>
        <v>61222.400000000001</v>
      </c>
      <c r="AT288" s="279">
        <f t="shared" si="92"/>
        <v>61222.400000000001</v>
      </c>
      <c r="AU288" s="280">
        <f t="shared" si="89"/>
        <v>742845.59000000008</v>
      </c>
      <c r="AV288" s="280">
        <f t="shared" si="86"/>
        <v>61222.400000000001</v>
      </c>
      <c r="AW288" s="280">
        <f t="shared" si="86"/>
        <v>61222.400000000001</v>
      </c>
      <c r="AX288" s="280">
        <f t="shared" si="86"/>
        <v>61222.400000000001</v>
      </c>
      <c r="AY288" s="280">
        <f t="shared" si="86"/>
        <v>61222.400000000001</v>
      </c>
      <c r="AZ288" s="280">
        <f t="shared" si="84"/>
        <v>61222.400000000001</v>
      </c>
      <c r="BA288" s="280">
        <f t="shared" si="84"/>
        <v>61222.400000000001</v>
      </c>
      <c r="BB288" s="280">
        <f t="shared" si="84"/>
        <v>61222.400000000001</v>
      </c>
      <c r="BC288" s="280">
        <f t="shared" si="84"/>
        <v>61222.400000000001</v>
      </c>
      <c r="BD288" s="280">
        <f t="shared" si="84"/>
        <v>61222.400000000001</v>
      </c>
      <c r="BE288" s="280">
        <f t="shared" si="84"/>
        <v>61222.400000000001</v>
      </c>
      <c r="BF288" s="280">
        <f t="shared" si="91"/>
        <v>61222.400000000001</v>
      </c>
      <c r="BG288" s="280">
        <f t="shared" si="91"/>
        <v>61222.400000000001</v>
      </c>
      <c r="BH288" s="280">
        <f t="shared" si="91"/>
        <v>61222.400000000001</v>
      </c>
      <c r="BI288" s="280">
        <f t="shared" si="82"/>
        <v>61222.400000000001</v>
      </c>
      <c r="BJ288" s="280">
        <f t="shared" si="82"/>
        <v>61222.400000000001</v>
      </c>
      <c r="BK288" s="280">
        <f t="shared" si="82"/>
        <v>61222.400000000001</v>
      </c>
      <c r="BL288" s="279">
        <f t="shared" si="90"/>
        <v>734668.80000000016</v>
      </c>
    </row>
    <row r="289" spans="1:64" x14ac:dyDescent="0.25">
      <c r="A289" s="268" t="s">
        <v>318</v>
      </c>
      <c r="B289" s="175">
        <v>5.4199999999999998E-2</v>
      </c>
      <c r="C289" s="175">
        <v>5.4199999999999998E-2</v>
      </c>
      <c r="D289" s="272">
        <v>34686321.630000003</v>
      </c>
      <c r="E289" s="272">
        <v>34686321.630000003</v>
      </c>
      <c r="F289" s="272">
        <v>34686321.630000003</v>
      </c>
      <c r="G289" s="272">
        <v>34686321.630000003</v>
      </c>
      <c r="H289" s="272">
        <v>34686321.630000003</v>
      </c>
      <c r="I289" s="272">
        <v>34686321.630000003</v>
      </c>
      <c r="J289" s="272">
        <v>34686321.630000003</v>
      </c>
      <c r="K289" s="272">
        <v>34686321.630000003</v>
      </c>
      <c r="L289" s="272">
        <v>34686321.630000003</v>
      </c>
      <c r="M289" s="272">
        <v>34686321.630000003</v>
      </c>
      <c r="N289" s="272">
        <v>34686321.630000003</v>
      </c>
      <c r="O289" s="272">
        <v>34686321.630000003</v>
      </c>
      <c r="P289" s="272">
        <f t="shared" si="87"/>
        <v>416235859.56</v>
      </c>
      <c r="Q289" s="272">
        <v>34686321.630000003</v>
      </c>
      <c r="R289" s="272">
        <v>34686321.630000003</v>
      </c>
      <c r="S289" s="272">
        <v>34686321.630000003</v>
      </c>
      <c r="T289" s="272">
        <v>34686321.630000003</v>
      </c>
      <c r="U289" s="272">
        <v>40884408.079999998</v>
      </c>
      <c r="V289" s="272">
        <v>47082494.530000001</v>
      </c>
      <c r="W289" s="272">
        <v>47082494.530000001</v>
      </c>
      <c r="X289" s="272">
        <v>47082494.530000001</v>
      </c>
      <c r="Y289" s="272">
        <v>47082494.530000001</v>
      </c>
      <c r="Z289" s="272">
        <v>47082494.530000001</v>
      </c>
      <c r="AA289" s="272">
        <v>47082494.530000001</v>
      </c>
      <c r="AB289" s="272">
        <v>47082494.530000001</v>
      </c>
      <c r="AC289" s="272">
        <v>47082494.530000001</v>
      </c>
      <c r="AD289" s="272">
        <v>47082494.530000001</v>
      </c>
      <c r="AE289" s="272">
        <v>47082494.530000001</v>
      </c>
      <c r="AF289" s="272">
        <v>47082494.530000001</v>
      </c>
      <c r="AG289" s="170">
        <f t="shared" si="88"/>
        <v>558791847.90999985</v>
      </c>
      <c r="AI289" s="279">
        <f t="shared" si="93"/>
        <v>156666.54999999999</v>
      </c>
      <c r="AJ289" s="279">
        <f t="shared" si="93"/>
        <v>156666.54999999999</v>
      </c>
      <c r="AK289" s="279">
        <f t="shared" si="93"/>
        <v>156666.54999999999</v>
      </c>
      <c r="AL289" s="279">
        <f t="shared" si="93"/>
        <v>156666.54999999999</v>
      </c>
      <c r="AM289" s="279">
        <f t="shared" si="93"/>
        <v>156666.54999999999</v>
      </c>
      <c r="AN289" s="279">
        <f t="shared" si="93"/>
        <v>156666.54999999999</v>
      </c>
      <c r="AO289" s="279">
        <f t="shared" si="93"/>
        <v>156666.54999999999</v>
      </c>
      <c r="AP289" s="279">
        <f t="shared" si="93"/>
        <v>156666.54999999999</v>
      </c>
      <c r="AQ289" s="279">
        <f t="shared" si="93"/>
        <v>156666.54999999999</v>
      </c>
      <c r="AR289" s="279">
        <f t="shared" si="92"/>
        <v>156666.54999999999</v>
      </c>
      <c r="AS289" s="279">
        <f t="shared" si="92"/>
        <v>156666.54999999999</v>
      </c>
      <c r="AT289" s="279">
        <f t="shared" si="92"/>
        <v>156666.54999999999</v>
      </c>
      <c r="AU289" s="280">
        <f t="shared" si="89"/>
        <v>1879998.6000000003</v>
      </c>
      <c r="AV289" s="280">
        <f t="shared" si="86"/>
        <v>156666.54999999999</v>
      </c>
      <c r="AW289" s="280">
        <f t="shared" si="86"/>
        <v>156666.54999999999</v>
      </c>
      <c r="AX289" s="280">
        <f t="shared" si="86"/>
        <v>156666.54999999999</v>
      </c>
      <c r="AY289" s="280">
        <f t="shared" si="86"/>
        <v>156666.54999999999</v>
      </c>
      <c r="AZ289" s="280">
        <f t="shared" si="84"/>
        <v>184661.24</v>
      </c>
      <c r="BA289" s="280">
        <f t="shared" si="84"/>
        <v>212655.93</v>
      </c>
      <c r="BB289" s="280">
        <f t="shared" si="84"/>
        <v>212655.93</v>
      </c>
      <c r="BC289" s="280">
        <f t="shared" si="84"/>
        <v>212655.93</v>
      </c>
      <c r="BD289" s="280">
        <f t="shared" si="84"/>
        <v>212655.93</v>
      </c>
      <c r="BE289" s="280">
        <f t="shared" si="84"/>
        <v>212655.93</v>
      </c>
      <c r="BF289" s="280">
        <f t="shared" si="91"/>
        <v>212655.93</v>
      </c>
      <c r="BG289" s="280">
        <f t="shared" si="91"/>
        <v>212655.93</v>
      </c>
      <c r="BH289" s="280">
        <f t="shared" si="91"/>
        <v>212655.93</v>
      </c>
      <c r="BI289" s="280">
        <f t="shared" si="82"/>
        <v>212655.93</v>
      </c>
      <c r="BJ289" s="280">
        <f t="shared" si="82"/>
        <v>212655.93</v>
      </c>
      <c r="BK289" s="280">
        <f t="shared" si="82"/>
        <v>212655.93</v>
      </c>
      <c r="BL289" s="279">
        <f t="shared" si="90"/>
        <v>2523876.4700000002</v>
      </c>
    </row>
    <row r="290" spans="1:64" x14ac:dyDescent="0.25">
      <c r="A290" s="268" t="s">
        <v>319</v>
      </c>
      <c r="B290" s="175">
        <v>5.28E-2</v>
      </c>
      <c r="C290" s="175">
        <v>5.28E-2</v>
      </c>
      <c r="D290" s="272">
        <v>32214803.190000001</v>
      </c>
      <c r="E290" s="272">
        <v>32214803.190000001</v>
      </c>
      <c r="F290" s="272">
        <v>32214803.190000001</v>
      </c>
      <c r="G290" s="272">
        <v>32214803.190000001</v>
      </c>
      <c r="H290" s="272">
        <v>32214803.190000001</v>
      </c>
      <c r="I290" s="272">
        <v>32214803.190000001</v>
      </c>
      <c r="J290" s="272">
        <v>32214803.190000001</v>
      </c>
      <c r="K290" s="272">
        <v>32214803.190000001</v>
      </c>
      <c r="L290" s="272">
        <v>32214803.190000001</v>
      </c>
      <c r="M290" s="272">
        <v>32214803.190000001</v>
      </c>
      <c r="N290" s="272">
        <v>32214803.190000001</v>
      </c>
      <c r="O290" s="272">
        <v>32214803.190000001</v>
      </c>
      <c r="P290" s="272">
        <f t="shared" si="87"/>
        <v>386577638.28000003</v>
      </c>
      <c r="Q290" s="272">
        <v>32214803.190000001</v>
      </c>
      <c r="R290" s="272">
        <v>32214803.190000001</v>
      </c>
      <c r="S290" s="272">
        <v>32214803.190000001</v>
      </c>
      <c r="T290" s="272">
        <v>32214803.190000001</v>
      </c>
      <c r="U290" s="272">
        <v>32214803.190000001</v>
      </c>
      <c r="V290" s="272">
        <v>32214803.190000001</v>
      </c>
      <c r="W290" s="272">
        <v>32214803.190000001</v>
      </c>
      <c r="X290" s="272">
        <v>32214803.190000001</v>
      </c>
      <c r="Y290" s="272">
        <v>32214803.190000001</v>
      </c>
      <c r="Z290" s="272">
        <v>32214803.190000001</v>
      </c>
      <c r="AA290" s="272">
        <v>32214803.190000001</v>
      </c>
      <c r="AB290" s="272">
        <v>32214803.190000001</v>
      </c>
      <c r="AC290" s="272">
        <v>32214803.190000001</v>
      </c>
      <c r="AD290" s="272">
        <v>32214803.190000001</v>
      </c>
      <c r="AE290" s="272">
        <v>32214803.190000001</v>
      </c>
      <c r="AF290" s="272">
        <v>32214803.190000001</v>
      </c>
      <c r="AG290" s="170">
        <f t="shared" si="88"/>
        <v>386577638.28000003</v>
      </c>
      <c r="AI290" s="279">
        <f t="shared" si="93"/>
        <v>141745.13</v>
      </c>
      <c r="AJ290" s="279">
        <f t="shared" si="93"/>
        <v>141745.13</v>
      </c>
      <c r="AK290" s="279">
        <f t="shared" si="93"/>
        <v>141745.13</v>
      </c>
      <c r="AL290" s="279">
        <f t="shared" si="93"/>
        <v>141745.13</v>
      </c>
      <c r="AM290" s="279">
        <f t="shared" si="93"/>
        <v>141745.13</v>
      </c>
      <c r="AN290" s="279">
        <f t="shared" si="93"/>
        <v>141745.13</v>
      </c>
      <c r="AO290" s="279">
        <f t="shared" si="93"/>
        <v>141745.13</v>
      </c>
      <c r="AP290" s="279">
        <f t="shared" si="93"/>
        <v>141745.13</v>
      </c>
      <c r="AQ290" s="279">
        <f t="shared" si="93"/>
        <v>141745.13</v>
      </c>
      <c r="AR290" s="279">
        <f t="shared" si="92"/>
        <v>141745.13</v>
      </c>
      <c r="AS290" s="279">
        <f t="shared" si="92"/>
        <v>141745.13</v>
      </c>
      <c r="AT290" s="279">
        <f t="shared" si="92"/>
        <v>141745.13</v>
      </c>
      <c r="AU290" s="280">
        <f t="shared" si="89"/>
        <v>1700941.5599999996</v>
      </c>
      <c r="AV290" s="280">
        <f t="shared" si="86"/>
        <v>141745.13</v>
      </c>
      <c r="AW290" s="280">
        <f t="shared" si="86"/>
        <v>141745.13</v>
      </c>
      <c r="AX290" s="280">
        <f t="shared" si="86"/>
        <v>141745.13</v>
      </c>
      <c r="AY290" s="280">
        <f t="shared" si="86"/>
        <v>141745.13</v>
      </c>
      <c r="AZ290" s="280">
        <f t="shared" si="84"/>
        <v>141745.13</v>
      </c>
      <c r="BA290" s="280">
        <f t="shared" si="84"/>
        <v>141745.13</v>
      </c>
      <c r="BB290" s="280">
        <f t="shared" si="84"/>
        <v>141745.13</v>
      </c>
      <c r="BC290" s="280">
        <f t="shared" si="84"/>
        <v>141745.13</v>
      </c>
      <c r="BD290" s="280">
        <f t="shared" si="84"/>
        <v>141745.13</v>
      </c>
      <c r="BE290" s="280">
        <f t="shared" si="84"/>
        <v>141745.13</v>
      </c>
      <c r="BF290" s="280">
        <f t="shared" si="91"/>
        <v>141745.13</v>
      </c>
      <c r="BG290" s="280">
        <f t="shared" si="91"/>
        <v>141745.13</v>
      </c>
      <c r="BH290" s="280">
        <f t="shared" si="91"/>
        <v>141745.13</v>
      </c>
      <c r="BI290" s="280">
        <f t="shared" si="82"/>
        <v>141745.13</v>
      </c>
      <c r="BJ290" s="280">
        <f t="shared" si="82"/>
        <v>141745.13</v>
      </c>
      <c r="BK290" s="280">
        <f t="shared" si="82"/>
        <v>141745.13</v>
      </c>
      <c r="BL290" s="279">
        <f t="shared" si="90"/>
        <v>1700941.5599999996</v>
      </c>
    </row>
    <row r="291" spans="1:64" x14ac:dyDescent="0.25">
      <c r="A291" s="268" t="s">
        <v>320</v>
      </c>
      <c r="B291" s="175">
        <v>5.8099999999999999E-2</v>
      </c>
      <c r="C291" s="175">
        <v>5.8099999999999999E-2</v>
      </c>
      <c r="D291" s="272">
        <v>26687272.98</v>
      </c>
      <c r="E291" s="272">
        <v>26687272.98</v>
      </c>
      <c r="F291" s="272">
        <v>26687272.98</v>
      </c>
      <c r="G291" s="272">
        <v>26687272.98</v>
      </c>
      <c r="H291" s="272">
        <v>26687272.98</v>
      </c>
      <c r="I291" s="272">
        <v>26687272.98</v>
      </c>
      <c r="J291" s="272">
        <v>26687272.98</v>
      </c>
      <c r="K291" s="272">
        <v>26687272.98</v>
      </c>
      <c r="L291" s="272">
        <v>26687272.98</v>
      </c>
      <c r="M291" s="272">
        <v>26687272.98</v>
      </c>
      <c r="N291" s="272">
        <v>26687272.98</v>
      </c>
      <c r="O291" s="272">
        <v>26687272.98</v>
      </c>
      <c r="P291" s="272">
        <f t="shared" si="87"/>
        <v>320247275.75999999</v>
      </c>
      <c r="Q291" s="272">
        <v>26687272.98</v>
      </c>
      <c r="R291" s="272">
        <v>26687272.98</v>
      </c>
      <c r="S291" s="272">
        <v>26687272.98</v>
      </c>
      <c r="T291" s="272">
        <v>26687272.98</v>
      </c>
      <c r="U291" s="272">
        <v>26687272.98</v>
      </c>
      <c r="V291" s="272">
        <v>26687272.98</v>
      </c>
      <c r="W291" s="272">
        <v>26687272.98</v>
      </c>
      <c r="X291" s="272">
        <v>26687272.98</v>
      </c>
      <c r="Y291" s="272">
        <v>26687272.98</v>
      </c>
      <c r="Z291" s="272">
        <v>26687272.98</v>
      </c>
      <c r="AA291" s="272">
        <v>26687272.98</v>
      </c>
      <c r="AB291" s="272">
        <v>26687272.98</v>
      </c>
      <c r="AC291" s="272">
        <v>26687272.98</v>
      </c>
      <c r="AD291" s="272">
        <v>26687272.98</v>
      </c>
      <c r="AE291" s="272">
        <v>26687272.98</v>
      </c>
      <c r="AF291" s="272">
        <v>26687272.98</v>
      </c>
      <c r="AG291" s="170">
        <f t="shared" si="88"/>
        <v>320247275.75999999</v>
      </c>
      <c r="AI291" s="279">
        <f t="shared" si="93"/>
        <v>129210.88</v>
      </c>
      <c r="AJ291" s="279">
        <f t="shared" si="93"/>
        <v>129210.88</v>
      </c>
      <c r="AK291" s="279">
        <f t="shared" si="93"/>
        <v>129210.88</v>
      </c>
      <c r="AL291" s="279">
        <f t="shared" si="93"/>
        <v>129210.88</v>
      </c>
      <c r="AM291" s="279">
        <f t="shared" si="93"/>
        <v>129210.88</v>
      </c>
      <c r="AN291" s="279">
        <f t="shared" si="93"/>
        <v>129210.88</v>
      </c>
      <c r="AO291" s="279">
        <f t="shared" si="93"/>
        <v>129210.88</v>
      </c>
      <c r="AP291" s="279">
        <f t="shared" si="93"/>
        <v>129210.88</v>
      </c>
      <c r="AQ291" s="279">
        <f t="shared" si="93"/>
        <v>129210.88</v>
      </c>
      <c r="AR291" s="279">
        <f t="shared" si="92"/>
        <v>129210.88</v>
      </c>
      <c r="AS291" s="279">
        <f t="shared" si="92"/>
        <v>129210.88</v>
      </c>
      <c r="AT291" s="279">
        <f t="shared" si="92"/>
        <v>129210.88</v>
      </c>
      <c r="AU291" s="280">
        <f t="shared" si="89"/>
        <v>1550530.5599999996</v>
      </c>
      <c r="AV291" s="280">
        <f t="shared" si="86"/>
        <v>129210.88</v>
      </c>
      <c r="AW291" s="280">
        <f t="shared" si="86"/>
        <v>129210.88</v>
      </c>
      <c r="AX291" s="280">
        <f t="shared" si="86"/>
        <v>129210.88</v>
      </c>
      <c r="AY291" s="280">
        <f t="shared" si="86"/>
        <v>129210.88</v>
      </c>
      <c r="AZ291" s="280">
        <f t="shared" si="84"/>
        <v>129210.88</v>
      </c>
      <c r="BA291" s="280">
        <f t="shared" si="84"/>
        <v>129210.88</v>
      </c>
      <c r="BB291" s="280">
        <f t="shared" si="84"/>
        <v>129210.88</v>
      </c>
      <c r="BC291" s="280">
        <f t="shared" si="84"/>
        <v>129210.88</v>
      </c>
      <c r="BD291" s="280">
        <f t="shared" si="84"/>
        <v>129210.88</v>
      </c>
      <c r="BE291" s="280">
        <f t="shared" si="84"/>
        <v>129210.88</v>
      </c>
      <c r="BF291" s="280">
        <f t="shared" si="91"/>
        <v>129210.88</v>
      </c>
      <c r="BG291" s="280">
        <f t="shared" si="91"/>
        <v>129210.88</v>
      </c>
      <c r="BH291" s="280">
        <f t="shared" si="91"/>
        <v>129210.88</v>
      </c>
      <c r="BI291" s="280">
        <f t="shared" si="82"/>
        <v>129210.88</v>
      </c>
      <c r="BJ291" s="280">
        <f t="shared" si="82"/>
        <v>129210.88</v>
      </c>
      <c r="BK291" s="280">
        <f t="shared" si="82"/>
        <v>129210.88</v>
      </c>
      <c r="BL291" s="279">
        <f t="shared" si="90"/>
        <v>1550530.5599999996</v>
      </c>
    </row>
    <row r="292" spans="1:64" x14ac:dyDescent="0.25">
      <c r="A292" s="268" t="s">
        <v>321</v>
      </c>
      <c r="B292" s="175">
        <v>4.7400000000000005E-2</v>
      </c>
      <c r="C292" s="175">
        <v>4.7400000000000005E-2</v>
      </c>
      <c r="D292" s="272">
        <v>28845487.59</v>
      </c>
      <c r="E292" s="272">
        <v>28845487.59</v>
      </c>
      <c r="F292" s="272">
        <v>28865532.260000002</v>
      </c>
      <c r="G292" s="272">
        <v>28885758.359999999</v>
      </c>
      <c r="H292" s="272">
        <v>28885939.789999999</v>
      </c>
      <c r="I292" s="272">
        <v>28887885.350000001</v>
      </c>
      <c r="J292" s="272">
        <v>29036094.119999997</v>
      </c>
      <c r="K292" s="272">
        <v>29194857.34</v>
      </c>
      <c r="L292" s="272">
        <v>29207357.34</v>
      </c>
      <c r="M292" s="272">
        <v>29207357.34</v>
      </c>
      <c r="N292" s="272">
        <v>29207357.34</v>
      </c>
      <c r="O292" s="272">
        <v>29207357.34</v>
      </c>
      <c r="P292" s="272">
        <f t="shared" si="87"/>
        <v>348276471.75999993</v>
      </c>
      <c r="Q292" s="272">
        <v>29207357.34</v>
      </c>
      <c r="R292" s="272">
        <v>29207357.34</v>
      </c>
      <c r="S292" s="272">
        <v>29207357.34</v>
      </c>
      <c r="T292" s="272">
        <v>29207357.34</v>
      </c>
      <c r="U292" s="272">
        <v>29207357.34</v>
      </c>
      <c r="V292" s="272">
        <v>29207357.34</v>
      </c>
      <c r="W292" s="272">
        <v>29207357.34</v>
      </c>
      <c r="X292" s="272">
        <v>29207357.34</v>
      </c>
      <c r="Y292" s="272">
        <v>29207357.34</v>
      </c>
      <c r="Z292" s="272">
        <v>29207357.34</v>
      </c>
      <c r="AA292" s="272">
        <v>29207357.34</v>
      </c>
      <c r="AB292" s="272">
        <v>29207357.34</v>
      </c>
      <c r="AC292" s="272">
        <v>29207357.34</v>
      </c>
      <c r="AD292" s="272">
        <v>29207357.34</v>
      </c>
      <c r="AE292" s="272">
        <v>29207357.34</v>
      </c>
      <c r="AF292" s="272">
        <v>29207357.34</v>
      </c>
      <c r="AG292" s="170">
        <f t="shared" si="88"/>
        <v>350488288.07999992</v>
      </c>
      <c r="AI292" s="279">
        <f t="shared" si="93"/>
        <v>113939.68</v>
      </c>
      <c r="AJ292" s="279">
        <f t="shared" si="93"/>
        <v>113939.68</v>
      </c>
      <c r="AK292" s="279">
        <f t="shared" si="93"/>
        <v>114018.85</v>
      </c>
      <c r="AL292" s="279">
        <f t="shared" si="93"/>
        <v>114098.75</v>
      </c>
      <c r="AM292" s="279">
        <f t="shared" si="93"/>
        <v>114099.46</v>
      </c>
      <c r="AN292" s="279">
        <f t="shared" si="93"/>
        <v>114107.15</v>
      </c>
      <c r="AO292" s="279">
        <f t="shared" si="93"/>
        <v>114692.57</v>
      </c>
      <c r="AP292" s="279">
        <f t="shared" si="93"/>
        <v>115319.69</v>
      </c>
      <c r="AQ292" s="279">
        <f t="shared" si="93"/>
        <v>115369.06</v>
      </c>
      <c r="AR292" s="279">
        <f t="shared" si="92"/>
        <v>115369.06</v>
      </c>
      <c r="AS292" s="279">
        <f t="shared" si="92"/>
        <v>115369.06</v>
      </c>
      <c r="AT292" s="279">
        <f t="shared" si="92"/>
        <v>115369.06</v>
      </c>
      <c r="AU292" s="280">
        <f t="shared" si="89"/>
        <v>1375692.07</v>
      </c>
      <c r="AV292" s="280">
        <f t="shared" si="86"/>
        <v>115369.06</v>
      </c>
      <c r="AW292" s="280">
        <f t="shared" si="86"/>
        <v>115369.06</v>
      </c>
      <c r="AX292" s="280">
        <f t="shared" si="86"/>
        <v>115369.06</v>
      </c>
      <c r="AY292" s="280">
        <f t="shared" si="86"/>
        <v>115369.06</v>
      </c>
      <c r="AZ292" s="280">
        <f t="shared" si="84"/>
        <v>115369.06</v>
      </c>
      <c r="BA292" s="280">
        <f t="shared" si="84"/>
        <v>115369.06</v>
      </c>
      <c r="BB292" s="280">
        <f t="shared" si="84"/>
        <v>115369.06</v>
      </c>
      <c r="BC292" s="280">
        <f t="shared" si="84"/>
        <v>115369.06</v>
      </c>
      <c r="BD292" s="280">
        <f t="shared" si="84"/>
        <v>115369.06</v>
      </c>
      <c r="BE292" s="280">
        <f t="shared" si="84"/>
        <v>115369.06</v>
      </c>
      <c r="BF292" s="280">
        <f t="shared" si="91"/>
        <v>115369.06</v>
      </c>
      <c r="BG292" s="280">
        <f t="shared" si="91"/>
        <v>115369.06</v>
      </c>
      <c r="BH292" s="280">
        <f t="shared" si="91"/>
        <v>115369.06</v>
      </c>
      <c r="BI292" s="280">
        <f t="shared" si="82"/>
        <v>115369.06</v>
      </c>
      <c r="BJ292" s="280">
        <f t="shared" si="82"/>
        <v>115369.06</v>
      </c>
      <c r="BK292" s="280">
        <f t="shared" si="82"/>
        <v>115369.06</v>
      </c>
      <c r="BL292" s="279">
        <f t="shared" si="90"/>
        <v>1384428.7200000004</v>
      </c>
    </row>
    <row r="293" spans="1:64" x14ac:dyDescent="0.25">
      <c r="A293" s="268" t="s">
        <v>660</v>
      </c>
      <c r="B293" s="175">
        <v>0</v>
      </c>
      <c r="C293" s="175">
        <v>0</v>
      </c>
      <c r="D293" s="272">
        <v>0</v>
      </c>
      <c r="E293" s="272">
        <v>0</v>
      </c>
      <c r="F293" s="272">
        <v>0</v>
      </c>
      <c r="G293" s="272">
        <v>0</v>
      </c>
      <c r="H293" s="272">
        <v>0</v>
      </c>
      <c r="I293" s="272">
        <v>0</v>
      </c>
      <c r="J293" s="272">
        <v>0</v>
      </c>
      <c r="K293" s="272">
        <v>0</v>
      </c>
      <c r="L293" s="272">
        <v>0</v>
      </c>
      <c r="M293" s="272">
        <v>0</v>
      </c>
      <c r="N293" s="272">
        <v>0</v>
      </c>
      <c r="O293" s="272">
        <v>0</v>
      </c>
      <c r="P293" s="272">
        <f t="shared" si="87"/>
        <v>0</v>
      </c>
      <c r="Q293" s="272">
        <v>0</v>
      </c>
      <c r="R293" s="272">
        <v>0</v>
      </c>
      <c r="S293" s="272">
        <v>0</v>
      </c>
      <c r="T293" s="272">
        <v>0</v>
      </c>
      <c r="U293" s="272">
        <v>0</v>
      </c>
      <c r="V293" s="272">
        <v>0</v>
      </c>
      <c r="W293" s="272">
        <v>0</v>
      </c>
      <c r="X293" s="272">
        <v>0</v>
      </c>
      <c r="Y293" s="272">
        <v>0</v>
      </c>
      <c r="Z293" s="272">
        <v>0</v>
      </c>
      <c r="AA293" s="272">
        <v>0</v>
      </c>
      <c r="AB293" s="272">
        <v>0</v>
      </c>
      <c r="AC293" s="272">
        <v>0</v>
      </c>
      <c r="AD293" s="272">
        <v>0</v>
      </c>
      <c r="AE293" s="272">
        <v>0</v>
      </c>
      <c r="AF293" s="272">
        <v>0</v>
      </c>
      <c r="AG293" s="170">
        <f t="shared" si="88"/>
        <v>0</v>
      </c>
      <c r="AI293" s="279">
        <f t="shared" si="93"/>
        <v>0</v>
      </c>
      <c r="AJ293" s="279">
        <f t="shared" si="93"/>
        <v>0</v>
      </c>
      <c r="AK293" s="279">
        <f t="shared" si="93"/>
        <v>0</v>
      </c>
      <c r="AL293" s="279">
        <f t="shared" si="93"/>
        <v>0</v>
      </c>
      <c r="AM293" s="279">
        <f t="shared" si="93"/>
        <v>0</v>
      </c>
      <c r="AN293" s="279">
        <f t="shared" si="93"/>
        <v>0</v>
      </c>
      <c r="AO293" s="279">
        <f t="shared" si="93"/>
        <v>0</v>
      </c>
      <c r="AP293" s="279">
        <f t="shared" si="93"/>
        <v>0</v>
      </c>
      <c r="AQ293" s="279">
        <f t="shared" si="93"/>
        <v>0</v>
      </c>
      <c r="AR293" s="279">
        <f t="shared" si="92"/>
        <v>0</v>
      </c>
      <c r="AS293" s="279">
        <f t="shared" si="92"/>
        <v>0</v>
      </c>
      <c r="AT293" s="279">
        <f t="shared" si="92"/>
        <v>0</v>
      </c>
      <c r="AU293" s="280">
        <f t="shared" si="89"/>
        <v>0</v>
      </c>
      <c r="AV293" s="280">
        <f t="shared" si="86"/>
        <v>0</v>
      </c>
      <c r="AW293" s="280">
        <f t="shared" si="86"/>
        <v>0</v>
      </c>
      <c r="AX293" s="280">
        <f t="shared" si="86"/>
        <v>0</v>
      </c>
      <c r="AY293" s="280">
        <f t="shared" si="86"/>
        <v>0</v>
      </c>
      <c r="AZ293" s="280">
        <f t="shared" si="84"/>
        <v>0</v>
      </c>
      <c r="BA293" s="280">
        <f t="shared" si="84"/>
        <v>0</v>
      </c>
      <c r="BB293" s="280">
        <f t="shared" si="84"/>
        <v>0</v>
      </c>
      <c r="BC293" s="280">
        <f t="shared" si="84"/>
        <v>0</v>
      </c>
      <c r="BD293" s="280">
        <f t="shared" si="84"/>
        <v>0</v>
      </c>
      <c r="BE293" s="280">
        <f t="shared" si="84"/>
        <v>0</v>
      </c>
      <c r="BF293" s="280">
        <f t="shared" si="91"/>
        <v>0</v>
      </c>
      <c r="BG293" s="280">
        <f t="shared" si="91"/>
        <v>0</v>
      </c>
      <c r="BH293" s="280">
        <f t="shared" si="91"/>
        <v>0</v>
      </c>
      <c r="BI293" s="280">
        <f t="shared" si="82"/>
        <v>0</v>
      </c>
      <c r="BJ293" s="280">
        <f t="shared" si="82"/>
        <v>0</v>
      </c>
      <c r="BK293" s="280">
        <f t="shared" si="82"/>
        <v>0</v>
      </c>
      <c r="BL293" s="279">
        <f t="shared" si="90"/>
        <v>0</v>
      </c>
    </row>
    <row r="294" spans="1:64" x14ac:dyDescent="0.25">
      <c r="A294" s="268" t="s">
        <v>322</v>
      </c>
      <c r="B294" s="175">
        <v>5.5300000000000002E-2</v>
      </c>
      <c r="C294" s="175">
        <v>5.5300000000000002E-2</v>
      </c>
      <c r="D294" s="272">
        <v>19625204.579999998</v>
      </c>
      <c r="E294" s="272">
        <v>19691532.309999999</v>
      </c>
      <c r="F294" s="272">
        <v>19691532.309999999</v>
      </c>
      <c r="G294" s="272">
        <v>19691532.309999999</v>
      </c>
      <c r="H294" s="272">
        <v>19691532.309999999</v>
      </c>
      <c r="I294" s="272">
        <v>19691532.309999999</v>
      </c>
      <c r="J294" s="272">
        <v>19691532.309999999</v>
      </c>
      <c r="K294" s="272">
        <v>19691532.309999999</v>
      </c>
      <c r="L294" s="272">
        <v>19691532.309999999</v>
      </c>
      <c r="M294" s="272">
        <v>19691532.309999999</v>
      </c>
      <c r="N294" s="272">
        <v>19691532.309999999</v>
      </c>
      <c r="O294" s="272">
        <v>19691532.309999999</v>
      </c>
      <c r="P294" s="272">
        <f t="shared" si="87"/>
        <v>236232059.99000001</v>
      </c>
      <c r="Q294" s="272">
        <v>19691532.309999999</v>
      </c>
      <c r="R294" s="272">
        <v>19691532.309999999</v>
      </c>
      <c r="S294" s="272">
        <v>19691532.309999999</v>
      </c>
      <c r="T294" s="272">
        <v>19691532.309999999</v>
      </c>
      <c r="U294" s="272">
        <v>19691532.309999999</v>
      </c>
      <c r="V294" s="272">
        <v>19691532.309999999</v>
      </c>
      <c r="W294" s="272">
        <v>19691532.309999999</v>
      </c>
      <c r="X294" s="272">
        <v>19691532.309999999</v>
      </c>
      <c r="Y294" s="272">
        <v>19691532.309999999</v>
      </c>
      <c r="Z294" s="272">
        <v>19788420.84</v>
      </c>
      <c r="AA294" s="272">
        <v>20013571.934999999</v>
      </c>
      <c r="AB294" s="272">
        <v>20141834.499999996</v>
      </c>
      <c r="AC294" s="272">
        <v>20141834.499999996</v>
      </c>
      <c r="AD294" s="272">
        <v>20141834.499999996</v>
      </c>
      <c r="AE294" s="272">
        <v>20141834.499999996</v>
      </c>
      <c r="AF294" s="272">
        <v>20141834.499999996</v>
      </c>
      <c r="AG294" s="170">
        <f t="shared" si="88"/>
        <v>238968826.82499999</v>
      </c>
      <c r="AI294" s="279">
        <f t="shared" si="93"/>
        <v>90439.48</v>
      </c>
      <c r="AJ294" s="279">
        <f t="shared" si="93"/>
        <v>90745.14</v>
      </c>
      <c r="AK294" s="279">
        <f t="shared" si="93"/>
        <v>90745.14</v>
      </c>
      <c r="AL294" s="279">
        <f t="shared" si="93"/>
        <v>90745.14</v>
      </c>
      <c r="AM294" s="279">
        <f t="shared" si="93"/>
        <v>90745.14</v>
      </c>
      <c r="AN294" s="279">
        <f t="shared" si="93"/>
        <v>90745.14</v>
      </c>
      <c r="AO294" s="279">
        <f t="shared" si="93"/>
        <v>90745.14</v>
      </c>
      <c r="AP294" s="279">
        <f t="shared" si="93"/>
        <v>90745.14</v>
      </c>
      <c r="AQ294" s="279">
        <f t="shared" si="93"/>
        <v>90745.14</v>
      </c>
      <c r="AR294" s="279">
        <f t="shared" si="92"/>
        <v>90745.14</v>
      </c>
      <c r="AS294" s="279">
        <f t="shared" si="92"/>
        <v>90745.14</v>
      </c>
      <c r="AT294" s="279">
        <f t="shared" si="92"/>
        <v>90745.14</v>
      </c>
      <c r="AU294" s="280">
        <f t="shared" si="89"/>
        <v>1088636.02</v>
      </c>
      <c r="AV294" s="280">
        <f t="shared" si="86"/>
        <v>90745.14</v>
      </c>
      <c r="AW294" s="280">
        <f t="shared" si="86"/>
        <v>90745.14</v>
      </c>
      <c r="AX294" s="280">
        <f t="shared" si="86"/>
        <v>90745.14</v>
      </c>
      <c r="AY294" s="280">
        <f t="shared" si="86"/>
        <v>90745.14</v>
      </c>
      <c r="AZ294" s="280">
        <f t="shared" si="84"/>
        <v>90745.14</v>
      </c>
      <c r="BA294" s="280">
        <f t="shared" si="84"/>
        <v>90745.14</v>
      </c>
      <c r="BB294" s="280">
        <f t="shared" si="84"/>
        <v>90745.14</v>
      </c>
      <c r="BC294" s="280">
        <f t="shared" si="84"/>
        <v>90745.14</v>
      </c>
      <c r="BD294" s="280">
        <f t="shared" si="84"/>
        <v>90745.14</v>
      </c>
      <c r="BE294" s="280">
        <f t="shared" si="84"/>
        <v>91191.64</v>
      </c>
      <c r="BF294" s="280">
        <f t="shared" si="91"/>
        <v>92229.21</v>
      </c>
      <c r="BG294" s="280">
        <f t="shared" si="91"/>
        <v>92820.29</v>
      </c>
      <c r="BH294" s="280">
        <f t="shared" si="91"/>
        <v>92820.29</v>
      </c>
      <c r="BI294" s="280">
        <f t="shared" si="82"/>
        <v>92820.29</v>
      </c>
      <c r="BJ294" s="280">
        <f t="shared" si="82"/>
        <v>92820.29</v>
      </c>
      <c r="BK294" s="280">
        <f t="shared" si="82"/>
        <v>92820.29</v>
      </c>
      <c r="BL294" s="279">
        <f t="shared" si="90"/>
        <v>1101248</v>
      </c>
    </row>
    <row r="295" spans="1:64" x14ac:dyDescent="0.25">
      <c r="A295" s="268" t="s">
        <v>323</v>
      </c>
      <c r="B295" s="175">
        <v>4.4900000000000002E-2</v>
      </c>
      <c r="C295" s="175">
        <v>4.4900000000000002E-2</v>
      </c>
      <c r="D295" s="272">
        <v>24869274.289999999</v>
      </c>
      <c r="E295" s="272">
        <v>24953584.75</v>
      </c>
      <c r="F295" s="272">
        <v>24953584.75</v>
      </c>
      <c r="G295" s="272">
        <v>25022637.379999999</v>
      </c>
      <c r="H295" s="272">
        <v>25091680.109999999</v>
      </c>
      <c r="I295" s="272">
        <v>25092320.25</v>
      </c>
      <c r="J295" s="272">
        <v>25092970.289999999</v>
      </c>
      <c r="K295" s="272">
        <v>25092970.289999999</v>
      </c>
      <c r="L295" s="272">
        <v>25092970.289999999</v>
      </c>
      <c r="M295" s="272">
        <v>25092970.289999999</v>
      </c>
      <c r="N295" s="272">
        <v>25092970.289999999</v>
      </c>
      <c r="O295" s="272">
        <v>25122470.289999999</v>
      </c>
      <c r="P295" s="272">
        <f t="shared" si="87"/>
        <v>300570403.26999998</v>
      </c>
      <c r="Q295" s="272">
        <v>25151970.289999999</v>
      </c>
      <c r="R295" s="272">
        <v>25151970.289999999</v>
      </c>
      <c r="S295" s="272">
        <v>25151970.289999999</v>
      </c>
      <c r="T295" s="272">
        <v>25209967.899999999</v>
      </c>
      <c r="U295" s="272">
        <v>25701897.654999997</v>
      </c>
      <c r="V295" s="272">
        <v>26135829.799999997</v>
      </c>
      <c r="W295" s="272">
        <v>26135829.799999997</v>
      </c>
      <c r="X295" s="272">
        <v>26135829.799999997</v>
      </c>
      <c r="Y295" s="272">
        <v>26407186.549999997</v>
      </c>
      <c r="Z295" s="272">
        <v>26678543.299999997</v>
      </c>
      <c r="AA295" s="272">
        <v>26678543.299999997</v>
      </c>
      <c r="AB295" s="272">
        <v>27039161.629999995</v>
      </c>
      <c r="AC295" s="272">
        <v>27399779.959999997</v>
      </c>
      <c r="AD295" s="272">
        <v>27399779.959999997</v>
      </c>
      <c r="AE295" s="272">
        <v>27399779.959999997</v>
      </c>
      <c r="AF295" s="272">
        <v>27399779.959999997</v>
      </c>
      <c r="AG295" s="170">
        <f t="shared" si="88"/>
        <v>320511941.67499995</v>
      </c>
      <c r="AI295" s="279">
        <f t="shared" si="93"/>
        <v>93052.53</v>
      </c>
      <c r="AJ295" s="279">
        <f t="shared" si="93"/>
        <v>93368</v>
      </c>
      <c r="AK295" s="279">
        <f t="shared" si="93"/>
        <v>93368</v>
      </c>
      <c r="AL295" s="279">
        <f t="shared" si="93"/>
        <v>93626.37</v>
      </c>
      <c r="AM295" s="279">
        <f t="shared" si="93"/>
        <v>93884.7</v>
      </c>
      <c r="AN295" s="279">
        <f t="shared" si="93"/>
        <v>93887.1</v>
      </c>
      <c r="AO295" s="279">
        <f t="shared" si="93"/>
        <v>93889.53</v>
      </c>
      <c r="AP295" s="279">
        <f t="shared" si="93"/>
        <v>93889.53</v>
      </c>
      <c r="AQ295" s="279">
        <f t="shared" si="93"/>
        <v>93889.53</v>
      </c>
      <c r="AR295" s="279">
        <f t="shared" si="92"/>
        <v>93889.53</v>
      </c>
      <c r="AS295" s="279">
        <f t="shared" si="92"/>
        <v>93889.53</v>
      </c>
      <c r="AT295" s="279">
        <f t="shared" si="92"/>
        <v>93999.91</v>
      </c>
      <c r="AU295" s="280">
        <f t="shared" si="89"/>
        <v>1124634.2600000002</v>
      </c>
      <c r="AV295" s="280">
        <f t="shared" si="86"/>
        <v>94110.29</v>
      </c>
      <c r="AW295" s="280">
        <f t="shared" si="86"/>
        <v>94110.29</v>
      </c>
      <c r="AX295" s="280">
        <f t="shared" si="86"/>
        <v>94110.29</v>
      </c>
      <c r="AY295" s="280">
        <f t="shared" si="86"/>
        <v>94327.3</v>
      </c>
      <c r="AZ295" s="280">
        <f t="shared" si="84"/>
        <v>96167.93</v>
      </c>
      <c r="BA295" s="280">
        <f t="shared" si="84"/>
        <v>97791.56</v>
      </c>
      <c r="BB295" s="280">
        <f t="shared" si="84"/>
        <v>97791.56</v>
      </c>
      <c r="BC295" s="280">
        <f t="shared" si="84"/>
        <v>97791.56</v>
      </c>
      <c r="BD295" s="280">
        <f t="shared" si="84"/>
        <v>98806.89</v>
      </c>
      <c r="BE295" s="280">
        <f t="shared" si="84"/>
        <v>99822.22</v>
      </c>
      <c r="BF295" s="280">
        <f t="shared" si="91"/>
        <v>99822.22</v>
      </c>
      <c r="BG295" s="280">
        <f t="shared" si="91"/>
        <v>101171.53</v>
      </c>
      <c r="BH295" s="280">
        <f t="shared" si="91"/>
        <v>102520.84</v>
      </c>
      <c r="BI295" s="280">
        <f t="shared" si="82"/>
        <v>102520.84</v>
      </c>
      <c r="BJ295" s="280">
        <f t="shared" si="82"/>
        <v>102520.84</v>
      </c>
      <c r="BK295" s="280">
        <f t="shared" si="82"/>
        <v>102520.84</v>
      </c>
      <c r="BL295" s="279">
        <f t="shared" si="90"/>
        <v>1199248.83</v>
      </c>
    </row>
    <row r="296" spans="1:64" x14ac:dyDescent="0.25">
      <c r="A296" s="268" t="s">
        <v>324</v>
      </c>
      <c r="B296" s="175">
        <v>4.58E-2</v>
      </c>
      <c r="C296" s="175">
        <v>4.58E-2</v>
      </c>
      <c r="D296" s="272">
        <v>36081544.439999998</v>
      </c>
      <c r="E296" s="272">
        <v>36081544.439999998</v>
      </c>
      <c r="F296" s="272">
        <v>36081544.439999998</v>
      </c>
      <c r="G296" s="272">
        <v>36081544.439999998</v>
      </c>
      <c r="H296" s="272">
        <v>36081544.439999998</v>
      </c>
      <c r="I296" s="272">
        <v>36081544.439999998</v>
      </c>
      <c r="J296" s="272">
        <v>36081544.439999998</v>
      </c>
      <c r="K296" s="272">
        <v>36127257.719999999</v>
      </c>
      <c r="L296" s="272">
        <v>36172971</v>
      </c>
      <c r="M296" s="272">
        <v>36283557.344999999</v>
      </c>
      <c r="N296" s="272">
        <v>36394143.689999998</v>
      </c>
      <c r="O296" s="272">
        <v>36394143.689999998</v>
      </c>
      <c r="P296" s="272">
        <f t="shared" si="87"/>
        <v>433942884.52499998</v>
      </c>
      <c r="Q296" s="272">
        <v>36394143.689999998</v>
      </c>
      <c r="R296" s="272">
        <v>36394143.689999998</v>
      </c>
      <c r="S296" s="272">
        <v>36394143.689999998</v>
      </c>
      <c r="T296" s="272">
        <v>36394143.689999998</v>
      </c>
      <c r="U296" s="272">
        <v>36394143.689999998</v>
      </c>
      <c r="V296" s="272">
        <v>36394143.689999998</v>
      </c>
      <c r="W296" s="272">
        <v>36394143.689999998</v>
      </c>
      <c r="X296" s="272">
        <v>36394143.689999998</v>
      </c>
      <c r="Y296" s="272">
        <v>36394143.689999998</v>
      </c>
      <c r="Z296" s="272">
        <v>36394143.689999998</v>
      </c>
      <c r="AA296" s="272">
        <v>36394143.689999998</v>
      </c>
      <c r="AB296" s="272">
        <v>36520507.199999996</v>
      </c>
      <c r="AC296" s="272">
        <v>36646870.710000001</v>
      </c>
      <c r="AD296" s="272">
        <v>36646870.710000001</v>
      </c>
      <c r="AE296" s="272">
        <v>36646870.710000001</v>
      </c>
      <c r="AF296" s="272">
        <v>36646870.710000001</v>
      </c>
      <c r="AG296" s="170">
        <f t="shared" si="88"/>
        <v>437866995.86999989</v>
      </c>
      <c r="AI296" s="279">
        <f t="shared" si="93"/>
        <v>137711.23000000001</v>
      </c>
      <c r="AJ296" s="279">
        <f t="shared" si="93"/>
        <v>137711.23000000001</v>
      </c>
      <c r="AK296" s="279">
        <f t="shared" si="93"/>
        <v>137711.23000000001</v>
      </c>
      <c r="AL296" s="279">
        <f t="shared" si="93"/>
        <v>137711.23000000001</v>
      </c>
      <c r="AM296" s="279">
        <f t="shared" si="93"/>
        <v>137711.23000000001</v>
      </c>
      <c r="AN296" s="279">
        <f t="shared" si="93"/>
        <v>137711.23000000001</v>
      </c>
      <c r="AO296" s="279">
        <f t="shared" si="93"/>
        <v>137711.23000000001</v>
      </c>
      <c r="AP296" s="279">
        <f t="shared" si="93"/>
        <v>137885.70000000001</v>
      </c>
      <c r="AQ296" s="279">
        <f t="shared" si="93"/>
        <v>138060.17000000001</v>
      </c>
      <c r="AR296" s="279">
        <f t="shared" si="92"/>
        <v>138482.23999999999</v>
      </c>
      <c r="AS296" s="279">
        <f t="shared" si="92"/>
        <v>138904.32000000001</v>
      </c>
      <c r="AT296" s="279">
        <f t="shared" si="92"/>
        <v>138904.32000000001</v>
      </c>
      <c r="AU296" s="280">
        <f t="shared" si="89"/>
        <v>1656215.36</v>
      </c>
      <c r="AV296" s="280">
        <f t="shared" si="86"/>
        <v>138904.32000000001</v>
      </c>
      <c r="AW296" s="280">
        <f t="shared" si="86"/>
        <v>138904.32000000001</v>
      </c>
      <c r="AX296" s="280">
        <f t="shared" si="86"/>
        <v>138904.32000000001</v>
      </c>
      <c r="AY296" s="280">
        <f t="shared" si="86"/>
        <v>138904.32000000001</v>
      </c>
      <c r="AZ296" s="280">
        <f t="shared" si="84"/>
        <v>138904.32000000001</v>
      </c>
      <c r="BA296" s="280">
        <f t="shared" si="84"/>
        <v>138904.32000000001</v>
      </c>
      <c r="BB296" s="280">
        <f t="shared" si="84"/>
        <v>138904.32000000001</v>
      </c>
      <c r="BC296" s="280">
        <f t="shared" si="84"/>
        <v>138904.32000000001</v>
      </c>
      <c r="BD296" s="280">
        <f t="shared" si="84"/>
        <v>138904.32000000001</v>
      </c>
      <c r="BE296" s="280">
        <f t="shared" si="84"/>
        <v>138904.32000000001</v>
      </c>
      <c r="BF296" s="280">
        <f t="shared" si="91"/>
        <v>138904.32000000001</v>
      </c>
      <c r="BG296" s="280">
        <f t="shared" si="91"/>
        <v>139386.6</v>
      </c>
      <c r="BH296" s="280">
        <f t="shared" si="91"/>
        <v>139868.89000000001</v>
      </c>
      <c r="BI296" s="280">
        <f t="shared" si="82"/>
        <v>139868.89000000001</v>
      </c>
      <c r="BJ296" s="280">
        <f t="shared" si="82"/>
        <v>139868.89000000001</v>
      </c>
      <c r="BK296" s="280">
        <f t="shared" si="82"/>
        <v>139868.89000000001</v>
      </c>
      <c r="BL296" s="279">
        <f t="shared" si="90"/>
        <v>1671192.4000000008</v>
      </c>
    </row>
    <row r="297" spans="1:64" x14ac:dyDescent="0.25">
      <c r="A297" s="268" t="s">
        <v>325</v>
      </c>
      <c r="B297" s="175">
        <v>4.5000000000000005E-2</v>
      </c>
      <c r="C297" s="175">
        <v>4.5000000000000005E-2</v>
      </c>
      <c r="D297" s="272">
        <v>34746351.799999997</v>
      </c>
      <c r="E297" s="272">
        <v>34746351.799999997</v>
      </c>
      <c r="F297" s="272">
        <v>34746351.799999997</v>
      </c>
      <c r="G297" s="272">
        <v>34746351.799999997</v>
      </c>
      <c r="H297" s="272">
        <v>34746351.799999997</v>
      </c>
      <c r="I297" s="272">
        <v>34746351.799999997</v>
      </c>
      <c r="J297" s="272">
        <v>34746351.799999997</v>
      </c>
      <c r="K297" s="272">
        <v>34746351.799999997</v>
      </c>
      <c r="L297" s="272">
        <v>34746351.799999997</v>
      </c>
      <c r="M297" s="272">
        <v>34746351.799999997</v>
      </c>
      <c r="N297" s="272">
        <v>34746351.799999997</v>
      </c>
      <c r="O297" s="272">
        <v>34746351.799999997</v>
      </c>
      <c r="P297" s="272">
        <f t="shared" si="87"/>
        <v>416956221.60000008</v>
      </c>
      <c r="Q297" s="272">
        <v>34746351.799999997</v>
      </c>
      <c r="R297" s="272">
        <v>34746351.799999997</v>
      </c>
      <c r="S297" s="272">
        <v>34746351.799999997</v>
      </c>
      <c r="T297" s="272">
        <v>34746351.799999997</v>
      </c>
      <c r="U297" s="272">
        <v>34746351.799999997</v>
      </c>
      <c r="V297" s="272">
        <v>34746351.799999997</v>
      </c>
      <c r="W297" s="272">
        <v>34746351.799999997</v>
      </c>
      <c r="X297" s="272">
        <v>34746351.799999997</v>
      </c>
      <c r="Y297" s="272">
        <v>34746351.799999997</v>
      </c>
      <c r="Z297" s="272">
        <v>34746351.799999997</v>
      </c>
      <c r="AA297" s="272">
        <v>34746351.799999997</v>
      </c>
      <c r="AB297" s="272">
        <v>34746351.799999997</v>
      </c>
      <c r="AC297" s="272">
        <v>34746351.799999997</v>
      </c>
      <c r="AD297" s="272">
        <v>34746351.799999997</v>
      </c>
      <c r="AE297" s="272">
        <v>34746351.799999997</v>
      </c>
      <c r="AF297" s="272">
        <v>34746351.799999997</v>
      </c>
      <c r="AG297" s="170">
        <f t="shared" si="88"/>
        <v>416956221.60000008</v>
      </c>
      <c r="AI297" s="279">
        <f t="shared" si="93"/>
        <v>130298.82</v>
      </c>
      <c r="AJ297" s="279">
        <f t="shared" si="93"/>
        <v>130298.82</v>
      </c>
      <c r="AK297" s="279">
        <f t="shared" si="93"/>
        <v>130298.82</v>
      </c>
      <c r="AL297" s="279">
        <f t="shared" si="93"/>
        <v>130298.82</v>
      </c>
      <c r="AM297" s="279">
        <f t="shared" si="93"/>
        <v>130298.82</v>
      </c>
      <c r="AN297" s="279">
        <f t="shared" si="93"/>
        <v>130298.82</v>
      </c>
      <c r="AO297" s="279">
        <f t="shared" si="93"/>
        <v>130298.82</v>
      </c>
      <c r="AP297" s="279">
        <f t="shared" si="93"/>
        <v>130298.82</v>
      </c>
      <c r="AQ297" s="279">
        <f t="shared" si="93"/>
        <v>130298.82</v>
      </c>
      <c r="AR297" s="279">
        <f t="shared" si="92"/>
        <v>130298.82</v>
      </c>
      <c r="AS297" s="279">
        <f t="shared" si="92"/>
        <v>130298.82</v>
      </c>
      <c r="AT297" s="279">
        <f t="shared" si="92"/>
        <v>130298.82</v>
      </c>
      <c r="AU297" s="280">
        <f t="shared" si="89"/>
        <v>1563585.8400000005</v>
      </c>
      <c r="AV297" s="280">
        <f t="shared" si="86"/>
        <v>130298.82</v>
      </c>
      <c r="AW297" s="280">
        <f t="shared" si="86"/>
        <v>130298.82</v>
      </c>
      <c r="AX297" s="280">
        <f t="shared" si="86"/>
        <v>130298.82</v>
      </c>
      <c r="AY297" s="280">
        <f t="shared" si="86"/>
        <v>130298.82</v>
      </c>
      <c r="AZ297" s="280">
        <f t="shared" si="84"/>
        <v>130298.82</v>
      </c>
      <c r="BA297" s="280">
        <f t="shared" si="84"/>
        <v>130298.82</v>
      </c>
      <c r="BB297" s="280">
        <f t="shared" si="84"/>
        <v>130298.82</v>
      </c>
      <c r="BC297" s="280">
        <f t="shared" si="84"/>
        <v>130298.82</v>
      </c>
      <c r="BD297" s="280">
        <f t="shared" si="84"/>
        <v>130298.82</v>
      </c>
      <c r="BE297" s="280">
        <f t="shared" si="84"/>
        <v>130298.82</v>
      </c>
      <c r="BF297" s="280">
        <f t="shared" si="91"/>
        <v>130298.82</v>
      </c>
      <c r="BG297" s="280">
        <f t="shared" si="91"/>
        <v>130298.82</v>
      </c>
      <c r="BH297" s="280">
        <f t="shared" si="91"/>
        <v>130298.82</v>
      </c>
      <c r="BI297" s="280">
        <f t="shared" si="82"/>
        <v>130298.82</v>
      </c>
      <c r="BJ297" s="280">
        <f t="shared" si="82"/>
        <v>130298.82</v>
      </c>
      <c r="BK297" s="280">
        <f t="shared" si="82"/>
        <v>130298.82</v>
      </c>
      <c r="BL297" s="279">
        <f t="shared" si="90"/>
        <v>1563585.8400000005</v>
      </c>
    </row>
    <row r="298" spans="1:64" x14ac:dyDescent="0.25">
      <c r="A298" s="268" t="s">
        <v>326</v>
      </c>
      <c r="B298" s="175">
        <v>4.5200000000000004E-2</v>
      </c>
      <c r="C298" s="175">
        <v>4.5200000000000004E-2</v>
      </c>
      <c r="D298" s="272">
        <v>25107763.030000001</v>
      </c>
      <c r="E298" s="272">
        <v>25107763.030000001</v>
      </c>
      <c r="F298" s="272">
        <v>25107763.030000001</v>
      </c>
      <c r="G298" s="272">
        <v>25107763.030000001</v>
      </c>
      <c r="H298" s="272">
        <v>25107763.030000001</v>
      </c>
      <c r="I298" s="272">
        <v>25107763.030000001</v>
      </c>
      <c r="J298" s="272">
        <v>25107763.030000001</v>
      </c>
      <c r="K298" s="272">
        <v>25107763.030000001</v>
      </c>
      <c r="L298" s="272">
        <v>25107763.030000001</v>
      </c>
      <c r="M298" s="272">
        <v>25107763.030000001</v>
      </c>
      <c r="N298" s="272">
        <v>25174690.415000003</v>
      </c>
      <c r="O298" s="272">
        <v>26729885.420000002</v>
      </c>
      <c r="P298" s="272">
        <f t="shared" si="87"/>
        <v>302982206.13500005</v>
      </c>
      <c r="Q298" s="272">
        <v>28326695.739999998</v>
      </c>
      <c r="R298" s="272">
        <v>28584665.554999996</v>
      </c>
      <c r="S298" s="272">
        <v>28734092.669999998</v>
      </c>
      <c r="T298" s="272">
        <v>28734092.669999998</v>
      </c>
      <c r="U298" s="272">
        <v>28734092.669999998</v>
      </c>
      <c r="V298" s="272">
        <v>28734092.669999998</v>
      </c>
      <c r="W298" s="272">
        <v>28734092.669999998</v>
      </c>
      <c r="X298" s="272">
        <v>28734092.669999998</v>
      </c>
      <c r="Y298" s="272">
        <v>28734092.669999998</v>
      </c>
      <c r="Z298" s="272">
        <v>28734092.669999998</v>
      </c>
      <c r="AA298" s="272">
        <v>28734092.669999998</v>
      </c>
      <c r="AB298" s="272">
        <v>28734092.669999998</v>
      </c>
      <c r="AC298" s="272">
        <v>28734092.669999998</v>
      </c>
      <c r="AD298" s="272">
        <v>28734092.669999998</v>
      </c>
      <c r="AE298" s="272">
        <v>28734092.669999998</v>
      </c>
      <c r="AF298" s="272">
        <v>28734092.669999998</v>
      </c>
      <c r="AG298" s="170">
        <f t="shared" si="88"/>
        <v>344809112.03999996</v>
      </c>
      <c r="AI298" s="279">
        <f t="shared" si="93"/>
        <v>94572.57</v>
      </c>
      <c r="AJ298" s="279">
        <f t="shared" si="93"/>
        <v>94572.57</v>
      </c>
      <c r="AK298" s="279">
        <f t="shared" si="93"/>
        <v>94572.57</v>
      </c>
      <c r="AL298" s="279">
        <f t="shared" si="93"/>
        <v>94572.57</v>
      </c>
      <c r="AM298" s="279">
        <f t="shared" si="93"/>
        <v>94572.57</v>
      </c>
      <c r="AN298" s="279">
        <f t="shared" si="93"/>
        <v>94572.57</v>
      </c>
      <c r="AO298" s="279">
        <f t="shared" si="93"/>
        <v>94572.57</v>
      </c>
      <c r="AP298" s="279">
        <f t="shared" si="93"/>
        <v>94572.57</v>
      </c>
      <c r="AQ298" s="279">
        <f t="shared" si="93"/>
        <v>94572.57</v>
      </c>
      <c r="AR298" s="279">
        <f t="shared" si="92"/>
        <v>94572.57</v>
      </c>
      <c r="AS298" s="279">
        <f t="shared" si="92"/>
        <v>94824.67</v>
      </c>
      <c r="AT298" s="279">
        <f t="shared" si="92"/>
        <v>100682.57</v>
      </c>
      <c r="AU298" s="280">
        <f t="shared" si="89"/>
        <v>1141232.9400000002</v>
      </c>
      <c r="AV298" s="280">
        <f t="shared" si="86"/>
        <v>106697.22</v>
      </c>
      <c r="AW298" s="280">
        <f t="shared" si="86"/>
        <v>107668.91</v>
      </c>
      <c r="AX298" s="280">
        <f t="shared" si="86"/>
        <v>108231.75</v>
      </c>
      <c r="AY298" s="280">
        <f t="shared" si="86"/>
        <v>108231.75</v>
      </c>
      <c r="AZ298" s="280">
        <f t="shared" si="84"/>
        <v>108231.75</v>
      </c>
      <c r="BA298" s="280">
        <f t="shared" si="84"/>
        <v>108231.75</v>
      </c>
      <c r="BB298" s="280">
        <f t="shared" si="84"/>
        <v>108231.75</v>
      </c>
      <c r="BC298" s="280">
        <f t="shared" si="84"/>
        <v>108231.75</v>
      </c>
      <c r="BD298" s="280">
        <f t="shared" si="84"/>
        <v>108231.75</v>
      </c>
      <c r="BE298" s="280">
        <f t="shared" si="84"/>
        <v>108231.75</v>
      </c>
      <c r="BF298" s="280">
        <f t="shared" si="91"/>
        <v>108231.75</v>
      </c>
      <c r="BG298" s="280">
        <f t="shared" si="91"/>
        <v>108231.75</v>
      </c>
      <c r="BH298" s="280">
        <f t="shared" si="91"/>
        <v>108231.75</v>
      </c>
      <c r="BI298" s="280">
        <f t="shared" si="91"/>
        <v>108231.75</v>
      </c>
      <c r="BJ298" s="280">
        <f t="shared" si="91"/>
        <v>108231.75</v>
      </c>
      <c r="BK298" s="280">
        <f t="shared" si="91"/>
        <v>108231.75</v>
      </c>
      <c r="BL298" s="279">
        <f t="shared" si="90"/>
        <v>1298781</v>
      </c>
    </row>
    <row r="299" spans="1:64" x14ac:dyDescent="0.25">
      <c r="A299" s="268" t="s">
        <v>327</v>
      </c>
      <c r="B299" s="175">
        <v>4.5700000000000005E-2</v>
      </c>
      <c r="C299" s="175">
        <v>4.5700000000000005E-2</v>
      </c>
      <c r="D299" s="272">
        <v>25158461.82</v>
      </c>
      <c r="E299" s="272">
        <v>25158461.82</v>
      </c>
      <c r="F299" s="272">
        <v>25158461.82</v>
      </c>
      <c r="G299" s="272">
        <v>25158461.82</v>
      </c>
      <c r="H299" s="272">
        <v>25158461.82</v>
      </c>
      <c r="I299" s="272">
        <v>25158461.82</v>
      </c>
      <c r="J299" s="272">
        <v>25158461.82</v>
      </c>
      <c r="K299" s="272">
        <v>25158461.82</v>
      </c>
      <c r="L299" s="272">
        <v>25158461.82</v>
      </c>
      <c r="M299" s="272">
        <v>25158461.82</v>
      </c>
      <c r="N299" s="272">
        <v>25158461.82</v>
      </c>
      <c r="O299" s="272">
        <v>25242867.905000001</v>
      </c>
      <c r="P299" s="272">
        <f t="shared" si="87"/>
        <v>301985947.92499995</v>
      </c>
      <c r="Q299" s="272">
        <v>25327273.990000002</v>
      </c>
      <c r="R299" s="272">
        <v>25327273.990000002</v>
      </c>
      <c r="S299" s="272">
        <v>25327273.990000002</v>
      </c>
      <c r="T299" s="272">
        <v>25327273.990000002</v>
      </c>
      <c r="U299" s="272">
        <v>25327273.990000002</v>
      </c>
      <c r="V299" s="272">
        <v>25327273.990000002</v>
      </c>
      <c r="W299" s="272">
        <v>25327273.990000002</v>
      </c>
      <c r="X299" s="272">
        <v>25327273.990000002</v>
      </c>
      <c r="Y299" s="272">
        <v>25327273.990000002</v>
      </c>
      <c r="Z299" s="272">
        <v>25327273.990000002</v>
      </c>
      <c r="AA299" s="272">
        <v>25327273.990000002</v>
      </c>
      <c r="AB299" s="272">
        <v>25327273.990000002</v>
      </c>
      <c r="AC299" s="272">
        <v>25327273.990000002</v>
      </c>
      <c r="AD299" s="272">
        <v>25327273.990000002</v>
      </c>
      <c r="AE299" s="272">
        <v>25327273.990000002</v>
      </c>
      <c r="AF299" s="272">
        <v>25327273.990000002</v>
      </c>
      <c r="AG299" s="170">
        <f t="shared" si="88"/>
        <v>303927287.88000005</v>
      </c>
      <c r="AI299" s="279">
        <f t="shared" si="93"/>
        <v>95811.81</v>
      </c>
      <c r="AJ299" s="279">
        <f t="shared" si="93"/>
        <v>95811.81</v>
      </c>
      <c r="AK299" s="279">
        <f t="shared" si="93"/>
        <v>95811.81</v>
      </c>
      <c r="AL299" s="279">
        <f t="shared" si="93"/>
        <v>95811.81</v>
      </c>
      <c r="AM299" s="279">
        <f t="shared" si="93"/>
        <v>95811.81</v>
      </c>
      <c r="AN299" s="279">
        <f t="shared" si="93"/>
        <v>95811.81</v>
      </c>
      <c r="AO299" s="279">
        <f t="shared" si="93"/>
        <v>95811.81</v>
      </c>
      <c r="AP299" s="279">
        <f t="shared" si="93"/>
        <v>95811.81</v>
      </c>
      <c r="AQ299" s="279">
        <f t="shared" si="93"/>
        <v>95811.81</v>
      </c>
      <c r="AR299" s="279">
        <f t="shared" si="92"/>
        <v>95811.81</v>
      </c>
      <c r="AS299" s="279">
        <f t="shared" si="92"/>
        <v>95811.81</v>
      </c>
      <c r="AT299" s="279">
        <f t="shared" si="92"/>
        <v>96133.26</v>
      </c>
      <c r="AU299" s="280">
        <f t="shared" si="89"/>
        <v>1150063.1700000002</v>
      </c>
      <c r="AV299" s="280">
        <f t="shared" si="86"/>
        <v>96454.7</v>
      </c>
      <c r="AW299" s="280">
        <f t="shared" si="86"/>
        <v>96454.7</v>
      </c>
      <c r="AX299" s="280">
        <f t="shared" si="86"/>
        <v>96454.7</v>
      </c>
      <c r="AY299" s="280">
        <f t="shared" si="86"/>
        <v>96454.7</v>
      </c>
      <c r="AZ299" s="280">
        <f t="shared" si="84"/>
        <v>96454.7</v>
      </c>
      <c r="BA299" s="280">
        <f t="shared" si="84"/>
        <v>96454.7</v>
      </c>
      <c r="BB299" s="280">
        <f t="shared" si="84"/>
        <v>96454.7</v>
      </c>
      <c r="BC299" s="280">
        <f t="shared" ref="BC299:BK347" si="94">ROUND(X299*$C299/12,2)</f>
        <v>96454.7</v>
      </c>
      <c r="BD299" s="280">
        <f t="shared" si="94"/>
        <v>96454.7</v>
      </c>
      <c r="BE299" s="280">
        <f t="shared" si="94"/>
        <v>96454.7</v>
      </c>
      <c r="BF299" s="280">
        <f t="shared" si="91"/>
        <v>96454.7</v>
      </c>
      <c r="BG299" s="280">
        <f t="shared" si="91"/>
        <v>96454.7</v>
      </c>
      <c r="BH299" s="280">
        <f t="shared" si="91"/>
        <v>96454.7</v>
      </c>
      <c r="BI299" s="280">
        <f t="shared" si="91"/>
        <v>96454.7</v>
      </c>
      <c r="BJ299" s="280">
        <f t="shared" si="91"/>
        <v>96454.7</v>
      </c>
      <c r="BK299" s="280">
        <f t="shared" si="91"/>
        <v>96454.7</v>
      </c>
      <c r="BL299" s="279">
        <f t="shared" si="90"/>
        <v>1157456.3999999997</v>
      </c>
    </row>
    <row r="300" spans="1:64" x14ac:dyDescent="0.25">
      <c r="A300" s="268" t="s">
        <v>328</v>
      </c>
      <c r="B300" s="175">
        <v>4.48E-2</v>
      </c>
      <c r="C300" s="175">
        <v>4.48E-2</v>
      </c>
      <c r="D300" s="272">
        <v>24889310.25</v>
      </c>
      <c r="E300" s="272">
        <v>24889310.25</v>
      </c>
      <c r="F300" s="272">
        <v>24889310.25</v>
      </c>
      <c r="G300" s="272">
        <v>24889310.25</v>
      </c>
      <c r="H300" s="272">
        <v>24889310.25</v>
      </c>
      <c r="I300" s="272">
        <v>24889310.25</v>
      </c>
      <c r="J300" s="272">
        <v>24889310.25</v>
      </c>
      <c r="K300" s="272">
        <v>24889310.25</v>
      </c>
      <c r="L300" s="272">
        <v>24889310.25</v>
      </c>
      <c r="M300" s="272">
        <v>24889310.25</v>
      </c>
      <c r="N300" s="272">
        <v>24889310.25</v>
      </c>
      <c r="O300" s="272">
        <v>24889310.25</v>
      </c>
      <c r="P300" s="272">
        <f t="shared" si="87"/>
        <v>298671723</v>
      </c>
      <c r="Q300" s="272">
        <v>24889310.25</v>
      </c>
      <c r="R300" s="272">
        <v>24889310.25</v>
      </c>
      <c r="S300" s="272">
        <v>24889310.25</v>
      </c>
      <c r="T300" s="272">
        <v>24889310.25</v>
      </c>
      <c r="U300" s="272">
        <v>24889310.25</v>
      </c>
      <c r="V300" s="272">
        <v>24889310.25</v>
      </c>
      <c r="W300" s="272">
        <v>24889310.25</v>
      </c>
      <c r="X300" s="272">
        <v>24889310.25</v>
      </c>
      <c r="Y300" s="272">
        <v>24889310.25</v>
      </c>
      <c r="Z300" s="272">
        <v>24889310.25</v>
      </c>
      <c r="AA300" s="272">
        <v>24889310.25</v>
      </c>
      <c r="AB300" s="272">
        <v>24889310.25</v>
      </c>
      <c r="AC300" s="272">
        <v>24889310.25</v>
      </c>
      <c r="AD300" s="272">
        <v>24889310.25</v>
      </c>
      <c r="AE300" s="272">
        <v>24889310.25</v>
      </c>
      <c r="AF300" s="272">
        <v>24889310.25</v>
      </c>
      <c r="AG300" s="170">
        <f t="shared" si="88"/>
        <v>298671723</v>
      </c>
      <c r="AI300" s="279">
        <f t="shared" si="93"/>
        <v>92920.09</v>
      </c>
      <c r="AJ300" s="279">
        <f t="shared" si="93"/>
        <v>92920.09</v>
      </c>
      <c r="AK300" s="279">
        <f t="shared" si="93"/>
        <v>92920.09</v>
      </c>
      <c r="AL300" s="279">
        <f t="shared" si="93"/>
        <v>92920.09</v>
      </c>
      <c r="AM300" s="279">
        <f t="shared" si="93"/>
        <v>92920.09</v>
      </c>
      <c r="AN300" s="279">
        <f t="shared" si="93"/>
        <v>92920.09</v>
      </c>
      <c r="AO300" s="279">
        <f t="shared" si="93"/>
        <v>92920.09</v>
      </c>
      <c r="AP300" s="279">
        <f t="shared" si="93"/>
        <v>92920.09</v>
      </c>
      <c r="AQ300" s="279">
        <f t="shared" si="93"/>
        <v>92920.09</v>
      </c>
      <c r="AR300" s="279">
        <f t="shared" si="92"/>
        <v>92920.09</v>
      </c>
      <c r="AS300" s="279">
        <f t="shared" si="92"/>
        <v>92920.09</v>
      </c>
      <c r="AT300" s="279">
        <f t="shared" si="92"/>
        <v>92920.09</v>
      </c>
      <c r="AU300" s="280">
        <f t="shared" si="89"/>
        <v>1115041.0799999998</v>
      </c>
      <c r="AV300" s="280">
        <f t="shared" si="86"/>
        <v>92920.09</v>
      </c>
      <c r="AW300" s="280">
        <f t="shared" si="86"/>
        <v>92920.09</v>
      </c>
      <c r="AX300" s="280">
        <f t="shared" si="86"/>
        <v>92920.09</v>
      </c>
      <c r="AY300" s="280">
        <f t="shared" si="86"/>
        <v>92920.09</v>
      </c>
      <c r="AZ300" s="280">
        <f t="shared" ref="AZ300:AZ331" si="95">ROUND(U300*$C300/12,2)</f>
        <v>92920.09</v>
      </c>
      <c r="BA300" s="280">
        <f t="shared" ref="BA300:BA331" si="96">ROUND(V300*$C300/12,2)</f>
        <v>92920.09</v>
      </c>
      <c r="BB300" s="280">
        <f t="shared" ref="BB300:BB331" si="97">ROUND(W300*$C300/12,2)</f>
        <v>92920.09</v>
      </c>
      <c r="BC300" s="280">
        <f t="shared" si="94"/>
        <v>92920.09</v>
      </c>
      <c r="BD300" s="280">
        <f t="shared" si="94"/>
        <v>92920.09</v>
      </c>
      <c r="BE300" s="280">
        <f t="shared" si="94"/>
        <v>92920.09</v>
      </c>
      <c r="BF300" s="280">
        <f t="shared" si="91"/>
        <v>92920.09</v>
      </c>
      <c r="BG300" s="280">
        <f t="shared" si="91"/>
        <v>92920.09</v>
      </c>
      <c r="BH300" s="280">
        <f t="shared" si="91"/>
        <v>92920.09</v>
      </c>
      <c r="BI300" s="280">
        <f t="shared" si="91"/>
        <v>92920.09</v>
      </c>
      <c r="BJ300" s="280">
        <f t="shared" si="91"/>
        <v>92920.09</v>
      </c>
      <c r="BK300" s="280">
        <f t="shared" si="91"/>
        <v>92920.09</v>
      </c>
      <c r="BL300" s="279">
        <f t="shared" si="90"/>
        <v>1115041.0799999998</v>
      </c>
    </row>
    <row r="301" spans="1:64" x14ac:dyDescent="0.25">
      <c r="A301" s="268" t="s">
        <v>329</v>
      </c>
      <c r="B301" s="175">
        <v>2.8899999999999999E-2</v>
      </c>
      <c r="C301" s="175">
        <v>2.8899999999999999E-2</v>
      </c>
      <c r="D301" s="272">
        <v>58192407.57</v>
      </c>
      <c r="E301" s="272">
        <v>58193730.869999997</v>
      </c>
      <c r="F301" s="272">
        <v>58194056.090000004</v>
      </c>
      <c r="G301" s="272">
        <v>58194056.090000004</v>
      </c>
      <c r="H301" s="272">
        <v>58194056.090000004</v>
      </c>
      <c r="I301" s="272">
        <v>58194056.090000004</v>
      </c>
      <c r="J301" s="272">
        <v>58194056.090000004</v>
      </c>
      <c r="K301" s="272">
        <v>58194056.090000004</v>
      </c>
      <c r="L301" s="272">
        <v>58194056.090000004</v>
      </c>
      <c r="M301" s="272">
        <v>58194056.090000004</v>
      </c>
      <c r="N301" s="272">
        <v>58194056.090000004</v>
      </c>
      <c r="O301" s="272">
        <v>58194056.090000004</v>
      </c>
      <c r="P301" s="272">
        <f t="shared" si="87"/>
        <v>698326699.34000027</v>
      </c>
      <c r="Q301" s="272">
        <v>58194056.090000004</v>
      </c>
      <c r="R301" s="272">
        <v>58194056.090000004</v>
      </c>
      <c r="S301" s="272">
        <v>58194056.090000004</v>
      </c>
      <c r="T301" s="272">
        <v>58194056.090000004</v>
      </c>
      <c r="U301" s="272">
        <v>58194056.090000004</v>
      </c>
      <c r="V301" s="272">
        <v>58194056.090000004</v>
      </c>
      <c r="W301" s="272">
        <v>58194056.090000004</v>
      </c>
      <c r="X301" s="272">
        <v>58194056.090000004</v>
      </c>
      <c r="Y301" s="272">
        <v>58194056.090000004</v>
      </c>
      <c r="Z301" s="272">
        <v>58194056.090000004</v>
      </c>
      <c r="AA301" s="272">
        <v>58194056.090000004</v>
      </c>
      <c r="AB301" s="272">
        <v>58194056.090000004</v>
      </c>
      <c r="AC301" s="272">
        <v>58194056.090000004</v>
      </c>
      <c r="AD301" s="272">
        <v>58194056.090000004</v>
      </c>
      <c r="AE301" s="272">
        <v>58194056.090000004</v>
      </c>
      <c r="AF301" s="272">
        <v>58194056.090000004</v>
      </c>
      <c r="AG301" s="170">
        <f t="shared" si="88"/>
        <v>698328673.08000028</v>
      </c>
      <c r="AI301" s="279">
        <f t="shared" si="93"/>
        <v>140146.71</v>
      </c>
      <c r="AJ301" s="279">
        <f t="shared" si="93"/>
        <v>140149.9</v>
      </c>
      <c r="AK301" s="279">
        <f t="shared" si="93"/>
        <v>140150.69</v>
      </c>
      <c r="AL301" s="279">
        <f t="shared" si="93"/>
        <v>140150.69</v>
      </c>
      <c r="AM301" s="279">
        <f t="shared" si="93"/>
        <v>140150.69</v>
      </c>
      <c r="AN301" s="279">
        <f t="shared" si="93"/>
        <v>140150.69</v>
      </c>
      <c r="AO301" s="279">
        <f t="shared" si="93"/>
        <v>140150.69</v>
      </c>
      <c r="AP301" s="279">
        <f t="shared" si="93"/>
        <v>140150.69</v>
      </c>
      <c r="AQ301" s="279">
        <f t="shared" si="93"/>
        <v>140150.69</v>
      </c>
      <c r="AR301" s="279">
        <f t="shared" si="92"/>
        <v>140150.69</v>
      </c>
      <c r="AS301" s="279">
        <f t="shared" si="92"/>
        <v>140150.69</v>
      </c>
      <c r="AT301" s="279">
        <f t="shared" si="92"/>
        <v>140150.69</v>
      </c>
      <c r="AU301" s="280">
        <f t="shared" si="89"/>
        <v>1681803.5099999995</v>
      </c>
      <c r="AV301" s="280">
        <f t="shared" si="86"/>
        <v>140150.69</v>
      </c>
      <c r="AW301" s="280">
        <f t="shared" si="86"/>
        <v>140150.69</v>
      </c>
      <c r="AX301" s="280">
        <f t="shared" si="86"/>
        <v>140150.69</v>
      </c>
      <c r="AY301" s="280">
        <f t="shared" si="86"/>
        <v>140150.69</v>
      </c>
      <c r="AZ301" s="280">
        <f t="shared" si="95"/>
        <v>140150.69</v>
      </c>
      <c r="BA301" s="280">
        <f t="shared" si="96"/>
        <v>140150.69</v>
      </c>
      <c r="BB301" s="280">
        <f t="shared" si="97"/>
        <v>140150.69</v>
      </c>
      <c r="BC301" s="280">
        <f t="shared" si="94"/>
        <v>140150.69</v>
      </c>
      <c r="BD301" s="280">
        <f t="shared" si="94"/>
        <v>140150.69</v>
      </c>
      <c r="BE301" s="280">
        <f t="shared" si="94"/>
        <v>140150.69</v>
      </c>
      <c r="BF301" s="280">
        <f t="shared" si="91"/>
        <v>140150.69</v>
      </c>
      <c r="BG301" s="280">
        <f t="shared" si="91"/>
        <v>140150.69</v>
      </c>
      <c r="BH301" s="280">
        <f t="shared" si="91"/>
        <v>140150.69</v>
      </c>
      <c r="BI301" s="280">
        <f t="shared" si="91"/>
        <v>140150.69</v>
      </c>
      <c r="BJ301" s="280">
        <f t="shared" si="91"/>
        <v>140150.69</v>
      </c>
      <c r="BK301" s="280">
        <f t="shared" si="91"/>
        <v>140150.69</v>
      </c>
      <c r="BL301" s="279">
        <f t="shared" si="90"/>
        <v>1681808.2799999996</v>
      </c>
    </row>
    <row r="302" spans="1:64" x14ac:dyDescent="0.25">
      <c r="A302" s="268" t="s">
        <v>330</v>
      </c>
      <c r="B302" s="175">
        <v>2.9399999999999999E-2</v>
      </c>
      <c r="C302" s="175">
        <v>2.9399999999999999E-2</v>
      </c>
      <c r="D302" s="272">
        <v>5058147.99</v>
      </c>
      <c r="E302" s="272">
        <v>5058147.99</v>
      </c>
      <c r="F302" s="272">
        <v>5058147.99</v>
      </c>
      <c r="G302" s="272">
        <v>5058147.99</v>
      </c>
      <c r="H302" s="272">
        <v>5058147.99</v>
      </c>
      <c r="I302" s="272">
        <v>5058147.99</v>
      </c>
      <c r="J302" s="272">
        <v>5058147.99</v>
      </c>
      <c r="K302" s="272">
        <v>5058147.99</v>
      </c>
      <c r="L302" s="272">
        <v>5058147.99</v>
      </c>
      <c r="M302" s="272">
        <v>5114749.63</v>
      </c>
      <c r="N302" s="272">
        <v>5171351.2700000005</v>
      </c>
      <c r="O302" s="272">
        <v>5171351.2700000005</v>
      </c>
      <c r="P302" s="272">
        <f t="shared" si="87"/>
        <v>60980784.080000021</v>
      </c>
      <c r="Q302" s="272">
        <v>5171351.2700000005</v>
      </c>
      <c r="R302" s="272">
        <v>5171351.2700000005</v>
      </c>
      <c r="S302" s="272">
        <v>5171351.2700000005</v>
      </c>
      <c r="T302" s="272">
        <v>5171351.2700000005</v>
      </c>
      <c r="U302" s="272">
        <v>5171351.2700000005</v>
      </c>
      <c r="V302" s="272">
        <v>5171351.2700000005</v>
      </c>
      <c r="W302" s="272">
        <v>5171351.2700000005</v>
      </c>
      <c r="X302" s="272">
        <v>5171351.2700000005</v>
      </c>
      <c r="Y302" s="272">
        <v>5171351.2700000005</v>
      </c>
      <c r="Z302" s="272">
        <v>5171351.2700000005</v>
      </c>
      <c r="AA302" s="272">
        <v>5171351.2700000005</v>
      </c>
      <c r="AB302" s="272">
        <v>5171351.2700000005</v>
      </c>
      <c r="AC302" s="272">
        <v>5171351.2700000005</v>
      </c>
      <c r="AD302" s="272">
        <v>5171351.2700000005</v>
      </c>
      <c r="AE302" s="272">
        <v>5171351.2700000005</v>
      </c>
      <c r="AF302" s="272">
        <v>5171351.2700000005</v>
      </c>
      <c r="AG302" s="170">
        <f t="shared" si="88"/>
        <v>62056215.240000017</v>
      </c>
      <c r="AI302" s="279">
        <f t="shared" si="93"/>
        <v>12392.46</v>
      </c>
      <c r="AJ302" s="279">
        <f t="shared" si="93"/>
        <v>12392.46</v>
      </c>
      <c r="AK302" s="279">
        <f t="shared" si="93"/>
        <v>12392.46</v>
      </c>
      <c r="AL302" s="279">
        <f t="shared" si="93"/>
        <v>12392.46</v>
      </c>
      <c r="AM302" s="279">
        <f t="shared" si="93"/>
        <v>12392.46</v>
      </c>
      <c r="AN302" s="279">
        <f t="shared" si="93"/>
        <v>12392.46</v>
      </c>
      <c r="AO302" s="279">
        <f t="shared" si="93"/>
        <v>12392.46</v>
      </c>
      <c r="AP302" s="279">
        <f t="shared" si="93"/>
        <v>12392.46</v>
      </c>
      <c r="AQ302" s="279">
        <f t="shared" si="93"/>
        <v>12392.46</v>
      </c>
      <c r="AR302" s="279">
        <f t="shared" si="92"/>
        <v>12531.14</v>
      </c>
      <c r="AS302" s="279">
        <f t="shared" si="92"/>
        <v>12669.81</v>
      </c>
      <c r="AT302" s="279">
        <f t="shared" si="92"/>
        <v>12669.81</v>
      </c>
      <c r="AU302" s="280">
        <f t="shared" si="89"/>
        <v>149402.9</v>
      </c>
      <c r="AV302" s="280">
        <f t="shared" si="86"/>
        <v>12669.81</v>
      </c>
      <c r="AW302" s="280">
        <f t="shared" si="86"/>
        <v>12669.81</v>
      </c>
      <c r="AX302" s="280">
        <f t="shared" si="86"/>
        <v>12669.81</v>
      </c>
      <c r="AY302" s="280">
        <f t="shared" ref="AY302:AY365" si="98">ROUND(T302*$B302/12,2)</f>
        <v>12669.81</v>
      </c>
      <c r="AZ302" s="280">
        <f t="shared" si="95"/>
        <v>12669.81</v>
      </c>
      <c r="BA302" s="280">
        <f t="shared" si="96"/>
        <v>12669.81</v>
      </c>
      <c r="BB302" s="280">
        <f t="shared" si="97"/>
        <v>12669.81</v>
      </c>
      <c r="BC302" s="280">
        <f t="shared" si="94"/>
        <v>12669.81</v>
      </c>
      <c r="BD302" s="280">
        <f t="shared" si="94"/>
        <v>12669.81</v>
      </c>
      <c r="BE302" s="280">
        <f t="shared" si="94"/>
        <v>12669.81</v>
      </c>
      <c r="BF302" s="280">
        <f t="shared" si="91"/>
        <v>12669.81</v>
      </c>
      <c r="BG302" s="280">
        <f t="shared" si="91"/>
        <v>12669.81</v>
      </c>
      <c r="BH302" s="280">
        <f t="shared" si="91"/>
        <v>12669.81</v>
      </c>
      <c r="BI302" s="280">
        <f t="shared" si="91"/>
        <v>12669.81</v>
      </c>
      <c r="BJ302" s="280">
        <f t="shared" si="91"/>
        <v>12669.81</v>
      </c>
      <c r="BK302" s="280">
        <f t="shared" si="91"/>
        <v>12669.81</v>
      </c>
      <c r="BL302" s="279">
        <f t="shared" si="90"/>
        <v>152037.72</v>
      </c>
    </row>
    <row r="303" spans="1:64" x14ac:dyDescent="0.25">
      <c r="A303" s="268" t="s">
        <v>331</v>
      </c>
      <c r="B303" s="175">
        <v>5.5500000000000001E-2</v>
      </c>
      <c r="C303" s="175">
        <v>5.5500000000000001E-2</v>
      </c>
      <c r="D303" s="272">
        <v>5729889.9900000002</v>
      </c>
      <c r="E303" s="272">
        <v>5729889.9900000002</v>
      </c>
      <c r="F303" s="272">
        <v>5729889.9900000002</v>
      </c>
      <c r="G303" s="272">
        <v>5729889.9900000002</v>
      </c>
      <c r="H303" s="272">
        <v>5729889.9900000002</v>
      </c>
      <c r="I303" s="272">
        <v>5729889.9900000002</v>
      </c>
      <c r="J303" s="272">
        <v>5729889.9900000002</v>
      </c>
      <c r="K303" s="272">
        <v>5729889.9900000002</v>
      </c>
      <c r="L303" s="272">
        <v>5755524.4249999998</v>
      </c>
      <c r="M303" s="272">
        <v>5835848.085</v>
      </c>
      <c r="N303" s="272">
        <v>5890537.3100000005</v>
      </c>
      <c r="O303" s="272">
        <v>5890537.3100000005</v>
      </c>
      <c r="P303" s="272">
        <f t="shared" si="87"/>
        <v>69211567.050000012</v>
      </c>
      <c r="Q303" s="272">
        <v>5890537.3100000005</v>
      </c>
      <c r="R303" s="272">
        <v>5890537.3100000005</v>
      </c>
      <c r="S303" s="272">
        <v>5890537.3100000005</v>
      </c>
      <c r="T303" s="272">
        <v>5890537.3100000005</v>
      </c>
      <c r="U303" s="272">
        <v>5890537.3100000005</v>
      </c>
      <c r="V303" s="272">
        <v>5890537.3100000005</v>
      </c>
      <c r="W303" s="272">
        <v>5890537.3100000005</v>
      </c>
      <c r="X303" s="272">
        <v>5890537.3100000005</v>
      </c>
      <c r="Y303" s="272">
        <v>5890537.3100000005</v>
      </c>
      <c r="Z303" s="272">
        <v>5890537.3100000005</v>
      </c>
      <c r="AA303" s="272">
        <v>5890537.3100000005</v>
      </c>
      <c r="AB303" s="272">
        <v>5890537.3100000005</v>
      </c>
      <c r="AC303" s="272">
        <v>5890537.3100000005</v>
      </c>
      <c r="AD303" s="272">
        <v>5890537.3100000005</v>
      </c>
      <c r="AE303" s="272">
        <v>5890537.3100000005</v>
      </c>
      <c r="AF303" s="272">
        <v>6304677.4250000007</v>
      </c>
      <c r="AG303" s="170">
        <f t="shared" si="88"/>
        <v>71100587.835000023</v>
      </c>
      <c r="AI303" s="279">
        <f t="shared" si="93"/>
        <v>26500.74</v>
      </c>
      <c r="AJ303" s="279">
        <f t="shared" si="93"/>
        <v>26500.74</v>
      </c>
      <c r="AK303" s="279">
        <f t="shared" si="93"/>
        <v>26500.74</v>
      </c>
      <c r="AL303" s="279">
        <f t="shared" si="93"/>
        <v>26500.74</v>
      </c>
      <c r="AM303" s="279">
        <f t="shared" si="93"/>
        <v>26500.74</v>
      </c>
      <c r="AN303" s="279">
        <f t="shared" si="93"/>
        <v>26500.74</v>
      </c>
      <c r="AO303" s="279">
        <f t="shared" si="93"/>
        <v>26500.74</v>
      </c>
      <c r="AP303" s="279">
        <f t="shared" si="93"/>
        <v>26500.74</v>
      </c>
      <c r="AQ303" s="279">
        <f t="shared" si="93"/>
        <v>26619.3</v>
      </c>
      <c r="AR303" s="279">
        <f t="shared" si="92"/>
        <v>26990.799999999999</v>
      </c>
      <c r="AS303" s="279">
        <f t="shared" si="92"/>
        <v>27243.74</v>
      </c>
      <c r="AT303" s="279">
        <f t="shared" si="92"/>
        <v>27243.74</v>
      </c>
      <c r="AU303" s="280">
        <f t="shared" si="89"/>
        <v>320103.49999999994</v>
      </c>
      <c r="AV303" s="280">
        <f t="shared" ref="AV303:AY366" si="99">ROUND(Q303*$B303/12,2)</f>
        <v>27243.74</v>
      </c>
      <c r="AW303" s="280">
        <f t="shared" si="99"/>
        <v>27243.74</v>
      </c>
      <c r="AX303" s="280">
        <f t="shared" si="99"/>
        <v>27243.74</v>
      </c>
      <c r="AY303" s="280">
        <f t="shared" si="98"/>
        <v>27243.74</v>
      </c>
      <c r="AZ303" s="280">
        <f t="shared" si="95"/>
        <v>27243.74</v>
      </c>
      <c r="BA303" s="280">
        <f t="shared" si="96"/>
        <v>27243.74</v>
      </c>
      <c r="BB303" s="280">
        <f t="shared" si="97"/>
        <v>27243.74</v>
      </c>
      <c r="BC303" s="280">
        <f t="shared" si="94"/>
        <v>27243.74</v>
      </c>
      <c r="BD303" s="280">
        <f t="shared" si="94"/>
        <v>27243.74</v>
      </c>
      <c r="BE303" s="280">
        <f t="shared" si="94"/>
        <v>27243.74</v>
      </c>
      <c r="BF303" s="280">
        <f t="shared" si="91"/>
        <v>27243.74</v>
      </c>
      <c r="BG303" s="280">
        <f t="shared" si="91"/>
        <v>27243.74</v>
      </c>
      <c r="BH303" s="280">
        <f t="shared" si="91"/>
        <v>27243.74</v>
      </c>
      <c r="BI303" s="280">
        <f t="shared" si="91"/>
        <v>27243.74</v>
      </c>
      <c r="BJ303" s="280">
        <f t="shared" si="91"/>
        <v>27243.74</v>
      </c>
      <c r="BK303" s="280">
        <f t="shared" si="91"/>
        <v>29159.13</v>
      </c>
      <c r="BL303" s="279">
        <f t="shared" si="90"/>
        <v>328840.26999999996</v>
      </c>
    </row>
    <row r="304" spans="1:64" x14ac:dyDescent="0.25">
      <c r="A304" s="268" t="s">
        <v>332</v>
      </c>
      <c r="B304" s="175">
        <v>3.9799999999999995E-2</v>
      </c>
      <c r="C304" s="175">
        <v>3.9799999999999995E-2</v>
      </c>
      <c r="D304" s="272">
        <v>2878544.14</v>
      </c>
      <c r="E304" s="272">
        <v>2878544.14</v>
      </c>
      <c r="F304" s="272">
        <v>2878544.14</v>
      </c>
      <c r="G304" s="272">
        <v>2878544.14</v>
      </c>
      <c r="H304" s="272">
        <v>2878544.14</v>
      </c>
      <c r="I304" s="272">
        <v>2878544.14</v>
      </c>
      <c r="J304" s="272">
        <v>2878544.14</v>
      </c>
      <c r="K304" s="272">
        <v>2878544.14</v>
      </c>
      <c r="L304" s="272">
        <v>2927452.68</v>
      </c>
      <c r="M304" s="272">
        <v>3075100.6100000003</v>
      </c>
      <c r="N304" s="272">
        <v>3173840</v>
      </c>
      <c r="O304" s="272">
        <v>3173840</v>
      </c>
      <c r="P304" s="272">
        <f t="shared" si="87"/>
        <v>35378586.409999996</v>
      </c>
      <c r="Q304" s="272">
        <v>3173840</v>
      </c>
      <c r="R304" s="272">
        <v>3173840</v>
      </c>
      <c r="S304" s="272">
        <v>3173840</v>
      </c>
      <c r="T304" s="272">
        <v>3173840</v>
      </c>
      <c r="U304" s="272">
        <v>3173840</v>
      </c>
      <c r="V304" s="272">
        <v>3173840</v>
      </c>
      <c r="W304" s="272">
        <v>3173840</v>
      </c>
      <c r="X304" s="272">
        <v>3173840</v>
      </c>
      <c r="Y304" s="272">
        <v>3173840</v>
      </c>
      <c r="Z304" s="272">
        <v>3173840</v>
      </c>
      <c r="AA304" s="272">
        <v>3173840</v>
      </c>
      <c r="AB304" s="272">
        <v>3173840</v>
      </c>
      <c r="AC304" s="272">
        <v>3173840</v>
      </c>
      <c r="AD304" s="272">
        <v>3173840</v>
      </c>
      <c r="AE304" s="272">
        <v>3173840</v>
      </c>
      <c r="AF304" s="272">
        <v>3173840</v>
      </c>
      <c r="AG304" s="170">
        <f t="shared" si="88"/>
        <v>38086080</v>
      </c>
      <c r="AI304" s="279">
        <f t="shared" si="93"/>
        <v>9547.17</v>
      </c>
      <c r="AJ304" s="279">
        <f t="shared" si="93"/>
        <v>9547.17</v>
      </c>
      <c r="AK304" s="279">
        <f t="shared" si="93"/>
        <v>9547.17</v>
      </c>
      <c r="AL304" s="279">
        <f t="shared" si="93"/>
        <v>9547.17</v>
      </c>
      <c r="AM304" s="279">
        <f t="shared" si="93"/>
        <v>9547.17</v>
      </c>
      <c r="AN304" s="279">
        <f t="shared" si="93"/>
        <v>9547.17</v>
      </c>
      <c r="AO304" s="279">
        <f t="shared" si="93"/>
        <v>9547.17</v>
      </c>
      <c r="AP304" s="279">
        <f t="shared" si="93"/>
        <v>9547.17</v>
      </c>
      <c r="AQ304" s="279">
        <f t="shared" si="93"/>
        <v>9709.3799999999992</v>
      </c>
      <c r="AR304" s="279">
        <f t="shared" si="92"/>
        <v>10199.08</v>
      </c>
      <c r="AS304" s="279">
        <f t="shared" si="92"/>
        <v>10526.57</v>
      </c>
      <c r="AT304" s="279">
        <f t="shared" si="92"/>
        <v>10526.57</v>
      </c>
      <c r="AU304" s="280">
        <f t="shared" si="89"/>
        <v>117338.96000000002</v>
      </c>
      <c r="AV304" s="280">
        <f t="shared" si="99"/>
        <v>10526.57</v>
      </c>
      <c r="AW304" s="280">
        <f t="shared" si="99"/>
        <v>10526.57</v>
      </c>
      <c r="AX304" s="280">
        <f t="shared" si="99"/>
        <v>10526.57</v>
      </c>
      <c r="AY304" s="280">
        <f t="shared" si="98"/>
        <v>10526.57</v>
      </c>
      <c r="AZ304" s="280">
        <f t="shared" si="95"/>
        <v>10526.57</v>
      </c>
      <c r="BA304" s="280">
        <f t="shared" si="96"/>
        <v>10526.57</v>
      </c>
      <c r="BB304" s="280">
        <f t="shared" si="97"/>
        <v>10526.57</v>
      </c>
      <c r="BC304" s="280">
        <f t="shared" si="94"/>
        <v>10526.57</v>
      </c>
      <c r="BD304" s="280">
        <f t="shared" si="94"/>
        <v>10526.57</v>
      </c>
      <c r="BE304" s="280">
        <f t="shared" si="94"/>
        <v>10526.57</v>
      </c>
      <c r="BF304" s="280">
        <f t="shared" si="91"/>
        <v>10526.57</v>
      </c>
      <c r="BG304" s="280">
        <f t="shared" si="91"/>
        <v>10526.57</v>
      </c>
      <c r="BH304" s="280">
        <f t="shared" si="91"/>
        <v>10526.57</v>
      </c>
      <c r="BI304" s="280">
        <f t="shared" si="91"/>
        <v>10526.57</v>
      </c>
      <c r="BJ304" s="280">
        <f t="shared" si="91"/>
        <v>10526.57</v>
      </c>
      <c r="BK304" s="280">
        <f t="shared" si="91"/>
        <v>10526.57</v>
      </c>
      <c r="BL304" s="279">
        <f t="shared" si="90"/>
        <v>126318.84000000003</v>
      </c>
    </row>
    <row r="305" spans="1:64" x14ac:dyDescent="0.25">
      <c r="A305" s="268" t="s">
        <v>333</v>
      </c>
      <c r="B305" s="175">
        <v>4.02E-2</v>
      </c>
      <c r="C305" s="175">
        <v>4.02E-2</v>
      </c>
      <c r="D305" s="272">
        <v>3735415.51</v>
      </c>
      <c r="E305" s="272">
        <v>3735415.51</v>
      </c>
      <c r="F305" s="272">
        <v>3735415.51</v>
      </c>
      <c r="G305" s="272">
        <v>3735415.51</v>
      </c>
      <c r="H305" s="272">
        <v>3735415.51</v>
      </c>
      <c r="I305" s="272">
        <v>3735415.51</v>
      </c>
      <c r="J305" s="272">
        <v>3735415.51</v>
      </c>
      <c r="K305" s="272">
        <v>3735415.51</v>
      </c>
      <c r="L305" s="272">
        <v>3735415.51</v>
      </c>
      <c r="M305" s="272">
        <v>3735415.51</v>
      </c>
      <c r="N305" s="272">
        <v>3735415.51</v>
      </c>
      <c r="O305" s="272">
        <v>3735415.51</v>
      </c>
      <c r="P305" s="272">
        <f t="shared" si="87"/>
        <v>44824986.119999982</v>
      </c>
      <c r="Q305" s="272">
        <v>3735415.51</v>
      </c>
      <c r="R305" s="272">
        <v>3735415.51</v>
      </c>
      <c r="S305" s="272">
        <v>3735415.51</v>
      </c>
      <c r="T305" s="272">
        <v>3735415.51</v>
      </c>
      <c r="U305" s="272">
        <v>3735415.51</v>
      </c>
      <c r="V305" s="272">
        <v>3735415.51</v>
      </c>
      <c r="W305" s="272">
        <v>3735415.51</v>
      </c>
      <c r="X305" s="272">
        <v>3735415.51</v>
      </c>
      <c r="Y305" s="272">
        <v>3735415.51</v>
      </c>
      <c r="Z305" s="272">
        <v>3735415.51</v>
      </c>
      <c r="AA305" s="272">
        <v>3735415.51</v>
      </c>
      <c r="AB305" s="272">
        <v>3735415.51</v>
      </c>
      <c r="AC305" s="272">
        <v>3735415.51</v>
      </c>
      <c r="AD305" s="272">
        <v>3735415.51</v>
      </c>
      <c r="AE305" s="272">
        <v>3735415.51</v>
      </c>
      <c r="AF305" s="272">
        <v>3735415.51</v>
      </c>
      <c r="AG305" s="170">
        <f t="shared" si="88"/>
        <v>44824986.119999982</v>
      </c>
      <c r="AI305" s="279">
        <f t="shared" si="93"/>
        <v>12513.64</v>
      </c>
      <c r="AJ305" s="279">
        <f t="shared" si="93"/>
        <v>12513.64</v>
      </c>
      <c r="AK305" s="279">
        <f t="shared" si="93"/>
        <v>12513.64</v>
      </c>
      <c r="AL305" s="279">
        <f t="shared" si="93"/>
        <v>12513.64</v>
      </c>
      <c r="AM305" s="279">
        <f t="shared" si="93"/>
        <v>12513.64</v>
      </c>
      <c r="AN305" s="279">
        <f t="shared" si="93"/>
        <v>12513.64</v>
      </c>
      <c r="AO305" s="279">
        <f t="shared" si="93"/>
        <v>12513.64</v>
      </c>
      <c r="AP305" s="279">
        <f t="shared" si="93"/>
        <v>12513.64</v>
      </c>
      <c r="AQ305" s="279">
        <f t="shared" si="93"/>
        <v>12513.64</v>
      </c>
      <c r="AR305" s="279">
        <f t="shared" si="92"/>
        <v>12513.64</v>
      </c>
      <c r="AS305" s="279">
        <f t="shared" si="92"/>
        <v>12513.64</v>
      </c>
      <c r="AT305" s="279">
        <f t="shared" si="92"/>
        <v>12513.64</v>
      </c>
      <c r="AU305" s="280">
        <f t="shared" si="89"/>
        <v>150163.68</v>
      </c>
      <c r="AV305" s="280">
        <f t="shared" si="99"/>
        <v>12513.64</v>
      </c>
      <c r="AW305" s="280">
        <f t="shared" si="99"/>
        <v>12513.64</v>
      </c>
      <c r="AX305" s="280">
        <f t="shared" si="99"/>
        <v>12513.64</v>
      </c>
      <c r="AY305" s="280">
        <f t="shared" si="98"/>
        <v>12513.64</v>
      </c>
      <c r="AZ305" s="280">
        <f t="shared" si="95"/>
        <v>12513.64</v>
      </c>
      <c r="BA305" s="280">
        <f t="shared" si="96"/>
        <v>12513.64</v>
      </c>
      <c r="BB305" s="280">
        <f t="shared" si="97"/>
        <v>12513.64</v>
      </c>
      <c r="BC305" s="280">
        <f t="shared" si="94"/>
        <v>12513.64</v>
      </c>
      <c r="BD305" s="280">
        <f t="shared" si="94"/>
        <v>12513.64</v>
      </c>
      <c r="BE305" s="280">
        <f t="shared" si="94"/>
        <v>12513.64</v>
      </c>
      <c r="BF305" s="280">
        <f t="shared" si="91"/>
        <v>12513.64</v>
      </c>
      <c r="BG305" s="280">
        <f t="shared" si="91"/>
        <v>12513.64</v>
      </c>
      <c r="BH305" s="280">
        <f t="shared" si="91"/>
        <v>12513.64</v>
      </c>
      <c r="BI305" s="280">
        <f t="shared" si="91"/>
        <v>12513.64</v>
      </c>
      <c r="BJ305" s="280">
        <f t="shared" si="91"/>
        <v>12513.64</v>
      </c>
      <c r="BK305" s="280">
        <f t="shared" si="91"/>
        <v>12513.64</v>
      </c>
      <c r="BL305" s="279">
        <f t="shared" si="90"/>
        <v>150163.68</v>
      </c>
    </row>
    <row r="306" spans="1:64" x14ac:dyDescent="0.25">
      <c r="A306" s="268" t="s">
        <v>334</v>
      </c>
      <c r="B306" s="175">
        <v>4.0799999999999996E-2</v>
      </c>
      <c r="C306" s="175">
        <v>4.0799999999999996E-2</v>
      </c>
      <c r="D306" s="272">
        <v>3741003.46</v>
      </c>
      <c r="E306" s="272">
        <v>3741003.46</v>
      </c>
      <c r="F306" s="272">
        <v>3741003.46</v>
      </c>
      <c r="G306" s="272">
        <v>3741003.46</v>
      </c>
      <c r="H306" s="272">
        <v>3741003.46</v>
      </c>
      <c r="I306" s="272">
        <v>3741003.46</v>
      </c>
      <c r="J306" s="272">
        <v>3741003.46</v>
      </c>
      <c r="K306" s="272">
        <v>3741003.46</v>
      </c>
      <c r="L306" s="272">
        <v>3741003.46</v>
      </c>
      <c r="M306" s="272">
        <v>3741003.46</v>
      </c>
      <c r="N306" s="272">
        <v>3741003.46</v>
      </c>
      <c r="O306" s="272">
        <v>3741003.46</v>
      </c>
      <c r="P306" s="272">
        <f t="shared" si="87"/>
        <v>44892041.520000003</v>
      </c>
      <c r="Q306" s="272">
        <v>3741003.46</v>
      </c>
      <c r="R306" s="272">
        <v>3741003.46</v>
      </c>
      <c r="S306" s="272">
        <v>3741003.46</v>
      </c>
      <c r="T306" s="272">
        <v>3741003.46</v>
      </c>
      <c r="U306" s="272">
        <v>3741003.46</v>
      </c>
      <c r="V306" s="272">
        <v>3741003.46</v>
      </c>
      <c r="W306" s="272">
        <v>3741003.46</v>
      </c>
      <c r="X306" s="272">
        <v>3741003.46</v>
      </c>
      <c r="Y306" s="272">
        <v>3741003.46</v>
      </c>
      <c r="Z306" s="272">
        <v>3741003.46</v>
      </c>
      <c r="AA306" s="272">
        <v>3741003.46</v>
      </c>
      <c r="AB306" s="272">
        <v>3741003.46</v>
      </c>
      <c r="AC306" s="272">
        <v>3741003.46</v>
      </c>
      <c r="AD306" s="272">
        <v>3741003.46</v>
      </c>
      <c r="AE306" s="272">
        <v>3741003.46</v>
      </c>
      <c r="AF306" s="272">
        <v>3741003.46</v>
      </c>
      <c r="AG306" s="170">
        <f t="shared" si="88"/>
        <v>44892041.520000003</v>
      </c>
      <c r="AI306" s="279">
        <f t="shared" si="93"/>
        <v>12719.41</v>
      </c>
      <c r="AJ306" s="279">
        <f t="shared" si="93"/>
        <v>12719.41</v>
      </c>
      <c r="AK306" s="279">
        <f t="shared" si="93"/>
        <v>12719.41</v>
      </c>
      <c r="AL306" s="279">
        <f t="shared" si="93"/>
        <v>12719.41</v>
      </c>
      <c r="AM306" s="279">
        <f t="shared" si="93"/>
        <v>12719.41</v>
      </c>
      <c r="AN306" s="279">
        <f t="shared" si="93"/>
        <v>12719.41</v>
      </c>
      <c r="AO306" s="279">
        <f t="shared" si="93"/>
        <v>12719.41</v>
      </c>
      <c r="AP306" s="279">
        <f t="shared" si="93"/>
        <v>12719.41</v>
      </c>
      <c r="AQ306" s="279">
        <f t="shared" si="93"/>
        <v>12719.41</v>
      </c>
      <c r="AR306" s="279">
        <f t="shared" si="92"/>
        <v>12719.41</v>
      </c>
      <c r="AS306" s="279">
        <f t="shared" si="92"/>
        <v>12719.41</v>
      </c>
      <c r="AT306" s="279">
        <f t="shared" si="92"/>
        <v>12719.41</v>
      </c>
      <c r="AU306" s="280">
        <f t="shared" si="89"/>
        <v>152632.92000000001</v>
      </c>
      <c r="AV306" s="280">
        <f t="shared" si="99"/>
        <v>12719.41</v>
      </c>
      <c r="AW306" s="280">
        <f t="shared" si="99"/>
        <v>12719.41</v>
      </c>
      <c r="AX306" s="280">
        <f t="shared" si="99"/>
        <v>12719.41</v>
      </c>
      <c r="AY306" s="280">
        <f t="shared" si="98"/>
        <v>12719.41</v>
      </c>
      <c r="AZ306" s="280">
        <f t="shared" si="95"/>
        <v>12719.41</v>
      </c>
      <c r="BA306" s="280">
        <f t="shared" si="96"/>
        <v>12719.41</v>
      </c>
      <c r="BB306" s="280">
        <f t="shared" si="97"/>
        <v>12719.41</v>
      </c>
      <c r="BC306" s="280">
        <f t="shared" si="94"/>
        <v>12719.41</v>
      </c>
      <c r="BD306" s="280">
        <f t="shared" si="94"/>
        <v>12719.41</v>
      </c>
      <c r="BE306" s="280">
        <f t="shared" si="94"/>
        <v>12719.41</v>
      </c>
      <c r="BF306" s="280">
        <f t="shared" si="91"/>
        <v>12719.41</v>
      </c>
      <c r="BG306" s="280">
        <f t="shared" si="91"/>
        <v>12719.41</v>
      </c>
      <c r="BH306" s="280">
        <f t="shared" si="91"/>
        <v>12719.41</v>
      </c>
      <c r="BI306" s="280">
        <f t="shared" si="91"/>
        <v>12719.41</v>
      </c>
      <c r="BJ306" s="280">
        <f t="shared" si="91"/>
        <v>12719.41</v>
      </c>
      <c r="BK306" s="280">
        <f t="shared" si="91"/>
        <v>12719.41</v>
      </c>
      <c r="BL306" s="279">
        <f t="shared" si="90"/>
        <v>152632.92000000001</v>
      </c>
    </row>
    <row r="307" spans="1:64" x14ac:dyDescent="0.25">
      <c r="A307" s="268" t="s">
        <v>335</v>
      </c>
      <c r="B307" s="175">
        <v>4.0399999999999998E-2</v>
      </c>
      <c r="C307" s="175">
        <v>4.0399999999999998E-2</v>
      </c>
      <c r="D307" s="272">
        <v>5069346.8499999996</v>
      </c>
      <c r="E307" s="272">
        <v>5069346.8499999996</v>
      </c>
      <c r="F307" s="272">
        <v>5069346.8499999996</v>
      </c>
      <c r="G307" s="272">
        <v>5069346.8499999996</v>
      </c>
      <c r="H307" s="272">
        <v>5069346.8499999996</v>
      </c>
      <c r="I307" s="272">
        <v>5069346.8499999996</v>
      </c>
      <c r="J307" s="272">
        <v>5069346.8499999996</v>
      </c>
      <c r="K307" s="272">
        <v>5069346.8499999996</v>
      </c>
      <c r="L307" s="272">
        <v>5069346.8499999996</v>
      </c>
      <c r="M307" s="272">
        <v>5069346.8499999996</v>
      </c>
      <c r="N307" s="272">
        <v>5069346.8499999996</v>
      </c>
      <c r="O307" s="272">
        <v>5069346.8499999996</v>
      </c>
      <c r="P307" s="272">
        <f t="shared" si="87"/>
        <v>60832162.20000001</v>
      </c>
      <c r="Q307" s="272">
        <v>5069346.8499999996</v>
      </c>
      <c r="R307" s="272">
        <v>5069346.8499999996</v>
      </c>
      <c r="S307" s="272">
        <v>5069346.8499999996</v>
      </c>
      <c r="T307" s="272">
        <v>5069346.8499999996</v>
      </c>
      <c r="U307" s="272">
        <v>5069346.8499999996</v>
      </c>
      <c r="V307" s="272">
        <v>5069346.8499999996</v>
      </c>
      <c r="W307" s="272">
        <v>5069346.8499999996</v>
      </c>
      <c r="X307" s="272">
        <v>5069346.8499999996</v>
      </c>
      <c r="Y307" s="272">
        <v>5069346.8499999996</v>
      </c>
      <c r="Z307" s="272">
        <v>5069346.8499999996</v>
      </c>
      <c r="AA307" s="272">
        <v>5069346.8499999996</v>
      </c>
      <c r="AB307" s="272">
        <v>5069346.8499999996</v>
      </c>
      <c r="AC307" s="272">
        <v>5069346.8499999996</v>
      </c>
      <c r="AD307" s="272">
        <v>5069346.8499999996</v>
      </c>
      <c r="AE307" s="272">
        <v>5069346.8499999996</v>
      </c>
      <c r="AF307" s="272">
        <v>5069346.8499999996</v>
      </c>
      <c r="AG307" s="170">
        <f t="shared" si="88"/>
        <v>60832162.20000001</v>
      </c>
      <c r="AI307" s="279">
        <f t="shared" si="93"/>
        <v>17066.8</v>
      </c>
      <c r="AJ307" s="279">
        <f t="shared" si="93"/>
        <v>17066.8</v>
      </c>
      <c r="AK307" s="279">
        <f t="shared" si="93"/>
        <v>17066.8</v>
      </c>
      <c r="AL307" s="279">
        <f t="shared" si="93"/>
        <v>17066.8</v>
      </c>
      <c r="AM307" s="279">
        <f t="shared" si="93"/>
        <v>17066.8</v>
      </c>
      <c r="AN307" s="279">
        <f t="shared" si="93"/>
        <v>17066.8</v>
      </c>
      <c r="AO307" s="279">
        <f t="shared" si="93"/>
        <v>17066.8</v>
      </c>
      <c r="AP307" s="279">
        <f t="shared" si="93"/>
        <v>17066.8</v>
      </c>
      <c r="AQ307" s="279">
        <f t="shared" si="93"/>
        <v>17066.8</v>
      </c>
      <c r="AR307" s="279">
        <f t="shared" si="92"/>
        <v>17066.8</v>
      </c>
      <c r="AS307" s="279">
        <f t="shared" si="92"/>
        <v>17066.8</v>
      </c>
      <c r="AT307" s="279">
        <f t="shared" si="92"/>
        <v>17066.8</v>
      </c>
      <c r="AU307" s="280">
        <f t="shared" si="89"/>
        <v>204801.59999999995</v>
      </c>
      <c r="AV307" s="280">
        <f t="shared" si="99"/>
        <v>17066.8</v>
      </c>
      <c r="AW307" s="280">
        <f t="shared" si="99"/>
        <v>17066.8</v>
      </c>
      <c r="AX307" s="280">
        <f t="shared" si="99"/>
        <v>17066.8</v>
      </c>
      <c r="AY307" s="280">
        <f t="shared" si="98"/>
        <v>17066.8</v>
      </c>
      <c r="AZ307" s="280">
        <f t="shared" si="95"/>
        <v>17066.8</v>
      </c>
      <c r="BA307" s="280">
        <f t="shared" si="96"/>
        <v>17066.8</v>
      </c>
      <c r="BB307" s="280">
        <f t="shared" si="97"/>
        <v>17066.8</v>
      </c>
      <c r="BC307" s="280">
        <f t="shared" si="94"/>
        <v>17066.8</v>
      </c>
      <c r="BD307" s="280">
        <f t="shared" si="94"/>
        <v>17066.8</v>
      </c>
      <c r="BE307" s="280">
        <f t="shared" si="94"/>
        <v>17066.8</v>
      </c>
      <c r="BF307" s="280">
        <f t="shared" si="91"/>
        <v>17066.8</v>
      </c>
      <c r="BG307" s="280">
        <f t="shared" si="91"/>
        <v>17066.8</v>
      </c>
      <c r="BH307" s="280">
        <f t="shared" si="91"/>
        <v>17066.8</v>
      </c>
      <c r="BI307" s="280">
        <f t="shared" si="91"/>
        <v>17066.8</v>
      </c>
      <c r="BJ307" s="280">
        <f t="shared" si="91"/>
        <v>17066.8</v>
      </c>
      <c r="BK307" s="280">
        <f t="shared" si="91"/>
        <v>17066.8</v>
      </c>
      <c r="BL307" s="279">
        <f t="shared" si="90"/>
        <v>204801.59999999995</v>
      </c>
    </row>
    <row r="308" spans="1:64" x14ac:dyDescent="0.25">
      <c r="A308" s="268" t="s">
        <v>336</v>
      </c>
      <c r="B308" s="175">
        <v>2.7699999999999999E-2</v>
      </c>
      <c r="C308" s="175">
        <v>2.7699999999999999E-2</v>
      </c>
      <c r="D308" s="272">
        <v>5572385.96</v>
      </c>
      <c r="E308" s="272">
        <v>5572385.96</v>
      </c>
      <c r="F308" s="272">
        <v>5572385.96</v>
      </c>
      <c r="G308" s="272">
        <v>5572385.96</v>
      </c>
      <c r="H308" s="272">
        <v>5572385.96</v>
      </c>
      <c r="I308" s="272">
        <v>5572385.96</v>
      </c>
      <c r="J308" s="272">
        <v>5572385.96</v>
      </c>
      <c r="K308" s="272">
        <v>5572385.96</v>
      </c>
      <c r="L308" s="272">
        <v>5572385.96</v>
      </c>
      <c r="M308" s="272">
        <v>5572385.96</v>
      </c>
      <c r="N308" s="272">
        <v>5572385.96</v>
      </c>
      <c r="O308" s="272">
        <v>5572385.96</v>
      </c>
      <c r="P308" s="272">
        <f t="shared" si="87"/>
        <v>66868631.520000003</v>
      </c>
      <c r="Q308" s="272">
        <v>5572385.96</v>
      </c>
      <c r="R308" s="272">
        <v>5572385.96</v>
      </c>
      <c r="S308" s="272">
        <v>5572385.96</v>
      </c>
      <c r="T308" s="272">
        <v>5572385.96</v>
      </c>
      <c r="U308" s="272">
        <v>5572385.96</v>
      </c>
      <c r="V308" s="272">
        <v>5572385.96</v>
      </c>
      <c r="W308" s="272">
        <v>5572385.96</v>
      </c>
      <c r="X308" s="272">
        <v>5572385.96</v>
      </c>
      <c r="Y308" s="272">
        <v>5572385.96</v>
      </c>
      <c r="Z308" s="272">
        <v>5572385.96</v>
      </c>
      <c r="AA308" s="272">
        <v>5572385.96</v>
      </c>
      <c r="AB308" s="272">
        <v>5572385.96</v>
      </c>
      <c r="AC308" s="272">
        <v>5572385.96</v>
      </c>
      <c r="AD308" s="272">
        <v>5572385.96</v>
      </c>
      <c r="AE308" s="272">
        <v>5572385.96</v>
      </c>
      <c r="AF308" s="272">
        <v>5572385.96</v>
      </c>
      <c r="AG308" s="170">
        <f t="shared" si="88"/>
        <v>66868631.520000003</v>
      </c>
      <c r="AI308" s="279">
        <f t="shared" si="93"/>
        <v>12862.92</v>
      </c>
      <c r="AJ308" s="279">
        <f t="shared" si="93"/>
        <v>12862.92</v>
      </c>
      <c r="AK308" s="279">
        <f t="shared" si="93"/>
        <v>12862.92</v>
      </c>
      <c r="AL308" s="279">
        <f t="shared" si="93"/>
        <v>12862.92</v>
      </c>
      <c r="AM308" s="279">
        <f t="shared" si="93"/>
        <v>12862.92</v>
      </c>
      <c r="AN308" s="279">
        <f t="shared" si="93"/>
        <v>12862.92</v>
      </c>
      <c r="AO308" s="279">
        <f t="shared" si="93"/>
        <v>12862.92</v>
      </c>
      <c r="AP308" s="279">
        <f t="shared" si="93"/>
        <v>12862.92</v>
      </c>
      <c r="AQ308" s="279">
        <f t="shared" si="93"/>
        <v>12862.92</v>
      </c>
      <c r="AR308" s="279">
        <f t="shared" si="92"/>
        <v>12862.92</v>
      </c>
      <c r="AS308" s="279">
        <f t="shared" si="92"/>
        <v>12862.92</v>
      </c>
      <c r="AT308" s="279">
        <f t="shared" si="92"/>
        <v>12862.92</v>
      </c>
      <c r="AU308" s="280">
        <f t="shared" si="89"/>
        <v>154355.04</v>
      </c>
      <c r="AV308" s="280">
        <f t="shared" si="99"/>
        <v>12862.92</v>
      </c>
      <c r="AW308" s="280">
        <f t="shared" si="99"/>
        <v>12862.92</v>
      </c>
      <c r="AX308" s="280">
        <f t="shared" si="99"/>
        <v>12862.92</v>
      </c>
      <c r="AY308" s="280">
        <f t="shared" si="98"/>
        <v>12862.92</v>
      </c>
      <c r="AZ308" s="280">
        <f t="shared" si="95"/>
        <v>12862.92</v>
      </c>
      <c r="BA308" s="280">
        <f t="shared" si="96"/>
        <v>12862.92</v>
      </c>
      <c r="BB308" s="280">
        <f t="shared" si="97"/>
        <v>12862.92</v>
      </c>
      <c r="BC308" s="280">
        <f t="shared" si="94"/>
        <v>12862.92</v>
      </c>
      <c r="BD308" s="280">
        <f t="shared" si="94"/>
        <v>12862.92</v>
      </c>
      <c r="BE308" s="280">
        <f t="shared" si="94"/>
        <v>12862.92</v>
      </c>
      <c r="BF308" s="280">
        <f t="shared" si="91"/>
        <v>12862.92</v>
      </c>
      <c r="BG308" s="280">
        <f t="shared" si="91"/>
        <v>12862.92</v>
      </c>
      <c r="BH308" s="280">
        <f t="shared" si="91"/>
        <v>12862.92</v>
      </c>
      <c r="BI308" s="280">
        <f t="shared" si="91"/>
        <v>12862.92</v>
      </c>
      <c r="BJ308" s="280">
        <f t="shared" si="91"/>
        <v>12862.92</v>
      </c>
      <c r="BK308" s="280">
        <f t="shared" si="91"/>
        <v>12862.92</v>
      </c>
      <c r="BL308" s="279">
        <f t="shared" si="90"/>
        <v>154355.04</v>
      </c>
    </row>
    <row r="309" spans="1:64" x14ac:dyDescent="0.25">
      <c r="A309" s="268" t="s">
        <v>337</v>
      </c>
      <c r="B309" s="175">
        <v>4.6100000000000002E-2</v>
      </c>
      <c r="C309" s="175">
        <v>4.6100000000000002E-2</v>
      </c>
      <c r="D309" s="272">
        <v>13068659.23</v>
      </c>
      <c r="E309" s="272">
        <v>13068659.23</v>
      </c>
      <c r="F309" s="272">
        <v>13068659.23</v>
      </c>
      <c r="G309" s="272">
        <v>13068659.23</v>
      </c>
      <c r="H309" s="272">
        <v>13068659.23</v>
      </c>
      <c r="I309" s="272">
        <v>13068659.23</v>
      </c>
      <c r="J309" s="272">
        <v>13068659.23</v>
      </c>
      <c r="K309" s="272">
        <v>13068659.23</v>
      </c>
      <c r="L309" s="272">
        <v>13068659.23</v>
      </c>
      <c r="M309" s="272">
        <v>13068659.23</v>
      </c>
      <c r="N309" s="272">
        <v>13068659.23</v>
      </c>
      <c r="O309" s="272">
        <v>13068659.23</v>
      </c>
      <c r="P309" s="272">
        <f t="shared" si="87"/>
        <v>156823910.76000002</v>
      </c>
      <c r="Q309" s="272">
        <v>13068659.23</v>
      </c>
      <c r="R309" s="272">
        <v>13068659.23</v>
      </c>
      <c r="S309" s="272">
        <v>13068659.23</v>
      </c>
      <c r="T309" s="272">
        <v>13068659.23</v>
      </c>
      <c r="U309" s="272">
        <v>13068659.23</v>
      </c>
      <c r="V309" s="272">
        <v>13068659.23</v>
      </c>
      <c r="W309" s="272">
        <v>13068659.23</v>
      </c>
      <c r="X309" s="272">
        <v>13068659.23</v>
      </c>
      <c r="Y309" s="272">
        <v>13068659.23</v>
      </c>
      <c r="Z309" s="272">
        <v>13068659.23</v>
      </c>
      <c r="AA309" s="272">
        <v>13068659.23</v>
      </c>
      <c r="AB309" s="272">
        <v>13068659.23</v>
      </c>
      <c r="AC309" s="272">
        <v>13068659.23</v>
      </c>
      <c r="AD309" s="272">
        <v>13068659.23</v>
      </c>
      <c r="AE309" s="272">
        <v>13068659.23</v>
      </c>
      <c r="AF309" s="272">
        <v>13068659.23</v>
      </c>
      <c r="AG309" s="170">
        <f t="shared" si="88"/>
        <v>156823910.76000002</v>
      </c>
      <c r="AI309" s="279">
        <f t="shared" si="93"/>
        <v>50205.43</v>
      </c>
      <c r="AJ309" s="279">
        <f t="shared" si="93"/>
        <v>50205.43</v>
      </c>
      <c r="AK309" s="279">
        <f t="shared" si="93"/>
        <v>50205.43</v>
      </c>
      <c r="AL309" s="279">
        <f t="shared" ref="AL309:AT348" si="100">ROUND(G309*$B309/12,2)</f>
        <v>50205.43</v>
      </c>
      <c r="AM309" s="279">
        <f t="shared" si="100"/>
        <v>50205.43</v>
      </c>
      <c r="AN309" s="279">
        <f t="shared" si="100"/>
        <v>50205.43</v>
      </c>
      <c r="AO309" s="279">
        <f t="shared" si="100"/>
        <v>50205.43</v>
      </c>
      <c r="AP309" s="279">
        <f t="shared" si="100"/>
        <v>50205.43</v>
      </c>
      <c r="AQ309" s="279">
        <f t="shared" si="100"/>
        <v>50205.43</v>
      </c>
      <c r="AR309" s="279">
        <f t="shared" si="92"/>
        <v>50205.43</v>
      </c>
      <c r="AS309" s="279">
        <f t="shared" si="92"/>
        <v>50205.43</v>
      </c>
      <c r="AT309" s="279">
        <f t="shared" si="92"/>
        <v>50205.43</v>
      </c>
      <c r="AU309" s="280">
        <f t="shared" si="89"/>
        <v>602465.16</v>
      </c>
      <c r="AV309" s="280">
        <f t="shared" si="99"/>
        <v>50205.43</v>
      </c>
      <c r="AW309" s="280">
        <f t="shared" si="99"/>
        <v>50205.43</v>
      </c>
      <c r="AX309" s="280">
        <f t="shared" si="99"/>
        <v>50205.43</v>
      </c>
      <c r="AY309" s="280">
        <f t="shared" si="98"/>
        <v>50205.43</v>
      </c>
      <c r="AZ309" s="280">
        <f t="shared" si="95"/>
        <v>50205.43</v>
      </c>
      <c r="BA309" s="280">
        <f t="shared" si="96"/>
        <v>50205.43</v>
      </c>
      <c r="BB309" s="280">
        <f t="shared" si="97"/>
        <v>50205.43</v>
      </c>
      <c r="BC309" s="280">
        <f t="shared" si="94"/>
        <v>50205.43</v>
      </c>
      <c r="BD309" s="280">
        <f t="shared" si="94"/>
        <v>50205.43</v>
      </c>
      <c r="BE309" s="280">
        <f t="shared" si="94"/>
        <v>50205.43</v>
      </c>
      <c r="BF309" s="280">
        <f t="shared" si="91"/>
        <v>50205.43</v>
      </c>
      <c r="BG309" s="280">
        <f t="shared" si="91"/>
        <v>50205.43</v>
      </c>
      <c r="BH309" s="280">
        <f t="shared" si="91"/>
        <v>50205.43</v>
      </c>
      <c r="BI309" s="280">
        <f t="shared" si="91"/>
        <v>50205.43</v>
      </c>
      <c r="BJ309" s="280">
        <f t="shared" si="91"/>
        <v>50205.43</v>
      </c>
      <c r="BK309" s="280">
        <f t="shared" si="91"/>
        <v>50205.43</v>
      </c>
      <c r="BL309" s="279">
        <f t="shared" si="90"/>
        <v>602465.16</v>
      </c>
    </row>
    <row r="310" spans="1:64" x14ac:dyDescent="0.25">
      <c r="A310" s="268" t="s">
        <v>338</v>
      </c>
      <c r="B310" s="175">
        <v>5.3700000000000005E-2</v>
      </c>
      <c r="C310" s="175">
        <v>5.3700000000000005E-2</v>
      </c>
      <c r="D310" s="272">
        <v>2682135.6800000002</v>
      </c>
      <c r="E310" s="272">
        <v>2682135.6800000002</v>
      </c>
      <c r="F310" s="272">
        <v>2682135.6800000002</v>
      </c>
      <c r="G310" s="272">
        <v>2682135.6800000002</v>
      </c>
      <c r="H310" s="272">
        <v>2682135.6800000002</v>
      </c>
      <c r="I310" s="272">
        <v>2682135.6800000002</v>
      </c>
      <c r="J310" s="272">
        <v>2682135.6800000002</v>
      </c>
      <c r="K310" s="272">
        <v>2682135.6800000002</v>
      </c>
      <c r="L310" s="272">
        <v>2682135.6800000002</v>
      </c>
      <c r="M310" s="272">
        <v>2682135.6800000002</v>
      </c>
      <c r="N310" s="272">
        <v>2682135.6800000002</v>
      </c>
      <c r="O310" s="272">
        <v>2682135.6800000002</v>
      </c>
      <c r="P310" s="272">
        <f t="shared" si="87"/>
        <v>32185628.16</v>
      </c>
      <c r="Q310" s="272">
        <v>2682135.6800000002</v>
      </c>
      <c r="R310" s="272">
        <v>2682135.6800000002</v>
      </c>
      <c r="S310" s="272">
        <v>2682135.6800000002</v>
      </c>
      <c r="T310" s="272">
        <v>2682135.6800000002</v>
      </c>
      <c r="U310" s="272">
        <v>2682135.6800000002</v>
      </c>
      <c r="V310" s="272">
        <v>2682135.6800000002</v>
      </c>
      <c r="W310" s="272">
        <v>2682135.6800000002</v>
      </c>
      <c r="X310" s="272">
        <v>2682135.6800000002</v>
      </c>
      <c r="Y310" s="272">
        <v>2682135.6800000002</v>
      </c>
      <c r="Z310" s="272">
        <v>2682135.6800000002</v>
      </c>
      <c r="AA310" s="272">
        <v>2682135.6800000002</v>
      </c>
      <c r="AB310" s="272">
        <v>2682135.6800000002</v>
      </c>
      <c r="AC310" s="272">
        <v>2682135.6800000002</v>
      </c>
      <c r="AD310" s="272">
        <v>2682135.6800000002</v>
      </c>
      <c r="AE310" s="272">
        <v>2682135.6800000002</v>
      </c>
      <c r="AF310" s="272">
        <v>2682135.6800000002</v>
      </c>
      <c r="AG310" s="170">
        <f t="shared" si="88"/>
        <v>32185628.16</v>
      </c>
      <c r="AI310" s="279">
        <f t="shared" ref="AI310:AQ364" si="101">ROUND(D310*$B310/12,2)</f>
        <v>12002.56</v>
      </c>
      <c r="AJ310" s="279">
        <f t="shared" si="101"/>
        <v>12002.56</v>
      </c>
      <c r="AK310" s="279">
        <f t="shared" si="101"/>
        <v>12002.56</v>
      </c>
      <c r="AL310" s="279">
        <f t="shared" si="100"/>
        <v>12002.56</v>
      </c>
      <c r="AM310" s="279">
        <f t="shared" si="100"/>
        <v>12002.56</v>
      </c>
      <c r="AN310" s="279">
        <f t="shared" si="100"/>
        <v>12002.56</v>
      </c>
      <c r="AO310" s="279">
        <f t="shared" si="100"/>
        <v>12002.56</v>
      </c>
      <c r="AP310" s="279">
        <f t="shared" si="100"/>
        <v>12002.56</v>
      </c>
      <c r="AQ310" s="279">
        <f t="shared" si="100"/>
        <v>12002.56</v>
      </c>
      <c r="AR310" s="279">
        <f t="shared" si="92"/>
        <v>12002.56</v>
      </c>
      <c r="AS310" s="279">
        <f t="shared" si="92"/>
        <v>12002.56</v>
      </c>
      <c r="AT310" s="279">
        <f t="shared" si="92"/>
        <v>12002.56</v>
      </c>
      <c r="AU310" s="280">
        <f t="shared" si="89"/>
        <v>144030.72</v>
      </c>
      <c r="AV310" s="280">
        <f t="shared" si="99"/>
        <v>12002.56</v>
      </c>
      <c r="AW310" s="280">
        <f t="shared" si="99"/>
        <v>12002.56</v>
      </c>
      <c r="AX310" s="280">
        <f t="shared" si="99"/>
        <v>12002.56</v>
      </c>
      <c r="AY310" s="280">
        <f t="shared" si="98"/>
        <v>12002.56</v>
      </c>
      <c r="AZ310" s="280">
        <f t="shared" si="95"/>
        <v>12002.56</v>
      </c>
      <c r="BA310" s="280">
        <f t="shared" si="96"/>
        <v>12002.56</v>
      </c>
      <c r="BB310" s="280">
        <f t="shared" si="97"/>
        <v>12002.56</v>
      </c>
      <c r="BC310" s="280">
        <f t="shared" si="94"/>
        <v>12002.56</v>
      </c>
      <c r="BD310" s="280">
        <f t="shared" si="94"/>
        <v>12002.56</v>
      </c>
      <c r="BE310" s="280">
        <f t="shared" si="94"/>
        <v>12002.56</v>
      </c>
      <c r="BF310" s="280">
        <f t="shared" si="91"/>
        <v>12002.56</v>
      </c>
      <c r="BG310" s="280">
        <f t="shared" si="91"/>
        <v>12002.56</v>
      </c>
      <c r="BH310" s="280">
        <f t="shared" si="91"/>
        <v>12002.56</v>
      </c>
      <c r="BI310" s="280">
        <f t="shared" si="91"/>
        <v>12002.56</v>
      </c>
      <c r="BJ310" s="280">
        <f t="shared" si="91"/>
        <v>12002.56</v>
      </c>
      <c r="BK310" s="280">
        <f t="shared" si="91"/>
        <v>12002.56</v>
      </c>
      <c r="BL310" s="279">
        <f t="shared" si="90"/>
        <v>144030.72</v>
      </c>
    </row>
    <row r="311" spans="1:64" x14ac:dyDescent="0.25">
      <c r="A311" s="268" t="s">
        <v>339</v>
      </c>
      <c r="B311" s="175">
        <v>4.2099999999999999E-2</v>
      </c>
      <c r="C311" s="175">
        <v>4.2099999999999999E-2</v>
      </c>
      <c r="D311" s="272">
        <v>5455166.1200000001</v>
      </c>
      <c r="E311" s="272">
        <v>5455166.1200000001</v>
      </c>
      <c r="F311" s="272">
        <v>5461445.7300000004</v>
      </c>
      <c r="G311" s="272">
        <v>5467725.3300000001</v>
      </c>
      <c r="H311" s="272">
        <v>5467725.3300000001</v>
      </c>
      <c r="I311" s="272">
        <v>5467725.3300000001</v>
      </c>
      <c r="J311" s="272">
        <v>5467725.3300000001</v>
      </c>
      <c r="K311" s="272">
        <v>5467725.3300000001</v>
      </c>
      <c r="L311" s="272">
        <v>5467725.3300000001</v>
      </c>
      <c r="M311" s="272">
        <v>5467725.3300000001</v>
      </c>
      <c r="N311" s="272">
        <v>5467725.3300000001</v>
      </c>
      <c r="O311" s="272">
        <v>5467725.3300000001</v>
      </c>
      <c r="P311" s="272">
        <f t="shared" si="87"/>
        <v>65581305.93999999</v>
      </c>
      <c r="Q311" s="272">
        <v>5467725.3300000001</v>
      </c>
      <c r="R311" s="272">
        <v>5467725.3300000001</v>
      </c>
      <c r="S311" s="272">
        <v>5467725.3300000001</v>
      </c>
      <c r="T311" s="272">
        <v>5467725.3300000001</v>
      </c>
      <c r="U311" s="272">
        <v>5467725.3300000001</v>
      </c>
      <c r="V311" s="272">
        <v>5467725.3300000001</v>
      </c>
      <c r="W311" s="272">
        <v>5467725.3300000001</v>
      </c>
      <c r="X311" s="272">
        <v>5467725.3300000001</v>
      </c>
      <c r="Y311" s="272">
        <v>5467725.3300000001</v>
      </c>
      <c r="Z311" s="272">
        <v>5467725.3300000001</v>
      </c>
      <c r="AA311" s="272">
        <v>5467725.3300000001</v>
      </c>
      <c r="AB311" s="272">
        <v>5467725.3300000001</v>
      </c>
      <c r="AC311" s="272">
        <v>5467725.3300000001</v>
      </c>
      <c r="AD311" s="272">
        <v>5467725.3300000001</v>
      </c>
      <c r="AE311" s="272">
        <v>5467725.3300000001</v>
      </c>
      <c r="AF311" s="272">
        <v>5467725.3300000001</v>
      </c>
      <c r="AG311" s="170">
        <f t="shared" si="88"/>
        <v>65612703.959999986</v>
      </c>
      <c r="AI311" s="279">
        <f t="shared" si="101"/>
        <v>19138.54</v>
      </c>
      <c r="AJ311" s="279">
        <f t="shared" si="101"/>
        <v>19138.54</v>
      </c>
      <c r="AK311" s="279">
        <f t="shared" si="101"/>
        <v>19160.57</v>
      </c>
      <c r="AL311" s="279">
        <f t="shared" si="100"/>
        <v>19182.599999999999</v>
      </c>
      <c r="AM311" s="279">
        <f t="shared" si="100"/>
        <v>19182.599999999999</v>
      </c>
      <c r="AN311" s="279">
        <f t="shared" si="100"/>
        <v>19182.599999999999</v>
      </c>
      <c r="AO311" s="279">
        <f t="shared" si="100"/>
        <v>19182.599999999999</v>
      </c>
      <c r="AP311" s="279">
        <f t="shared" si="100"/>
        <v>19182.599999999999</v>
      </c>
      <c r="AQ311" s="279">
        <f t="shared" si="100"/>
        <v>19182.599999999999</v>
      </c>
      <c r="AR311" s="279">
        <f t="shared" si="92"/>
        <v>19182.599999999999</v>
      </c>
      <c r="AS311" s="279">
        <f t="shared" si="92"/>
        <v>19182.599999999999</v>
      </c>
      <c r="AT311" s="279">
        <f t="shared" si="92"/>
        <v>19182.599999999999</v>
      </c>
      <c r="AU311" s="280">
        <f t="shared" si="89"/>
        <v>230081.05000000005</v>
      </c>
      <c r="AV311" s="280">
        <f t="shared" si="99"/>
        <v>19182.599999999999</v>
      </c>
      <c r="AW311" s="280">
        <f t="shared" si="99"/>
        <v>19182.599999999999</v>
      </c>
      <c r="AX311" s="280">
        <f t="shared" si="99"/>
        <v>19182.599999999999</v>
      </c>
      <c r="AY311" s="280">
        <f t="shared" si="98"/>
        <v>19182.599999999999</v>
      </c>
      <c r="AZ311" s="280">
        <f t="shared" si="95"/>
        <v>19182.599999999999</v>
      </c>
      <c r="BA311" s="280">
        <f t="shared" si="96"/>
        <v>19182.599999999999</v>
      </c>
      <c r="BB311" s="280">
        <f t="shared" si="97"/>
        <v>19182.599999999999</v>
      </c>
      <c r="BC311" s="280">
        <f t="shared" si="94"/>
        <v>19182.599999999999</v>
      </c>
      <c r="BD311" s="280">
        <f t="shared" si="94"/>
        <v>19182.599999999999</v>
      </c>
      <c r="BE311" s="280">
        <f t="shared" si="94"/>
        <v>19182.599999999999</v>
      </c>
      <c r="BF311" s="280">
        <f t="shared" si="91"/>
        <v>19182.599999999999</v>
      </c>
      <c r="BG311" s="280">
        <f t="shared" si="91"/>
        <v>19182.599999999999</v>
      </c>
      <c r="BH311" s="280">
        <f t="shared" si="91"/>
        <v>19182.599999999999</v>
      </c>
      <c r="BI311" s="280">
        <f t="shared" si="91"/>
        <v>19182.599999999999</v>
      </c>
      <c r="BJ311" s="280">
        <f t="shared" si="91"/>
        <v>19182.599999999999</v>
      </c>
      <c r="BK311" s="280">
        <f t="shared" si="91"/>
        <v>19182.599999999999</v>
      </c>
      <c r="BL311" s="279">
        <f t="shared" si="90"/>
        <v>230191.20000000004</v>
      </c>
    </row>
    <row r="312" spans="1:64" x14ac:dyDescent="0.25">
      <c r="A312" s="268" t="s">
        <v>340</v>
      </c>
      <c r="B312" s="175">
        <v>3.7600000000000001E-2</v>
      </c>
      <c r="C312" s="175">
        <v>3.7600000000000001E-2</v>
      </c>
      <c r="D312" s="272">
        <v>3006777.6</v>
      </c>
      <c r="E312" s="272">
        <v>3006777.6</v>
      </c>
      <c r="F312" s="272">
        <v>3006777.6</v>
      </c>
      <c r="G312" s="272">
        <v>3006777.6</v>
      </c>
      <c r="H312" s="272">
        <v>3006777.6</v>
      </c>
      <c r="I312" s="272">
        <v>3006777.6</v>
      </c>
      <c r="J312" s="272">
        <v>3006777.6</v>
      </c>
      <c r="K312" s="272">
        <v>3006777.6</v>
      </c>
      <c r="L312" s="272">
        <v>3006777.6</v>
      </c>
      <c r="M312" s="272">
        <v>3006777.6</v>
      </c>
      <c r="N312" s="272">
        <v>3006777.6</v>
      </c>
      <c r="O312" s="272">
        <v>3006777.6</v>
      </c>
      <c r="P312" s="272">
        <f t="shared" si="87"/>
        <v>36081331.20000001</v>
      </c>
      <c r="Q312" s="272">
        <v>3006777.6</v>
      </c>
      <c r="R312" s="272">
        <v>3006777.6</v>
      </c>
      <c r="S312" s="272">
        <v>3006777.6</v>
      </c>
      <c r="T312" s="272">
        <v>3006777.6</v>
      </c>
      <c r="U312" s="272">
        <v>3006777.6</v>
      </c>
      <c r="V312" s="272">
        <v>3006777.6</v>
      </c>
      <c r="W312" s="272">
        <v>3006777.6</v>
      </c>
      <c r="X312" s="272">
        <v>3006777.6</v>
      </c>
      <c r="Y312" s="272">
        <v>3006777.6</v>
      </c>
      <c r="Z312" s="272">
        <v>3006777.6</v>
      </c>
      <c r="AA312" s="272">
        <v>3006777.6</v>
      </c>
      <c r="AB312" s="272">
        <v>3006777.6</v>
      </c>
      <c r="AC312" s="272">
        <v>3006777.6</v>
      </c>
      <c r="AD312" s="272">
        <v>3006777.6</v>
      </c>
      <c r="AE312" s="272">
        <v>3006777.6</v>
      </c>
      <c r="AF312" s="272">
        <v>3006777.6</v>
      </c>
      <c r="AG312" s="170">
        <f t="shared" si="88"/>
        <v>36081331.20000001</v>
      </c>
      <c r="AI312" s="279">
        <f t="shared" si="101"/>
        <v>9421.24</v>
      </c>
      <c r="AJ312" s="279">
        <f t="shared" si="101"/>
        <v>9421.24</v>
      </c>
      <c r="AK312" s="279">
        <f t="shared" si="101"/>
        <v>9421.24</v>
      </c>
      <c r="AL312" s="279">
        <f t="shared" si="100"/>
        <v>9421.24</v>
      </c>
      <c r="AM312" s="279">
        <f t="shared" si="100"/>
        <v>9421.24</v>
      </c>
      <c r="AN312" s="279">
        <f t="shared" si="100"/>
        <v>9421.24</v>
      </c>
      <c r="AO312" s="279">
        <f t="shared" si="100"/>
        <v>9421.24</v>
      </c>
      <c r="AP312" s="279">
        <f t="shared" si="100"/>
        <v>9421.24</v>
      </c>
      <c r="AQ312" s="279">
        <f t="shared" si="100"/>
        <v>9421.24</v>
      </c>
      <c r="AR312" s="279">
        <f t="shared" si="92"/>
        <v>9421.24</v>
      </c>
      <c r="AS312" s="279">
        <f t="shared" si="92"/>
        <v>9421.24</v>
      </c>
      <c r="AT312" s="279">
        <f t="shared" si="92"/>
        <v>9421.24</v>
      </c>
      <c r="AU312" s="280">
        <f t="shared" si="89"/>
        <v>113054.88000000002</v>
      </c>
      <c r="AV312" s="280">
        <f t="shared" si="99"/>
        <v>9421.24</v>
      </c>
      <c r="AW312" s="280">
        <f t="shared" si="99"/>
        <v>9421.24</v>
      </c>
      <c r="AX312" s="280">
        <f t="shared" si="99"/>
        <v>9421.24</v>
      </c>
      <c r="AY312" s="280">
        <f t="shared" si="98"/>
        <v>9421.24</v>
      </c>
      <c r="AZ312" s="280">
        <f t="shared" si="95"/>
        <v>9421.24</v>
      </c>
      <c r="BA312" s="280">
        <f t="shared" si="96"/>
        <v>9421.24</v>
      </c>
      <c r="BB312" s="280">
        <f t="shared" si="97"/>
        <v>9421.24</v>
      </c>
      <c r="BC312" s="280">
        <f t="shared" si="94"/>
        <v>9421.24</v>
      </c>
      <c r="BD312" s="280">
        <f t="shared" si="94"/>
        <v>9421.24</v>
      </c>
      <c r="BE312" s="280">
        <f t="shared" si="94"/>
        <v>9421.24</v>
      </c>
      <c r="BF312" s="280">
        <f t="shared" si="91"/>
        <v>9421.24</v>
      </c>
      <c r="BG312" s="280">
        <f t="shared" si="91"/>
        <v>9421.24</v>
      </c>
      <c r="BH312" s="280">
        <f t="shared" si="91"/>
        <v>9421.24</v>
      </c>
      <c r="BI312" s="280">
        <f t="shared" si="91"/>
        <v>9421.24</v>
      </c>
      <c r="BJ312" s="280">
        <f t="shared" si="91"/>
        <v>9421.24</v>
      </c>
      <c r="BK312" s="280">
        <f t="shared" si="91"/>
        <v>9421.24</v>
      </c>
      <c r="BL312" s="279">
        <f t="shared" si="90"/>
        <v>113054.88000000002</v>
      </c>
    </row>
    <row r="313" spans="1:64" x14ac:dyDescent="0.25">
      <c r="A313" s="268" t="s">
        <v>341</v>
      </c>
      <c r="B313" s="175">
        <v>3.85E-2</v>
      </c>
      <c r="C313" s="175">
        <v>3.85E-2</v>
      </c>
      <c r="D313" s="272">
        <v>4001968.45</v>
      </c>
      <c r="E313" s="272">
        <v>4001968.45</v>
      </c>
      <c r="F313" s="272">
        <v>4001968.45</v>
      </c>
      <c r="G313" s="272">
        <v>4001968.45</v>
      </c>
      <c r="H313" s="272">
        <v>4001968.45</v>
      </c>
      <c r="I313" s="272">
        <v>4001968.45</v>
      </c>
      <c r="J313" s="272">
        <v>4001968.45</v>
      </c>
      <c r="K313" s="272">
        <v>4001968.45</v>
      </c>
      <c r="L313" s="272">
        <v>4001968.45</v>
      </c>
      <c r="M313" s="272">
        <v>4001968.45</v>
      </c>
      <c r="N313" s="272">
        <v>4001968.45</v>
      </c>
      <c r="O313" s="272">
        <v>4001968.45</v>
      </c>
      <c r="P313" s="272">
        <f t="shared" si="87"/>
        <v>48023621.400000006</v>
      </c>
      <c r="Q313" s="272">
        <v>4001968.45</v>
      </c>
      <c r="R313" s="272">
        <v>4001968.45</v>
      </c>
      <c r="S313" s="272">
        <v>4001968.45</v>
      </c>
      <c r="T313" s="272">
        <v>4001968.45</v>
      </c>
      <c r="U313" s="272">
        <v>4001968.45</v>
      </c>
      <c r="V313" s="272">
        <v>4001968.45</v>
      </c>
      <c r="W313" s="272">
        <v>4001968.45</v>
      </c>
      <c r="X313" s="272">
        <v>4001968.45</v>
      </c>
      <c r="Y313" s="272">
        <v>4001968.45</v>
      </c>
      <c r="Z313" s="272">
        <v>4001968.45</v>
      </c>
      <c r="AA313" s="272">
        <v>4001968.45</v>
      </c>
      <c r="AB313" s="272">
        <v>4001968.45</v>
      </c>
      <c r="AC313" s="272">
        <v>4001968.45</v>
      </c>
      <c r="AD313" s="272">
        <v>4001968.45</v>
      </c>
      <c r="AE313" s="272">
        <v>4001968.45</v>
      </c>
      <c r="AF313" s="272">
        <v>4001968.45</v>
      </c>
      <c r="AG313" s="170">
        <f t="shared" si="88"/>
        <v>48023621.400000006</v>
      </c>
      <c r="AI313" s="279">
        <f t="shared" si="101"/>
        <v>12839.65</v>
      </c>
      <c r="AJ313" s="279">
        <f t="shared" si="101"/>
        <v>12839.65</v>
      </c>
      <c r="AK313" s="279">
        <f t="shared" si="101"/>
        <v>12839.65</v>
      </c>
      <c r="AL313" s="279">
        <f t="shared" si="100"/>
        <v>12839.65</v>
      </c>
      <c r="AM313" s="279">
        <f t="shared" si="100"/>
        <v>12839.65</v>
      </c>
      <c r="AN313" s="279">
        <f t="shared" si="100"/>
        <v>12839.65</v>
      </c>
      <c r="AO313" s="279">
        <f t="shared" si="100"/>
        <v>12839.65</v>
      </c>
      <c r="AP313" s="279">
        <f t="shared" si="100"/>
        <v>12839.65</v>
      </c>
      <c r="AQ313" s="279">
        <f t="shared" si="100"/>
        <v>12839.65</v>
      </c>
      <c r="AR313" s="279">
        <f t="shared" si="92"/>
        <v>12839.65</v>
      </c>
      <c r="AS313" s="279">
        <f t="shared" si="92"/>
        <v>12839.65</v>
      </c>
      <c r="AT313" s="279">
        <f t="shared" si="92"/>
        <v>12839.65</v>
      </c>
      <c r="AU313" s="280">
        <f t="shared" si="89"/>
        <v>154075.79999999996</v>
      </c>
      <c r="AV313" s="280">
        <f t="shared" si="99"/>
        <v>12839.65</v>
      </c>
      <c r="AW313" s="280">
        <f t="shared" si="99"/>
        <v>12839.65</v>
      </c>
      <c r="AX313" s="280">
        <f t="shared" si="99"/>
        <v>12839.65</v>
      </c>
      <c r="AY313" s="280">
        <f t="shared" si="98"/>
        <v>12839.65</v>
      </c>
      <c r="AZ313" s="280">
        <f t="shared" si="95"/>
        <v>12839.65</v>
      </c>
      <c r="BA313" s="280">
        <f t="shared" si="96"/>
        <v>12839.65</v>
      </c>
      <c r="BB313" s="280">
        <f t="shared" si="97"/>
        <v>12839.65</v>
      </c>
      <c r="BC313" s="280">
        <f t="shared" si="94"/>
        <v>12839.65</v>
      </c>
      <c r="BD313" s="280">
        <f t="shared" si="94"/>
        <v>12839.65</v>
      </c>
      <c r="BE313" s="280">
        <f t="shared" si="94"/>
        <v>12839.65</v>
      </c>
      <c r="BF313" s="280">
        <f t="shared" si="91"/>
        <v>12839.65</v>
      </c>
      <c r="BG313" s="280">
        <f t="shared" si="91"/>
        <v>12839.65</v>
      </c>
      <c r="BH313" s="280">
        <f t="shared" si="91"/>
        <v>12839.65</v>
      </c>
      <c r="BI313" s="280">
        <f t="shared" si="91"/>
        <v>12839.65</v>
      </c>
      <c r="BJ313" s="280">
        <f t="shared" si="91"/>
        <v>12839.65</v>
      </c>
      <c r="BK313" s="280">
        <f t="shared" si="91"/>
        <v>12839.65</v>
      </c>
      <c r="BL313" s="279">
        <f t="shared" si="90"/>
        <v>154075.79999999996</v>
      </c>
    </row>
    <row r="314" spans="1:64" x14ac:dyDescent="0.25">
      <c r="A314" s="268" t="s">
        <v>342</v>
      </c>
      <c r="B314" s="175">
        <v>3.85E-2</v>
      </c>
      <c r="C314" s="175">
        <v>3.85E-2</v>
      </c>
      <c r="D314" s="272">
        <v>3905587.36</v>
      </c>
      <c r="E314" s="272">
        <v>3905587.36</v>
      </c>
      <c r="F314" s="272">
        <v>3905587.36</v>
      </c>
      <c r="G314" s="272">
        <v>3905587.36</v>
      </c>
      <c r="H314" s="272">
        <v>3905587.36</v>
      </c>
      <c r="I314" s="272">
        <v>3905587.36</v>
      </c>
      <c r="J314" s="272">
        <v>3905587.36</v>
      </c>
      <c r="K314" s="272">
        <v>3905587.36</v>
      </c>
      <c r="L314" s="272">
        <v>3905587.36</v>
      </c>
      <c r="M314" s="272">
        <v>3905587.36</v>
      </c>
      <c r="N314" s="272">
        <v>3905587.36</v>
      </c>
      <c r="O314" s="272">
        <v>3905587.36</v>
      </c>
      <c r="P314" s="272">
        <f t="shared" si="87"/>
        <v>46867048.32</v>
      </c>
      <c r="Q314" s="272">
        <v>3905587.36</v>
      </c>
      <c r="R314" s="272">
        <v>3905587.36</v>
      </c>
      <c r="S314" s="272">
        <v>3905587.36</v>
      </c>
      <c r="T314" s="272">
        <v>3905587.36</v>
      </c>
      <c r="U314" s="272">
        <v>3905587.36</v>
      </c>
      <c r="V314" s="272">
        <v>3905587.36</v>
      </c>
      <c r="W314" s="272">
        <v>3905587.36</v>
      </c>
      <c r="X314" s="272">
        <v>3905587.36</v>
      </c>
      <c r="Y314" s="272">
        <v>3905587.36</v>
      </c>
      <c r="Z314" s="272">
        <v>3905587.36</v>
      </c>
      <c r="AA314" s="272">
        <v>3905587.36</v>
      </c>
      <c r="AB314" s="272">
        <v>3905587.36</v>
      </c>
      <c r="AC314" s="272">
        <v>3905587.36</v>
      </c>
      <c r="AD314" s="272">
        <v>3905587.36</v>
      </c>
      <c r="AE314" s="272">
        <v>3905587.36</v>
      </c>
      <c r="AF314" s="272">
        <v>3905587.36</v>
      </c>
      <c r="AG314" s="170">
        <f t="shared" si="88"/>
        <v>46867048.32</v>
      </c>
      <c r="AI314" s="279">
        <f t="shared" si="101"/>
        <v>12530.43</v>
      </c>
      <c r="AJ314" s="279">
        <f t="shared" si="101"/>
        <v>12530.43</v>
      </c>
      <c r="AK314" s="279">
        <f t="shared" si="101"/>
        <v>12530.43</v>
      </c>
      <c r="AL314" s="279">
        <f t="shared" si="100"/>
        <v>12530.43</v>
      </c>
      <c r="AM314" s="279">
        <f t="shared" si="100"/>
        <v>12530.43</v>
      </c>
      <c r="AN314" s="279">
        <f t="shared" si="100"/>
        <v>12530.43</v>
      </c>
      <c r="AO314" s="279">
        <f t="shared" si="100"/>
        <v>12530.43</v>
      </c>
      <c r="AP314" s="279">
        <f t="shared" si="100"/>
        <v>12530.43</v>
      </c>
      <c r="AQ314" s="279">
        <f t="shared" si="100"/>
        <v>12530.43</v>
      </c>
      <c r="AR314" s="279">
        <f t="shared" si="92"/>
        <v>12530.43</v>
      </c>
      <c r="AS314" s="279">
        <f t="shared" si="92"/>
        <v>12530.43</v>
      </c>
      <c r="AT314" s="279">
        <f t="shared" si="92"/>
        <v>12530.43</v>
      </c>
      <c r="AU314" s="280">
        <f t="shared" si="89"/>
        <v>150365.15999999997</v>
      </c>
      <c r="AV314" s="280">
        <f t="shared" si="99"/>
        <v>12530.43</v>
      </c>
      <c r="AW314" s="280">
        <f t="shared" si="99"/>
        <v>12530.43</v>
      </c>
      <c r="AX314" s="280">
        <f t="shared" si="99"/>
        <v>12530.43</v>
      </c>
      <c r="AY314" s="280">
        <f t="shared" si="98"/>
        <v>12530.43</v>
      </c>
      <c r="AZ314" s="280">
        <f t="shared" si="95"/>
        <v>12530.43</v>
      </c>
      <c r="BA314" s="280">
        <f t="shared" si="96"/>
        <v>12530.43</v>
      </c>
      <c r="BB314" s="280">
        <f t="shared" si="97"/>
        <v>12530.43</v>
      </c>
      <c r="BC314" s="280">
        <f t="shared" si="94"/>
        <v>12530.43</v>
      </c>
      <c r="BD314" s="280">
        <f t="shared" si="94"/>
        <v>12530.43</v>
      </c>
      <c r="BE314" s="280">
        <f t="shared" si="94"/>
        <v>12530.43</v>
      </c>
      <c r="BF314" s="280">
        <f t="shared" si="91"/>
        <v>12530.43</v>
      </c>
      <c r="BG314" s="280">
        <f t="shared" si="91"/>
        <v>12530.43</v>
      </c>
      <c r="BH314" s="280">
        <f t="shared" si="91"/>
        <v>12530.43</v>
      </c>
      <c r="BI314" s="280">
        <f t="shared" si="91"/>
        <v>12530.43</v>
      </c>
      <c r="BJ314" s="280">
        <f t="shared" si="91"/>
        <v>12530.43</v>
      </c>
      <c r="BK314" s="280">
        <f t="shared" si="91"/>
        <v>12530.43</v>
      </c>
      <c r="BL314" s="279">
        <f t="shared" si="90"/>
        <v>150365.15999999997</v>
      </c>
    </row>
    <row r="315" spans="1:64" x14ac:dyDescent="0.25">
      <c r="A315" s="268" t="s">
        <v>343</v>
      </c>
      <c r="B315" s="175">
        <v>3.7500000000000006E-2</v>
      </c>
      <c r="C315" s="175">
        <v>3.7500000000000006E-2</v>
      </c>
      <c r="D315" s="272">
        <v>3001716.49</v>
      </c>
      <c r="E315" s="272">
        <v>3001716.49</v>
      </c>
      <c r="F315" s="272">
        <v>3001716.49</v>
      </c>
      <c r="G315" s="272">
        <v>3001716.49</v>
      </c>
      <c r="H315" s="272">
        <v>3001716.49</v>
      </c>
      <c r="I315" s="272">
        <v>3001716.49</v>
      </c>
      <c r="J315" s="272">
        <v>3001716.49</v>
      </c>
      <c r="K315" s="272">
        <v>3001716.49</v>
      </c>
      <c r="L315" s="272">
        <v>3001716.49</v>
      </c>
      <c r="M315" s="272">
        <v>3001716.49</v>
      </c>
      <c r="N315" s="272">
        <v>3001716.49</v>
      </c>
      <c r="O315" s="272">
        <v>3057786.49</v>
      </c>
      <c r="P315" s="272">
        <f t="shared" si="87"/>
        <v>36076667.88000001</v>
      </c>
      <c r="Q315" s="272">
        <v>3113856.49</v>
      </c>
      <c r="R315" s="272">
        <v>3113856.49</v>
      </c>
      <c r="S315" s="272">
        <v>3113856.49</v>
      </c>
      <c r="T315" s="272">
        <v>3113856.49</v>
      </c>
      <c r="U315" s="272">
        <v>3113856.49</v>
      </c>
      <c r="V315" s="272">
        <v>3113856.49</v>
      </c>
      <c r="W315" s="272">
        <v>3113856.49</v>
      </c>
      <c r="X315" s="272">
        <v>3113856.49</v>
      </c>
      <c r="Y315" s="272">
        <v>3113856.49</v>
      </c>
      <c r="Z315" s="272">
        <v>3113856.49</v>
      </c>
      <c r="AA315" s="272">
        <v>3113856.49</v>
      </c>
      <c r="AB315" s="272">
        <v>3113856.49</v>
      </c>
      <c r="AC315" s="272">
        <v>3113856.49</v>
      </c>
      <c r="AD315" s="272">
        <v>3113856.49</v>
      </c>
      <c r="AE315" s="272">
        <v>3113856.49</v>
      </c>
      <c r="AF315" s="272">
        <v>3113856.49</v>
      </c>
      <c r="AG315" s="170">
        <f t="shared" si="88"/>
        <v>37366277.88000001</v>
      </c>
      <c r="AI315" s="279">
        <f t="shared" si="101"/>
        <v>9380.36</v>
      </c>
      <c r="AJ315" s="279">
        <f t="shared" si="101"/>
        <v>9380.36</v>
      </c>
      <c r="AK315" s="279">
        <f t="shared" si="101"/>
        <v>9380.36</v>
      </c>
      <c r="AL315" s="279">
        <f t="shared" si="100"/>
        <v>9380.36</v>
      </c>
      <c r="AM315" s="279">
        <f t="shared" si="100"/>
        <v>9380.36</v>
      </c>
      <c r="AN315" s="279">
        <f t="shared" si="100"/>
        <v>9380.36</v>
      </c>
      <c r="AO315" s="279">
        <f t="shared" si="100"/>
        <v>9380.36</v>
      </c>
      <c r="AP315" s="279">
        <f t="shared" si="100"/>
        <v>9380.36</v>
      </c>
      <c r="AQ315" s="279">
        <f t="shared" si="100"/>
        <v>9380.36</v>
      </c>
      <c r="AR315" s="279">
        <f t="shared" si="92"/>
        <v>9380.36</v>
      </c>
      <c r="AS315" s="279">
        <f t="shared" si="92"/>
        <v>9380.36</v>
      </c>
      <c r="AT315" s="279">
        <f t="shared" si="92"/>
        <v>9555.58</v>
      </c>
      <c r="AU315" s="280">
        <f t="shared" si="89"/>
        <v>112739.54000000001</v>
      </c>
      <c r="AV315" s="280">
        <f t="shared" si="99"/>
        <v>9730.7999999999993</v>
      </c>
      <c r="AW315" s="280">
        <f t="shared" si="99"/>
        <v>9730.7999999999993</v>
      </c>
      <c r="AX315" s="280">
        <f t="shared" si="99"/>
        <v>9730.7999999999993</v>
      </c>
      <c r="AY315" s="280">
        <f t="shared" si="98"/>
        <v>9730.7999999999993</v>
      </c>
      <c r="AZ315" s="280">
        <f t="shared" si="95"/>
        <v>9730.7999999999993</v>
      </c>
      <c r="BA315" s="280">
        <f t="shared" si="96"/>
        <v>9730.7999999999993</v>
      </c>
      <c r="BB315" s="280">
        <f t="shared" si="97"/>
        <v>9730.7999999999993</v>
      </c>
      <c r="BC315" s="280">
        <f t="shared" si="94"/>
        <v>9730.7999999999993</v>
      </c>
      <c r="BD315" s="280">
        <f t="shared" si="94"/>
        <v>9730.7999999999993</v>
      </c>
      <c r="BE315" s="280">
        <f t="shared" si="94"/>
        <v>9730.7999999999993</v>
      </c>
      <c r="BF315" s="280">
        <f t="shared" si="91"/>
        <v>9730.7999999999993</v>
      </c>
      <c r="BG315" s="280">
        <f t="shared" si="91"/>
        <v>9730.7999999999993</v>
      </c>
      <c r="BH315" s="280">
        <f t="shared" si="91"/>
        <v>9730.7999999999993</v>
      </c>
      <c r="BI315" s="280">
        <f t="shared" si="91"/>
        <v>9730.7999999999993</v>
      </c>
      <c r="BJ315" s="280">
        <f t="shared" si="91"/>
        <v>9730.7999999999993</v>
      </c>
      <c r="BK315" s="280">
        <f t="shared" si="91"/>
        <v>9730.7999999999993</v>
      </c>
      <c r="BL315" s="279">
        <f t="shared" si="90"/>
        <v>116769.60000000002</v>
      </c>
    </row>
    <row r="316" spans="1:64" x14ac:dyDescent="0.25">
      <c r="A316" s="268" t="s">
        <v>344</v>
      </c>
      <c r="B316" s="175">
        <v>3.7500000000000006E-2</v>
      </c>
      <c r="C316" s="175">
        <v>3.7500000000000006E-2</v>
      </c>
      <c r="D316" s="272">
        <v>2989246.21</v>
      </c>
      <c r="E316" s="272">
        <v>2989246.21</v>
      </c>
      <c r="F316" s="272">
        <v>2989246.21</v>
      </c>
      <c r="G316" s="272">
        <v>2989246.21</v>
      </c>
      <c r="H316" s="272">
        <v>2989246.21</v>
      </c>
      <c r="I316" s="272">
        <v>2989246.21</v>
      </c>
      <c r="J316" s="272">
        <v>2989246.21</v>
      </c>
      <c r="K316" s="272">
        <v>2989246.21</v>
      </c>
      <c r="L316" s="272">
        <v>2989246.21</v>
      </c>
      <c r="M316" s="272">
        <v>2989246.21</v>
      </c>
      <c r="N316" s="272">
        <v>2989246.21</v>
      </c>
      <c r="O316" s="272">
        <v>3045316.21</v>
      </c>
      <c r="P316" s="272">
        <f t="shared" si="87"/>
        <v>35927024.520000003</v>
      </c>
      <c r="Q316" s="272">
        <v>3101386.21</v>
      </c>
      <c r="R316" s="272">
        <v>3101386.21</v>
      </c>
      <c r="S316" s="272">
        <v>3101386.21</v>
      </c>
      <c r="T316" s="272">
        <v>3101386.21</v>
      </c>
      <c r="U316" s="272">
        <v>3101386.21</v>
      </c>
      <c r="V316" s="272">
        <v>3101386.21</v>
      </c>
      <c r="W316" s="272">
        <v>3101386.21</v>
      </c>
      <c r="X316" s="272">
        <v>3101386.21</v>
      </c>
      <c r="Y316" s="272">
        <v>3101386.21</v>
      </c>
      <c r="Z316" s="272">
        <v>3101386.21</v>
      </c>
      <c r="AA316" s="272">
        <v>3101386.21</v>
      </c>
      <c r="AB316" s="272">
        <v>3101386.21</v>
      </c>
      <c r="AC316" s="272">
        <v>3101386.21</v>
      </c>
      <c r="AD316" s="272">
        <v>3101386.21</v>
      </c>
      <c r="AE316" s="272">
        <v>3101386.21</v>
      </c>
      <c r="AF316" s="272">
        <v>3101386.21</v>
      </c>
      <c r="AG316" s="170">
        <f t="shared" si="88"/>
        <v>37216634.520000003</v>
      </c>
      <c r="AI316" s="279">
        <f t="shared" si="101"/>
        <v>9341.39</v>
      </c>
      <c r="AJ316" s="279">
        <f t="shared" si="101"/>
        <v>9341.39</v>
      </c>
      <c r="AK316" s="279">
        <f t="shared" si="101"/>
        <v>9341.39</v>
      </c>
      <c r="AL316" s="279">
        <f t="shared" si="100"/>
        <v>9341.39</v>
      </c>
      <c r="AM316" s="279">
        <f t="shared" si="100"/>
        <v>9341.39</v>
      </c>
      <c r="AN316" s="279">
        <f t="shared" si="100"/>
        <v>9341.39</v>
      </c>
      <c r="AO316" s="279">
        <f t="shared" si="100"/>
        <v>9341.39</v>
      </c>
      <c r="AP316" s="279">
        <f t="shared" si="100"/>
        <v>9341.39</v>
      </c>
      <c r="AQ316" s="279">
        <f t="shared" si="100"/>
        <v>9341.39</v>
      </c>
      <c r="AR316" s="279">
        <f t="shared" si="92"/>
        <v>9341.39</v>
      </c>
      <c r="AS316" s="279">
        <f t="shared" si="92"/>
        <v>9341.39</v>
      </c>
      <c r="AT316" s="279">
        <f t="shared" si="92"/>
        <v>9516.61</v>
      </c>
      <c r="AU316" s="280">
        <f t="shared" si="89"/>
        <v>112271.9</v>
      </c>
      <c r="AV316" s="280">
        <f t="shared" si="99"/>
        <v>9691.83</v>
      </c>
      <c r="AW316" s="280">
        <f t="shared" si="99"/>
        <v>9691.83</v>
      </c>
      <c r="AX316" s="280">
        <f t="shared" si="99"/>
        <v>9691.83</v>
      </c>
      <c r="AY316" s="280">
        <f t="shared" si="98"/>
        <v>9691.83</v>
      </c>
      <c r="AZ316" s="280">
        <f t="shared" si="95"/>
        <v>9691.83</v>
      </c>
      <c r="BA316" s="280">
        <f t="shared" si="96"/>
        <v>9691.83</v>
      </c>
      <c r="BB316" s="280">
        <f t="shared" si="97"/>
        <v>9691.83</v>
      </c>
      <c r="BC316" s="280">
        <f t="shared" si="94"/>
        <v>9691.83</v>
      </c>
      <c r="BD316" s="280">
        <f t="shared" si="94"/>
        <v>9691.83</v>
      </c>
      <c r="BE316" s="280">
        <f t="shared" si="94"/>
        <v>9691.83</v>
      </c>
      <c r="BF316" s="280">
        <f t="shared" si="91"/>
        <v>9691.83</v>
      </c>
      <c r="BG316" s="280">
        <f t="shared" si="91"/>
        <v>9691.83</v>
      </c>
      <c r="BH316" s="280">
        <f t="shared" si="91"/>
        <v>9691.83</v>
      </c>
      <c r="BI316" s="280">
        <f t="shared" si="91"/>
        <v>9691.83</v>
      </c>
      <c r="BJ316" s="280">
        <f t="shared" si="91"/>
        <v>9691.83</v>
      </c>
      <c r="BK316" s="280">
        <f t="shared" si="91"/>
        <v>9691.83</v>
      </c>
      <c r="BL316" s="279">
        <f t="shared" si="90"/>
        <v>116301.96</v>
      </c>
    </row>
    <row r="317" spans="1:64" x14ac:dyDescent="0.25">
      <c r="A317" s="268" t="s">
        <v>345</v>
      </c>
      <c r="B317" s="175">
        <v>3.7600000000000001E-2</v>
      </c>
      <c r="C317" s="175">
        <v>3.7600000000000001E-2</v>
      </c>
      <c r="D317" s="272">
        <v>3483804.51</v>
      </c>
      <c r="E317" s="272">
        <v>3483804.51</v>
      </c>
      <c r="F317" s="272">
        <v>3483804.51</v>
      </c>
      <c r="G317" s="272">
        <v>3483804.51</v>
      </c>
      <c r="H317" s="272">
        <v>3483804.51</v>
      </c>
      <c r="I317" s="272">
        <v>3483804.51</v>
      </c>
      <c r="J317" s="272">
        <v>3483804.51</v>
      </c>
      <c r="K317" s="272">
        <v>3483804.51</v>
      </c>
      <c r="L317" s="272">
        <v>3483804.51</v>
      </c>
      <c r="M317" s="272">
        <v>3483804.51</v>
      </c>
      <c r="N317" s="272">
        <v>3483804.51</v>
      </c>
      <c r="O317" s="272">
        <v>3483804.51</v>
      </c>
      <c r="P317" s="272">
        <f t="shared" si="87"/>
        <v>41805654.119999982</v>
      </c>
      <c r="Q317" s="272">
        <v>3483804.51</v>
      </c>
      <c r="R317" s="272">
        <v>3483804.51</v>
      </c>
      <c r="S317" s="272">
        <v>3483804.51</v>
      </c>
      <c r="T317" s="272">
        <v>3483804.51</v>
      </c>
      <c r="U317" s="272">
        <v>3483804.51</v>
      </c>
      <c r="V317" s="272">
        <v>3483804.51</v>
      </c>
      <c r="W317" s="272">
        <v>3483804.51</v>
      </c>
      <c r="X317" s="272">
        <v>3483804.51</v>
      </c>
      <c r="Y317" s="272">
        <v>3483804.51</v>
      </c>
      <c r="Z317" s="272">
        <v>3483804.51</v>
      </c>
      <c r="AA317" s="272">
        <v>3483804.51</v>
      </c>
      <c r="AB317" s="272">
        <v>3483804.51</v>
      </c>
      <c r="AC317" s="272">
        <v>3483804.51</v>
      </c>
      <c r="AD317" s="272">
        <v>3483804.51</v>
      </c>
      <c r="AE317" s="272">
        <v>3483804.51</v>
      </c>
      <c r="AF317" s="272">
        <v>3483804.51</v>
      </c>
      <c r="AG317" s="170">
        <f t="shared" si="88"/>
        <v>41805654.119999982</v>
      </c>
      <c r="AI317" s="279">
        <f t="shared" si="101"/>
        <v>10915.92</v>
      </c>
      <c r="AJ317" s="279">
        <f t="shared" si="101"/>
        <v>10915.92</v>
      </c>
      <c r="AK317" s="279">
        <f t="shared" si="101"/>
        <v>10915.92</v>
      </c>
      <c r="AL317" s="279">
        <f t="shared" si="100"/>
        <v>10915.92</v>
      </c>
      <c r="AM317" s="279">
        <f t="shared" si="100"/>
        <v>10915.92</v>
      </c>
      <c r="AN317" s="279">
        <f t="shared" si="100"/>
        <v>10915.92</v>
      </c>
      <c r="AO317" s="279">
        <f t="shared" si="100"/>
        <v>10915.92</v>
      </c>
      <c r="AP317" s="279">
        <f t="shared" si="100"/>
        <v>10915.92</v>
      </c>
      <c r="AQ317" s="279">
        <f t="shared" si="100"/>
        <v>10915.92</v>
      </c>
      <c r="AR317" s="279">
        <f t="shared" si="92"/>
        <v>10915.92</v>
      </c>
      <c r="AS317" s="279">
        <f t="shared" si="92"/>
        <v>10915.92</v>
      </c>
      <c r="AT317" s="279">
        <f t="shared" si="92"/>
        <v>10915.92</v>
      </c>
      <c r="AU317" s="280">
        <f t="shared" si="89"/>
        <v>130991.03999999999</v>
      </c>
      <c r="AV317" s="280">
        <f t="shared" si="99"/>
        <v>10915.92</v>
      </c>
      <c r="AW317" s="280">
        <f t="shared" si="99"/>
        <v>10915.92</v>
      </c>
      <c r="AX317" s="280">
        <f t="shared" si="99"/>
        <v>10915.92</v>
      </c>
      <c r="AY317" s="280">
        <f t="shared" si="98"/>
        <v>10915.92</v>
      </c>
      <c r="AZ317" s="280">
        <f t="shared" si="95"/>
        <v>10915.92</v>
      </c>
      <c r="BA317" s="280">
        <f t="shared" si="96"/>
        <v>10915.92</v>
      </c>
      <c r="BB317" s="280">
        <f t="shared" si="97"/>
        <v>10915.92</v>
      </c>
      <c r="BC317" s="280">
        <f t="shared" si="94"/>
        <v>10915.92</v>
      </c>
      <c r="BD317" s="280">
        <f t="shared" si="94"/>
        <v>10915.92</v>
      </c>
      <c r="BE317" s="280">
        <f t="shared" si="94"/>
        <v>10915.92</v>
      </c>
      <c r="BF317" s="280">
        <f t="shared" si="91"/>
        <v>10915.92</v>
      </c>
      <c r="BG317" s="280">
        <f t="shared" si="91"/>
        <v>10915.92</v>
      </c>
      <c r="BH317" s="280">
        <f t="shared" si="91"/>
        <v>10915.92</v>
      </c>
      <c r="BI317" s="280">
        <f t="shared" si="91"/>
        <v>10915.92</v>
      </c>
      <c r="BJ317" s="280">
        <f t="shared" si="91"/>
        <v>10915.92</v>
      </c>
      <c r="BK317" s="280">
        <f t="shared" si="91"/>
        <v>10915.92</v>
      </c>
      <c r="BL317" s="279">
        <f t="shared" si="90"/>
        <v>130991.03999999999</v>
      </c>
    </row>
    <row r="318" spans="1:64" x14ac:dyDescent="0.25">
      <c r="A318" s="268" t="s">
        <v>346</v>
      </c>
      <c r="B318" s="175">
        <v>2.9600000000000001E-2</v>
      </c>
      <c r="C318" s="175">
        <v>2.9600000000000001E-2</v>
      </c>
      <c r="D318" s="272">
        <v>26278517.199999999</v>
      </c>
      <c r="E318" s="272">
        <v>26384594.530000001</v>
      </c>
      <c r="F318" s="272">
        <v>26384616.02</v>
      </c>
      <c r="G318" s="272">
        <v>26384745.609999999</v>
      </c>
      <c r="H318" s="272">
        <v>26384884.890000001</v>
      </c>
      <c r="I318" s="272">
        <v>26384686.16</v>
      </c>
      <c r="J318" s="272">
        <v>26384477.740000002</v>
      </c>
      <c r="K318" s="272">
        <v>26384477.740000002</v>
      </c>
      <c r="L318" s="272">
        <v>26384477.740000002</v>
      </c>
      <c r="M318" s="272">
        <v>26398396.100000001</v>
      </c>
      <c r="N318" s="272">
        <v>26412314.460000001</v>
      </c>
      <c r="O318" s="272">
        <v>26412314.460000001</v>
      </c>
      <c r="P318" s="272">
        <f t="shared" si="87"/>
        <v>316578502.64999998</v>
      </c>
      <c r="Q318" s="272">
        <v>26412314.460000001</v>
      </c>
      <c r="R318" s="272">
        <v>26412314.460000001</v>
      </c>
      <c r="S318" s="272">
        <v>26412314.460000001</v>
      </c>
      <c r="T318" s="272">
        <v>26412314.460000001</v>
      </c>
      <c r="U318" s="272">
        <v>26412314.460000001</v>
      </c>
      <c r="V318" s="272">
        <v>26412314.460000001</v>
      </c>
      <c r="W318" s="272">
        <v>26412314.460000001</v>
      </c>
      <c r="X318" s="272">
        <v>26412314.460000001</v>
      </c>
      <c r="Y318" s="272">
        <v>26412314.460000001</v>
      </c>
      <c r="Z318" s="272">
        <v>26412314.460000001</v>
      </c>
      <c r="AA318" s="272">
        <v>26412314.460000001</v>
      </c>
      <c r="AB318" s="272">
        <v>26412314.460000001</v>
      </c>
      <c r="AC318" s="272">
        <v>26412314.460000001</v>
      </c>
      <c r="AD318" s="272">
        <v>26412314.460000001</v>
      </c>
      <c r="AE318" s="272">
        <v>26412314.460000001</v>
      </c>
      <c r="AF318" s="272">
        <v>26412314.460000001</v>
      </c>
      <c r="AG318" s="170">
        <f t="shared" si="88"/>
        <v>316947773.52000004</v>
      </c>
      <c r="AI318" s="279">
        <f t="shared" si="101"/>
        <v>64820.34</v>
      </c>
      <c r="AJ318" s="279">
        <f t="shared" si="101"/>
        <v>65082</v>
      </c>
      <c r="AK318" s="279">
        <f t="shared" si="101"/>
        <v>65082.05</v>
      </c>
      <c r="AL318" s="279">
        <f t="shared" si="100"/>
        <v>65082.37</v>
      </c>
      <c r="AM318" s="279">
        <f t="shared" si="100"/>
        <v>65082.720000000001</v>
      </c>
      <c r="AN318" s="279">
        <f t="shared" si="100"/>
        <v>65082.23</v>
      </c>
      <c r="AO318" s="279">
        <f t="shared" si="100"/>
        <v>65081.71</v>
      </c>
      <c r="AP318" s="279">
        <f t="shared" si="100"/>
        <v>65081.71</v>
      </c>
      <c r="AQ318" s="279">
        <f t="shared" si="100"/>
        <v>65081.71</v>
      </c>
      <c r="AR318" s="279">
        <f t="shared" si="92"/>
        <v>65116.04</v>
      </c>
      <c r="AS318" s="279">
        <f t="shared" si="92"/>
        <v>65150.38</v>
      </c>
      <c r="AT318" s="279">
        <f t="shared" si="92"/>
        <v>65150.38</v>
      </c>
      <c r="AU318" s="280">
        <f t="shared" si="89"/>
        <v>780893.64</v>
      </c>
      <c r="AV318" s="280">
        <f t="shared" si="99"/>
        <v>65150.38</v>
      </c>
      <c r="AW318" s="280">
        <f t="shared" si="99"/>
        <v>65150.38</v>
      </c>
      <c r="AX318" s="280">
        <f t="shared" si="99"/>
        <v>65150.38</v>
      </c>
      <c r="AY318" s="280">
        <f t="shared" si="98"/>
        <v>65150.38</v>
      </c>
      <c r="AZ318" s="280">
        <f t="shared" si="95"/>
        <v>65150.38</v>
      </c>
      <c r="BA318" s="280">
        <f t="shared" si="96"/>
        <v>65150.38</v>
      </c>
      <c r="BB318" s="280">
        <f t="shared" si="97"/>
        <v>65150.38</v>
      </c>
      <c r="BC318" s="280">
        <f t="shared" si="94"/>
        <v>65150.38</v>
      </c>
      <c r="BD318" s="280">
        <f t="shared" si="94"/>
        <v>65150.38</v>
      </c>
      <c r="BE318" s="280">
        <f t="shared" si="94"/>
        <v>65150.38</v>
      </c>
      <c r="BF318" s="280">
        <f t="shared" si="91"/>
        <v>65150.38</v>
      </c>
      <c r="BG318" s="280">
        <f t="shared" si="91"/>
        <v>65150.38</v>
      </c>
      <c r="BH318" s="280">
        <f t="shared" si="91"/>
        <v>65150.38</v>
      </c>
      <c r="BI318" s="280">
        <f t="shared" si="91"/>
        <v>65150.38</v>
      </c>
      <c r="BJ318" s="280">
        <f t="shared" si="91"/>
        <v>65150.38</v>
      </c>
      <c r="BK318" s="280">
        <f t="shared" si="91"/>
        <v>65150.38</v>
      </c>
      <c r="BL318" s="279">
        <f t="shared" si="90"/>
        <v>781804.55999999994</v>
      </c>
    </row>
    <row r="319" spans="1:64" x14ac:dyDescent="0.25">
      <c r="A319" s="268" t="s">
        <v>347</v>
      </c>
      <c r="B319" s="175">
        <v>3.7700000000000004E-2</v>
      </c>
      <c r="C319" s="175">
        <v>3.7700000000000004E-2</v>
      </c>
      <c r="D319" s="272">
        <v>3245891.87</v>
      </c>
      <c r="E319" s="272">
        <v>3245891.87</v>
      </c>
      <c r="F319" s="272">
        <v>3245891.87</v>
      </c>
      <c r="G319" s="272">
        <v>3245891.87</v>
      </c>
      <c r="H319" s="272">
        <v>3245891.87</v>
      </c>
      <c r="I319" s="272">
        <v>3245891.87</v>
      </c>
      <c r="J319" s="272">
        <v>3245891.87</v>
      </c>
      <c r="K319" s="272">
        <v>3245891.87</v>
      </c>
      <c r="L319" s="272">
        <v>3245891.87</v>
      </c>
      <c r="M319" s="272">
        <v>3245891.87</v>
      </c>
      <c r="N319" s="272">
        <v>3245891.87</v>
      </c>
      <c r="O319" s="272">
        <v>3245891.87</v>
      </c>
      <c r="P319" s="272">
        <f t="shared" si="87"/>
        <v>38950702.440000005</v>
      </c>
      <c r="Q319" s="272">
        <v>3245891.87</v>
      </c>
      <c r="R319" s="272">
        <v>3245891.87</v>
      </c>
      <c r="S319" s="272">
        <v>3245891.87</v>
      </c>
      <c r="T319" s="272">
        <v>3245891.87</v>
      </c>
      <c r="U319" s="272">
        <v>3245891.87</v>
      </c>
      <c r="V319" s="272">
        <v>3245891.87</v>
      </c>
      <c r="W319" s="272">
        <v>3245891.87</v>
      </c>
      <c r="X319" s="272">
        <v>3245891.87</v>
      </c>
      <c r="Y319" s="272">
        <v>3245891.87</v>
      </c>
      <c r="Z319" s="272">
        <v>3245891.87</v>
      </c>
      <c r="AA319" s="272">
        <v>3245891.87</v>
      </c>
      <c r="AB319" s="272">
        <v>3245891.87</v>
      </c>
      <c r="AC319" s="272">
        <v>3245891.87</v>
      </c>
      <c r="AD319" s="272">
        <v>3245891.87</v>
      </c>
      <c r="AE319" s="272">
        <v>3245891.87</v>
      </c>
      <c r="AF319" s="272">
        <v>3245891.87</v>
      </c>
      <c r="AG319" s="170">
        <f t="shared" si="88"/>
        <v>38950702.440000005</v>
      </c>
      <c r="AI319" s="279">
        <f t="shared" si="101"/>
        <v>10197.51</v>
      </c>
      <c r="AJ319" s="279">
        <f t="shared" si="101"/>
        <v>10197.51</v>
      </c>
      <c r="AK319" s="279">
        <f t="shared" si="101"/>
        <v>10197.51</v>
      </c>
      <c r="AL319" s="279">
        <f t="shared" si="100"/>
        <v>10197.51</v>
      </c>
      <c r="AM319" s="279">
        <f t="shared" si="100"/>
        <v>10197.51</v>
      </c>
      <c r="AN319" s="279">
        <f t="shared" si="100"/>
        <v>10197.51</v>
      </c>
      <c r="AO319" s="279">
        <f t="shared" si="100"/>
        <v>10197.51</v>
      </c>
      <c r="AP319" s="279">
        <f t="shared" si="100"/>
        <v>10197.51</v>
      </c>
      <c r="AQ319" s="279">
        <f t="shared" si="100"/>
        <v>10197.51</v>
      </c>
      <c r="AR319" s="279">
        <f t="shared" si="92"/>
        <v>10197.51</v>
      </c>
      <c r="AS319" s="279">
        <f t="shared" si="92"/>
        <v>10197.51</v>
      </c>
      <c r="AT319" s="279">
        <f t="shared" si="92"/>
        <v>10197.51</v>
      </c>
      <c r="AU319" s="280">
        <f t="shared" si="89"/>
        <v>122370.11999999998</v>
      </c>
      <c r="AV319" s="280">
        <f t="shared" si="99"/>
        <v>10197.51</v>
      </c>
      <c r="AW319" s="280">
        <f t="shared" si="99"/>
        <v>10197.51</v>
      </c>
      <c r="AX319" s="280">
        <f t="shared" si="99"/>
        <v>10197.51</v>
      </c>
      <c r="AY319" s="280">
        <f t="shared" si="98"/>
        <v>10197.51</v>
      </c>
      <c r="AZ319" s="280">
        <f t="shared" si="95"/>
        <v>10197.51</v>
      </c>
      <c r="BA319" s="280">
        <f t="shared" si="96"/>
        <v>10197.51</v>
      </c>
      <c r="BB319" s="280">
        <f t="shared" si="97"/>
        <v>10197.51</v>
      </c>
      <c r="BC319" s="280">
        <f t="shared" si="94"/>
        <v>10197.51</v>
      </c>
      <c r="BD319" s="280">
        <f t="shared" si="94"/>
        <v>10197.51</v>
      </c>
      <c r="BE319" s="280">
        <f t="shared" si="94"/>
        <v>10197.51</v>
      </c>
      <c r="BF319" s="280">
        <f t="shared" si="91"/>
        <v>10197.51</v>
      </c>
      <c r="BG319" s="280">
        <f t="shared" si="91"/>
        <v>10197.51</v>
      </c>
      <c r="BH319" s="280">
        <f t="shared" si="91"/>
        <v>10197.51</v>
      </c>
      <c r="BI319" s="280">
        <f t="shared" si="91"/>
        <v>10197.51</v>
      </c>
      <c r="BJ319" s="280">
        <f t="shared" si="91"/>
        <v>10197.51</v>
      </c>
      <c r="BK319" s="280">
        <f t="shared" si="91"/>
        <v>10197.51</v>
      </c>
      <c r="BL319" s="279">
        <f t="shared" si="90"/>
        <v>122370.11999999998</v>
      </c>
    </row>
    <row r="320" spans="1:64" x14ac:dyDescent="0.25">
      <c r="A320" s="268" t="s">
        <v>348</v>
      </c>
      <c r="B320" s="175">
        <v>4.9200000000000001E-2</v>
      </c>
      <c r="C320" s="175">
        <v>4.9200000000000001E-2</v>
      </c>
      <c r="D320" s="272">
        <v>2454258.42</v>
      </c>
      <c r="E320" s="272">
        <v>2454258.42</v>
      </c>
      <c r="F320" s="272">
        <v>2454258.42</v>
      </c>
      <c r="G320" s="272">
        <v>2454258.42</v>
      </c>
      <c r="H320" s="272">
        <v>2454258.42</v>
      </c>
      <c r="I320" s="272">
        <v>2454258.42</v>
      </c>
      <c r="J320" s="272">
        <v>2454258.42</v>
      </c>
      <c r="K320" s="272">
        <v>2454258.42</v>
      </c>
      <c r="L320" s="272">
        <v>2454258.42</v>
      </c>
      <c r="M320" s="272">
        <v>2454258.42</v>
      </c>
      <c r="N320" s="272">
        <v>2454258.42</v>
      </c>
      <c r="O320" s="272">
        <v>2454258.42</v>
      </c>
      <c r="P320" s="272">
        <f t="shared" si="87"/>
        <v>29451101.040000007</v>
      </c>
      <c r="Q320" s="272">
        <v>2454258.42</v>
      </c>
      <c r="R320" s="272">
        <v>2454258.42</v>
      </c>
      <c r="S320" s="272">
        <v>2454258.42</v>
      </c>
      <c r="T320" s="272">
        <v>2454258.42</v>
      </c>
      <c r="U320" s="272">
        <v>2454258.42</v>
      </c>
      <c r="V320" s="272">
        <v>2454258.42</v>
      </c>
      <c r="W320" s="272">
        <v>2454258.42</v>
      </c>
      <c r="X320" s="272">
        <v>2454258.42</v>
      </c>
      <c r="Y320" s="272">
        <v>2454258.42</v>
      </c>
      <c r="Z320" s="272">
        <v>2454258.42</v>
      </c>
      <c r="AA320" s="272">
        <v>2454258.42</v>
      </c>
      <c r="AB320" s="272">
        <v>2454258.42</v>
      </c>
      <c r="AC320" s="272">
        <v>2454258.42</v>
      </c>
      <c r="AD320" s="272">
        <v>2454258.42</v>
      </c>
      <c r="AE320" s="272">
        <v>2454258.42</v>
      </c>
      <c r="AF320" s="272">
        <v>2454258.42</v>
      </c>
      <c r="AG320" s="170">
        <f t="shared" si="88"/>
        <v>29451101.040000007</v>
      </c>
      <c r="AI320" s="279">
        <f t="shared" si="101"/>
        <v>10062.459999999999</v>
      </c>
      <c r="AJ320" s="279">
        <f t="shared" si="101"/>
        <v>10062.459999999999</v>
      </c>
      <c r="AK320" s="279">
        <f t="shared" si="101"/>
        <v>10062.459999999999</v>
      </c>
      <c r="AL320" s="279">
        <f t="shared" si="100"/>
        <v>10062.459999999999</v>
      </c>
      <c r="AM320" s="279">
        <f t="shared" si="100"/>
        <v>10062.459999999999</v>
      </c>
      <c r="AN320" s="279">
        <f t="shared" si="100"/>
        <v>10062.459999999999</v>
      </c>
      <c r="AO320" s="279">
        <f t="shared" si="100"/>
        <v>10062.459999999999</v>
      </c>
      <c r="AP320" s="279">
        <f t="shared" si="100"/>
        <v>10062.459999999999</v>
      </c>
      <c r="AQ320" s="279">
        <f t="shared" si="100"/>
        <v>10062.459999999999</v>
      </c>
      <c r="AR320" s="279">
        <f t="shared" si="92"/>
        <v>10062.459999999999</v>
      </c>
      <c r="AS320" s="279">
        <f t="shared" si="92"/>
        <v>10062.459999999999</v>
      </c>
      <c r="AT320" s="279">
        <f t="shared" si="92"/>
        <v>10062.459999999999</v>
      </c>
      <c r="AU320" s="280">
        <f t="shared" si="89"/>
        <v>120749.51999999996</v>
      </c>
      <c r="AV320" s="280">
        <f t="shared" si="99"/>
        <v>10062.459999999999</v>
      </c>
      <c r="AW320" s="280">
        <f t="shared" si="99"/>
        <v>10062.459999999999</v>
      </c>
      <c r="AX320" s="280">
        <f t="shared" si="99"/>
        <v>10062.459999999999</v>
      </c>
      <c r="AY320" s="280">
        <f t="shared" si="98"/>
        <v>10062.459999999999</v>
      </c>
      <c r="AZ320" s="280">
        <f t="shared" si="95"/>
        <v>10062.459999999999</v>
      </c>
      <c r="BA320" s="280">
        <f t="shared" si="96"/>
        <v>10062.459999999999</v>
      </c>
      <c r="BB320" s="280">
        <f t="shared" si="97"/>
        <v>10062.459999999999</v>
      </c>
      <c r="BC320" s="280">
        <f t="shared" si="94"/>
        <v>10062.459999999999</v>
      </c>
      <c r="BD320" s="280">
        <f t="shared" si="94"/>
        <v>10062.459999999999</v>
      </c>
      <c r="BE320" s="280">
        <f t="shared" si="94"/>
        <v>10062.459999999999</v>
      </c>
      <c r="BF320" s="280">
        <f t="shared" si="91"/>
        <v>10062.459999999999</v>
      </c>
      <c r="BG320" s="280">
        <f t="shared" si="91"/>
        <v>10062.459999999999</v>
      </c>
      <c r="BH320" s="280">
        <f t="shared" si="91"/>
        <v>10062.459999999999</v>
      </c>
      <c r="BI320" s="280">
        <f t="shared" si="91"/>
        <v>10062.459999999999</v>
      </c>
      <c r="BJ320" s="280">
        <f t="shared" si="91"/>
        <v>10062.459999999999</v>
      </c>
      <c r="BK320" s="280">
        <f t="shared" si="91"/>
        <v>10062.459999999999</v>
      </c>
      <c r="BL320" s="279">
        <f t="shared" si="90"/>
        <v>120749.51999999996</v>
      </c>
    </row>
    <row r="321" spans="1:64" x14ac:dyDescent="0.25">
      <c r="A321" s="268" t="s">
        <v>349</v>
      </c>
      <c r="B321" s="175">
        <v>4.2299999999999997E-2</v>
      </c>
      <c r="C321" s="175">
        <v>4.2299999999999997E-2</v>
      </c>
      <c r="D321" s="272">
        <v>2310232.75</v>
      </c>
      <c r="E321" s="272">
        <v>2310232.75</v>
      </c>
      <c r="F321" s="272">
        <v>2310232.75</v>
      </c>
      <c r="G321" s="272">
        <v>2310232.75</v>
      </c>
      <c r="H321" s="272">
        <v>2310232.75</v>
      </c>
      <c r="I321" s="272">
        <v>2310232.75</v>
      </c>
      <c r="J321" s="272">
        <v>2310232.75</v>
      </c>
      <c r="K321" s="272">
        <v>2310232.75</v>
      </c>
      <c r="L321" s="272">
        <v>2310232.75</v>
      </c>
      <c r="M321" s="272">
        <v>2310232.75</v>
      </c>
      <c r="N321" s="272">
        <v>2310232.75</v>
      </c>
      <c r="O321" s="272">
        <v>2310232.75</v>
      </c>
      <c r="P321" s="272">
        <f t="shared" si="87"/>
        <v>27722793</v>
      </c>
      <c r="Q321" s="272">
        <v>2310232.75</v>
      </c>
      <c r="R321" s="272">
        <v>2310232.75</v>
      </c>
      <c r="S321" s="272">
        <v>2310232.75</v>
      </c>
      <c r="T321" s="272">
        <v>2310232.75</v>
      </c>
      <c r="U321" s="272">
        <v>2310232.75</v>
      </c>
      <c r="V321" s="272">
        <v>2310232.75</v>
      </c>
      <c r="W321" s="272">
        <v>2310232.75</v>
      </c>
      <c r="X321" s="272">
        <v>2310232.75</v>
      </c>
      <c r="Y321" s="272">
        <v>2310232.75</v>
      </c>
      <c r="Z321" s="272">
        <v>2310232.75</v>
      </c>
      <c r="AA321" s="272">
        <v>2310232.75</v>
      </c>
      <c r="AB321" s="272">
        <v>2310232.75</v>
      </c>
      <c r="AC321" s="272">
        <v>2310232.75</v>
      </c>
      <c r="AD321" s="272">
        <v>2310232.75</v>
      </c>
      <c r="AE321" s="272">
        <v>2310232.75</v>
      </c>
      <c r="AF321" s="272">
        <v>2310232.75</v>
      </c>
      <c r="AG321" s="170">
        <f t="shared" si="88"/>
        <v>27722793</v>
      </c>
      <c r="AI321" s="279">
        <f t="shared" si="101"/>
        <v>8143.57</v>
      </c>
      <c r="AJ321" s="279">
        <f t="shared" si="101"/>
        <v>8143.57</v>
      </c>
      <c r="AK321" s="279">
        <f t="shared" si="101"/>
        <v>8143.57</v>
      </c>
      <c r="AL321" s="279">
        <f t="shared" si="100"/>
        <v>8143.57</v>
      </c>
      <c r="AM321" s="279">
        <f t="shared" si="100"/>
        <v>8143.57</v>
      </c>
      <c r="AN321" s="279">
        <f t="shared" si="100"/>
        <v>8143.57</v>
      </c>
      <c r="AO321" s="279">
        <f t="shared" si="100"/>
        <v>8143.57</v>
      </c>
      <c r="AP321" s="279">
        <f t="shared" si="100"/>
        <v>8143.57</v>
      </c>
      <c r="AQ321" s="279">
        <f t="shared" si="100"/>
        <v>8143.57</v>
      </c>
      <c r="AR321" s="279">
        <f t="shared" si="92"/>
        <v>8143.57</v>
      </c>
      <c r="AS321" s="279">
        <f t="shared" si="92"/>
        <v>8143.57</v>
      </c>
      <c r="AT321" s="279">
        <f t="shared" si="92"/>
        <v>8143.57</v>
      </c>
      <c r="AU321" s="280">
        <f t="shared" si="89"/>
        <v>97722.840000000026</v>
      </c>
      <c r="AV321" s="280">
        <f t="shared" si="99"/>
        <v>8143.57</v>
      </c>
      <c r="AW321" s="280">
        <f t="shared" si="99"/>
        <v>8143.57</v>
      </c>
      <c r="AX321" s="280">
        <f t="shared" si="99"/>
        <v>8143.57</v>
      </c>
      <c r="AY321" s="280">
        <f t="shared" si="98"/>
        <v>8143.57</v>
      </c>
      <c r="AZ321" s="280">
        <f t="shared" si="95"/>
        <v>8143.57</v>
      </c>
      <c r="BA321" s="280">
        <f t="shared" si="96"/>
        <v>8143.57</v>
      </c>
      <c r="BB321" s="280">
        <f t="shared" si="97"/>
        <v>8143.57</v>
      </c>
      <c r="BC321" s="280">
        <f t="shared" si="94"/>
        <v>8143.57</v>
      </c>
      <c r="BD321" s="280">
        <f t="shared" si="94"/>
        <v>8143.57</v>
      </c>
      <c r="BE321" s="280">
        <f t="shared" si="94"/>
        <v>8143.57</v>
      </c>
      <c r="BF321" s="280">
        <f t="shared" si="91"/>
        <v>8143.57</v>
      </c>
      <c r="BG321" s="280">
        <f t="shared" si="91"/>
        <v>8143.57</v>
      </c>
      <c r="BH321" s="280">
        <f t="shared" si="91"/>
        <v>8143.57</v>
      </c>
      <c r="BI321" s="280">
        <f t="shared" si="91"/>
        <v>8143.57</v>
      </c>
      <c r="BJ321" s="280">
        <f t="shared" si="91"/>
        <v>8143.57</v>
      </c>
      <c r="BK321" s="280">
        <f t="shared" si="91"/>
        <v>8143.57</v>
      </c>
      <c r="BL321" s="279">
        <f t="shared" si="90"/>
        <v>97722.840000000026</v>
      </c>
    </row>
    <row r="322" spans="1:64" x14ac:dyDescent="0.25">
      <c r="A322" s="268" t="s">
        <v>350</v>
      </c>
      <c r="B322" s="175">
        <v>4.4400000000000002E-2</v>
      </c>
      <c r="C322" s="175">
        <v>4.4400000000000002E-2</v>
      </c>
      <c r="D322" s="272">
        <v>2059928.04</v>
      </c>
      <c r="E322" s="272">
        <v>2059928.04</v>
      </c>
      <c r="F322" s="272">
        <v>2059928.04</v>
      </c>
      <c r="G322" s="272">
        <v>2059928.04</v>
      </c>
      <c r="H322" s="272">
        <v>2059928.04</v>
      </c>
      <c r="I322" s="272">
        <v>2059928.04</v>
      </c>
      <c r="J322" s="272">
        <v>2059928.04</v>
      </c>
      <c r="K322" s="272">
        <v>2059928.04</v>
      </c>
      <c r="L322" s="272">
        <v>2059928.04</v>
      </c>
      <c r="M322" s="272">
        <v>2059928.04</v>
      </c>
      <c r="N322" s="272">
        <v>2059928.04</v>
      </c>
      <c r="O322" s="272">
        <v>2059928.04</v>
      </c>
      <c r="P322" s="272">
        <f t="shared" si="87"/>
        <v>24719136.479999993</v>
      </c>
      <c r="Q322" s="272">
        <v>2059928.04</v>
      </c>
      <c r="R322" s="272">
        <v>2059928.04</v>
      </c>
      <c r="S322" s="272">
        <v>2059928.04</v>
      </c>
      <c r="T322" s="272">
        <v>2084621.08</v>
      </c>
      <c r="U322" s="272">
        <v>2109314.12</v>
      </c>
      <c r="V322" s="272">
        <v>2109314.12</v>
      </c>
      <c r="W322" s="272">
        <v>2109314.12</v>
      </c>
      <c r="X322" s="272">
        <v>2109314.12</v>
      </c>
      <c r="Y322" s="272">
        <v>2109314.12</v>
      </c>
      <c r="Z322" s="272">
        <v>2109314.12</v>
      </c>
      <c r="AA322" s="272">
        <v>2109314.12</v>
      </c>
      <c r="AB322" s="272">
        <v>2109314.12</v>
      </c>
      <c r="AC322" s="272">
        <v>2109314.12</v>
      </c>
      <c r="AD322" s="272">
        <v>2109314.12</v>
      </c>
      <c r="AE322" s="272">
        <v>2109314.12</v>
      </c>
      <c r="AF322" s="272">
        <v>2171174.125</v>
      </c>
      <c r="AG322" s="170">
        <f t="shared" si="88"/>
        <v>25373629.445000008</v>
      </c>
      <c r="AI322" s="279">
        <f t="shared" si="101"/>
        <v>7621.73</v>
      </c>
      <c r="AJ322" s="279">
        <f t="shared" si="101"/>
        <v>7621.73</v>
      </c>
      <c r="AK322" s="279">
        <f t="shared" si="101"/>
        <v>7621.73</v>
      </c>
      <c r="AL322" s="279">
        <f t="shared" si="100"/>
        <v>7621.73</v>
      </c>
      <c r="AM322" s="279">
        <f t="shared" si="100"/>
        <v>7621.73</v>
      </c>
      <c r="AN322" s="279">
        <f t="shared" si="100"/>
        <v>7621.73</v>
      </c>
      <c r="AO322" s="279">
        <f t="shared" si="100"/>
        <v>7621.73</v>
      </c>
      <c r="AP322" s="279">
        <f t="shared" si="100"/>
        <v>7621.73</v>
      </c>
      <c r="AQ322" s="279">
        <f t="shared" si="100"/>
        <v>7621.73</v>
      </c>
      <c r="AR322" s="279">
        <f t="shared" si="92"/>
        <v>7621.73</v>
      </c>
      <c r="AS322" s="279">
        <f t="shared" si="92"/>
        <v>7621.73</v>
      </c>
      <c r="AT322" s="279">
        <f t="shared" si="92"/>
        <v>7621.73</v>
      </c>
      <c r="AU322" s="280">
        <f t="shared" si="89"/>
        <v>91460.759999999966</v>
      </c>
      <c r="AV322" s="280">
        <f t="shared" si="99"/>
        <v>7621.73</v>
      </c>
      <c r="AW322" s="280">
        <f t="shared" si="99"/>
        <v>7621.73</v>
      </c>
      <c r="AX322" s="280">
        <f t="shared" si="99"/>
        <v>7621.73</v>
      </c>
      <c r="AY322" s="280">
        <f t="shared" si="98"/>
        <v>7713.1</v>
      </c>
      <c r="AZ322" s="280">
        <f t="shared" si="95"/>
        <v>7804.46</v>
      </c>
      <c r="BA322" s="280">
        <f t="shared" si="96"/>
        <v>7804.46</v>
      </c>
      <c r="BB322" s="280">
        <f t="shared" si="97"/>
        <v>7804.46</v>
      </c>
      <c r="BC322" s="280">
        <f t="shared" si="94"/>
        <v>7804.46</v>
      </c>
      <c r="BD322" s="280">
        <f t="shared" si="94"/>
        <v>7804.46</v>
      </c>
      <c r="BE322" s="280">
        <f t="shared" si="94"/>
        <v>7804.46</v>
      </c>
      <c r="BF322" s="280">
        <f t="shared" si="91"/>
        <v>7804.46</v>
      </c>
      <c r="BG322" s="280">
        <f t="shared" si="91"/>
        <v>7804.46</v>
      </c>
      <c r="BH322" s="280">
        <f t="shared" si="91"/>
        <v>7804.46</v>
      </c>
      <c r="BI322" s="280">
        <f t="shared" si="91"/>
        <v>7804.46</v>
      </c>
      <c r="BJ322" s="280">
        <f t="shared" si="91"/>
        <v>7804.46</v>
      </c>
      <c r="BK322" s="280">
        <f t="shared" si="91"/>
        <v>8033.34</v>
      </c>
      <c r="BL322" s="279">
        <f t="shared" si="90"/>
        <v>93882.400000000009</v>
      </c>
    </row>
    <row r="323" spans="1:64" x14ac:dyDescent="0.25">
      <c r="A323" s="268" t="s">
        <v>351</v>
      </c>
      <c r="B323" s="175">
        <v>4.4499999999999998E-2</v>
      </c>
      <c r="C323" s="175">
        <v>4.4499999999999998E-2</v>
      </c>
      <c r="D323" s="272">
        <v>1987208.52</v>
      </c>
      <c r="E323" s="272">
        <v>1987208.52</v>
      </c>
      <c r="F323" s="272">
        <v>1987208.52</v>
      </c>
      <c r="G323" s="272">
        <v>1987208.52</v>
      </c>
      <c r="H323" s="272">
        <v>1987208.52</v>
      </c>
      <c r="I323" s="272">
        <v>1987208.52</v>
      </c>
      <c r="J323" s="272">
        <v>1987208.52</v>
      </c>
      <c r="K323" s="272">
        <v>1987208.52</v>
      </c>
      <c r="L323" s="272">
        <v>1987208.52</v>
      </c>
      <c r="M323" s="272">
        <v>1987208.52</v>
      </c>
      <c r="N323" s="272">
        <v>1987208.52</v>
      </c>
      <c r="O323" s="272">
        <v>1987208.52</v>
      </c>
      <c r="P323" s="272">
        <f t="shared" si="87"/>
        <v>23846502.239999998</v>
      </c>
      <c r="Q323" s="272">
        <v>1987208.52</v>
      </c>
      <c r="R323" s="272">
        <v>1987208.52</v>
      </c>
      <c r="S323" s="272">
        <v>1987208.52</v>
      </c>
      <c r="T323" s="272">
        <v>1987208.52</v>
      </c>
      <c r="U323" s="272">
        <v>1987208.52</v>
      </c>
      <c r="V323" s="272">
        <v>1987208.52</v>
      </c>
      <c r="W323" s="272">
        <v>1987208.52</v>
      </c>
      <c r="X323" s="272">
        <v>1987208.52</v>
      </c>
      <c r="Y323" s="272">
        <v>1987208.52</v>
      </c>
      <c r="Z323" s="272">
        <v>1987208.52</v>
      </c>
      <c r="AA323" s="272">
        <v>1987208.52</v>
      </c>
      <c r="AB323" s="272">
        <v>1987208.52</v>
      </c>
      <c r="AC323" s="272">
        <v>1987208.52</v>
      </c>
      <c r="AD323" s="272">
        <v>1987208.52</v>
      </c>
      <c r="AE323" s="272">
        <v>1987208.52</v>
      </c>
      <c r="AF323" s="272">
        <v>2073195.23</v>
      </c>
      <c r="AG323" s="170">
        <f t="shared" si="88"/>
        <v>23932488.949999999</v>
      </c>
      <c r="AI323" s="279">
        <f t="shared" si="101"/>
        <v>7369.23</v>
      </c>
      <c r="AJ323" s="279">
        <f t="shared" si="101"/>
        <v>7369.23</v>
      </c>
      <c r="AK323" s="279">
        <f t="shared" si="101"/>
        <v>7369.23</v>
      </c>
      <c r="AL323" s="279">
        <f t="shared" si="100"/>
        <v>7369.23</v>
      </c>
      <c r="AM323" s="279">
        <f t="shared" si="100"/>
        <v>7369.23</v>
      </c>
      <c r="AN323" s="279">
        <f t="shared" si="100"/>
        <v>7369.23</v>
      </c>
      <c r="AO323" s="279">
        <f t="shared" si="100"/>
        <v>7369.23</v>
      </c>
      <c r="AP323" s="279">
        <f t="shared" si="100"/>
        <v>7369.23</v>
      </c>
      <c r="AQ323" s="279">
        <f t="shared" si="100"/>
        <v>7369.23</v>
      </c>
      <c r="AR323" s="279">
        <f t="shared" si="92"/>
        <v>7369.23</v>
      </c>
      <c r="AS323" s="279">
        <f t="shared" si="92"/>
        <v>7369.23</v>
      </c>
      <c r="AT323" s="279">
        <f t="shared" si="92"/>
        <v>7369.23</v>
      </c>
      <c r="AU323" s="280">
        <f t="shared" si="89"/>
        <v>88430.759999999966</v>
      </c>
      <c r="AV323" s="280">
        <f t="shared" si="99"/>
        <v>7369.23</v>
      </c>
      <c r="AW323" s="280">
        <f t="shared" si="99"/>
        <v>7369.23</v>
      </c>
      <c r="AX323" s="280">
        <f t="shared" si="99"/>
        <v>7369.23</v>
      </c>
      <c r="AY323" s="280">
        <f t="shared" si="98"/>
        <v>7369.23</v>
      </c>
      <c r="AZ323" s="280">
        <f t="shared" si="95"/>
        <v>7369.23</v>
      </c>
      <c r="BA323" s="280">
        <f t="shared" si="96"/>
        <v>7369.23</v>
      </c>
      <c r="BB323" s="280">
        <f t="shared" si="97"/>
        <v>7369.23</v>
      </c>
      <c r="BC323" s="280">
        <f t="shared" si="94"/>
        <v>7369.23</v>
      </c>
      <c r="BD323" s="280">
        <f t="shared" si="94"/>
        <v>7369.23</v>
      </c>
      <c r="BE323" s="280">
        <f t="shared" si="94"/>
        <v>7369.23</v>
      </c>
      <c r="BF323" s="280">
        <f t="shared" si="91"/>
        <v>7369.23</v>
      </c>
      <c r="BG323" s="280">
        <f t="shared" si="91"/>
        <v>7369.23</v>
      </c>
      <c r="BH323" s="280">
        <f t="shared" si="91"/>
        <v>7369.23</v>
      </c>
      <c r="BI323" s="280">
        <f t="shared" si="91"/>
        <v>7369.23</v>
      </c>
      <c r="BJ323" s="280">
        <f t="shared" si="91"/>
        <v>7369.23</v>
      </c>
      <c r="BK323" s="280">
        <f t="shared" si="91"/>
        <v>7688.1</v>
      </c>
      <c r="BL323" s="279">
        <f t="shared" si="90"/>
        <v>88749.629999999976</v>
      </c>
    </row>
    <row r="324" spans="1:64" x14ac:dyDescent="0.25">
      <c r="A324" s="268" t="s">
        <v>352</v>
      </c>
      <c r="B324" s="175">
        <v>5.8400000000000001E-2</v>
      </c>
      <c r="C324" s="175">
        <v>5.8400000000000001E-2</v>
      </c>
      <c r="D324" s="272">
        <v>3326335.69</v>
      </c>
      <c r="E324" s="272">
        <v>3326335.69</v>
      </c>
      <c r="F324" s="272">
        <v>3326335.69</v>
      </c>
      <c r="G324" s="272">
        <v>3326335.69</v>
      </c>
      <c r="H324" s="272">
        <v>3326335.69</v>
      </c>
      <c r="I324" s="272">
        <v>3326335.69</v>
      </c>
      <c r="J324" s="272">
        <v>3326335.69</v>
      </c>
      <c r="K324" s="272">
        <v>3326335.69</v>
      </c>
      <c r="L324" s="272">
        <v>3326335.69</v>
      </c>
      <c r="M324" s="272">
        <v>3326335.69</v>
      </c>
      <c r="N324" s="272">
        <v>3326335.69</v>
      </c>
      <c r="O324" s="272">
        <v>3326335.69</v>
      </c>
      <c r="P324" s="272">
        <f t="shared" si="87"/>
        <v>39916028.280000001</v>
      </c>
      <c r="Q324" s="272">
        <v>3326335.69</v>
      </c>
      <c r="R324" s="272">
        <v>3326335.69</v>
      </c>
      <c r="S324" s="272">
        <v>3326335.69</v>
      </c>
      <c r="T324" s="272">
        <v>3326335.69</v>
      </c>
      <c r="U324" s="272">
        <v>3326335.69</v>
      </c>
      <c r="V324" s="272">
        <v>3326335.69</v>
      </c>
      <c r="W324" s="272">
        <v>3326335.69</v>
      </c>
      <c r="X324" s="272">
        <v>3326335.69</v>
      </c>
      <c r="Y324" s="272">
        <v>3326335.69</v>
      </c>
      <c r="Z324" s="272">
        <v>3326335.69</v>
      </c>
      <c r="AA324" s="272">
        <v>3326335.69</v>
      </c>
      <c r="AB324" s="272">
        <v>3326335.69</v>
      </c>
      <c r="AC324" s="272">
        <v>3326335.69</v>
      </c>
      <c r="AD324" s="272">
        <v>3326335.69</v>
      </c>
      <c r="AE324" s="272">
        <v>3326335.69</v>
      </c>
      <c r="AF324" s="272">
        <v>3326335.69</v>
      </c>
      <c r="AG324" s="170">
        <f t="shared" si="88"/>
        <v>39916028.280000001</v>
      </c>
      <c r="AI324" s="279">
        <f t="shared" si="101"/>
        <v>16188.17</v>
      </c>
      <c r="AJ324" s="279">
        <f t="shared" si="101"/>
        <v>16188.17</v>
      </c>
      <c r="AK324" s="279">
        <f t="shared" si="101"/>
        <v>16188.17</v>
      </c>
      <c r="AL324" s="279">
        <f t="shared" si="100"/>
        <v>16188.17</v>
      </c>
      <c r="AM324" s="279">
        <f t="shared" si="100"/>
        <v>16188.17</v>
      </c>
      <c r="AN324" s="279">
        <f t="shared" si="100"/>
        <v>16188.17</v>
      </c>
      <c r="AO324" s="279">
        <f t="shared" si="100"/>
        <v>16188.17</v>
      </c>
      <c r="AP324" s="279">
        <f t="shared" si="100"/>
        <v>16188.17</v>
      </c>
      <c r="AQ324" s="279">
        <f t="shared" si="100"/>
        <v>16188.17</v>
      </c>
      <c r="AR324" s="279">
        <f t="shared" si="92"/>
        <v>16188.17</v>
      </c>
      <c r="AS324" s="279">
        <f t="shared" si="92"/>
        <v>16188.17</v>
      </c>
      <c r="AT324" s="279">
        <f t="shared" si="92"/>
        <v>16188.17</v>
      </c>
      <c r="AU324" s="280">
        <f t="shared" si="89"/>
        <v>194258.04000000004</v>
      </c>
      <c r="AV324" s="280">
        <f t="shared" si="99"/>
        <v>16188.17</v>
      </c>
      <c r="AW324" s="280">
        <f t="shared" si="99"/>
        <v>16188.17</v>
      </c>
      <c r="AX324" s="280">
        <f t="shared" si="99"/>
        <v>16188.17</v>
      </c>
      <c r="AY324" s="280">
        <f t="shared" si="98"/>
        <v>16188.17</v>
      </c>
      <c r="AZ324" s="280">
        <f t="shared" si="95"/>
        <v>16188.17</v>
      </c>
      <c r="BA324" s="280">
        <f t="shared" si="96"/>
        <v>16188.17</v>
      </c>
      <c r="BB324" s="280">
        <f t="shared" si="97"/>
        <v>16188.17</v>
      </c>
      <c r="BC324" s="280">
        <f t="shared" si="94"/>
        <v>16188.17</v>
      </c>
      <c r="BD324" s="280">
        <f t="shared" si="94"/>
        <v>16188.17</v>
      </c>
      <c r="BE324" s="280">
        <f t="shared" si="94"/>
        <v>16188.17</v>
      </c>
      <c r="BF324" s="280">
        <f t="shared" si="91"/>
        <v>16188.17</v>
      </c>
      <c r="BG324" s="280">
        <f t="shared" si="91"/>
        <v>16188.17</v>
      </c>
      <c r="BH324" s="280">
        <f t="shared" si="91"/>
        <v>16188.17</v>
      </c>
      <c r="BI324" s="280">
        <f t="shared" si="91"/>
        <v>16188.17</v>
      </c>
      <c r="BJ324" s="280">
        <f t="shared" si="91"/>
        <v>16188.17</v>
      </c>
      <c r="BK324" s="280">
        <f t="shared" si="91"/>
        <v>16188.17</v>
      </c>
      <c r="BL324" s="279">
        <f t="shared" si="90"/>
        <v>194258.04000000004</v>
      </c>
    </row>
    <row r="325" spans="1:64" x14ac:dyDescent="0.25">
      <c r="A325" s="268" t="s">
        <v>353</v>
      </c>
      <c r="B325" s="175">
        <v>3.6400000000000002E-2</v>
      </c>
      <c r="C325" s="175">
        <v>3.6400000000000002E-2</v>
      </c>
      <c r="D325" s="272">
        <v>4722165.1500000004</v>
      </c>
      <c r="E325" s="272">
        <v>4722165.1500000004</v>
      </c>
      <c r="F325" s="272">
        <v>4722165.1500000004</v>
      </c>
      <c r="G325" s="272">
        <v>4722165.1500000004</v>
      </c>
      <c r="H325" s="272">
        <v>4722165.1500000004</v>
      </c>
      <c r="I325" s="272">
        <v>4722165.1500000004</v>
      </c>
      <c r="J325" s="272">
        <v>4722165.1500000004</v>
      </c>
      <c r="K325" s="272">
        <v>4722165.1500000004</v>
      </c>
      <c r="L325" s="272">
        <v>4722165.1500000004</v>
      </c>
      <c r="M325" s="272">
        <v>4722165.1500000004</v>
      </c>
      <c r="N325" s="272">
        <v>4722165.1500000004</v>
      </c>
      <c r="O325" s="272">
        <v>4722165.1500000004</v>
      </c>
      <c r="P325" s="272">
        <f t="shared" si="87"/>
        <v>56665981.79999999</v>
      </c>
      <c r="Q325" s="272">
        <v>4722165.1500000004</v>
      </c>
      <c r="R325" s="272">
        <v>4722165.1500000004</v>
      </c>
      <c r="S325" s="272">
        <v>4722165.1500000004</v>
      </c>
      <c r="T325" s="272">
        <v>4722165.1500000004</v>
      </c>
      <c r="U325" s="272">
        <v>4722165.1500000004</v>
      </c>
      <c r="V325" s="272">
        <v>4722165.1500000004</v>
      </c>
      <c r="W325" s="272">
        <v>4722165.1500000004</v>
      </c>
      <c r="X325" s="272">
        <v>4722165.1500000004</v>
      </c>
      <c r="Y325" s="272">
        <v>4722165.1500000004</v>
      </c>
      <c r="Z325" s="272">
        <v>4722165.1500000004</v>
      </c>
      <c r="AA325" s="272">
        <v>4722165.1500000004</v>
      </c>
      <c r="AB325" s="272">
        <v>4722165.1500000004</v>
      </c>
      <c r="AC325" s="272">
        <v>4722165.1500000004</v>
      </c>
      <c r="AD325" s="272">
        <v>4722165.1500000004</v>
      </c>
      <c r="AE325" s="272">
        <v>4722165.1500000004</v>
      </c>
      <c r="AF325" s="272">
        <v>4722165.1500000004</v>
      </c>
      <c r="AG325" s="170">
        <f t="shared" si="88"/>
        <v>56665981.79999999</v>
      </c>
      <c r="AI325" s="279">
        <f t="shared" si="101"/>
        <v>14323.9</v>
      </c>
      <c r="AJ325" s="279">
        <f t="shared" si="101"/>
        <v>14323.9</v>
      </c>
      <c r="AK325" s="279">
        <f t="shared" si="101"/>
        <v>14323.9</v>
      </c>
      <c r="AL325" s="279">
        <f t="shared" si="100"/>
        <v>14323.9</v>
      </c>
      <c r="AM325" s="279">
        <f t="shared" si="100"/>
        <v>14323.9</v>
      </c>
      <c r="AN325" s="279">
        <f t="shared" si="100"/>
        <v>14323.9</v>
      </c>
      <c r="AO325" s="279">
        <f t="shared" si="100"/>
        <v>14323.9</v>
      </c>
      <c r="AP325" s="279">
        <f t="shared" si="100"/>
        <v>14323.9</v>
      </c>
      <c r="AQ325" s="279">
        <f t="shared" si="100"/>
        <v>14323.9</v>
      </c>
      <c r="AR325" s="279">
        <f t="shared" si="92"/>
        <v>14323.9</v>
      </c>
      <c r="AS325" s="279">
        <f t="shared" si="92"/>
        <v>14323.9</v>
      </c>
      <c r="AT325" s="279">
        <f t="shared" si="92"/>
        <v>14323.9</v>
      </c>
      <c r="AU325" s="280">
        <f t="shared" si="89"/>
        <v>171886.79999999996</v>
      </c>
      <c r="AV325" s="280">
        <f t="shared" si="99"/>
        <v>14323.9</v>
      </c>
      <c r="AW325" s="280">
        <f t="shared" si="99"/>
        <v>14323.9</v>
      </c>
      <c r="AX325" s="280">
        <f t="shared" si="99"/>
        <v>14323.9</v>
      </c>
      <c r="AY325" s="280">
        <f t="shared" si="98"/>
        <v>14323.9</v>
      </c>
      <c r="AZ325" s="280">
        <f t="shared" si="95"/>
        <v>14323.9</v>
      </c>
      <c r="BA325" s="280">
        <f t="shared" si="96"/>
        <v>14323.9</v>
      </c>
      <c r="BB325" s="280">
        <f t="shared" si="97"/>
        <v>14323.9</v>
      </c>
      <c r="BC325" s="280">
        <f t="shared" si="94"/>
        <v>14323.9</v>
      </c>
      <c r="BD325" s="280">
        <f t="shared" si="94"/>
        <v>14323.9</v>
      </c>
      <c r="BE325" s="280">
        <f t="shared" si="94"/>
        <v>14323.9</v>
      </c>
      <c r="BF325" s="280">
        <f t="shared" si="91"/>
        <v>14323.9</v>
      </c>
      <c r="BG325" s="280">
        <f t="shared" si="91"/>
        <v>14323.9</v>
      </c>
      <c r="BH325" s="280">
        <f t="shared" si="91"/>
        <v>14323.9</v>
      </c>
      <c r="BI325" s="280">
        <f t="shared" si="91"/>
        <v>14323.9</v>
      </c>
      <c r="BJ325" s="280">
        <f t="shared" si="91"/>
        <v>14323.9</v>
      </c>
      <c r="BK325" s="280">
        <f t="shared" si="91"/>
        <v>14323.9</v>
      </c>
      <c r="BL325" s="279">
        <f t="shared" si="90"/>
        <v>171886.79999999996</v>
      </c>
    </row>
    <row r="326" spans="1:64" x14ac:dyDescent="0.25">
      <c r="A326" s="268" t="s">
        <v>354</v>
      </c>
      <c r="B326" s="175">
        <v>4.36E-2</v>
      </c>
      <c r="C326" s="175">
        <v>4.36E-2</v>
      </c>
      <c r="D326" s="272">
        <v>445469.72</v>
      </c>
      <c r="E326" s="272">
        <v>445469.72</v>
      </c>
      <c r="F326" s="272">
        <v>445469.72</v>
      </c>
      <c r="G326" s="272">
        <v>445469.72</v>
      </c>
      <c r="H326" s="272">
        <v>445469.72</v>
      </c>
      <c r="I326" s="272">
        <v>445469.72</v>
      </c>
      <c r="J326" s="272">
        <v>445469.72</v>
      </c>
      <c r="K326" s="272">
        <v>445469.72</v>
      </c>
      <c r="L326" s="272">
        <v>445469.72</v>
      </c>
      <c r="M326" s="272">
        <v>445469.72</v>
      </c>
      <c r="N326" s="272">
        <v>445469.72</v>
      </c>
      <c r="O326" s="272">
        <v>445469.72</v>
      </c>
      <c r="P326" s="272">
        <f t="shared" ref="P326:P389" si="102">SUM(D326:O326)</f>
        <v>5345636.6399999978</v>
      </c>
      <c r="Q326" s="272">
        <v>445469.72</v>
      </c>
      <c r="R326" s="272">
        <v>445469.72</v>
      </c>
      <c r="S326" s="272">
        <v>445469.72</v>
      </c>
      <c r="T326" s="272">
        <v>445469.72</v>
      </c>
      <c r="U326" s="272">
        <v>445469.72</v>
      </c>
      <c r="V326" s="272">
        <v>445469.72</v>
      </c>
      <c r="W326" s="272">
        <v>445469.72</v>
      </c>
      <c r="X326" s="272">
        <v>445469.72</v>
      </c>
      <c r="Y326" s="272">
        <v>445469.72</v>
      </c>
      <c r="Z326" s="272">
        <v>445469.72</v>
      </c>
      <c r="AA326" s="272">
        <v>445469.72</v>
      </c>
      <c r="AB326" s="272">
        <v>445469.72</v>
      </c>
      <c r="AC326" s="272">
        <v>445469.72</v>
      </c>
      <c r="AD326" s="272">
        <v>445469.72</v>
      </c>
      <c r="AE326" s="272">
        <v>445469.72</v>
      </c>
      <c r="AF326" s="272">
        <v>445469.72</v>
      </c>
      <c r="AG326" s="170">
        <f t="shared" ref="AG326:AG389" si="103">SUM(U326:AF326)</f>
        <v>5345636.6399999978</v>
      </c>
      <c r="AI326" s="279">
        <f t="shared" si="101"/>
        <v>1618.54</v>
      </c>
      <c r="AJ326" s="279">
        <f t="shared" si="101"/>
        <v>1618.54</v>
      </c>
      <c r="AK326" s="279">
        <f t="shared" si="101"/>
        <v>1618.54</v>
      </c>
      <c r="AL326" s="279">
        <f t="shared" si="100"/>
        <v>1618.54</v>
      </c>
      <c r="AM326" s="279">
        <f t="shared" si="100"/>
        <v>1618.54</v>
      </c>
      <c r="AN326" s="279">
        <f t="shared" si="100"/>
        <v>1618.54</v>
      </c>
      <c r="AO326" s="279">
        <f t="shared" si="100"/>
        <v>1618.54</v>
      </c>
      <c r="AP326" s="279">
        <f t="shared" si="100"/>
        <v>1618.54</v>
      </c>
      <c r="AQ326" s="279">
        <f t="shared" si="100"/>
        <v>1618.54</v>
      </c>
      <c r="AR326" s="279">
        <f t="shared" si="92"/>
        <v>1618.54</v>
      </c>
      <c r="AS326" s="279">
        <f t="shared" si="92"/>
        <v>1618.54</v>
      </c>
      <c r="AT326" s="279">
        <f t="shared" si="92"/>
        <v>1618.54</v>
      </c>
      <c r="AU326" s="280">
        <f t="shared" ref="AU326:AU389" si="104">SUM(AI326:AT326)</f>
        <v>19422.480000000003</v>
      </c>
      <c r="AV326" s="280">
        <f t="shared" si="99"/>
        <v>1618.54</v>
      </c>
      <c r="AW326" s="280">
        <f t="shared" si="99"/>
        <v>1618.54</v>
      </c>
      <c r="AX326" s="280">
        <f t="shared" si="99"/>
        <v>1618.54</v>
      </c>
      <c r="AY326" s="280">
        <f t="shared" si="98"/>
        <v>1618.54</v>
      </c>
      <c r="AZ326" s="280">
        <f t="shared" si="95"/>
        <v>1618.54</v>
      </c>
      <c r="BA326" s="280">
        <f t="shared" si="96"/>
        <v>1618.54</v>
      </c>
      <c r="BB326" s="280">
        <f t="shared" si="97"/>
        <v>1618.54</v>
      </c>
      <c r="BC326" s="280">
        <f t="shared" si="94"/>
        <v>1618.54</v>
      </c>
      <c r="BD326" s="280">
        <f t="shared" si="94"/>
        <v>1618.54</v>
      </c>
      <c r="BE326" s="280">
        <f t="shared" si="94"/>
        <v>1618.54</v>
      </c>
      <c r="BF326" s="280">
        <f t="shared" si="91"/>
        <v>1618.54</v>
      </c>
      <c r="BG326" s="280">
        <f t="shared" si="91"/>
        <v>1618.54</v>
      </c>
      <c r="BH326" s="280">
        <f t="shared" si="91"/>
        <v>1618.54</v>
      </c>
      <c r="BI326" s="280">
        <f t="shared" si="91"/>
        <v>1618.54</v>
      </c>
      <c r="BJ326" s="280">
        <f t="shared" si="91"/>
        <v>1618.54</v>
      </c>
      <c r="BK326" s="280">
        <f t="shared" si="91"/>
        <v>1618.54</v>
      </c>
      <c r="BL326" s="279">
        <f t="shared" ref="BL326:BL389" si="105">SUM(AZ326:BK326)</f>
        <v>19422.480000000003</v>
      </c>
    </row>
    <row r="327" spans="1:64" x14ac:dyDescent="0.25">
      <c r="A327" s="268" t="s">
        <v>355</v>
      </c>
      <c r="B327" s="175">
        <v>0.22160000000000002</v>
      </c>
      <c r="C327" s="175">
        <v>0.22160000000000002</v>
      </c>
      <c r="D327" s="272">
        <v>816263.41</v>
      </c>
      <c r="E327" s="272">
        <v>816263.41</v>
      </c>
      <c r="F327" s="272">
        <v>816263.41</v>
      </c>
      <c r="G327" s="272">
        <v>816263.41</v>
      </c>
      <c r="H327" s="272">
        <v>816263.41</v>
      </c>
      <c r="I327" s="272">
        <v>816263.41</v>
      </c>
      <c r="J327" s="272">
        <v>816263.41</v>
      </c>
      <c r="K327" s="272">
        <v>816263.41</v>
      </c>
      <c r="L327" s="272">
        <v>816263.41</v>
      </c>
      <c r="M327" s="272">
        <v>816263.41</v>
      </c>
      <c r="N327" s="272">
        <v>816263.41</v>
      </c>
      <c r="O327" s="272">
        <v>816263.41</v>
      </c>
      <c r="P327" s="272">
        <f t="shared" si="102"/>
        <v>9795160.9199999999</v>
      </c>
      <c r="Q327" s="272">
        <v>816263.41</v>
      </c>
      <c r="R327" s="272">
        <v>816263.41</v>
      </c>
      <c r="S327" s="272">
        <v>816263.41</v>
      </c>
      <c r="T327" s="272">
        <v>816263.41</v>
      </c>
      <c r="U327" s="272">
        <v>816263.41</v>
      </c>
      <c r="V327" s="272">
        <v>816263.41</v>
      </c>
      <c r="W327" s="272">
        <v>816263.41</v>
      </c>
      <c r="X327" s="272">
        <v>816263.41</v>
      </c>
      <c r="Y327" s="272">
        <v>816263.41</v>
      </c>
      <c r="Z327" s="272">
        <v>816263.41</v>
      </c>
      <c r="AA327" s="272">
        <v>816263.41</v>
      </c>
      <c r="AB327" s="272">
        <v>816263.41</v>
      </c>
      <c r="AC327" s="272">
        <v>816263.41</v>
      </c>
      <c r="AD327" s="272">
        <v>816263.41</v>
      </c>
      <c r="AE327" s="272">
        <v>816263.41</v>
      </c>
      <c r="AF327" s="272">
        <v>816263.41</v>
      </c>
      <c r="AG327" s="170">
        <f t="shared" si="103"/>
        <v>9795160.9199999999</v>
      </c>
      <c r="AI327" s="279">
        <f t="shared" si="101"/>
        <v>15073.66</v>
      </c>
      <c r="AJ327" s="279">
        <f t="shared" si="101"/>
        <v>15073.66</v>
      </c>
      <c r="AK327" s="279">
        <f t="shared" si="101"/>
        <v>15073.66</v>
      </c>
      <c r="AL327" s="279">
        <f t="shared" si="100"/>
        <v>15073.66</v>
      </c>
      <c r="AM327" s="279">
        <f t="shared" si="100"/>
        <v>15073.66</v>
      </c>
      <c r="AN327" s="279">
        <f t="shared" si="100"/>
        <v>15073.66</v>
      </c>
      <c r="AO327" s="279">
        <f t="shared" si="100"/>
        <v>15073.66</v>
      </c>
      <c r="AP327" s="279">
        <f t="shared" si="100"/>
        <v>15073.66</v>
      </c>
      <c r="AQ327" s="279">
        <f t="shared" si="100"/>
        <v>15073.66</v>
      </c>
      <c r="AR327" s="279">
        <f t="shared" si="92"/>
        <v>15073.66</v>
      </c>
      <c r="AS327" s="279">
        <f t="shared" si="92"/>
        <v>15073.66</v>
      </c>
      <c r="AT327" s="279">
        <f t="shared" si="92"/>
        <v>15073.66</v>
      </c>
      <c r="AU327" s="280">
        <f t="shared" si="104"/>
        <v>180883.92</v>
      </c>
      <c r="AV327" s="280">
        <f t="shared" si="99"/>
        <v>15073.66</v>
      </c>
      <c r="AW327" s="280">
        <f t="shared" si="99"/>
        <v>15073.66</v>
      </c>
      <c r="AX327" s="280">
        <f t="shared" si="99"/>
        <v>15073.66</v>
      </c>
      <c r="AY327" s="280">
        <f t="shared" si="98"/>
        <v>15073.66</v>
      </c>
      <c r="AZ327" s="280">
        <f t="shared" si="95"/>
        <v>15073.66</v>
      </c>
      <c r="BA327" s="280">
        <f t="shared" si="96"/>
        <v>15073.66</v>
      </c>
      <c r="BB327" s="280">
        <f t="shared" si="97"/>
        <v>15073.66</v>
      </c>
      <c r="BC327" s="280">
        <f t="shared" si="94"/>
        <v>15073.66</v>
      </c>
      <c r="BD327" s="280">
        <f t="shared" si="94"/>
        <v>15073.66</v>
      </c>
      <c r="BE327" s="280">
        <f t="shared" si="94"/>
        <v>15073.66</v>
      </c>
      <c r="BF327" s="280">
        <f t="shared" si="91"/>
        <v>15073.66</v>
      </c>
      <c r="BG327" s="280">
        <f t="shared" si="91"/>
        <v>15073.66</v>
      </c>
      <c r="BH327" s="280">
        <f t="shared" si="91"/>
        <v>15073.66</v>
      </c>
      <c r="BI327" s="280">
        <f t="shared" si="91"/>
        <v>15073.66</v>
      </c>
      <c r="BJ327" s="280">
        <f t="shared" si="91"/>
        <v>15073.66</v>
      </c>
      <c r="BK327" s="280">
        <f t="shared" si="91"/>
        <v>15073.66</v>
      </c>
      <c r="BL327" s="279">
        <f t="shared" si="105"/>
        <v>180883.92</v>
      </c>
    </row>
    <row r="328" spans="1:64" x14ac:dyDescent="0.25">
      <c r="A328" s="268" t="s">
        <v>356</v>
      </c>
      <c r="B328" s="175">
        <v>4.0099999999999997E-2</v>
      </c>
      <c r="C328" s="175">
        <v>4.0099999999999997E-2</v>
      </c>
      <c r="D328" s="272">
        <v>2499650.62</v>
      </c>
      <c r="E328" s="272">
        <v>2499650.62</v>
      </c>
      <c r="F328" s="272">
        <v>2499650.62</v>
      </c>
      <c r="G328" s="272">
        <v>2499650.62</v>
      </c>
      <c r="H328" s="272">
        <v>2499650.62</v>
      </c>
      <c r="I328" s="272">
        <v>2499650.62</v>
      </c>
      <c r="J328" s="272">
        <v>2499650.62</v>
      </c>
      <c r="K328" s="272">
        <v>2499650.62</v>
      </c>
      <c r="L328" s="272">
        <v>2499650.62</v>
      </c>
      <c r="M328" s="272">
        <v>2499650.62</v>
      </c>
      <c r="N328" s="272">
        <v>2499650.62</v>
      </c>
      <c r="O328" s="272">
        <v>2499650.62</v>
      </c>
      <c r="P328" s="272">
        <f t="shared" si="102"/>
        <v>29995807.440000009</v>
      </c>
      <c r="Q328" s="272">
        <v>2499650.62</v>
      </c>
      <c r="R328" s="272">
        <v>2499650.62</v>
      </c>
      <c r="S328" s="272">
        <v>2499650.62</v>
      </c>
      <c r="T328" s="272">
        <v>2499650.62</v>
      </c>
      <c r="U328" s="272">
        <v>2499650.62</v>
      </c>
      <c r="V328" s="272">
        <v>2499650.62</v>
      </c>
      <c r="W328" s="272">
        <v>2499650.62</v>
      </c>
      <c r="X328" s="272">
        <v>2499650.62</v>
      </c>
      <c r="Y328" s="272">
        <v>2499650.62</v>
      </c>
      <c r="Z328" s="272">
        <v>2499650.62</v>
      </c>
      <c r="AA328" s="272">
        <v>2499650.62</v>
      </c>
      <c r="AB328" s="272">
        <v>2499650.62</v>
      </c>
      <c r="AC328" s="272">
        <v>2499650.62</v>
      </c>
      <c r="AD328" s="272">
        <v>2499650.62</v>
      </c>
      <c r="AE328" s="272">
        <v>2499650.62</v>
      </c>
      <c r="AF328" s="272">
        <v>2499650.62</v>
      </c>
      <c r="AG328" s="170">
        <f t="shared" si="103"/>
        <v>29995807.440000009</v>
      </c>
      <c r="AI328" s="279">
        <f t="shared" si="101"/>
        <v>8353</v>
      </c>
      <c r="AJ328" s="279">
        <f t="shared" si="101"/>
        <v>8353</v>
      </c>
      <c r="AK328" s="279">
        <f t="shared" si="101"/>
        <v>8353</v>
      </c>
      <c r="AL328" s="279">
        <f t="shared" si="100"/>
        <v>8353</v>
      </c>
      <c r="AM328" s="279">
        <f t="shared" si="100"/>
        <v>8353</v>
      </c>
      <c r="AN328" s="279">
        <f t="shared" si="100"/>
        <v>8353</v>
      </c>
      <c r="AO328" s="279">
        <f t="shared" si="100"/>
        <v>8353</v>
      </c>
      <c r="AP328" s="279">
        <f t="shared" si="100"/>
        <v>8353</v>
      </c>
      <c r="AQ328" s="279">
        <f t="shared" si="100"/>
        <v>8353</v>
      </c>
      <c r="AR328" s="279">
        <f t="shared" si="92"/>
        <v>8353</v>
      </c>
      <c r="AS328" s="279">
        <f t="shared" si="92"/>
        <v>8353</v>
      </c>
      <c r="AT328" s="279">
        <f t="shared" si="92"/>
        <v>8353</v>
      </c>
      <c r="AU328" s="280">
        <f t="shared" si="104"/>
        <v>100236</v>
      </c>
      <c r="AV328" s="280">
        <f t="shared" si="99"/>
        <v>8353</v>
      </c>
      <c r="AW328" s="280">
        <f t="shared" si="99"/>
        <v>8353</v>
      </c>
      <c r="AX328" s="280">
        <f t="shared" si="99"/>
        <v>8353</v>
      </c>
      <c r="AY328" s="280">
        <f t="shared" si="98"/>
        <v>8353</v>
      </c>
      <c r="AZ328" s="280">
        <f t="shared" si="95"/>
        <v>8353</v>
      </c>
      <c r="BA328" s="280">
        <f t="shared" si="96"/>
        <v>8353</v>
      </c>
      <c r="BB328" s="280">
        <f t="shared" si="97"/>
        <v>8353</v>
      </c>
      <c r="BC328" s="280">
        <f t="shared" si="94"/>
        <v>8353</v>
      </c>
      <c r="BD328" s="280">
        <f t="shared" si="94"/>
        <v>8353</v>
      </c>
      <c r="BE328" s="280">
        <f t="shared" si="94"/>
        <v>8353</v>
      </c>
      <c r="BF328" s="280">
        <f t="shared" si="91"/>
        <v>8353</v>
      </c>
      <c r="BG328" s="280">
        <f t="shared" si="91"/>
        <v>8353</v>
      </c>
      <c r="BH328" s="280">
        <f t="shared" si="91"/>
        <v>8353</v>
      </c>
      <c r="BI328" s="280">
        <f t="shared" si="91"/>
        <v>8353</v>
      </c>
      <c r="BJ328" s="280">
        <f t="shared" si="91"/>
        <v>8353</v>
      </c>
      <c r="BK328" s="280">
        <f t="shared" si="91"/>
        <v>8353</v>
      </c>
      <c r="BL328" s="279">
        <f t="shared" si="105"/>
        <v>100236</v>
      </c>
    </row>
    <row r="329" spans="1:64" x14ac:dyDescent="0.25">
      <c r="A329" s="268" t="s">
        <v>357</v>
      </c>
      <c r="B329" s="175">
        <v>4.0399999999999998E-2</v>
      </c>
      <c r="C329" s="175">
        <v>4.0399999999999998E-2</v>
      </c>
      <c r="D329" s="272">
        <v>11938602.17</v>
      </c>
      <c r="E329" s="272">
        <v>11941380.42</v>
      </c>
      <c r="F329" s="272">
        <v>11941907.41</v>
      </c>
      <c r="G329" s="272">
        <v>11941669.68</v>
      </c>
      <c r="H329" s="272">
        <v>11941760.199999999</v>
      </c>
      <c r="I329" s="272">
        <v>11941756.789999999</v>
      </c>
      <c r="J329" s="272">
        <v>11941662.870000001</v>
      </c>
      <c r="K329" s="272">
        <v>11941662.870000001</v>
      </c>
      <c r="L329" s="272">
        <v>11941662.870000001</v>
      </c>
      <c r="M329" s="272">
        <v>11941662.870000001</v>
      </c>
      <c r="N329" s="272">
        <v>11941662.870000001</v>
      </c>
      <c r="O329" s="272">
        <v>11941662.870000001</v>
      </c>
      <c r="P329" s="272">
        <f t="shared" si="102"/>
        <v>143297053.89000002</v>
      </c>
      <c r="Q329" s="272">
        <v>11941662.870000001</v>
      </c>
      <c r="R329" s="272">
        <v>11941662.870000001</v>
      </c>
      <c r="S329" s="272">
        <v>11941662.870000001</v>
      </c>
      <c r="T329" s="272">
        <v>11941662.870000001</v>
      </c>
      <c r="U329" s="272">
        <v>11941662.870000001</v>
      </c>
      <c r="V329" s="272">
        <v>11941662.870000001</v>
      </c>
      <c r="W329" s="272">
        <v>11941662.870000001</v>
      </c>
      <c r="X329" s="272">
        <v>11941662.870000001</v>
      </c>
      <c r="Y329" s="272">
        <v>11941662.870000001</v>
      </c>
      <c r="Z329" s="272">
        <v>11941662.870000001</v>
      </c>
      <c r="AA329" s="272">
        <v>11941662.870000001</v>
      </c>
      <c r="AB329" s="272">
        <v>11941662.870000001</v>
      </c>
      <c r="AC329" s="272">
        <v>11941662.870000001</v>
      </c>
      <c r="AD329" s="272">
        <v>11941662.870000001</v>
      </c>
      <c r="AE329" s="272">
        <v>11941662.870000001</v>
      </c>
      <c r="AF329" s="272">
        <v>11941662.870000001</v>
      </c>
      <c r="AG329" s="170">
        <f t="shared" si="103"/>
        <v>143299954.44000003</v>
      </c>
      <c r="AI329" s="279">
        <f t="shared" si="101"/>
        <v>40193.29</v>
      </c>
      <c r="AJ329" s="279">
        <f t="shared" si="101"/>
        <v>40202.65</v>
      </c>
      <c r="AK329" s="279">
        <f t="shared" si="101"/>
        <v>40204.42</v>
      </c>
      <c r="AL329" s="279">
        <f t="shared" si="100"/>
        <v>40203.620000000003</v>
      </c>
      <c r="AM329" s="279">
        <f t="shared" si="100"/>
        <v>40203.93</v>
      </c>
      <c r="AN329" s="279">
        <f t="shared" si="100"/>
        <v>40203.910000000003</v>
      </c>
      <c r="AO329" s="279">
        <f t="shared" si="100"/>
        <v>40203.599999999999</v>
      </c>
      <c r="AP329" s="279">
        <f t="shared" si="100"/>
        <v>40203.599999999999</v>
      </c>
      <c r="AQ329" s="279">
        <f t="shared" si="100"/>
        <v>40203.599999999999</v>
      </c>
      <c r="AR329" s="279">
        <f t="shared" si="92"/>
        <v>40203.599999999999</v>
      </c>
      <c r="AS329" s="279">
        <f t="shared" si="92"/>
        <v>40203.599999999999</v>
      </c>
      <c r="AT329" s="279">
        <f t="shared" si="92"/>
        <v>40203.599999999999</v>
      </c>
      <c r="AU329" s="280">
        <f t="shared" si="104"/>
        <v>482433.41999999987</v>
      </c>
      <c r="AV329" s="280">
        <f t="shared" si="99"/>
        <v>40203.599999999999</v>
      </c>
      <c r="AW329" s="280">
        <f t="shared" si="99"/>
        <v>40203.599999999999</v>
      </c>
      <c r="AX329" s="280">
        <f t="shared" si="99"/>
        <v>40203.599999999999</v>
      </c>
      <c r="AY329" s="280">
        <f t="shared" si="98"/>
        <v>40203.599999999999</v>
      </c>
      <c r="AZ329" s="280">
        <f t="shared" si="95"/>
        <v>40203.599999999999</v>
      </c>
      <c r="BA329" s="280">
        <f t="shared" si="96"/>
        <v>40203.599999999999</v>
      </c>
      <c r="BB329" s="280">
        <f t="shared" si="97"/>
        <v>40203.599999999999</v>
      </c>
      <c r="BC329" s="280">
        <f t="shared" si="94"/>
        <v>40203.599999999999</v>
      </c>
      <c r="BD329" s="280">
        <f t="shared" si="94"/>
        <v>40203.599999999999</v>
      </c>
      <c r="BE329" s="280">
        <f t="shared" si="94"/>
        <v>40203.599999999999</v>
      </c>
      <c r="BF329" s="280">
        <f t="shared" si="91"/>
        <v>40203.599999999999</v>
      </c>
      <c r="BG329" s="280">
        <f t="shared" si="91"/>
        <v>40203.599999999999</v>
      </c>
      <c r="BH329" s="280">
        <f t="shared" si="91"/>
        <v>40203.599999999999</v>
      </c>
      <c r="BI329" s="280">
        <f t="shared" si="91"/>
        <v>40203.599999999999</v>
      </c>
      <c r="BJ329" s="280">
        <f t="shared" si="91"/>
        <v>40203.599999999999</v>
      </c>
      <c r="BK329" s="280">
        <f t="shared" si="91"/>
        <v>40203.599999999999</v>
      </c>
      <c r="BL329" s="279">
        <f t="shared" si="105"/>
        <v>482443.1999999999</v>
      </c>
    </row>
    <row r="330" spans="1:64" x14ac:dyDescent="0.25">
      <c r="A330" s="268" t="s">
        <v>358</v>
      </c>
      <c r="B330" s="175">
        <v>4.1800000000000004E-2</v>
      </c>
      <c r="C330" s="175">
        <v>4.1800000000000004E-2</v>
      </c>
      <c r="D330" s="272">
        <v>1791485.27</v>
      </c>
      <c r="E330" s="272">
        <v>1791485.27</v>
      </c>
      <c r="F330" s="272">
        <v>1791485.27</v>
      </c>
      <c r="G330" s="272">
        <v>1791485.27</v>
      </c>
      <c r="H330" s="272">
        <v>1791485.27</v>
      </c>
      <c r="I330" s="272">
        <v>1791485.27</v>
      </c>
      <c r="J330" s="272">
        <v>1791485.27</v>
      </c>
      <c r="K330" s="272">
        <v>1791485.27</v>
      </c>
      <c r="L330" s="272">
        <v>1791485.27</v>
      </c>
      <c r="M330" s="272">
        <v>1791485.27</v>
      </c>
      <c r="N330" s="272">
        <v>1791485.27</v>
      </c>
      <c r="O330" s="272">
        <v>1791485.27</v>
      </c>
      <c r="P330" s="272">
        <f t="shared" si="102"/>
        <v>21497823.239999998</v>
      </c>
      <c r="Q330" s="272">
        <v>1791485.27</v>
      </c>
      <c r="R330" s="272">
        <v>1791485.27</v>
      </c>
      <c r="S330" s="272">
        <v>1791485.27</v>
      </c>
      <c r="T330" s="272">
        <v>1791485.27</v>
      </c>
      <c r="U330" s="272">
        <v>1791485.27</v>
      </c>
      <c r="V330" s="272">
        <v>1791485.27</v>
      </c>
      <c r="W330" s="272">
        <v>1791485.27</v>
      </c>
      <c r="X330" s="272">
        <v>1791485.27</v>
      </c>
      <c r="Y330" s="272">
        <v>1791485.27</v>
      </c>
      <c r="Z330" s="272">
        <v>1791485.27</v>
      </c>
      <c r="AA330" s="272">
        <v>1791485.27</v>
      </c>
      <c r="AB330" s="272">
        <v>1791485.27</v>
      </c>
      <c r="AC330" s="272">
        <v>1791485.27</v>
      </c>
      <c r="AD330" s="272">
        <v>1791485.27</v>
      </c>
      <c r="AE330" s="272">
        <v>1791485.27</v>
      </c>
      <c r="AF330" s="272">
        <v>1791485.27</v>
      </c>
      <c r="AG330" s="170">
        <f t="shared" si="103"/>
        <v>21497823.239999998</v>
      </c>
      <c r="AI330" s="279">
        <f t="shared" si="101"/>
        <v>6240.34</v>
      </c>
      <c r="AJ330" s="279">
        <f t="shared" si="101"/>
        <v>6240.34</v>
      </c>
      <c r="AK330" s="279">
        <f t="shared" si="101"/>
        <v>6240.34</v>
      </c>
      <c r="AL330" s="279">
        <f t="shared" si="100"/>
        <v>6240.34</v>
      </c>
      <c r="AM330" s="279">
        <f t="shared" si="100"/>
        <v>6240.34</v>
      </c>
      <c r="AN330" s="279">
        <f t="shared" si="100"/>
        <v>6240.34</v>
      </c>
      <c r="AO330" s="279">
        <f t="shared" si="100"/>
        <v>6240.34</v>
      </c>
      <c r="AP330" s="279">
        <f t="shared" si="100"/>
        <v>6240.34</v>
      </c>
      <c r="AQ330" s="279">
        <f t="shared" si="100"/>
        <v>6240.34</v>
      </c>
      <c r="AR330" s="279">
        <f t="shared" si="92"/>
        <v>6240.34</v>
      </c>
      <c r="AS330" s="279">
        <f t="shared" si="92"/>
        <v>6240.34</v>
      </c>
      <c r="AT330" s="279">
        <f t="shared" si="92"/>
        <v>6240.34</v>
      </c>
      <c r="AU330" s="280">
        <f t="shared" si="104"/>
        <v>74884.079999999987</v>
      </c>
      <c r="AV330" s="280">
        <f t="shared" si="99"/>
        <v>6240.34</v>
      </c>
      <c r="AW330" s="280">
        <f t="shared" si="99"/>
        <v>6240.34</v>
      </c>
      <c r="AX330" s="280">
        <f t="shared" si="99"/>
        <v>6240.34</v>
      </c>
      <c r="AY330" s="280">
        <f t="shared" si="98"/>
        <v>6240.34</v>
      </c>
      <c r="AZ330" s="280">
        <f t="shared" si="95"/>
        <v>6240.34</v>
      </c>
      <c r="BA330" s="280">
        <f t="shared" si="96"/>
        <v>6240.34</v>
      </c>
      <c r="BB330" s="280">
        <f t="shared" si="97"/>
        <v>6240.34</v>
      </c>
      <c r="BC330" s="280">
        <f t="shared" si="94"/>
        <v>6240.34</v>
      </c>
      <c r="BD330" s="280">
        <f t="shared" si="94"/>
        <v>6240.34</v>
      </c>
      <c r="BE330" s="280">
        <f t="shared" si="94"/>
        <v>6240.34</v>
      </c>
      <c r="BF330" s="280">
        <f t="shared" si="94"/>
        <v>6240.34</v>
      </c>
      <c r="BG330" s="280">
        <f t="shared" si="94"/>
        <v>6240.34</v>
      </c>
      <c r="BH330" s="280">
        <f t="shared" si="94"/>
        <v>6240.34</v>
      </c>
      <c r="BI330" s="280">
        <f t="shared" si="94"/>
        <v>6240.34</v>
      </c>
      <c r="BJ330" s="280">
        <f t="shared" si="94"/>
        <v>6240.34</v>
      </c>
      <c r="BK330" s="280">
        <f t="shared" si="94"/>
        <v>6240.34</v>
      </c>
      <c r="BL330" s="279">
        <f t="shared" si="105"/>
        <v>74884.079999999987</v>
      </c>
    </row>
    <row r="331" spans="1:64" x14ac:dyDescent="0.25">
      <c r="A331" s="268" t="s">
        <v>359</v>
      </c>
      <c r="B331" s="175">
        <v>4.2499999999999996E-2</v>
      </c>
      <c r="C331" s="175">
        <v>4.2499999999999996E-2</v>
      </c>
      <c r="D331" s="272">
        <v>4576825.3600000003</v>
      </c>
      <c r="E331" s="272">
        <v>4576825.3600000003</v>
      </c>
      <c r="F331" s="272">
        <v>4576825.3600000003</v>
      </c>
      <c r="G331" s="272">
        <v>4576825.3600000003</v>
      </c>
      <c r="H331" s="272">
        <v>4576825.3600000003</v>
      </c>
      <c r="I331" s="272">
        <v>4576825.3600000003</v>
      </c>
      <c r="J331" s="272">
        <v>4576825.3600000003</v>
      </c>
      <c r="K331" s="272">
        <v>4576825.3600000003</v>
      </c>
      <c r="L331" s="272">
        <v>4576825.3600000003</v>
      </c>
      <c r="M331" s="272">
        <v>4576825.3600000003</v>
      </c>
      <c r="N331" s="272">
        <v>4576825.3600000003</v>
      </c>
      <c r="O331" s="272">
        <v>4576825.3600000003</v>
      </c>
      <c r="P331" s="272">
        <f t="shared" si="102"/>
        <v>54921904.32</v>
      </c>
      <c r="Q331" s="272">
        <v>4576825.3600000003</v>
      </c>
      <c r="R331" s="272">
        <v>4576825.3600000003</v>
      </c>
      <c r="S331" s="272">
        <v>4576825.3600000003</v>
      </c>
      <c r="T331" s="272">
        <v>4576825.3600000003</v>
      </c>
      <c r="U331" s="272">
        <v>4576825.3600000003</v>
      </c>
      <c r="V331" s="272">
        <v>4576825.3600000003</v>
      </c>
      <c r="W331" s="272">
        <v>4576825.3600000003</v>
      </c>
      <c r="X331" s="272">
        <v>4576825.3600000003</v>
      </c>
      <c r="Y331" s="272">
        <v>4576825.3600000003</v>
      </c>
      <c r="Z331" s="272">
        <v>4576825.3600000003</v>
      </c>
      <c r="AA331" s="272">
        <v>4576825.3600000003</v>
      </c>
      <c r="AB331" s="272">
        <v>4576825.3600000003</v>
      </c>
      <c r="AC331" s="272">
        <v>4576825.3600000003</v>
      </c>
      <c r="AD331" s="272">
        <v>4576825.3600000003</v>
      </c>
      <c r="AE331" s="272">
        <v>4576825.3600000003</v>
      </c>
      <c r="AF331" s="272">
        <v>4576825.3600000003</v>
      </c>
      <c r="AG331" s="170">
        <f t="shared" si="103"/>
        <v>54921904.32</v>
      </c>
      <c r="AI331" s="279">
        <f t="shared" si="101"/>
        <v>16209.59</v>
      </c>
      <c r="AJ331" s="279">
        <f t="shared" si="101"/>
        <v>16209.59</v>
      </c>
      <c r="AK331" s="279">
        <f t="shared" si="101"/>
        <v>16209.59</v>
      </c>
      <c r="AL331" s="279">
        <f t="shared" si="100"/>
        <v>16209.59</v>
      </c>
      <c r="AM331" s="279">
        <f t="shared" si="100"/>
        <v>16209.59</v>
      </c>
      <c r="AN331" s="279">
        <f t="shared" si="100"/>
        <v>16209.59</v>
      </c>
      <c r="AO331" s="279">
        <f t="shared" si="100"/>
        <v>16209.59</v>
      </c>
      <c r="AP331" s="279">
        <f t="shared" si="100"/>
        <v>16209.59</v>
      </c>
      <c r="AQ331" s="279">
        <f t="shared" si="100"/>
        <v>16209.59</v>
      </c>
      <c r="AR331" s="279">
        <f t="shared" si="92"/>
        <v>16209.59</v>
      </c>
      <c r="AS331" s="279">
        <f t="shared" si="92"/>
        <v>16209.59</v>
      </c>
      <c r="AT331" s="279">
        <f t="shared" si="92"/>
        <v>16209.59</v>
      </c>
      <c r="AU331" s="280">
        <f t="shared" si="104"/>
        <v>194515.08</v>
      </c>
      <c r="AV331" s="280">
        <f t="shared" si="99"/>
        <v>16209.59</v>
      </c>
      <c r="AW331" s="280">
        <f t="shared" si="99"/>
        <v>16209.59</v>
      </c>
      <c r="AX331" s="280">
        <f t="shared" si="99"/>
        <v>16209.59</v>
      </c>
      <c r="AY331" s="280">
        <f t="shared" si="98"/>
        <v>16209.59</v>
      </c>
      <c r="AZ331" s="280">
        <f t="shared" si="95"/>
        <v>16209.59</v>
      </c>
      <c r="BA331" s="280">
        <f t="shared" si="96"/>
        <v>16209.59</v>
      </c>
      <c r="BB331" s="280">
        <f t="shared" si="97"/>
        <v>16209.59</v>
      </c>
      <c r="BC331" s="280">
        <f t="shared" si="94"/>
        <v>16209.59</v>
      </c>
      <c r="BD331" s="280">
        <f t="shared" si="94"/>
        <v>16209.59</v>
      </c>
      <c r="BE331" s="280">
        <f t="shared" si="94"/>
        <v>16209.59</v>
      </c>
      <c r="BF331" s="280">
        <f t="shared" si="94"/>
        <v>16209.59</v>
      </c>
      <c r="BG331" s="280">
        <f t="shared" si="94"/>
        <v>16209.59</v>
      </c>
      <c r="BH331" s="280">
        <f t="shared" si="94"/>
        <v>16209.59</v>
      </c>
      <c r="BI331" s="280">
        <f t="shared" si="94"/>
        <v>16209.59</v>
      </c>
      <c r="BJ331" s="280">
        <f t="shared" si="94"/>
        <v>16209.59</v>
      </c>
      <c r="BK331" s="280">
        <f t="shared" si="94"/>
        <v>16209.59</v>
      </c>
      <c r="BL331" s="279">
        <f t="shared" si="105"/>
        <v>194515.08</v>
      </c>
    </row>
    <row r="332" spans="1:64" x14ac:dyDescent="0.25">
      <c r="A332" s="268" t="s">
        <v>360</v>
      </c>
      <c r="B332" s="175">
        <v>4.1300000000000003E-2</v>
      </c>
      <c r="C332" s="175">
        <v>4.1300000000000003E-2</v>
      </c>
      <c r="D332" s="272">
        <v>3691212.54</v>
      </c>
      <c r="E332" s="272">
        <v>3691212.54</v>
      </c>
      <c r="F332" s="272">
        <v>3691212.54</v>
      </c>
      <c r="G332" s="272">
        <v>3691212.54</v>
      </c>
      <c r="H332" s="272">
        <v>3691212.54</v>
      </c>
      <c r="I332" s="272">
        <v>3691212.54</v>
      </c>
      <c r="J332" s="272">
        <v>3691212.54</v>
      </c>
      <c r="K332" s="272">
        <v>3691212.54</v>
      </c>
      <c r="L332" s="272">
        <v>3691212.54</v>
      </c>
      <c r="M332" s="272">
        <v>3691212.54</v>
      </c>
      <c r="N332" s="272">
        <v>3691212.54</v>
      </c>
      <c r="O332" s="272">
        <v>3691212.54</v>
      </c>
      <c r="P332" s="272">
        <f t="shared" si="102"/>
        <v>44294550.479999997</v>
      </c>
      <c r="Q332" s="272">
        <v>3691212.54</v>
      </c>
      <c r="R332" s="272">
        <v>3691212.54</v>
      </c>
      <c r="S332" s="272">
        <v>3691212.54</v>
      </c>
      <c r="T332" s="272">
        <v>3691212.54</v>
      </c>
      <c r="U332" s="272">
        <v>3691212.54</v>
      </c>
      <c r="V332" s="272">
        <v>3691212.54</v>
      </c>
      <c r="W332" s="272">
        <v>3691212.54</v>
      </c>
      <c r="X332" s="272">
        <v>3691212.54</v>
      </c>
      <c r="Y332" s="272">
        <v>3691212.54</v>
      </c>
      <c r="Z332" s="272">
        <v>3691212.54</v>
      </c>
      <c r="AA332" s="272">
        <v>3691212.54</v>
      </c>
      <c r="AB332" s="272">
        <v>3691212.54</v>
      </c>
      <c r="AC332" s="272">
        <v>3691212.54</v>
      </c>
      <c r="AD332" s="272">
        <v>3691212.54</v>
      </c>
      <c r="AE332" s="272">
        <v>3691212.54</v>
      </c>
      <c r="AF332" s="272">
        <v>3691212.54</v>
      </c>
      <c r="AG332" s="170">
        <f t="shared" si="103"/>
        <v>44294550.479999997</v>
      </c>
      <c r="AI332" s="279">
        <f t="shared" si="101"/>
        <v>12703.92</v>
      </c>
      <c r="AJ332" s="279">
        <f t="shared" si="101"/>
        <v>12703.92</v>
      </c>
      <c r="AK332" s="279">
        <f t="shared" si="101"/>
        <v>12703.92</v>
      </c>
      <c r="AL332" s="279">
        <f t="shared" si="100"/>
        <v>12703.92</v>
      </c>
      <c r="AM332" s="279">
        <f t="shared" si="100"/>
        <v>12703.92</v>
      </c>
      <c r="AN332" s="279">
        <f t="shared" si="100"/>
        <v>12703.92</v>
      </c>
      <c r="AO332" s="279">
        <f t="shared" si="100"/>
        <v>12703.92</v>
      </c>
      <c r="AP332" s="279">
        <f t="shared" si="100"/>
        <v>12703.92</v>
      </c>
      <c r="AQ332" s="279">
        <f t="shared" si="100"/>
        <v>12703.92</v>
      </c>
      <c r="AR332" s="279">
        <f t="shared" si="92"/>
        <v>12703.92</v>
      </c>
      <c r="AS332" s="279">
        <f t="shared" si="92"/>
        <v>12703.92</v>
      </c>
      <c r="AT332" s="279">
        <f t="shared" si="92"/>
        <v>12703.92</v>
      </c>
      <c r="AU332" s="280">
        <f t="shared" si="104"/>
        <v>152447.04000000001</v>
      </c>
      <c r="AV332" s="280">
        <f t="shared" si="99"/>
        <v>12703.92</v>
      </c>
      <c r="AW332" s="280">
        <f t="shared" si="99"/>
        <v>12703.92</v>
      </c>
      <c r="AX332" s="280">
        <f t="shared" si="99"/>
        <v>12703.92</v>
      </c>
      <c r="AY332" s="280">
        <f t="shared" si="98"/>
        <v>12703.92</v>
      </c>
      <c r="AZ332" s="280">
        <f t="shared" ref="AZ332:AZ357" si="106">ROUND(U332*$C332/12,2)</f>
        <v>12703.92</v>
      </c>
      <c r="BA332" s="280">
        <f t="shared" ref="BA332:BA357" si="107">ROUND(V332*$C332/12,2)</f>
        <v>12703.92</v>
      </c>
      <c r="BB332" s="280">
        <f t="shared" ref="BB332:BB357" si="108">ROUND(W332*$C332/12,2)</f>
        <v>12703.92</v>
      </c>
      <c r="BC332" s="280">
        <f t="shared" si="94"/>
        <v>12703.92</v>
      </c>
      <c r="BD332" s="280">
        <f t="shared" si="94"/>
        <v>12703.92</v>
      </c>
      <c r="BE332" s="280">
        <f t="shared" si="94"/>
        <v>12703.92</v>
      </c>
      <c r="BF332" s="280">
        <f t="shared" si="94"/>
        <v>12703.92</v>
      </c>
      <c r="BG332" s="280">
        <f t="shared" si="94"/>
        <v>12703.92</v>
      </c>
      <c r="BH332" s="280">
        <f t="shared" si="94"/>
        <v>12703.92</v>
      </c>
      <c r="BI332" s="280">
        <f t="shared" si="94"/>
        <v>12703.92</v>
      </c>
      <c r="BJ332" s="280">
        <f t="shared" si="94"/>
        <v>12703.92</v>
      </c>
      <c r="BK332" s="280">
        <f t="shared" si="94"/>
        <v>12703.92</v>
      </c>
      <c r="BL332" s="279">
        <f t="shared" si="105"/>
        <v>152447.04000000001</v>
      </c>
    </row>
    <row r="333" spans="1:64" x14ac:dyDescent="0.25">
      <c r="A333" s="268" t="s">
        <v>361</v>
      </c>
      <c r="B333" s="175">
        <v>3.7900000000000003E-2</v>
      </c>
      <c r="C333" s="175">
        <v>3.7900000000000003E-2</v>
      </c>
      <c r="D333" s="272">
        <v>3322731.71</v>
      </c>
      <c r="E333" s="272">
        <v>3322731.71</v>
      </c>
      <c r="F333" s="272">
        <v>3322731.71</v>
      </c>
      <c r="G333" s="272">
        <v>3322731.71</v>
      </c>
      <c r="H333" s="272">
        <v>3322731.71</v>
      </c>
      <c r="I333" s="272">
        <v>3322731.71</v>
      </c>
      <c r="J333" s="272">
        <v>3322731.71</v>
      </c>
      <c r="K333" s="272">
        <v>3322731.71</v>
      </c>
      <c r="L333" s="272">
        <v>3322731.71</v>
      </c>
      <c r="M333" s="272">
        <v>3322731.71</v>
      </c>
      <c r="N333" s="272">
        <v>3322731.71</v>
      </c>
      <c r="O333" s="272">
        <v>3322731.71</v>
      </c>
      <c r="P333" s="272">
        <f t="shared" si="102"/>
        <v>39872780.520000003</v>
      </c>
      <c r="Q333" s="272">
        <v>3322731.71</v>
      </c>
      <c r="R333" s="272">
        <v>3322731.71</v>
      </c>
      <c r="S333" s="272">
        <v>3322731.71</v>
      </c>
      <c r="T333" s="272">
        <v>3322731.71</v>
      </c>
      <c r="U333" s="272">
        <v>3322731.71</v>
      </c>
      <c r="V333" s="272">
        <v>3322731.71</v>
      </c>
      <c r="W333" s="272">
        <v>3322731.71</v>
      </c>
      <c r="X333" s="272">
        <v>3322731.71</v>
      </c>
      <c r="Y333" s="272">
        <v>3322731.71</v>
      </c>
      <c r="Z333" s="272">
        <v>3322731.71</v>
      </c>
      <c r="AA333" s="272">
        <v>3322731.71</v>
      </c>
      <c r="AB333" s="272">
        <v>3322731.71</v>
      </c>
      <c r="AC333" s="272">
        <v>3322731.71</v>
      </c>
      <c r="AD333" s="272">
        <v>3322731.71</v>
      </c>
      <c r="AE333" s="272">
        <v>3322731.71</v>
      </c>
      <c r="AF333" s="272">
        <v>3322731.71</v>
      </c>
      <c r="AG333" s="170">
        <f t="shared" si="103"/>
        <v>39872780.520000003</v>
      </c>
      <c r="AI333" s="279">
        <f t="shared" si="101"/>
        <v>10494.29</v>
      </c>
      <c r="AJ333" s="279">
        <f t="shared" si="101"/>
        <v>10494.29</v>
      </c>
      <c r="AK333" s="279">
        <f t="shared" si="101"/>
        <v>10494.29</v>
      </c>
      <c r="AL333" s="279">
        <f t="shared" si="100"/>
        <v>10494.29</v>
      </c>
      <c r="AM333" s="279">
        <f t="shared" si="100"/>
        <v>10494.29</v>
      </c>
      <c r="AN333" s="279">
        <f t="shared" si="100"/>
        <v>10494.29</v>
      </c>
      <c r="AO333" s="279">
        <f t="shared" si="100"/>
        <v>10494.29</v>
      </c>
      <c r="AP333" s="279">
        <f t="shared" si="100"/>
        <v>10494.29</v>
      </c>
      <c r="AQ333" s="279">
        <f t="shared" si="100"/>
        <v>10494.29</v>
      </c>
      <c r="AR333" s="279">
        <f t="shared" si="92"/>
        <v>10494.29</v>
      </c>
      <c r="AS333" s="279">
        <f t="shared" si="92"/>
        <v>10494.29</v>
      </c>
      <c r="AT333" s="279">
        <f t="shared" si="92"/>
        <v>10494.29</v>
      </c>
      <c r="AU333" s="280">
        <f t="shared" si="104"/>
        <v>125931.48000000004</v>
      </c>
      <c r="AV333" s="280">
        <f t="shared" si="99"/>
        <v>10494.29</v>
      </c>
      <c r="AW333" s="280">
        <f t="shared" si="99"/>
        <v>10494.29</v>
      </c>
      <c r="AX333" s="280">
        <f t="shared" si="99"/>
        <v>10494.29</v>
      </c>
      <c r="AY333" s="280">
        <f t="shared" si="98"/>
        <v>10494.29</v>
      </c>
      <c r="AZ333" s="280">
        <f t="shared" si="106"/>
        <v>10494.29</v>
      </c>
      <c r="BA333" s="280">
        <f t="shared" si="107"/>
        <v>10494.29</v>
      </c>
      <c r="BB333" s="280">
        <f t="shared" si="108"/>
        <v>10494.29</v>
      </c>
      <c r="BC333" s="280">
        <f t="shared" si="94"/>
        <v>10494.29</v>
      </c>
      <c r="BD333" s="280">
        <f t="shared" si="94"/>
        <v>10494.29</v>
      </c>
      <c r="BE333" s="280">
        <f t="shared" si="94"/>
        <v>10494.29</v>
      </c>
      <c r="BF333" s="280">
        <f t="shared" si="94"/>
        <v>10494.29</v>
      </c>
      <c r="BG333" s="280">
        <f t="shared" si="94"/>
        <v>10494.29</v>
      </c>
      <c r="BH333" s="280">
        <f t="shared" si="94"/>
        <v>10494.29</v>
      </c>
      <c r="BI333" s="280">
        <f t="shared" si="94"/>
        <v>10494.29</v>
      </c>
      <c r="BJ333" s="280">
        <f t="shared" si="94"/>
        <v>10494.29</v>
      </c>
      <c r="BK333" s="280">
        <f t="shared" si="94"/>
        <v>10494.29</v>
      </c>
      <c r="BL333" s="279">
        <f t="shared" si="105"/>
        <v>125931.48000000004</v>
      </c>
    </row>
    <row r="334" spans="1:64" x14ac:dyDescent="0.25">
      <c r="A334" s="268" t="s">
        <v>362</v>
      </c>
      <c r="B334" s="175">
        <v>3.9099999999999996E-2</v>
      </c>
      <c r="C334" s="175">
        <v>3.9099999999999996E-2</v>
      </c>
      <c r="D334" s="272">
        <v>3246960.53</v>
      </c>
      <c r="E334" s="272">
        <v>3246960.53</v>
      </c>
      <c r="F334" s="272">
        <v>3246960.53</v>
      </c>
      <c r="G334" s="272">
        <v>3246960.53</v>
      </c>
      <c r="H334" s="272">
        <v>3246960.53</v>
      </c>
      <c r="I334" s="272">
        <v>3246960.53</v>
      </c>
      <c r="J334" s="272">
        <v>3246960.53</v>
      </c>
      <c r="K334" s="272">
        <v>3246960.53</v>
      </c>
      <c r="L334" s="272">
        <v>3246960.53</v>
      </c>
      <c r="M334" s="272">
        <v>3246960.53</v>
      </c>
      <c r="N334" s="272">
        <v>3246960.53</v>
      </c>
      <c r="O334" s="272">
        <v>3246960.53</v>
      </c>
      <c r="P334" s="272">
        <f t="shared" si="102"/>
        <v>38963526.360000007</v>
      </c>
      <c r="Q334" s="272">
        <v>3246960.53</v>
      </c>
      <c r="R334" s="272">
        <v>3246960.53</v>
      </c>
      <c r="S334" s="272">
        <v>3246960.53</v>
      </c>
      <c r="T334" s="272">
        <v>3246960.53</v>
      </c>
      <c r="U334" s="272">
        <v>3246960.53</v>
      </c>
      <c r="V334" s="272">
        <v>3246960.53</v>
      </c>
      <c r="W334" s="272">
        <v>3246960.53</v>
      </c>
      <c r="X334" s="272">
        <v>3246960.53</v>
      </c>
      <c r="Y334" s="272">
        <v>3246960.53</v>
      </c>
      <c r="Z334" s="272">
        <v>3246960.53</v>
      </c>
      <c r="AA334" s="272">
        <v>3246960.53</v>
      </c>
      <c r="AB334" s="272">
        <v>3246960.53</v>
      </c>
      <c r="AC334" s="272">
        <v>3246960.53</v>
      </c>
      <c r="AD334" s="272">
        <v>3246960.53</v>
      </c>
      <c r="AE334" s="272">
        <v>3246960.53</v>
      </c>
      <c r="AF334" s="272">
        <v>3246960.53</v>
      </c>
      <c r="AG334" s="170">
        <f t="shared" si="103"/>
        <v>38963526.360000007</v>
      </c>
      <c r="AI334" s="279">
        <f t="shared" si="101"/>
        <v>10579.68</v>
      </c>
      <c r="AJ334" s="279">
        <f t="shared" si="101"/>
        <v>10579.68</v>
      </c>
      <c r="AK334" s="279">
        <f t="shared" si="101"/>
        <v>10579.68</v>
      </c>
      <c r="AL334" s="279">
        <f t="shared" si="100"/>
        <v>10579.68</v>
      </c>
      <c r="AM334" s="279">
        <f t="shared" si="100"/>
        <v>10579.68</v>
      </c>
      <c r="AN334" s="279">
        <f t="shared" si="100"/>
        <v>10579.68</v>
      </c>
      <c r="AO334" s="279">
        <f t="shared" si="100"/>
        <v>10579.68</v>
      </c>
      <c r="AP334" s="279">
        <f t="shared" si="100"/>
        <v>10579.68</v>
      </c>
      <c r="AQ334" s="279">
        <f t="shared" si="100"/>
        <v>10579.68</v>
      </c>
      <c r="AR334" s="279">
        <f t="shared" si="92"/>
        <v>10579.68</v>
      </c>
      <c r="AS334" s="279">
        <f t="shared" si="92"/>
        <v>10579.68</v>
      </c>
      <c r="AT334" s="279">
        <f t="shared" si="92"/>
        <v>10579.68</v>
      </c>
      <c r="AU334" s="280">
        <f t="shared" si="104"/>
        <v>126956.15999999997</v>
      </c>
      <c r="AV334" s="280">
        <f t="shared" si="99"/>
        <v>10579.68</v>
      </c>
      <c r="AW334" s="280">
        <f t="shared" si="99"/>
        <v>10579.68</v>
      </c>
      <c r="AX334" s="280">
        <f t="shared" si="99"/>
        <v>10579.68</v>
      </c>
      <c r="AY334" s="280">
        <f t="shared" si="98"/>
        <v>10579.68</v>
      </c>
      <c r="AZ334" s="280">
        <f t="shared" si="106"/>
        <v>10579.68</v>
      </c>
      <c r="BA334" s="280">
        <f t="shared" si="107"/>
        <v>10579.68</v>
      </c>
      <c r="BB334" s="280">
        <f t="shared" si="108"/>
        <v>10579.68</v>
      </c>
      <c r="BC334" s="280">
        <f t="shared" si="94"/>
        <v>10579.68</v>
      </c>
      <c r="BD334" s="280">
        <f t="shared" si="94"/>
        <v>10579.68</v>
      </c>
      <c r="BE334" s="280">
        <f t="shared" si="94"/>
        <v>10579.68</v>
      </c>
      <c r="BF334" s="280">
        <f t="shared" si="94"/>
        <v>10579.68</v>
      </c>
      <c r="BG334" s="280">
        <f t="shared" si="94"/>
        <v>10579.68</v>
      </c>
      <c r="BH334" s="280">
        <f t="shared" si="94"/>
        <v>10579.68</v>
      </c>
      <c r="BI334" s="280">
        <f t="shared" si="94"/>
        <v>10579.68</v>
      </c>
      <c r="BJ334" s="280">
        <f t="shared" si="94"/>
        <v>10579.68</v>
      </c>
      <c r="BK334" s="280">
        <f t="shared" si="94"/>
        <v>10579.68</v>
      </c>
      <c r="BL334" s="279">
        <f t="shared" si="105"/>
        <v>126956.15999999997</v>
      </c>
    </row>
    <row r="335" spans="1:64" x14ac:dyDescent="0.25">
      <c r="A335" s="268" t="s">
        <v>661</v>
      </c>
      <c r="B335" s="175">
        <v>0</v>
      </c>
      <c r="C335" s="175">
        <v>0</v>
      </c>
      <c r="D335" s="272">
        <v>0</v>
      </c>
      <c r="E335" s="272">
        <v>0</v>
      </c>
      <c r="F335" s="272">
        <v>0</v>
      </c>
      <c r="G335" s="272">
        <v>0</v>
      </c>
      <c r="H335" s="272">
        <v>0</v>
      </c>
      <c r="I335" s="272">
        <v>0</v>
      </c>
      <c r="J335" s="272">
        <v>0</v>
      </c>
      <c r="K335" s="272">
        <v>0</v>
      </c>
      <c r="L335" s="272">
        <v>0</v>
      </c>
      <c r="M335" s="272">
        <v>0</v>
      </c>
      <c r="N335" s="272">
        <v>0</v>
      </c>
      <c r="O335" s="272">
        <v>0</v>
      </c>
      <c r="P335" s="272">
        <f t="shared" si="102"/>
        <v>0</v>
      </c>
      <c r="Q335" s="272">
        <v>0</v>
      </c>
      <c r="R335" s="272">
        <v>0</v>
      </c>
      <c r="S335" s="272">
        <v>0</v>
      </c>
      <c r="T335" s="272">
        <v>0</v>
      </c>
      <c r="U335" s="272">
        <v>0</v>
      </c>
      <c r="V335" s="272">
        <v>0</v>
      </c>
      <c r="W335" s="272">
        <v>0</v>
      </c>
      <c r="X335" s="272">
        <v>0</v>
      </c>
      <c r="Y335" s="272">
        <v>0</v>
      </c>
      <c r="Z335" s="272">
        <v>0</v>
      </c>
      <c r="AA335" s="272">
        <v>0</v>
      </c>
      <c r="AB335" s="272">
        <v>0</v>
      </c>
      <c r="AC335" s="272">
        <v>0</v>
      </c>
      <c r="AD335" s="272">
        <v>0</v>
      </c>
      <c r="AE335" s="272">
        <v>0</v>
      </c>
      <c r="AF335" s="272">
        <v>0</v>
      </c>
      <c r="AG335" s="170">
        <f t="shared" si="103"/>
        <v>0</v>
      </c>
      <c r="AI335" s="279">
        <f t="shared" si="101"/>
        <v>0</v>
      </c>
      <c r="AJ335" s="279">
        <f t="shared" si="101"/>
        <v>0</v>
      </c>
      <c r="AK335" s="279">
        <f t="shared" si="101"/>
        <v>0</v>
      </c>
      <c r="AL335" s="279">
        <f t="shared" si="100"/>
        <v>0</v>
      </c>
      <c r="AM335" s="279">
        <f t="shared" si="100"/>
        <v>0</v>
      </c>
      <c r="AN335" s="279">
        <f t="shared" si="100"/>
        <v>0</v>
      </c>
      <c r="AO335" s="279">
        <f t="shared" si="100"/>
        <v>0</v>
      </c>
      <c r="AP335" s="279">
        <f t="shared" si="100"/>
        <v>0</v>
      </c>
      <c r="AQ335" s="279">
        <f t="shared" si="100"/>
        <v>0</v>
      </c>
      <c r="AR335" s="279">
        <f t="shared" si="92"/>
        <v>0</v>
      </c>
      <c r="AS335" s="279">
        <f t="shared" si="92"/>
        <v>0</v>
      </c>
      <c r="AT335" s="279">
        <f t="shared" si="92"/>
        <v>0</v>
      </c>
      <c r="AU335" s="280">
        <f t="shared" si="104"/>
        <v>0</v>
      </c>
      <c r="AV335" s="280">
        <f t="shared" si="99"/>
        <v>0</v>
      </c>
      <c r="AW335" s="280">
        <f t="shared" si="99"/>
        <v>0</v>
      </c>
      <c r="AX335" s="280">
        <f t="shared" si="99"/>
        <v>0</v>
      </c>
      <c r="AY335" s="280">
        <f t="shared" si="98"/>
        <v>0</v>
      </c>
      <c r="AZ335" s="280">
        <f t="shared" si="106"/>
        <v>0</v>
      </c>
      <c r="BA335" s="280">
        <f t="shared" si="107"/>
        <v>0</v>
      </c>
      <c r="BB335" s="280">
        <f t="shared" si="108"/>
        <v>0</v>
      </c>
      <c r="BC335" s="280">
        <f t="shared" si="94"/>
        <v>0</v>
      </c>
      <c r="BD335" s="280">
        <f t="shared" si="94"/>
        <v>0</v>
      </c>
      <c r="BE335" s="280">
        <f t="shared" si="94"/>
        <v>0</v>
      </c>
      <c r="BF335" s="280">
        <f t="shared" si="94"/>
        <v>0</v>
      </c>
      <c r="BG335" s="280">
        <f t="shared" si="94"/>
        <v>0</v>
      </c>
      <c r="BH335" s="280">
        <f t="shared" si="94"/>
        <v>0</v>
      </c>
      <c r="BI335" s="280">
        <f t="shared" si="94"/>
        <v>0</v>
      </c>
      <c r="BJ335" s="280">
        <f t="shared" si="94"/>
        <v>0</v>
      </c>
      <c r="BK335" s="280">
        <f t="shared" si="94"/>
        <v>0</v>
      </c>
      <c r="BL335" s="279">
        <f t="shared" si="105"/>
        <v>0</v>
      </c>
    </row>
    <row r="336" spans="1:64" x14ac:dyDescent="0.25">
      <c r="A336" s="268" t="s">
        <v>662</v>
      </c>
      <c r="B336" s="175">
        <v>0</v>
      </c>
      <c r="C336" s="175">
        <v>0</v>
      </c>
      <c r="D336" s="272">
        <v>0</v>
      </c>
      <c r="E336" s="272">
        <v>0</v>
      </c>
      <c r="F336" s="272">
        <v>0</v>
      </c>
      <c r="G336" s="272">
        <v>0</v>
      </c>
      <c r="H336" s="272">
        <v>0</v>
      </c>
      <c r="I336" s="272">
        <v>0</v>
      </c>
      <c r="J336" s="272">
        <v>0</v>
      </c>
      <c r="K336" s="272">
        <v>0</v>
      </c>
      <c r="L336" s="272">
        <v>0</v>
      </c>
      <c r="M336" s="272">
        <v>0</v>
      </c>
      <c r="N336" s="272">
        <v>0</v>
      </c>
      <c r="O336" s="272">
        <v>0</v>
      </c>
      <c r="P336" s="272">
        <f t="shared" si="102"/>
        <v>0</v>
      </c>
      <c r="Q336" s="272">
        <v>0</v>
      </c>
      <c r="R336" s="272">
        <v>0</v>
      </c>
      <c r="S336" s="272">
        <v>0</v>
      </c>
      <c r="T336" s="272">
        <v>0</v>
      </c>
      <c r="U336" s="272">
        <v>0</v>
      </c>
      <c r="V336" s="272">
        <v>0</v>
      </c>
      <c r="W336" s="272">
        <v>0</v>
      </c>
      <c r="X336" s="272">
        <v>0</v>
      </c>
      <c r="Y336" s="272">
        <v>0</v>
      </c>
      <c r="Z336" s="272">
        <v>0</v>
      </c>
      <c r="AA336" s="272">
        <v>0</v>
      </c>
      <c r="AB336" s="272">
        <v>0</v>
      </c>
      <c r="AC336" s="272">
        <v>0</v>
      </c>
      <c r="AD336" s="272">
        <v>0</v>
      </c>
      <c r="AE336" s="272">
        <v>0</v>
      </c>
      <c r="AF336" s="272">
        <v>0</v>
      </c>
      <c r="AG336" s="170">
        <f t="shared" si="103"/>
        <v>0</v>
      </c>
      <c r="AI336" s="279">
        <f t="shared" si="101"/>
        <v>0</v>
      </c>
      <c r="AJ336" s="279">
        <f t="shared" si="101"/>
        <v>0</v>
      </c>
      <c r="AK336" s="279">
        <f t="shared" si="101"/>
        <v>0</v>
      </c>
      <c r="AL336" s="279">
        <f t="shared" si="100"/>
        <v>0</v>
      </c>
      <c r="AM336" s="279">
        <f t="shared" si="100"/>
        <v>0</v>
      </c>
      <c r="AN336" s="279">
        <f t="shared" si="100"/>
        <v>0</v>
      </c>
      <c r="AO336" s="279">
        <f t="shared" si="100"/>
        <v>0</v>
      </c>
      <c r="AP336" s="279">
        <f t="shared" si="100"/>
        <v>0</v>
      </c>
      <c r="AQ336" s="279">
        <f t="shared" si="100"/>
        <v>0</v>
      </c>
      <c r="AR336" s="279">
        <f t="shared" si="92"/>
        <v>0</v>
      </c>
      <c r="AS336" s="279">
        <f t="shared" si="92"/>
        <v>0</v>
      </c>
      <c r="AT336" s="279">
        <f t="shared" si="92"/>
        <v>0</v>
      </c>
      <c r="AU336" s="280">
        <f t="shared" si="104"/>
        <v>0</v>
      </c>
      <c r="AV336" s="280">
        <f t="shared" si="99"/>
        <v>0</v>
      </c>
      <c r="AW336" s="280">
        <f t="shared" si="99"/>
        <v>0</v>
      </c>
      <c r="AX336" s="280">
        <f t="shared" si="99"/>
        <v>0</v>
      </c>
      <c r="AY336" s="280">
        <f t="shared" si="98"/>
        <v>0</v>
      </c>
      <c r="AZ336" s="280">
        <f t="shared" si="106"/>
        <v>0</v>
      </c>
      <c r="BA336" s="280">
        <f t="shared" si="107"/>
        <v>0</v>
      </c>
      <c r="BB336" s="280">
        <f t="shared" si="108"/>
        <v>0</v>
      </c>
      <c r="BC336" s="280">
        <f t="shared" si="94"/>
        <v>0</v>
      </c>
      <c r="BD336" s="280">
        <f t="shared" si="94"/>
        <v>0</v>
      </c>
      <c r="BE336" s="280">
        <f t="shared" si="94"/>
        <v>0</v>
      </c>
      <c r="BF336" s="280">
        <f t="shared" si="94"/>
        <v>0</v>
      </c>
      <c r="BG336" s="280">
        <f t="shared" si="94"/>
        <v>0</v>
      </c>
      <c r="BH336" s="280">
        <f t="shared" si="94"/>
        <v>0</v>
      </c>
      <c r="BI336" s="280">
        <f t="shared" si="94"/>
        <v>0</v>
      </c>
      <c r="BJ336" s="280">
        <f t="shared" si="94"/>
        <v>0</v>
      </c>
      <c r="BK336" s="280">
        <f t="shared" si="94"/>
        <v>0</v>
      </c>
      <c r="BL336" s="279">
        <f t="shared" si="105"/>
        <v>0</v>
      </c>
    </row>
    <row r="337" spans="1:64" x14ac:dyDescent="0.25">
      <c r="A337" s="268" t="s">
        <v>663</v>
      </c>
      <c r="B337" s="175">
        <v>0</v>
      </c>
      <c r="C337" s="175">
        <v>0</v>
      </c>
      <c r="D337" s="272">
        <v>0</v>
      </c>
      <c r="E337" s="272">
        <v>0</v>
      </c>
      <c r="F337" s="272">
        <v>0</v>
      </c>
      <c r="G337" s="272">
        <v>0</v>
      </c>
      <c r="H337" s="272">
        <v>0</v>
      </c>
      <c r="I337" s="272">
        <v>0</v>
      </c>
      <c r="J337" s="272">
        <v>0</v>
      </c>
      <c r="K337" s="272">
        <v>0</v>
      </c>
      <c r="L337" s="272">
        <v>0</v>
      </c>
      <c r="M337" s="272">
        <v>0</v>
      </c>
      <c r="N337" s="272">
        <v>0</v>
      </c>
      <c r="O337" s="272">
        <v>0</v>
      </c>
      <c r="P337" s="272">
        <f t="shared" si="102"/>
        <v>0</v>
      </c>
      <c r="Q337" s="272">
        <v>0</v>
      </c>
      <c r="R337" s="272">
        <v>0</v>
      </c>
      <c r="S337" s="272">
        <v>0</v>
      </c>
      <c r="T337" s="272">
        <v>0</v>
      </c>
      <c r="U337" s="272">
        <v>0</v>
      </c>
      <c r="V337" s="272">
        <v>0</v>
      </c>
      <c r="W337" s="272">
        <v>0</v>
      </c>
      <c r="X337" s="272">
        <v>0</v>
      </c>
      <c r="Y337" s="272">
        <v>0</v>
      </c>
      <c r="Z337" s="272">
        <v>0</v>
      </c>
      <c r="AA337" s="272">
        <v>0</v>
      </c>
      <c r="AB337" s="272">
        <v>0</v>
      </c>
      <c r="AC337" s="272">
        <v>0</v>
      </c>
      <c r="AD337" s="272">
        <v>0</v>
      </c>
      <c r="AE337" s="272">
        <v>0</v>
      </c>
      <c r="AF337" s="272">
        <v>0</v>
      </c>
      <c r="AG337" s="170">
        <f t="shared" si="103"/>
        <v>0</v>
      </c>
      <c r="AI337" s="279">
        <f t="shared" si="101"/>
        <v>0</v>
      </c>
      <c r="AJ337" s="279">
        <f t="shared" si="101"/>
        <v>0</v>
      </c>
      <c r="AK337" s="279">
        <f t="shared" si="101"/>
        <v>0</v>
      </c>
      <c r="AL337" s="279">
        <f t="shared" si="100"/>
        <v>0</v>
      </c>
      <c r="AM337" s="279">
        <f t="shared" si="100"/>
        <v>0</v>
      </c>
      <c r="AN337" s="279">
        <f t="shared" si="100"/>
        <v>0</v>
      </c>
      <c r="AO337" s="279">
        <f t="shared" si="100"/>
        <v>0</v>
      </c>
      <c r="AP337" s="279">
        <f t="shared" si="100"/>
        <v>0</v>
      </c>
      <c r="AQ337" s="279">
        <f t="shared" si="100"/>
        <v>0</v>
      </c>
      <c r="AR337" s="279">
        <f t="shared" si="92"/>
        <v>0</v>
      </c>
      <c r="AS337" s="279">
        <f t="shared" si="92"/>
        <v>0</v>
      </c>
      <c r="AT337" s="279">
        <f t="shared" si="92"/>
        <v>0</v>
      </c>
      <c r="AU337" s="280">
        <f t="shared" si="104"/>
        <v>0</v>
      </c>
      <c r="AV337" s="280">
        <f t="shared" si="99"/>
        <v>0</v>
      </c>
      <c r="AW337" s="280">
        <f t="shared" si="99"/>
        <v>0</v>
      </c>
      <c r="AX337" s="280">
        <f t="shared" si="99"/>
        <v>0</v>
      </c>
      <c r="AY337" s="280">
        <f t="shared" si="98"/>
        <v>0</v>
      </c>
      <c r="AZ337" s="280">
        <f t="shared" si="106"/>
        <v>0</v>
      </c>
      <c r="BA337" s="280">
        <f t="shared" si="107"/>
        <v>0</v>
      </c>
      <c r="BB337" s="280">
        <f t="shared" si="108"/>
        <v>0</v>
      </c>
      <c r="BC337" s="280">
        <f t="shared" si="94"/>
        <v>0</v>
      </c>
      <c r="BD337" s="280">
        <f t="shared" si="94"/>
        <v>0</v>
      </c>
      <c r="BE337" s="280">
        <f t="shared" si="94"/>
        <v>0</v>
      </c>
      <c r="BF337" s="280">
        <f t="shared" si="94"/>
        <v>0</v>
      </c>
      <c r="BG337" s="280">
        <f t="shared" si="94"/>
        <v>0</v>
      </c>
      <c r="BH337" s="280">
        <f t="shared" si="94"/>
        <v>0</v>
      </c>
      <c r="BI337" s="280">
        <f t="shared" si="94"/>
        <v>0</v>
      </c>
      <c r="BJ337" s="280">
        <f t="shared" si="94"/>
        <v>0</v>
      </c>
      <c r="BK337" s="280">
        <f t="shared" si="94"/>
        <v>0</v>
      </c>
      <c r="BL337" s="279">
        <f t="shared" si="105"/>
        <v>0</v>
      </c>
    </row>
    <row r="338" spans="1:64" x14ac:dyDescent="0.25">
      <c r="A338" s="268" t="s">
        <v>664</v>
      </c>
      <c r="B338" s="175">
        <v>0</v>
      </c>
      <c r="C338" s="175">
        <v>0</v>
      </c>
      <c r="D338" s="272">
        <v>0</v>
      </c>
      <c r="E338" s="272">
        <v>0</v>
      </c>
      <c r="F338" s="272">
        <v>0</v>
      </c>
      <c r="G338" s="272">
        <v>0</v>
      </c>
      <c r="H338" s="272">
        <v>0</v>
      </c>
      <c r="I338" s="272">
        <v>0</v>
      </c>
      <c r="J338" s="272">
        <v>0</v>
      </c>
      <c r="K338" s="272">
        <v>0</v>
      </c>
      <c r="L338" s="272">
        <v>0</v>
      </c>
      <c r="M338" s="272">
        <v>0</v>
      </c>
      <c r="N338" s="272">
        <v>0</v>
      </c>
      <c r="O338" s="272">
        <v>0</v>
      </c>
      <c r="P338" s="272">
        <f t="shared" si="102"/>
        <v>0</v>
      </c>
      <c r="Q338" s="272">
        <v>0</v>
      </c>
      <c r="R338" s="272">
        <v>0</v>
      </c>
      <c r="S338" s="272">
        <v>0</v>
      </c>
      <c r="T338" s="272">
        <v>0</v>
      </c>
      <c r="U338" s="272">
        <v>0</v>
      </c>
      <c r="V338" s="272">
        <v>0</v>
      </c>
      <c r="W338" s="272">
        <v>0</v>
      </c>
      <c r="X338" s="272">
        <v>0</v>
      </c>
      <c r="Y338" s="272">
        <v>0</v>
      </c>
      <c r="Z338" s="272">
        <v>0</v>
      </c>
      <c r="AA338" s="272">
        <v>0</v>
      </c>
      <c r="AB338" s="272">
        <v>0</v>
      </c>
      <c r="AC338" s="272">
        <v>0</v>
      </c>
      <c r="AD338" s="272">
        <v>0</v>
      </c>
      <c r="AE338" s="272">
        <v>0</v>
      </c>
      <c r="AF338" s="272">
        <v>0</v>
      </c>
      <c r="AG338" s="170">
        <f t="shared" si="103"/>
        <v>0</v>
      </c>
      <c r="AI338" s="279">
        <f t="shared" si="101"/>
        <v>0</v>
      </c>
      <c r="AJ338" s="279">
        <f t="shared" si="101"/>
        <v>0</v>
      </c>
      <c r="AK338" s="279">
        <f t="shared" si="101"/>
        <v>0</v>
      </c>
      <c r="AL338" s="279">
        <f t="shared" si="100"/>
        <v>0</v>
      </c>
      <c r="AM338" s="279">
        <f t="shared" si="100"/>
        <v>0</v>
      </c>
      <c r="AN338" s="279">
        <f t="shared" si="100"/>
        <v>0</v>
      </c>
      <c r="AO338" s="279">
        <f t="shared" si="100"/>
        <v>0</v>
      </c>
      <c r="AP338" s="279">
        <f t="shared" si="100"/>
        <v>0</v>
      </c>
      <c r="AQ338" s="279">
        <f t="shared" si="100"/>
        <v>0</v>
      </c>
      <c r="AR338" s="279">
        <f t="shared" si="92"/>
        <v>0</v>
      </c>
      <c r="AS338" s="279">
        <f t="shared" si="92"/>
        <v>0</v>
      </c>
      <c r="AT338" s="279">
        <f t="shared" si="92"/>
        <v>0</v>
      </c>
      <c r="AU338" s="280">
        <f t="shared" si="104"/>
        <v>0</v>
      </c>
      <c r="AV338" s="280">
        <f t="shared" si="99"/>
        <v>0</v>
      </c>
      <c r="AW338" s="280">
        <f t="shared" si="99"/>
        <v>0</v>
      </c>
      <c r="AX338" s="280">
        <f t="shared" si="99"/>
        <v>0</v>
      </c>
      <c r="AY338" s="280">
        <f t="shared" si="98"/>
        <v>0</v>
      </c>
      <c r="AZ338" s="280">
        <f t="shared" si="106"/>
        <v>0</v>
      </c>
      <c r="BA338" s="280">
        <f t="shared" si="107"/>
        <v>0</v>
      </c>
      <c r="BB338" s="280">
        <f t="shared" si="108"/>
        <v>0</v>
      </c>
      <c r="BC338" s="280">
        <f t="shared" si="94"/>
        <v>0</v>
      </c>
      <c r="BD338" s="280">
        <f t="shared" si="94"/>
        <v>0</v>
      </c>
      <c r="BE338" s="280">
        <f t="shared" si="94"/>
        <v>0</v>
      </c>
      <c r="BF338" s="280">
        <f t="shared" si="94"/>
        <v>0</v>
      </c>
      <c r="BG338" s="280">
        <f t="shared" si="94"/>
        <v>0</v>
      </c>
      <c r="BH338" s="280">
        <f t="shared" si="94"/>
        <v>0</v>
      </c>
      <c r="BI338" s="280">
        <f t="shared" si="94"/>
        <v>0</v>
      </c>
      <c r="BJ338" s="280">
        <f t="shared" si="94"/>
        <v>0</v>
      </c>
      <c r="BK338" s="280">
        <f t="shared" si="94"/>
        <v>0</v>
      </c>
      <c r="BL338" s="279">
        <f t="shared" si="105"/>
        <v>0</v>
      </c>
    </row>
    <row r="339" spans="1:64" x14ac:dyDescent="0.25">
      <c r="A339" s="268" t="s">
        <v>665</v>
      </c>
      <c r="B339" s="175">
        <v>0</v>
      </c>
      <c r="C339" s="175">
        <v>0</v>
      </c>
      <c r="D339" s="272">
        <v>0</v>
      </c>
      <c r="E339" s="272">
        <v>0</v>
      </c>
      <c r="F339" s="272">
        <v>0</v>
      </c>
      <c r="G339" s="272">
        <v>0</v>
      </c>
      <c r="H339" s="272">
        <v>0</v>
      </c>
      <c r="I339" s="272">
        <v>0</v>
      </c>
      <c r="J339" s="272">
        <v>0</v>
      </c>
      <c r="K339" s="272">
        <v>0</v>
      </c>
      <c r="L339" s="272">
        <v>0</v>
      </c>
      <c r="M339" s="272">
        <v>0</v>
      </c>
      <c r="N339" s="272">
        <v>0</v>
      </c>
      <c r="O339" s="272">
        <v>0</v>
      </c>
      <c r="P339" s="272">
        <f t="shared" si="102"/>
        <v>0</v>
      </c>
      <c r="Q339" s="272">
        <v>0</v>
      </c>
      <c r="R339" s="272">
        <v>0</v>
      </c>
      <c r="S339" s="272">
        <v>0</v>
      </c>
      <c r="T339" s="272">
        <v>0</v>
      </c>
      <c r="U339" s="272">
        <v>0</v>
      </c>
      <c r="V339" s="272">
        <v>0</v>
      </c>
      <c r="W339" s="272">
        <v>0</v>
      </c>
      <c r="X339" s="272">
        <v>0</v>
      </c>
      <c r="Y339" s="272">
        <v>0</v>
      </c>
      <c r="Z339" s="272">
        <v>0</v>
      </c>
      <c r="AA339" s="272">
        <v>0</v>
      </c>
      <c r="AB339" s="272">
        <v>0</v>
      </c>
      <c r="AC339" s="272">
        <v>0</v>
      </c>
      <c r="AD339" s="272">
        <v>0</v>
      </c>
      <c r="AE339" s="272">
        <v>0</v>
      </c>
      <c r="AF339" s="272">
        <v>0</v>
      </c>
      <c r="AG339" s="170">
        <f t="shared" si="103"/>
        <v>0</v>
      </c>
      <c r="AI339" s="279">
        <f t="shared" si="101"/>
        <v>0</v>
      </c>
      <c r="AJ339" s="279">
        <f t="shared" si="101"/>
        <v>0</v>
      </c>
      <c r="AK339" s="279">
        <f t="shared" si="101"/>
        <v>0</v>
      </c>
      <c r="AL339" s="279">
        <f t="shared" si="100"/>
        <v>0</v>
      </c>
      <c r="AM339" s="279">
        <f t="shared" si="100"/>
        <v>0</v>
      </c>
      <c r="AN339" s="279">
        <f t="shared" si="100"/>
        <v>0</v>
      </c>
      <c r="AO339" s="279">
        <f t="shared" si="100"/>
        <v>0</v>
      </c>
      <c r="AP339" s="279">
        <f t="shared" si="100"/>
        <v>0</v>
      </c>
      <c r="AQ339" s="279">
        <f t="shared" si="100"/>
        <v>0</v>
      </c>
      <c r="AR339" s="279">
        <f t="shared" si="92"/>
        <v>0</v>
      </c>
      <c r="AS339" s="279">
        <f t="shared" si="92"/>
        <v>0</v>
      </c>
      <c r="AT339" s="279">
        <f t="shared" si="92"/>
        <v>0</v>
      </c>
      <c r="AU339" s="280">
        <f t="shared" si="104"/>
        <v>0</v>
      </c>
      <c r="AV339" s="280">
        <f t="shared" si="99"/>
        <v>0</v>
      </c>
      <c r="AW339" s="280">
        <f t="shared" si="99"/>
        <v>0</v>
      </c>
      <c r="AX339" s="280">
        <f t="shared" si="99"/>
        <v>0</v>
      </c>
      <c r="AY339" s="280">
        <f t="shared" si="98"/>
        <v>0</v>
      </c>
      <c r="AZ339" s="280">
        <f t="shared" si="106"/>
        <v>0</v>
      </c>
      <c r="BA339" s="280">
        <f t="shared" si="107"/>
        <v>0</v>
      </c>
      <c r="BB339" s="280">
        <f t="shared" si="108"/>
        <v>0</v>
      </c>
      <c r="BC339" s="280">
        <f t="shared" si="94"/>
        <v>0</v>
      </c>
      <c r="BD339" s="280">
        <f t="shared" si="94"/>
        <v>0</v>
      </c>
      <c r="BE339" s="280">
        <f t="shared" si="94"/>
        <v>0</v>
      </c>
      <c r="BF339" s="280">
        <f t="shared" si="94"/>
        <v>0</v>
      </c>
      <c r="BG339" s="280">
        <f t="shared" si="94"/>
        <v>0</v>
      </c>
      <c r="BH339" s="280">
        <f t="shared" si="94"/>
        <v>0</v>
      </c>
      <c r="BI339" s="280">
        <f t="shared" si="94"/>
        <v>0</v>
      </c>
      <c r="BJ339" s="280">
        <f t="shared" si="94"/>
        <v>0</v>
      </c>
      <c r="BK339" s="280">
        <f t="shared" si="94"/>
        <v>0</v>
      </c>
      <c r="BL339" s="279">
        <f t="shared" si="105"/>
        <v>0</v>
      </c>
    </row>
    <row r="340" spans="1:64" x14ac:dyDescent="0.25">
      <c r="A340" s="268" t="s">
        <v>666</v>
      </c>
      <c r="B340" s="175">
        <v>0</v>
      </c>
      <c r="C340" s="175">
        <v>0</v>
      </c>
      <c r="D340" s="272">
        <v>0</v>
      </c>
      <c r="E340" s="272">
        <v>0</v>
      </c>
      <c r="F340" s="272">
        <v>0</v>
      </c>
      <c r="G340" s="272">
        <v>0</v>
      </c>
      <c r="H340" s="272">
        <v>0</v>
      </c>
      <c r="I340" s="272">
        <v>0</v>
      </c>
      <c r="J340" s="272">
        <v>0</v>
      </c>
      <c r="K340" s="272">
        <v>0</v>
      </c>
      <c r="L340" s="272">
        <v>0</v>
      </c>
      <c r="M340" s="272">
        <v>0</v>
      </c>
      <c r="N340" s="272">
        <v>0</v>
      </c>
      <c r="O340" s="272">
        <v>0</v>
      </c>
      <c r="P340" s="272">
        <f t="shared" si="102"/>
        <v>0</v>
      </c>
      <c r="Q340" s="272">
        <v>0</v>
      </c>
      <c r="R340" s="272">
        <v>0</v>
      </c>
      <c r="S340" s="272">
        <v>0</v>
      </c>
      <c r="T340" s="272">
        <v>0</v>
      </c>
      <c r="U340" s="272">
        <v>0</v>
      </c>
      <c r="V340" s="272">
        <v>0</v>
      </c>
      <c r="W340" s="272">
        <v>0</v>
      </c>
      <c r="X340" s="272">
        <v>0</v>
      </c>
      <c r="Y340" s="272">
        <v>0</v>
      </c>
      <c r="Z340" s="272">
        <v>0</v>
      </c>
      <c r="AA340" s="272">
        <v>0</v>
      </c>
      <c r="AB340" s="272">
        <v>0</v>
      </c>
      <c r="AC340" s="272">
        <v>0</v>
      </c>
      <c r="AD340" s="272">
        <v>0</v>
      </c>
      <c r="AE340" s="272">
        <v>0</v>
      </c>
      <c r="AF340" s="272">
        <v>0</v>
      </c>
      <c r="AG340" s="170">
        <f t="shared" si="103"/>
        <v>0</v>
      </c>
      <c r="AI340" s="279">
        <f t="shared" si="101"/>
        <v>0</v>
      </c>
      <c r="AJ340" s="279">
        <f t="shared" si="101"/>
        <v>0</v>
      </c>
      <c r="AK340" s="279">
        <f t="shared" si="101"/>
        <v>0</v>
      </c>
      <c r="AL340" s="279">
        <f t="shared" si="100"/>
        <v>0</v>
      </c>
      <c r="AM340" s="279">
        <f t="shared" si="100"/>
        <v>0</v>
      </c>
      <c r="AN340" s="279">
        <f t="shared" si="100"/>
        <v>0</v>
      </c>
      <c r="AO340" s="279">
        <f t="shared" si="100"/>
        <v>0</v>
      </c>
      <c r="AP340" s="279">
        <f t="shared" si="100"/>
        <v>0</v>
      </c>
      <c r="AQ340" s="279">
        <f t="shared" si="100"/>
        <v>0</v>
      </c>
      <c r="AR340" s="279">
        <f t="shared" si="92"/>
        <v>0</v>
      </c>
      <c r="AS340" s="279">
        <f t="shared" si="92"/>
        <v>0</v>
      </c>
      <c r="AT340" s="279">
        <f t="shared" si="92"/>
        <v>0</v>
      </c>
      <c r="AU340" s="280">
        <f t="shared" si="104"/>
        <v>0</v>
      </c>
      <c r="AV340" s="280">
        <f t="shared" si="99"/>
        <v>0</v>
      </c>
      <c r="AW340" s="280">
        <f t="shared" si="99"/>
        <v>0</v>
      </c>
      <c r="AX340" s="280">
        <f t="shared" si="99"/>
        <v>0</v>
      </c>
      <c r="AY340" s="280">
        <f t="shared" si="98"/>
        <v>0</v>
      </c>
      <c r="AZ340" s="280">
        <f t="shared" si="106"/>
        <v>0</v>
      </c>
      <c r="BA340" s="280">
        <f t="shared" si="107"/>
        <v>0</v>
      </c>
      <c r="BB340" s="280">
        <f t="shared" si="108"/>
        <v>0</v>
      </c>
      <c r="BC340" s="280">
        <f t="shared" si="94"/>
        <v>0</v>
      </c>
      <c r="BD340" s="280">
        <f t="shared" si="94"/>
        <v>0</v>
      </c>
      <c r="BE340" s="280">
        <f t="shared" si="94"/>
        <v>0</v>
      </c>
      <c r="BF340" s="280">
        <f t="shared" si="94"/>
        <v>0</v>
      </c>
      <c r="BG340" s="280">
        <f t="shared" si="94"/>
        <v>0</v>
      </c>
      <c r="BH340" s="280">
        <f t="shared" si="94"/>
        <v>0</v>
      </c>
      <c r="BI340" s="280">
        <f t="shared" si="94"/>
        <v>0</v>
      </c>
      <c r="BJ340" s="280">
        <f t="shared" si="94"/>
        <v>0</v>
      </c>
      <c r="BK340" s="280">
        <f t="shared" si="94"/>
        <v>0</v>
      </c>
      <c r="BL340" s="279">
        <f t="shared" si="105"/>
        <v>0</v>
      </c>
    </row>
    <row r="341" spans="1:64" x14ac:dyDescent="0.25">
      <c r="A341" s="268" t="s">
        <v>667</v>
      </c>
      <c r="B341" s="175">
        <v>0</v>
      </c>
      <c r="C341" s="175">
        <v>0</v>
      </c>
      <c r="D341" s="272">
        <v>0</v>
      </c>
      <c r="E341" s="272">
        <v>0</v>
      </c>
      <c r="F341" s="272">
        <v>0</v>
      </c>
      <c r="G341" s="272">
        <v>0</v>
      </c>
      <c r="H341" s="272">
        <v>0</v>
      </c>
      <c r="I341" s="272">
        <v>0</v>
      </c>
      <c r="J341" s="272">
        <v>0</v>
      </c>
      <c r="K341" s="272">
        <v>0</v>
      </c>
      <c r="L341" s="272">
        <v>0</v>
      </c>
      <c r="M341" s="272">
        <v>0</v>
      </c>
      <c r="N341" s="272">
        <v>0</v>
      </c>
      <c r="O341" s="272">
        <v>0</v>
      </c>
      <c r="P341" s="272">
        <f t="shared" si="102"/>
        <v>0</v>
      </c>
      <c r="Q341" s="272">
        <v>0</v>
      </c>
      <c r="R341" s="272">
        <v>0</v>
      </c>
      <c r="S341" s="272">
        <v>0</v>
      </c>
      <c r="T341" s="272">
        <v>0</v>
      </c>
      <c r="U341" s="272">
        <v>0</v>
      </c>
      <c r="V341" s="272">
        <v>0</v>
      </c>
      <c r="W341" s="272">
        <v>0</v>
      </c>
      <c r="X341" s="272">
        <v>0</v>
      </c>
      <c r="Y341" s="272">
        <v>0</v>
      </c>
      <c r="Z341" s="272">
        <v>0</v>
      </c>
      <c r="AA341" s="272">
        <v>0</v>
      </c>
      <c r="AB341" s="272">
        <v>0</v>
      </c>
      <c r="AC341" s="272">
        <v>0</v>
      </c>
      <c r="AD341" s="272">
        <v>0</v>
      </c>
      <c r="AE341" s="272">
        <v>0</v>
      </c>
      <c r="AF341" s="272">
        <v>0</v>
      </c>
      <c r="AG341" s="170">
        <f t="shared" si="103"/>
        <v>0</v>
      </c>
      <c r="AI341" s="279">
        <f t="shared" si="101"/>
        <v>0</v>
      </c>
      <c r="AJ341" s="279">
        <f t="shared" si="101"/>
        <v>0</v>
      </c>
      <c r="AK341" s="279">
        <f t="shared" si="101"/>
        <v>0</v>
      </c>
      <c r="AL341" s="279">
        <f t="shared" si="100"/>
        <v>0</v>
      </c>
      <c r="AM341" s="279">
        <f t="shared" si="100"/>
        <v>0</v>
      </c>
      <c r="AN341" s="279">
        <f t="shared" si="100"/>
        <v>0</v>
      </c>
      <c r="AO341" s="279">
        <f t="shared" si="100"/>
        <v>0</v>
      </c>
      <c r="AP341" s="279">
        <f t="shared" si="100"/>
        <v>0</v>
      </c>
      <c r="AQ341" s="279">
        <f t="shared" si="100"/>
        <v>0</v>
      </c>
      <c r="AR341" s="279">
        <f t="shared" si="92"/>
        <v>0</v>
      </c>
      <c r="AS341" s="279">
        <f t="shared" si="92"/>
        <v>0</v>
      </c>
      <c r="AT341" s="279">
        <f t="shared" si="92"/>
        <v>0</v>
      </c>
      <c r="AU341" s="280">
        <f t="shared" si="104"/>
        <v>0</v>
      </c>
      <c r="AV341" s="280">
        <f t="shared" si="99"/>
        <v>0</v>
      </c>
      <c r="AW341" s="280">
        <f t="shared" si="99"/>
        <v>0</v>
      </c>
      <c r="AX341" s="280">
        <f t="shared" si="99"/>
        <v>0</v>
      </c>
      <c r="AY341" s="280">
        <f t="shared" si="98"/>
        <v>0</v>
      </c>
      <c r="AZ341" s="280">
        <f t="shared" si="106"/>
        <v>0</v>
      </c>
      <c r="BA341" s="280">
        <f t="shared" si="107"/>
        <v>0</v>
      </c>
      <c r="BB341" s="280">
        <f t="shared" si="108"/>
        <v>0</v>
      </c>
      <c r="BC341" s="280">
        <f t="shared" si="94"/>
        <v>0</v>
      </c>
      <c r="BD341" s="280">
        <f t="shared" si="94"/>
        <v>0</v>
      </c>
      <c r="BE341" s="280">
        <f t="shared" si="94"/>
        <v>0</v>
      </c>
      <c r="BF341" s="280">
        <f t="shared" si="94"/>
        <v>0</v>
      </c>
      <c r="BG341" s="280">
        <f t="shared" si="94"/>
        <v>0</v>
      </c>
      <c r="BH341" s="280">
        <f t="shared" si="94"/>
        <v>0</v>
      </c>
      <c r="BI341" s="280">
        <f t="shared" si="94"/>
        <v>0</v>
      </c>
      <c r="BJ341" s="280">
        <f t="shared" si="94"/>
        <v>0</v>
      </c>
      <c r="BK341" s="280">
        <f t="shared" si="94"/>
        <v>0</v>
      </c>
      <c r="BL341" s="279">
        <f t="shared" si="105"/>
        <v>0</v>
      </c>
    </row>
    <row r="342" spans="1:64" x14ac:dyDescent="0.25">
      <c r="A342" s="268" t="s">
        <v>668</v>
      </c>
      <c r="B342" s="175">
        <v>0</v>
      </c>
      <c r="C342" s="175">
        <v>0</v>
      </c>
      <c r="D342" s="272">
        <v>0</v>
      </c>
      <c r="E342" s="272">
        <v>0</v>
      </c>
      <c r="F342" s="272">
        <v>0</v>
      </c>
      <c r="G342" s="272">
        <v>0</v>
      </c>
      <c r="H342" s="272">
        <v>0</v>
      </c>
      <c r="I342" s="272">
        <v>0</v>
      </c>
      <c r="J342" s="272">
        <v>0</v>
      </c>
      <c r="K342" s="272">
        <v>0</v>
      </c>
      <c r="L342" s="272">
        <v>0</v>
      </c>
      <c r="M342" s="272">
        <v>0</v>
      </c>
      <c r="N342" s="272">
        <v>0</v>
      </c>
      <c r="O342" s="272">
        <v>0</v>
      </c>
      <c r="P342" s="272">
        <f t="shared" si="102"/>
        <v>0</v>
      </c>
      <c r="Q342" s="272">
        <v>0</v>
      </c>
      <c r="R342" s="272">
        <v>0</v>
      </c>
      <c r="S342" s="272">
        <v>0</v>
      </c>
      <c r="T342" s="272">
        <v>0</v>
      </c>
      <c r="U342" s="272">
        <v>0</v>
      </c>
      <c r="V342" s="272">
        <v>0</v>
      </c>
      <c r="W342" s="272">
        <v>0</v>
      </c>
      <c r="X342" s="272">
        <v>0</v>
      </c>
      <c r="Y342" s="272">
        <v>0</v>
      </c>
      <c r="Z342" s="272">
        <v>0</v>
      </c>
      <c r="AA342" s="272">
        <v>0</v>
      </c>
      <c r="AB342" s="272">
        <v>0</v>
      </c>
      <c r="AC342" s="272">
        <v>0</v>
      </c>
      <c r="AD342" s="272">
        <v>0</v>
      </c>
      <c r="AE342" s="272">
        <v>0</v>
      </c>
      <c r="AF342" s="272">
        <v>0</v>
      </c>
      <c r="AG342" s="170">
        <f t="shared" si="103"/>
        <v>0</v>
      </c>
      <c r="AI342" s="279">
        <f t="shared" si="101"/>
        <v>0</v>
      </c>
      <c r="AJ342" s="279">
        <f t="shared" si="101"/>
        <v>0</v>
      </c>
      <c r="AK342" s="279">
        <f t="shared" si="101"/>
        <v>0</v>
      </c>
      <c r="AL342" s="279">
        <f t="shared" si="100"/>
        <v>0</v>
      </c>
      <c r="AM342" s="279">
        <f t="shared" si="100"/>
        <v>0</v>
      </c>
      <c r="AN342" s="279">
        <f t="shared" si="100"/>
        <v>0</v>
      </c>
      <c r="AO342" s="279">
        <f t="shared" si="100"/>
        <v>0</v>
      </c>
      <c r="AP342" s="279">
        <f t="shared" si="100"/>
        <v>0</v>
      </c>
      <c r="AQ342" s="279">
        <f t="shared" si="100"/>
        <v>0</v>
      </c>
      <c r="AR342" s="279">
        <f t="shared" si="92"/>
        <v>0</v>
      </c>
      <c r="AS342" s="279">
        <f t="shared" si="92"/>
        <v>0</v>
      </c>
      <c r="AT342" s="279">
        <f t="shared" si="92"/>
        <v>0</v>
      </c>
      <c r="AU342" s="280">
        <f t="shared" si="104"/>
        <v>0</v>
      </c>
      <c r="AV342" s="280">
        <f t="shared" si="99"/>
        <v>0</v>
      </c>
      <c r="AW342" s="280">
        <f t="shared" si="99"/>
        <v>0</v>
      </c>
      <c r="AX342" s="280">
        <f t="shared" si="99"/>
        <v>0</v>
      </c>
      <c r="AY342" s="280">
        <f t="shared" si="98"/>
        <v>0</v>
      </c>
      <c r="AZ342" s="280">
        <f t="shared" si="106"/>
        <v>0</v>
      </c>
      <c r="BA342" s="280">
        <f t="shared" si="107"/>
        <v>0</v>
      </c>
      <c r="BB342" s="280">
        <f t="shared" si="108"/>
        <v>0</v>
      </c>
      <c r="BC342" s="280">
        <f t="shared" si="94"/>
        <v>0</v>
      </c>
      <c r="BD342" s="280">
        <f t="shared" si="94"/>
        <v>0</v>
      </c>
      <c r="BE342" s="280">
        <f t="shared" si="94"/>
        <v>0</v>
      </c>
      <c r="BF342" s="280">
        <f t="shared" si="94"/>
        <v>0</v>
      </c>
      <c r="BG342" s="280">
        <f t="shared" si="94"/>
        <v>0</v>
      </c>
      <c r="BH342" s="280">
        <f t="shared" si="94"/>
        <v>0</v>
      </c>
      <c r="BI342" s="280">
        <f t="shared" si="94"/>
        <v>0</v>
      </c>
      <c r="BJ342" s="280">
        <f t="shared" si="94"/>
        <v>0</v>
      </c>
      <c r="BK342" s="280">
        <f t="shared" si="94"/>
        <v>0</v>
      </c>
      <c r="BL342" s="279">
        <f t="shared" si="105"/>
        <v>0</v>
      </c>
    </row>
    <row r="343" spans="1:64" x14ac:dyDescent="0.25">
      <c r="A343" s="268" t="s">
        <v>669</v>
      </c>
      <c r="B343" s="175">
        <v>0</v>
      </c>
      <c r="C343" s="175">
        <v>0</v>
      </c>
      <c r="D343" s="272">
        <v>0</v>
      </c>
      <c r="E343" s="272">
        <v>0</v>
      </c>
      <c r="F343" s="272">
        <v>0</v>
      </c>
      <c r="G343" s="272">
        <v>0</v>
      </c>
      <c r="H343" s="272">
        <v>0</v>
      </c>
      <c r="I343" s="272">
        <v>0</v>
      </c>
      <c r="J343" s="272">
        <v>0</v>
      </c>
      <c r="K343" s="272">
        <v>0</v>
      </c>
      <c r="L343" s="272">
        <v>0</v>
      </c>
      <c r="M343" s="272">
        <v>0</v>
      </c>
      <c r="N343" s="272">
        <v>0</v>
      </c>
      <c r="O343" s="272">
        <v>0</v>
      </c>
      <c r="P343" s="272">
        <f t="shared" si="102"/>
        <v>0</v>
      </c>
      <c r="Q343" s="272">
        <v>0</v>
      </c>
      <c r="R343" s="272">
        <v>0</v>
      </c>
      <c r="S343" s="272">
        <v>0</v>
      </c>
      <c r="T343" s="272">
        <v>0</v>
      </c>
      <c r="U343" s="272">
        <v>0</v>
      </c>
      <c r="V343" s="272">
        <v>0</v>
      </c>
      <c r="W343" s="272">
        <v>0</v>
      </c>
      <c r="X343" s="272">
        <v>0</v>
      </c>
      <c r="Y343" s="272">
        <v>0</v>
      </c>
      <c r="Z343" s="272">
        <v>0</v>
      </c>
      <c r="AA343" s="272">
        <v>0</v>
      </c>
      <c r="AB343" s="272">
        <v>0</v>
      </c>
      <c r="AC343" s="272">
        <v>0</v>
      </c>
      <c r="AD343" s="272">
        <v>0</v>
      </c>
      <c r="AE343" s="272">
        <v>0</v>
      </c>
      <c r="AF343" s="272">
        <v>0</v>
      </c>
      <c r="AG343" s="170">
        <f t="shared" si="103"/>
        <v>0</v>
      </c>
      <c r="AI343" s="279">
        <f t="shared" si="101"/>
        <v>0</v>
      </c>
      <c r="AJ343" s="279">
        <f t="shared" si="101"/>
        <v>0</v>
      </c>
      <c r="AK343" s="279">
        <f t="shared" si="101"/>
        <v>0</v>
      </c>
      <c r="AL343" s="279">
        <f t="shared" si="100"/>
        <v>0</v>
      </c>
      <c r="AM343" s="279">
        <f t="shared" si="100"/>
        <v>0</v>
      </c>
      <c r="AN343" s="279">
        <f t="shared" si="100"/>
        <v>0</v>
      </c>
      <c r="AO343" s="279">
        <f t="shared" si="100"/>
        <v>0</v>
      </c>
      <c r="AP343" s="279">
        <f t="shared" si="100"/>
        <v>0</v>
      </c>
      <c r="AQ343" s="279">
        <f t="shared" si="100"/>
        <v>0</v>
      </c>
      <c r="AR343" s="279">
        <f t="shared" si="100"/>
        <v>0</v>
      </c>
      <c r="AS343" s="279">
        <f t="shared" si="100"/>
        <v>0</v>
      </c>
      <c r="AT343" s="279">
        <f t="shared" si="100"/>
        <v>0</v>
      </c>
      <c r="AU343" s="280">
        <f t="shared" si="104"/>
        <v>0</v>
      </c>
      <c r="AV343" s="280">
        <f t="shared" si="99"/>
        <v>0</v>
      </c>
      <c r="AW343" s="280">
        <f t="shared" si="99"/>
        <v>0</v>
      </c>
      <c r="AX343" s="280">
        <f t="shared" si="99"/>
        <v>0</v>
      </c>
      <c r="AY343" s="280">
        <f t="shared" si="98"/>
        <v>0</v>
      </c>
      <c r="AZ343" s="280">
        <f t="shared" si="106"/>
        <v>0</v>
      </c>
      <c r="BA343" s="280">
        <f t="shared" si="107"/>
        <v>0</v>
      </c>
      <c r="BB343" s="280">
        <f t="shared" si="108"/>
        <v>0</v>
      </c>
      <c r="BC343" s="280">
        <f t="shared" si="94"/>
        <v>0</v>
      </c>
      <c r="BD343" s="280">
        <f t="shared" si="94"/>
        <v>0</v>
      </c>
      <c r="BE343" s="280">
        <f t="shared" si="94"/>
        <v>0</v>
      </c>
      <c r="BF343" s="280">
        <f t="shared" si="94"/>
        <v>0</v>
      </c>
      <c r="BG343" s="280">
        <f t="shared" si="94"/>
        <v>0</v>
      </c>
      <c r="BH343" s="280">
        <f t="shared" si="94"/>
        <v>0</v>
      </c>
      <c r="BI343" s="280">
        <f t="shared" si="94"/>
        <v>0</v>
      </c>
      <c r="BJ343" s="280">
        <f t="shared" si="94"/>
        <v>0</v>
      </c>
      <c r="BK343" s="280">
        <f t="shared" si="94"/>
        <v>0</v>
      </c>
      <c r="BL343" s="279">
        <f t="shared" si="105"/>
        <v>0</v>
      </c>
    </row>
    <row r="344" spans="1:64" x14ac:dyDescent="0.25">
      <c r="A344" s="268" t="s">
        <v>363</v>
      </c>
      <c r="B344" s="175">
        <v>3.32E-2</v>
      </c>
      <c r="C344" s="175">
        <v>3.32E-2</v>
      </c>
      <c r="D344" s="272">
        <v>3059665.78</v>
      </c>
      <c r="E344" s="272">
        <v>3059665.78</v>
      </c>
      <c r="F344" s="272">
        <v>3059665.78</v>
      </c>
      <c r="G344" s="272">
        <v>3059665.78</v>
      </c>
      <c r="H344" s="272">
        <v>3059665.78</v>
      </c>
      <c r="I344" s="272">
        <v>3059665.78</v>
      </c>
      <c r="J344" s="272">
        <v>3059665.78</v>
      </c>
      <c r="K344" s="272">
        <v>3059665.78</v>
      </c>
      <c r="L344" s="272">
        <v>3069415.7749999999</v>
      </c>
      <c r="M344" s="272">
        <v>3079165.77</v>
      </c>
      <c r="N344" s="272">
        <v>3314715.5</v>
      </c>
      <c r="O344" s="272">
        <v>3630020.23</v>
      </c>
      <c r="P344" s="272">
        <f t="shared" si="102"/>
        <v>37570643.514999993</v>
      </c>
      <c r="Q344" s="272">
        <v>3709775.23</v>
      </c>
      <c r="R344" s="272">
        <v>3709775.23</v>
      </c>
      <c r="S344" s="272">
        <v>3768140.2650000001</v>
      </c>
      <c r="T344" s="272">
        <v>3826505.3</v>
      </c>
      <c r="U344" s="272">
        <v>3826505.3</v>
      </c>
      <c r="V344" s="272">
        <v>3965738.5249999999</v>
      </c>
      <c r="W344" s="272">
        <v>4104971.75</v>
      </c>
      <c r="X344" s="272">
        <v>4104971.75</v>
      </c>
      <c r="Y344" s="272">
        <v>4193872.13</v>
      </c>
      <c r="Z344" s="272">
        <v>4282772.51</v>
      </c>
      <c r="AA344" s="272">
        <v>4282772.51</v>
      </c>
      <c r="AB344" s="272">
        <v>4282772.51</v>
      </c>
      <c r="AC344" s="272">
        <v>4282772.51</v>
      </c>
      <c r="AD344" s="272">
        <v>4282772.51</v>
      </c>
      <c r="AE344" s="272">
        <v>4423853.54</v>
      </c>
      <c r="AF344" s="272">
        <v>4564934.5699999994</v>
      </c>
      <c r="AG344" s="170">
        <f t="shared" si="103"/>
        <v>50598710.114999987</v>
      </c>
      <c r="AI344" s="279">
        <f t="shared" si="101"/>
        <v>8465.08</v>
      </c>
      <c r="AJ344" s="279">
        <f t="shared" si="101"/>
        <v>8465.08</v>
      </c>
      <c r="AK344" s="279">
        <f t="shared" si="101"/>
        <v>8465.08</v>
      </c>
      <c r="AL344" s="279">
        <f t="shared" si="100"/>
        <v>8465.08</v>
      </c>
      <c r="AM344" s="279">
        <f t="shared" si="100"/>
        <v>8465.08</v>
      </c>
      <c r="AN344" s="279">
        <f t="shared" si="100"/>
        <v>8465.08</v>
      </c>
      <c r="AO344" s="279">
        <f t="shared" si="100"/>
        <v>8465.08</v>
      </c>
      <c r="AP344" s="279">
        <f t="shared" si="100"/>
        <v>8465.08</v>
      </c>
      <c r="AQ344" s="279">
        <f t="shared" si="100"/>
        <v>8492.0499999999993</v>
      </c>
      <c r="AR344" s="279">
        <f t="shared" si="100"/>
        <v>8519.0300000000007</v>
      </c>
      <c r="AS344" s="279">
        <f t="shared" si="100"/>
        <v>9170.7099999999991</v>
      </c>
      <c r="AT344" s="279">
        <f t="shared" si="100"/>
        <v>10043.06</v>
      </c>
      <c r="AU344" s="280">
        <f t="shared" si="104"/>
        <v>103945.48999999999</v>
      </c>
      <c r="AV344" s="280">
        <f t="shared" si="99"/>
        <v>10263.709999999999</v>
      </c>
      <c r="AW344" s="280">
        <f t="shared" si="99"/>
        <v>10263.709999999999</v>
      </c>
      <c r="AX344" s="280">
        <f t="shared" si="99"/>
        <v>10425.19</v>
      </c>
      <c r="AY344" s="280">
        <f t="shared" si="98"/>
        <v>10586.66</v>
      </c>
      <c r="AZ344" s="280">
        <f t="shared" si="106"/>
        <v>10586.66</v>
      </c>
      <c r="BA344" s="280">
        <f t="shared" si="107"/>
        <v>10971.88</v>
      </c>
      <c r="BB344" s="280">
        <f t="shared" si="108"/>
        <v>11357.09</v>
      </c>
      <c r="BC344" s="280">
        <f t="shared" si="94"/>
        <v>11357.09</v>
      </c>
      <c r="BD344" s="280">
        <f t="shared" si="94"/>
        <v>11603.05</v>
      </c>
      <c r="BE344" s="280">
        <f t="shared" si="94"/>
        <v>11849</v>
      </c>
      <c r="BF344" s="280">
        <f t="shared" si="94"/>
        <v>11849</v>
      </c>
      <c r="BG344" s="280">
        <f t="shared" si="94"/>
        <v>11849</v>
      </c>
      <c r="BH344" s="280">
        <f t="shared" si="94"/>
        <v>11849</v>
      </c>
      <c r="BI344" s="280">
        <f t="shared" si="94"/>
        <v>11849</v>
      </c>
      <c r="BJ344" s="280">
        <f t="shared" si="94"/>
        <v>12239.33</v>
      </c>
      <c r="BK344" s="280">
        <f t="shared" si="94"/>
        <v>12629.65</v>
      </c>
      <c r="BL344" s="279">
        <f t="shared" si="105"/>
        <v>139989.75</v>
      </c>
    </row>
    <row r="345" spans="1:64" x14ac:dyDescent="0.25">
      <c r="A345" s="268" t="s">
        <v>364</v>
      </c>
      <c r="B345" s="175">
        <v>3.2599999999999997E-2</v>
      </c>
      <c r="C345" s="175">
        <v>3.2599999999999997E-2</v>
      </c>
      <c r="D345" s="272">
        <v>237307.12</v>
      </c>
      <c r="E345" s="272">
        <v>237307.12</v>
      </c>
      <c r="F345" s="272">
        <v>237307.12</v>
      </c>
      <c r="G345" s="272">
        <v>237307.12</v>
      </c>
      <c r="H345" s="272">
        <v>237307.12</v>
      </c>
      <c r="I345" s="272">
        <v>237307.12</v>
      </c>
      <c r="J345" s="272">
        <v>237307.12</v>
      </c>
      <c r="K345" s="272">
        <v>237307.12</v>
      </c>
      <c r="L345" s="272">
        <v>237307.12</v>
      </c>
      <c r="M345" s="272">
        <v>237307.12</v>
      </c>
      <c r="N345" s="272">
        <v>237307.12</v>
      </c>
      <c r="O345" s="272">
        <v>237307.12</v>
      </c>
      <c r="P345" s="272">
        <f t="shared" si="102"/>
        <v>2847685.4400000009</v>
      </c>
      <c r="Q345" s="272">
        <v>237307.12</v>
      </c>
      <c r="R345" s="272">
        <v>237307.12</v>
      </c>
      <c r="S345" s="272">
        <v>237307.12</v>
      </c>
      <c r="T345" s="272">
        <v>237307.12</v>
      </c>
      <c r="U345" s="272">
        <v>237307.12</v>
      </c>
      <c r="V345" s="272">
        <v>237307.12</v>
      </c>
      <c r="W345" s="272">
        <v>237307.12</v>
      </c>
      <c r="X345" s="272">
        <v>237307.12</v>
      </c>
      <c r="Y345" s="272">
        <v>237307.12</v>
      </c>
      <c r="Z345" s="272">
        <v>237307.12</v>
      </c>
      <c r="AA345" s="272">
        <v>237307.12</v>
      </c>
      <c r="AB345" s="272">
        <v>237307.12</v>
      </c>
      <c r="AC345" s="272">
        <v>237307.12</v>
      </c>
      <c r="AD345" s="272">
        <v>237307.12</v>
      </c>
      <c r="AE345" s="272">
        <v>237307.12</v>
      </c>
      <c r="AF345" s="272">
        <v>237307.12</v>
      </c>
      <c r="AG345" s="170">
        <f t="shared" si="103"/>
        <v>2847685.4400000009</v>
      </c>
      <c r="AI345" s="279">
        <f t="shared" si="101"/>
        <v>644.67999999999995</v>
      </c>
      <c r="AJ345" s="279">
        <f t="shared" si="101"/>
        <v>644.67999999999995</v>
      </c>
      <c r="AK345" s="279">
        <f t="shared" si="101"/>
        <v>644.67999999999995</v>
      </c>
      <c r="AL345" s="279">
        <f t="shared" si="100"/>
        <v>644.67999999999995</v>
      </c>
      <c r="AM345" s="279">
        <f t="shared" si="100"/>
        <v>644.67999999999995</v>
      </c>
      <c r="AN345" s="279">
        <f t="shared" si="100"/>
        <v>644.67999999999995</v>
      </c>
      <c r="AO345" s="279">
        <f t="shared" si="100"/>
        <v>644.67999999999995</v>
      </c>
      <c r="AP345" s="279">
        <f t="shared" si="100"/>
        <v>644.67999999999995</v>
      </c>
      <c r="AQ345" s="279">
        <f t="shared" si="100"/>
        <v>644.67999999999995</v>
      </c>
      <c r="AR345" s="279">
        <f t="shared" si="100"/>
        <v>644.67999999999995</v>
      </c>
      <c r="AS345" s="279">
        <f t="shared" si="100"/>
        <v>644.67999999999995</v>
      </c>
      <c r="AT345" s="279">
        <f t="shared" si="100"/>
        <v>644.67999999999995</v>
      </c>
      <c r="AU345" s="280">
        <f t="shared" si="104"/>
        <v>7736.1600000000008</v>
      </c>
      <c r="AV345" s="280">
        <f t="shared" si="99"/>
        <v>644.67999999999995</v>
      </c>
      <c r="AW345" s="280">
        <f t="shared" si="99"/>
        <v>644.67999999999995</v>
      </c>
      <c r="AX345" s="280">
        <f t="shared" si="99"/>
        <v>644.67999999999995</v>
      </c>
      <c r="AY345" s="280">
        <f t="shared" si="98"/>
        <v>644.67999999999995</v>
      </c>
      <c r="AZ345" s="280">
        <f t="shared" si="106"/>
        <v>644.67999999999995</v>
      </c>
      <c r="BA345" s="280">
        <f t="shared" si="107"/>
        <v>644.67999999999995</v>
      </c>
      <c r="BB345" s="280">
        <f t="shared" si="108"/>
        <v>644.67999999999995</v>
      </c>
      <c r="BC345" s="280">
        <f t="shared" si="94"/>
        <v>644.67999999999995</v>
      </c>
      <c r="BD345" s="280">
        <f t="shared" si="94"/>
        <v>644.67999999999995</v>
      </c>
      <c r="BE345" s="280">
        <f t="shared" si="94"/>
        <v>644.67999999999995</v>
      </c>
      <c r="BF345" s="280">
        <f t="shared" si="94"/>
        <v>644.67999999999995</v>
      </c>
      <c r="BG345" s="280">
        <f t="shared" si="94"/>
        <v>644.67999999999995</v>
      </c>
      <c r="BH345" s="280">
        <f t="shared" si="94"/>
        <v>644.67999999999995</v>
      </c>
      <c r="BI345" s="280">
        <f t="shared" si="94"/>
        <v>644.67999999999995</v>
      </c>
      <c r="BJ345" s="280">
        <f t="shared" si="94"/>
        <v>644.67999999999995</v>
      </c>
      <c r="BK345" s="280">
        <f t="shared" si="94"/>
        <v>644.67999999999995</v>
      </c>
      <c r="BL345" s="279">
        <f t="shared" si="105"/>
        <v>7736.1600000000008</v>
      </c>
    </row>
    <row r="346" spans="1:64" x14ac:dyDescent="0.25">
      <c r="A346" s="268" t="s">
        <v>365</v>
      </c>
      <c r="B346" s="175">
        <v>5.2200000000000003E-2</v>
      </c>
      <c r="C346" s="175">
        <v>5.2200000000000003E-2</v>
      </c>
      <c r="D346" s="272">
        <v>575773.74</v>
      </c>
      <c r="E346" s="272">
        <v>575773.74</v>
      </c>
      <c r="F346" s="272">
        <v>575773.74</v>
      </c>
      <c r="G346" s="272">
        <v>575773.74</v>
      </c>
      <c r="H346" s="272">
        <v>575773.74</v>
      </c>
      <c r="I346" s="272">
        <v>575773.74</v>
      </c>
      <c r="J346" s="272">
        <v>575773.74</v>
      </c>
      <c r="K346" s="272">
        <v>575773.74</v>
      </c>
      <c r="L346" s="272">
        <v>575773.74</v>
      </c>
      <c r="M346" s="272">
        <v>575773.74</v>
      </c>
      <c r="N346" s="272">
        <v>575773.74</v>
      </c>
      <c r="O346" s="272">
        <v>575773.74</v>
      </c>
      <c r="P346" s="272">
        <f t="shared" si="102"/>
        <v>6909284.8800000018</v>
      </c>
      <c r="Q346" s="272">
        <v>575773.74</v>
      </c>
      <c r="R346" s="272">
        <v>575773.74</v>
      </c>
      <c r="S346" s="272">
        <v>575773.74</v>
      </c>
      <c r="T346" s="272">
        <v>575773.74</v>
      </c>
      <c r="U346" s="272">
        <v>575773.74</v>
      </c>
      <c r="V346" s="272">
        <v>575773.74</v>
      </c>
      <c r="W346" s="272">
        <v>575773.74</v>
      </c>
      <c r="X346" s="272">
        <v>575773.74</v>
      </c>
      <c r="Y346" s="272">
        <v>575773.74</v>
      </c>
      <c r="Z346" s="272">
        <v>575773.74</v>
      </c>
      <c r="AA346" s="272">
        <v>575773.74</v>
      </c>
      <c r="AB346" s="272">
        <v>575773.74</v>
      </c>
      <c r="AC346" s="272">
        <v>575773.74</v>
      </c>
      <c r="AD346" s="272">
        <v>575773.74</v>
      </c>
      <c r="AE346" s="272">
        <v>575773.74</v>
      </c>
      <c r="AF346" s="272">
        <v>575773.74</v>
      </c>
      <c r="AG346" s="170">
        <f t="shared" si="103"/>
        <v>6909284.8800000018</v>
      </c>
      <c r="AI346" s="279">
        <f t="shared" si="101"/>
        <v>2504.62</v>
      </c>
      <c r="AJ346" s="279">
        <f t="shared" si="101"/>
        <v>2504.62</v>
      </c>
      <c r="AK346" s="279">
        <f t="shared" si="101"/>
        <v>2504.62</v>
      </c>
      <c r="AL346" s="279">
        <f t="shared" si="100"/>
        <v>2504.62</v>
      </c>
      <c r="AM346" s="279">
        <f t="shared" si="100"/>
        <v>2504.62</v>
      </c>
      <c r="AN346" s="279">
        <f t="shared" si="100"/>
        <v>2504.62</v>
      </c>
      <c r="AO346" s="279">
        <f t="shared" si="100"/>
        <v>2504.62</v>
      </c>
      <c r="AP346" s="279">
        <f t="shared" si="100"/>
        <v>2504.62</v>
      </c>
      <c r="AQ346" s="279">
        <f t="shared" si="100"/>
        <v>2504.62</v>
      </c>
      <c r="AR346" s="279">
        <f t="shared" si="100"/>
        <v>2504.62</v>
      </c>
      <c r="AS346" s="279">
        <f t="shared" si="100"/>
        <v>2504.62</v>
      </c>
      <c r="AT346" s="279">
        <f t="shared" si="100"/>
        <v>2504.62</v>
      </c>
      <c r="AU346" s="280">
        <f t="shared" si="104"/>
        <v>30055.439999999991</v>
      </c>
      <c r="AV346" s="280">
        <f t="shared" si="99"/>
        <v>2504.62</v>
      </c>
      <c r="AW346" s="280">
        <f t="shared" si="99"/>
        <v>2504.62</v>
      </c>
      <c r="AX346" s="280">
        <f t="shared" si="99"/>
        <v>2504.62</v>
      </c>
      <c r="AY346" s="280">
        <f t="shared" si="98"/>
        <v>2504.62</v>
      </c>
      <c r="AZ346" s="280">
        <f t="shared" si="106"/>
        <v>2504.62</v>
      </c>
      <c r="BA346" s="280">
        <f t="shared" si="107"/>
        <v>2504.62</v>
      </c>
      <c r="BB346" s="280">
        <f t="shared" si="108"/>
        <v>2504.62</v>
      </c>
      <c r="BC346" s="280">
        <f t="shared" si="94"/>
        <v>2504.62</v>
      </c>
      <c r="BD346" s="280">
        <f t="shared" si="94"/>
        <v>2504.62</v>
      </c>
      <c r="BE346" s="280">
        <f t="shared" si="94"/>
        <v>2504.62</v>
      </c>
      <c r="BF346" s="280">
        <f t="shared" si="94"/>
        <v>2504.62</v>
      </c>
      <c r="BG346" s="280">
        <f t="shared" si="94"/>
        <v>2504.62</v>
      </c>
      <c r="BH346" s="280">
        <f t="shared" si="94"/>
        <v>2504.62</v>
      </c>
      <c r="BI346" s="280">
        <f t="shared" si="94"/>
        <v>2504.62</v>
      </c>
      <c r="BJ346" s="280">
        <f t="shared" si="94"/>
        <v>2504.62</v>
      </c>
      <c r="BK346" s="280">
        <f t="shared" si="94"/>
        <v>2504.62</v>
      </c>
      <c r="BL346" s="279">
        <f t="shared" si="105"/>
        <v>30055.439999999991</v>
      </c>
    </row>
    <row r="347" spans="1:64" x14ac:dyDescent="0.25">
      <c r="A347" s="268" t="s">
        <v>366</v>
      </c>
      <c r="B347" s="175">
        <v>4.0099999999999997E-2</v>
      </c>
      <c r="C347" s="175">
        <v>4.0099999999999997E-2</v>
      </c>
      <c r="D347" s="272">
        <v>2118470.5499999998</v>
      </c>
      <c r="E347" s="272">
        <v>2118470.5499999998</v>
      </c>
      <c r="F347" s="272">
        <v>2118470.5499999998</v>
      </c>
      <c r="G347" s="272">
        <v>2118470.5499999998</v>
      </c>
      <c r="H347" s="272">
        <v>2118470.5499999998</v>
      </c>
      <c r="I347" s="272">
        <v>2118470.5499999998</v>
      </c>
      <c r="J347" s="272">
        <v>2118470.5499999998</v>
      </c>
      <c r="K347" s="272">
        <v>2118470.5499999998</v>
      </c>
      <c r="L347" s="272">
        <v>2118470.5499999998</v>
      </c>
      <c r="M347" s="272">
        <v>2118470.5499999998</v>
      </c>
      <c r="N347" s="272">
        <v>2133786.2999999998</v>
      </c>
      <c r="O347" s="272">
        <v>2149102.0499999998</v>
      </c>
      <c r="P347" s="272">
        <f t="shared" si="102"/>
        <v>25467593.850000005</v>
      </c>
      <c r="Q347" s="272">
        <v>2149102.0499999998</v>
      </c>
      <c r="R347" s="272">
        <v>2149102.0499999998</v>
      </c>
      <c r="S347" s="272">
        <v>2149102.0499999998</v>
      </c>
      <c r="T347" s="272">
        <v>2149102.0499999998</v>
      </c>
      <c r="U347" s="272">
        <v>2149102.0499999998</v>
      </c>
      <c r="V347" s="272">
        <v>2149102.0499999998</v>
      </c>
      <c r="W347" s="272">
        <v>2149102.0499999998</v>
      </c>
      <c r="X347" s="272">
        <v>2149102.0499999998</v>
      </c>
      <c r="Y347" s="272">
        <v>3645540.9499999997</v>
      </c>
      <c r="Z347" s="272">
        <v>5141979.8499999996</v>
      </c>
      <c r="AA347" s="272">
        <v>5141979.8499999996</v>
      </c>
      <c r="AB347" s="272">
        <v>5141979.8499999996</v>
      </c>
      <c r="AC347" s="272">
        <v>5141979.8499999996</v>
      </c>
      <c r="AD347" s="272">
        <v>5141979.8499999996</v>
      </c>
      <c r="AE347" s="272">
        <v>5141979.8499999996</v>
      </c>
      <c r="AF347" s="272">
        <v>5141979.8499999996</v>
      </c>
      <c r="AG347" s="170">
        <f t="shared" si="103"/>
        <v>48235808.100000009</v>
      </c>
      <c r="AI347" s="279">
        <f t="shared" si="101"/>
        <v>7079.22</v>
      </c>
      <c r="AJ347" s="279">
        <f t="shared" si="101"/>
        <v>7079.22</v>
      </c>
      <c r="AK347" s="279">
        <f t="shared" si="101"/>
        <v>7079.22</v>
      </c>
      <c r="AL347" s="279">
        <f t="shared" si="100"/>
        <v>7079.22</v>
      </c>
      <c r="AM347" s="279">
        <f t="shared" si="100"/>
        <v>7079.22</v>
      </c>
      <c r="AN347" s="279">
        <f t="shared" si="100"/>
        <v>7079.22</v>
      </c>
      <c r="AO347" s="279">
        <f t="shared" si="100"/>
        <v>7079.22</v>
      </c>
      <c r="AP347" s="279">
        <f t="shared" si="100"/>
        <v>7079.22</v>
      </c>
      <c r="AQ347" s="279">
        <f t="shared" si="100"/>
        <v>7079.22</v>
      </c>
      <c r="AR347" s="279">
        <f t="shared" si="100"/>
        <v>7079.22</v>
      </c>
      <c r="AS347" s="279">
        <f t="shared" si="100"/>
        <v>7130.4</v>
      </c>
      <c r="AT347" s="279">
        <f t="shared" si="100"/>
        <v>7181.58</v>
      </c>
      <c r="AU347" s="280">
        <f t="shared" si="104"/>
        <v>85104.18</v>
      </c>
      <c r="AV347" s="280">
        <f t="shared" si="99"/>
        <v>7181.58</v>
      </c>
      <c r="AW347" s="280">
        <f t="shared" si="99"/>
        <v>7181.58</v>
      </c>
      <c r="AX347" s="280">
        <f t="shared" si="99"/>
        <v>7181.58</v>
      </c>
      <c r="AY347" s="280">
        <f t="shared" si="98"/>
        <v>7181.58</v>
      </c>
      <c r="AZ347" s="280">
        <f t="shared" si="106"/>
        <v>7181.58</v>
      </c>
      <c r="BA347" s="280">
        <f t="shared" si="107"/>
        <v>7181.58</v>
      </c>
      <c r="BB347" s="280">
        <f t="shared" si="108"/>
        <v>7181.58</v>
      </c>
      <c r="BC347" s="280">
        <f t="shared" si="94"/>
        <v>7181.58</v>
      </c>
      <c r="BD347" s="280">
        <f t="shared" si="94"/>
        <v>12182.18</v>
      </c>
      <c r="BE347" s="280">
        <f t="shared" si="94"/>
        <v>17182.78</v>
      </c>
      <c r="BF347" s="280">
        <f t="shared" si="94"/>
        <v>17182.78</v>
      </c>
      <c r="BG347" s="280">
        <f t="shared" si="94"/>
        <v>17182.78</v>
      </c>
      <c r="BH347" s="280">
        <f t="shared" si="94"/>
        <v>17182.78</v>
      </c>
      <c r="BI347" s="280">
        <f t="shared" si="94"/>
        <v>17182.78</v>
      </c>
      <c r="BJ347" s="280">
        <f t="shared" si="94"/>
        <v>17182.78</v>
      </c>
      <c r="BK347" s="280">
        <f t="shared" si="94"/>
        <v>17182.78</v>
      </c>
      <c r="BL347" s="279">
        <f t="shared" si="105"/>
        <v>161187.96</v>
      </c>
    </row>
    <row r="348" spans="1:64" x14ac:dyDescent="0.25">
      <c r="A348" s="268" t="s">
        <v>367</v>
      </c>
      <c r="B348" s="175">
        <v>6.2199999999999998E-2</v>
      </c>
      <c r="C348" s="175">
        <v>6.2199999999999998E-2</v>
      </c>
      <c r="D348" s="272">
        <v>101262.84</v>
      </c>
      <c r="E348" s="272">
        <v>101262.84</v>
      </c>
      <c r="F348" s="272">
        <v>101262.84</v>
      </c>
      <c r="G348" s="272">
        <v>101262.84</v>
      </c>
      <c r="H348" s="272">
        <v>101262.84</v>
      </c>
      <c r="I348" s="272">
        <v>101262.84</v>
      </c>
      <c r="J348" s="272">
        <v>101262.84</v>
      </c>
      <c r="K348" s="272">
        <v>101262.84</v>
      </c>
      <c r="L348" s="272">
        <v>101262.84</v>
      </c>
      <c r="M348" s="272">
        <v>101262.84</v>
      </c>
      <c r="N348" s="272">
        <v>101262.84</v>
      </c>
      <c r="O348" s="272">
        <v>101262.84</v>
      </c>
      <c r="P348" s="272">
        <f t="shared" si="102"/>
        <v>1215154.0799999998</v>
      </c>
      <c r="Q348" s="272">
        <v>101262.84</v>
      </c>
      <c r="R348" s="272">
        <v>101262.84</v>
      </c>
      <c r="S348" s="272">
        <v>101262.84</v>
      </c>
      <c r="T348" s="272">
        <v>323117.69</v>
      </c>
      <c r="U348" s="272">
        <v>544972.54</v>
      </c>
      <c r="V348" s="272">
        <v>544972.54</v>
      </c>
      <c r="W348" s="272">
        <v>544972.54</v>
      </c>
      <c r="X348" s="272">
        <v>544972.54</v>
      </c>
      <c r="Y348" s="272">
        <v>544972.54</v>
      </c>
      <c r="Z348" s="272">
        <v>544972.54</v>
      </c>
      <c r="AA348" s="272">
        <v>544972.54</v>
      </c>
      <c r="AB348" s="272">
        <v>544972.54</v>
      </c>
      <c r="AC348" s="272">
        <v>544972.54</v>
      </c>
      <c r="AD348" s="272">
        <v>544972.54</v>
      </c>
      <c r="AE348" s="272">
        <v>544972.54</v>
      </c>
      <c r="AF348" s="272">
        <v>786141.19000000006</v>
      </c>
      <c r="AG348" s="170">
        <f t="shared" si="103"/>
        <v>6780839.1300000008</v>
      </c>
      <c r="AI348" s="279">
        <f t="shared" si="101"/>
        <v>524.88</v>
      </c>
      <c r="AJ348" s="279">
        <f t="shared" si="101"/>
        <v>524.88</v>
      </c>
      <c r="AK348" s="279">
        <f t="shared" si="101"/>
        <v>524.88</v>
      </c>
      <c r="AL348" s="279">
        <f t="shared" si="100"/>
        <v>524.88</v>
      </c>
      <c r="AM348" s="279">
        <f t="shared" si="100"/>
        <v>524.88</v>
      </c>
      <c r="AN348" s="279">
        <f t="shared" si="100"/>
        <v>524.88</v>
      </c>
      <c r="AO348" s="279">
        <f t="shared" si="100"/>
        <v>524.88</v>
      </c>
      <c r="AP348" s="279">
        <f t="shared" si="100"/>
        <v>524.88</v>
      </c>
      <c r="AQ348" s="279">
        <f t="shared" si="100"/>
        <v>524.88</v>
      </c>
      <c r="AR348" s="279">
        <f t="shared" ref="AR348:AT411" si="109">ROUND(M348*$B348/12,2)</f>
        <v>524.88</v>
      </c>
      <c r="AS348" s="279">
        <f t="shared" si="109"/>
        <v>524.88</v>
      </c>
      <c r="AT348" s="279">
        <f t="shared" si="109"/>
        <v>524.88</v>
      </c>
      <c r="AU348" s="280">
        <f t="shared" si="104"/>
        <v>6298.56</v>
      </c>
      <c r="AV348" s="280">
        <f t="shared" si="99"/>
        <v>524.88</v>
      </c>
      <c r="AW348" s="280">
        <f t="shared" si="99"/>
        <v>524.88</v>
      </c>
      <c r="AX348" s="280">
        <f t="shared" si="99"/>
        <v>524.88</v>
      </c>
      <c r="AY348" s="280">
        <f t="shared" si="98"/>
        <v>1674.83</v>
      </c>
      <c r="AZ348" s="280">
        <f t="shared" si="106"/>
        <v>2824.77</v>
      </c>
      <c r="BA348" s="280">
        <f t="shared" si="107"/>
        <v>2824.77</v>
      </c>
      <c r="BB348" s="280">
        <f t="shared" si="108"/>
        <v>2824.77</v>
      </c>
      <c r="BC348" s="280">
        <f t="shared" ref="BC348:BC356" si="110">ROUND(X348*$C348/12,2)</f>
        <v>2824.77</v>
      </c>
      <c r="BD348" s="280">
        <f t="shared" ref="BD348:BD356" si="111">ROUND(Y348*$C348/12,2)</f>
        <v>2824.77</v>
      </c>
      <c r="BE348" s="280">
        <f t="shared" ref="BE348:BE356" si="112">ROUND(Z348*$C348/12,2)</f>
        <v>2824.77</v>
      </c>
      <c r="BF348" s="280">
        <f t="shared" ref="BF348:BF356" si="113">ROUND(AA348*$C348/12,2)</f>
        <v>2824.77</v>
      </c>
      <c r="BG348" s="280">
        <f t="shared" ref="BG348:BG356" si="114">ROUND(AB348*$C348/12,2)</f>
        <v>2824.77</v>
      </c>
      <c r="BH348" s="280">
        <f t="shared" ref="BH348:BH356" si="115">ROUND(AC348*$C348/12,2)</f>
        <v>2824.77</v>
      </c>
      <c r="BI348" s="280">
        <f t="shared" ref="BI348:BI356" si="116">ROUND(AD348*$C348/12,2)</f>
        <v>2824.77</v>
      </c>
      <c r="BJ348" s="280">
        <f t="shared" ref="BJ348:BJ356" si="117">ROUND(AE348*$C348/12,2)</f>
        <v>2824.77</v>
      </c>
      <c r="BK348" s="280">
        <f t="shared" ref="BK348:BK356" si="118">ROUND(AF348*$C348/12,2)</f>
        <v>4074.83</v>
      </c>
      <c r="BL348" s="279">
        <f t="shared" si="105"/>
        <v>35147.300000000003</v>
      </c>
    </row>
    <row r="349" spans="1:64" x14ac:dyDescent="0.25">
      <c r="A349" s="268" t="s">
        <v>368</v>
      </c>
      <c r="B349" s="175">
        <v>6.2399999999999997E-2</v>
      </c>
      <c r="C349" s="175">
        <v>6.2399999999999997E-2</v>
      </c>
      <c r="D349" s="272">
        <v>83161.41</v>
      </c>
      <c r="E349" s="272">
        <v>83161.41</v>
      </c>
      <c r="F349" s="272">
        <v>83161.41</v>
      </c>
      <c r="G349" s="272">
        <v>83161.41</v>
      </c>
      <c r="H349" s="272">
        <v>83161.41</v>
      </c>
      <c r="I349" s="272">
        <v>83161.41</v>
      </c>
      <c r="J349" s="272">
        <v>83161.41</v>
      </c>
      <c r="K349" s="272">
        <v>83161.41</v>
      </c>
      <c r="L349" s="272">
        <v>83161.41</v>
      </c>
      <c r="M349" s="272">
        <v>83161.41</v>
      </c>
      <c r="N349" s="272">
        <v>83161.41</v>
      </c>
      <c r="O349" s="272">
        <v>83161.41</v>
      </c>
      <c r="P349" s="272">
        <f t="shared" si="102"/>
        <v>997936.92000000027</v>
      </c>
      <c r="Q349" s="272">
        <v>83161.41</v>
      </c>
      <c r="R349" s="272">
        <v>83161.41</v>
      </c>
      <c r="S349" s="272">
        <v>83161.41</v>
      </c>
      <c r="T349" s="272">
        <v>83161.41</v>
      </c>
      <c r="U349" s="272">
        <v>83161.41</v>
      </c>
      <c r="V349" s="272">
        <v>83161.41</v>
      </c>
      <c r="W349" s="272">
        <v>83161.41</v>
      </c>
      <c r="X349" s="272">
        <v>83161.41</v>
      </c>
      <c r="Y349" s="272">
        <v>83161.41</v>
      </c>
      <c r="Z349" s="272">
        <v>83161.41</v>
      </c>
      <c r="AA349" s="272">
        <v>83161.41</v>
      </c>
      <c r="AB349" s="272">
        <v>83161.41</v>
      </c>
      <c r="AC349" s="272">
        <v>83161.41</v>
      </c>
      <c r="AD349" s="272">
        <v>83161.41</v>
      </c>
      <c r="AE349" s="272">
        <v>83161.41</v>
      </c>
      <c r="AF349" s="272">
        <v>83161.41</v>
      </c>
      <c r="AG349" s="170">
        <f t="shared" si="103"/>
        <v>997936.92000000027</v>
      </c>
      <c r="AI349" s="279">
        <f t="shared" si="101"/>
        <v>432.44</v>
      </c>
      <c r="AJ349" s="279">
        <f t="shared" si="101"/>
        <v>432.44</v>
      </c>
      <c r="AK349" s="279">
        <f t="shared" si="101"/>
        <v>432.44</v>
      </c>
      <c r="AL349" s="279">
        <f t="shared" si="101"/>
        <v>432.44</v>
      </c>
      <c r="AM349" s="279">
        <f t="shared" si="101"/>
        <v>432.44</v>
      </c>
      <c r="AN349" s="279">
        <f t="shared" si="101"/>
        <v>432.44</v>
      </c>
      <c r="AO349" s="279">
        <f t="shared" si="101"/>
        <v>432.44</v>
      </c>
      <c r="AP349" s="279">
        <f t="shared" si="101"/>
        <v>432.44</v>
      </c>
      <c r="AQ349" s="279">
        <f t="shared" si="101"/>
        <v>432.44</v>
      </c>
      <c r="AR349" s="279">
        <f t="shared" si="109"/>
        <v>432.44</v>
      </c>
      <c r="AS349" s="279">
        <f t="shared" si="109"/>
        <v>432.44</v>
      </c>
      <c r="AT349" s="279">
        <f t="shared" si="109"/>
        <v>432.44</v>
      </c>
      <c r="AU349" s="280">
        <f t="shared" si="104"/>
        <v>5189.2799999999988</v>
      </c>
      <c r="AV349" s="280">
        <f t="shared" si="99"/>
        <v>432.44</v>
      </c>
      <c r="AW349" s="280">
        <f t="shared" si="99"/>
        <v>432.44</v>
      </c>
      <c r="AX349" s="280">
        <f t="shared" si="99"/>
        <v>432.44</v>
      </c>
      <c r="AY349" s="280">
        <f t="shared" si="98"/>
        <v>432.44</v>
      </c>
      <c r="AZ349" s="280">
        <f t="shared" si="106"/>
        <v>432.44</v>
      </c>
      <c r="BA349" s="280">
        <f t="shared" si="107"/>
        <v>432.44</v>
      </c>
      <c r="BB349" s="280">
        <f t="shared" si="108"/>
        <v>432.44</v>
      </c>
      <c r="BC349" s="280">
        <f t="shared" si="110"/>
        <v>432.44</v>
      </c>
      <c r="BD349" s="280">
        <f t="shared" si="111"/>
        <v>432.44</v>
      </c>
      <c r="BE349" s="280">
        <f t="shared" si="112"/>
        <v>432.44</v>
      </c>
      <c r="BF349" s="280">
        <f t="shared" si="113"/>
        <v>432.44</v>
      </c>
      <c r="BG349" s="280">
        <f t="shared" si="114"/>
        <v>432.44</v>
      </c>
      <c r="BH349" s="280">
        <f t="shared" si="115"/>
        <v>432.44</v>
      </c>
      <c r="BI349" s="280">
        <f t="shared" si="116"/>
        <v>432.44</v>
      </c>
      <c r="BJ349" s="280">
        <f t="shared" si="117"/>
        <v>432.44</v>
      </c>
      <c r="BK349" s="280">
        <f t="shared" si="118"/>
        <v>432.44</v>
      </c>
      <c r="BL349" s="279">
        <f t="shared" si="105"/>
        <v>5189.2799999999988</v>
      </c>
    </row>
    <row r="350" spans="1:64" x14ac:dyDescent="0.25">
      <c r="A350" s="268" t="s">
        <v>369</v>
      </c>
      <c r="B350" s="175">
        <v>4.9799999999999997E-2</v>
      </c>
      <c r="C350" s="175">
        <v>4.9799999999999997E-2</v>
      </c>
      <c r="D350" s="272">
        <v>335415.82</v>
      </c>
      <c r="E350" s="272">
        <v>335415.82</v>
      </c>
      <c r="F350" s="272">
        <v>335415.82</v>
      </c>
      <c r="G350" s="272">
        <v>335415.82</v>
      </c>
      <c r="H350" s="272">
        <v>335415.82</v>
      </c>
      <c r="I350" s="272">
        <v>335415.82</v>
      </c>
      <c r="J350" s="272">
        <v>335415.82</v>
      </c>
      <c r="K350" s="272">
        <v>335415.82</v>
      </c>
      <c r="L350" s="272">
        <v>335415.82</v>
      </c>
      <c r="M350" s="272">
        <v>335415.82</v>
      </c>
      <c r="N350" s="272">
        <v>335415.82</v>
      </c>
      <c r="O350" s="272">
        <v>335415.82</v>
      </c>
      <c r="P350" s="272">
        <f t="shared" si="102"/>
        <v>4024989.8399999994</v>
      </c>
      <c r="Q350" s="272">
        <v>335415.82</v>
      </c>
      <c r="R350" s="272">
        <v>335415.82</v>
      </c>
      <c r="S350" s="272">
        <v>335415.82</v>
      </c>
      <c r="T350" s="272">
        <v>335415.82</v>
      </c>
      <c r="U350" s="272">
        <v>335415.82</v>
      </c>
      <c r="V350" s="272">
        <v>335415.82</v>
      </c>
      <c r="W350" s="272">
        <v>335415.82</v>
      </c>
      <c r="X350" s="272">
        <v>335415.82</v>
      </c>
      <c r="Y350" s="272">
        <v>335415.82</v>
      </c>
      <c r="Z350" s="272">
        <v>335415.82</v>
      </c>
      <c r="AA350" s="272">
        <v>335415.82</v>
      </c>
      <c r="AB350" s="272">
        <v>335415.82</v>
      </c>
      <c r="AC350" s="272">
        <v>335415.82</v>
      </c>
      <c r="AD350" s="272">
        <v>335415.82</v>
      </c>
      <c r="AE350" s="272">
        <v>335415.82</v>
      </c>
      <c r="AF350" s="272">
        <v>358853.94500000001</v>
      </c>
      <c r="AG350" s="170">
        <f t="shared" si="103"/>
        <v>4048427.9649999994</v>
      </c>
      <c r="AI350" s="279">
        <f t="shared" si="101"/>
        <v>1391.98</v>
      </c>
      <c r="AJ350" s="279">
        <f t="shared" si="101"/>
        <v>1391.98</v>
      </c>
      <c r="AK350" s="279">
        <f t="shared" si="101"/>
        <v>1391.98</v>
      </c>
      <c r="AL350" s="279">
        <f t="shared" si="101"/>
        <v>1391.98</v>
      </c>
      <c r="AM350" s="279">
        <f t="shared" si="101"/>
        <v>1391.98</v>
      </c>
      <c r="AN350" s="279">
        <f t="shared" si="101"/>
        <v>1391.98</v>
      </c>
      <c r="AO350" s="279">
        <f t="shared" si="101"/>
        <v>1391.98</v>
      </c>
      <c r="AP350" s="279">
        <f t="shared" si="101"/>
        <v>1391.98</v>
      </c>
      <c r="AQ350" s="279">
        <f t="shared" si="101"/>
        <v>1391.98</v>
      </c>
      <c r="AR350" s="279">
        <f t="shared" si="109"/>
        <v>1391.98</v>
      </c>
      <c r="AS350" s="279">
        <f t="shared" si="109"/>
        <v>1391.98</v>
      </c>
      <c r="AT350" s="279">
        <f t="shared" si="109"/>
        <v>1391.98</v>
      </c>
      <c r="AU350" s="280">
        <f t="shared" si="104"/>
        <v>16703.759999999998</v>
      </c>
      <c r="AV350" s="280">
        <f t="shared" si="99"/>
        <v>1391.98</v>
      </c>
      <c r="AW350" s="280">
        <f t="shared" si="99"/>
        <v>1391.98</v>
      </c>
      <c r="AX350" s="280">
        <f t="shared" si="99"/>
        <v>1391.98</v>
      </c>
      <c r="AY350" s="280">
        <f t="shared" si="98"/>
        <v>1391.98</v>
      </c>
      <c r="AZ350" s="280">
        <f t="shared" si="106"/>
        <v>1391.98</v>
      </c>
      <c r="BA350" s="280">
        <f t="shared" si="107"/>
        <v>1391.98</v>
      </c>
      <c r="BB350" s="280">
        <f t="shared" si="108"/>
        <v>1391.98</v>
      </c>
      <c r="BC350" s="280">
        <f t="shared" si="110"/>
        <v>1391.98</v>
      </c>
      <c r="BD350" s="280">
        <f t="shared" si="111"/>
        <v>1391.98</v>
      </c>
      <c r="BE350" s="280">
        <f t="shared" si="112"/>
        <v>1391.98</v>
      </c>
      <c r="BF350" s="280">
        <f t="shared" si="113"/>
        <v>1391.98</v>
      </c>
      <c r="BG350" s="280">
        <f t="shared" si="114"/>
        <v>1391.98</v>
      </c>
      <c r="BH350" s="280">
        <f t="shared" si="115"/>
        <v>1391.98</v>
      </c>
      <c r="BI350" s="280">
        <f t="shared" si="116"/>
        <v>1391.98</v>
      </c>
      <c r="BJ350" s="280">
        <f t="shared" si="117"/>
        <v>1391.98</v>
      </c>
      <c r="BK350" s="280">
        <f t="shared" si="118"/>
        <v>1489.24</v>
      </c>
      <c r="BL350" s="279">
        <f t="shared" si="105"/>
        <v>16801.019999999997</v>
      </c>
    </row>
    <row r="351" spans="1:64" x14ac:dyDescent="0.25">
      <c r="A351" s="268" t="s">
        <v>370</v>
      </c>
      <c r="B351" s="175">
        <v>3.3099999999999997E-2</v>
      </c>
      <c r="C351" s="175">
        <v>3.3099999999999997E-2</v>
      </c>
      <c r="D351" s="272">
        <v>841612.82</v>
      </c>
      <c r="E351" s="272">
        <v>841612.82</v>
      </c>
      <c r="F351" s="272">
        <v>841612.82</v>
      </c>
      <c r="G351" s="272">
        <v>841612.82</v>
      </c>
      <c r="H351" s="272">
        <v>841612.82</v>
      </c>
      <c r="I351" s="272">
        <v>841612.82</v>
      </c>
      <c r="J351" s="272">
        <v>841612.82</v>
      </c>
      <c r="K351" s="272">
        <v>841612.82</v>
      </c>
      <c r="L351" s="272">
        <v>841612.82</v>
      </c>
      <c r="M351" s="272">
        <v>841612.82</v>
      </c>
      <c r="N351" s="272">
        <v>841612.82</v>
      </c>
      <c r="O351" s="272">
        <v>841612.82</v>
      </c>
      <c r="P351" s="272">
        <f t="shared" si="102"/>
        <v>10099353.840000002</v>
      </c>
      <c r="Q351" s="272">
        <v>841612.82</v>
      </c>
      <c r="R351" s="272">
        <v>841612.82</v>
      </c>
      <c r="S351" s="272">
        <v>841612.82</v>
      </c>
      <c r="T351" s="272">
        <v>841612.82</v>
      </c>
      <c r="U351" s="272">
        <v>841612.82</v>
      </c>
      <c r="V351" s="272">
        <v>841612.82</v>
      </c>
      <c r="W351" s="272">
        <v>841612.82</v>
      </c>
      <c r="X351" s="272">
        <v>841612.82</v>
      </c>
      <c r="Y351" s="272">
        <v>841612.82</v>
      </c>
      <c r="Z351" s="272">
        <v>841612.82</v>
      </c>
      <c r="AA351" s="272">
        <v>841612.82</v>
      </c>
      <c r="AB351" s="272">
        <v>841612.82</v>
      </c>
      <c r="AC351" s="272">
        <v>841612.82</v>
      </c>
      <c r="AD351" s="272">
        <v>841612.82</v>
      </c>
      <c r="AE351" s="272">
        <v>841612.82</v>
      </c>
      <c r="AF351" s="272">
        <v>841612.82</v>
      </c>
      <c r="AG351" s="170">
        <f t="shared" si="103"/>
        <v>10099353.840000002</v>
      </c>
      <c r="AI351" s="279">
        <f t="shared" si="101"/>
        <v>2321.4499999999998</v>
      </c>
      <c r="AJ351" s="279">
        <f t="shared" si="101"/>
        <v>2321.4499999999998</v>
      </c>
      <c r="AK351" s="279">
        <f t="shared" si="101"/>
        <v>2321.4499999999998</v>
      </c>
      <c r="AL351" s="279">
        <f t="shared" si="101"/>
        <v>2321.4499999999998</v>
      </c>
      <c r="AM351" s="279">
        <f t="shared" si="101"/>
        <v>2321.4499999999998</v>
      </c>
      <c r="AN351" s="279">
        <f t="shared" si="101"/>
        <v>2321.4499999999998</v>
      </c>
      <c r="AO351" s="279">
        <f t="shared" si="101"/>
        <v>2321.4499999999998</v>
      </c>
      <c r="AP351" s="279">
        <f t="shared" si="101"/>
        <v>2321.4499999999998</v>
      </c>
      <c r="AQ351" s="279">
        <f t="shared" si="101"/>
        <v>2321.4499999999998</v>
      </c>
      <c r="AR351" s="279">
        <f t="shared" si="109"/>
        <v>2321.4499999999998</v>
      </c>
      <c r="AS351" s="279">
        <f t="shared" si="109"/>
        <v>2321.4499999999998</v>
      </c>
      <c r="AT351" s="279">
        <f t="shared" si="109"/>
        <v>2321.4499999999998</v>
      </c>
      <c r="AU351" s="280">
        <f t="shared" si="104"/>
        <v>27857.400000000005</v>
      </c>
      <c r="AV351" s="280">
        <f t="shared" si="99"/>
        <v>2321.4499999999998</v>
      </c>
      <c r="AW351" s="280">
        <f t="shared" si="99"/>
        <v>2321.4499999999998</v>
      </c>
      <c r="AX351" s="280">
        <f t="shared" si="99"/>
        <v>2321.4499999999998</v>
      </c>
      <c r="AY351" s="280">
        <f t="shared" si="98"/>
        <v>2321.4499999999998</v>
      </c>
      <c r="AZ351" s="280">
        <f t="shared" si="106"/>
        <v>2321.4499999999998</v>
      </c>
      <c r="BA351" s="280">
        <f t="shared" si="107"/>
        <v>2321.4499999999998</v>
      </c>
      <c r="BB351" s="280">
        <f t="shared" si="108"/>
        <v>2321.4499999999998</v>
      </c>
      <c r="BC351" s="280">
        <f t="shared" si="110"/>
        <v>2321.4499999999998</v>
      </c>
      <c r="BD351" s="280">
        <f t="shared" si="111"/>
        <v>2321.4499999999998</v>
      </c>
      <c r="BE351" s="280">
        <f t="shared" si="112"/>
        <v>2321.4499999999998</v>
      </c>
      <c r="BF351" s="280">
        <f t="shared" si="113"/>
        <v>2321.4499999999998</v>
      </c>
      <c r="BG351" s="280">
        <f t="shared" si="114"/>
        <v>2321.4499999999998</v>
      </c>
      <c r="BH351" s="280">
        <f t="shared" si="115"/>
        <v>2321.4499999999998</v>
      </c>
      <c r="BI351" s="280">
        <f t="shared" si="116"/>
        <v>2321.4499999999998</v>
      </c>
      <c r="BJ351" s="280">
        <f t="shared" si="117"/>
        <v>2321.4499999999998</v>
      </c>
      <c r="BK351" s="280">
        <f t="shared" si="118"/>
        <v>2321.4499999999998</v>
      </c>
      <c r="BL351" s="279">
        <f t="shared" si="105"/>
        <v>27857.400000000005</v>
      </c>
    </row>
    <row r="352" spans="1:64" x14ac:dyDescent="0.25">
      <c r="A352" s="268" t="s">
        <v>371</v>
      </c>
      <c r="B352" s="175">
        <v>4.2500000000000003E-2</v>
      </c>
      <c r="C352" s="175">
        <v>4.2500000000000003E-2</v>
      </c>
      <c r="D352" s="272">
        <v>424778.28</v>
      </c>
      <c r="E352" s="272">
        <v>424778.28</v>
      </c>
      <c r="F352" s="272">
        <v>424778.28</v>
      </c>
      <c r="G352" s="272">
        <v>424778.28</v>
      </c>
      <c r="H352" s="272">
        <v>424778.28</v>
      </c>
      <c r="I352" s="272">
        <v>424778.28</v>
      </c>
      <c r="J352" s="272">
        <v>424778.28</v>
      </c>
      <c r="K352" s="272">
        <v>424778.28</v>
      </c>
      <c r="L352" s="272">
        <v>424778.28</v>
      </c>
      <c r="M352" s="272">
        <v>424778.28</v>
      </c>
      <c r="N352" s="272">
        <v>424778.28</v>
      </c>
      <c r="O352" s="272">
        <v>424778.28</v>
      </c>
      <c r="P352" s="272">
        <f t="shared" si="102"/>
        <v>5097339.3600000022</v>
      </c>
      <c r="Q352" s="272">
        <v>424778.28</v>
      </c>
      <c r="R352" s="272">
        <v>424778.28</v>
      </c>
      <c r="S352" s="272">
        <v>424778.28</v>
      </c>
      <c r="T352" s="272">
        <v>424778.28</v>
      </c>
      <c r="U352" s="272">
        <v>424778.28</v>
      </c>
      <c r="V352" s="272">
        <v>424778.28</v>
      </c>
      <c r="W352" s="272">
        <v>424778.28</v>
      </c>
      <c r="X352" s="272">
        <v>424778.28</v>
      </c>
      <c r="Y352" s="272">
        <v>424778.28</v>
      </c>
      <c r="Z352" s="272">
        <v>424778.28</v>
      </c>
      <c r="AA352" s="272">
        <v>424778.28</v>
      </c>
      <c r="AB352" s="272">
        <v>424778.28</v>
      </c>
      <c r="AC352" s="272">
        <v>424778.28</v>
      </c>
      <c r="AD352" s="272">
        <v>424778.28</v>
      </c>
      <c r="AE352" s="272">
        <v>424778.28</v>
      </c>
      <c r="AF352" s="272">
        <v>424778.28</v>
      </c>
      <c r="AG352" s="170">
        <f t="shared" si="103"/>
        <v>5097339.3600000022</v>
      </c>
      <c r="AI352" s="279">
        <f t="shared" si="101"/>
        <v>1504.42</v>
      </c>
      <c r="AJ352" s="279">
        <f t="shared" si="101"/>
        <v>1504.42</v>
      </c>
      <c r="AK352" s="279">
        <f t="shared" si="101"/>
        <v>1504.42</v>
      </c>
      <c r="AL352" s="279">
        <f t="shared" si="101"/>
        <v>1504.42</v>
      </c>
      <c r="AM352" s="279">
        <f t="shared" si="101"/>
        <v>1504.42</v>
      </c>
      <c r="AN352" s="279">
        <f t="shared" si="101"/>
        <v>1504.42</v>
      </c>
      <c r="AO352" s="279">
        <f t="shared" si="101"/>
        <v>1504.42</v>
      </c>
      <c r="AP352" s="279">
        <f t="shared" si="101"/>
        <v>1504.42</v>
      </c>
      <c r="AQ352" s="279">
        <f t="shared" si="101"/>
        <v>1504.42</v>
      </c>
      <c r="AR352" s="279">
        <f t="shared" si="109"/>
        <v>1504.42</v>
      </c>
      <c r="AS352" s="279">
        <f t="shared" si="109"/>
        <v>1504.42</v>
      </c>
      <c r="AT352" s="279">
        <f t="shared" si="109"/>
        <v>1504.42</v>
      </c>
      <c r="AU352" s="280">
        <f t="shared" si="104"/>
        <v>18053.04</v>
      </c>
      <c r="AV352" s="280">
        <f t="shared" si="99"/>
        <v>1504.42</v>
      </c>
      <c r="AW352" s="280">
        <f t="shared" si="99"/>
        <v>1504.42</v>
      </c>
      <c r="AX352" s="280">
        <f t="shared" si="99"/>
        <v>1504.42</v>
      </c>
      <c r="AY352" s="280">
        <f t="shared" si="98"/>
        <v>1504.42</v>
      </c>
      <c r="AZ352" s="280">
        <f t="shared" si="106"/>
        <v>1504.42</v>
      </c>
      <c r="BA352" s="280">
        <f t="shared" si="107"/>
        <v>1504.42</v>
      </c>
      <c r="BB352" s="280">
        <f t="shared" si="108"/>
        <v>1504.42</v>
      </c>
      <c r="BC352" s="280">
        <f t="shared" si="110"/>
        <v>1504.42</v>
      </c>
      <c r="BD352" s="280">
        <f t="shared" si="111"/>
        <v>1504.42</v>
      </c>
      <c r="BE352" s="280">
        <f t="shared" si="112"/>
        <v>1504.42</v>
      </c>
      <c r="BF352" s="280">
        <f t="shared" si="113"/>
        <v>1504.42</v>
      </c>
      <c r="BG352" s="280">
        <f t="shared" si="114"/>
        <v>1504.42</v>
      </c>
      <c r="BH352" s="280">
        <f t="shared" si="115"/>
        <v>1504.42</v>
      </c>
      <c r="BI352" s="280">
        <f t="shared" si="116"/>
        <v>1504.42</v>
      </c>
      <c r="BJ352" s="280">
        <f t="shared" si="117"/>
        <v>1504.42</v>
      </c>
      <c r="BK352" s="280">
        <f t="shared" si="118"/>
        <v>1504.42</v>
      </c>
      <c r="BL352" s="279">
        <f t="shared" si="105"/>
        <v>18053.04</v>
      </c>
    </row>
    <row r="353" spans="1:64" x14ac:dyDescent="0.25">
      <c r="A353" s="268" t="s">
        <v>372</v>
      </c>
      <c r="B353" s="175">
        <v>0.17749999999999999</v>
      </c>
      <c r="C353" s="175">
        <v>0.17749999999999999</v>
      </c>
      <c r="D353" s="272">
        <v>104991.22</v>
      </c>
      <c r="E353" s="272">
        <v>108543.22</v>
      </c>
      <c r="F353" s="272">
        <v>112095.22</v>
      </c>
      <c r="G353" s="272">
        <v>112095.22</v>
      </c>
      <c r="H353" s="272">
        <v>112095.22</v>
      </c>
      <c r="I353" s="272">
        <v>112095.22</v>
      </c>
      <c r="J353" s="272">
        <v>112095.22</v>
      </c>
      <c r="K353" s="272">
        <v>112095.22</v>
      </c>
      <c r="L353" s="272">
        <v>112095.22</v>
      </c>
      <c r="M353" s="272">
        <v>112095.22</v>
      </c>
      <c r="N353" s="272">
        <v>112095.22</v>
      </c>
      <c r="O353" s="272">
        <v>112095.22</v>
      </c>
      <c r="P353" s="272">
        <f t="shared" si="102"/>
        <v>1334486.6399999999</v>
      </c>
      <c r="Q353" s="272">
        <v>112095.22</v>
      </c>
      <c r="R353" s="272">
        <v>112095.22</v>
      </c>
      <c r="S353" s="272">
        <v>112095.22</v>
      </c>
      <c r="T353" s="272">
        <v>112095.22</v>
      </c>
      <c r="U353" s="272">
        <v>112095.22</v>
      </c>
      <c r="V353" s="272">
        <v>112095.22</v>
      </c>
      <c r="W353" s="272">
        <v>112095.22</v>
      </c>
      <c r="X353" s="272">
        <v>112095.22</v>
      </c>
      <c r="Y353" s="272">
        <v>112095.22</v>
      </c>
      <c r="Z353" s="272">
        <v>112095.22</v>
      </c>
      <c r="AA353" s="272">
        <v>112095.22</v>
      </c>
      <c r="AB353" s="272">
        <v>112095.22</v>
      </c>
      <c r="AC353" s="272">
        <v>112095.22</v>
      </c>
      <c r="AD353" s="272">
        <v>112095.22</v>
      </c>
      <c r="AE353" s="272">
        <v>112095.22</v>
      </c>
      <c r="AF353" s="272">
        <v>112095.22</v>
      </c>
      <c r="AG353" s="170">
        <f t="shared" si="103"/>
        <v>1345142.64</v>
      </c>
      <c r="AI353" s="279">
        <f t="shared" si="101"/>
        <v>1553</v>
      </c>
      <c r="AJ353" s="279">
        <f t="shared" si="101"/>
        <v>1605.54</v>
      </c>
      <c r="AK353" s="279">
        <f t="shared" si="101"/>
        <v>1658.08</v>
      </c>
      <c r="AL353" s="279">
        <f t="shared" si="101"/>
        <v>1658.08</v>
      </c>
      <c r="AM353" s="279">
        <f t="shared" si="101"/>
        <v>1658.08</v>
      </c>
      <c r="AN353" s="279">
        <f t="shared" si="101"/>
        <v>1658.08</v>
      </c>
      <c r="AO353" s="279">
        <f t="shared" si="101"/>
        <v>1658.08</v>
      </c>
      <c r="AP353" s="279">
        <f t="shared" si="101"/>
        <v>1658.08</v>
      </c>
      <c r="AQ353" s="279">
        <f t="shared" si="101"/>
        <v>1658.08</v>
      </c>
      <c r="AR353" s="279">
        <f t="shared" si="109"/>
        <v>1658.08</v>
      </c>
      <c r="AS353" s="279">
        <f t="shared" si="109"/>
        <v>1658.08</v>
      </c>
      <c r="AT353" s="279">
        <f t="shared" si="109"/>
        <v>1658.08</v>
      </c>
      <c r="AU353" s="280">
        <f t="shared" si="104"/>
        <v>19739.340000000004</v>
      </c>
      <c r="AV353" s="280">
        <f t="shared" si="99"/>
        <v>1658.08</v>
      </c>
      <c r="AW353" s="280">
        <f t="shared" si="99"/>
        <v>1658.08</v>
      </c>
      <c r="AX353" s="280">
        <f t="shared" si="99"/>
        <v>1658.08</v>
      </c>
      <c r="AY353" s="280">
        <f t="shared" si="98"/>
        <v>1658.08</v>
      </c>
      <c r="AZ353" s="280">
        <f t="shared" si="106"/>
        <v>1658.08</v>
      </c>
      <c r="BA353" s="280">
        <f t="shared" si="107"/>
        <v>1658.08</v>
      </c>
      <c r="BB353" s="280">
        <f t="shared" si="108"/>
        <v>1658.08</v>
      </c>
      <c r="BC353" s="280">
        <f t="shared" si="110"/>
        <v>1658.08</v>
      </c>
      <c r="BD353" s="280">
        <f t="shared" si="111"/>
        <v>1658.08</v>
      </c>
      <c r="BE353" s="280">
        <f t="shared" si="112"/>
        <v>1658.08</v>
      </c>
      <c r="BF353" s="280">
        <f t="shared" si="113"/>
        <v>1658.08</v>
      </c>
      <c r="BG353" s="280">
        <f t="shared" si="114"/>
        <v>1658.08</v>
      </c>
      <c r="BH353" s="280">
        <f t="shared" si="115"/>
        <v>1658.08</v>
      </c>
      <c r="BI353" s="280">
        <f t="shared" si="116"/>
        <v>1658.08</v>
      </c>
      <c r="BJ353" s="280">
        <f t="shared" si="117"/>
        <v>1658.08</v>
      </c>
      <c r="BK353" s="280">
        <f t="shared" si="118"/>
        <v>1658.08</v>
      </c>
      <c r="BL353" s="279">
        <f t="shared" si="105"/>
        <v>19896.96</v>
      </c>
    </row>
    <row r="354" spans="1:64" x14ac:dyDescent="0.25">
      <c r="A354" s="268" t="s">
        <v>373</v>
      </c>
      <c r="B354" s="175">
        <v>3.9300000000000002E-2</v>
      </c>
      <c r="C354" s="175">
        <v>3.9300000000000002E-2</v>
      </c>
      <c r="D354" s="272">
        <v>1097040.45</v>
      </c>
      <c r="E354" s="272">
        <v>1097040.45</v>
      </c>
      <c r="F354" s="272">
        <v>1097040.45</v>
      </c>
      <c r="G354" s="272">
        <v>1097040.45</v>
      </c>
      <c r="H354" s="272">
        <v>1097040.45</v>
      </c>
      <c r="I354" s="272">
        <v>1097040.45</v>
      </c>
      <c r="J354" s="272">
        <v>1097040.45</v>
      </c>
      <c r="K354" s="272">
        <v>1097040.45</v>
      </c>
      <c r="L354" s="272">
        <v>1097040.45</v>
      </c>
      <c r="M354" s="272">
        <v>1097040.45</v>
      </c>
      <c r="N354" s="272">
        <v>1097040.45</v>
      </c>
      <c r="O354" s="272">
        <v>1097040.45</v>
      </c>
      <c r="P354" s="272">
        <f t="shared" si="102"/>
        <v>13164485.399999997</v>
      </c>
      <c r="Q354" s="272">
        <v>1097040.45</v>
      </c>
      <c r="R354" s="272">
        <v>1097040.45</v>
      </c>
      <c r="S354" s="272">
        <v>1097040.45</v>
      </c>
      <c r="T354" s="272">
        <v>1097040.45</v>
      </c>
      <c r="U354" s="272">
        <v>1097040.45</v>
      </c>
      <c r="V354" s="272">
        <v>1102863.0799999998</v>
      </c>
      <c r="W354" s="272">
        <v>1108685.71</v>
      </c>
      <c r="X354" s="272">
        <v>1108685.71</v>
      </c>
      <c r="Y354" s="272">
        <v>1108685.71</v>
      </c>
      <c r="Z354" s="272">
        <v>1108685.71</v>
      </c>
      <c r="AA354" s="272">
        <v>1108685.71</v>
      </c>
      <c r="AB354" s="272">
        <v>1108685.71</v>
      </c>
      <c r="AC354" s="272">
        <v>1108685.71</v>
      </c>
      <c r="AD354" s="272">
        <v>1108685.71</v>
      </c>
      <c r="AE354" s="272">
        <v>1108685.71</v>
      </c>
      <c r="AF354" s="272">
        <v>1108685.71</v>
      </c>
      <c r="AG354" s="170">
        <f t="shared" si="103"/>
        <v>13286760.630000003</v>
      </c>
      <c r="AI354" s="279">
        <f t="shared" si="101"/>
        <v>3592.81</v>
      </c>
      <c r="AJ354" s="279">
        <f t="shared" si="101"/>
        <v>3592.81</v>
      </c>
      <c r="AK354" s="279">
        <f t="shared" si="101"/>
        <v>3592.81</v>
      </c>
      <c r="AL354" s="279">
        <f t="shared" si="101"/>
        <v>3592.81</v>
      </c>
      <c r="AM354" s="279">
        <f t="shared" si="101"/>
        <v>3592.81</v>
      </c>
      <c r="AN354" s="279">
        <f t="shared" si="101"/>
        <v>3592.81</v>
      </c>
      <c r="AO354" s="279">
        <f t="shared" si="101"/>
        <v>3592.81</v>
      </c>
      <c r="AP354" s="279">
        <f t="shared" si="101"/>
        <v>3592.81</v>
      </c>
      <c r="AQ354" s="279">
        <f t="shared" si="101"/>
        <v>3592.81</v>
      </c>
      <c r="AR354" s="279">
        <f t="shared" si="109"/>
        <v>3592.81</v>
      </c>
      <c r="AS354" s="279">
        <f t="shared" si="109"/>
        <v>3592.81</v>
      </c>
      <c r="AT354" s="279">
        <f t="shared" si="109"/>
        <v>3592.81</v>
      </c>
      <c r="AU354" s="280">
        <f t="shared" si="104"/>
        <v>43113.72</v>
      </c>
      <c r="AV354" s="280">
        <f t="shared" si="99"/>
        <v>3592.81</v>
      </c>
      <c r="AW354" s="280">
        <f t="shared" si="99"/>
        <v>3592.81</v>
      </c>
      <c r="AX354" s="280">
        <f t="shared" si="99"/>
        <v>3592.81</v>
      </c>
      <c r="AY354" s="280">
        <f t="shared" si="98"/>
        <v>3592.81</v>
      </c>
      <c r="AZ354" s="280">
        <f t="shared" si="106"/>
        <v>3592.81</v>
      </c>
      <c r="BA354" s="280">
        <f t="shared" si="107"/>
        <v>3611.88</v>
      </c>
      <c r="BB354" s="280">
        <f t="shared" si="108"/>
        <v>3630.95</v>
      </c>
      <c r="BC354" s="280">
        <f t="shared" si="110"/>
        <v>3630.95</v>
      </c>
      <c r="BD354" s="280">
        <f t="shared" si="111"/>
        <v>3630.95</v>
      </c>
      <c r="BE354" s="280">
        <f t="shared" si="112"/>
        <v>3630.95</v>
      </c>
      <c r="BF354" s="280">
        <f t="shared" si="113"/>
        <v>3630.95</v>
      </c>
      <c r="BG354" s="280">
        <f t="shared" si="114"/>
        <v>3630.95</v>
      </c>
      <c r="BH354" s="280">
        <f t="shared" si="115"/>
        <v>3630.95</v>
      </c>
      <c r="BI354" s="280">
        <f t="shared" si="116"/>
        <v>3630.95</v>
      </c>
      <c r="BJ354" s="280">
        <f t="shared" si="117"/>
        <v>3630.95</v>
      </c>
      <c r="BK354" s="280">
        <f t="shared" si="118"/>
        <v>3630.95</v>
      </c>
      <c r="BL354" s="279">
        <f t="shared" si="105"/>
        <v>43514.189999999995</v>
      </c>
    </row>
    <row r="355" spans="1:64" x14ac:dyDescent="0.25">
      <c r="A355" s="268" t="s">
        <v>374</v>
      </c>
      <c r="B355" s="175">
        <v>4.6100000000000002E-2</v>
      </c>
      <c r="C355" s="175">
        <v>4.6100000000000002E-2</v>
      </c>
      <c r="D355" s="272">
        <v>41868.51</v>
      </c>
      <c r="E355" s="272">
        <v>41868.51</v>
      </c>
      <c r="F355" s="272">
        <v>41868.51</v>
      </c>
      <c r="G355" s="272">
        <v>41868.51</v>
      </c>
      <c r="H355" s="272">
        <v>41868.51</v>
      </c>
      <c r="I355" s="272">
        <v>41868.51</v>
      </c>
      <c r="J355" s="272">
        <v>41868.51</v>
      </c>
      <c r="K355" s="272">
        <v>41868.51</v>
      </c>
      <c r="L355" s="272">
        <v>41868.51</v>
      </c>
      <c r="M355" s="272">
        <v>41868.51</v>
      </c>
      <c r="N355" s="272">
        <v>41868.51</v>
      </c>
      <c r="O355" s="272">
        <v>41868.51</v>
      </c>
      <c r="P355" s="272">
        <f t="shared" si="102"/>
        <v>502422.12000000005</v>
      </c>
      <c r="Q355" s="272">
        <v>41868.51</v>
      </c>
      <c r="R355" s="272">
        <v>41868.51</v>
      </c>
      <c r="S355" s="272">
        <v>41868.51</v>
      </c>
      <c r="T355" s="272">
        <v>41868.51</v>
      </c>
      <c r="U355" s="272">
        <v>41868.51</v>
      </c>
      <c r="V355" s="272">
        <v>41868.51</v>
      </c>
      <c r="W355" s="272">
        <v>41868.51</v>
      </c>
      <c r="X355" s="272">
        <v>41868.51</v>
      </c>
      <c r="Y355" s="272">
        <v>41868.51</v>
      </c>
      <c r="Z355" s="272">
        <v>41868.51</v>
      </c>
      <c r="AA355" s="272">
        <v>41868.51</v>
      </c>
      <c r="AB355" s="272">
        <v>41868.51</v>
      </c>
      <c r="AC355" s="272">
        <v>41868.51</v>
      </c>
      <c r="AD355" s="272">
        <v>41868.51</v>
      </c>
      <c r="AE355" s="272">
        <v>41868.51</v>
      </c>
      <c r="AF355" s="272">
        <v>41868.51</v>
      </c>
      <c r="AG355" s="170">
        <f t="shared" si="103"/>
        <v>502422.12000000005</v>
      </c>
      <c r="AI355" s="279">
        <f t="shared" si="101"/>
        <v>160.84</v>
      </c>
      <c r="AJ355" s="279">
        <f t="shared" si="101"/>
        <v>160.84</v>
      </c>
      <c r="AK355" s="279">
        <f t="shared" si="101"/>
        <v>160.84</v>
      </c>
      <c r="AL355" s="279">
        <f t="shared" si="101"/>
        <v>160.84</v>
      </c>
      <c r="AM355" s="279">
        <f t="shared" si="101"/>
        <v>160.84</v>
      </c>
      <c r="AN355" s="279">
        <f t="shared" si="101"/>
        <v>160.84</v>
      </c>
      <c r="AO355" s="279">
        <f t="shared" si="101"/>
        <v>160.84</v>
      </c>
      <c r="AP355" s="279">
        <f t="shared" si="101"/>
        <v>160.84</v>
      </c>
      <c r="AQ355" s="279">
        <f t="shared" si="101"/>
        <v>160.84</v>
      </c>
      <c r="AR355" s="279">
        <f t="shared" si="109"/>
        <v>160.84</v>
      </c>
      <c r="AS355" s="279">
        <f t="shared" si="109"/>
        <v>160.84</v>
      </c>
      <c r="AT355" s="279">
        <f t="shared" si="109"/>
        <v>160.84</v>
      </c>
      <c r="AU355" s="280">
        <f t="shared" si="104"/>
        <v>1930.0799999999997</v>
      </c>
      <c r="AV355" s="280">
        <f t="shared" si="99"/>
        <v>160.84</v>
      </c>
      <c r="AW355" s="280">
        <f t="shared" si="99"/>
        <v>160.84</v>
      </c>
      <c r="AX355" s="280">
        <f t="shared" si="99"/>
        <v>160.84</v>
      </c>
      <c r="AY355" s="280">
        <f t="shared" si="98"/>
        <v>160.84</v>
      </c>
      <c r="AZ355" s="280">
        <f t="shared" si="106"/>
        <v>160.84</v>
      </c>
      <c r="BA355" s="280">
        <f t="shared" si="107"/>
        <v>160.84</v>
      </c>
      <c r="BB355" s="280">
        <f t="shared" si="108"/>
        <v>160.84</v>
      </c>
      <c r="BC355" s="280">
        <f t="shared" si="110"/>
        <v>160.84</v>
      </c>
      <c r="BD355" s="280">
        <f t="shared" si="111"/>
        <v>160.84</v>
      </c>
      <c r="BE355" s="280">
        <f t="shared" si="112"/>
        <v>160.84</v>
      </c>
      <c r="BF355" s="280">
        <f t="shared" si="113"/>
        <v>160.84</v>
      </c>
      <c r="BG355" s="280">
        <f t="shared" si="114"/>
        <v>160.84</v>
      </c>
      <c r="BH355" s="280">
        <f t="shared" si="115"/>
        <v>160.84</v>
      </c>
      <c r="BI355" s="280">
        <f t="shared" si="116"/>
        <v>160.84</v>
      </c>
      <c r="BJ355" s="280">
        <f t="shared" si="117"/>
        <v>160.84</v>
      </c>
      <c r="BK355" s="280">
        <f t="shared" si="118"/>
        <v>160.84</v>
      </c>
      <c r="BL355" s="279">
        <f t="shared" si="105"/>
        <v>1930.0799999999997</v>
      </c>
    </row>
    <row r="356" spans="1:64" x14ac:dyDescent="0.25">
      <c r="A356" s="268" t="s">
        <v>375</v>
      </c>
      <c r="B356" s="175">
        <v>4.0399999999999998E-2</v>
      </c>
      <c r="C356" s="175">
        <v>4.0399999999999998E-2</v>
      </c>
      <c r="D356" s="272">
        <v>28963.63</v>
      </c>
      <c r="E356" s="272">
        <v>28963.63</v>
      </c>
      <c r="F356" s="272">
        <v>28963.63</v>
      </c>
      <c r="G356" s="272">
        <v>28963.63</v>
      </c>
      <c r="H356" s="272">
        <v>28963.63</v>
      </c>
      <c r="I356" s="272">
        <v>28963.63</v>
      </c>
      <c r="J356" s="272">
        <v>28963.63</v>
      </c>
      <c r="K356" s="272">
        <v>28963.63</v>
      </c>
      <c r="L356" s="272">
        <v>28963.63</v>
      </c>
      <c r="M356" s="272">
        <v>28963.63</v>
      </c>
      <c r="N356" s="272">
        <v>28963.63</v>
      </c>
      <c r="O356" s="272">
        <v>28963.63</v>
      </c>
      <c r="P356" s="272">
        <f t="shared" si="102"/>
        <v>347563.56</v>
      </c>
      <c r="Q356" s="272">
        <v>28963.63</v>
      </c>
      <c r="R356" s="272">
        <v>28963.63</v>
      </c>
      <c r="S356" s="272">
        <v>28963.63</v>
      </c>
      <c r="T356" s="272">
        <v>28963.63</v>
      </c>
      <c r="U356" s="272">
        <v>28963.63</v>
      </c>
      <c r="V356" s="272">
        <v>28963.63</v>
      </c>
      <c r="W356" s="272">
        <v>28963.63</v>
      </c>
      <c r="X356" s="272">
        <v>28963.63</v>
      </c>
      <c r="Y356" s="272">
        <v>28963.63</v>
      </c>
      <c r="Z356" s="272">
        <v>28963.63</v>
      </c>
      <c r="AA356" s="272">
        <v>28963.63</v>
      </c>
      <c r="AB356" s="272">
        <v>28963.63</v>
      </c>
      <c r="AC356" s="272">
        <v>28963.63</v>
      </c>
      <c r="AD356" s="272">
        <v>310919.69</v>
      </c>
      <c r="AE356" s="272">
        <v>592875.75</v>
      </c>
      <c r="AF356" s="272">
        <v>592875.75</v>
      </c>
      <c r="AG356" s="170">
        <f t="shared" si="103"/>
        <v>1757343.8599999999</v>
      </c>
      <c r="AI356" s="279">
        <f t="shared" si="101"/>
        <v>97.51</v>
      </c>
      <c r="AJ356" s="279">
        <f t="shared" si="101"/>
        <v>97.51</v>
      </c>
      <c r="AK356" s="279">
        <f t="shared" si="101"/>
        <v>97.51</v>
      </c>
      <c r="AL356" s="279">
        <f t="shared" si="101"/>
        <v>97.51</v>
      </c>
      <c r="AM356" s="279">
        <f t="shared" si="101"/>
        <v>97.51</v>
      </c>
      <c r="AN356" s="279">
        <f t="shared" si="101"/>
        <v>97.51</v>
      </c>
      <c r="AO356" s="279">
        <f t="shared" si="101"/>
        <v>97.51</v>
      </c>
      <c r="AP356" s="279">
        <f t="shared" si="101"/>
        <v>97.51</v>
      </c>
      <c r="AQ356" s="279">
        <f t="shared" si="101"/>
        <v>97.51</v>
      </c>
      <c r="AR356" s="279">
        <f t="shared" si="109"/>
        <v>97.51</v>
      </c>
      <c r="AS356" s="279">
        <f t="shared" si="109"/>
        <v>97.51</v>
      </c>
      <c r="AT356" s="279">
        <f t="shared" si="109"/>
        <v>97.51</v>
      </c>
      <c r="AU356" s="280">
        <f t="shared" si="104"/>
        <v>1170.1200000000001</v>
      </c>
      <c r="AV356" s="280">
        <f t="shared" si="99"/>
        <v>97.51</v>
      </c>
      <c r="AW356" s="280">
        <f t="shared" si="99"/>
        <v>97.51</v>
      </c>
      <c r="AX356" s="280">
        <f t="shared" si="99"/>
        <v>97.51</v>
      </c>
      <c r="AY356" s="280">
        <f t="shared" si="98"/>
        <v>97.51</v>
      </c>
      <c r="AZ356" s="280">
        <f t="shared" si="106"/>
        <v>97.51</v>
      </c>
      <c r="BA356" s="280">
        <f t="shared" si="107"/>
        <v>97.51</v>
      </c>
      <c r="BB356" s="280">
        <f t="shared" si="108"/>
        <v>97.51</v>
      </c>
      <c r="BC356" s="280">
        <f t="shared" si="110"/>
        <v>97.51</v>
      </c>
      <c r="BD356" s="280">
        <f t="shared" si="111"/>
        <v>97.51</v>
      </c>
      <c r="BE356" s="280">
        <f t="shared" si="112"/>
        <v>97.51</v>
      </c>
      <c r="BF356" s="280">
        <f t="shared" si="113"/>
        <v>97.51</v>
      </c>
      <c r="BG356" s="280">
        <f t="shared" si="114"/>
        <v>97.51</v>
      </c>
      <c r="BH356" s="280">
        <f t="shared" si="115"/>
        <v>97.51</v>
      </c>
      <c r="BI356" s="280">
        <f t="shared" si="116"/>
        <v>1046.76</v>
      </c>
      <c r="BJ356" s="280">
        <f t="shared" si="117"/>
        <v>1996.02</v>
      </c>
      <c r="BK356" s="280">
        <f t="shared" si="118"/>
        <v>1996.02</v>
      </c>
      <c r="BL356" s="279">
        <f t="shared" si="105"/>
        <v>5916.3899999999994</v>
      </c>
    </row>
    <row r="357" spans="1:64" x14ac:dyDescent="0.25">
      <c r="A357" s="268" t="s">
        <v>670</v>
      </c>
      <c r="B357" s="175">
        <v>0</v>
      </c>
      <c r="C357" s="175">
        <v>0</v>
      </c>
      <c r="D357" s="272">
        <v>0</v>
      </c>
      <c r="E357" s="272">
        <v>0</v>
      </c>
      <c r="F357" s="272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272">
        <v>0</v>
      </c>
      <c r="O357" s="272">
        <v>0</v>
      </c>
      <c r="P357" s="272">
        <f t="shared" si="102"/>
        <v>0</v>
      </c>
      <c r="Q357" s="272">
        <v>0</v>
      </c>
      <c r="R357" s="272">
        <v>0</v>
      </c>
      <c r="S357" s="272">
        <v>0</v>
      </c>
      <c r="T357" s="272">
        <v>0</v>
      </c>
      <c r="U357" s="272">
        <v>0</v>
      </c>
      <c r="V357" s="272">
        <v>0</v>
      </c>
      <c r="W357" s="272">
        <v>0</v>
      </c>
      <c r="X357" s="272">
        <v>0</v>
      </c>
      <c r="Y357" s="272">
        <v>0</v>
      </c>
      <c r="Z357" s="272">
        <v>0</v>
      </c>
      <c r="AA357" s="272">
        <v>0</v>
      </c>
      <c r="AB357" s="272">
        <v>0</v>
      </c>
      <c r="AC357" s="272">
        <v>0</v>
      </c>
      <c r="AD357" s="272">
        <v>0</v>
      </c>
      <c r="AE357" s="272">
        <v>0</v>
      </c>
      <c r="AF357" s="272">
        <v>0</v>
      </c>
      <c r="AG357" s="170">
        <f t="shared" si="103"/>
        <v>0</v>
      </c>
      <c r="AI357" s="279">
        <f t="shared" si="101"/>
        <v>0</v>
      </c>
      <c r="AJ357" s="279">
        <f t="shared" si="101"/>
        <v>0</v>
      </c>
      <c r="AK357" s="279">
        <f t="shared" si="101"/>
        <v>0</v>
      </c>
      <c r="AL357" s="279">
        <f t="shared" si="101"/>
        <v>0</v>
      </c>
      <c r="AM357" s="279">
        <f t="shared" si="101"/>
        <v>0</v>
      </c>
      <c r="AN357" s="279">
        <f t="shared" si="101"/>
        <v>0</v>
      </c>
      <c r="AO357" s="279">
        <f t="shared" si="101"/>
        <v>0</v>
      </c>
      <c r="AP357" s="279">
        <f t="shared" si="101"/>
        <v>0</v>
      </c>
      <c r="AQ357" s="279">
        <f t="shared" si="101"/>
        <v>0</v>
      </c>
      <c r="AR357" s="279">
        <f t="shared" si="109"/>
        <v>0</v>
      </c>
      <c r="AS357" s="279">
        <f t="shared" si="109"/>
        <v>0</v>
      </c>
      <c r="AT357" s="279">
        <f t="shared" si="109"/>
        <v>0</v>
      </c>
      <c r="AU357" s="280">
        <f t="shared" si="104"/>
        <v>0</v>
      </c>
      <c r="AV357" s="280">
        <f t="shared" si="99"/>
        <v>0</v>
      </c>
      <c r="AW357" s="280">
        <f t="shared" si="99"/>
        <v>0</v>
      </c>
      <c r="AX357" s="280">
        <f t="shared" si="99"/>
        <v>0</v>
      </c>
      <c r="AY357" s="280">
        <f t="shared" si="98"/>
        <v>0</v>
      </c>
      <c r="AZ357" s="280">
        <f t="shared" si="106"/>
        <v>0</v>
      </c>
      <c r="BA357" s="280">
        <f t="shared" si="107"/>
        <v>0</v>
      </c>
      <c r="BB357" s="280">
        <f t="shared" si="108"/>
        <v>0</v>
      </c>
      <c r="BC357" s="280">
        <f t="shared" ref="BC357:BK385" si="119">ROUND(X357*$C357/12,2)</f>
        <v>0</v>
      </c>
      <c r="BD357" s="280">
        <f t="shared" si="119"/>
        <v>0</v>
      </c>
      <c r="BE357" s="280">
        <f t="shared" si="119"/>
        <v>0</v>
      </c>
      <c r="BF357" s="280">
        <f t="shared" si="119"/>
        <v>0</v>
      </c>
      <c r="BG357" s="280">
        <f t="shared" si="119"/>
        <v>0</v>
      </c>
      <c r="BH357" s="280">
        <f t="shared" si="119"/>
        <v>0</v>
      </c>
      <c r="BI357" s="280">
        <f t="shared" si="119"/>
        <v>0</v>
      </c>
      <c r="BJ357" s="280">
        <f t="shared" si="119"/>
        <v>0</v>
      </c>
      <c r="BK357" s="280">
        <f t="shared" si="119"/>
        <v>0</v>
      </c>
      <c r="BL357" s="279">
        <f t="shared" si="105"/>
        <v>0</v>
      </c>
    </row>
    <row r="358" spans="1:64" x14ac:dyDescent="0.25">
      <c r="A358" s="268" t="s">
        <v>376</v>
      </c>
      <c r="B358" s="175">
        <v>3.8900000000000004E-2</v>
      </c>
      <c r="C358" s="175">
        <v>3.8900000000000004E-2</v>
      </c>
      <c r="D358" s="272">
        <v>8888.93</v>
      </c>
      <c r="E358" s="272">
        <v>8888.93</v>
      </c>
      <c r="F358" s="272">
        <v>8888.93</v>
      </c>
      <c r="G358" s="272">
        <v>8888.93</v>
      </c>
      <c r="H358" s="272">
        <v>8888.93</v>
      </c>
      <c r="I358" s="272">
        <v>8888.93</v>
      </c>
      <c r="J358" s="272">
        <v>8888.93</v>
      </c>
      <c r="K358" s="272">
        <v>8888.93</v>
      </c>
      <c r="L358" s="272">
        <v>8888.93</v>
      </c>
      <c r="M358" s="272">
        <v>8888.93</v>
      </c>
      <c r="N358" s="272">
        <v>8888.93</v>
      </c>
      <c r="O358" s="272">
        <v>8888.93</v>
      </c>
      <c r="P358" s="272">
        <f t="shared" si="102"/>
        <v>106667.15999999997</v>
      </c>
      <c r="Q358" s="272">
        <v>8888.93</v>
      </c>
      <c r="R358" s="272">
        <v>8888.93</v>
      </c>
      <c r="S358" s="272">
        <v>8888.93</v>
      </c>
      <c r="T358" s="272">
        <v>8888.93</v>
      </c>
      <c r="U358" s="272">
        <v>8888.93</v>
      </c>
      <c r="V358" s="272">
        <v>8888.93</v>
      </c>
      <c r="W358" s="272">
        <v>8888.93</v>
      </c>
      <c r="X358" s="272">
        <v>8888.93</v>
      </c>
      <c r="Y358" s="272">
        <v>8888.93</v>
      </c>
      <c r="Z358" s="272">
        <v>8888.93</v>
      </c>
      <c r="AA358" s="272">
        <v>8888.93</v>
      </c>
      <c r="AB358" s="272">
        <v>8888.93</v>
      </c>
      <c r="AC358" s="272">
        <v>8888.93</v>
      </c>
      <c r="AD358" s="272">
        <v>8888.93</v>
      </c>
      <c r="AE358" s="272">
        <v>8888.93</v>
      </c>
      <c r="AF358" s="272">
        <v>8888.93</v>
      </c>
      <c r="AG358" s="170">
        <f t="shared" si="103"/>
        <v>106667.15999999997</v>
      </c>
      <c r="AI358" s="279">
        <f t="shared" si="101"/>
        <v>28.81</v>
      </c>
      <c r="AJ358" s="279">
        <f t="shared" si="101"/>
        <v>28.81</v>
      </c>
      <c r="AK358" s="279">
        <f t="shared" si="101"/>
        <v>28.81</v>
      </c>
      <c r="AL358" s="279">
        <f t="shared" si="101"/>
        <v>28.81</v>
      </c>
      <c r="AM358" s="279">
        <f t="shared" si="101"/>
        <v>28.81</v>
      </c>
      <c r="AN358" s="279">
        <f t="shared" si="101"/>
        <v>28.81</v>
      </c>
      <c r="AO358" s="279">
        <f t="shared" si="101"/>
        <v>28.81</v>
      </c>
      <c r="AP358" s="279">
        <f t="shared" si="101"/>
        <v>28.81</v>
      </c>
      <c r="AQ358" s="279">
        <f t="shared" si="101"/>
        <v>28.81</v>
      </c>
      <c r="AR358" s="279">
        <f t="shared" si="109"/>
        <v>28.81</v>
      </c>
      <c r="AS358" s="279">
        <f t="shared" si="109"/>
        <v>28.81</v>
      </c>
      <c r="AT358" s="279">
        <f t="shared" si="109"/>
        <v>28.81</v>
      </c>
      <c r="AU358" s="280">
        <f t="shared" si="104"/>
        <v>345.71999999999997</v>
      </c>
      <c r="AV358" s="280">
        <f t="shared" si="99"/>
        <v>28.81</v>
      </c>
      <c r="AW358" s="280">
        <f t="shared" si="99"/>
        <v>28.81</v>
      </c>
      <c r="AX358" s="280">
        <f t="shared" si="99"/>
        <v>28.81</v>
      </c>
      <c r="AY358" s="280">
        <f t="shared" si="98"/>
        <v>28.81</v>
      </c>
      <c r="AZ358" s="280">
        <f t="shared" ref="AZ358:BE414" si="120">ROUND(U358*$C358/12,2)</f>
        <v>28.81</v>
      </c>
      <c r="BA358" s="280">
        <f t="shared" si="120"/>
        <v>28.81</v>
      </c>
      <c r="BB358" s="280">
        <f t="shared" si="120"/>
        <v>28.81</v>
      </c>
      <c r="BC358" s="280">
        <f t="shared" si="119"/>
        <v>28.81</v>
      </c>
      <c r="BD358" s="280">
        <f t="shared" si="119"/>
        <v>28.81</v>
      </c>
      <c r="BE358" s="280">
        <f t="shared" si="119"/>
        <v>28.81</v>
      </c>
      <c r="BF358" s="280">
        <f t="shared" si="119"/>
        <v>28.81</v>
      </c>
      <c r="BG358" s="280">
        <f t="shared" si="119"/>
        <v>28.81</v>
      </c>
      <c r="BH358" s="280">
        <f t="shared" si="119"/>
        <v>28.81</v>
      </c>
      <c r="BI358" s="280">
        <f t="shared" si="119"/>
        <v>28.81</v>
      </c>
      <c r="BJ358" s="280">
        <f t="shared" si="119"/>
        <v>28.81</v>
      </c>
      <c r="BK358" s="280">
        <f t="shared" si="119"/>
        <v>28.81</v>
      </c>
      <c r="BL358" s="279">
        <f t="shared" si="105"/>
        <v>345.71999999999997</v>
      </c>
    </row>
    <row r="359" spans="1:64" x14ac:dyDescent="0.25">
      <c r="A359" s="268" t="s">
        <v>377</v>
      </c>
      <c r="B359" s="175">
        <v>3.8900000000000004E-2</v>
      </c>
      <c r="C359" s="175">
        <v>3.8900000000000004E-2</v>
      </c>
      <c r="D359" s="272">
        <v>8861.01</v>
      </c>
      <c r="E359" s="272">
        <v>8861.01</v>
      </c>
      <c r="F359" s="272">
        <v>8861.01</v>
      </c>
      <c r="G359" s="272">
        <v>8861.01</v>
      </c>
      <c r="H359" s="272">
        <v>8861.01</v>
      </c>
      <c r="I359" s="272">
        <v>8861.01</v>
      </c>
      <c r="J359" s="272">
        <v>8861.01</v>
      </c>
      <c r="K359" s="272">
        <v>8861.01</v>
      </c>
      <c r="L359" s="272">
        <v>8861.01</v>
      </c>
      <c r="M359" s="272">
        <v>8861.01</v>
      </c>
      <c r="N359" s="272">
        <v>8861.01</v>
      </c>
      <c r="O359" s="272">
        <v>8861.01</v>
      </c>
      <c r="P359" s="272">
        <f t="shared" si="102"/>
        <v>106332.11999999998</v>
      </c>
      <c r="Q359" s="272">
        <v>8861.01</v>
      </c>
      <c r="R359" s="272">
        <v>8861.01</v>
      </c>
      <c r="S359" s="272">
        <v>8861.01</v>
      </c>
      <c r="T359" s="272">
        <v>8861.01</v>
      </c>
      <c r="U359" s="272">
        <v>8861.01</v>
      </c>
      <c r="V359" s="272">
        <v>8861.01</v>
      </c>
      <c r="W359" s="272">
        <v>8861.01</v>
      </c>
      <c r="X359" s="272">
        <v>8861.01</v>
      </c>
      <c r="Y359" s="272">
        <v>8861.01</v>
      </c>
      <c r="Z359" s="272">
        <v>8861.01</v>
      </c>
      <c r="AA359" s="272">
        <v>8861.01</v>
      </c>
      <c r="AB359" s="272">
        <v>8861.01</v>
      </c>
      <c r="AC359" s="272">
        <v>8861.01</v>
      </c>
      <c r="AD359" s="272">
        <v>8861.01</v>
      </c>
      <c r="AE359" s="272">
        <v>8861.01</v>
      </c>
      <c r="AF359" s="272">
        <v>8861.01</v>
      </c>
      <c r="AG359" s="170">
        <f t="shared" si="103"/>
        <v>106332.11999999998</v>
      </c>
      <c r="AI359" s="279">
        <f t="shared" si="101"/>
        <v>28.72</v>
      </c>
      <c r="AJ359" s="279">
        <f t="shared" si="101"/>
        <v>28.72</v>
      </c>
      <c r="AK359" s="279">
        <f t="shared" si="101"/>
        <v>28.72</v>
      </c>
      <c r="AL359" s="279">
        <f t="shared" si="101"/>
        <v>28.72</v>
      </c>
      <c r="AM359" s="279">
        <f t="shared" si="101"/>
        <v>28.72</v>
      </c>
      <c r="AN359" s="279">
        <f t="shared" si="101"/>
        <v>28.72</v>
      </c>
      <c r="AO359" s="279">
        <f t="shared" si="101"/>
        <v>28.72</v>
      </c>
      <c r="AP359" s="279">
        <f t="shared" si="101"/>
        <v>28.72</v>
      </c>
      <c r="AQ359" s="279">
        <f t="shared" si="101"/>
        <v>28.72</v>
      </c>
      <c r="AR359" s="279">
        <f t="shared" si="109"/>
        <v>28.72</v>
      </c>
      <c r="AS359" s="279">
        <f t="shared" si="109"/>
        <v>28.72</v>
      </c>
      <c r="AT359" s="279">
        <f t="shared" si="109"/>
        <v>28.72</v>
      </c>
      <c r="AU359" s="280">
        <f t="shared" si="104"/>
        <v>344.6400000000001</v>
      </c>
      <c r="AV359" s="280">
        <f t="shared" si="99"/>
        <v>28.72</v>
      </c>
      <c r="AW359" s="280">
        <f t="shared" si="99"/>
        <v>28.72</v>
      </c>
      <c r="AX359" s="280">
        <f t="shared" si="99"/>
        <v>28.72</v>
      </c>
      <c r="AY359" s="280">
        <f t="shared" si="98"/>
        <v>28.72</v>
      </c>
      <c r="AZ359" s="280">
        <f t="shared" si="120"/>
        <v>28.72</v>
      </c>
      <c r="BA359" s="280">
        <f t="shared" si="120"/>
        <v>28.72</v>
      </c>
      <c r="BB359" s="280">
        <f t="shared" si="120"/>
        <v>28.72</v>
      </c>
      <c r="BC359" s="280">
        <f t="shared" si="119"/>
        <v>28.72</v>
      </c>
      <c r="BD359" s="280">
        <f t="shared" si="119"/>
        <v>28.72</v>
      </c>
      <c r="BE359" s="280">
        <f t="shared" si="119"/>
        <v>28.72</v>
      </c>
      <c r="BF359" s="280">
        <f t="shared" si="119"/>
        <v>28.72</v>
      </c>
      <c r="BG359" s="280">
        <f t="shared" si="119"/>
        <v>28.72</v>
      </c>
      <c r="BH359" s="280">
        <f t="shared" si="119"/>
        <v>28.72</v>
      </c>
      <c r="BI359" s="280">
        <f t="shared" si="119"/>
        <v>28.72</v>
      </c>
      <c r="BJ359" s="280">
        <f t="shared" si="119"/>
        <v>28.72</v>
      </c>
      <c r="BK359" s="280">
        <f t="shared" si="119"/>
        <v>28.72</v>
      </c>
      <c r="BL359" s="279">
        <f t="shared" si="105"/>
        <v>344.6400000000001</v>
      </c>
    </row>
    <row r="360" spans="1:64" x14ac:dyDescent="0.25">
      <c r="A360" s="268" t="s">
        <v>378</v>
      </c>
      <c r="B360" s="175">
        <v>3.9099999999999996E-2</v>
      </c>
      <c r="C360" s="175">
        <v>3.9099999999999996E-2</v>
      </c>
      <c r="D360" s="272">
        <v>9113.52</v>
      </c>
      <c r="E360" s="272">
        <v>9113.52</v>
      </c>
      <c r="F360" s="272">
        <v>9113.52</v>
      </c>
      <c r="G360" s="272">
        <v>9113.52</v>
      </c>
      <c r="H360" s="272">
        <v>9113.52</v>
      </c>
      <c r="I360" s="272">
        <v>9113.52</v>
      </c>
      <c r="J360" s="272">
        <v>9113.52</v>
      </c>
      <c r="K360" s="272">
        <v>9113.52</v>
      </c>
      <c r="L360" s="272">
        <v>9113.52</v>
      </c>
      <c r="M360" s="272">
        <v>9113.52</v>
      </c>
      <c r="N360" s="272">
        <v>9113.52</v>
      </c>
      <c r="O360" s="272">
        <v>9113.52</v>
      </c>
      <c r="P360" s="272">
        <f t="shared" si="102"/>
        <v>109362.24000000003</v>
      </c>
      <c r="Q360" s="272">
        <v>9113.52</v>
      </c>
      <c r="R360" s="272">
        <v>9113.52</v>
      </c>
      <c r="S360" s="272">
        <v>9113.52</v>
      </c>
      <c r="T360" s="272">
        <v>9113.52</v>
      </c>
      <c r="U360" s="272">
        <v>9113.52</v>
      </c>
      <c r="V360" s="272">
        <v>9113.52</v>
      </c>
      <c r="W360" s="272">
        <v>9113.52</v>
      </c>
      <c r="X360" s="272">
        <v>9113.52</v>
      </c>
      <c r="Y360" s="272">
        <v>9113.52</v>
      </c>
      <c r="Z360" s="272">
        <v>9113.52</v>
      </c>
      <c r="AA360" s="272">
        <v>9113.52</v>
      </c>
      <c r="AB360" s="272">
        <v>9113.52</v>
      </c>
      <c r="AC360" s="272">
        <v>9113.52</v>
      </c>
      <c r="AD360" s="272">
        <v>9113.52</v>
      </c>
      <c r="AE360" s="272">
        <v>9113.52</v>
      </c>
      <c r="AF360" s="272">
        <v>9113.52</v>
      </c>
      <c r="AG360" s="170">
        <f t="shared" si="103"/>
        <v>109362.24000000003</v>
      </c>
      <c r="AI360" s="279">
        <f t="shared" si="101"/>
        <v>29.69</v>
      </c>
      <c r="AJ360" s="279">
        <f t="shared" si="101"/>
        <v>29.69</v>
      </c>
      <c r="AK360" s="279">
        <f t="shared" si="101"/>
        <v>29.69</v>
      </c>
      <c r="AL360" s="279">
        <f t="shared" si="101"/>
        <v>29.69</v>
      </c>
      <c r="AM360" s="279">
        <f t="shared" si="101"/>
        <v>29.69</v>
      </c>
      <c r="AN360" s="279">
        <f t="shared" si="101"/>
        <v>29.69</v>
      </c>
      <c r="AO360" s="279">
        <f t="shared" si="101"/>
        <v>29.69</v>
      </c>
      <c r="AP360" s="279">
        <f t="shared" si="101"/>
        <v>29.69</v>
      </c>
      <c r="AQ360" s="279">
        <f t="shared" si="101"/>
        <v>29.69</v>
      </c>
      <c r="AR360" s="279">
        <f t="shared" si="109"/>
        <v>29.69</v>
      </c>
      <c r="AS360" s="279">
        <f t="shared" si="109"/>
        <v>29.69</v>
      </c>
      <c r="AT360" s="279">
        <f t="shared" si="109"/>
        <v>29.69</v>
      </c>
      <c r="AU360" s="280">
        <f t="shared" si="104"/>
        <v>356.28000000000003</v>
      </c>
      <c r="AV360" s="280">
        <f t="shared" si="99"/>
        <v>29.69</v>
      </c>
      <c r="AW360" s="280">
        <f t="shared" si="99"/>
        <v>29.69</v>
      </c>
      <c r="AX360" s="280">
        <f t="shared" si="99"/>
        <v>29.69</v>
      </c>
      <c r="AY360" s="280">
        <f t="shared" si="98"/>
        <v>29.69</v>
      </c>
      <c r="AZ360" s="280">
        <f t="shared" si="120"/>
        <v>29.69</v>
      </c>
      <c r="BA360" s="280">
        <f t="shared" si="120"/>
        <v>29.69</v>
      </c>
      <c r="BB360" s="280">
        <f t="shared" si="120"/>
        <v>29.69</v>
      </c>
      <c r="BC360" s="280">
        <f t="shared" si="119"/>
        <v>29.69</v>
      </c>
      <c r="BD360" s="280">
        <f t="shared" si="119"/>
        <v>29.69</v>
      </c>
      <c r="BE360" s="280">
        <f t="shared" si="119"/>
        <v>29.69</v>
      </c>
      <c r="BF360" s="280">
        <f t="shared" si="119"/>
        <v>29.69</v>
      </c>
      <c r="BG360" s="280">
        <f t="shared" si="119"/>
        <v>29.69</v>
      </c>
      <c r="BH360" s="280">
        <f t="shared" si="119"/>
        <v>29.69</v>
      </c>
      <c r="BI360" s="280">
        <f t="shared" si="119"/>
        <v>29.69</v>
      </c>
      <c r="BJ360" s="280">
        <f t="shared" si="119"/>
        <v>29.69</v>
      </c>
      <c r="BK360" s="280">
        <f t="shared" si="119"/>
        <v>29.69</v>
      </c>
      <c r="BL360" s="279">
        <f t="shared" si="105"/>
        <v>356.28000000000003</v>
      </c>
    </row>
    <row r="361" spans="1:64" x14ac:dyDescent="0.25">
      <c r="A361" s="268" t="s">
        <v>379</v>
      </c>
      <c r="B361" s="175">
        <v>8.6E-3</v>
      </c>
      <c r="C361" s="175">
        <v>8.6E-3</v>
      </c>
      <c r="D361" s="272">
        <v>27309924.550000001</v>
      </c>
      <c r="E361" s="272">
        <v>27309924.550000001</v>
      </c>
      <c r="F361" s="272">
        <v>27309924.550000001</v>
      </c>
      <c r="G361" s="272">
        <v>27309924.550000001</v>
      </c>
      <c r="H361" s="272">
        <v>27309924.550000001</v>
      </c>
      <c r="I361" s="272">
        <v>27309924.550000001</v>
      </c>
      <c r="J361" s="272">
        <v>27377359.215</v>
      </c>
      <c r="K361" s="272">
        <v>27444793.879999999</v>
      </c>
      <c r="L361" s="272">
        <v>27444793.879999999</v>
      </c>
      <c r="M361" s="272">
        <v>27444793.879999999</v>
      </c>
      <c r="N361" s="272">
        <v>27444793.879999999</v>
      </c>
      <c r="O361" s="272">
        <v>27444793.93</v>
      </c>
      <c r="P361" s="272">
        <f t="shared" si="102"/>
        <v>328460875.96500003</v>
      </c>
      <c r="Q361" s="272">
        <v>27444793.98</v>
      </c>
      <c r="R361" s="272">
        <v>27444793.98</v>
      </c>
      <c r="S361" s="272">
        <v>27444793.98</v>
      </c>
      <c r="T361" s="272">
        <v>27444793.98</v>
      </c>
      <c r="U361" s="272">
        <v>27444793.98</v>
      </c>
      <c r="V361" s="272">
        <v>27444793.98</v>
      </c>
      <c r="W361" s="272">
        <v>27444793.98</v>
      </c>
      <c r="X361" s="272">
        <v>27444793.98</v>
      </c>
      <c r="Y361" s="272">
        <v>27444793.98</v>
      </c>
      <c r="Z361" s="272">
        <v>27444793.98</v>
      </c>
      <c r="AA361" s="272">
        <v>27444793.98</v>
      </c>
      <c r="AB361" s="272">
        <v>27444793.98</v>
      </c>
      <c r="AC361" s="272">
        <v>27444793.98</v>
      </c>
      <c r="AD361" s="272">
        <v>27444793.98</v>
      </c>
      <c r="AE361" s="272">
        <v>27444793.98</v>
      </c>
      <c r="AF361" s="272">
        <v>27444793.98</v>
      </c>
      <c r="AG361" s="170">
        <f t="shared" si="103"/>
        <v>329337527.75999999</v>
      </c>
      <c r="AI361" s="279">
        <f t="shared" si="101"/>
        <v>19572.11</v>
      </c>
      <c r="AJ361" s="279">
        <f t="shared" si="101"/>
        <v>19572.11</v>
      </c>
      <c r="AK361" s="279">
        <f t="shared" si="101"/>
        <v>19572.11</v>
      </c>
      <c r="AL361" s="279">
        <f t="shared" si="101"/>
        <v>19572.11</v>
      </c>
      <c r="AM361" s="279">
        <f t="shared" si="101"/>
        <v>19572.11</v>
      </c>
      <c r="AN361" s="279">
        <f t="shared" si="101"/>
        <v>19572.11</v>
      </c>
      <c r="AO361" s="279">
        <f t="shared" si="101"/>
        <v>19620.439999999999</v>
      </c>
      <c r="AP361" s="279">
        <f t="shared" si="101"/>
        <v>19668.77</v>
      </c>
      <c r="AQ361" s="279">
        <f t="shared" si="101"/>
        <v>19668.77</v>
      </c>
      <c r="AR361" s="279">
        <f t="shared" si="109"/>
        <v>19668.77</v>
      </c>
      <c r="AS361" s="279">
        <f t="shared" si="109"/>
        <v>19668.77</v>
      </c>
      <c r="AT361" s="279">
        <f t="shared" si="109"/>
        <v>19668.77</v>
      </c>
      <c r="AU361" s="280">
        <f t="shared" si="104"/>
        <v>235396.94999999995</v>
      </c>
      <c r="AV361" s="280">
        <f t="shared" si="99"/>
        <v>19668.77</v>
      </c>
      <c r="AW361" s="280">
        <f t="shared" si="99"/>
        <v>19668.77</v>
      </c>
      <c r="AX361" s="280">
        <f t="shared" si="99"/>
        <v>19668.77</v>
      </c>
      <c r="AY361" s="280">
        <f t="shared" si="98"/>
        <v>19668.77</v>
      </c>
      <c r="AZ361" s="280">
        <f t="shared" si="120"/>
        <v>19668.77</v>
      </c>
      <c r="BA361" s="280">
        <f t="shared" si="120"/>
        <v>19668.77</v>
      </c>
      <c r="BB361" s="280">
        <f t="shared" si="120"/>
        <v>19668.77</v>
      </c>
      <c r="BC361" s="280">
        <f t="shared" si="119"/>
        <v>19668.77</v>
      </c>
      <c r="BD361" s="280">
        <f t="shared" si="119"/>
        <v>19668.77</v>
      </c>
      <c r="BE361" s="280">
        <f t="shared" si="119"/>
        <v>19668.77</v>
      </c>
      <c r="BF361" s="280">
        <f t="shared" si="119"/>
        <v>19668.77</v>
      </c>
      <c r="BG361" s="280">
        <f t="shared" si="119"/>
        <v>19668.77</v>
      </c>
      <c r="BH361" s="280">
        <f t="shared" si="119"/>
        <v>19668.77</v>
      </c>
      <c r="BI361" s="280">
        <f t="shared" si="119"/>
        <v>19668.77</v>
      </c>
      <c r="BJ361" s="280">
        <f t="shared" si="119"/>
        <v>19668.77</v>
      </c>
      <c r="BK361" s="280">
        <f t="shared" si="119"/>
        <v>19668.77</v>
      </c>
      <c r="BL361" s="279">
        <f t="shared" si="105"/>
        <v>236025.23999999996</v>
      </c>
    </row>
    <row r="362" spans="1:64" x14ac:dyDescent="0.25">
      <c r="A362" s="268" t="s">
        <v>380</v>
      </c>
      <c r="B362" s="175">
        <v>8.6E-3</v>
      </c>
      <c r="C362" s="175">
        <v>8.6E-3</v>
      </c>
      <c r="D362" s="272">
        <v>439.53</v>
      </c>
      <c r="E362" s="272">
        <v>439.53</v>
      </c>
      <c r="F362" s="272">
        <v>439.53</v>
      </c>
      <c r="G362" s="272">
        <v>439.53</v>
      </c>
      <c r="H362" s="272">
        <v>439.53</v>
      </c>
      <c r="I362" s="272">
        <v>439.53</v>
      </c>
      <c r="J362" s="272">
        <v>439.53</v>
      </c>
      <c r="K362" s="272">
        <v>439.53</v>
      </c>
      <c r="L362" s="272">
        <v>439.53</v>
      </c>
      <c r="M362" s="272">
        <v>439.53</v>
      </c>
      <c r="N362" s="272">
        <v>439.53</v>
      </c>
      <c r="O362" s="272">
        <v>439.53</v>
      </c>
      <c r="P362" s="272">
        <f t="shared" si="102"/>
        <v>5274.3599999999979</v>
      </c>
      <c r="Q362" s="272">
        <v>439.53</v>
      </c>
      <c r="R362" s="272">
        <v>439.53</v>
      </c>
      <c r="S362" s="272">
        <v>439.53</v>
      </c>
      <c r="T362" s="272">
        <v>439.53</v>
      </c>
      <c r="U362" s="272">
        <v>439.53</v>
      </c>
      <c r="V362" s="272">
        <v>439.53</v>
      </c>
      <c r="W362" s="272">
        <v>439.53</v>
      </c>
      <c r="X362" s="272">
        <v>439.53</v>
      </c>
      <c r="Y362" s="272">
        <v>439.53</v>
      </c>
      <c r="Z362" s="272">
        <v>439.53</v>
      </c>
      <c r="AA362" s="272">
        <v>439.53</v>
      </c>
      <c r="AB362" s="272">
        <v>439.53</v>
      </c>
      <c r="AC362" s="272">
        <v>439.53</v>
      </c>
      <c r="AD362" s="272">
        <v>439.53</v>
      </c>
      <c r="AE362" s="272">
        <v>439.53</v>
      </c>
      <c r="AF362" s="272">
        <v>439.53</v>
      </c>
      <c r="AG362" s="170">
        <f t="shared" si="103"/>
        <v>5274.3599999999979</v>
      </c>
      <c r="AI362" s="279">
        <f t="shared" si="101"/>
        <v>0.31</v>
      </c>
      <c r="AJ362" s="279">
        <f t="shared" si="101"/>
        <v>0.31</v>
      </c>
      <c r="AK362" s="279">
        <f t="shared" si="101"/>
        <v>0.31</v>
      </c>
      <c r="AL362" s="279">
        <f t="shared" si="101"/>
        <v>0.31</v>
      </c>
      <c r="AM362" s="279">
        <f t="shared" si="101"/>
        <v>0.31</v>
      </c>
      <c r="AN362" s="279">
        <f t="shared" si="101"/>
        <v>0.31</v>
      </c>
      <c r="AO362" s="279">
        <f t="shared" si="101"/>
        <v>0.31</v>
      </c>
      <c r="AP362" s="279">
        <f t="shared" si="101"/>
        <v>0.31</v>
      </c>
      <c r="AQ362" s="279">
        <f t="shared" si="101"/>
        <v>0.31</v>
      </c>
      <c r="AR362" s="279">
        <f t="shared" si="109"/>
        <v>0.31</v>
      </c>
      <c r="AS362" s="279">
        <f t="shared" si="109"/>
        <v>0.31</v>
      </c>
      <c r="AT362" s="279">
        <f t="shared" si="109"/>
        <v>0.31</v>
      </c>
      <c r="AU362" s="280">
        <f t="shared" si="104"/>
        <v>3.72</v>
      </c>
      <c r="AV362" s="280">
        <f t="shared" si="99"/>
        <v>0.31</v>
      </c>
      <c r="AW362" s="280">
        <f t="shared" si="99"/>
        <v>0.31</v>
      </c>
      <c r="AX362" s="280">
        <f t="shared" si="99"/>
        <v>0.31</v>
      </c>
      <c r="AY362" s="280">
        <f t="shared" si="98"/>
        <v>0.31</v>
      </c>
      <c r="AZ362" s="280">
        <f t="shared" si="120"/>
        <v>0.31</v>
      </c>
      <c r="BA362" s="280">
        <f t="shared" si="120"/>
        <v>0.31</v>
      </c>
      <c r="BB362" s="280">
        <f t="shared" si="120"/>
        <v>0.31</v>
      </c>
      <c r="BC362" s="280">
        <f t="shared" si="119"/>
        <v>0.31</v>
      </c>
      <c r="BD362" s="280">
        <f t="shared" si="119"/>
        <v>0.31</v>
      </c>
      <c r="BE362" s="280">
        <f t="shared" si="119"/>
        <v>0.31</v>
      </c>
      <c r="BF362" s="280">
        <f t="shared" si="119"/>
        <v>0.31</v>
      </c>
      <c r="BG362" s="280">
        <f t="shared" si="119"/>
        <v>0.31</v>
      </c>
      <c r="BH362" s="280">
        <f t="shared" si="119"/>
        <v>0.31</v>
      </c>
      <c r="BI362" s="280">
        <f t="shared" si="119"/>
        <v>0.31</v>
      </c>
      <c r="BJ362" s="280">
        <f t="shared" si="119"/>
        <v>0.31</v>
      </c>
      <c r="BK362" s="280">
        <f t="shared" si="119"/>
        <v>0.31</v>
      </c>
      <c r="BL362" s="279">
        <f t="shared" si="105"/>
        <v>3.72</v>
      </c>
    </row>
    <row r="363" spans="1:64" x14ac:dyDescent="0.25">
      <c r="A363" s="268" t="s">
        <v>381</v>
      </c>
      <c r="B363" s="175">
        <v>8.6E-3</v>
      </c>
      <c r="C363" s="175">
        <v>8.6E-3</v>
      </c>
      <c r="D363" s="272">
        <v>2219475.6</v>
      </c>
      <c r="E363" s="272">
        <v>2219475.6</v>
      </c>
      <c r="F363" s="272">
        <v>2219475.6</v>
      </c>
      <c r="G363" s="272">
        <v>2219475.6</v>
      </c>
      <c r="H363" s="272">
        <v>2219475.6</v>
      </c>
      <c r="I363" s="272">
        <v>2219475.6</v>
      </c>
      <c r="J363" s="272">
        <v>2219475.6</v>
      </c>
      <c r="K363" s="272">
        <v>2219475.6</v>
      </c>
      <c r="L363" s="272">
        <v>2219475.6</v>
      </c>
      <c r="M363" s="272">
        <v>2219475.6</v>
      </c>
      <c r="N363" s="272">
        <v>2219475.6</v>
      </c>
      <c r="O363" s="272">
        <v>2219475.6</v>
      </c>
      <c r="P363" s="272">
        <f t="shared" si="102"/>
        <v>26633707.200000007</v>
      </c>
      <c r="Q363" s="272">
        <v>2219475.6</v>
      </c>
      <c r="R363" s="272">
        <v>2219475.6</v>
      </c>
      <c r="S363" s="272">
        <v>2219475.6</v>
      </c>
      <c r="T363" s="272">
        <v>2219475.6</v>
      </c>
      <c r="U363" s="272">
        <v>2219475.6</v>
      </c>
      <c r="V363" s="272">
        <v>2219475.6</v>
      </c>
      <c r="W363" s="272">
        <v>2219475.6</v>
      </c>
      <c r="X363" s="272">
        <v>2219475.6</v>
      </c>
      <c r="Y363" s="272">
        <v>2219475.6</v>
      </c>
      <c r="Z363" s="272">
        <v>2219475.6</v>
      </c>
      <c r="AA363" s="272">
        <v>2219475.6</v>
      </c>
      <c r="AB363" s="272">
        <v>2219475.6</v>
      </c>
      <c r="AC363" s="272">
        <v>2219475.6</v>
      </c>
      <c r="AD363" s="272">
        <v>2219475.6</v>
      </c>
      <c r="AE363" s="272">
        <v>2219475.6</v>
      </c>
      <c r="AF363" s="272">
        <v>2219475.6</v>
      </c>
      <c r="AG363" s="170">
        <f t="shared" si="103"/>
        <v>26633707.200000007</v>
      </c>
      <c r="AI363" s="279">
        <f t="shared" si="101"/>
        <v>1590.62</v>
      </c>
      <c r="AJ363" s="279">
        <f t="shared" si="101"/>
        <v>1590.62</v>
      </c>
      <c r="AK363" s="279">
        <f t="shared" si="101"/>
        <v>1590.62</v>
      </c>
      <c r="AL363" s="279">
        <f t="shared" si="101"/>
        <v>1590.62</v>
      </c>
      <c r="AM363" s="279">
        <f t="shared" si="101"/>
        <v>1590.62</v>
      </c>
      <c r="AN363" s="279">
        <f t="shared" si="101"/>
        <v>1590.62</v>
      </c>
      <c r="AO363" s="279">
        <f t="shared" si="101"/>
        <v>1590.62</v>
      </c>
      <c r="AP363" s="279">
        <f t="shared" si="101"/>
        <v>1590.62</v>
      </c>
      <c r="AQ363" s="279">
        <f t="shared" si="101"/>
        <v>1590.62</v>
      </c>
      <c r="AR363" s="279">
        <f t="shared" si="109"/>
        <v>1590.62</v>
      </c>
      <c r="AS363" s="279">
        <f t="shared" si="109"/>
        <v>1590.62</v>
      </c>
      <c r="AT363" s="279">
        <f t="shared" si="109"/>
        <v>1590.62</v>
      </c>
      <c r="AU363" s="280">
        <f t="shared" si="104"/>
        <v>19087.439999999995</v>
      </c>
      <c r="AV363" s="280">
        <f t="shared" si="99"/>
        <v>1590.62</v>
      </c>
      <c r="AW363" s="280">
        <f t="shared" si="99"/>
        <v>1590.62</v>
      </c>
      <c r="AX363" s="280">
        <f t="shared" si="99"/>
        <v>1590.62</v>
      </c>
      <c r="AY363" s="280">
        <f t="shared" si="98"/>
        <v>1590.62</v>
      </c>
      <c r="AZ363" s="280">
        <f t="shared" si="120"/>
        <v>1590.62</v>
      </c>
      <c r="BA363" s="280">
        <f t="shared" si="120"/>
        <v>1590.62</v>
      </c>
      <c r="BB363" s="280">
        <f t="shared" si="120"/>
        <v>1590.62</v>
      </c>
      <c r="BC363" s="280">
        <f t="shared" si="119"/>
        <v>1590.62</v>
      </c>
      <c r="BD363" s="280">
        <f t="shared" si="119"/>
        <v>1590.62</v>
      </c>
      <c r="BE363" s="280">
        <f t="shared" si="119"/>
        <v>1590.62</v>
      </c>
      <c r="BF363" s="280">
        <f t="shared" si="119"/>
        <v>1590.62</v>
      </c>
      <c r="BG363" s="280">
        <f t="shared" si="119"/>
        <v>1590.62</v>
      </c>
      <c r="BH363" s="280">
        <f t="shared" si="119"/>
        <v>1590.62</v>
      </c>
      <c r="BI363" s="280">
        <f t="shared" si="119"/>
        <v>1590.62</v>
      </c>
      <c r="BJ363" s="280">
        <f t="shared" si="119"/>
        <v>1590.62</v>
      </c>
      <c r="BK363" s="280">
        <f t="shared" si="119"/>
        <v>1590.62</v>
      </c>
      <c r="BL363" s="279">
        <f t="shared" si="105"/>
        <v>19087.439999999995</v>
      </c>
    </row>
    <row r="364" spans="1:64" x14ac:dyDescent="0.25">
      <c r="A364" s="268" t="s">
        <v>671</v>
      </c>
      <c r="B364" s="175">
        <v>8.6E-3</v>
      </c>
      <c r="C364" s="175">
        <v>8.6E-3</v>
      </c>
      <c r="D364" s="272">
        <v>0</v>
      </c>
      <c r="E364" s="272">
        <v>0</v>
      </c>
      <c r="F364" s="272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f t="shared" si="102"/>
        <v>0</v>
      </c>
      <c r="Q364" s="272">
        <v>0</v>
      </c>
      <c r="R364" s="272">
        <v>0</v>
      </c>
      <c r="S364" s="272">
        <v>0</v>
      </c>
      <c r="T364" s="272">
        <v>0</v>
      </c>
      <c r="U364" s="272">
        <v>0</v>
      </c>
      <c r="V364" s="272">
        <v>0</v>
      </c>
      <c r="W364" s="272">
        <v>0</v>
      </c>
      <c r="X364" s="272">
        <v>0</v>
      </c>
      <c r="Y364" s="272">
        <v>0</v>
      </c>
      <c r="Z364" s="272">
        <v>0</v>
      </c>
      <c r="AA364" s="272">
        <v>0</v>
      </c>
      <c r="AB364" s="272">
        <v>0</v>
      </c>
      <c r="AC364" s="272">
        <v>0</v>
      </c>
      <c r="AD364" s="272">
        <v>0</v>
      </c>
      <c r="AE364" s="272">
        <v>0</v>
      </c>
      <c r="AF364" s="272">
        <v>0</v>
      </c>
      <c r="AG364" s="170">
        <f t="shared" si="103"/>
        <v>0</v>
      </c>
      <c r="AI364" s="279">
        <f t="shared" si="101"/>
        <v>0</v>
      </c>
      <c r="AJ364" s="279">
        <f t="shared" si="101"/>
        <v>0</v>
      </c>
      <c r="AK364" s="279">
        <f t="shared" si="101"/>
        <v>0</v>
      </c>
      <c r="AL364" s="279">
        <f t="shared" ref="AL364:AQ406" si="121">ROUND(G364*$B364/12,2)</f>
        <v>0</v>
      </c>
      <c r="AM364" s="279">
        <f t="shared" si="121"/>
        <v>0</v>
      </c>
      <c r="AN364" s="279">
        <f t="shared" si="121"/>
        <v>0</v>
      </c>
      <c r="AO364" s="279">
        <f t="shared" si="121"/>
        <v>0</v>
      </c>
      <c r="AP364" s="279">
        <f t="shared" si="121"/>
        <v>0</v>
      </c>
      <c r="AQ364" s="279">
        <f t="shared" si="121"/>
        <v>0</v>
      </c>
      <c r="AR364" s="279">
        <f t="shared" si="109"/>
        <v>0</v>
      </c>
      <c r="AS364" s="279">
        <f t="shared" si="109"/>
        <v>0</v>
      </c>
      <c r="AT364" s="279">
        <f t="shared" si="109"/>
        <v>0</v>
      </c>
      <c r="AU364" s="280">
        <f t="shared" si="104"/>
        <v>0</v>
      </c>
      <c r="AV364" s="280">
        <f t="shared" si="99"/>
        <v>0</v>
      </c>
      <c r="AW364" s="280">
        <f t="shared" si="99"/>
        <v>0</v>
      </c>
      <c r="AX364" s="280">
        <f t="shared" si="99"/>
        <v>0</v>
      </c>
      <c r="AY364" s="280">
        <f t="shared" si="98"/>
        <v>0</v>
      </c>
      <c r="AZ364" s="280">
        <f t="shared" si="120"/>
        <v>0</v>
      </c>
      <c r="BA364" s="280">
        <f t="shared" si="120"/>
        <v>0</v>
      </c>
      <c r="BB364" s="280">
        <f t="shared" si="120"/>
        <v>0</v>
      </c>
      <c r="BC364" s="280">
        <f t="shared" si="119"/>
        <v>0</v>
      </c>
      <c r="BD364" s="280">
        <f t="shared" si="119"/>
        <v>0</v>
      </c>
      <c r="BE364" s="280">
        <f t="shared" si="119"/>
        <v>0</v>
      </c>
      <c r="BF364" s="280">
        <f t="shared" si="119"/>
        <v>0</v>
      </c>
      <c r="BG364" s="280">
        <f t="shared" si="119"/>
        <v>0</v>
      </c>
      <c r="BH364" s="280">
        <f t="shared" si="119"/>
        <v>0</v>
      </c>
      <c r="BI364" s="280">
        <f t="shared" si="119"/>
        <v>0</v>
      </c>
      <c r="BJ364" s="280">
        <f t="shared" si="119"/>
        <v>0</v>
      </c>
      <c r="BK364" s="280">
        <f t="shared" si="119"/>
        <v>0</v>
      </c>
      <c r="BL364" s="279">
        <f t="shared" si="105"/>
        <v>0</v>
      </c>
    </row>
    <row r="365" spans="1:64" x14ac:dyDescent="0.25">
      <c r="A365" s="268" t="s">
        <v>382</v>
      </c>
      <c r="B365" s="175">
        <v>0</v>
      </c>
      <c r="C365" s="175">
        <v>0</v>
      </c>
      <c r="D365" s="272">
        <v>2244349.5699999998</v>
      </c>
      <c r="E365" s="272">
        <v>2244349.5699999998</v>
      </c>
      <c r="F365" s="272">
        <v>2244349.5699999998</v>
      </c>
      <c r="G365" s="272">
        <v>2245469.2200000002</v>
      </c>
      <c r="H365" s="272">
        <v>2246588.87</v>
      </c>
      <c r="I365" s="272">
        <v>2246588.87</v>
      </c>
      <c r="J365" s="272">
        <v>2246588.87</v>
      </c>
      <c r="K365" s="272">
        <v>2246588.87</v>
      </c>
      <c r="L365" s="272">
        <v>2246588.87</v>
      </c>
      <c r="M365" s="272">
        <v>2246588.87</v>
      </c>
      <c r="N365" s="272">
        <v>2246588.87</v>
      </c>
      <c r="O365" s="272">
        <v>2246588.87</v>
      </c>
      <c r="P365" s="272">
        <f t="shared" si="102"/>
        <v>26951228.890000008</v>
      </c>
      <c r="Q365" s="272">
        <v>2246588.87</v>
      </c>
      <c r="R365" s="272">
        <v>2246588.87</v>
      </c>
      <c r="S365" s="272">
        <v>2246588.87</v>
      </c>
      <c r="T365" s="272">
        <v>2246588.87</v>
      </c>
      <c r="U365" s="272">
        <v>2246588.87</v>
      </c>
      <c r="V365" s="272">
        <v>2246588.87</v>
      </c>
      <c r="W365" s="272">
        <v>2246588.87</v>
      </c>
      <c r="X365" s="272">
        <v>2246588.87</v>
      </c>
      <c r="Y365" s="272">
        <v>2246588.87</v>
      </c>
      <c r="Z365" s="272">
        <v>2246588.87</v>
      </c>
      <c r="AA365" s="272">
        <v>2246588.87</v>
      </c>
      <c r="AB365" s="272">
        <v>2246588.87</v>
      </c>
      <c r="AC365" s="272">
        <v>2246588.87</v>
      </c>
      <c r="AD365" s="272">
        <v>2246588.87</v>
      </c>
      <c r="AE365" s="272">
        <v>2246588.87</v>
      </c>
      <c r="AF365" s="272">
        <v>2246588.87</v>
      </c>
      <c r="AG365" s="170">
        <f t="shared" si="103"/>
        <v>26959066.440000009</v>
      </c>
      <c r="AI365" s="279">
        <f t="shared" ref="AI365:AN428" si="122">ROUND(D365*$B365/12,2)</f>
        <v>0</v>
      </c>
      <c r="AJ365" s="279">
        <f t="shared" si="122"/>
        <v>0</v>
      </c>
      <c r="AK365" s="279">
        <f t="shared" si="122"/>
        <v>0</v>
      </c>
      <c r="AL365" s="279">
        <f t="shared" si="121"/>
        <v>0</v>
      </c>
      <c r="AM365" s="279">
        <f t="shared" si="121"/>
        <v>0</v>
      </c>
      <c r="AN365" s="279">
        <f t="shared" si="121"/>
        <v>0</v>
      </c>
      <c r="AO365" s="279">
        <f t="shared" si="121"/>
        <v>0</v>
      </c>
      <c r="AP365" s="279">
        <f t="shared" si="121"/>
        <v>0</v>
      </c>
      <c r="AQ365" s="279">
        <f t="shared" si="121"/>
        <v>0</v>
      </c>
      <c r="AR365" s="279">
        <f t="shared" si="109"/>
        <v>0</v>
      </c>
      <c r="AS365" s="279">
        <f t="shared" si="109"/>
        <v>0</v>
      </c>
      <c r="AT365" s="279">
        <f t="shared" si="109"/>
        <v>0</v>
      </c>
      <c r="AU365" s="280">
        <f t="shared" si="104"/>
        <v>0</v>
      </c>
      <c r="AV365" s="280">
        <f t="shared" si="99"/>
        <v>0</v>
      </c>
      <c r="AW365" s="280">
        <f t="shared" si="99"/>
        <v>0</v>
      </c>
      <c r="AX365" s="280">
        <f t="shared" si="99"/>
        <v>0</v>
      </c>
      <c r="AY365" s="280">
        <f t="shared" si="98"/>
        <v>0</v>
      </c>
      <c r="AZ365" s="280">
        <f t="shared" si="120"/>
        <v>0</v>
      </c>
      <c r="BA365" s="280">
        <f t="shared" si="120"/>
        <v>0</v>
      </c>
      <c r="BB365" s="280">
        <f t="shared" si="120"/>
        <v>0</v>
      </c>
      <c r="BC365" s="280">
        <f t="shared" si="119"/>
        <v>0</v>
      </c>
      <c r="BD365" s="280">
        <f t="shared" si="119"/>
        <v>0</v>
      </c>
      <c r="BE365" s="280">
        <f t="shared" si="119"/>
        <v>0</v>
      </c>
      <c r="BF365" s="280">
        <f t="shared" si="119"/>
        <v>0</v>
      </c>
      <c r="BG365" s="280">
        <f t="shared" si="119"/>
        <v>0</v>
      </c>
      <c r="BH365" s="280">
        <f t="shared" si="119"/>
        <v>0</v>
      </c>
      <c r="BI365" s="280">
        <f t="shared" si="119"/>
        <v>0</v>
      </c>
      <c r="BJ365" s="280">
        <f t="shared" si="119"/>
        <v>0</v>
      </c>
      <c r="BK365" s="280">
        <f t="shared" si="119"/>
        <v>0</v>
      </c>
      <c r="BL365" s="279">
        <f t="shared" si="105"/>
        <v>0</v>
      </c>
    </row>
    <row r="366" spans="1:64" x14ac:dyDescent="0.25">
      <c r="A366" s="268" t="s">
        <v>383</v>
      </c>
      <c r="B366" s="175">
        <v>0</v>
      </c>
      <c r="C366" s="175">
        <v>0</v>
      </c>
      <c r="D366" s="272">
        <v>115920.5</v>
      </c>
      <c r="E366" s="272">
        <v>115920.5</v>
      </c>
      <c r="F366" s="272">
        <v>115920.5</v>
      </c>
      <c r="G366" s="272">
        <v>115920.5</v>
      </c>
      <c r="H366" s="272">
        <v>115920.5</v>
      </c>
      <c r="I366" s="272">
        <v>115920.5</v>
      </c>
      <c r="J366" s="272">
        <v>115920.5</v>
      </c>
      <c r="K366" s="272">
        <v>115920.5</v>
      </c>
      <c r="L366" s="272">
        <v>115920.5</v>
      </c>
      <c r="M366" s="272">
        <v>115920.5</v>
      </c>
      <c r="N366" s="272">
        <v>115920.5</v>
      </c>
      <c r="O366" s="272">
        <v>115920.5</v>
      </c>
      <c r="P366" s="272">
        <f t="shared" si="102"/>
        <v>1391046</v>
      </c>
      <c r="Q366" s="272">
        <v>115920.5</v>
      </c>
      <c r="R366" s="272">
        <v>115920.5</v>
      </c>
      <c r="S366" s="272">
        <v>115920.5</v>
      </c>
      <c r="T366" s="272">
        <v>115920.5</v>
      </c>
      <c r="U366" s="272">
        <v>115920.5</v>
      </c>
      <c r="V366" s="272">
        <v>115920.5</v>
      </c>
      <c r="W366" s="272">
        <v>115920.5</v>
      </c>
      <c r="X366" s="272">
        <v>115920.5</v>
      </c>
      <c r="Y366" s="272">
        <v>115920.5</v>
      </c>
      <c r="Z366" s="272">
        <v>115920.5</v>
      </c>
      <c r="AA366" s="272">
        <v>115920.5</v>
      </c>
      <c r="AB366" s="272">
        <v>273855.93</v>
      </c>
      <c r="AC366" s="272">
        <v>431791.35999999999</v>
      </c>
      <c r="AD366" s="272">
        <v>431791.35999999999</v>
      </c>
      <c r="AE366" s="272">
        <v>431791.35999999999</v>
      </c>
      <c r="AF366" s="272">
        <v>431791.35999999999</v>
      </c>
      <c r="AG366" s="170">
        <f t="shared" si="103"/>
        <v>2812464.8699999996</v>
      </c>
      <c r="AI366" s="279">
        <f t="shared" si="122"/>
        <v>0</v>
      </c>
      <c r="AJ366" s="279">
        <f t="shared" si="122"/>
        <v>0</v>
      </c>
      <c r="AK366" s="279">
        <f t="shared" si="122"/>
        <v>0</v>
      </c>
      <c r="AL366" s="279">
        <f t="shared" si="121"/>
        <v>0</v>
      </c>
      <c r="AM366" s="279">
        <f t="shared" si="121"/>
        <v>0</v>
      </c>
      <c r="AN366" s="279">
        <f t="shared" si="121"/>
        <v>0</v>
      </c>
      <c r="AO366" s="279">
        <f t="shared" si="121"/>
        <v>0</v>
      </c>
      <c r="AP366" s="279">
        <f t="shared" si="121"/>
        <v>0</v>
      </c>
      <c r="AQ366" s="279">
        <f t="shared" si="121"/>
        <v>0</v>
      </c>
      <c r="AR366" s="279">
        <f t="shared" si="109"/>
        <v>0</v>
      </c>
      <c r="AS366" s="279">
        <f t="shared" si="109"/>
        <v>0</v>
      </c>
      <c r="AT366" s="279">
        <f t="shared" si="109"/>
        <v>0</v>
      </c>
      <c r="AU366" s="280">
        <f t="shared" si="104"/>
        <v>0</v>
      </c>
      <c r="AV366" s="280">
        <f t="shared" si="99"/>
        <v>0</v>
      </c>
      <c r="AW366" s="280">
        <f t="shared" si="99"/>
        <v>0</v>
      </c>
      <c r="AX366" s="280">
        <f t="shared" si="99"/>
        <v>0</v>
      </c>
      <c r="AY366" s="280">
        <f t="shared" si="99"/>
        <v>0</v>
      </c>
      <c r="AZ366" s="280">
        <f t="shared" si="120"/>
        <v>0</v>
      </c>
      <c r="BA366" s="280">
        <f t="shared" si="120"/>
        <v>0</v>
      </c>
      <c r="BB366" s="280">
        <f t="shared" si="120"/>
        <v>0</v>
      </c>
      <c r="BC366" s="280">
        <f t="shared" si="119"/>
        <v>0</v>
      </c>
      <c r="BD366" s="280">
        <f t="shared" si="119"/>
        <v>0</v>
      </c>
      <c r="BE366" s="280">
        <f t="shared" si="119"/>
        <v>0</v>
      </c>
      <c r="BF366" s="280">
        <f t="shared" si="119"/>
        <v>0</v>
      </c>
      <c r="BG366" s="280">
        <f t="shared" si="119"/>
        <v>0</v>
      </c>
      <c r="BH366" s="280">
        <f t="shared" si="119"/>
        <v>0</v>
      </c>
      <c r="BI366" s="280">
        <f t="shared" si="119"/>
        <v>0</v>
      </c>
      <c r="BJ366" s="280">
        <f t="shared" si="119"/>
        <v>0</v>
      </c>
      <c r="BK366" s="280">
        <f t="shared" si="119"/>
        <v>0</v>
      </c>
      <c r="BL366" s="279">
        <f t="shared" si="105"/>
        <v>0</v>
      </c>
    </row>
    <row r="367" spans="1:64" x14ac:dyDescent="0.25">
      <c r="A367" s="268" t="s">
        <v>672</v>
      </c>
      <c r="B367" s="175">
        <v>1.66E-2</v>
      </c>
      <c r="C367" s="175">
        <v>1.66E-2</v>
      </c>
      <c r="D367" s="272">
        <v>0</v>
      </c>
      <c r="E367" s="272">
        <v>0</v>
      </c>
      <c r="F367" s="272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f t="shared" si="102"/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272">
        <v>0</v>
      </c>
      <c r="Y367" s="272">
        <v>0</v>
      </c>
      <c r="Z367" s="272">
        <v>0</v>
      </c>
      <c r="AA367" s="272">
        <v>0</v>
      </c>
      <c r="AB367" s="272">
        <v>0</v>
      </c>
      <c r="AC367" s="272">
        <v>0</v>
      </c>
      <c r="AD367" s="272">
        <v>0</v>
      </c>
      <c r="AE367" s="272">
        <v>0</v>
      </c>
      <c r="AF367" s="272">
        <v>0</v>
      </c>
      <c r="AG367" s="170">
        <f t="shared" si="103"/>
        <v>0</v>
      </c>
      <c r="AI367" s="279">
        <f t="shared" si="122"/>
        <v>0</v>
      </c>
      <c r="AJ367" s="279">
        <f t="shared" si="122"/>
        <v>0</v>
      </c>
      <c r="AK367" s="279">
        <f t="shared" si="122"/>
        <v>0</v>
      </c>
      <c r="AL367" s="279">
        <f t="shared" si="121"/>
        <v>0</v>
      </c>
      <c r="AM367" s="279">
        <f t="shared" si="121"/>
        <v>0</v>
      </c>
      <c r="AN367" s="279">
        <f t="shared" si="121"/>
        <v>0</v>
      </c>
      <c r="AO367" s="279">
        <f t="shared" si="121"/>
        <v>0</v>
      </c>
      <c r="AP367" s="279">
        <f t="shared" si="121"/>
        <v>0</v>
      </c>
      <c r="AQ367" s="279">
        <f t="shared" si="121"/>
        <v>0</v>
      </c>
      <c r="AR367" s="279">
        <f t="shared" si="109"/>
        <v>0</v>
      </c>
      <c r="AS367" s="279">
        <f t="shared" si="109"/>
        <v>0</v>
      </c>
      <c r="AT367" s="279">
        <f t="shared" si="109"/>
        <v>0</v>
      </c>
      <c r="AU367" s="280">
        <f t="shared" si="104"/>
        <v>0</v>
      </c>
      <c r="AV367" s="280">
        <f t="shared" ref="AV367:AY418" si="123">ROUND(Q367*$B367/12,2)</f>
        <v>0</v>
      </c>
      <c r="AW367" s="280">
        <f t="shared" si="123"/>
        <v>0</v>
      </c>
      <c r="AX367" s="280">
        <f t="shared" si="123"/>
        <v>0</v>
      </c>
      <c r="AY367" s="280">
        <f t="shared" si="123"/>
        <v>0</v>
      </c>
      <c r="AZ367" s="280">
        <f t="shared" si="120"/>
        <v>0</v>
      </c>
      <c r="BA367" s="280">
        <f t="shared" si="120"/>
        <v>0</v>
      </c>
      <c r="BB367" s="280">
        <f t="shared" si="120"/>
        <v>0</v>
      </c>
      <c r="BC367" s="280">
        <f t="shared" si="119"/>
        <v>0</v>
      </c>
      <c r="BD367" s="280">
        <f t="shared" si="119"/>
        <v>0</v>
      </c>
      <c r="BE367" s="280">
        <f t="shared" si="119"/>
        <v>0</v>
      </c>
      <c r="BF367" s="280">
        <f t="shared" si="119"/>
        <v>0</v>
      </c>
      <c r="BG367" s="280">
        <f t="shared" si="119"/>
        <v>0</v>
      </c>
      <c r="BH367" s="280">
        <f t="shared" si="119"/>
        <v>0</v>
      </c>
      <c r="BI367" s="280">
        <f t="shared" si="119"/>
        <v>0</v>
      </c>
      <c r="BJ367" s="280">
        <f t="shared" si="119"/>
        <v>0</v>
      </c>
      <c r="BK367" s="280">
        <f t="shared" si="119"/>
        <v>0</v>
      </c>
      <c r="BL367" s="279">
        <f t="shared" si="105"/>
        <v>0</v>
      </c>
    </row>
    <row r="368" spans="1:64" x14ac:dyDescent="0.25">
      <c r="A368" s="268" t="s">
        <v>384</v>
      </c>
      <c r="B368" s="175">
        <v>1.66E-2</v>
      </c>
      <c r="C368" s="175">
        <v>1.66E-2</v>
      </c>
      <c r="D368" s="272">
        <v>26425384.620000001</v>
      </c>
      <c r="E368" s="272">
        <v>26429608.09</v>
      </c>
      <c r="F368" s="272">
        <v>26433761.370000001</v>
      </c>
      <c r="G368" s="272">
        <v>26433394.390000001</v>
      </c>
      <c r="H368" s="272">
        <v>26491897.780000001</v>
      </c>
      <c r="I368" s="272">
        <v>26550585.870000001</v>
      </c>
      <c r="J368" s="272">
        <v>26550403.57</v>
      </c>
      <c r="K368" s="272">
        <v>26550403.57</v>
      </c>
      <c r="L368" s="272">
        <v>26550403.57</v>
      </c>
      <c r="M368" s="272">
        <v>26550403.57</v>
      </c>
      <c r="N368" s="272">
        <v>26550403.57</v>
      </c>
      <c r="O368" s="272">
        <v>26550403.57</v>
      </c>
      <c r="P368" s="272">
        <f t="shared" si="102"/>
        <v>318067053.53999996</v>
      </c>
      <c r="Q368" s="272">
        <v>26550403.57</v>
      </c>
      <c r="R368" s="272">
        <v>26550403.57</v>
      </c>
      <c r="S368" s="272">
        <v>26550403.57</v>
      </c>
      <c r="T368" s="272">
        <v>26550403.57</v>
      </c>
      <c r="U368" s="272">
        <v>26550403.57</v>
      </c>
      <c r="V368" s="272">
        <v>26550403.57</v>
      </c>
      <c r="W368" s="272">
        <v>26550403.57</v>
      </c>
      <c r="X368" s="272">
        <v>26550403.57</v>
      </c>
      <c r="Y368" s="272">
        <v>26550403.57</v>
      </c>
      <c r="Z368" s="272">
        <v>26550403.57</v>
      </c>
      <c r="AA368" s="272">
        <v>26550403.57</v>
      </c>
      <c r="AB368" s="272">
        <v>26550403.57</v>
      </c>
      <c r="AC368" s="272">
        <v>26550403.57</v>
      </c>
      <c r="AD368" s="272">
        <v>26550403.57</v>
      </c>
      <c r="AE368" s="272">
        <v>26550403.57</v>
      </c>
      <c r="AF368" s="272">
        <v>26550403.57</v>
      </c>
      <c r="AG368" s="170">
        <f t="shared" si="103"/>
        <v>318604842.83999997</v>
      </c>
      <c r="AI368" s="279">
        <f t="shared" si="122"/>
        <v>36555.120000000003</v>
      </c>
      <c r="AJ368" s="279">
        <f t="shared" si="122"/>
        <v>36560.959999999999</v>
      </c>
      <c r="AK368" s="279">
        <f t="shared" si="122"/>
        <v>36566.699999999997</v>
      </c>
      <c r="AL368" s="279">
        <f t="shared" si="121"/>
        <v>36566.199999999997</v>
      </c>
      <c r="AM368" s="279">
        <f t="shared" si="121"/>
        <v>36647.129999999997</v>
      </c>
      <c r="AN368" s="279">
        <f t="shared" si="121"/>
        <v>36728.31</v>
      </c>
      <c r="AO368" s="279">
        <f t="shared" si="121"/>
        <v>36728.06</v>
      </c>
      <c r="AP368" s="279">
        <f t="shared" si="121"/>
        <v>36728.06</v>
      </c>
      <c r="AQ368" s="279">
        <f t="shared" si="121"/>
        <v>36728.06</v>
      </c>
      <c r="AR368" s="279">
        <f t="shared" si="109"/>
        <v>36728.06</v>
      </c>
      <c r="AS368" s="279">
        <f t="shared" si="109"/>
        <v>36728.06</v>
      </c>
      <c r="AT368" s="279">
        <f t="shared" si="109"/>
        <v>36728.06</v>
      </c>
      <c r="AU368" s="280">
        <f t="shared" si="104"/>
        <v>439992.77999999997</v>
      </c>
      <c r="AV368" s="280">
        <f t="shared" si="123"/>
        <v>36728.06</v>
      </c>
      <c r="AW368" s="280">
        <f t="shared" si="123"/>
        <v>36728.06</v>
      </c>
      <c r="AX368" s="280">
        <f t="shared" si="123"/>
        <v>36728.06</v>
      </c>
      <c r="AY368" s="280">
        <f t="shared" si="123"/>
        <v>36728.06</v>
      </c>
      <c r="AZ368" s="280">
        <f t="shared" si="120"/>
        <v>36728.06</v>
      </c>
      <c r="BA368" s="280">
        <f t="shared" si="120"/>
        <v>36728.06</v>
      </c>
      <c r="BB368" s="280">
        <f t="shared" si="120"/>
        <v>36728.06</v>
      </c>
      <c r="BC368" s="280">
        <f t="shared" si="119"/>
        <v>36728.06</v>
      </c>
      <c r="BD368" s="280">
        <f t="shared" si="119"/>
        <v>36728.06</v>
      </c>
      <c r="BE368" s="280">
        <f t="shared" si="119"/>
        <v>36728.06</v>
      </c>
      <c r="BF368" s="280">
        <f t="shared" si="119"/>
        <v>36728.06</v>
      </c>
      <c r="BG368" s="280">
        <f t="shared" si="119"/>
        <v>36728.06</v>
      </c>
      <c r="BH368" s="280">
        <f t="shared" si="119"/>
        <v>36728.06</v>
      </c>
      <c r="BI368" s="280">
        <f t="shared" si="119"/>
        <v>36728.06</v>
      </c>
      <c r="BJ368" s="280">
        <f t="shared" si="119"/>
        <v>36728.06</v>
      </c>
      <c r="BK368" s="280">
        <f t="shared" si="119"/>
        <v>36728.06</v>
      </c>
      <c r="BL368" s="279">
        <f t="shared" si="105"/>
        <v>440736.72</v>
      </c>
    </row>
    <row r="369" spans="1:66" x14ac:dyDescent="0.25">
      <c r="A369" s="268" t="s">
        <v>385</v>
      </c>
      <c r="B369" s="175">
        <v>1.66E-2</v>
      </c>
      <c r="C369" s="175">
        <v>1.66E-2</v>
      </c>
      <c r="D369" s="272">
        <v>1249506.95</v>
      </c>
      <c r="E369" s="272">
        <v>1249506.95</v>
      </c>
      <c r="F369" s="272">
        <v>1249506.95</v>
      </c>
      <c r="G369" s="272">
        <v>1249506.95</v>
      </c>
      <c r="H369" s="272">
        <v>1249506.95</v>
      </c>
      <c r="I369" s="272">
        <v>1249506.95</v>
      </c>
      <c r="J369" s="272">
        <v>1249506.95</v>
      </c>
      <c r="K369" s="272">
        <v>1249506.95</v>
      </c>
      <c r="L369" s="272">
        <v>1249506.95</v>
      </c>
      <c r="M369" s="272">
        <v>1249506.95</v>
      </c>
      <c r="N369" s="272">
        <v>1249506.95</v>
      </c>
      <c r="O369" s="272">
        <v>1249506.95</v>
      </c>
      <c r="P369" s="272">
        <f t="shared" si="102"/>
        <v>14994083.399999997</v>
      </c>
      <c r="Q369" s="272">
        <v>1249506.95</v>
      </c>
      <c r="R369" s="272">
        <v>1249506.95</v>
      </c>
      <c r="S369" s="272">
        <v>1249506.95</v>
      </c>
      <c r="T369" s="272">
        <v>1249506.95</v>
      </c>
      <c r="U369" s="272">
        <v>1249506.95</v>
      </c>
      <c r="V369" s="272">
        <v>1249506.95</v>
      </c>
      <c r="W369" s="272">
        <v>1249506.95</v>
      </c>
      <c r="X369" s="272">
        <v>1249506.95</v>
      </c>
      <c r="Y369" s="272">
        <v>1249506.95</v>
      </c>
      <c r="Z369" s="272">
        <v>1249506.95</v>
      </c>
      <c r="AA369" s="272">
        <v>1249506.95</v>
      </c>
      <c r="AB369" s="272">
        <v>1249506.95</v>
      </c>
      <c r="AC369" s="272">
        <v>1249506.95</v>
      </c>
      <c r="AD369" s="272">
        <v>1249506.95</v>
      </c>
      <c r="AE369" s="272">
        <v>1249506.95</v>
      </c>
      <c r="AF369" s="272">
        <v>1249506.95</v>
      </c>
      <c r="AG369" s="170">
        <f t="shared" si="103"/>
        <v>14994083.399999997</v>
      </c>
      <c r="AI369" s="279">
        <f t="shared" si="122"/>
        <v>1728.48</v>
      </c>
      <c r="AJ369" s="279">
        <f t="shared" si="122"/>
        <v>1728.48</v>
      </c>
      <c r="AK369" s="279">
        <f t="shared" si="122"/>
        <v>1728.48</v>
      </c>
      <c r="AL369" s="279">
        <f t="shared" si="121"/>
        <v>1728.48</v>
      </c>
      <c r="AM369" s="279">
        <f t="shared" si="121"/>
        <v>1728.48</v>
      </c>
      <c r="AN369" s="279">
        <f t="shared" si="121"/>
        <v>1728.48</v>
      </c>
      <c r="AO369" s="279">
        <f t="shared" si="121"/>
        <v>1728.48</v>
      </c>
      <c r="AP369" s="279">
        <f t="shared" si="121"/>
        <v>1728.48</v>
      </c>
      <c r="AQ369" s="279">
        <f t="shared" si="121"/>
        <v>1728.48</v>
      </c>
      <c r="AR369" s="279">
        <f t="shared" si="109"/>
        <v>1728.48</v>
      </c>
      <c r="AS369" s="279">
        <f t="shared" si="109"/>
        <v>1728.48</v>
      </c>
      <c r="AT369" s="279">
        <f t="shared" si="109"/>
        <v>1728.48</v>
      </c>
      <c r="AU369" s="280">
        <f t="shared" si="104"/>
        <v>20741.759999999998</v>
      </c>
      <c r="AV369" s="280">
        <f t="shared" si="123"/>
        <v>1728.48</v>
      </c>
      <c r="AW369" s="280">
        <f t="shared" si="123"/>
        <v>1728.48</v>
      </c>
      <c r="AX369" s="280">
        <f t="shared" si="123"/>
        <v>1728.48</v>
      </c>
      <c r="AY369" s="280">
        <f t="shared" si="123"/>
        <v>1728.48</v>
      </c>
      <c r="AZ369" s="280">
        <f t="shared" si="120"/>
        <v>1728.48</v>
      </c>
      <c r="BA369" s="280">
        <f t="shared" si="120"/>
        <v>1728.48</v>
      </c>
      <c r="BB369" s="280">
        <f t="shared" si="120"/>
        <v>1728.48</v>
      </c>
      <c r="BC369" s="280">
        <f t="shared" si="119"/>
        <v>1728.48</v>
      </c>
      <c r="BD369" s="280">
        <f t="shared" si="119"/>
        <v>1728.48</v>
      </c>
      <c r="BE369" s="280">
        <f t="shared" si="119"/>
        <v>1728.48</v>
      </c>
      <c r="BF369" s="280">
        <f t="shared" si="119"/>
        <v>1728.48</v>
      </c>
      <c r="BG369" s="280">
        <f t="shared" si="119"/>
        <v>1728.48</v>
      </c>
      <c r="BH369" s="280">
        <f t="shared" si="119"/>
        <v>1728.48</v>
      </c>
      <c r="BI369" s="280">
        <f t="shared" si="119"/>
        <v>1728.48</v>
      </c>
      <c r="BJ369" s="280">
        <f t="shared" si="119"/>
        <v>1728.48</v>
      </c>
      <c r="BK369" s="280">
        <f t="shared" si="119"/>
        <v>1728.48</v>
      </c>
      <c r="BL369" s="279">
        <f t="shared" si="105"/>
        <v>20741.759999999998</v>
      </c>
    </row>
    <row r="370" spans="1:66" x14ac:dyDescent="0.25">
      <c r="A370" s="268" t="s">
        <v>386</v>
      </c>
      <c r="B370" s="175">
        <v>1.66E-2</v>
      </c>
      <c r="C370" s="175">
        <v>1.66E-2</v>
      </c>
      <c r="D370" s="272">
        <v>1743198.88</v>
      </c>
      <c r="E370" s="272">
        <v>1743198.88</v>
      </c>
      <c r="F370" s="272">
        <v>1743198.88</v>
      </c>
      <c r="G370" s="272">
        <v>1743198.88</v>
      </c>
      <c r="H370" s="272">
        <v>1743198.88</v>
      </c>
      <c r="I370" s="272">
        <v>1743198.88</v>
      </c>
      <c r="J370" s="272">
        <v>1743198.88</v>
      </c>
      <c r="K370" s="272">
        <v>1743198.88</v>
      </c>
      <c r="L370" s="272">
        <v>1743198.88</v>
      </c>
      <c r="M370" s="272">
        <v>1743198.88</v>
      </c>
      <c r="N370" s="272">
        <v>1743198.88</v>
      </c>
      <c r="O370" s="272">
        <v>1743198.88</v>
      </c>
      <c r="P370" s="272">
        <f t="shared" si="102"/>
        <v>20918386.559999991</v>
      </c>
      <c r="Q370" s="272">
        <v>1743198.88</v>
      </c>
      <c r="R370" s="272">
        <v>1743198.88</v>
      </c>
      <c r="S370" s="272">
        <v>1743198.88</v>
      </c>
      <c r="T370" s="272">
        <v>1743198.88</v>
      </c>
      <c r="U370" s="272">
        <v>1743198.88</v>
      </c>
      <c r="V370" s="272">
        <v>1743198.88</v>
      </c>
      <c r="W370" s="272">
        <v>1743198.88</v>
      </c>
      <c r="X370" s="272">
        <v>1743198.88</v>
      </c>
      <c r="Y370" s="272">
        <v>1743198.88</v>
      </c>
      <c r="Z370" s="272">
        <v>1743198.88</v>
      </c>
      <c r="AA370" s="272">
        <v>1743198.88</v>
      </c>
      <c r="AB370" s="272">
        <v>1743198.88</v>
      </c>
      <c r="AC370" s="272">
        <v>1743198.88</v>
      </c>
      <c r="AD370" s="272">
        <v>1743198.88</v>
      </c>
      <c r="AE370" s="272">
        <v>1743198.88</v>
      </c>
      <c r="AF370" s="272">
        <v>1743198.88</v>
      </c>
      <c r="AG370" s="170">
        <f t="shared" si="103"/>
        <v>20918386.559999991</v>
      </c>
      <c r="AI370" s="279">
        <f t="shared" si="122"/>
        <v>2411.4299999999998</v>
      </c>
      <c r="AJ370" s="279">
        <f t="shared" si="122"/>
        <v>2411.4299999999998</v>
      </c>
      <c r="AK370" s="279">
        <f t="shared" si="122"/>
        <v>2411.4299999999998</v>
      </c>
      <c r="AL370" s="279">
        <f t="shared" si="121"/>
        <v>2411.4299999999998</v>
      </c>
      <c r="AM370" s="279">
        <f t="shared" si="121"/>
        <v>2411.4299999999998</v>
      </c>
      <c r="AN370" s="279">
        <f t="shared" si="121"/>
        <v>2411.4299999999998</v>
      </c>
      <c r="AO370" s="279">
        <f t="shared" si="121"/>
        <v>2411.4299999999998</v>
      </c>
      <c r="AP370" s="279">
        <f t="shared" si="121"/>
        <v>2411.4299999999998</v>
      </c>
      <c r="AQ370" s="279">
        <f t="shared" si="121"/>
        <v>2411.4299999999998</v>
      </c>
      <c r="AR370" s="279">
        <f t="shared" si="109"/>
        <v>2411.4299999999998</v>
      </c>
      <c r="AS370" s="279">
        <f t="shared" si="109"/>
        <v>2411.4299999999998</v>
      </c>
      <c r="AT370" s="279">
        <f t="shared" si="109"/>
        <v>2411.4299999999998</v>
      </c>
      <c r="AU370" s="280">
        <f t="shared" si="104"/>
        <v>28937.16</v>
      </c>
      <c r="AV370" s="280">
        <f t="shared" si="123"/>
        <v>2411.4299999999998</v>
      </c>
      <c r="AW370" s="280">
        <f t="shared" si="123"/>
        <v>2411.4299999999998</v>
      </c>
      <c r="AX370" s="280">
        <f t="shared" si="123"/>
        <v>2411.4299999999998</v>
      </c>
      <c r="AY370" s="280">
        <f t="shared" si="123"/>
        <v>2411.4299999999998</v>
      </c>
      <c r="AZ370" s="280">
        <f t="shared" si="120"/>
        <v>2411.4299999999998</v>
      </c>
      <c r="BA370" s="280">
        <f t="shared" si="120"/>
        <v>2411.4299999999998</v>
      </c>
      <c r="BB370" s="280">
        <f t="shared" si="120"/>
        <v>2411.4299999999998</v>
      </c>
      <c r="BC370" s="280">
        <f t="shared" si="119"/>
        <v>2411.4299999999998</v>
      </c>
      <c r="BD370" s="280">
        <f t="shared" si="119"/>
        <v>2411.4299999999998</v>
      </c>
      <c r="BE370" s="280">
        <f t="shared" si="119"/>
        <v>2411.4299999999998</v>
      </c>
      <c r="BF370" s="280">
        <f t="shared" si="119"/>
        <v>2411.4299999999998</v>
      </c>
      <c r="BG370" s="280">
        <f t="shared" si="119"/>
        <v>2411.4299999999998</v>
      </c>
      <c r="BH370" s="280">
        <f t="shared" si="119"/>
        <v>2411.4299999999998</v>
      </c>
      <c r="BI370" s="280">
        <f t="shared" si="119"/>
        <v>2411.4299999999998</v>
      </c>
      <c r="BJ370" s="280">
        <f t="shared" si="119"/>
        <v>2411.4299999999998</v>
      </c>
      <c r="BK370" s="280">
        <f t="shared" si="119"/>
        <v>2411.4299999999998</v>
      </c>
      <c r="BL370" s="279">
        <f t="shared" si="105"/>
        <v>28937.16</v>
      </c>
    </row>
    <row r="371" spans="1:66" x14ac:dyDescent="0.25">
      <c r="A371" s="268" t="s">
        <v>387</v>
      </c>
      <c r="B371" s="175">
        <v>1.83E-2</v>
      </c>
      <c r="C371" s="175">
        <v>1.83E-2</v>
      </c>
      <c r="D371" s="272">
        <v>88771.16</v>
      </c>
      <c r="E371" s="272">
        <v>85878.19</v>
      </c>
      <c r="F371" s="272">
        <v>82985.22</v>
      </c>
      <c r="G371" s="272">
        <v>82985.22</v>
      </c>
      <c r="H371" s="272">
        <v>82985.22</v>
      </c>
      <c r="I371" s="272">
        <v>82985.22</v>
      </c>
      <c r="J371" s="272">
        <v>82985.22</v>
      </c>
      <c r="K371" s="272">
        <v>82985.22</v>
      </c>
      <c r="L371" s="272">
        <v>82985.22</v>
      </c>
      <c r="M371" s="272">
        <v>82985.22</v>
      </c>
      <c r="N371" s="272">
        <v>82985.22</v>
      </c>
      <c r="O371" s="272">
        <v>82985.22</v>
      </c>
      <c r="P371" s="272">
        <f t="shared" si="102"/>
        <v>1004501.5499999998</v>
      </c>
      <c r="Q371" s="272">
        <v>82985.22</v>
      </c>
      <c r="R371" s="272">
        <v>82985.22</v>
      </c>
      <c r="S371" s="272">
        <v>82985.22</v>
      </c>
      <c r="T371" s="272">
        <v>82985.22</v>
      </c>
      <c r="U371" s="272">
        <v>82985.22</v>
      </c>
      <c r="V371" s="272">
        <v>82985.22</v>
      </c>
      <c r="W371" s="272">
        <v>82985.22</v>
      </c>
      <c r="X371" s="272">
        <v>82985.22</v>
      </c>
      <c r="Y371" s="272">
        <v>82985.22</v>
      </c>
      <c r="Z371" s="272">
        <v>123489.18</v>
      </c>
      <c r="AA371" s="272">
        <v>163993.14000000001</v>
      </c>
      <c r="AB371" s="272">
        <v>163993.14000000001</v>
      </c>
      <c r="AC371" s="272">
        <v>163993.14000000001</v>
      </c>
      <c r="AD371" s="272">
        <v>163993.14000000001</v>
      </c>
      <c r="AE371" s="272">
        <v>163993.14000000001</v>
      </c>
      <c r="AF371" s="272">
        <v>163993.14000000001</v>
      </c>
      <c r="AG371" s="170">
        <f t="shared" si="103"/>
        <v>1522374.12</v>
      </c>
      <c r="AI371" s="279">
        <f t="shared" si="122"/>
        <v>135.38</v>
      </c>
      <c r="AJ371" s="279">
        <f t="shared" si="122"/>
        <v>130.96</v>
      </c>
      <c r="AK371" s="279">
        <f t="shared" si="122"/>
        <v>126.55</v>
      </c>
      <c r="AL371" s="279">
        <f t="shared" si="121"/>
        <v>126.55</v>
      </c>
      <c r="AM371" s="279">
        <f t="shared" si="121"/>
        <v>126.55</v>
      </c>
      <c r="AN371" s="279">
        <f t="shared" si="121"/>
        <v>126.55</v>
      </c>
      <c r="AO371" s="279">
        <f t="shared" si="121"/>
        <v>126.55</v>
      </c>
      <c r="AP371" s="279">
        <f t="shared" si="121"/>
        <v>126.55</v>
      </c>
      <c r="AQ371" s="279">
        <f t="shared" si="121"/>
        <v>126.55</v>
      </c>
      <c r="AR371" s="279">
        <f t="shared" si="109"/>
        <v>126.55</v>
      </c>
      <c r="AS371" s="279">
        <f t="shared" si="109"/>
        <v>126.55</v>
      </c>
      <c r="AT371" s="279">
        <f t="shared" si="109"/>
        <v>126.55</v>
      </c>
      <c r="AU371" s="280">
        <f t="shared" si="104"/>
        <v>1531.8399999999997</v>
      </c>
      <c r="AV371" s="280">
        <f t="shared" si="123"/>
        <v>126.55</v>
      </c>
      <c r="AW371" s="280">
        <f t="shared" si="123"/>
        <v>126.55</v>
      </c>
      <c r="AX371" s="280">
        <f t="shared" si="123"/>
        <v>126.55</v>
      </c>
      <c r="AY371" s="280">
        <f t="shared" si="123"/>
        <v>126.55</v>
      </c>
      <c r="AZ371" s="280">
        <f t="shared" si="120"/>
        <v>126.55</v>
      </c>
      <c r="BA371" s="280">
        <f t="shared" si="120"/>
        <v>126.55</v>
      </c>
      <c r="BB371" s="280">
        <f t="shared" si="120"/>
        <v>126.55</v>
      </c>
      <c r="BC371" s="280">
        <f t="shared" si="119"/>
        <v>126.55</v>
      </c>
      <c r="BD371" s="280">
        <f t="shared" si="119"/>
        <v>126.55</v>
      </c>
      <c r="BE371" s="280">
        <f t="shared" si="119"/>
        <v>188.32</v>
      </c>
      <c r="BF371" s="280">
        <f t="shared" si="119"/>
        <v>250.09</v>
      </c>
      <c r="BG371" s="280">
        <f t="shared" si="119"/>
        <v>250.09</v>
      </c>
      <c r="BH371" s="280">
        <f t="shared" si="119"/>
        <v>250.09</v>
      </c>
      <c r="BI371" s="280">
        <f t="shared" si="119"/>
        <v>250.09</v>
      </c>
      <c r="BJ371" s="280">
        <f t="shared" si="119"/>
        <v>250.09</v>
      </c>
      <c r="BK371" s="280">
        <f t="shared" si="119"/>
        <v>250.09</v>
      </c>
      <c r="BL371" s="279">
        <f t="shared" si="105"/>
        <v>2321.6099999999997</v>
      </c>
    </row>
    <row r="372" spans="1:66" x14ac:dyDescent="0.25">
      <c r="A372" s="268" t="s">
        <v>673</v>
      </c>
      <c r="B372" s="175">
        <v>1.9E-2</v>
      </c>
      <c r="C372" s="175">
        <v>1.9E-2</v>
      </c>
      <c r="D372" s="272">
        <v>0</v>
      </c>
      <c r="E372" s="272">
        <v>0</v>
      </c>
      <c r="F372" s="272">
        <v>0</v>
      </c>
      <c r="G372" s="272">
        <v>0</v>
      </c>
      <c r="H372" s="272">
        <v>0</v>
      </c>
      <c r="I372" s="272">
        <v>0</v>
      </c>
      <c r="J372" s="272">
        <v>0</v>
      </c>
      <c r="K372" s="272">
        <v>0</v>
      </c>
      <c r="L372" s="272">
        <v>0</v>
      </c>
      <c r="M372" s="272">
        <v>0</v>
      </c>
      <c r="N372" s="272">
        <v>0</v>
      </c>
      <c r="O372" s="272">
        <v>0</v>
      </c>
      <c r="P372" s="272">
        <f t="shared" si="102"/>
        <v>0</v>
      </c>
      <c r="Q372" s="272">
        <v>0</v>
      </c>
      <c r="R372" s="272">
        <v>0</v>
      </c>
      <c r="S372" s="272">
        <v>0</v>
      </c>
      <c r="T372" s="272">
        <v>0</v>
      </c>
      <c r="U372" s="272">
        <v>0</v>
      </c>
      <c r="V372" s="272">
        <v>0</v>
      </c>
      <c r="W372" s="272">
        <v>0</v>
      </c>
      <c r="X372" s="272">
        <v>0</v>
      </c>
      <c r="Y372" s="272">
        <v>0</v>
      </c>
      <c r="Z372" s="272">
        <v>0</v>
      </c>
      <c r="AA372" s="272">
        <v>0</v>
      </c>
      <c r="AB372" s="272">
        <v>0</v>
      </c>
      <c r="AC372" s="272">
        <v>0</v>
      </c>
      <c r="AD372" s="272">
        <v>0</v>
      </c>
      <c r="AE372" s="272">
        <v>0</v>
      </c>
      <c r="AF372" s="272">
        <v>0</v>
      </c>
      <c r="AG372" s="170">
        <f t="shared" si="103"/>
        <v>0</v>
      </c>
      <c r="AI372" s="279">
        <f t="shared" si="122"/>
        <v>0</v>
      </c>
      <c r="AJ372" s="279">
        <f t="shared" si="122"/>
        <v>0</v>
      </c>
      <c r="AK372" s="279">
        <f t="shared" si="122"/>
        <v>0</v>
      </c>
      <c r="AL372" s="279">
        <f t="shared" si="121"/>
        <v>0</v>
      </c>
      <c r="AM372" s="279">
        <f t="shared" si="121"/>
        <v>0</v>
      </c>
      <c r="AN372" s="279">
        <f t="shared" si="121"/>
        <v>0</v>
      </c>
      <c r="AO372" s="279">
        <f t="shared" si="121"/>
        <v>0</v>
      </c>
      <c r="AP372" s="279">
        <f t="shared" si="121"/>
        <v>0</v>
      </c>
      <c r="AQ372" s="279">
        <f t="shared" si="121"/>
        <v>0</v>
      </c>
      <c r="AR372" s="279">
        <f t="shared" si="109"/>
        <v>0</v>
      </c>
      <c r="AS372" s="279">
        <f t="shared" si="109"/>
        <v>0</v>
      </c>
      <c r="AT372" s="279">
        <f t="shared" si="109"/>
        <v>0</v>
      </c>
      <c r="AU372" s="280">
        <f t="shared" si="104"/>
        <v>0</v>
      </c>
      <c r="AV372" s="280">
        <f t="shared" si="123"/>
        <v>0</v>
      </c>
      <c r="AW372" s="280">
        <f t="shared" si="123"/>
        <v>0</v>
      </c>
      <c r="AX372" s="280">
        <f t="shared" si="123"/>
        <v>0</v>
      </c>
      <c r="AY372" s="280">
        <f t="shared" si="123"/>
        <v>0</v>
      </c>
      <c r="AZ372" s="280">
        <f t="shared" si="120"/>
        <v>0</v>
      </c>
      <c r="BA372" s="280">
        <f t="shared" si="120"/>
        <v>0</v>
      </c>
      <c r="BB372" s="280">
        <f t="shared" si="120"/>
        <v>0</v>
      </c>
      <c r="BC372" s="280">
        <f t="shared" si="119"/>
        <v>0</v>
      </c>
      <c r="BD372" s="280">
        <f t="shared" si="119"/>
        <v>0</v>
      </c>
      <c r="BE372" s="280">
        <f t="shared" si="119"/>
        <v>0</v>
      </c>
      <c r="BF372" s="280">
        <f t="shared" si="119"/>
        <v>0</v>
      </c>
      <c r="BG372" s="280">
        <f t="shared" si="119"/>
        <v>0</v>
      </c>
      <c r="BH372" s="280">
        <f t="shared" si="119"/>
        <v>0</v>
      </c>
      <c r="BI372" s="280">
        <f t="shared" si="119"/>
        <v>0</v>
      </c>
      <c r="BJ372" s="280">
        <f t="shared" si="119"/>
        <v>0</v>
      </c>
      <c r="BK372" s="280">
        <f t="shared" si="119"/>
        <v>0</v>
      </c>
      <c r="BL372" s="279">
        <f t="shared" si="105"/>
        <v>0</v>
      </c>
    </row>
    <row r="373" spans="1:66" x14ac:dyDescent="0.25">
      <c r="A373" s="268" t="s">
        <v>388</v>
      </c>
      <c r="B373" s="175">
        <v>1.9E-2</v>
      </c>
      <c r="C373" s="175">
        <v>1.9E-2</v>
      </c>
      <c r="D373" s="272">
        <v>262429957.19</v>
      </c>
      <c r="E373" s="272">
        <v>262406040.78</v>
      </c>
      <c r="F373" s="272">
        <v>262362240.28999999</v>
      </c>
      <c r="G373" s="272">
        <v>262175142.28</v>
      </c>
      <c r="H373" s="272">
        <v>264814127.03</v>
      </c>
      <c r="I373" s="272">
        <v>268147992.59999999</v>
      </c>
      <c r="J373" s="272">
        <v>289546696.79500002</v>
      </c>
      <c r="K373" s="272">
        <v>312007773.20000005</v>
      </c>
      <c r="L373" s="272">
        <v>315397708.85500002</v>
      </c>
      <c r="M373" s="272">
        <v>317484069.745</v>
      </c>
      <c r="N373" s="272">
        <v>317735806.06500006</v>
      </c>
      <c r="O373" s="272">
        <v>321586439.71500009</v>
      </c>
      <c r="P373" s="272">
        <f t="shared" si="102"/>
        <v>3456093994.5450001</v>
      </c>
      <c r="Q373" s="272">
        <v>325730092.42000008</v>
      </c>
      <c r="R373" s="272">
        <v>326226995.64500004</v>
      </c>
      <c r="S373" s="272">
        <v>327769479.94</v>
      </c>
      <c r="T373" s="272">
        <v>330389793.10000002</v>
      </c>
      <c r="U373" s="272">
        <v>331823080.13999999</v>
      </c>
      <c r="V373" s="272">
        <v>333073784.43000001</v>
      </c>
      <c r="W373" s="272">
        <v>335479293.16999996</v>
      </c>
      <c r="X373" s="272">
        <v>336772839.685</v>
      </c>
      <c r="Y373" s="272">
        <v>336984495.92500007</v>
      </c>
      <c r="Z373" s="272">
        <v>337258219.44999999</v>
      </c>
      <c r="AA373" s="272">
        <v>337321683.495</v>
      </c>
      <c r="AB373" s="272">
        <v>346950510.62</v>
      </c>
      <c r="AC373" s="272">
        <v>356677614.77999997</v>
      </c>
      <c r="AD373" s="272">
        <v>357000322.68000001</v>
      </c>
      <c r="AE373" s="272">
        <v>358387968.34499997</v>
      </c>
      <c r="AF373" s="272">
        <v>360137026.34500003</v>
      </c>
      <c r="AG373" s="170">
        <f t="shared" si="103"/>
        <v>4127866839.0649996</v>
      </c>
      <c r="AI373" s="279">
        <f t="shared" si="122"/>
        <v>415514.1</v>
      </c>
      <c r="AJ373" s="279">
        <f t="shared" si="122"/>
        <v>415476.23</v>
      </c>
      <c r="AK373" s="279">
        <f t="shared" si="122"/>
        <v>415406.88</v>
      </c>
      <c r="AL373" s="279">
        <f t="shared" si="121"/>
        <v>415110.64</v>
      </c>
      <c r="AM373" s="279">
        <f t="shared" si="121"/>
        <v>419289.03</v>
      </c>
      <c r="AN373" s="279">
        <f t="shared" si="121"/>
        <v>424567.65</v>
      </c>
      <c r="AO373" s="279">
        <f t="shared" si="121"/>
        <v>458448.94</v>
      </c>
      <c r="AP373" s="279">
        <f t="shared" si="121"/>
        <v>494012.31</v>
      </c>
      <c r="AQ373" s="279">
        <f t="shared" si="121"/>
        <v>499379.71</v>
      </c>
      <c r="AR373" s="279">
        <f t="shared" si="109"/>
        <v>502683.11</v>
      </c>
      <c r="AS373" s="279">
        <f t="shared" si="109"/>
        <v>503081.69</v>
      </c>
      <c r="AT373" s="279">
        <f t="shared" si="109"/>
        <v>509178.53</v>
      </c>
      <c r="AU373" s="280">
        <f t="shared" si="104"/>
        <v>5472148.8200000012</v>
      </c>
      <c r="AV373" s="280">
        <f t="shared" si="123"/>
        <v>515739.31</v>
      </c>
      <c r="AW373" s="280">
        <f t="shared" si="123"/>
        <v>516526.08000000002</v>
      </c>
      <c r="AX373" s="280">
        <f t="shared" si="123"/>
        <v>518968.34</v>
      </c>
      <c r="AY373" s="280">
        <f t="shared" si="123"/>
        <v>523117.17</v>
      </c>
      <c r="AZ373" s="280">
        <f t="shared" si="120"/>
        <v>525386.54</v>
      </c>
      <c r="BA373" s="280">
        <f t="shared" si="120"/>
        <v>527366.82999999996</v>
      </c>
      <c r="BB373" s="280">
        <f t="shared" si="120"/>
        <v>531175.55000000005</v>
      </c>
      <c r="BC373" s="280">
        <f t="shared" si="119"/>
        <v>533223.66</v>
      </c>
      <c r="BD373" s="280">
        <f t="shared" si="119"/>
        <v>533558.79</v>
      </c>
      <c r="BE373" s="280">
        <f t="shared" si="119"/>
        <v>533992.18000000005</v>
      </c>
      <c r="BF373" s="280">
        <f t="shared" si="119"/>
        <v>534092.67000000004</v>
      </c>
      <c r="BG373" s="280">
        <f t="shared" si="119"/>
        <v>549338.31000000006</v>
      </c>
      <c r="BH373" s="280">
        <f t="shared" si="119"/>
        <v>564739.56000000006</v>
      </c>
      <c r="BI373" s="280">
        <f t="shared" si="119"/>
        <v>565250.51</v>
      </c>
      <c r="BJ373" s="280">
        <f t="shared" si="119"/>
        <v>567447.62</v>
      </c>
      <c r="BK373" s="280">
        <f t="shared" si="119"/>
        <v>570216.95999999996</v>
      </c>
      <c r="BL373" s="279">
        <f t="shared" si="105"/>
        <v>6535789.1799999997</v>
      </c>
    </row>
    <row r="374" spans="1:66" x14ac:dyDescent="0.25">
      <c r="A374" s="268" t="s">
        <v>389</v>
      </c>
      <c r="B374" s="175">
        <v>1.9E-2</v>
      </c>
      <c r="C374" s="175">
        <v>1.9E-2</v>
      </c>
      <c r="D374" s="272">
        <v>22830849.739999998</v>
      </c>
      <c r="E374" s="272">
        <v>22830983.379999999</v>
      </c>
      <c r="F374" s="272">
        <v>22834151.550000001</v>
      </c>
      <c r="G374" s="272">
        <v>22849866.41</v>
      </c>
      <c r="H374" s="272">
        <v>22910511.300000001</v>
      </c>
      <c r="I374" s="272">
        <v>22953788.219999999</v>
      </c>
      <c r="J374" s="272">
        <v>22952135.109999999</v>
      </c>
      <c r="K374" s="272">
        <v>22952135.109999999</v>
      </c>
      <c r="L374" s="272">
        <v>22952135.109999999</v>
      </c>
      <c r="M374" s="272">
        <v>22952135.109999999</v>
      </c>
      <c r="N374" s="272">
        <v>22952135.109999999</v>
      </c>
      <c r="O374" s="272">
        <v>22952135.109999999</v>
      </c>
      <c r="P374" s="272">
        <f t="shared" si="102"/>
        <v>274922961.26000005</v>
      </c>
      <c r="Q374" s="272">
        <v>22952135.109999999</v>
      </c>
      <c r="R374" s="272">
        <v>22952135.109999999</v>
      </c>
      <c r="S374" s="272">
        <v>22952135.109999999</v>
      </c>
      <c r="T374" s="272">
        <v>22952135.109999999</v>
      </c>
      <c r="U374" s="272">
        <v>22952135.109999999</v>
      </c>
      <c r="V374" s="272">
        <v>22952135.109999999</v>
      </c>
      <c r="W374" s="272">
        <v>22952135.109999999</v>
      </c>
      <c r="X374" s="272">
        <v>22952135.109999999</v>
      </c>
      <c r="Y374" s="272">
        <v>22952135.109999999</v>
      </c>
      <c r="Z374" s="272">
        <v>22952135.109999999</v>
      </c>
      <c r="AA374" s="272">
        <v>22952135.109999999</v>
      </c>
      <c r="AB374" s="272">
        <v>22952135.109999999</v>
      </c>
      <c r="AC374" s="272">
        <v>22952135.109999999</v>
      </c>
      <c r="AD374" s="272">
        <v>22952135.109999999</v>
      </c>
      <c r="AE374" s="272">
        <v>22952135.109999999</v>
      </c>
      <c r="AF374" s="272">
        <v>22952135.109999999</v>
      </c>
      <c r="AG374" s="170">
        <f t="shared" si="103"/>
        <v>275425621.32000005</v>
      </c>
      <c r="AI374" s="279">
        <f t="shared" si="122"/>
        <v>36148.85</v>
      </c>
      <c r="AJ374" s="279">
        <f t="shared" si="122"/>
        <v>36149.06</v>
      </c>
      <c r="AK374" s="279">
        <f t="shared" si="122"/>
        <v>36154.07</v>
      </c>
      <c r="AL374" s="279">
        <f t="shared" si="121"/>
        <v>36178.959999999999</v>
      </c>
      <c r="AM374" s="279">
        <f t="shared" si="121"/>
        <v>36274.980000000003</v>
      </c>
      <c r="AN374" s="279">
        <f t="shared" si="121"/>
        <v>36343.5</v>
      </c>
      <c r="AO374" s="279">
        <f t="shared" si="121"/>
        <v>36340.879999999997</v>
      </c>
      <c r="AP374" s="279">
        <f t="shared" si="121"/>
        <v>36340.879999999997</v>
      </c>
      <c r="AQ374" s="279">
        <f t="shared" si="121"/>
        <v>36340.879999999997</v>
      </c>
      <c r="AR374" s="279">
        <f t="shared" si="109"/>
        <v>36340.879999999997</v>
      </c>
      <c r="AS374" s="279">
        <f t="shared" si="109"/>
        <v>36340.879999999997</v>
      </c>
      <c r="AT374" s="279">
        <f t="shared" si="109"/>
        <v>36340.879999999997</v>
      </c>
      <c r="AU374" s="280">
        <f t="shared" si="104"/>
        <v>435294.7</v>
      </c>
      <c r="AV374" s="280">
        <f t="shared" si="123"/>
        <v>36340.879999999997</v>
      </c>
      <c r="AW374" s="280">
        <f t="shared" si="123"/>
        <v>36340.879999999997</v>
      </c>
      <c r="AX374" s="280">
        <f t="shared" si="123"/>
        <v>36340.879999999997</v>
      </c>
      <c r="AY374" s="280">
        <f t="shared" si="123"/>
        <v>36340.879999999997</v>
      </c>
      <c r="AZ374" s="280">
        <f t="shared" si="120"/>
        <v>36340.879999999997</v>
      </c>
      <c r="BA374" s="280">
        <f t="shared" si="120"/>
        <v>36340.879999999997</v>
      </c>
      <c r="BB374" s="280">
        <f t="shared" si="120"/>
        <v>36340.879999999997</v>
      </c>
      <c r="BC374" s="280">
        <f t="shared" si="119"/>
        <v>36340.879999999997</v>
      </c>
      <c r="BD374" s="280">
        <f t="shared" si="119"/>
        <v>36340.879999999997</v>
      </c>
      <c r="BE374" s="280">
        <f t="shared" si="119"/>
        <v>36340.879999999997</v>
      </c>
      <c r="BF374" s="280">
        <f t="shared" si="119"/>
        <v>36340.879999999997</v>
      </c>
      <c r="BG374" s="280">
        <f t="shared" si="119"/>
        <v>36340.879999999997</v>
      </c>
      <c r="BH374" s="280">
        <f t="shared" si="119"/>
        <v>36340.879999999997</v>
      </c>
      <c r="BI374" s="280">
        <f t="shared" si="119"/>
        <v>36340.879999999997</v>
      </c>
      <c r="BJ374" s="280">
        <f t="shared" si="119"/>
        <v>36340.879999999997</v>
      </c>
      <c r="BK374" s="280">
        <f t="shared" si="119"/>
        <v>36340.879999999997</v>
      </c>
      <c r="BL374" s="279">
        <f t="shared" si="105"/>
        <v>436090.56</v>
      </c>
    </row>
    <row r="375" spans="1:66" x14ac:dyDescent="0.25">
      <c r="A375" s="268" t="s">
        <v>674</v>
      </c>
      <c r="B375" s="175">
        <v>1.67E-2</v>
      </c>
      <c r="C375" s="175">
        <v>1.67E-2</v>
      </c>
      <c r="D375" s="272">
        <v>0</v>
      </c>
      <c r="E375" s="272">
        <v>0</v>
      </c>
      <c r="F375" s="272">
        <v>0</v>
      </c>
      <c r="G375" s="272">
        <v>0</v>
      </c>
      <c r="H375" s="272">
        <v>0</v>
      </c>
      <c r="I375" s="272">
        <v>0</v>
      </c>
      <c r="J375" s="272">
        <v>0</v>
      </c>
      <c r="K375" s="272">
        <v>0</v>
      </c>
      <c r="L375" s="272">
        <v>0</v>
      </c>
      <c r="M375" s="272">
        <v>0</v>
      </c>
      <c r="N375" s="272">
        <v>0</v>
      </c>
      <c r="O375" s="272">
        <v>0</v>
      </c>
      <c r="P375" s="272">
        <f t="shared" si="102"/>
        <v>0</v>
      </c>
      <c r="Q375" s="272">
        <v>0</v>
      </c>
      <c r="R375" s="272">
        <v>0</v>
      </c>
      <c r="S375" s="272">
        <v>0</v>
      </c>
      <c r="T375" s="272">
        <v>0</v>
      </c>
      <c r="U375" s="272">
        <v>0</v>
      </c>
      <c r="V375" s="272">
        <v>0</v>
      </c>
      <c r="W375" s="272">
        <v>0</v>
      </c>
      <c r="X375" s="272">
        <v>0</v>
      </c>
      <c r="Y375" s="272">
        <v>0</v>
      </c>
      <c r="Z375" s="272">
        <v>0</v>
      </c>
      <c r="AA375" s="272">
        <v>0</v>
      </c>
      <c r="AB375" s="272">
        <v>0</v>
      </c>
      <c r="AC375" s="272">
        <v>0</v>
      </c>
      <c r="AD375" s="272">
        <v>0</v>
      </c>
      <c r="AE375" s="272">
        <v>0</v>
      </c>
      <c r="AF375" s="272">
        <v>0</v>
      </c>
      <c r="AG375" s="170">
        <f t="shared" si="103"/>
        <v>0</v>
      </c>
      <c r="AI375" s="279">
        <f t="shared" si="122"/>
        <v>0</v>
      </c>
      <c r="AJ375" s="279">
        <f t="shared" si="122"/>
        <v>0</v>
      </c>
      <c r="AK375" s="279">
        <f t="shared" si="122"/>
        <v>0</v>
      </c>
      <c r="AL375" s="279">
        <f t="shared" si="121"/>
        <v>0</v>
      </c>
      <c r="AM375" s="279">
        <f t="shared" si="121"/>
        <v>0</v>
      </c>
      <c r="AN375" s="279">
        <f t="shared" si="121"/>
        <v>0</v>
      </c>
      <c r="AO375" s="279">
        <f t="shared" si="121"/>
        <v>0</v>
      </c>
      <c r="AP375" s="279">
        <f t="shared" si="121"/>
        <v>0</v>
      </c>
      <c r="AQ375" s="279">
        <f t="shared" si="121"/>
        <v>0</v>
      </c>
      <c r="AR375" s="279">
        <f t="shared" si="109"/>
        <v>0</v>
      </c>
      <c r="AS375" s="279">
        <f t="shared" si="109"/>
        <v>0</v>
      </c>
      <c r="AT375" s="279">
        <f t="shared" si="109"/>
        <v>0</v>
      </c>
      <c r="AU375" s="280">
        <f t="shared" si="104"/>
        <v>0</v>
      </c>
      <c r="AV375" s="280">
        <f t="shared" si="123"/>
        <v>0</v>
      </c>
      <c r="AW375" s="280">
        <f t="shared" si="123"/>
        <v>0</v>
      </c>
      <c r="AX375" s="280">
        <f t="shared" si="123"/>
        <v>0</v>
      </c>
      <c r="AY375" s="280">
        <f t="shared" si="123"/>
        <v>0</v>
      </c>
      <c r="AZ375" s="280">
        <f t="shared" si="120"/>
        <v>0</v>
      </c>
      <c r="BA375" s="280">
        <f t="shared" si="120"/>
        <v>0</v>
      </c>
      <c r="BB375" s="280">
        <f t="shared" si="120"/>
        <v>0</v>
      </c>
      <c r="BC375" s="280">
        <f t="shared" si="119"/>
        <v>0</v>
      </c>
      <c r="BD375" s="280">
        <f t="shared" si="119"/>
        <v>0</v>
      </c>
      <c r="BE375" s="280">
        <f t="shared" si="119"/>
        <v>0</v>
      </c>
      <c r="BF375" s="280">
        <f t="shared" si="119"/>
        <v>0</v>
      </c>
      <c r="BG375" s="280">
        <f t="shared" si="119"/>
        <v>0</v>
      </c>
      <c r="BH375" s="280">
        <f t="shared" si="119"/>
        <v>0</v>
      </c>
      <c r="BI375" s="280">
        <f t="shared" si="119"/>
        <v>0</v>
      </c>
      <c r="BJ375" s="280">
        <f t="shared" si="119"/>
        <v>0</v>
      </c>
      <c r="BK375" s="280">
        <f t="shared" si="119"/>
        <v>0</v>
      </c>
      <c r="BL375" s="279">
        <f t="shared" si="105"/>
        <v>0</v>
      </c>
    </row>
    <row r="376" spans="1:66" x14ac:dyDescent="0.25">
      <c r="A376" s="268" t="s">
        <v>390</v>
      </c>
      <c r="B376" s="175">
        <v>0</v>
      </c>
      <c r="C376" s="175">
        <v>0</v>
      </c>
      <c r="D376" s="272">
        <v>2624070.4500000002</v>
      </c>
      <c r="E376" s="272">
        <v>2624070.4500000002</v>
      </c>
      <c r="F376" s="272">
        <v>2624070.4500000002</v>
      </c>
      <c r="G376" s="272">
        <v>2624070.4500000002</v>
      </c>
      <c r="H376" s="272">
        <v>2624070.4500000002</v>
      </c>
      <c r="I376" s="272">
        <v>2624070.4500000002</v>
      </c>
      <c r="J376" s="272">
        <v>2900080.585</v>
      </c>
      <c r="K376" s="272">
        <v>3167765.72</v>
      </c>
      <c r="L376" s="272">
        <v>3159440.72</v>
      </c>
      <c r="M376" s="272">
        <v>3159440.72</v>
      </c>
      <c r="N376" s="272">
        <v>3159440.72</v>
      </c>
      <c r="O376" s="272">
        <v>3159440.72</v>
      </c>
      <c r="P376" s="272">
        <f t="shared" si="102"/>
        <v>34450031.884999998</v>
      </c>
      <c r="Q376" s="272">
        <v>3159440.72</v>
      </c>
      <c r="R376" s="272">
        <v>3159440.72</v>
      </c>
      <c r="S376" s="272">
        <v>3159440.72</v>
      </c>
      <c r="T376" s="272">
        <v>3159440.72</v>
      </c>
      <c r="U376" s="272">
        <v>3159440.72</v>
      </c>
      <c r="V376" s="272">
        <v>3159440.72</v>
      </c>
      <c r="W376" s="272">
        <v>3159440.72</v>
      </c>
      <c r="X376" s="272">
        <v>3159440.72</v>
      </c>
      <c r="Y376" s="272">
        <v>3159440.72</v>
      </c>
      <c r="Z376" s="272">
        <v>3159440.72</v>
      </c>
      <c r="AA376" s="272">
        <v>3159440.72</v>
      </c>
      <c r="AB376" s="272">
        <v>3159440.72</v>
      </c>
      <c r="AC376" s="272">
        <v>3159440.72</v>
      </c>
      <c r="AD376" s="272">
        <v>3159440.72</v>
      </c>
      <c r="AE376" s="272">
        <v>3159440.72</v>
      </c>
      <c r="AF376" s="272">
        <v>3159440.72</v>
      </c>
      <c r="AG376" s="170">
        <f t="shared" si="103"/>
        <v>37913288.639999993</v>
      </c>
      <c r="AI376" s="279">
        <f t="shared" si="122"/>
        <v>0</v>
      </c>
      <c r="AJ376" s="279">
        <f t="shared" si="122"/>
        <v>0</v>
      </c>
      <c r="AK376" s="279">
        <f t="shared" si="122"/>
        <v>0</v>
      </c>
      <c r="AL376" s="279">
        <f t="shared" si="121"/>
        <v>0</v>
      </c>
      <c r="AM376" s="279">
        <f t="shared" si="121"/>
        <v>0</v>
      </c>
      <c r="AN376" s="279">
        <f t="shared" si="121"/>
        <v>0</v>
      </c>
      <c r="AO376" s="279">
        <f t="shared" si="121"/>
        <v>0</v>
      </c>
      <c r="AP376" s="279">
        <f t="shared" si="121"/>
        <v>0</v>
      </c>
      <c r="AQ376" s="279">
        <f t="shared" si="121"/>
        <v>0</v>
      </c>
      <c r="AR376" s="279">
        <f t="shared" si="109"/>
        <v>0</v>
      </c>
      <c r="AS376" s="279">
        <f t="shared" si="109"/>
        <v>0</v>
      </c>
      <c r="AT376" s="279">
        <f t="shared" si="109"/>
        <v>0</v>
      </c>
      <c r="AU376" s="280">
        <f t="shared" si="104"/>
        <v>0</v>
      </c>
      <c r="AV376" s="280">
        <f t="shared" si="123"/>
        <v>0</v>
      </c>
      <c r="AW376" s="280">
        <f t="shared" si="123"/>
        <v>0</v>
      </c>
      <c r="AX376" s="280">
        <f t="shared" si="123"/>
        <v>0</v>
      </c>
      <c r="AY376" s="280">
        <f t="shared" si="123"/>
        <v>0</v>
      </c>
      <c r="AZ376" s="280">
        <f t="shared" si="120"/>
        <v>0</v>
      </c>
      <c r="BA376" s="280">
        <f t="shared" si="120"/>
        <v>0</v>
      </c>
      <c r="BB376" s="280">
        <f t="shared" si="120"/>
        <v>0</v>
      </c>
      <c r="BC376" s="280">
        <f t="shared" si="119"/>
        <v>0</v>
      </c>
      <c r="BD376" s="280">
        <f t="shared" si="119"/>
        <v>0</v>
      </c>
      <c r="BE376" s="280">
        <f t="shared" si="119"/>
        <v>0</v>
      </c>
      <c r="BF376" s="280">
        <f t="shared" si="119"/>
        <v>0</v>
      </c>
      <c r="BG376" s="280">
        <f t="shared" si="119"/>
        <v>0</v>
      </c>
      <c r="BH376" s="280">
        <f t="shared" si="119"/>
        <v>0</v>
      </c>
      <c r="BI376" s="280">
        <f t="shared" si="119"/>
        <v>0</v>
      </c>
      <c r="BJ376" s="280">
        <f t="shared" si="119"/>
        <v>0</v>
      </c>
      <c r="BK376" s="280">
        <f t="shared" si="119"/>
        <v>0</v>
      </c>
      <c r="BL376" s="279">
        <f t="shared" si="105"/>
        <v>0</v>
      </c>
    </row>
    <row r="377" spans="1:66" x14ac:dyDescent="0.25">
      <c r="A377" s="268" t="s">
        <v>391</v>
      </c>
      <c r="B377" s="175">
        <v>1.6900000000000002E-2</v>
      </c>
      <c r="C377" s="175">
        <v>1.6900000000000002E-2</v>
      </c>
      <c r="D377" s="272">
        <v>70852012.849999994</v>
      </c>
      <c r="E377" s="272">
        <v>70852012.849999994</v>
      </c>
      <c r="F377" s="272">
        <v>70852012.849999994</v>
      </c>
      <c r="G377" s="272">
        <v>70852012.849999994</v>
      </c>
      <c r="H377" s="272">
        <v>70852012.849999994</v>
      </c>
      <c r="I377" s="272">
        <v>70852012.849999994</v>
      </c>
      <c r="J377" s="272">
        <v>70852012.849999994</v>
      </c>
      <c r="K377" s="272">
        <v>70852012.849999994</v>
      </c>
      <c r="L377" s="272">
        <v>70852012.849999994</v>
      </c>
      <c r="M377" s="272">
        <v>70852012.849999994</v>
      </c>
      <c r="N377" s="272">
        <v>70852012.849999994</v>
      </c>
      <c r="O377" s="272">
        <v>70852012.849999994</v>
      </c>
      <c r="P377" s="272">
        <f t="shared" si="102"/>
        <v>850224154.20000017</v>
      </c>
      <c r="Q377" s="272">
        <v>70852012.849999994</v>
      </c>
      <c r="R377" s="272">
        <v>70852012.849999994</v>
      </c>
      <c r="S377" s="272">
        <v>70852012.849999994</v>
      </c>
      <c r="T377" s="272">
        <v>70852012.849999994</v>
      </c>
      <c r="U377" s="272">
        <v>70852012.849999994</v>
      </c>
      <c r="V377" s="272">
        <v>70852012.849999994</v>
      </c>
      <c r="W377" s="272">
        <v>70852012.849999994</v>
      </c>
      <c r="X377" s="272">
        <v>70852012.849999994</v>
      </c>
      <c r="Y377" s="272">
        <v>70852012.849999994</v>
      </c>
      <c r="Z377" s="272">
        <v>70852012.849999994</v>
      </c>
      <c r="AA377" s="272">
        <v>70852012.849999994</v>
      </c>
      <c r="AB377" s="272">
        <v>70852012.849999994</v>
      </c>
      <c r="AC377" s="272">
        <v>70852012.849999994</v>
      </c>
      <c r="AD377" s="272">
        <v>70852012.849999994</v>
      </c>
      <c r="AE377" s="272">
        <v>70852012.849999994</v>
      </c>
      <c r="AF377" s="272">
        <v>70852012.849999994</v>
      </c>
      <c r="AG377" s="170">
        <f t="shared" si="103"/>
        <v>850224154.20000017</v>
      </c>
      <c r="AI377" s="279">
        <f t="shared" si="122"/>
        <v>99783.25</v>
      </c>
      <c r="AJ377" s="279">
        <f t="shared" si="122"/>
        <v>99783.25</v>
      </c>
      <c r="AK377" s="279">
        <f t="shared" si="122"/>
        <v>99783.25</v>
      </c>
      <c r="AL377" s="279">
        <f t="shared" si="121"/>
        <v>99783.25</v>
      </c>
      <c r="AM377" s="279">
        <f t="shared" si="121"/>
        <v>99783.25</v>
      </c>
      <c r="AN377" s="279">
        <f t="shared" si="121"/>
        <v>99783.25</v>
      </c>
      <c r="AO377" s="279">
        <f t="shared" si="121"/>
        <v>99783.25</v>
      </c>
      <c r="AP377" s="279">
        <f t="shared" si="121"/>
        <v>99783.25</v>
      </c>
      <c r="AQ377" s="279">
        <f t="shared" si="121"/>
        <v>99783.25</v>
      </c>
      <c r="AR377" s="279">
        <f t="shared" si="109"/>
        <v>99783.25</v>
      </c>
      <c r="AS377" s="279">
        <f t="shared" si="109"/>
        <v>99783.25</v>
      </c>
      <c r="AT377" s="279">
        <f t="shared" si="109"/>
        <v>99783.25</v>
      </c>
      <c r="AU377" s="280">
        <f t="shared" si="104"/>
        <v>1197399</v>
      </c>
      <c r="AV377" s="280">
        <f t="shared" si="123"/>
        <v>99783.25</v>
      </c>
      <c r="AW377" s="280">
        <f t="shared" si="123"/>
        <v>99783.25</v>
      </c>
      <c r="AX377" s="280">
        <f t="shared" si="123"/>
        <v>99783.25</v>
      </c>
      <c r="AY377" s="280">
        <f t="shared" si="123"/>
        <v>99783.25</v>
      </c>
      <c r="AZ377" s="280">
        <f t="shared" si="120"/>
        <v>99783.25</v>
      </c>
      <c r="BA377" s="280">
        <f t="shared" si="120"/>
        <v>99783.25</v>
      </c>
      <c r="BB377" s="280">
        <f t="shared" si="120"/>
        <v>99783.25</v>
      </c>
      <c r="BC377" s="280">
        <f t="shared" si="119"/>
        <v>99783.25</v>
      </c>
      <c r="BD377" s="280">
        <f t="shared" si="119"/>
        <v>99783.25</v>
      </c>
      <c r="BE377" s="280">
        <f t="shared" si="119"/>
        <v>99783.25</v>
      </c>
      <c r="BF377" s="280">
        <f t="shared" si="119"/>
        <v>99783.25</v>
      </c>
      <c r="BG377" s="280">
        <f t="shared" si="119"/>
        <v>99783.25</v>
      </c>
      <c r="BH377" s="280">
        <f t="shared" si="119"/>
        <v>99783.25</v>
      </c>
      <c r="BI377" s="280">
        <f t="shared" si="119"/>
        <v>99783.25</v>
      </c>
      <c r="BJ377" s="280">
        <f t="shared" si="119"/>
        <v>99783.25</v>
      </c>
      <c r="BK377" s="280">
        <f t="shared" si="119"/>
        <v>99783.25</v>
      </c>
      <c r="BL377" s="279">
        <f t="shared" si="105"/>
        <v>1197399</v>
      </c>
    </row>
    <row r="378" spans="1:66" x14ac:dyDescent="0.25">
      <c r="A378" s="268" t="s">
        <v>675</v>
      </c>
      <c r="B378" s="175">
        <v>1.6900000000000002E-2</v>
      </c>
      <c r="C378" s="175">
        <v>1.6900000000000002E-2</v>
      </c>
      <c r="D378" s="272">
        <v>0</v>
      </c>
      <c r="E378" s="272">
        <v>0</v>
      </c>
      <c r="F378" s="272">
        <v>0</v>
      </c>
      <c r="G378" s="272">
        <v>0</v>
      </c>
      <c r="H378" s="272">
        <v>0</v>
      </c>
      <c r="I378" s="272">
        <v>0</v>
      </c>
      <c r="J378" s="272">
        <v>0</v>
      </c>
      <c r="K378" s="272">
        <v>0</v>
      </c>
      <c r="L378" s="272">
        <v>0</v>
      </c>
      <c r="M378" s="272">
        <v>0</v>
      </c>
      <c r="N378" s="272">
        <v>0</v>
      </c>
      <c r="O378" s="272">
        <v>0</v>
      </c>
      <c r="P378" s="272">
        <f t="shared" si="102"/>
        <v>0</v>
      </c>
      <c r="Q378" s="272">
        <v>0</v>
      </c>
      <c r="R378" s="272">
        <v>0</v>
      </c>
      <c r="S378" s="272">
        <v>0</v>
      </c>
      <c r="T378" s="272">
        <v>0</v>
      </c>
      <c r="U378" s="272">
        <v>0</v>
      </c>
      <c r="V378" s="272">
        <v>0</v>
      </c>
      <c r="W378" s="272">
        <v>0</v>
      </c>
      <c r="X378" s="272">
        <v>0</v>
      </c>
      <c r="Y378" s="272">
        <v>0</v>
      </c>
      <c r="Z378" s="272">
        <v>0</v>
      </c>
      <c r="AA378" s="272">
        <v>0</v>
      </c>
      <c r="AB378" s="272">
        <v>0</v>
      </c>
      <c r="AC378" s="272">
        <v>0</v>
      </c>
      <c r="AD378" s="272">
        <v>0</v>
      </c>
      <c r="AE378" s="272">
        <v>0</v>
      </c>
      <c r="AF378" s="272">
        <v>0</v>
      </c>
      <c r="AG378" s="170">
        <f t="shared" si="103"/>
        <v>0</v>
      </c>
      <c r="AI378" s="279">
        <f t="shared" si="122"/>
        <v>0</v>
      </c>
      <c r="AJ378" s="279">
        <f t="shared" si="122"/>
        <v>0</v>
      </c>
      <c r="AK378" s="279">
        <f t="shared" si="122"/>
        <v>0</v>
      </c>
      <c r="AL378" s="279">
        <f t="shared" si="121"/>
        <v>0</v>
      </c>
      <c r="AM378" s="279">
        <f t="shared" si="121"/>
        <v>0</v>
      </c>
      <c r="AN378" s="279">
        <f t="shared" si="121"/>
        <v>0</v>
      </c>
      <c r="AO378" s="279">
        <f t="shared" si="121"/>
        <v>0</v>
      </c>
      <c r="AP378" s="279">
        <f t="shared" si="121"/>
        <v>0</v>
      </c>
      <c r="AQ378" s="279">
        <f t="shared" si="121"/>
        <v>0</v>
      </c>
      <c r="AR378" s="279">
        <f t="shared" si="109"/>
        <v>0</v>
      </c>
      <c r="AS378" s="279">
        <f t="shared" si="109"/>
        <v>0</v>
      </c>
      <c r="AT378" s="279">
        <f t="shared" si="109"/>
        <v>0</v>
      </c>
      <c r="AU378" s="280">
        <f t="shared" si="104"/>
        <v>0</v>
      </c>
      <c r="AV378" s="280">
        <f t="shared" si="123"/>
        <v>0</v>
      </c>
      <c r="AW378" s="280">
        <f t="shared" si="123"/>
        <v>0</v>
      </c>
      <c r="AX378" s="280">
        <f t="shared" si="123"/>
        <v>0</v>
      </c>
      <c r="AY378" s="280">
        <f t="shared" si="123"/>
        <v>0</v>
      </c>
      <c r="AZ378" s="280">
        <f t="shared" si="120"/>
        <v>0</v>
      </c>
      <c r="BA378" s="280">
        <f t="shared" si="120"/>
        <v>0</v>
      </c>
      <c r="BB378" s="280">
        <f t="shared" si="120"/>
        <v>0</v>
      </c>
      <c r="BC378" s="280">
        <f t="shared" si="119"/>
        <v>0</v>
      </c>
      <c r="BD378" s="280">
        <f t="shared" si="119"/>
        <v>0</v>
      </c>
      <c r="BE378" s="280">
        <f t="shared" si="119"/>
        <v>0</v>
      </c>
      <c r="BF378" s="280">
        <f t="shared" si="119"/>
        <v>0</v>
      </c>
      <c r="BG378" s="280">
        <f t="shared" si="119"/>
        <v>0</v>
      </c>
      <c r="BH378" s="280">
        <f t="shared" si="119"/>
        <v>0</v>
      </c>
      <c r="BI378" s="280">
        <f t="shared" si="119"/>
        <v>0</v>
      </c>
      <c r="BJ378" s="280">
        <f t="shared" si="119"/>
        <v>0</v>
      </c>
      <c r="BK378" s="280">
        <f t="shared" si="119"/>
        <v>0</v>
      </c>
      <c r="BL378" s="279">
        <f t="shared" si="105"/>
        <v>0</v>
      </c>
      <c r="BN378" s="279">
        <f>BL378</f>
        <v>0</v>
      </c>
    </row>
    <row r="379" spans="1:66" x14ac:dyDescent="0.25">
      <c r="A379" s="268" t="s">
        <v>392</v>
      </c>
      <c r="B379" s="175">
        <v>1.6900000000000002E-2</v>
      </c>
      <c r="C379" s="175">
        <v>1.6900000000000002E-2</v>
      </c>
      <c r="D379" s="272">
        <v>7181081.2999999998</v>
      </c>
      <c r="E379" s="272">
        <v>7181081.2999999998</v>
      </c>
      <c r="F379" s="272">
        <v>7181081.2999999998</v>
      </c>
      <c r="G379" s="272">
        <v>7181081.2999999998</v>
      </c>
      <c r="H379" s="272">
        <v>7181081.2999999998</v>
      </c>
      <c r="I379" s="272">
        <v>7181081.2999999998</v>
      </c>
      <c r="J379" s="272">
        <v>7181081.2999999998</v>
      </c>
      <c r="K379" s="272">
        <v>7181081.2999999998</v>
      </c>
      <c r="L379" s="272">
        <v>7181081.2999999998</v>
      </c>
      <c r="M379" s="272">
        <v>7181081.2999999998</v>
      </c>
      <c r="N379" s="272">
        <v>7181081.2999999998</v>
      </c>
      <c r="O379" s="272">
        <v>7181081.2999999998</v>
      </c>
      <c r="P379" s="272">
        <f t="shared" si="102"/>
        <v>86172975.599999979</v>
      </c>
      <c r="Q379" s="272">
        <v>7181081.2999999998</v>
      </c>
      <c r="R379" s="272">
        <v>7181081.2999999998</v>
      </c>
      <c r="S379" s="272">
        <v>7181081.2999999998</v>
      </c>
      <c r="T379" s="272">
        <v>7181081.2999999998</v>
      </c>
      <c r="U379" s="272">
        <v>7181081.2999999998</v>
      </c>
      <c r="V379" s="272">
        <v>7181081.2999999998</v>
      </c>
      <c r="W379" s="272">
        <v>7181081.2999999998</v>
      </c>
      <c r="X379" s="272">
        <v>7181081.2999999998</v>
      </c>
      <c r="Y379" s="272">
        <v>7181081.2999999998</v>
      </c>
      <c r="Z379" s="272">
        <v>7181081.2999999998</v>
      </c>
      <c r="AA379" s="272">
        <v>7181081.2999999998</v>
      </c>
      <c r="AB379" s="272">
        <v>7181081.2999999998</v>
      </c>
      <c r="AC379" s="272">
        <v>7181081.2999999998</v>
      </c>
      <c r="AD379" s="272">
        <v>7181081.2999999998</v>
      </c>
      <c r="AE379" s="272">
        <v>7181081.2999999998</v>
      </c>
      <c r="AF379" s="272">
        <v>7181081.2999999998</v>
      </c>
      <c r="AG379" s="170">
        <f t="shared" si="103"/>
        <v>86172975.599999979</v>
      </c>
      <c r="AI379" s="279">
        <f t="shared" si="122"/>
        <v>10113.36</v>
      </c>
      <c r="AJ379" s="279">
        <f t="shared" si="122"/>
        <v>10113.36</v>
      </c>
      <c r="AK379" s="279">
        <f t="shared" si="122"/>
        <v>10113.36</v>
      </c>
      <c r="AL379" s="279">
        <f t="shared" si="121"/>
        <v>10113.36</v>
      </c>
      <c r="AM379" s="279">
        <f t="shared" si="121"/>
        <v>10113.36</v>
      </c>
      <c r="AN379" s="279">
        <f t="shared" si="121"/>
        <v>10113.36</v>
      </c>
      <c r="AO379" s="279">
        <f t="shared" si="121"/>
        <v>10113.36</v>
      </c>
      <c r="AP379" s="279">
        <f t="shared" si="121"/>
        <v>10113.36</v>
      </c>
      <c r="AQ379" s="279">
        <f t="shared" si="121"/>
        <v>10113.36</v>
      </c>
      <c r="AR379" s="279">
        <f t="shared" si="109"/>
        <v>10113.36</v>
      </c>
      <c r="AS379" s="279">
        <f t="shared" si="109"/>
        <v>10113.36</v>
      </c>
      <c r="AT379" s="279">
        <f t="shared" si="109"/>
        <v>10113.36</v>
      </c>
      <c r="AU379" s="280">
        <f t="shared" si="104"/>
        <v>121360.32000000001</v>
      </c>
      <c r="AV379" s="280">
        <f t="shared" si="123"/>
        <v>10113.36</v>
      </c>
      <c r="AW379" s="280">
        <f t="shared" si="123"/>
        <v>10113.36</v>
      </c>
      <c r="AX379" s="280">
        <f t="shared" si="123"/>
        <v>10113.36</v>
      </c>
      <c r="AY379" s="280">
        <f t="shared" si="123"/>
        <v>10113.36</v>
      </c>
      <c r="AZ379" s="280">
        <f t="shared" si="120"/>
        <v>10113.36</v>
      </c>
      <c r="BA379" s="280">
        <f t="shared" si="120"/>
        <v>10113.36</v>
      </c>
      <c r="BB379" s="280">
        <f t="shared" si="120"/>
        <v>10113.36</v>
      </c>
      <c r="BC379" s="280">
        <f t="shared" si="119"/>
        <v>10113.36</v>
      </c>
      <c r="BD379" s="280">
        <f t="shared" si="119"/>
        <v>10113.36</v>
      </c>
      <c r="BE379" s="280">
        <f t="shared" si="119"/>
        <v>10113.36</v>
      </c>
      <c r="BF379" s="280">
        <f t="shared" si="119"/>
        <v>10113.36</v>
      </c>
      <c r="BG379" s="280">
        <f t="shared" si="119"/>
        <v>10113.36</v>
      </c>
      <c r="BH379" s="280">
        <f t="shared" si="119"/>
        <v>10113.36</v>
      </c>
      <c r="BI379" s="280">
        <f t="shared" si="119"/>
        <v>10113.36</v>
      </c>
      <c r="BJ379" s="280">
        <f t="shared" si="119"/>
        <v>10113.36</v>
      </c>
      <c r="BK379" s="280">
        <f t="shared" si="119"/>
        <v>10113.36</v>
      </c>
      <c r="BL379" s="279">
        <f t="shared" si="105"/>
        <v>121360.32000000001</v>
      </c>
    </row>
    <row r="380" spans="1:66" x14ac:dyDescent="0.25">
      <c r="A380" s="268" t="s">
        <v>676</v>
      </c>
      <c r="B380" s="175">
        <v>2.93E-2</v>
      </c>
      <c r="C380" s="175">
        <v>2.93E-2</v>
      </c>
      <c r="D380" s="272">
        <v>0</v>
      </c>
      <c r="E380" s="272">
        <v>0</v>
      </c>
      <c r="F380" s="272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272">
        <v>0</v>
      </c>
      <c r="N380" s="272">
        <v>0</v>
      </c>
      <c r="O380" s="272">
        <v>0</v>
      </c>
      <c r="P380" s="272">
        <f t="shared" si="102"/>
        <v>0</v>
      </c>
      <c r="Q380" s="272">
        <v>0</v>
      </c>
      <c r="R380" s="272">
        <v>0</v>
      </c>
      <c r="S380" s="272">
        <v>0</v>
      </c>
      <c r="T380" s="272">
        <v>0</v>
      </c>
      <c r="U380" s="272">
        <v>0</v>
      </c>
      <c r="V380" s="272">
        <v>0</v>
      </c>
      <c r="W380" s="272">
        <v>0</v>
      </c>
      <c r="X380" s="272">
        <v>0</v>
      </c>
      <c r="Y380" s="272">
        <v>0</v>
      </c>
      <c r="Z380" s="272">
        <v>0</v>
      </c>
      <c r="AA380" s="272">
        <v>0</v>
      </c>
      <c r="AB380" s="272">
        <v>0</v>
      </c>
      <c r="AC380" s="272">
        <v>0</v>
      </c>
      <c r="AD380" s="272">
        <v>0</v>
      </c>
      <c r="AE380" s="272">
        <v>0</v>
      </c>
      <c r="AF380" s="272">
        <v>0</v>
      </c>
      <c r="AG380" s="170">
        <f t="shared" si="103"/>
        <v>0</v>
      </c>
      <c r="AI380" s="279">
        <f t="shared" si="122"/>
        <v>0</v>
      </c>
      <c r="AJ380" s="279">
        <f t="shared" si="122"/>
        <v>0</v>
      </c>
      <c r="AK380" s="279">
        <f t="shared" si="122"/>
        <v>0</v>
      </c>
      <c r="AL380" s="279">
        <f t="shared" si="121"/>
        <v>0</v>
      </c>
      <c r="AM380" s="279">
        <f t="shared" si="121"/>
        <v>0</v>
      </c>
      <c r="AN380" s="279">
        <f t="shared" si="121"/>
        <v>0</v>
      </c>
      <c r="AO380" s="279">
        <f t="shared" si="121"/>
        <v>0</v>
      </c>
      <c r="AP380" s="279">
        <f t="shared" si="121"/>
        <v>0</v>
      </c>
      <c r="AQ380" s="279">
        <f t="shared" si="121"/>
        <v>0</v>
      </c>
      <c r="AR380" s="279">
        <f t="shared" si="109"/>
        <v>0</v>
      </c>
      <c r="AS380" s="279">
        <f t="shared" si="109"/>
        <v>0</v>
      </c>
      <c r="AT380" s="279">
        <f t="shared" si="109"/>
        <v>0</v>
      </c>
      <c r="AU380" s="280">
        <f t="shared" si="104"/>
        <v>0</v>
      </c>
      <c r="AV380" s="280">
        <f t="shared" si="123"/>
        <v>0</v>
      </c>
      <c r="AW380" s="280">
        <f t="shared" si="123"/>
        <v>0</v>
      </c>
      <c r="AX380" s="280">
        <f t="shared" si="123"/>
        <v>0</v>
      </c>
      <c r="AY380" s="280">
        <f t="shared" si="123"/>
        <v>0</v>
      </c>
      <c r="AZ380" s="280">
        <f t="shared" si="120"/>
        <v>0</v>
      </c>
      <c r="BA380" s="280">
        <f t="shared" si="120"/>
        <v>0</v>
      </c>
      <c r="BB380" s="280">
        <f t="shared" si="120"/>
        <v>0</v>
      </c>
      <c r="BC380" s="280">
        <f t="shared" si="119"/>
        <v>0</v>
      </c>
      <c r="BD380" s="280">
        <f t="shared" si="119"/>
        <v>0</v>
      </c>
      <c r="BE380" s="280">
        <f t="shared" si="119"/>
        <v>0</v>
      </c>
      <c r="BF380" s="280">
        <f t="shared" si="119"/>
        <v>0</v>
      </c>
      <c r="BG380" s="280">
        <f t="shared" si="119"/>
        <v>0</v>
      </c>
      <c r="BH380" s="280">
        <f t="shared" si="119"/>
        <v>0</v>
      </c>
      <c r="BI380" s="280">
        <f t="shared" si="119"/>
        <v>0</v>
      </c>
      <c r="BJ380" s="280">
        <f t="shared" si="119"/>
        <v>0</v>
      </c>
      <c r="BK380" s="280">
        <f t="shared" si="119"/>
        <v>0</v>
      </c>
      <c r="BL380" s="279">
        <f t="shared" si="105"/>
        <v>0</v>
      </c>
    </row>
    <row r="381" spans="1:66" x14ac:dyDescent="0.25">
      <c r="A381" s="268" t="s">
        <v>393</v>
      </c>
      <c r="B381" s="175">
        <v>2.93E-2</v>
      </c>
      <c r="C381" s="175">
        <v>2.93E-2</v>
      </c>
      <c r="D381" s="272">
        <v>293919867.23000002</v>
      </c>
      <c r="E381" s="272">
        <v>294808447.60000002</v>
      </c>
      <c r="F381" s="272">
        <v>297364203.95999998</v>
      </c>
      <c r="G381" s="272">
        <v>300085301.01999998</v>
      </c>
      <c r="H381" s="272">
        <v>302738034.19</v>
      </c>
      <c r="I381" s="272">
        <v>306826588.69</v>
      </c>
      <c r="J381" s="272">
        <v>320110157.48000002</v>
      </c>
      <c r="K381" s="272">
        <v>336235950.59500003</v>
      </c>
      <c r="L381" s="272">
        <v>346884668.39000005</v>
      </c>
      <c r="M381" s="272">
        <v>354342045.85500002</v>
      </c>
      <c r="N381" s="272">
        <v>358526414.91000003</v>
      </c>
      <c r="O381" s="272">
        <v>370475090.565</v>
      </c>
      <c r="P381" s="272">
        <f t="shared" si="102"/>
        <v>3882316770.4850001</v>
      </c>
      <c r="Q381" s="272">
        <v>380136200.72000003</v>
      </c>
      <c r="R381" s="272">
        <v>380365412.02500004</v>
      </c>
      <c r="S381" s="272">
        <v>383257143.97500002</v>
      </c>
      <c r="T381" s="272">
        <v>388459717.37000006</v>
      </c>
      <c r="U381" s="272">
        <v>394007773.53000003</v>
      </c>
      <c r="V381" s="272">
        <v>398739629.84000003</v>
      </c>
      <c r="W381" s="272">
        <v>402402410.59499997</v>
      </c>
      <c r="X381" s="272">
        <v>406063836.20499998</v>
      </c>
      <c r="Y381" s="272">
        <v>409074867.09500003</v>
      </c>
      <c r="Z381" s="272">
        <v>412307904.48999995</v>
      </c>
      <c r="AA381" s="272">
        <v>415399751.33499992</v>
      </c>
      <c r="AB381" s="272">
        <v>429368047.59499997</v>
      </c>
      <c r="AC381" s="272">
        <v>442052722.16499996</v>
      </c>
      <c r="AD381" s="272">
        <v>444340625.85000002</v>
      </c>
      <c r="AE381" s="272">
        <v>446900511.55499995</v>
      </c>
      <c r="AF381" s="272">
        <v>449501560.56</v>
      </c>
      <c r="AG381" s="170">
        <f t="shared" si="103"/>
        <v>5050159640.8150005</v>
      </c>
      <c r="AI381" s="279">
        <f t="shared" si="122"/>
        <v>717654.34</v>
      </c>
      <c r="AJ381" s="279">
        <f t="shared" si="122"/>
        <v>719823.96</v>
      </c>
      <c r="AK381" s="279">
        <f t="shared" si="122"/>
        <v>726064.26</v>
      </c>
      <c r="AL381" s="279">
        <f t="shared" si="121"/>
        <v>732708.28</v>
      </c>
      <c r="AM381" s="279">
        <f t="shared" si="121"/>
        <v>739185.37</v>
      </c>
      <c r="AN381" s="279">
        <f t="shared" si="121"/>
        <v>749168.25</v>
      </c>
      <c r="AO381" s="279">
        <f t="shared" si="121"/>
        <v>781602.3</v>
      </c>
      <c r="AP381" s="279">
        <f t="shared" si="121"/>
        <v>820976.11</v>
      </c>
      <c r="AQ381" s="279">
        <f t="shared" si="121"/>
        <v>846976.73</v>
      </c>
      <c r="AR381" s="279">
        <f t="shared" si="109"/>
        <v>865185.16</v>
      </c>
      <c r="AS381" s="279">
        <f t="shared" si="109"/>
        <v>875402</v>
      </c>
      <c r="AT381" s="279">
        <f t="shared" si="109"/>
        <v>904576.68</v>
      </c>
      <c r="AU381" s="280">
        <f t="shared" si="104"/>
        <v>9479323.4399999995</v>
      </c>
      <c r="AV381" s="280">
        <f t="shared" si="123"/>
        <v>928165.89</v>
      </c>
      <c r="AW381" s="280">
        <f t="shared" si="123"/>
        <v>928725.55</v>
      </c>
      <c r="AX381" s="280">
        <f t="shared" si="123"/>
        <v>935786.19</v>
      </c>
      <c r="AY381" s="280">
        <f t="shared" si="123"/>
        <v>948489.14</v>
      </c>
      <c r="AZ381" s="280">
        <f t="shared" si="120"/>
        <v>962035.65</v>
      </c>
      <c r="BA381" s="280">
        <f t="shared" si="120"/>
        <v>973589.26</v>
      </c>
      <c r="BB381" s="280">
        <f t="shared" si="120"/>
        <v>982532.55</v>
      </c>
      <c r="BC381" s="280">
        <f t="shared" si="119"/>
        <v>991472.53</v>
      </c>
      <c r="BD381" s="280">
        <f t="shared" si="119"/>
        <v>998824.47</v>
      </c>
      <c r="BE381" s="280">
        <f t="shared" si="119"/>
        <v>1006718.47</v>
      </c>
      <c r="BF381" s="280">
        <f t="shared" si="119"/>
        <v>1014267.73</v>
      </c>
      <c r="BG381" s="280">
        <f t="shared" si="119"/>
        <v>1048373.65</v>
      </c>
      <c r="BH381" s="280">
        <f t="shared" si="119"/>
        <v>1079345.3999999999</v>
      </c>
      <c r="BI381" s="280">
        <f t="shared" si="119"/>
        <v>1084931.69</v>
      </c>
      <c r="BJ381" s="280">
        <f t="shared" si="119"/>
        <v>1091182.0800000001</v>
      </c>
      <c r="BK381" s="280">
        <f t="shared" si="119"/>
        <v>1097532.98</v>
      </c>
      <c r="BL381" s="279">
        <f t="shared" si="105"/>
        <v>12330806.460000001</v>
      </c>
    </row>
    <row r="382" spans="1:66" x14ac:dyDescent="0.25">
      <c r="A382" s="268" t="s">
        <v>677</v>
      </c>
      <c r="B382" s="175">
        <v>2.93E-2</v>
      </c>
      <c r="C382" s="175">
        <v>2.93E-2</v>
      </c>
      <c r="D382" s="272">
        <v>0</v>
      </c>
      <c r="E382" s="272">
        <v>0</v>
      </c>
      <c r="F382" s="272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272">
        <v>0</v>
      </c>
      <c r="P382" s="272">
        <f t="shared" si="102"/>
        <v>0</v>
      </c>
      <c r="Q382" s="272">
        <v>0</v>
      </c>
      <c r="R382" s="272">
        <v>0</v>
      </c>
      <c r="S382" s="272">
        <v>0</v>
      </c>
      <c r="T382" s="272">
        <v>0</v>
      </c>
      <c r="U382" s="272">
        <v>0</v>
      </c>
      <c r="V382" s="272">
        <v>0</v>
      </c>
      <c r="W382" s="272">
        <v>0</v>
      </c>
      <c r="X382" s="272">
        <v>0</v>
      </c>
      <c r="Y382" s="272">
        <v>0</v>
      </c>
      <c r="Z382" s="272">
        <v>0</v>
      </c>
      <c r="AA382" s="272">
        <v>0</v>
      </c>
      <c r="AB382" s="272">
        <v>0</v>
      </c>
      <c r="AC382" s="272">
        <v>0</v>
      </c>
      <c r="AD382" s="272">
        <v>0</v>
      </c>
      <c r="AE382" s="272">
        <v>0</v>
      </c>
      <c r="AF382" s="272">
        <v>0</v>
      </c>
      <c r="AG382" s="170">
        <f t="shared" si="103"/>
        <v>0</v>
      </c>
      <c r="AI382" s="279">
        <f t="shared" si="122"/>
        <v>0</v>
      </c>
      <c r="AJ382" s="279">
        <f t="shared" si="122"/>
        <v>0</v>
      </c>
      <c r="AK382" s="279">
        <f t="shared" si="122"/>
        <v>0</v>
      </c>
      <c r="AL382" s="279">
        <f t="shared" si="121"/>
        <v>0</v>
      </c>
      <c r="AM382" s="279">
        <f t="shared" si="121"/>
        <v>0</v>
      </c>
      <c r="AN382" s="279">
        <f t="shared" si="121"/>
        <v>0</v>
      </c>
      <c r="AO382" s="279">
        <f t="shared" si="121"/>
        <v>0</v>
      </c>
      <c r="AP382" s="279">
        <f t="shared" si="121"/>
        <v>0</v>
      </c>
      <c r="AQ382" s="279">
        <f t="shared" si="121"/>
        <v>0</v>
      </c>
      <c r="AR382" s="279">
        <f t="shared" si="109"/>
        <v>0</v>
      </c>
      <c r="AS382" s="279">
        <f t="shared" si="109"/>
        <v>0</v>
      </c>
      <c r="AT382" s="279">
        <f t="shared" si="109"/>
        <v>0</v>
      </c>
      <c r="AU382" s="280">
        <f t="shared" si="104"/>
        <v>0</v>
      </c>
      <c r="AV382" s="280">
        <f t="shared" si="123"/>
        <v>0</v>
      </c>
      <c r="AW382" s="280">
        <f t="shared" si="123"/>
        <v>0</v>
      </c>
      <c r="AX382" s="280">
        <f t="shared" si="123"/>
        <v>0</v>
      </c>
      <c r="AY382" s="280">
        <f t="shared" si="123"/>
        <v>0</v>
      </c>
      <c r="AZ382" s="280">
        <f t="shared" si="120"/>
        <v>0</v>
      </c>
      <c r="BA382" s="280">
        <f t="shared" si="120"/>
        <v>0</v>
      </c>
      <c r="BB382" s="280">
        <f t="shared" si="120"/>
        <v>0</v>
      </c>
      <c r="BC382" s="280">
        <f t="shared" si="119"/>
        <v>0</v>
      </c>
      <c r="BD382" s="280">
        <f t="shared" si="119"/>
        <v>0</v>
      </c>
      <c r="BE382" s="280">
        <f t="shared" si="119"/>
        <v>0</v>
      </c>
      <c r="BF382" s="280">
        <f t="shared" si="119"/>
        <v>0</v>
      </c>
      <c r="BG382" s="280">
        <f t="shared" si="119"/>
        <v>0</v>
      </c>
      <c r="BH382" s="280">
        <f t="shared" si="119"/>
        <v>0</v>
      </c>
      <c r="BI382" s="280">
        <f t="shared" si="119"/>
        <v>0</v>
      </c>
      <c r="BJ382" s="280">
        <f t="shared" si="119"/>
        <v>0</v>
      </c>
      <c r="BK382" s="280">
        <f t="shared" si="119"/>
        <v>0</v>
      </c>
      <c r="BL382" s="279">
        <f t="shared" si="105"/>
        <v>0</v>
      </c>
      <c r="BN382" s="279">
        <f>BL382</f>
        <v>0</v>
      </c>
    </row>
    <row r="383" spans="1:66" x14ac:dyDescent="0.25">
      <c r="A383" s="268" t="s">
        <v>394</v>
      </c>
      <c r="B383" s="175">
        <v>2.93E-2</v>
      </c>
      <c r="C383" s="175">
        <v>2.93E-2</v>
      </c>
      <c r="D383" s="272">
        <v>125979</v>
      </c>
      <c r="E383" s="272">
        <v>125979</v>
      </c>
      <c r="F383" s="272">
        <v>127365.27</v>
      </c>
      <c r="G383" s="272">
        <v>128751.53</v>
      </c>
      <c r="H383" s="272">
        <v>128751.53</v>
      </c>
      <c r="I383" s="272">
        <v>128751.53</v>
      </c>
      <c r="J383" s="272">
        <v>128751.53</v>
      </c>
      <c r="K383" s="272">
        <v>128751.53</v>
      </c>
      <c r="L383" s="272">
        <v>128751.53</v>
      </c>
      <c r="M383" s="272">
        <v>128751.53</v>
      </c>
      <c r="N383" s="272">
        <v>128751.53</v>
      </c>
      <c r="O383" s="272">
        <v>128751.53</v>
      </c>
      <c r="P383" s="272">
        <f t="shared" si="102"/>
        <v>1538087.0400000003</v>
      </c>
      <c r="Q383" s="272">
        <v>128751.53</v>
      </c>
      <c r="R383" s="272">
        <v>128751.53</v>
      </c>
      <c r="S383" s="272">
        <v>128751.53</v>
      </c>
      <c r="T383" s="272">
        <v>128751.53</v>
      </c>
      <c r="U383" s="272">
        <v>128751.53</v>
      </c>
      <c r="V383" s="272">
        <v>128751.53</v>
      </c>
      <c r="W383" s="272">
        <v>128751.53</v>
      </c>
      <c r="X383" s="272">
        <v>128751.53</v>
      </c>
      <c r="Y383" s="272">
        <v>128751.53</v>
      </c>
      <c r="Z383" s="272">
        <v>128751.53</v>
      </c>
      <c r="AA383" s="272">
        <v>128751.53</v>
      </c>
      <c r="AB383" s="272">
        <v>128751.53</v>
      </c>
      <c r="AC383" s="272">
        <v>128751.53</v>
      </c>
      <c r="AD383" s="272">
        <v>128751.53</v>
      </c>
      <c r="AE383" s="272">
        <v>128751.53</v>
      </c>
      <c r="AF383" s="272">
        <v>128751.53</v>
      </c>
      <c r="AG383" s="170">
        <f t="shared" si="103"/>
        <v>1545018.36</v>
      </c>
      <c r="AI383" s="279">
        <f t="shared" si="122"/>
        <v>307.60000000000002</v>
      </c>
      <c r="AJ383" s="279">
        <f t="shared" si="122"/>
        <v>307.60000000000002</v>
      </c>
      <c r="AK383" s="279">
        <f t="shared" si="122"/>
        <v>310.98</v>
      </c>
      <c r="AL383" s="279">
        <f t="shared" si="121"/>
        <v>314.37</v>
      </c>
      <c r="AM383" s="279">
        <f t="shared" si="121"/>
        <v>314.37</v>
      </c>
      <c r="AN383" s="279">
        <f t="shared" si="121"/>
        <v>314.37</v>
      </c>
      <c r="AO383" s="279">
        <f t="shared" si="121"/>
        <v>314.37</v>
      </c>
      <c r="AP383" s="279">
        <f t="shared" si="121"/>
        <v>314.37</v>
      </c>
      <c r="AQ383" s="279">
        <f t="shared" si="121"/>
        <v>314.37</v>
      </c>
      <c r="AR383" s="279">
        <f t="shared" si="109"/>
        <v>314.37</v>
      </c>
      <c r="AS383" s="279">
        <f t="shared" si="109"/>
        <v>314.37</v>
      </c>
      <c r="AT383" s="279">
        <f t="shared" si="109"/>
        <v>314.37</v>
      </c>
      <c r="AU383" s="280">
        <f t="shared" si="104"/>
        <v>3755.5099999999993</v>
      </c>
      <c r="AV383" s="280">
        <f t="shared" si="123"/>
        <v>314.37</v>
      </c>
      <c r="AW383" s="280">
        <f t="shared" si="123"/>
        <v>314.37</v>
      </c>
      <c r="AX383" s="280">
        <f t="shared" si="123"/>
        <v>314.37</v>
      </c>
      <c r="AY383" s="280">
        <f t="shared" si="123"/>
        <v>314.37</v>
      </c>
      <c r="AZ383" s="280">
        <f t="shared" si="120"/>
        <v>314.37</v>
      </c>
      <c r="BA383" s="280">
        <f t="shared" si="120"/>
        <v>314.37</v>
      </c>
      <c r="BB383" s="280">
        <f t="shared" si="120"/>
        <v>314.37</v>
      </c>
      <c r="BC383" s="280">
        <f t="shared" si="119"/>
        <v>314.37</v>
      </c>
      <c r="BD383" s="280">
        <f t="shared" si="119"/>
        <v>314.37</v>
      </c>
      <c r="BE383" s="280">
        <f t="shared" si="119"/>
        <v>314.37</v>
      </c>
      <c r="BF383" s="280">
        <f t="shared" si="119"/>
        <v>314.37</v>
      </c>
      <c r="BG383" s="280">
        <f t="shared" si="119"/>
        <v>314.37</v>
      </c>
      <c r="BH383" s="280">
        <f t="shared" si="119"/>
        <v>314.37</v>
      </c>
      <c r="BI383" s="280">
        <f t="shared" si="119"/>
        <v>314.37</v>
      </c>
      <c r="BJ383" s="280">
        <f t="shared" si="119"/>
        <v>314.37</v>
      </c>
      <c r="BK383" s="280">
        <f t="shared" si="119"/>
        <v>314.37</v>
      </c>
      <c r="BL383" s="279">
        <f t="shared" si="105"/>
        <v>3772.4399999999991</v>
      </c>
    </row>
    <row r="384" spans="1:66" x14ac:dyDescent="0.25">
      <c r="A384" s="268" t="s">
        <v>395</v>
      </c>
      <c r="B384" s="175">
        <v>2.93E-2</v>
      </c>
      <c r="C384" s="175">
        <v>2.93E-2</v>
      </c>
      <c r="D384" s="272">
        <v>12895667.49</v>
      </c>
      <c r="E384" s="272">
        <v>12573588.41</v>
      </c>
      <c r="F384" s="272">
        <v>12718756.109999999</v>
      </c>
      <c r="G384" s="272">
        <v>12746172.24</v>
      </c>
      <c r="H384" s="272">
        <v>12751131.310000001</v>
      </c>
      <c r="I384" s="272">
        <v>12756091.49</v>
      </c>
      <c r="J384" s="272">
        <v>12759675.145</v>
      </c>
      <c r="K384" s="272">
        <v>12905551.57</v>
      </c>
      <c r="L384" s="272">
        <v>13558673.439999999</v>
      </c>
      <c r="M384" s="272">
        <v>14158390.754999999</v>
      </c>
      <c r="N384" s="272">
        <v>14247389.799999999</v>
      </c>
      <c r="O384" s="272">
        <v>14247500.629999999</v>
      </c>
      <c r="P384" s="272">
        <f t="shared" si="102"/>
        <v>158318588.38999999</v>
      </c>
      <c r="Q384" s="272">
        <v>14247500.629999999</v>
      </c>
      <c r="R384" s="272">
        <v>14247500.629999999</v>
      </c>
      <c r="S384" s="272">
        <v>14434081.484999999</v>
      </c>
      <c r="T384" s="272">
        <v>14620662.34</v>
      </c>
      <c r="U384" s="272">
        <v>14620662.34</v>
      </c>
      <c r="V384" s="272">
        <v>14872910.515000001</v>
      </c>
      <c r="W384" s="272">
        <v>15125158.689999999</v>
      </c>
      <c r="X384" s="272">
        <v>15125158.689999999</v>
      </c>
      <c r="Y384" s="272">
        <v>15125158.689999999</v>
      </c>
      <c r="Z384" s="272">
        <v>15125158.689999999</v>
      </c>
      <c r="AA384" s="272">
        <v>15125158.689999999</v>
      </c>
      <c r="AB384" s="272">
        <v>15125158.689999999</v>
      </c>
      <c r="AC384" s="272">
        <v>15125158.689999999</v>
      </c>
      <c r="AD384" s="272">
        <v>15125158.689999999</v>
      </c>
      <c r="AE384" s="272">
        <v>15125158.689999999</v>
      </c>
      <c r="AF384" s="272">
        <v>15125158.689999999</v>
      </c>
      <c r="AG384" s="170">
        <f t="shared" si="103"/>
        <v>180745159.755</v>
      </c>
      <c r="AI384" s="279">
        <f t="shared" si="122"/>
        <v>31486.92</v>
      </c>
      <c r="AJ384" s="279">
        <f t="shared" si="122"/>
        <v>30700.51</v>
      </c>
      <c r="AK384" s="279">
        <f t="shared" si="122"/>
        <v>31054.959999999999</v>
      </c>
      <c r="AL384" s="279">
        <f t="shared" si="121"/>
        <v>31121.9</v>
      </c>
      <c r="AM384" s="279">
        <f t="shared" si="121"/>
        <v>31134.01</v>
      </c>
      <c r="AN384" s="279">
        <f t="shared" si="121"/>
        <v>31146.12</v>
      </c>
      <c r="AO384" s="279">
        <f t="shared" si="121"/>
        <v>31154.87</v>
      </c>
      <c r="AP384" s="279">
        <f t="shared" si="121"/>
        <v>31511.06</v>
      </c>
      <c r="AQ384" s="279">
        <f t="shared" si="121"/>
        <v>33105.760000000002</v>
      </c>
      <c r="AR384" s="279">
        <f t="shared" si="109"/>
        <v>34570.07</v>
      </c>
      <c r="AS384" s="279">
        <f t="shared" si="109"/>
        <v>34787.379999999997</v>
      </c>
      <c r="AT384" s="279">
        <f t="shared" si="109"/>
        <v>34787.65</v>
      </c>
      <c r="AU384" s="280">
        <f t="shared" si="104"/>
        <v>386561.21</v>
      </c>
      <c r="AV384" s="280">
        <f t="shared" si="123"/>
        <v>34787.65</v>
      </c>
      <c r="AW384" s="280">
        <f t="shared" si="123"/>
        <v>34787.65</v>
      </c>
      <c r="AX384" s="280">
        <f t="shared" si="123"/>
        <v>35243.22</v>
      </c>
      <c r="AY384" s="280">
        <f t="shared" si="123"/>
        <v>35698.78</v>
      </c>
      <c r="AZ384" s="280">
        <f t="shared" si="120"/>
        <v>35698.78</v>
      </c>
      <c r="BA384" s="280">
        <f t="shared" si="120"/>
        <v>36314.69</v>
      </c>
      <c r="BB384" s="280">
        <f t="shared" si="120"/>
        <v>36930.6</v>
      </c>
      <c r="BC384" s="280">
        <f t="shared" si="119"/>
        <v>36930.6</v>
      </c>
      <c r="BD384" s="280">
        <f t="shared" si="119"/>
        <v>36930.6</v>
      </c>
      <c r="BE384" s="280">
        <f t="shared" si="119"/>
        <v>36930.6</v>
      </c>
      <c r="BF384" s="280">
        <f t="shared" si="119"/>
        <v>36930.6</v>
      </c>
      <c r="BG384" s="280">
        <f t="shared" si="119"/>
        <v>36930.6</v>
      </c>
      <c r="BH384" s="280">
        <f t="shared" si="119"/>
        <v>36930.6</v>
      </c>
      <c r="BI384" s="280">
        <f t="shared" si="119"/>
        <v>36930.6</v>
      </c>
      <c r="BJ384" s="280">
        <f t="shared" si="119"/>
        <v>36930.6</v>
      </c>
      <c r="BK384" s="280">
        <f t="shared" si="119"/>
        <v>36930.6</v>
      </c>
      <c r="BL384" s="279">
        <f t="shared" si="105"/>
        <v>441319.46999999991</v>
      </c>
    </row>
    <row r="385" spans="1:66" x14ac:dyDescent="0.25">
      <c r="A385" s="268" t="s">
        <v>678</v>
      </c>
      <c r="B385" s="175">
        <v>2.5399999999999999E-2</v>
      </c>
      <c r="C385" s="175">
        <v>2.5399999999999999E-2</v>
      </c>
      <c r="D385" s="272">
        <v>0</v>
      </c>
      <c r="E385" s="272">
        <v>0</v>
      </c>
      <c r="F385" s="272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f t="shared" si="102"/>
        <v>0</v>
      </c>
      <c r="Q385" s="272">
        <v>0</v>
      </c>
      <c r="R385" s="272">
        <v>0</v>
      </c>
      <c r="S385" s="272">
        <v>0</v>
      </c>
      <c r="T385" s="272">
        <v>0</v>
      </c>
      <c r="U385" s="272">
        <v>0</v>
      </c>
      <c r="V385" s="272">
        <v>0</v>
      </c>
      <c r="W385" s="272">
        <v>0</v>
      </c>
      <c r="X385" s="272">
        <v>0</v>
      </c>
      <c r="Y385" s="272">
        <v>0</v>
      </c>
      <c r="Z385" s="272">
        <v>0</v>
      </c>
      <c r="AA385" s="272">
        <v>0</v>
      </c>
      <c r="AB385" s="272">
        <v>0</v>
      </c>
      <c r="AC385" s="272">
        <v>0</v>
      </c>
      <c r="AD385" s="272">
        <v>0</v>
      </c>
      <c r="AE385" s="272">
        <v>0</v>
      </c>
      <c r="AF385" s="272">
        <v>0</v>
      </c>
      <c r="AG385" s="170">
        <f t="shared" si="103"/>
        <v>0</v>
      </c>
      <c r="AI385" s="279">
        <f t="shared" si="122"/>
        <v>0</v>
      </c>
      <c r="AJ385" s="279">
        <f t="shared" si="122"/>
        <v>0</v>
      </c>
      <c r="AK385" s="279">
        <f t="shared" si="122"/>
        <v>0</v>
      </c>
      <c r="AL385" s="279">
        <f t="shared" si="121"/>
        <v>0</v>
      </c>
      <c r="AM385" s="279">
        <f t="shared" si="121"/>
        <v>0</v>
      </c>
      <c r="AN385" s="279">
        <f t="shared" si="121"/>
        <v>0</v>
      </c>
      <c r="AO385" s="279">
        <f t="shared" si="121"/>
        <v>0</v>
      </c>
      <c r="AP385" s="279">
        <f t="shared" si="121"/>
        <v>0</v>
      </c>
      <c r="AQ385" s="279">
        <f t="shared" si="121"/>
        <v>0</v>
      </c>
      <c r="AR385" s="279">
        <f t="shared" si="109"/>
        <v>0</v>
      </c>
      <c r="AS385" s="279">
        <f t="shared" si="109"/>
        <v>0</v>
      </c>
      <c r="AT385" s="279">
        <f t="shared" si="109"/>
        <v>0</v>
      </c>
      <c r="AU385" s="280">
        <f t="shared" si="104"/>
        <v>0</v>
      </c>
      <c r="AV385" s="280">
        <f t="shared" si="123"/>
        <v>0</v>
      </c>
      <c r="AW385" s="280">
        <f t="shared" si="123"/>
        <v>0</v>
      </c>
      <c r="AX385" s="280">
        <f t="shared" si="123"/>
        <v>0</v>
      </c>
      <c r="AY385" s="280">
        <f t="shared" si="123"/>
        <v>0</v>
      </c>
      <c r="AZ385" s="280">
        <f t="shared" si="120"/>
        <v>0</v>
      </c>
      <c r="BA385" s="280">
        <f t="shared" si="120"/>
        <v>0</v>
      </c>
      <c r="BB385" s="280">
        <f t="shared" si="120"/>
        <v>0</v>
      </c>
      <c r="BC385" s="280">
        <f t="shared" si="119"/>
        <v>0</v>
      </c>
      <c r="BD385" s="280">
        <f t="shared" si="119"/>
        <v>0</v>
      </c>
      <c r="BE385" s="280">
        <f t="shared" si="119"/>
        <v>0</v>
      </c>
      <c r="BF385" s="280">
        <f t="shared" ref="BF385:BK427" si="124">ROUND(AA385*$C385/12,2)</f>
        <v>0</v>
      </c>
      <c r="BG385" s="280">
        <f t="shared" si="124"/>
        <v>0</v>
      </c>
      <c r="BH385" s="280">
        <f t="shared" si="124"/>
        <v>0</v>
      </c>
      <c r="BI385" s="280">
        <f t="shared" si="124"/>
        <v>0</v>
      </c>
      <c r="BJ385" s="280">
        <f t="shared" si="124"/>
        <v>0</v>
      </c>
      <c r="BK385" s="280">
        <f t="shared" si="124"/>
        <v>0</v>
      </c>
      <c r="BL385" s="279">
        <f t="shared" si="105"/>
        <v>0</v>
      </c>
    </row>
    <row r="386" spans="1:66" x14ac:dyDescent="0.25">
      <c r="A386" s="268" t="s">
        <v>396</v>
      </c>
      <c r="B386" s="175">
        <v>2.5399999999999999E-2</v>
      </c>
      <c r="C386" s="175">
        <v>2.5399999999999999E-2</v>
      </c>
      <c r="D386" s="272">
        <v>78061.73</v>
      </c>
      <c r="E386" s="272">
        <v>78061.73</v>
      </c>
      <c r="F386" s="272">
        <v>79376.53</v>
      </c>
      <c r="G386" s="272">
        <v>80691.33</v>
      </c>
      <c r="H386" s="272">
        <v>80691.33</v>
      </c>
      <c r="I386" s="272">
        <v>80691.33</v>
      </c>
      <c r="J386" s="272">
        <v>80691.33</v>
      </c>
      <c r="K386" s="272">
        <v>80691.33</v>
      </c>
      <c r="L386" s="272">
        <v>80691.33</v>
      </c>
      <c r="M386" s="272">
        <v>80691.33</v>
      </c>
      <c r="N386" s="272">
        <v>80691.33</v>
      </c>
      <c r="O386" s="272">
        <v>80691.33</v>
      </c>
      <c r="P386" s="272">
        <f t="shared" si="102"/>
        <v>961721.95999999985</v>
      </c>
      <c r="Q386" s="272">
        <v>80691.33</v>
      </c>
      <c r="R386" s="272">
        <v>80691.33</v>
      </c>
      <c r="S386" s="272">
        <v>80691.33</v>
      </c>
      <c r="T386" s="272">
        <v>80691.33</v>
      </c>
      <c r="U386" s="272">
        <v>80691.33</v>
      </c>
      <c r="V386" s="272">
        <v>80691.33</v>
      </c>
      <c r="W386" s="272">
        <v>80691.33</v>
      </c>
      <c r="X386" s="272">
        <v>80691.33</v>
      </c>
      <c r="Y386" s="272">
        <v>80691.33</v>
      </c>
      <c r="Z386" s="272">
        <v>80691.33</v>
      </c>
      <c r="AA386" s="272">
        <v>80691.33</v>
      </c>
      <c r="AB386" s="272">
        <v>80691.33</v>
      </c>
      <c r="AC386" s="272">
        <v>80691.33</v>
      </c>
      <c r="AD386" s="272">
        <v>80691.33</v>
      </c>
      <c r="AE386" s="272">
        <v>80691.33</v>
      </c>
      <c r="AF386" s="272">
        <v>80691.33</v>
      </c>
      <c r="AG386" s="170">
        <f t="shared" si="103"/>
        <v>968295.95999999985</v>
      </c>
      <c r="AI386" s="279">
        <f t="shared" si="122"/>
        <v>165.23</v>
      </c>
      <c r="AJ386" s="279">
        <f t="shared" si="122"/>
        <v>165.23</v>
      </c>
      <c r="AK386" s="279">
        <f t="shared" si="122"/>
        <v>168.01</v>
      </c>
      <c r="AL386" s="279">
        <f t="shared" si="121"/>
        <v>170.8</v>
      </c>
      <c r="AM386" s="279">
        <f t="shared" si="121"/>
        <v>170.8</v>
      </c>
      <c r="AN386" s="279">
        <f t="shared" si="121"/>
        <v>170.8</v>
      </c>
      <c r="AO386" s="279">
        <f t="shared" si="121"/>
        <v>170.8</v>
      </c>
      <c r="AP386" s="279">
        <f t="shared" si="121"/>
        <v>170.8</v>
      </c>
      <c r="AQ386" s="279">
        <f t="shared" si="121"/>
        <v>170.8</v>
      </c>
      <c r="AR386" s="279">
        <f t="shared" si="109"/>
        <v>170.8</v>
      </c>
      <c r="AS386" s="279">
        <f t="shared" si="109"/>
        <v>170.8</v>
      </c>
      <c r="AT386" s="279">
        <f t="shared" si="109"/>
        <v>170.8</v>
      </c>
      <c r="AU386" s="280">
        <f t="shared" si="104"/>
        <v>2035.6699999999996</v>
      </c>
      <c r="AV386" s="280">
        <f t="shared" si="123"/>
        <v>170.8</v>
      </c>
      <c r="AW386" s="280">
        <f t="shared" si="123"/>
        <v>170.8</v>
      </c>
      <c r="AX386" s="280">
        <f t="shared" si="123"/>
        <v>170.8</v>
      </c>
      <c r="AY386" s="280">
        <f t="shared" si="123"/>
        <v>170.8</v>
      </c>
      <c r="AZ386" s="280">
        <f t="shared" si="120"/>
        <v>170.8</v>
      </c>
      <c r="BA386" s="280">
        <f t="shared" si="120"/>
        <v>170.8</v>
      </c>
      <c r="BB386" s="280">
        <f t="shared" si="120"/>
        <v>170.8</v>
      </c>
      <c r="BC386" s="280">
        <f t="shared" si="120"/>
        <v>170.8</v>
      </c>
      <c r="BD386" s="280">
        <f t="shared" si="120"/>
        <v>170.8</v>
      </c>
      <c r="BE386" s="280">
        <f t="shared" si="120"/>
        <v>170.8</v>
      </c>
      <c r="BF386" s="280">
        <f t="shared" si="124"/>
        <v>170.8</v>
      </c>
      <c r="BG386" s="280">
        <f t="shared" si="124"/>
        <v>170.8</v>
      </c>
      <c r="BH386" s="280">
        <f t="shared" si="124"/>
        <v>170.8</v>
      </c>
      <c r="BI386" s="280">
        <f t="shared" si="124"/>
        <v>170.8</v>
      </c>
      <c r="BJ386" s="280">
        <f t="shared" si="124"/>
        <v>170.8</v>
      </c>
      <c r="BK386" s="280">
        <f t="shared" si="124"/>
        <v>170.8</v>
      </c>
      <c r="BL386" s="279">
        <f t="shared" si="105"/>
        <v>2049.6</v>
      </c>
    </row>
    <row r="387" spans="1:66" x14ac:dyDescent="0.25">
      <c r="A387" s="268" t="s">
        <v>397</v>
      </c>
      <c r="B387" s="175">
        <v>2.5399999999999999E-2</v>
      </c>
      <c r="C387" s="175">
        <v>2.5399999999999999E-2</v>
      </c>
      <c r="D387" s="272">
        <v>18377055.559999999</v>
      </c>
      <c r="E387" s="272">
        <v>18751802.07</v>
      </c>
      <c r="F387" s="272">
        <v>18683956.399999999</v>
      </c>
      <c r="G387" s="272">
        <v>18692065.120000001</v>
      </c>
      <c r="H387" s="272">
        <v>18694172.09</v>
      </c>
      <c r="I387" s="272">
        <v>18696279.539999999</v>
      </c>
      <c r="J387" s="272">
        <v>18696279.539999999</v>
      </c>
      <c r="K387" s="272">
        <v>18696279.539999999</v>
      </c>
      <c r="L387" s="272">
        <v>18696279.539999999</v>
      </c>
      <c r="M387" s="272">
        <v>18696279.539999999</v>
      </c>
      <c r="N387" s="272">
        <v>18696279.539999999</v>
      </c>
      <c r="O387" s="272">
        <v>18696279.539999999</v>
      </c>
      <c r="P387" s="272">
        <f t="shared" si="102"/>
        <v>224073008.01999995</v>
      </c>
      <c r="Q387" s="272">
        <v>18696279.539999999</v>
      </c>
      <c r="R387" s="272">
        <v>18696279.539999999</v>
      </c>
      <c r="S387" s="272">
        <v>18696279.539999999</v>
      </c>
      <c r="T387" s="272">
        <v>18696279.539999999</v>
      </c>
      <c r="U387" s="272">
        <v>18696279.539999999</v>
      </c>
      <c r="V387" s="272">
        <v>18696279.539999999</v>
      </c>
      <c r="W387" s="272">
        <v>18696279.539999999</v>
      </c>
      <c r="X387" s="272">
        <v>18696279.539999999</v>
      </c>
      <c r="Y387" s="272">
        <v>18696279.539999999</v>
      </c>
      <c r="Z387" s="272">
        <v>18696279.539999999</v>
      </c>
      <c r="AA387" s="272">
        <v>18696279.539999999</v>
      </c>
      <c r="AB387" s="272">
        <v>18696279.539999999</v>
      </c>
      <c r="AC387" s="272">
        <v>18696279.539999999</v>
      </c>
      <c r="AD387" s="272">
        <v>18696279.539999999</v>
      </c>
      <c r="AE387" s="272">
        <v>18696279.539999999</v>
      </c>
      <c r="AF387" s="272">
        <v>18696279.539999999</v>
      </c>
      <c r="AG387" s="170">
        <f t="shared" si="103"/>
        <v>224355354.47999993</v>
      </c>
      <c r="AI387" s="279">
        <f t="shared" si="122"/>
        <v>38898.1</v>
      </c>
      <c r="AJ387" s="279">
        <f t="shared" si="122"/>
        <v>39691.31</v>
      </c>
      <c r="AK387" s="279">
        <f t="shared" si="122"/>
        <v>39547.71</v>
      </c>
      <c r="AL387" s="279">
        <f t="shared" si="121"/>
        <v>39564.870000000003</v>
      </c>
      <c r="AM387" s="279">
        <f t="shared" si="121"/>
        <v>39569.33</v>
      </c>
      <c r="AN387" s="279">
        <f t="shared" si="121"/>
        <v>39573.79</v>
      </c>
      <c r="AO387" s="279">
        <f t="shared" si="121"/>
        <v>39573.79</v>
      </c>
      <c r="AP387" s="279">
        <f t="shared" si="121"/>
        <v>39573.79</v>
      </c>
      <c r="AQ387" s="279">
        <f t="shared" si="121"/>
        <v>39573.79</v>
      </c>
      <c r="AR387" s="279">
        <f t="shared" si="109"/>
        <v>39573.79</v>
      </c>
      <c r="AS387" s="279">
        <f t="shared" si="109"/>
        <v>39573.79</v>
      </c>
      <c r="AT387" s="279">
        <f t="shared" si="109"/>
        <v>39573.79</v>
      </c>
      <c r="AU387" s="280">
        <f t="shared" si="104"/>
        <v>474287.84999999992</v>
      </c>
      <c r="AV387" s="280">
        <f t="shared" si="123"/>
        <v>39573.79</v>
      </c>
      <c r="AW387" s="280">
        <f t="shared" si="123"/>
        <v>39573.79</v>
      </c>
      <c r="AX387" s="280">
        <f t="shared" si="123"/>
        <v>39573.79</v>
      </c>
      <c r="AY387" s="280">
        <f t="shared" si="123"/>
        <v>39573.79</v>
      </c>
      <c r="AZ387" s="280">
        <f t="shared" si="120"/>
        <v>39573.79</v>
      </c>
      <c r="BA387" s="280">
        <f t="shared" si="120"/>
        <v>39573.79</v>
      </c>
      <c r="BB387" s="280">
        <f t="shared" si="120"/>
        <v>39573.79</v>
      </c>
      <c r="BC387" s="280">
        <f t="shared" si="120"/>
        <v>39573.79</v>
      </c>
      <c r="BD387" s="280">
        <f t="shared" si="120"/>
        <v>39573.79</v>
      </c>
      <c r="BE387" s="280">
        <f t="shared" si="120"/>
        <v>39573.79</v>
      </c>
      <c r="BF387" s="280">
        <f t="shared" si="124"/>
        <v>39573.79</v>
      </c>
      <c r="BG387" s="280">
        <f t="shared" si="124"/>
        <v>39573.79</v>
      </c>
      <c r="BH387" s="280">
        <f t="shared" si="124"/>
        <v>39573.79</v>
      </c>
      <c r="BI387" s="280">
        <f t="shared" si="124"/>
        <v>39573.79</v>
      </c>
      <c r="BJ387" s="280">
        <f t="shared" si="124"/>
        <v>39573.79</v>
      </c>
      <c r="BK387" s="280">
        <f t="shared" si="124"/>
        <v>39573.79</v>
      </c>
      <c r="BL387" s="279">
        <f t="shared" si="105"/>
        <v>474885.47999999992</v>
      </c>
    </row>
    <row r="388" spans="1:66" x14ac:dyDescent="0.25">
      <c r="A388" s="268" t="s">
        <v>398</v>
      </c>
      <c r="B388" s="175">
        <v>2.5399999999999999E-2</v>
      </c>
      <c r="C388" s="175">
        <v>2.5399999999999999E-2</v>
      </c>
      <c r="D388" s="272">
        <v>170113670.27000001</v>
      </c>
      <c r="E388" s="272">
        <v>169581964.83000001</v>
      </c>
      <c r="F388" s="272">
        <v>169016445.15000001</v>
      </c>
      <c r="G388" s="272">
        <v>169405927.44999999</v>
      </c>
      <c r="H388" s="272">
        <v>170008710.00999999</v>
      </c>
      <c r="I388" s="272">
        <v>170365113.34999999</v>
      </c>
      <c r="J388" s="272">
        <v>170534661.79999998</v>
      </c>
      <c r="K388" s="272">
        <v>170668127.83999997</v>
      </c>
      <c r="L388" s="272">
        <v>170857008.38</v>
      </c>
      <c r="M388" s="272">
        <v>170912422.88</v>
      </c>
      <c r="N388" s="272">
        <v>170912422.88</v>
      </c>
      <c r="O388" s="272">
        <v>170912422.88</v>
      </c>
      <c r="P388" s="272">
        <f t="shared" si="102"/>
        <v>2043288897.7200003</v>
      </c>
      <c r="Q388" s="272">
        <v>170939281.61499998</v>
      </c>
      <c r="R388" s="272">
        <v>170959673.16999999</v>
      </c>
      <c r="S388" s="272">
        <v>170959229.34</v>
      </c>
      <c r="T388" s="272">
        <v>170914368.70000005</v>
      </c>
      <c r="U388" s="272">
        <v>170843074.62000003</v>
      </c>
      <c r="V388" s="272">
        <v>170753462.51500008</v>
      </c>
      <c r="W388" s="272">
        <v>170691250.21500006</v>
      </c>
      <c r="X388" s="272">
        <v>170652158.35000008</v>
      </c>
      <c r="Y388" s="272">
        <v>170623333.22000009</v>
      </c>
      <c r="Z388" s="272">
        <v>170601874.19500008</v>
      </c>
      <c r="AA388" s="272">
        <v>170552594.48000011</v>
      </c>
      <c r="AB388" s="272">
        <v>170487430.9250001</v>
      </c>
      <c r="AC388" s="272">
        <v>170460470.1150001</v>
      </c>
      <c r="AD388" s="272">
        <v>170482421.25500008</v>
      </c>
      <c r="AE388" s="272">
        <v>170483537.0550001</v>
      </c>
      <c r="AF388" s="272">
        <v>172819507.96500012</v>
      </c>
      <c r="AG388" s="170">
        <f t="shared" si="103"/>
        <v>2049451114.910001</v>
      </c>
      <c r="AI388" s="279">
        <f t="shared" si="122"/>
        <v>360073.94</v>
      </c>
      <c r="AJ388" s="279">
        <f t="shared" si="122"/>
        <v>358948.49</v>
      </c>
      <c r="AK388" s="279">
        <f t="shared" si="122"/>
        <v>357751.48</v>
      </c>
      <c r="AL388" s="279">
        <f t="shared" si="121"/>
        <v>358575.88</v>
      </c>
      <c r="AM388" s="279">
        <f t="shared" si="121"/>
        <v>359851.77</v>
      </c>
      <c r="AN388" s="279">
        <f t="shared" si="121"/>
        <v>360606.16</v>
      </c>
      <c r="AO388" s="279">
        <f t="shared" si="121"/>
        <v>360965.03</v>
      </c>
      <c r="AP388" s="279">
        <f t="shared" si="121"/>
        <v>361247.54</v>
      </c>
      <c r="AQ388" s="279">
        <f t="shared" si="121"/>
        <v>361647.33</v>
      </c>
      <c r="AR388" s="279">
        <f t="shared" si="109"/>
        <v>361764.63</v>
      </c>
      <c r="AS388" s="279">
        <f t="shared" si="109"/>
        <v>361764.63</v>
      </c>
      <c r="AT388" s="279">
        <f t="shared" si="109"/>
        <v>361764.63</v>
      </c>
      <c r="AU388" s="280">
        <f t="shared" si="104"/>
        <v>4324961.51</v>
      </c>
      <c r="AV388" s="280">
        <f t="shared" si="123"/>
        <v>361821.48</v>
      </c>
      <c r="AW388" s="280">
        <f t="shared" si="123"/>
        <v>361864.64</v>
      </c>
      <c r="AX388" s="280">
        <f t="shared" si="123"/>
        <v>361863.7</v>
      </c>
      <c r="AY388" s="280">
        <f t="shared" si="123"/>
        <v>361768.75</v>
      </c>
      <c r="AZ388" s="280">
        <f t="shared" si="120"/>
        <v>361617.84</v>
      </c>
      <c r="BA388" s="280">
        <f t="shared" si="120"/>
        <v>361428.16</v>
      </c>
      <c r="BB388" s="280">
        <f t="shared" si="120"/>
        <v>361296.48</v>
      </c>
      <c r="BC388" s="280">
        <f t="shared" si="120"/>
        <v>361213.74</v>
      </c>
      <c r="BD388" s="280">
        <f t="shared" si="120"/>
        <v>361152.72</v>
      </c>
      <c r="BE388" s="280">
        <f t="shared" si="120"/>
        <v>361107.3</v>
      </c>
      <c r="BF388" s="280">
        <f t="shared" si="124"/>
        <v>361002.99</v>
      </c>
      <c r="BG388" s="280">
        <f t="shared" si="124"/>
        <v>360865.06</v>
      </c>
      <c r="BH388" s="280">
        <f t="shared" si="124"/>
        <v>360808</v>
      </c>
      <c r="BI388" s="280">
        <f t="shared" si="124"/>
        <v>360854.46</v>
      </c>
      <c r="BJ388" s="280">
        <f t="shared" si="124"/>
        <v>360856.82</v>
      </c>
      <c r="BK388" s="280">
        <f t="shared" si="124"/>
        <v>365801.29</v>
      </c>
      <c r="BL388" s="279">
        <f t="shared" si="105"/>
        <v>4338004.8599999994</v>
      </c>
    </row>
    <row r="389" spans="1:66" x14ac:dyDescent="0.25">
      <c r="A389" s="268" t="s">
        <v>679</v>
      </c>
      <c r="B389" s="175">
        <v>2.5399999999999999E-2</v>
      </c>
      <c r="C389" s="175">
        <v>2.5399999999999999E-2</v>
      </c>
      <c r="D389" s="272">
        <v>0</v>
      </c>
      <c r="E389" s="272">
        <v>0</v>
      </c>
      <c r="F389" s="272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f t="shared" si="102"/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272">
        <v>0</v>
      </c>
      <c r="W389" s="272">
        <v>0</v>
      </c>
      <c r="X389" s="272">
        <v>0</v>
      </c>
      <c r="Y389" s="272">
        <v>0</v>
      </c>
      <c r="Z389" s="272">
        <v>0</v>
      </c>
      <c r="AA389" s="272">
        <v>0</v>
      </c>
      <c r="AB389" s="272">
        <v>0</v>
      </c>
      <c r="AC389" s="272">
        <v>0</v>
      </c>
      <c r="AD389" s="272">
        <v>0</v>
      </c>
      <c r="AE389" s="272">
        <v>0</v>
      </c>
      <c r="AF389" s="272">
        <v>0</v>
      </c>
      <c r="AG389" s="170">
        <f t="shared" si="103"/>
        <v>0</v>
      </c>
      <c r="AI389" s="279">
        <f t="shared" si="122"/>
        <v>0</v>
      </c>
      <c r="AJ389" s="279">
        <f t="shared" si="122"/>
        <v>0</v>
      </c>
      <c r="AK389" s="279">
        <f t="shared" si="122"/>
        <v>0</v>
      </c>
      <c r="AL389" s="279">
        <f t="shared" si="121"/>
        <v>0</v>
      </c>
      <c r="AM389" s="279">
        <f t="shared" si="121"/>
        <v>0</v>
      </c>
      <c r="AN389" s="279">
        <f t="shared" si="121"/>
        <v>0</v>
      </c>
      <c r="AO389" s="279">
        <f t="shared" si="121"/>
        <v>0</v>
      </c>
      <c r="AP389" s="279">
        <f t="shared" si="121"/>
        <v>0</v>
      </c>
      <c r="AQ389" s="279">
        <f t="shared" si="121"/>
        <v>0</v>
      </c>
      <c r="AR389" s="279">
        <f t="shared" si="109"/>
        <v>0</v>
      </c>
      <c r="AS389" s="279">
        <f t="shared" si="109"/>
        <v>0</v>
      </c>
      <c r="AT389" s="279">
        <f t="shared" si="109"/>
        <v>0</v>
      </c>
      <c r="AU389" s="280">
        <f t="shared" si="104"/>
        <v>0</v>
      </c>
      <c r="AV389" s="280">
        <f t="shared" si="123"/>
        <v>0</v>
      </c>
      <c r="AW389" s="280">
        <f t="shared" si="123"/>
        <v>0</v>
      </c>
      <c r="AX389" s="280">
        <f t="shared" si="123"/>
        <v>0</v>
      </c>
      <c r="AY389" s="280">
        <f t="shared" si="123"/>
        <v>0</v>
      </c>
      <c r="AZ389" s="280">
        <f t="shared" si="120"/>
        <v>0</v>
      </c>
      <c r="BA389" s="280">
        <f t="shared" si="120"/>
        <v>0</v>
      </c>
      <c r="BB389" s="280">
        <f t="shared" si="120"/>
        <v>0</v>
      </c>
      <c r="BC389" s="280">
        <f t="shared" si="120"/>
        <v>0</v>
      </c>
      <c r="BD389" s="280">
        <f t="shared" si="120"/>
        <v>0</v>
      </c>
      <c r="BE389" s="280">
        <f t="shared" si="120"/>
        <v>0</v>
      </c>
      <c r="BF389" s="280">
        <f t="shared" si="124"/>
        <v>0</v>
      </c>
      <c r="BG389" s="280">
        <f t="shared" si="124"/>
        <v>0</v>
      </c>
      <c r="BH389" s="280">
        <f t="shared" si="124"/>
        <v>0</v>
      </c>
      <c r="BI389" s="280">
        <f t="shared" si="124"/>
        <v>0</v>
      </c>
      <c r="BJ389" s="280">
        <f t="shared" si="124"/>
        <v>0</v>
      </c>
      <c r="BK389" s="280">
        <f t="shared" si="124"/>
        <v>0</v>
      </c>
      <c r="BL389" s="279">
        <f t="shared" si="105"/>
        <v>0</v>
      </c>
      <c r="BN389" s="279">
        <f>BL389</f>
        <v>0</v>
      </c>
    </row>
    <row r="390" spans="1:66" x14ac:dyDescent="0.25">
      <c r="A390" s="268" t="s">
        <v>399</v>
      </c>
      <c r="B390" s="175">
        <v>1.7000000000000001E-2</v>
      </c>
      <c r="C390" s="175">
        <v>1.7000000000000001E-2</v>
      </c>
      <c r="D390" s="272">
        <v>448760.26</v>
      </c>
      <c r="E390" s="272">
        <v>448760.26</v>
      </c>
      <c r="F390" s="272">
        <v>448760.26</v>
      </c>
      <c r="G390" s="272">
        <v>448760.26</v>
      </c>
      <c r="H390" s="272">
        <v>448760.26</v>
      </c>
      <c r="I390" s="272">
        <v>448760.26</v>
      </c>
      <c r="J390" s="272">
        <v>448760.26</v>
      </c>
      <c r="K390" s="272">
        <v>448760.26</v>
      </c>
      <c r="L390" s="272">
        <v>448760.26</v>
      </c>
      <c r="M390" s="272">
        <v>448760.26</v>
      </c>
      <c r="N390" s="272">
        <v>448760.26</v>
      </c>
      <c r="O390" s="272">
        <v>448760.26</v>
      </c>
      <c r="P390" s="272">
        <f t="shared" ref="P390:P453" si="125">SUM(D390:O390)</f>
        <v>5385123.1199999982</v>
      </c>
      <c r="Q390" s="272">
        <v>448760.26</v>
      </c>
      <c r="R390" s="272">
        <v>448760.26</v>
      </c>
      <c r="S390" s="272">
        <v>448760.26</v>
      </c>
      <c r="T390" s="272">
        <v>448760.26</v>
      </c>
      <c r="U390" s="272">
        <v>448760.26</v>
      </c>
      <c r="V390" s="272">
        <v>448760.26</v>
      </c>
      <c r="W390" s="272">
        <v>448760.26</v>
      </c>
      <c r="X390" s="272">
        <v>448760.26</v>
      </c>
      <c r="Y390" s="272">
        <v>448760.26</v>
      </c>
      <c r="Z390" s="272">
        <v>448760.26</v>
      </c>
      <c r="AA390" s="272">
        <v>448760.26</v>
      </c>
      <c r="AB390" s="272">
        <v>448760.26</v>
      </c>
      <c r="AC390" s="272">
        <v>448760.26</v>
      </c>
      <c r="AD390" s="272">
        <v>448760.26</v>
      </c>
      <c r="AE390" s="272">
        <v>448760.26</v>
      </c>
      <c r="AF390" s="272">
        <v>448760.26</v>
      </c>
      <c r="AG390" s="170">
        <f t="shared" ref="AG390:AG453" si="126">SUM(U390:AF390)</f>
        <v>5385123.1199999982</v>
      </c>
      <c r="AI390" s="279">
        <f t="shared" si="122"/>
        <v>635.74</v>
      </c>
      <c r="AJ390" s="279">
        <f t="shared" si="122"/>
        <v>635.74</v>
      </c>
      <c r="AK390" s="279">
        <f t="shared" si="122"/>
        <v>635.74</v>
      </c>
      <c r="AL390" s="279">
        <f t="shared" si="121"/>
        <v>635.74</v>
      </c>
      <c r="AM390" s="279">
        <f t="shared" si="121"/>
        <v>635.74</v>
      </c>
      <c r="AN390" s="279">
        <f t="shared" si="121"/>
        <v>635.74</v>
      </c>
      <c r="AO390" s="279">
        <f t="shared" si="121"/>
        <v>635.74</v>
      </c>
      <c r="AP390" s="279">
        <f t="shared" si="121"/>
        <v>635.74</v>
      </c>
      <c r="AQ390" s="279">
        <f t="shared" si="121"/>
        <v>635.74</v>
      </c>
      <c r="AR390" s="279">
        <f t="shared" si="109"/>
        <v>635.74</v>
      </c>
      <c r="AS390" s="279">
        <f t="shared" si="109"/>
        <v>635.74</v>
      </c>
      <c r="AT390" s="279">
        <f t="shared" si="109"/>
        <v>635.74</v>
      </c>
      <c r="AU390" s="280">
        <f t="shared" ref="AU390:AU453" si="127">SUM(AI390:AT390)</f>
        <v>7628.8799999999983</v>
      </c>
      <c r="AV390" s="280">
        <f t="shared" si="123"/>
        <v>635.74</v>
      </c>
      <c r="AW390" s="280">
        <f t="shared" si="123"/>
        <v>635.74</v>
      </c>
      <c r="AX390" s="280">
        <f t="shared" si="123"/>
        <v>635.74</v>
      </c>
      <c r="AY390" s="280">
        <f t="shared" si="123"/>
        <v>635.74</v>
      </c>
      <c r="AZ390" s="280">
        <f t="shared" si="120"/>
        <v>635.74</v>
      </c>
      <c r="BA390" s="280">
        <f t="shared" si="120"/>
        <v>635.74</v>
      </c>
      <c r="BB390" s="280">
        <f t="shared" si="120"/>
        <v>635.74</v>
      </c>
      <c r="BC390" s="280">
        <f t="shared" si="120"/>
        <v>635.74</v>
      </c>
      <c r="BD390" s="280">
        <f t="shared" si="120"/>
        <v>635.74</v>
      </c>
      <c r="BE390" s="280">
        <f t="shared" si="120"/>
        <v>635.74</v>
      </c>
      <c r="BF390" s="280">
        <f t="shared" si="124"/>
        <v>635.74</v>
      </c>
      <c r="BG390" s="280">
        <f t="shared" si="124"/>
        <v>635.74</v>
      </c>
      <c r="BH390" s="280">
        <f t="shared" si="124"/>
        <v>635.74</v>
      </c>
      <c r="BI390" s="280">
        <f t="shared" si="124"/>
        <v>635.74</v>
      </c>
      <c r="BJ390" s="280">
        <f t="shared" si="124"/>
        <v>635.74</v>
      </c>
      <c r="BK390" s="280">
        <f t="shared" si="124"/>
        <v>635.74</v>
      </c>
      <c r="BL390" s="279">
        <f t="shared" ref="BL390:BL417" si="128">SUM(AZ390:BK390)</f>
        <v>7628.8799999999983</v>
      </c>
    </row>
    <row r="391" spans="1:66" x14ac:dyDescent="0.25">
      <c r="A391" s="268" t="s">
        <v>680</v>
      </c>
      <c r="B391" s="175">
        <v>1.7000000000000001E-2</v>
      </c>
      <c r="C391" s="175">
        <v>1.7000000000000001E-2</v>
      </c>
      <c r="D391" s="272">
        <v>0</v>
      </c>
      <c r="E391" s="272">
        <v>0</v>
      </c>
      <c r="F391" s="272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f t="shared" si="125"/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272">
        <v>0</v>
      </c>
      <c r="Y391" s="272">
        <v>0</v>
      </c>
      <c r="Z391" s="272">
        <v>0</v>
      </c>
      <c r="AA391" s="272">
        <v>0</v>
      </c>
      <c r="AB391" s="272">
        <v>0</v>
      </c>
      <c r="AC391" s="272">
        <v>0</v>
      </c>
      <c r="AD391" s="272">
        <v>0</v>
      </c>
      <c r="AE391" s="272">
        <v>0</v>
      </c>
      <c r="AF391" s="272">
        <v>0</v>
      </c>
      <c r="AG391" s="170">
        <f t="shared" si="126"/>
        <v>0</v>
      </c>
      <c r="AI391" s="279">
        <f t="shared" si="122"/>
        <v>0</v>
      </c>
      <c r="AJ391" s="279">
        <f t="shared" si="122"/>
        <v>0</v>
      </c>
      <c r="AK391" s="279">
        <f t="shared" si="122"/>
        <v>0</v>
      </c>
      <c r="AL391" s="279">
        <f t="shared" si="121"/>
        <v>0</v>
      </c>
      <c r="AM391" s="279">
        <f t="shared" si="121"/>
        <v>0</v>
      </c>
      <c r="AN391" s="279">
        <f t="shared" si="121"/>
        <v>0</v>
      </c>
      <c r="AO391" s="279">
        <f t="shared" si="121"/>
        <v>0</v>
      </c>
      <c r="AP391" s="279">
        <f t="shared" si="121"/>
        <v>0</v>
      </c>
      <c r="AQ391" s="279">
        <f t="shared" si="121"/>
        <v>0</v>
      </c>
      <c r="AR391" s="279">
        <f t="shared" si="109"/>
        <v>0</v>
      </c>
      <c r="AS391" s="279">
        <f t="shared" si="109"/>
        <v>0</v>
      </c>
      <c r="AT391" s="279">
        <f t="shared" si="109"/>
        <v>0</v>
      </c>
      <c r="AU391" s="280">
        <f t="shared" si="127"/>
        <v>0</v>
      </c>
      <c r="AV391" s="280">
        <f t="shared" si="123"/>
        <v>0</v>
      </c>
      <c r="AW391" s="280">
        <f t="shared" si="123"/>
        <v>0</v>
      </c>
      <c r="AX391" s="280">
        <f t="shared" si="123"/>
        <v>0</v>
      </c>
      <c r="AY391" s="280">
        <f t="shared" si="123"/>
        <v>0</v>
      </c>
      <c r="AZ391" s="280">
        <f t="shared" si="120"/>
        <v>0</v>
      </c>
      <c r="BA391" s="280">
        <f t="shared" si="120"/>
        <v>0</v>
      </c>
      <c r="BB391" s="280">
        <f t="shared" si="120"/>
        <v>0</v>
      </c>
      <c r="BC391" s="280">
        <f t="shared" si="120"/>
        <v>0</v>
      </c>
      <c r="BD391" s="280">
        <f t="shared" si="120"/>
        <v>0</v>
      </c>
      <c r="BE391" s="280">
        <f t="shared" si="120"/>
        <v>0</v>
      </c>
      <c r="BF391" s="280">
        <f t="shared" si="124"/>
        <v>0</v>
      </c>
      <c r="BG391" s="280">
        <f t="shared" si="124"/>
        <v>0</v>
      </c>
      <c r="BH391" s="280">
        <f t="shared" si="124"/>
        <v>0</v>
      </c>
      <c r="BI391" s="280">
        <f t="shared" si="124"/>
        <v>0</v>
      </c>
      <c r="BJ391" s="280">
        <f t="shared" si="124"/>
        <v>0</v>
      </c>
      <c r="BK391" s="280">
        <f t="shared" si="124"/>
        <v>0</v>
      </c>
      <c r="BL391" s="279">
        <f t="shared" si="128"/>
        <v>0</v>
      </c>
    </row>
    <row r="392" spans="1:66" x14ac:dyDescent="0.25">
      <c r="A392" s="268" t="s">
        <v>400</v>
      </c>
      <c r="B392" s="175">
        <v>7.4000000000000003E-3</v>
      </c>
      <c r="C392" s="175">
        <v>7.4000000000000003E-3</v>
      </c>
      <c r="D392" s="272">
        <v>1299094.3999999999</v>
      </c>
      <c r="E392" s="272">
        <v>1299094.3999999999</v>
      </c>
      <c r="F392" s="272">
        <v>1299343.48</v>
      </c>
      <c r="G392" s="272">
        <v>1299592.55</v>
      </c>
      <c r="H392" s="272">
        <v>1299592.55</v>
      </c>
      <c r="I392" s="272">
        <v>1299592.55</v>
      </c>
      <c r="J392" s="272">
        <v>1299592.55</v>
      </c>
      <c r="K392" s="272">
        <v>1299592.55</v>
      </c>
      <c r="L392" s="272">
        <v>1299592.55</v>
      </c>
      <c r="M392" s="272">
        <v>1299592.55</v>
      </c>
      <c r="N392" s="272">
        <v>1299592.55</v>
      </c>
      <c r="O392" s="272">
        <v>1299592.55</v>
      </c>
      <c r="P392" s="272">
        <f t="shared" si="125"/>
        <v>15593865.230000004</v>
      </c>
      <c r="Q392" s="272">
        <v>1299592.55</v>
      </c>
      <c r="R392" s="272">
        <v>1299592.55</v>
      </c>
      <c r="S392" s="272">
        <v>1299592.55</v>
      </c>
      <c r="T392" s="272">
        <v>1299592.55</v>
      </c>
      <c r="U392" s="272">
        <v>1299592.55</v>
      </c>
      <c r="V392" s="272">
        <v>1299592.55</v>
      </c>
      <c r="W392" s="272">
        <v>1299592.55</v>
      </c>
      <c r="X392" s="272">
        <v>1299592.55</v>
      </c>
      <c r="Y392" s="272">
        <v>1299592.55</v>
      </c>
      <c r="Z392" s="272">
        <v>1299592.55</v>
      </c>
      <c r="AA392" s="272">
        <v>1299592.55</v>
      </c>
      <c r="AB392" s="272">
        <v>5901581.2349999994</v>
      </c>
      <c r="AC392" s="272">
        <v>10578323.66</v>
      </c>
      <c r="AD392" s="272">
        <v>10790331.140000001</v>
      </c>
      <c r="AE392" s="272">
        <v>11064838.620000001</v>
      </c>
      <c r="AF392" s="272">
        <v>11202092.360000001</v>
      </c>
      <c r="AG392" s="170">
        <f t="shared" si="126"/>
        <v>58634314.864999995</v>
      </c>
      <c r="AI392" s="279">
        <f t="shared" si="122"/>
        <v>801.11</v>
      </c>
      <c r="AJ392" s="279">
        <f t="shared" si="122"/>
        <v>801.11</v>
      </c>
      <c r="AK392" s="279">
        <f t="shared" si="122"/>
        <v>801.26</v>
      </c>
      <c r="AL392" s="279">
        <f t="shared" si="121"/>
        <v>801.42</v>
      </c>
      <c r="AM392" s="279">
        <f t="shared" si="121"/>
        <v>801.42</v>
      </c>
      <c r="AN392" s="279">
        <f t="shared" si="121"/>
        <v>801.42</v>
      </c>
      <c r="AO392" s="279">
        <f t="shared" si="121"/>
        <v>801.42</v>
      </c>
      <c r="AP392" s="279">
        <f t="shared" si="121"/>
        <v>801.42</v>
      </c>
      <c r="AQ392" s="279">
        <f t="shared" si="121"/>
        <v>801.42</v>
      </c>
      <c r="AR392" s="279">
        <f t="shared" si="109"/>
        <v>801.42</v>
      </c>
      <c r="AS392" s="279">
        <f t="shared" si="109"/>
        <v>801.42</v>
      </c>
      <c r="AT392" s="279">
        <f t="shared" si="109"/>
        <v>801.42</v>
      </c>
      <c r="AU392" s="280">
        <f t="shared" si="127"/>
        <v>9616.26</v>
      </c>
      <c r="AV392" s="280">
        <f t="shared" si="123"/>
        <v>801.42</v>
      </c>
      <c r="AW392" s="280">
        <f t="shared" si="123"/>
        <v>801.42</v>
      </c>
      <c r="AX392" s="280">
        <f t="shared" si="123"/>
        <v>801.42</v>
      </c>
      <c r="AY392" s="280">
        <f t="shared" si="123"/>
        <v>801.42</v>
      </c>
      <c r="AZ392" s="280">
        <f t="shared" si="120"/>
        <v>801.42</v>
      </c>
      <c r="BA392" s="280">
        <f t="shared" si="120"/>
        <v>801.42</v>
      </c>
      <c r="BB392" s="280">
        <f t="shared" si="120"/>
        <v>801.42</v>
      </c>
      <c r="BC392" s="280">
        <f t="shared" si="120"/>
        <v>801.42</v>
      </c>
      <c r="BD392" s="280">
        <f t="shared" si="120"/>
        <v>801.42</v>
      </c>
      <c r="BE392" s="280">
        <f t="shared" si="120"/>
        <v>801.42</v>
      </c>
      <c r="BF392" s="280">
        <f t="shared" si="124"/>
        <v>801.42</v>
      </c>
      <c r="BG392" s="280">
        <f t="shared" si="124"/>
        <v>3639.31</v>
      </c>
      <c r="BH392" s="280">
        <f t="shared" si="124"/>
        <v>6523.3</v>
      </c>
      <c r="BI392" s="280">
        <f t="shared" si="124"/>
        <v>6654.04</v>
      </c>
      <c r="BJ392" s="280">
        <f t="shared" si="124"/>
        <v>6823.32</v>
      </c>
      <c r="BK392" s="280">
        <f t="shared" si="124"/>
        <v>6907.96</v>
      </c>
      <c r="BL392" s="279">
        <f t="shared" si="128"/>
        <v>36157.870000000003</v>
      </c>
    </row>
    <row r="393" spans="1:66" x14ac:dyDescent="0.25">
      <c r="A393" s="268" t="s">
        <v>681</v>
      </c>
      <c r="B393" s="175">
        <v>7.4000000000000003E-3</v>
      </c>
      <c r="C393" s="175">
        <v>7.4000000000000003E-3</v>
      </c>
      <c r="D393" s="272">
        <v>0</v>
      </c>
      <c r="E393" s="272">
        <v>0</v>
      </c>
      <c r="F393" s="272">
        <v>0</v>
      </c>
      <c r="G393" s="272">
        <v>0</v>
      </c>
      <c r="H393" s="272">
        <v>0</v>
      </c>
      <c r="I393" s="272">
        <v>0</v>
      </c>
      <c r="J393" s="272">
        <v>0</v>
      </c>
      <c r="K393" s="272">
        <v>0</v>
      </c>
      <c r="L393" s="272">
        <v>0</v>
      </c>
      <c r="M393" s="272">
        <v>0</v>
      </c>
      <c r="N393" s="272">
        <v>0</v>
      </c>
      <c r="O393" s="272">
        <v>0</v>
      </c>
      <c r="P393" s="272">
        <f t="shared" si="125"/>
        <v>0</v>
      </c>
      <c r="Q393" s="272">
        <v>0</v>
      </c>
      <c r="R393" s="272">
        <v>0</v>
      </c>
      <c r="S393" s="272">
        <v>0</v>
      </c>
      <c r="T393" s="272">
        <v>0</v>
      </c>
      <c r="U393" s="272">
        <v>0</v>
      </c>
      <c r="V393" s="272">
        <v>0</v>
      </c>
      <c r="W393" s="272">
        <v>0</v>
      </c>
      <c r="X393" s="272">
        <v>0</v>
      </c>
      <c r="Y393" s="272">
        <v>0</v>
      </c>
      <c r="Z393" s="272">
        <v>0</v>
      </c>
      <c r="AA393" s="272">
        <v>0</v>
      </c>
      <c r="AB393" s="272">
        <v>0</v>
      </c>
      <c r="AC393" s="272">
        <v>0</v>
      </c>
      <c r="AD393" s="272">
        <v>0</v>
      </c>
      <c r="AE393" s="272">
        <v>0</v>
      </c>
      <c r="AF393" s="272">
        <v>0</v>
      </c>
      <c r="AG393" s="170">
        <f t="shared" si="126"/>
        <v>0</v>
      </c>
      <c r="AI393" s="279">
        <f t="shared" si="122"/>
        <v>0</v>
      </c>
      <c r="AJ393" s="279">
        <f t="shared" si="122"/>
        <v>0</v>
      </c>
      <c r="AK393" s="279">
        <f t="shared" si="122"/>
        <v>0</v>
      </c>
      <c r="AL393" s="279">
        <f t="shared" si="121"/>
        <v>0</v>
      </c>
      <c r="AM393" s="279">
        <f t="shared" si="121"/>
        <v>0</v>
      </c>
      <c r="AN393" s="279">
        <f t="shared" si="121"/>
        <v>0</v>
      </c>
      <c r="AO393" s="279">
        <f t="shared" si="121"/>
        <v>0</v>
      </c>
      <c r="AP393" s="279">
        <f t="shared" si="121"/>
        <v>0</v>
      </c>
      <c r="AQ393" s="279">
        <f t="shared" si="121"/>
        <v>0</v>
      </c>
      <c r="AR393" s="279">
        <f t="shared" si="109"/>
        <v>0</v>
      </c>
      <c r="AS393" s="279">
        <f t="shared" si="109"/>
        <v>0</v>
      </c>
      <c r="AT393" s="279">
        <f t="shared" si="109"/>
        <v>0</v>
      </c>
      <c r="AU393" s="280">
        <f t="shared" si="127"/>
        <v>0</v>
      </c>
      <c r="AV393" s="280">
        <f t="shared" si="123"/>
        <v>0</v>
      </c>
      <c r="AW393" s="280">
        <f t="shared" si="123"/>
        <v>0</v>
      </c>
      <c r="AX393" s="280">
        <f t="shared" si="123"/>
        <v>0</v>
      </c>
      <c r="AY393" s="280">
        <f t="shared" si="123"/>
        <v>0</v>
      </c>
      <c r="AZ393" s="280">
        <f t="shared" si="120"/>
        <v>0</v>
      </c>
      <c r="BA393" s="280">
        <f t="shared" si="120"/>
        <v>0</v>
      </c>
      <c r="BB393" s="280">
        <f t="shared" si="120"/>
        <v>0</v>
      </c>
      <c r="BC393" s="280">
        <f t="shared" si="120"/>
        <v>0</v>
      </c>
      <c r="BD393" s="280">
        <f t="shared" si="120"/>
        <v>0</v>
      </c>
      <c r="BE393" s="280">
        <f t="shared" si="120"/>
        <v>0</v>
      </c>
      <c r="BF393" s="280">
        <f t="shared" si="124"/>
        <v>0</v>
      </c>
      <c r="BG393" s="280">
        <f t="shared" si="124"/>
        <v>0</v>
      </c>
      <c r="BH393" s="280">
        <f t="shared" si="124"/>
        <v>0</v>
      </c>
      <c r="BI393" s="280">
        <f t="shared" si="124"/>
        <v>0</v>
      </c>
      <c r="BJ393" s="280">
        <f t="shared" si="124"/>
        <v>0</v>
      </c>
      <c r="BK393" s="280">
        <f t="shared" si="124"/>
        <v>0</v>
      </c>
      <c r="BL393" s="279">
        <f t="shared" si="128"/>
        <v>0</v>
      </c>
    </row>
    <row r="394" spans="1:66" x14ac:dyDescent="0.25">
      <c r="A394" s="268" t="s">
        <v>401</v>
      </c>
      <c r="B394" s="175">
        <v>6.4000000000000003E-3</v>
      </c>
      <c r="C394" s="175">
        <v>6.4000000000000003E-3</v>
      </c>
      <c r="D394" s="272">
        <v>2075300.07</v>
      </c>
      <c r="E394" s="272">
        <v>2075300.07</v>
      </c>
      <c r="F394" s="272">
        <v>2075300.07</v>
      </c>
      <c r="G394" s="272">
        <v>2075300.07</v>
      </c>
      <c r="H394" s="272">
        <v>2075300.07</v>
      </c>
      <c r="I394" s="272">
        <v>2075300.07</v>
      </c>
      <c r="J394" s="272">
        <v>2075300.07</v>
      </c>
      <c r="K394" s="272">
        <v>2075300.07</v>
      </c>
      <c r="L394" s="272">
        <v>2075300.07</v>
      </c>
      <c r="M394" s="272">
        <v>2075300.07</v>
      </c>
      <c r="N394" s="272">
        <v>2075300.07</v>
      </c>
      <c r="O394" s="272">
        <v>2075300.07</v>
      </c>
      <c r="P394" s="272">
        <f t="shared" si="125"/>
        <v>24903600.84</v>
      </c>
      <c r="Q394" s="272">
        <v>2075300.07</v>
      </c>
      <c r="R394" s="272">
        <v>2075300.07</v>
      </c>
      <c r="S394" s="272">
        <v>2075300.07</v>
      </c>
      <c r="T394" s="272">
        <v>2075300.07</v>
      </c>
      <c r="U394" s="272">
        <v>2075300.07</v>
      </c>
      <c r="V394" s="272">
        <v>2075300.07</v>
      </c>
      <c r="W394" s="272">
        <v>2075300.07</v>
      </c>
      <c r="X394" s="272">
        <v>2075300.07</v>
      </c>
      <c r="Y394" s="272">
        <v>2075300.07</v>
      </c>
      <c r="Z394" s="272">
        <v>2075300.07</v>
      </c>
      <c r="AA394" s="272">
        <v>2075300.07</v>
      </c>
      <c r="AB394" s="272">
        <v>2075300.07</v>
      </c>
      <c r="AC394" s="272">
        <v>2075300.07</v>
      </c>
      <c r="AD394" s="272">
        <v>2075300.07</v>
      </c>
      <c r="AE394" s="272">
        <v>2075300.07</v>
      </c>
      <c r="AF394" s="272">
        <v>2075300.07</v>
      </c>
      <c r="AG394" s="170">
        <f t="shared" si="126"/>
        <v>24903600.84</v>
      </c>
      <c r="AI394" s="279">
        <f t="shared" si="122"/>
        <v>1106.83</v>
      </c>
      <c r="AJ394" s="279">
        <f t="shared" si="122"/>
        <v>1106.83</v>
      </c>
      <c r="AK394" s="279">
        <f t="shared" si="122"/>
        <v>1106.83</v>
      </c>
      <c r="AL394" s="279">
        <f t="shared" si="121"/>
        <v>1106.83</v>
      </c>
      <c r="AM394" s="279">
        <f t="shared" si="121"/>
        <v>1106.83</v>
      </c>
      <c r="AN394" s="279">
        <f t="shared" si="121"/>
        <v>1106.83</v>
      </c>
      <c r="AO394" s="279">
        <f t="shared" si="121"/>
        <v>1106.83</v>
      </c>
      <c r="AP394" s="279">
        <f t="shared" si="121"/>
        <v>1106.83</v>
      </c>
      <c r="AQ394" s="279">
        <f t="shared" si="121"/>
        <v>1106.83</v>
      </c>
      <c r="AR394" s="279">
        <f t="shared" si="109"/>
        <v>1106.83</v>
      </c>
      <c r="AS394" s="279">
        <f t="shared" si="109"/>
        <v>1106.83</v>
      </c>
      <c r="AT394" s="279">
        <f t="shared" si="109"/>
        <v>1106.83</v>
      </c>
      <c r="AU394" s="280">
        <f t="shared" si="127"/>
        <v>13281.96</v>
      </c>
      <c r="AV394" s="280">
        <f t="shared" si="123"/>
        <v>1106.83</v>
      </c>
      <c r="AW394" s="280">
        <f t="shared" si="123"/>
        <v>1106.83</v>
      </c>
      <c r="AX394" s="280">
        <f t="shared" si="123"/>
        <v>1106.83</v>
      </c>
      <c r="AY394" s="280">
        <f t="shared" si="123"/>
        <v>1106.83</v>
      </c>
      <c r="AZ394" s="280">
        <f t="shared" si="120"/>
        <v>1106.83</v>
      </c>
      <c r="BA394" s="280">
        <f t="shared" si="120"/>
        <v>1106.83</v>
      </c>
      <c r="BB394" s="280">
        <f t="shared" si="120"/>
        <v>1106.83</v>
      </c>
      <c r="BC394" s="280">
        <f t="shared" si="120"/>
        <v>1106.83</v>
      </c>
      <c r="BD394" s="280">
        <f t="shared" si="120"/>
        <v>1106.83</v>
      </c>
      <c r="BE394" s="280">
        <f t="shared" si="120"/>
        <v>1106.83</v>
      </c>
      <c r="BF394" s="280">
        <f t="shared" si="124"/>
        <v>1106.83</v>
      </c>
      <c r="BG394" s="280">
        <f t="shared" si="124"/>
        <v>1106.83</v>
      </c>
      <c r="BH394" s="280">
        <f t="shared" si="124"/>
        <v>1106.83</v>
      </c>
      <c r="BI394" s="280">
        <f t="shared" si="124"/>
        <v>1106.83</v>
      </c>
      <c r="BJ394" s="280">
        <f t="shared" si="124"/>
        <v>1106.83</v>
      </c>
      <c r="BK394" s="280">
        <f t="shared" si="124"/>
        <v>1106.83</v>
      </c>
      <c r="BL394" s="279">
        <f t="shared" si="128"/>
        <v>13281.96</v>
      </c>
    </row>
    <row r="395" spans="1:66" x14ac:dyDescent="0.25">
      <c r="A395" s="268" t="s">
        <v>682</v>
      </c>
      <c r="B395" s="175">
        <v>6.4000000000000003E-3</v>
      </c>
      <c r="C395" s="175">
        <v>6.4000000000000003E-3</v>
      </c>
      <c r="D395" s="272">
        <v>0</v>
      </c>
      <c r="E395" s="272">
        <v>0</v>
      </c>
      <c r="F395" s="272">
        <v>0</v>
      </c>
      <c r="G395" s="272">
        <v>0</v>
      </c>
      <c r="H395" s="272">
        <v>0</v>
      </c>
      <c r="I395" s="272">
        <v>0</v>
      </c>
      <c r="J395" s="272">
        <v>0</v>
      </c>
      <c r="K395" s="272">
        <v>0</v>
      </c>
      <c r="L395" s="272">
        <v>0</v>
      </c>
      <c r="M395" s="272">
        <v>0</v>
      </c>
      <c r="N395" s="272">
        <v>0</v>
      </c>
      <c r="O395" s="272">
        <v>0</v>
      </c>
      <c r="P395" s="272">
        <f t="shared" si="125"/>
        <v>0</v>
      </c>
      <c r="Q395" s="272">
        <v>0</v>
      </c>
      <c r="R395" s="272">
        <v>0</v>
      </c>
      <c r="S395" s="272">
        <v>0</v>
      </c>
      <c r="T395" s="272">
        <v>0</v>
      </c>
      <c r="U395" s="272">
        <v>0</v>
      </c>
      <c r="V395" s="272">
        <v>0</v>
      </c>
      <c r="W395" s="272">
        <v>0</v>
      </c>
      <c r="X395" s="272">
        <v>0</v>
      </c>
      <c r="Y395" s="272">
        <v>0</v>
      </c>
      <c r="Z395" s="272">
        <v>0</v>
      </c>
      <c r="AA395" s="272">
        <v>0</v>
      </c>
      <c r="AB395" s="272">
        <v>0</v>
      </c>
      <c r="AC395" s="272">
        <v>0</v>
      </c>
      <c r="AD395" s="272">
        <v>0</v>
      </c>
      <c r="AE395" s="272">
        <v>0</v>
      </c>
      <c r="AF395" s="272">
        <v>0</v>
      </c>
      <c r="AG395" s="170">
        <f t="shared" si="126"/>
        <v>0</v>
      </c>
      <c r="AI395" s="279">
        <f t="shared" si="122"/>
        <v>0</v>
      </c>
      <c r="AJ395" s="279">
        <f t="shared" si="122"/>
        <v>0</v>
      </c>
      <c r="AK395" s="279">
        <f t="shared" si="122"/>
        <v>0</v>
      </c>
      <c r="AL395" s="279">
        <f t="shared" si="121"/>
        <v>0</v>
      </c>
      <c r="AM395" s="279">
        <f t="shared" si="121"/>
        <v>0</v>
      </c>
      <c r="AN395" s="279">
        <f t="shared" si="121"/>
        <v>0</v>
      </c>
      <c r="AO395" s="279">
        <f t="shared" si="121"/>
        <v>0</v>
      </c>
      <c r="AP395" s="279">
        <f t="shared" si="121"/>
        <v>0</v>
      </c>
      <c r="AQ395" s="279">
        <f t="shared" si="121"/>
        <v>0</v>
      </c>
      <c r="AR395" s="279">
        <f t="shared" si="109"/>
        <v>0</v>
      </c>
      <c r="AS395" s="279">
        <f t="shared" si="109"/>
        <v>0</v>
      </c>
      <c r="AT395" s="279">
        <f t="shared" si="109"/>
        <v>0</v>
      </c>
      <c r="AU395" s="280">
        <f t="shared" si="127"/>
        <v>0</v>
      </c>
      <c r="AV395" s="280">
        <f t="shared" si="123"/>
        <v>0</v>
      </c>
      <c r="AW395" s="280">
        <f t="shared" si="123"/>
        <v>0</v>
      </c>
      <c r="AX395" s="280">
        <f t="shared" si="123"/>
        <v>0</v>
      </c>
      <c r="AY395" s="280">
        <f t="shared" si="123"/>
        <v>0</v>
      </c>
      <c r="AZ395" s="280">
        <f t="shared" si="120"/>
        <v>0</v>
      </c>
      <c r="BA395" s="280">
        <f t="shared" si="120"/>
        <v>0</v>
      </c>
      <c r="BB395" s="280">
        <f t="shared" si="120"/>
        <v>0</v>
      </c>
      <c r="BC395" s="280">
        <f t="shared" si="120"/>
        <v>0</v>
      </c>
      <c r="BD395" s="280">
        <f t="shared" si="120"/>
        <v>0</v>
      </c>
      <c r="BE395" s="280">
        <f t="shared" si="120"/>
        <v>0</v>
      </c>
      <c r="BF395" s="280">
        <f t="shared" si="124"/>
        <v>0</v>
      </c>
      <c r="BG395" s="280">
        <f t="shared" si="124"/>
        <v>0</v>
      </c>
      <c r="BH395" s="280">
        <f t="shared" si="124"/>
        <v>0</v>
      </c>
      <c r="BI395" s="280">
        <f t="shared" si="124"/>
        <v>0</v>
      </c>
      <c r="BJ395" s="280">
        <f t="shared" si="124"/>
        <v>0</v>
      </c>
      <c r="BK395" s="280">
        <f t="shared" si="124"/>
        <v>0</v>
      </c>
      <c r="BL395" s="279">
        <f t="shared" si="128"/>
        <v>0</v>
      </c>
    </row>
    <row r="396" spans="1:66" x14ac:dyDescent="0.25">
      <c r="A396" s="268" t="s">
        <v>402</v>
      </c>
      <c r="B396" s="175">
        <v>6.4000000000000003E-3</v>
      </c>
      <c r="C396" s="175">
        <v>6.4000000000000003E-3</v>
      </c>
      <c r="D396" s="272">
        <v>2627.41</v>
      </c>
      <c r="E396" s="272">
        <v>2627.41</v>
      </c>
      <c r="F396" s="272">
        <v>2627.41</v>
      </c>
      <c r="G396" s="272">
        <v>2627.41</v>
      </c>
      <c r="H396" s="272">
        <v>2627.41</v>
      </c>
      <c r="I396" s="272">
        <v>2627.41</v>
      </c>
      <c r="J396" s="272">
        <v>2627.41</v>
      </c>
      <c r="K396" s="272">
        <v>2627.41</v>
      </c>
      <c r="L396" s="272">
        <v>2627.41</v>
      </c>
      <c r="M396" s="272">
        <v>2627.41</v>
      </c>
      <c r="N396" s="272">
        <v>2627.41</v>
      </c>
      <c r="O396" s="272">
        <v>2627.41</v>
      </c>
      <c r="P396" s="272">
        <f t="shared" si="125"/>
        <v>31528.92</v>
      </c>
      <c r="Q396" s="272">
        <v>2627.41</v>
      </c>
      <c r="R396" s="272">
        <v>2627.41</v>
      </c>
      <c r="S396" s="272">
        <v>2627.41</v>
      </c>
      <c r="T396" s="272">
        <v>2627.41</v>
      </c>
      <c r="U396" s="272">
        <v>2627.41</v>
      </c>
      <c r="V396" s="272">
        <v>2627.41</v>
      </c>
      <c r="W396" s="272">
        <v>2627.41</v>
      </c>
      <c r="X396" s="272">
        <v>2627.41</v>
      </c>
      <c r="Y396" s="272">
        <v>2627.41</v>
      </c>
      <c r="Z396" s="272">
        <v>2627.41</v>
      </c>
      <c r="AA396" s="272">
        <v>2627.41</v>
      </c>
      <c r="AB396" s="272">
        <v>2627.41</v>
      </c>
      <c r="AC396" s="272">
        <v>2627.41</v>
      </c>
      <c r="AD396" s="272">
        <v>2627.41</v>
      </c>
      <c r="AE396" s="272">
        <v>2627.41</v>
      </c>
      <c r="AF396" s="272">
        <v>2627.41</v>
      </c>
      <c r="AG396" s="170">
        <f t="shared" si="126"/>
        <v>31528.92</v>
      </c>
      <c r="AI396" s="279">
        <f t="shared" si="122"/>
        <v>1.4</v>
      </c>
      <c r="AJ396" s="279">
        <f t="shared" si="122"/>
        <v>1.4</v>
      </c>
      <c r="AK396" s="279">
        <f t="shared" si="122"/>
        <v>1.4</v>
      </c>
      <c r="AL396" s="279">
        <f t="shared" si="121"/>
        <v>1.4</v>
      </c>
      <c r="AM396" s="279">
        <f t="shared" si="121"/>
        <v>1.4</v>
      </c>
      <c r="AN396" s="279">
        <f t="shared" si="121"/>
        <v>1.4</v>
      </c>
      <c r="AO396" s="279">
        <f t="shared" si="121"/>
        <v>1.4</v>
      </c>
      <c r="AP396" s="279">
        <f t="shared" si="121"/>
        <v>1.4</v>
      </c>
      <c r="AQ396" s="279">
        <f t="shared" si="121"/>
        <v>1.4</v>
      </c>
      <c r="AR396" s="279">
        <f t="shared" si="109"/>
        <v>1.4</v>
      </c>
      <c r="AS396" s="279">
        <f t="shared" si="109"/>
        <v>1.4</v>
      </c>
      <c r="AT396" s="279">
        <f t="shared" si="109"/>
        <v>1.4</v>
      </c>
      <c r="AU396" s="280">
        <f t="shared" si="127"/>
        <v>16.8</v>
      </c>
      <c r="AV396" s="280">
        <f t="shared" si="123"/>
        <v>1.4</v>
      </c>
      <c r="AW396" s="280">
        <f t="shared" si="123"/>
        <v>1.4</v>
      </c>
      <c r="AX396" s="280">
        <f t="shared" si="123"/>
        <v>1.4</v>
      </c>
      <c r="AY396" s="280">
        <f t="shared" si="123"/>
        <v>1.4</v>
      </c>
      <c r="AZ396" s="280">
        <f t="shared" si="120"/>
        <v>1.4</v>
      </c>
      <c r="BA396" s="280">
        <f t="shared" si="120"/>
        <v>1.4</v>
      </c>
      <c r="BB396" s="280">
        <f t="shared" si="120"/>
        <v>1.4</v>
      </c>
      <c r="BC396" s="280">
        <f t="shared" si="120"/>
        <v>1.4</v>
      </c>
      <c r="BD396" s="280">
        <f t="shared" si="120"/>
        <v>1.4</v>
      </c>
      <c r="BE396" s="280">
        <f t="shared" si="120"/>
        <v>1.4</v>
      </c>
      <c r="BF396" s="280">
        <f t="shared" si="124"/>
        <v>1.4</v>
      </c>
      <c r="BG396" s="280">
        <f t="shared" si="124"/>
        <v>1.4</v>
      </c>
      <c r="BH396" s="280">
        <f t="shared" si="124"/>
        <v>1.4</v>
      </c>
      <c r="BI396" s="280">
        <f t="shared" si="124"/>
        <v>1.4</v>
      </c>
      <c r="BJ396" s="280">
        <f t="shared" si="124"/>
        <v>1.4</v>
      </c>
      <c r="BK396" s="280">
        <f t="shared" si="124"/>
        <v>1.4</v>
      </c>
      <c r="BL396" s="279">
        <f t="shared" si="128"/>
        <v>16.8</v>
      </c>
    </row>
    <row r="397" spans="1:66" x14ac:dyDescent="0.25">
      <c r="A397" s="268" t="s">
        <v>403</v>
      </c>
      <c r="B397" s="175">
        <v>6.4000000000000003E-3</v>
      </c>
      <c r="C397" s="175">
        <v>6.4000000000000003E-3</v>
      </c>
      <c r="D397" s="272">
        <v>91001.83</v>
      </c>
      <c r="E397" s="272">
        <v>91001.83</v>
      </c>
      <c r="F397" s="272">
        <v>91001.83</v>
      </c>
      <c r="G397" s="272">
        <v>91001.83</v>
      </c>
      <c r="H397" s="272">
        <v>91001.83</v>
      </c>
      <c r="I397" s="272">
        <v>91001.83</v>
      </c>
      <c r="J397" s="272">
        <v>91001.83</v>
      </c>
      <c r="K397" s="272">
        <v>91001.83</v>
      </c>
      <c r="L397" s="272">
        <v>91001.83</v>
      </c>
      <c r="M397" s="272">
        <v>91001.83</v>
      </c>
      <c r="N397" s="272">
        <v>91001.83</v>
      </c>
      <c r="O397" s="272">
        <v>91001.83</v>
      </c>
      <c r="P397" s="272">
        <f t="shared" si="125"/>
        <v>1092021.9599999997</v>
      </c>
      <c r="Q397" s="272">
        <v>91001.83</v>
      </c>
      <c r="R397" s="272">
        <v>91001.83</v>
      </c>
      <c r="S397" s="272">
        <v>91001.83</v>
      </c>
      <c r="T397" s="272">
        <v>91001.83</v>
      </c>
      <c r="U397" s="272">
        <v>91001.83</v>
      </c>
      <c r="V397" s="272">
        <v>91001.83</v>
      </c>
      <c r="W397" s="272">
        <v>91001.83</v>
      </c>
      <c r="X397" s="272">
        <v>91001.83</v>
      </c>
      <c r="Y397" s="272">
        <v>91001.83</v>
      </c>
      <c r="Z397" s="272">
        <v>91001.83</v>
      </c>
      <c r="AA397" s="272">
        <v>91001.83</v>
      </c>
      <c r="AB397" s="272">
        <v>91001.83</v>
      </c>
      <c r="AC397" s="272">
        <v>91001.83</v>
      </c>
      <c r="AD397" s="272">
        <v>91001.83</v>
      </c>
      <c r="AE397" s="272">
        <v>91001.83</v>
      </c>
      <c r="AF397" s="272">
        <v>91001.83</v>
      </c>
      <c r="AG397" s="170">
        <f t="shared" si="126"/>
        <v>1092021.9599999997</v>
      </c>
      <c r="AI397" s="279">
        <f t="shared" si="122"/>
        <v>48.53</v>
      </c>
      <c r="AJ397" s="279">
        <f t="shared" si="122"/>
        <v>48.53</v>
      </c>
      <c r="AK397" s="279">
        <f t="shared" si="122"/>
        <v>48.53</v>
      </c>
      <c r="AL397" s="279">
        <f t="shared" si="121"/>
        <v>48.53</v>
      </c>
      <c r="AM397" s="279">
        <f t="shared" si="121"/>
        <v>48.53</v>
      </c>
      <c r="AN397" s="279">
        <f t="shared" si="121"/>
        <v>48.53</v>
      </c>
      <c r="AO397" s="279">
        <f t="shared" si="121"/>
        <v>48.53</v>
      </c>
      <c r="AP397" s="279">
        <f t="shared" si="121"/>
        <v>48.53</v>
      </c>
      <c r="AQ397" s="279">
        <f t="shared" si="121"/>
        <v>48.53</v>
      </c>
      <c r="AR397" s="279">
        <f t="shared" si="109"/>
        <v>48.53</v>
      </c>
      <c r="AS397" s="279">
        <f t="shared" si="109"/>
        <v>48.53</v>
      </c>
      <c r="AT397" s="279">
        <f t="shared" si="109"/>
        <v>48.53</v>
      </c>
      <c r="AU397" s="280">
        <f t="shared" si="127"/>
        <v>582.3599999999999</v>
      </c>
      <c r="AV397" s="280">
        <f t="shared" si="123"/>
        <v>48.53</v>
      </c>
      <c r="AW397" s="280">
        <f t="shared" si="123"/>
        <v>48.53</v>
      </c>
      <c r="AX397" s="280">
        <f t="shared" si="123"/>
        <v>48.53</v>
      </c>
      <c r="AY397" s="280">
        <f t="shared" si="123"/>
        <v>48.53</v>
      </c>
      <c r="AZ397" s="280">
        <f t="shared" si="120"/>
        <v>48.53</v>
      </c>
      <c r="BA397" s="280">
        <f t="shared" si="120"/>
        <v>48.53</v>
      </c>
      <c r="BB397" s="280">
        <f t="shared" si="120"/>
        <v>48.53</v>
      </c>
      <c r="BC397" s="280">
        <f t="shared" si="120"/>
        <v>48.53</v>
      </c>
      <c r="BD397" s="280">
        <f t="shared" si="120"/>
        <v>48.53</v>
      </c>
      <c r="BE397" s="280">
        <f t="shared" si="120"/>
        <v>48.53</v>
      </c>
      <c r="BF397" s="280">
        <f t="shared" si="124"/>
        <v>48.53</v>
      </c>
      <c r="BG397" s="280">
        <f t="shared" si="124"/>
        <v>48.53</v>
      </c>
      <c r="BH397" s="280">
        <f t="shared" si="124"/>
        <v>48.53</v>
      </c>
      <c r="BI397" s="280">
        <f t="shared" si="124"/>
        <v>48.53</v>
      </c>
      <c r="BJ397" s="280">
        <f t="shared" si="124"/>
        <v>48.53</v>
      </c>
      <c r="BK397" s="280">
        <f t="shared" si="124"/>
        <v>48.53</v>
      </c>
      <c r="BL397" s="279">
        <f t="shared" si="128"/>
        <v>582.3599999999999</v>
      </c>
    </row>
    <row r="398" spans="1:66" x14ac:dyDescent="0.25">
      <c r="A398" s="268" t="s">
        <v>404</v>
      </c>
      <c r="B398" s="175">
        <v>0</v>
      </c>
      <c r="C398" s="175">
        <v>0</v>
      </c>
      <c r="D398" s="272">
        <v>6356886.4699999997</v>
      </c>
      <c r="E398" s="272">
        <v>6356886.4699999997</v>
      </c>
      <c r="F398" s="272">
        <v>6356886.4699999997</v>
      </c>
      <c r="G398" s="272">
        <v>6474126.5099999998</v>
      </c>
      <c r="H398" s="272">
        <v>6599795.5599999996</v>
      </c>
      <c r="I398" s="272">
        <v>6608224.5700000003</v>
      </c>
      <c r="J398" s="272">
        <v>6608224.5700000003</v>
      </c>
      <c r="K398" s="272">
        <v>6608224.5700000003</v>
      </c>
      <c r="L398" s="272">
        <v>6608224.5700000003</v>
      </c>
      <c r="M398" s="272">
        <v>6608224.5700000003</v>
      </c>
      <c r="N398" s="272">
        <v>6608224.5700000003</v>
      </c>
      <c r="O398" s="272">
        <v>7309437.6800000006</v>
      </c>
      <c r="P398" s="272">
        <f t="shared" si="125"/>
        <v>79103366.580000013</v>
      </c>
      <c r="Q398" s="272">
        <v>8010650.79</v>
      </c>
      <c r="R398" s="272">
        <v>8010650.79</v>
      </c>
      <c r="S398" s="272">
        <v>8010650.79</v>
      </c>
      <c r="T398" s="272">
        <v>8010650.79</v>
      </c>
      <c r="U398" s="272">
        <v>8010650.79</v>
      </c>
      <c r="V398" s="272">
        <v>8010650.79</v>
      </c>
      <c r="W398" s="272">
        <v>8010650.79</v>
      </c>
      <c r="X398" s="272">
        <v>8010650.79</v>
      </c>
      <c r="Y398" s="272">
        <v>8010650.79</v>
      </c>
      <c r="Z398" s="272">
        <v>8010650.79</v>
      </c>
      <c r="AA398" s="272">
        <v>8010650.79</v>
      </c>
      <c r="AB398" s="272">
        <v>8160651.0949999997</v>
      </c>
      <c r="AC398" s="272">
        <v>8310651.4000000004</v>
      </c>
      <c r="AD398" s="272">
        <v>8310651.4000000004</v>
      </c>
      <c r="AE398" s="272">
        <v>8310651.4000000004</v>
      </c>
      <c r="AF398" s="272">
        <v>8310651.4000000004</v>
      </c>
      <c r="AG398" s="170">
        <f t="shared" si="126"/>
        <v>97477812.225000024</v>
      </c>
      <c r="AI398" s="279">
        <f t="shared" si="122"/>
        <v>0</v>
      </c>
      <c r="AJ398" s="279">
        <f t="shared" si="122"/>
        <v>0</v>
      </c>
      <c r="AK398" s="279">
        <f t="shared" si="122"/>
        <v>0</v>
      </c>
      <c r="AL398" s="279">
        <f t="shared" si="121"/>
        <v>0</v>
      </c>
      <c r="AM398" s="279">
        <f t="shared" si="121"/>
        <v>0</v>
      </c>
      <c r="AN398" s="279">
        <f t="shared" si="121"/>
        <v>0</v>
      </c>
      <c r="AO398" s="279">
        <f t="shared" si="121"/>
        <v>0</v>
      </c>
      <c r="AP398" s="279">
        <f t="shared" si="121"/>
        <v>0</v>
      </c>
      <c r="AQ398" s="279">
        <f t="shared" si="121"/>
        <v>0</v>
      </c>
      <c r="AR398" s="279">
        <f t="shared" si="109"/>
        <v>0</v>
      </c>
      <c r="AS398" s="279">
        <f t="shared" si="109"/>
        <v>0</v>
      </c>
      <c r="AT398" s="279">
        <f t="shared" si="109"/>
        <v>0</v>
      </c>
      <c r="AU398" s="280">
        <f t="shared" si="127"/>
        <v>0</v>
      </c>
      <c r="AV398" s="280">
        <f t="shared" si="123"/>
        <v>0</v>
      </c>
      <c r="AW398" s="280">
        <f t="shared" si="123"/>
        <v>0</v>
      </c>
      <c r="AX398" s="280">
        <f t="shared" si="123"/>
        <v>0</v>
      </c>
      <c r="AY398" s="280">
        <f t="shared" si="123"/>
        <v>0</v>
      </c>
      <c r="AZ398" s="280">
        <f t="shared" si="120"/>
        <v>0</v>
      </c>
      <c r="BA398" s="280">
        <f t="shared" si="120"/>
        <v>0</v>
      </c>
      <c r="BB398" s="280">
        <f t="shared" si="120"/>
        <v>0</v>
      </c>
      <c r="BC398" s="280">
        <f t="shared" si="120"/>
        <v>0</v>
      </c>
      <c r="BD398" s="280">
        <f t="shared" si="120"/>
        <v>0</v>
      </c>
      <c r="BE398" s="280">
        <f t="shared" si="120"/>
        <v>0</v>
      </c>
      <c r="BF398" s="280">
        <f t="shared" si="124"/>
        <v>0</v>
      </c>
      <c r="BG398" s="280">
        <f t="shared" si="124"/>
        <v>0</v>
      </c>
      <c r="BH398" s="280">
        <f t="shared" si="124"/>
        <v>0</v>
      </c>
      <c r="BI398" s="280">
        <f t="shared" si="124"/>
        <v>0</v>
      </c>
      <c r="BJ398" s="280">
        <f t="shared" si="124"/>
        <v>0</v>
      </c>
      <c r="BK398" s="280">
        <f t="shared" si="124"/>
        <v>0</v>
      </c>
      <c r="BL398" s="279">
        <f t="shared" si="128"/>
        <v>0</v>
      </c>
    </row>
    <row r="399" spans="1:66" x14ac:dyDescent="0.25">
      <c r="A399" s="268" t="s">
        <v>405</v>
      </c>
      <c r="B399" s="175">
        <v>0</v>
      </c>
      <c r="C399" s="175">
        <v>0</v>
      </c>
      <c r="D399" s="272">
        <v>2412.8200000000002</v>
      </c>
      <c r="E399" s="272">
        <v>2412.8200000000002</v>
      </c>
      <c r="F399" s="272">
        <v>2412.8200000000002</v>
      </c>
      <c r="G399" s="272">
        <v>2412.8200000000002</v>
      </c>
      <c r="H399" s="272">
        <v>2412.8200000000002</v>
      </c>
      <c r="I399" s="272">
        <v>2412.8200000000002</v>
      </c>
      <c r="J399" s="272">
        <v>2412.8200000000002</v>
      </c>
      <c r="K399" s="272">
        <v>2412.8200000000002</v>
      </c>
      <c r="L399" s="272">
        <v>2412.8200000000002</v>
      </c>
      <c r="M399" s="272">
        <v>2412.8200000000002</v>
      </c>
      <c r="N399" s="272">
        <v>2412.8200000000002</v>
      </c>
      <c r="O399" s="272">
        <v>247412.82</v>
      </c>
      <c r="P399" s="272">
        <f t="shared" si="125"/>
        <v>273953.84000000003</v>
      </c>
      <c r="Q399" s="272">
        <v>492412.82</v>
      </c>
      <c r="R399" s="272">
        <v>492412.82</v>
      </c>
      <c r="S399" s="272">
        <v>492412.82</v>
      </c>
      <c r="T399" s="272">
        <v>492412.82</v>
      </c>
      <c r="U399" s="272">
        <v>492412.82</v>
      </c>
      <c r="V399" s="272">
        <v>492412.82</v>
      </c>
      <c r="W399" s="272">
        <v>492412.82</v>
      </c>
      <c r="X399" s="272">
        <v>492412.82</v>
      </c>
      <c r="Y399" s="272">
        <v>492412.82</v>
      </c>
      <c r="Z399" s="272">
        <v>492412.82</v>
      </c>
      <c r="AA399" s="272">
        <v>492412.82</v>
      </c>
      <c r="AB399" s="272">
        <v>492412.82</v>
      </c>
      <c r="AC399" s="272">
        <v>492412.82</v>
      </c>
      <c r="AD399" s="272">
        <v>492412.82</v>
      </c>
      <c r="AE399" s="272">
        <v>492412.82</v>
      </c>
      <c r="AF399" s="272">
        <v>492412.82</v>
      </c>
      <c r="AG399" s="170">
        <f t="shared" si="126"/>
        <v>5908953.8400000008</v>
      </c>
      <c r="AI399" s="279">
        <f t="shared" si="122"/>
        <v>0</v>
      </c>
      <c r="AJ399" s="279">
        <f t="shared" si="122"/>
        <v>0</v>
      </c>
      <c r="AK399" s="279">
        <f t="shared" si="122"/>
        <v>0</v>
      </c>
      <c r="AL399" s="279">
        <f t="shared" si="121"/>
        <v>0</v>
      </c>
      <c r="AM399" s="279">
        <f t="shared" si="121"/>
        <v>0</v>
      </c>
      <c r="AN399" s="279">
        <f t="shared" si="121"/>
        <v>0</v>
      </c>
      <c r="AO399" s="279">
        <f t="shared" si="121"/>
        <v>0</v>
      </c>
      <c r="AP399" s="279">
        <f t="shared" si="121"/>
        <v>0</v>
      </c>
      <c r="AQ399" s="279">
        <f t="shared" si="121"/>
        <v>0</v>
      </c>
      <c r="AR399" s="279">
        <f t="shared" si="109"/>
        <v>0</v>
      </c>
      <c r="AS399" s="279">
        <f t="shared" si="109"/>
        <v>0</v>
      </c>
      <c r="AT399" s="279">
        <f t="shared" si="109"/>
        <v>0</v>
      </c>
      <c r="AU399" s="280">
        <f t="shared" si="127"/>
        <v>0</v>
      </c>
      <c r="AV399" s="280">
        <f t="shared" si="123"/>
        <v>0</v>
      </c>
      <c r="AW399" s="280">
        <f t="shared" si="123"/>
        <v>0</v>
      </c>
      <c r="AX399" s="280">
        <f t="shared" si="123"/>
        <v>0</v>
      </c>
      <c r="AY399" s="280">
        <f t="shared" si="123"/>
        <v>0</v>
      </c>
      <c r="AZ399" s="280">
        <f t="shared" si="120"/>
        <v>0</v>
      </c>
      <c r="BA399" s="280">
        <f t="shared" si="120"/>
        <v>0</v>
      </c>
      <c r="BB399" s="280">
        <f t="shared" si="120"/>
        <v>0</v>
      </c>
      <c r="BC399" s="280">
        <f t="shared" si="120"/>
        <v>0</v>
      </c>
      <c r="BD399" s="280">
        <f t="shared" si="120"/>
        <v>0</v>
      </c>
      <c r="BE399" s="280">
        <f t="shared" si="120"/>
        <v>0</v>
      </c>
      <c r="BF399" s="280">
        <f t="shared" si="124"/>
        <v>0</v>
      </c>
      <c r="BG399" s="280">
        <f t="shared" si="124"/>
        <v>0</v>
      </c>
      <c r="BH399" s="280">
        <f t="shared" si="124"/>
        <v>0</v>
      </c>
      <c r="BI399" s="280">
        <f t="shared" si="124"/>
        <v>0</v>
      </c>
      <c r="BJ399" s="280">
        <f t="shared" si="124"/>
        <v>0</v>
      </c>
      <c r="BK399" s="280">
        <f t="shared" si="124"/>
        <v>0</v>
      </c>
      <c r="BL399" s="279">
        <f t="shared" si="128"/>
        <v>0</v>
      </c>
    </row>
    <row r="400" spans="1:66" x14ac:dyDescent="0.25">
      <c r="A400" s="268" t="s">
        <v>406</v>
      </c>
      <c r="B400" s="175">
        <v>0</v>
      </c>
      <c r="C400" s="175">
        <v>0</v>
      </c>
      <c r="D400" s="272">
        <v>102248.61</v>
      </c>
      <c r="E400" s="272">
        <v>102248.61</v>
      </c>
      <c r="F400" s="272">
        <v>102248.61</v>
      </c>
      <c r="G400" s="272">
        <v>102248.61</v>
      </c>
      <c r="H400" s="272">
        <v>102248.61</v>
      </c>
      <c r="I400" s="272">
        <v>102248.61</v>
      </c>
      <c r="J400" s="272">
        <v>102248.61</v>
      </c>
      <c r="K400" s="272">
        <v>102248.61</v>
      </c>
      <c r="L400" s="272">
        <v>102248.61</v>
      </c>
      <c r="M400" s="272">
        <v>102248.61</v>
      </c>
      <c r="N400" s="272">
        <v>102248.61</v>
      </c>
      <c r="O400" s="272">
        <v>164748.60999999999</v>
      </c>
      <c r="P400" s="272">
        <f t="shared" si="125"/>
        <v>1289483.3199999998</v>
      </c>
      <c r="Q400" s="272">
        <v>227248.61</v>
      </c>
      <c r="R400" s="272">
        <v>227248.61</v>
      </c>
      <c r="S400" s="272">
        <v>227248.61</v>
      </c>
      <c r="T400" s="272">
        <v>227248.61</v>
      </c>
      <c r="U400" s="272">
        <v>227248.61</v>
      </c>
      <c r="V400" s="272">
        <v>227248.61</v>
      </c>
      <c r="W400" s="272">
        <v>227248.61</v>
      </c>
      <c r="X400" s="272">
        <v>227248.61</v>
      </c>
      <c r="Y400" s="272">
        <v>227248.61</v>
      </c>
      <c r="Z400" s="272">
        <v>227248.61</v>
      </c>
      <c r="AA400" s="272">
        <v>227248.61</v>
      </c>
      <c r="AB400" s="272">
        <v>227248.61</v>
      </c>
      <c r="AC400" s="272">
        <v>227248.61</v>
      </c>
      <c r="AD400" s="272">
        <v>227248.61</v>
      </c>
      <c r="AE400" s="272">
        <v>227248.61</v>
      </c>
      <c r="AF400" s="272">
        <v>227248.61</v>
      </c>
      <c r="AG400" s="170">
        <f t="shared" si="126"/>
        <v>2726983.3199999989</v>
      </c>
      <c r="AI400" s="279">
        <f t="shared" si="122"/>
        <v>0</v>
      </c>
      <c r="AJ400" s="279">
        <f t="shared" si="122"/>
        <v>0</v>
      </c>
      <c r="AK400" s="279">
        <f t="shared" si="122"/>
        <v>0</v>
      </c>
      <c r="AL400" s="279">
        <f t="shared" si="121"/>
        <v>0</v>
      </c>
      <c r="AM400" s="279">
        <f t="shared" si="121"/>
        <v>0</v>
      </c>
      <c r="AN400" s="279">
        <f t="shared" si="121"/>
        <v>0</v>
      </c>
      <c r="AO400" s="279">
        <f t="shared" si="121"/>
        <v>0</v>
      </c>
      <c r="AP400" s="279">
        <f t="shared" si="121"/>
        <v>0</v>
      </c>
      <c r="AQ400" s="279">
        <f t="shared" si="121"/>
        <v>0</v>
      </c>
      <c r="AR400" s="279">
        <f t="shared" si="109"/>
        <v>0</v>
      </c>
      <c r="AS400" s="279">
        <f t="shared" si="109"/>
        <v>0</v>
      </c>
      <c r="AT400" s="279">
        <f t="shared" si="109"/>
        <v>0</v>
      </c>
      <c r="AU400" s="280">
        <f t="shared" si="127"/>
        <v>0</v>
      </c>
      <c r="AV400" s="280">
        <f t="shared" si="123"/>
        <v>0</v>
      </c>
      <c r="AW400" s="280">
        <f t="shared" si="123"/>
        <v>0</v>
      </c>
      <c r="AX400" s="280">
        <f t="shared" si="123"/>
        <v>0</v>
      </c>
      <c r="AY400" s="280">
        <f t="shared" si="123"/>
        <v>0</v>
      </c>
      <c r="AZ400" s="280">
        <f t="shared" si="120"/>
        <v>0</v>
      </c>
      <c r="BA400" s="280">
        <f t="shared" si="120"/>
        <v>0</v>
      </c>
      <c r="BB400" s="280">
        <f t="shared" si="120"/>
        <v>0</v>
      </c>
      <c r="BC400" s="280">
        <f t="shared" si="120"/>
        <v>0</v>
      </c>
      <c r="BD400" s="280">
        <f t="shared" si="120"/>
        <v>0</v>
      </c>
      <c r="BE400" s="280">
        <f t="shared" si="120"/>
        <v>0</v>
      </c>
      <c r="BF400" s="280">
        <f t="shared" si="124"/>
        <v>0</v>
      </c>
      <c r="BG400" s="280">
        <f t="shared" si="124"/>
        <v>0</v>
      </c>
      <c r="BH400" s="280">
        <f t="shared" si="124"/>
        <v>0</v>
      </c>
      <c r="BI400" s="280">
        <f t="shared" si="124"/>
        <v>0</v>
      </c>
      <c r="BJ400" s="280">
        <f t="shared" si="124"/>
        <v>0</v>
      </c>
      <c r="BK400" s="280">
        <f t="shared" si="124"/>
        <v>0</v>
      </c>
      <c r="BL400" s="279">
        <f t="shared" si="128"/>
        <v>0</v>
      </c>
    </row>
    <row r="401" spans="1:66" x14ac:dyDescent="0.25">
      <c r="A401" s="268" t="s">
        <v>407</v>
      </c>
      <c r="B401" s="175">
        <v>0</v>
      </c>
      <c r="C401" s="175">
        <v>0</v>
      </c>
      <c r="D401" s="272">
        <v>564941.13</v>
      </c>
      <c r="E401" s="272">
        <v>564941.13</v>
      </c>
      <c r="F401" s="272">
        <v>564941.13</v>
      </c>
      <c r="G401" s="272">
        <v>564941.13</v>
      </c>
      <c r="H401" s="272">
        <v>564941.13</v>
      </c>
      <c r="I401" s="272">
        <v>564941.13</v>
      </c>
      <c r="J401" s="272">
        <v>564941.13</v>
      </c>
      <c r="K401" s="272">
        <v>564941.13</v>
      </c>
      <c r="L401" s="272">
        <v>564941.13</v>
      </c>
      <c r="M401" s="272">
        <v>564941.13</v>
      </c>
      <c r="N401" s="272">
        <v>564941.13</v>
      </c>
      <c r="O401" s="272">
        <v>564941.13</v>
      </c>
      <c r="P401" s="272">
        <f t="shared" si="125"/>
        <v>6779293.5599999996</v>
      </c>
      <c r="Q401" s="272">
        <v>564941.13</v>
      </c>
      <c r="R401" s="272">
        <v>564941.13</v>
      </c>
      <c r="S401" s="272">
        <v>564941.13</v>
      </c>
      <c r="T401" s="272">
        <v>564941.13</v>
      </c>
      <c r="U401" s="272">
        <v>564941.13</v>
      </c>
      <c r="V401" s="272">
        <v>564941.13</v>
      </c>
      <c r="W401" s="272">
        <v>564941.13</v>
      </c>
      <c r="X401" s="272">
        <v>564941.13</v>
      </c>
      <c r="Y401" s="272">
        <v>564941.13</v>
      </c>
      <c r="Z401" s="272">
        <v>564941.13</v>
      </c>
      <c r="AA401" s="272">
        <v>564941.13</v>
      </c>
      <c r="AB401" s="272">
        <v>564941.13</v>
      </c>
      <c r="AC401" s="272">
        <v>564941.13</v>
      </c>
      <c r="AD401" s="272">
        <v>564941.13</v>
      </c>
      <c r="AE401" s="272">
        <v>564941.13</v>
      </c>
      <c r="AF401" s="272">
        <v>564941.13</v>
      </c>
      <c r="AG401" s="170">
        <f t="shared" si="126"/>
        <v>6779293.5599999996</v>
      </c>
      <c r="AI401" s="279">
        <f t="shared" si="122"/>
        <v>0</v>
      </c>
      <c r="AJ401" s="279">
        <f t="shared" si="122"/>
        <v>0</v>
      </c>
      <c r="AK401" s="279">
        <f t="shared" si="122"/>
        <v>0</v>
      </c>
      <c r="AL401" s="279">
        <f t="shared" si="121"/>
        <v>0</v>
      </c>
      <c r="AM401" s="279">
        <f t="shared" si="121"/>
        <v>0</v>
      </c>
      <c r="AN401" s="279">
        <f t="shared" si="121"/>
        <v>0</v>
      </c>
      <c r="AO401" s="279">
        <f t="shared" si="121"/>
        <v>0</v>
      </c>
      <c r="AP401" s="279">
        <f t="shared" si="121"/>
        <v>0</v>
      </c>
      <c r="AQ401" s="279">
        <f t="shared" si="121"/>
        <v>0</v>
      </c>
      <c r="AR401" s="279">
        <f t="shared" si="109"/>
        <v>0</v>
      </c>
      <c r="AS401" s="279">
        <f t="shared" si="109"/>
        <v>0</v>
      </c>
      <c r="AT401" s="279">
        <f t="shared" si="109"/>
        <v>0</v>
      </c>
      <c r="AU401" s="280">
        <f t="shared" si="127"/>
        <v>0</v>
      </c>
      <c r="AV401" s="280">
        <f t="shared" si="123"/>
        <v>0</v>
      </c>
      <c r="AW401" s="280">
        <f t="shared" si="123"/>
        <v>0</v>
      </c>
      <c r="AX401" s="280">
        <f t="shared" si="123"/>
        <v>0</v>
      </c>
      <c r="AY401" s="280">
        <f t="shared" si="123"/>
        <v>0</v>
      </c>
      <c r="AZ401" s="280">
        <f t="shared" si="120"/>
        <v>0</v>
      </c>
      <c r="BA401" s="280">
        <f t="shared" si="120"/>
        <v>0</v>
      </c>
      <c r="BB401" s="280">
        <f t="shared" si="120"/>
        <v>0</v>
      </c>
      <c r="BC401" s="280">
        <f t="shared" si="120"/>
        <v>0</v>
      </c>
      <c r="BD401" s="280">
        <f t="shared" si="120"/>
        <v>0</v>
      </c>
      <c r="BE401" s="280">
        <f t="shared" si="120"/>
        <v>0</v>
      </c>
      <c r="BF401" s="280">
        <f t="shared" si="124"/>
        <v>0</v>
      </c>
      <c r="BG401" s="280">
        <f t="shared" si="124"/>
        <v>0</v>
      </c>
      <c r="BH401" s="280">
        <f t="shared" si="124"/>
        <v>0</v>
      </c>
      <c r="BI401" s="280">
        <f t="shared" si="124"/>
        <v>0</v>
      </c>
      <c r="BJ401" s="280">
        <f t="shared" si="124"/>
        <v>0</v>
      </c>
      <c r="BK401" s="280">
        <f t="shared" si="124"/>
        <v>0</v>
      </c>
      <c r="BL401" s="279">
        <f t="shared" si="128"/>
        <v>0</v>
      </c>
    </row>
    <row r="402" spans="1:66" x14ac:dyDescent="0.25">
      <c r="A402" s="268" t="s">
        <v>408</v>
      </c>
      <c r="B402" s="175">
        <v>2.1499999999999998E-2</v>
      </c>
      <c r="C402" s="175">
        <v>2.1499999999999998E-2</v>
      </c>
      <c r="D402" s="272">
        <v>13865217.619999999</v>
      </c>
      <c r="E402" s="272">
        <v>13962865.17</v>
      </c>
      <c r="F402" s="272">
        <v>14202496.060000001</v>
      </c>
      <c r="G402" s="272">
        <v>13984661.74</v>
      </c>
      <c r="H402" s="272">
        <v>13594671.09</v>
      </c>
      <c r="I402" s="272">
        <v>13590514.5</v>
      </c>
      <c r="J402" s="272">
        <v>14105995.064999999</v>
      </c>
      <c r="K402" s="272">
        <v>15046299.785</v>
      </c>
      <c r="L402" s="272">
        <v>15945149.850000001</v>
      </c>
      <c r="M402" s="272">
        <v>17040075.560000002</v>
      </c>
      <c r="N402" s="272">
        <v>18281375.160000004</v>
      </c>
      <c r="O402" s="272">
        <v>19558139.870000005</v>
      </c>
      <c r="P402" s="272">
        <f t="shared" si="125"/>
        <v>183177461.47</v>
      </c>
      <c r="Q402" s="272">
        <v>20611707.990000006</v>
      </c>
      <c r="R402" s="272">
        <v>21406117.830000006</v>
      </c>
      <c r="S402" s="272">
        <v>22200529.600000009</v>
      </c>
      <c r="T402" s="272">
        <v>22994940.020000011</v>
      </c>
      <c r="U402" s="272">
        <v>23789349.995000008</v>
      </c>
      <c r="V402" s="272">
        <v>24583765.780000009</v>
      </c>
      <c r="W402" s="272">
        <v>25378179.395000007</v>
      </c>
      <c r="X402" s="272">
        <v>26172585.20000001</v>
      </c>
      <c r="Y402" s="272">
        <v>26967000.835000008</v>
      </c>
      <c r="Z402" s="272">
        <v>27761421.31000001</v>
      </c>
      <c r="AA402" s="272">
        <v>28555838.860000007</v>
      </c>
      <c r="AB402" s="272">
        <v>29693229.135000005</v>
      </c>
      <c r="AC402" s="272">
        <v>30787598.36500001</v>
      </c>
      <c r="AD402" s="272">
        <v>31495978.345000006</v>
      </c>
      <c r="AE402" s="272">
        <v>32204358.305000007</v>
      </c>
      <c r="AF402" s="272">
        <v>32938673.105000008</v>
      </c>
      <c r="AG402" s="170">
        <f t="shared" si="126"/>
        <v>340327978.63000011</v>
      </c>
      <c r="AI402" s="279">
        <f t="shared" si="122"/>
        <v>24841.85</v>
      </c>
      <c r="AJ402" s="279">
        <f t="shared" si="122"/>
        <v>25016.799999999999</v>
      </c>
      <c r="AK402" s="279">
        <f t="shared" si="122"/>
        <v>25446.14</v>
      </c>
      <c r="AL402" s="279">
        <f t="shared" si="121"/>
        <v>25055.85</v>
      </c>
      <c r="AM402" s="279">
        <f t="shared" si="121"/>
        <v>24357.119999999999</v>
      </c>
      <c r="AN402" s="279">
        <f t="shared" si="121"/>
        <v>24349.67</v>
      </c>
      <c r="AO402" s="279">
        <f t="shared" si="121"/>
        <v>25273.24</v>
      </c>
      <c r="AP402" s="279">
        <f t="shared" si="121"/>
        <v>26957.95</v>
      </c>
      <c r="AQ402" s="279">
        <f t="shared" si="121"/>
        <v>28568.39</v>
      </c>
      <c r="AR402" s="279">
        <f t="shared" si="109"/>
        <v>30530.14</v>
      </c>
      <c r="AS402" s="279">
        <f t="shared" si="109"/>
        <v>32754.13</v>
      </c>
      <c r="AT402" s="279">
        <f t="shared" si="109"/>
        <v>35041.67</v>
      </c>
      <c r="AU402" s="280">
        <f t="shared" si="127"/>
        <v>328192.95</v>
      </c>
      <c r="AV402" s="280">
        <f t="shared" si="123"/>
        <v>36929.31</v>
      </c>
      <c r="AW402" s="280">
        <f t="shared" si="123"/>
        <v>38352.629999999997</v>
      </c>
      <c r="AX402" s="280">
        <f t="shared" si="123"/>
        <v>39775.949999999997</v>
      </c>
      <c r="AY402" s="280">
        <f t="shared" si="123"/>
        <v>41199.269999999997</v>
      </c>
      <c r="AZ402" s="280">
        <f t="shared" si="120"/>
        <v>42622.59</v>
      </c>
      <c r="BA402" s="280">
        <f t="shared" si="120"/>
        <v>44045.91</v>
      </c>
      <c r="BB402" s="280">
        <f t="shared" si="120"/>
        <v>45469.24</v>
      </c>
      <c r="BC402" s="280">
        <f t="shared" si="120"/>
        <v>46892.55</v>
      </c>
      <c r="BD402" s="280">
        <f t="shared" si="120"/>
        <v>48315.88</v>
      </c>
      <c r="BE402" s="280">
        <f t="shared" si="120"/>
        <v>49739.21</v>
      </c>
      <c r="BF402" s="280">
        <f t="shared" si="124"/>
        <v>51162.54</v>
      </c>
      <c r="BG402" s="280">
        <f t="shared" si="124"/>
        <v>53200.37</v>
      </c>
      <c r="BH402" s="280">
        <f t="shared" si="124"/>
        <v>55161.11</v>
      </c>
      <c r="BI402" s="280">
        <f t="shared" si="124"/>
        <v>56430.29</v>
      </c>
      <c r="BJ402" s="280">
        <f t="shared" si="124"/>
        <v>57699.48</v>
      </c>
      <c r="BK402" s="280">
        <f t="shared" si="124"/>
        <v>59015.12</v>
      </c>
      <c r="BL402" s="279">
        <f t="shared" si="128"/>
        <v>609754.28999999992</v>
      </c>
    </row>
    <row r="403" spans="1:66" x14ac:dyDescent="0.25">
      <c r="A403" s="268" t="s">
        <v>409</v>
      </c>
      <c r="B403" s="175">
        <v>2.1499999999999998E-2</v>
      </c>
      <c r="C403" s="175">
        <v>2.1499999999999998E-2</v>
      </c>
      <c r="D403" s="272">
        <v>2545.13</v>
      </c>
      <c r="E403" s="272">
        <v>2545.13</v>
      </c>
      <c r="F403" s="272">
        <v>2545.13</v>
      </c>
      <c r="G403" s="272">
        <v>2545.13</v>
      </c>
      <c r="H403" s="272">
        <v>2545.13</v>
      </c>
      <c r="I403" s="272">
        <v>2545.13</v>
      </c>
      <c r="J403" s="272">
        <v>2545.13</v>
      </c>
      <c r="K403" s="272">
        <v>2545.13</v>
      </c>
      <c r="L403" s="272">
        <v>2545.13</v>
      </c>
      <c r="M403" s="272">
        <v>2545.13</v>
      </c>
      <c r="N403" s="272">
        <v>2545.13</v>
      </c>
      <c r="O403" s="272">
        <v>2545.13</v>
      </c>
      <c r="P403" s="272">
        <f t="shared" si="125"/>
        <v>30541.560000000009</v>
      </c>
      <c r="Q403" s="272">
        <v>2545.13</v>
      </c>
      <c r="R403" s="272">
        <v>2545.13</v>
      </c>
      <c r="S403" s="272">
        <v>2545.13</v>
      </c>
      <c r="T403" s="272">
        <v>2545.13</v>
      </c>
      <c r="U403" s="272">
        <v>2545.13</v>
      </c>
      <c r="V403" s="272">
        <v>2545.13</v>
      </c>
      <c r="W403" s="272">
        <v>2545.13</v>
      </c>
      <c r="X403" s="272">
        <v>2545.13</v>
      </c>
      <c r="Y403" s="272">
        <v>2545.13</v>
      </c>
      <c r="Z403" s="272">
        <v>2545.13</v>
      </c>
      <c r="AA403" s="272">
        <v>2545.13</v>
      </c>
      <c r="AB403" s="272">
        <v>2545.13</v>
      </c>
      <c r="AC403" s="272">
        <v>2545.13</v>
      </c>
      <c r="AD403" s="272">
        <v>2545.13</v>
      </c>
      <c r="AE403" s="272">
        <v>2545.13</v>
      </c>
      <c r="AF403" s="272">
        <v>2545.13</v>
      </c>
      <c r="AG403" s="170">
        <f t="shared" si="126"/>
        <v>30541.560000000009</v>
      </c>
      <c r="AI403" s="279">
        <f t="shared" si="122"/>
        <v>4.5599999999999996</v>
      </c>
      <c r="AJ403" s="279">
        <f t="shared" si="122"/>
        <v>4.5599999999999996</v>
      </c>
      <c r="AK403" s="279">
        <f t="shared" si="122"/>
        <v>4.5599999999999996</v>
      </c>
      <c r="AL403" s="279">
        <f t="shared" si="121"/>
        <v>4.5599999999999996</v>
      </c>
      <c r="AM403" s="279">
        <f t="shared" si="121"/>
        <v>4.5599999999999996</v>
      </c>
      <c r="AN403" s="279">
        <f t="shared" si="121"/>
        <v>4.5599999999999996</v>
      </c>
      <c r="AO403" s="279">
        <f t="shared" si="121"/>
        <v>4.5599999999999996</v>
      </c>
      <c r="AP403" s="279">
        <f t="shared" si="121"/>
        <v>4.5599999999999996</v>
      </c>
      <c r="AQ403" s="279">
        <f t="shared" si="121"/>
        <v>4.5599999999999996</v>
      </c>
      <c r="AR403" s="279">
        <f t="shared" si="109"/>
        <v>4.5599999999999996</v>
      </c>
      <c r="AS403" s="279">
        <f t="shared" si="109"/>
        <v>4.5599999999999996</v>
      </c>
      <c r="AT403" s="279">
        <f t="shared" si="109"/>
        <v>4.5599999999999996</v>
      </c>
      <c r="AU403" s="280">
        <f t="shared" si="127"/>
        <v>54.720000000000006</v>
      </c>
      <c r="AV403" s="280">
        <f t="shared" si="123"/>
        <v>4.5599999999999996</v>
      </c>
      <c r="AW403" s="280">
        <f t="shared" si="123"/>
        <v>4.5599999999999996</v>
      </c>
      <c r="AX403" s="280">
        <f t="shared" si="123"/>
        <v>4.5599999999999996</v>
      </c>
      <c r="AY403" s="280">
        <f t="shared" si="123"/>
        <v>4.5599999999999996</v>
      </c>
      <c r="AZ403" s="280">
        <f t="shared" si="120"/>
        <v>4.5599999999999996</v>
      </c>
      <c r="BA403" s="280">
        <f t="shared" si="120"/>
        <v>4.5599999999999996</v>
      </c>
      <c r="BB403" s="280">
        <f t="shared" si="120"/>
        <v>4.5599999999999996</v>
      </c>
      <c r="BC403" s="280">
        <f t="shared" si="120"/>
        <v>4.5599999999999996</v>
      </c>
      <c r="BD403" s="280">
        <f t="shared" si="120"/>
        <v>4.5599999999999996</v>
      </c>
      <c r="BE403" s="280">
        <f t="shared" si="120"/>
        <v>4.5599999999999996</v>
      </c>
      <c r="BF403" s="280">
        <f t="shared" si="124"/>
        <v>4.5599999999999996</v>
      </c>
      <c r="BG403" s="280">
        <f t="shared" si="124"/>
        <v>4.5599999999999996</v>
      </c>
      <c r="BH403" s="280">
        <f t="shared" si="124"/>
        <v>4.5599999999999996</v>
      </c>
      <c r="BI403" s="280">
        <f t="shared" si="124"/>
        <v>4.5599999999999996</v>
      </c>
      <c r="BJ403" s="280">
        <f t="shared" si="124"/>
        <v>4.5599999999999996</v>
      </c>
      <c r="BK403" s="280">
        <f t="shared" si="124"/>
        <v>4.5599999999999996</v>
      </c>
      <c r="BL403" s="279">
        <f t="shared" si="128"/>
        <v>54.720000000000006</v>
      </c>
    </row>
    <row r="404" spans="1:66" x14ac:dyDescent="0.25">
      <c r="A404" s="268" t="s">
        <v>410</v>
      </c>
      <c r="B404" s="175">
        <v>2.1499999999999998E-2</v>
      </c>
      <c r="C404" s="175">
        <v>2.1499999999999998E-2</v>
      </c>
      <c r="D404" s="272">
        <v>570187.38</v>
      </c>
      <c r="E404" s="272">
        <v>570187.38</v>
      </c>
      <c r="F404" s="272">
        <v>570187.38</v>
      </c>
      <c r="G404" s="272">
        <v>570187.38</v>
      </c>
      <c r="H404" s="272">
        <v>580604.75</v>
      </c>
      <c r="I404" s="272">
        <v>591022.11</v>
      </c>
      <c r="J404" s="272">
        <v>598022.11</v>
      </c>
      <c r="K404" s="272">
        <v>605022.11</v>
      </c>
      <c r="L404" s="272">
        <v>625022.11</v>
      </c>
      <c r="M404" s="272">
        <v>652597.11</v>
      </c>
      <c r="N404" s="272">
        <v>660172.11</v>
      </c>
      <c r="O404" s="272">
        <v>717525.57</v>
      </c>
      <c r="P404" s="272">
        <f t="shared" si="125"/>
        <v>7310737.5000000009</v>
      </c>
      <c r="Q404" s="272">
        <v>774879.03</v>
      </c>
      <c r="R404" s="272">
        <v>774879.03</v>
      </c>
      <c r="S404" s="272">
        <v>774879.03</v>
      </c>
      <c r="T404" s="272">
        <v>774879.03</v>
      </c>
      <c r="U404" s="272">
        <v>774879.03</v>
      </c>
      <c r="V404" s="272">
        <v>774879.03</v>
      </c>
      <c r="W404" s="272">
        <v>774879.03</v>
      </c>
      <c r="X404" s="272">
        <v>774879.03</v>
      </c>
      <c r="Y404" s="272">
        <v>774879.03</v>
      </c>
      <c r="Z404" s="272">
        <v>774879.03</v>
      </c>
      <c r="AA404" s="272">
        <v>774879.03</v>
      </c>
      <c r="AB404" s="272">
        <v>774879.03</v>
      </c>
      <c r="AC404" s="272">
        <v>774879.03</v>
      </c>
      <c r="AD404" s="272">
        <v>774879.03</v>
      </c>
      <c r="AE404" s="272">
        <v>774879.03</v>
      </c>
      <c r="AF404" s="272">
        <v>774879.03</v>
      </c>
      <c r="AG404" s="170">
        <f t="shared" si="126"/>
        <v>9298548.3600000013</v>
      </c>
      <c r="AI404" s="279">
        <f t="shared" si="122"/>
        <v>1021.59</v>
      </c>
      <c r="AJ404" s="279">
        <f t="shared" si="122"/>
        <v>1021.59</v>
      </c>
      <c r="AK404" s="279">
        <f t="shared" si="122"/>
        <v>1021.59</v>
      </c>
      <c r="AL404" s="279">
        <f t="shared" si="121"/>
        <v>1021.59</v>
      </c>
      <c r="AM404" s="279">
        <f t="shared" si="121"/>
        <v>1040.25</v>
      </c>
      <c r="AN404" s="279">
        <f t="shared" si="121"/>
        <v>1058.9100000000001</v>
      </c>
      <c r="AO404" s="279">
        <f t="shared" si="121"/>
        <v>1071.46</v>
      </c>
      <c r="AP404" s="279">
        <f t="shared" si="121"/>
        <v>1084</v>
      </c>
      <c r="AQ404" s="279">
        <f t="shared" si="121"/>
        <v>1119.83</v>
      </c>
      <c r="AR404" s="279">
        <f t="shared" si="109"/>
        <v>1169.24</v>
      </c>
      <c r="AS404" s="279">
        <f t="shared" si="109"/>
        <v>1182.81</v>
      </c>
      <c r="AT404" s="279">
        <f t="shared" si="109"/>
        <v>1285.57</v>
      </c>
      <c r="AU404" s="280">
        <f t="shared" si="127"/>
        <v>13098.429999999998</v>
      </c>
      <c r="AV404" s="280">
        <f t="shared" si="123"/>
        <v>1388.32</v>
      </c>
      <c r="AW404" s="280">
        <f t="shared" si="123"/>
        <v>1388.32</v>
      </c>
      <c r="AX404" s="280">
        <f t="shared" si="123"/>
        <v>1388.32</v>
      </c>
      <c r="AY404" s="280">
        <f t="shared" si="123"/>
        <v>1388.32</v>
      </c>
      <c r="AZ404" s="280">
        <f t="shared" si="120"/>
        <v>1388.32</v>
      </c>
      <c r="BA404" s="280">
        <f t="shared" si="120"/>
        <v>1388.32</v>
      </c>
      <c r="BB404" s="280">
        <f t="shared" si="120"/>
        <v>1388.32</v>
      </c>
      <c r="BC404" s="280">
        <f t="shared" si="120"/>
        <v>1388.32</v>
      </c>
      <c r="BD404" s="280">
        <f t="shared" si="120"/>
        <v>1388.32</v>
      </c>
      <c r="BE404" s="280">
        <f t="shared" si="120"/>
        <v>1388.32</v>
      </c>
      <c r="BF404" s="280">
        <f t="shared" si="124"/>
        <v>1388.32</v>
      </c>
      <c r="BG404" s="280">
        <f t="shared" si="124"/>
        <v>1388.32</v>
      </c>
      <c r="BH404" s="280">
        <f t="shared" si="124"/>
        <v>1388.32</v>
      </c>
      <c r="BI404" s="280">
        <f t="shared" si="124"/>
        <v>1388.32</v>
      </c>
      <c r="BJ404" s="280">
        <f t="shared" si="124"/>
        <v>1388.32</v>
      </c>
      <c r="BK404" s="280">
        <f t="shared" si="124"/>
        <v>1388.32</v>
      </c>
      <c r="BL404" s="279">
        <f t="shared" si="128"/>
        <v>16659.84</v>
      </c>
    </row>
    <row r="405" spans="1:66" x14ac:dyDescent="0.25">
      <c r="A405" s="268" t="s">
        <v>411</v>
      </c>
      <c r="B405" s="175">
        <v>2.29E-2</v>
      </c>
      <c r="C405" s="175">
        <v>2.29E-2</v>
      </c>
      <c r="D405" s="272">
        <v>189798859.87</v>
      </c>
      <c r="E405" s="272">
        <v>189939749.31999999</v>
      </c>
      <c r="F405" s="272">
        <v>189944407.31</v>
      </c>
      <c r="G405" s="272">
        <v>190965814</v>
      </c>
      <c r="H405" s="272">
        <v>192238525.44</v>
      </c>
      <c r="I405" s="272">
        <v>192993904.59999999</v>
      </c>
      <c r="J405" s="272">
        <v>197950948.29499999</v>
      </c>
      <c r="K405" s="272">
        <v>202774930.73500001</v>
      </c>
      <c r="L405" s="272">
        <v>203294464.495</v>
      </c>
      <c r="M405" s="272">
        <v>205529969.72000003</v>
      </c>
      <c r="N405" s="272">
        <v>207922365.095</v>
      </c>
      <c r="O405" s="272">
        <v>220047910.07000002</v>
      </c>
      <c r="P405" s="272">
        <f t="shared" si="125"/>
        <v>2383401848.9500003</v>
      </c>
      <c r="Q405" s="272">
        <v>231860112.66000003</v>
      </c>
      <c r="R405" s="272">
        <v>232045338.64000005</v>
      </c>
      <c r="S405" s="272">
        <v>232833053.37500006</v>
      </c>
      <c r="T405" s="272">
        <v>233730838.75000003</v>
      </c>
      <c r="U405" s="272">
        <v>234167581.20000002</v>
      </c>
      <c r="V405" s="272">
        <v>235946498.73500001</v>
      </c>
      <c r="W405" s="272">
        <v>237816621.28</v>
      </c>
      <c r="X405" s="272">
        <v>238439215.79499996</v>
      </c>
      <c r="Y405" s="272">
        <v>239806050.625</v>
      </c>
      <c r="Z405" s="272">
        <v>241109656.99000001</v>
      </c>
      <c r="AA405" s="272">
        <v>241631925.07999998</v>
      </c>
      <c r="AB405" s="272">
        <v>249809595.70499998</v>
      </c>
      <c r="AC405" s="272">
        <v>257854062.99499997</v>
      </c>
      <c r="AD405" s="272">
        <v>258131285.95500001</v>
      </c>
      <c r="AE405" s="272">
        <v>259168205.06</v>
      </c>
      <c r="AF405" s="272">
        <v>260350073.715</v>
      </c>
      <c r="AG405" s="170">
        <f t="shared" si="126"/>
        <v>2954230773.1349998</v>
      </c>
      <c r="AI405" s="279">
        <f t="shared" si="122"/>
        <v>362199.49</v>
      </c>
      <c r="AJ405" s="279">
        <f t="shared" si="122"/>
        <v>362468.35</v>
      </c>
      <c r="AK405" s="279">
        <f t="shared" si="122"/>
        <v>362477.24</v>
      </c>
      <c r="AL405" s="279">
        <f t="shared" si="121"/>
        <v>364426.43</v>
      </c>
      <c r="AM405" s="279">
        <f t="shared" si="121"/>
        <v>366855.19</v>
      </c>
      <c r="AN405" s="279">
        <f t="shared" si="121"/>
        <v>368296.7</v>
      </c>
      <c r="AO405" s="279">
        <f t="shared" si="121"/>
        <v>377756.39</v>
      </c>
      <c r="AP405" s="279">
        <f t="shared" si="121"/>
        <v>386962.16</v>
      </c>
      <c r="AQ405" s="279">
        <f t="shared" si="121"/>
        <v>387953.6</v>
      </c>
      <c r="AR405" s="279">
        <f t="shared" si="109"/>
        <v>392219.69</v>
      </c>
      <c r="AS405" s="279">
        <f t="shared" si="109"/>
        <v>396785.18</v>
      </c>
      <c r="AT405" s="279">
        <f t="shared" si="109"/>
        <v>419924.76</v>
      </c>
      <c r="AU405" s="280">
        <f t="shared" si="127"/>
        <v>4548325.1800000006</v>
      </c>
      <c r="AV405" s="280">
        <f t="shared" si="123"/>
        <v>442466.38</v>
      </c>
      <c r="AW405" s="280">
        <f t="shared" si="123"/>
        <v>442819.85</v>
      </c>
      <c r="AX405" s="280">
        <f t="shared" si="123"/>
        <v>444323.08</v>
      </c>
      <c r="AY405" s="280">
        <f t="shared" si="123"/>
        <v>446036.35</v>
      </c>
      <c r="AZ405" s="280">
        <f t="shared" si="120"/>
        <v>446869.8</v>
      </c>
      <c r="BA405" s="280">
        <f t="shared" si="120"/>
        <v>450264.57</v>
      </c>
      <c r="BB405" s="280">
        <f t="shared" si="120"/>
        <v>453833.39</v>
      </c>
      <c r="BC405" s="280">
        <f t="shared" si="120"/>
        <v>455021.5</v>
      </c>
      <c r="BD405" s="280">
        <f t="shared" si="120"/>
        <v>457629.88</v>
      </c>
      <c r="BE405" s="280">
        <f t="shared" si="120"/>
        <v>460117.6</v>
      </c>
      <c r="BF405" s="280">
        <f t="shared" si="124"/>
        <v>461114.26</v>
      </c>
      <c r="BG405" s="280">
        <f t="shared" si="124"/>
        <v>476719.98</v>
      </c>
      <c r="BH405" s="280">
        <f t="shared" si="124"/>
        <v>492071.5</v>
      </c>
      <c r="BI405" s="280">
        <f t="shared" si="124"/>
        <v>492600.54</v>
      </c>
      <c r="BJ405" s="280">
        <f t="shared" si="124"/>
        <v>494579.32</v>
      </c>
      <c r="BK405" s="280">
        <f t="shared" si="124"/>
        <v>496834.72</v>
      </c>
      <c r="BL405" s="279">
        <f t="shared" si="128"/>
        <v>5637657.0599999996</v>
      </c>
    </row>
    <row r="406" spans="1:66" x14ac:dyDescent="0.25">
      <c r="A406" s="268" t="s">
        <v>412</v>
      </c>
      <c r="B406" s="175">
        <v>2.29E-2</v>
      </c>
      <c r="C406" s="175">
        <v>2.29E-2</v>
      </c>
      <c r="D406" s="272">
        <v>66880.149999999994</v>
      </c>
      <c r="E406" s="272">
        <v>66880.149999999994</v>
      </c>
      <c r="F406" s="272">
        <v>66880.149999999994</v>
      </c>
      <c r="G406" s="272">
        <v>66880.149999999994</v>
      </c>
      <c r="H406" s="272">
        <v>66880.149999999994</v>
      </c>
      <c r="I406" s="272">
        <v>66880.149999999994</v>
      </c>
      <c r="J406" s="272">
        <v>66880.149999999994</v>
      </c>
      <c r="K406" s="272">
        <v>66880.149999999994</v>
      </c>
      <c r="L406" s="272">
        <v>66880.149999999994</v>
      </c>
      <c r="M406" s="272">
        <v>66880.149999999994</v>
      </c>
      <c r="N406" s="272">
        <v>66880.149999999994</v>
      </c>
      <c r="O406" s="272">
        <v>66880.149999999994</v>
      </c>
      <c r="P406" s="272">
        <f t="shared" si="125"/>
        <v>802561.80000000016</v>
      </c>
      <c r="Q406" s="272">
        <v>66880.149999999994</v>
      </c>
      <c r="R406" s="272">
        <v>66880.149999999994</v>
      </c>
      <c r="S406" s="272">
        <v>66880.149999999994</v>
      </c>
      <c r="T406" s="272">
        <v>66880.149999999994</v>
      </c>
      <c r="U406" s="272">
        <v>66880.149999999994</v>
      </c>
      <c r="V406" s="272">
        <v>66880.149999999994</v>
      </c>
      <c r="W406" s="272">
        <v>66880.149999999994</v>
      </c>
      <c r="X406" s="272">
        <v>66880.149999999994</v>
      </c>
      <c r="Y406" s="272">
        <v>66880.149999999994</v>
      </c>
      <c r="Z406" s="272">
        <v>66880.149999999994</v>
      </c>
      <c r="AA406" s="272">
        <v>66880.149999999994</v>
      </c>
      <c r="AB406" s="272">
        <v>66880.149999999994</v>
      </c>
      <c r="AC406" s="272">
        <v>66880.149999999994</v>
      </c>
      <c r="AD406" s="272">
        <v>66880.149999999994</v>
      </c>
      <c r="AE406" s="272">
        <v>66880.149999999994</v>
      </c>
      <c r="AF406" s="272">
        <v>66880.149999999994</v>
      </c>
      <c r="AG406" s="170">
        <f t="shared" si="126"/>
        <v>802561.80000000016</v>
      </c>
      <c r="AI406" s="279">
        <f t="shared" si="122"/>
        <v>127.63</v>
      </c>
      <c r="AJ406" s="279">
        <f t="shared" si="122"/>
        <v>127.63</v>
      </c>
      <c r="AK406" s="279">
        <f t="shared" si="122"/>
        <v>127.63</v>
      </c>
      <c r="AL406" s="279">
        <f t="shared" si="121"/>
        <v>127.63</v>
      </c>
      <c r="AM406" s="279">
        <f t="shared" si="121"/>
        <v>127.63</v>
      </c>
      <c r="AN406" s="279">
        <f t="shared" si="121"/>
        <v>127.63</v>
      </c>
      <c r="AO406" s="279">
        <f t="shared" ref="AO406:AT451" si="129">ROUND(J406*$B406/12,2)</f>
        <v>127.63</v>
      </c>
      <c r="AP406" s="279">
        <f t="shared" si="129"/>
        <v>127.63</v>
      </c>
      <c r="AQ406" s="279">
        <f t="shared" si="129"/>
        <v>127.63</v>
      </c>
      <c r="AR406" s="279">
        <f t="shared" si="109"/>
        <v>127.63</v>
      </c>
      <c r="AS406" s="279">
        <f t="shared" si="109"/>
        <v>127.63</v>
      </c>
      <c r="AT406" s="279">
        <f t="shared" si="109"/>
        <v>127.63</v>
      </c>
      <c r="AU406" s="280">
        <f t="shared" si="127"/>
        <v>1531.5600000000004</v>
      </c>
      <c r="AV406" s="280">
        <f t="shared" si="123"/>
        <v>127.63</v>
      </c>
      <c r="AW406" s="280">
        <f t="shared" si="123"/>
        <v>127.63</v>
      </c>
      <c r="AX406" s="280">
        <f t="shared" si="123"/>
        <v>127.63</v>
      </c>
      <c r="AY406" s="280">
        <f t="shared" si="123"/>
        <v>127.63</v>
      </c>
      <c r="AZ406" s="280">
        <f t="shared" si="120"/>
        <v>127.63</v>
      </c>
      <c r="BA406" s="280">
        <f t="shared" si="120"/>
        <v>127.63</v>
      </c>
      <c r="BB406" s="280">
        <f t="shared" si="120"/>
        <v>127.63</v>
      </c>
      <c r="BC406" s="280">
        <f t="shared" si="120"/>
        <v>127.63</v>
      </c>
      <c r="BD406" s="280">
        <f t="shared" si="120"/>
        <v>127.63</v>
      </c>
      <c r="BE406" s="280">
        <f t="shared" si="120"/>
        <v>127.63</v>
      </c>
      <c r="BF406" s="280">
        <f t="shared" si="124"/>
        <v>127.63</v>
      </c>
      <c r="BG406" s="280">
        <f t="shared" si="124"/>
        <v>127.63</v>
      </c>
      <c r="BH406" s="280">
        <f t="shared" si="124"/>
        <v>127.63</v>
      </c>
      <c r="BI406" s="280">
        <f t="shared" si="124"/>
        <v>127.63</v>
      </c>
      <c r="BJ406" s="280">
        <f t="shared" si="124"/>
        <v>127.63</v>
      </c>
      <c r="BK406" s="280">
        <f t="shared" si="124"/>
        <v>127.63</v>
      </c>
      <c r="BL406" s="279">
        <f t="shared" si="128"/>
        <v>1531.5600000000004</v>
      </c>
    </row>
    <row r="407" spans="1:66" x14ac:dyDescent="0.25">
      <c r="A407" s="268" t="s">
        <v>413</v>
      </c>
      <c r="B407" s="175">
        <v>2.29E-2</v>
      </c>
      <c r="C407" s="175">
        <v>2.29E-2</v>
      </c>
      <c r="D407" s="272">
        <v>8379218.3099999996</v>
      </c>
      <c r="E407" s="272">
        <v>8376951.3200000003</v>
      </c>
      <c r="F407" s="272">
        <v>8376951.3200000003</v>
      </c>
      <c r="G407" s="272">
        <v>8376951.3200000003</v>
      </c>
      <c r="H407" s="272">
        <v>8391365.9800000004</v>
      </c>
      <c r="I407" s="272">
        <v>8459506.2799999993</v>
      </c>
      <c r="J407" s="272">
        <v>8513231.9300000016</v>
      </c>
      <c r="K407" s="272">
        <v>8513231.9300000016</v>
      </c>
      <c r="L407" s="272">
        <v>8513231.9300000016</v>
      </c>
      <c r="M407" s="272">
        <v>8513231.9300000016</v>
      </c>
      <c r="N407" s="272">
        <v>8513231.9300000016</v>
      </c>
      <c r="O407" s="272">
        <v>8513231.9300000016</v>
      </c>
      <c r="P407" s="272">
        <f t="shared" si="125"/>
        <v>101440336.11000003</v>
      </c>
      <c r="Q407" s="272">
        <v>8513231.9300000016</v>
      </c>
      <c r="R407" s="272">
        <v>8513231.9300000016</v>
      </c>
      <c r="S407" s="272">
        <v>8513231.9300000016</v>
      </c>
      <c r="T407" s="272">
        <v>8513231.9300000016</v>
      </c>
      <c r="U407" s="272">
        <v>8513231.9300000016</v>
      </c>
      <c r="V407" s="272">
        <v>8513231.9300000016</v>
      </c>
      <c r="W407" s="272">
        <v>8513231.9300000016</v>
      </c>
      <c r="X407" s="272">
        <v>8513231.9300000016</v>
      </c>
      <c r="Y407" s="272">
        <v>8513231.9300000016</v>
      </c>
      <c r="Z407" s="272">
        <v>8513231.9300000016</v>
      </c>
      <c r="AA407" s="272">
        <v>8513231.9300000016</v>
      </c>
      <c r="AB407" s="272">
        <v>8513231.9300000016</v>
      </c>
      <c r="AC407" s="272">
        <v>8513231.9300000016</v>
      </c>
      <c r="AD407" s="272">
        <v>8513231.9300000016</v>
      </c>
      <c r="AE407" s="272">
        <v>8513231.9300000016</v>
      </c>
      <c r="AF407" s="272">
        <v>8513231.9300000016</v>
      </c>
      <c r="AG407" s="170">
        <f t="shared" si="126"/>
        <v>102158783.16000004</v>
      </c>
      <c r="AI407" s="279">
        <f t="shared" si="122"/>
        <v>15990.34</v>
      </c>
      <c r="AJ407" s="279">
        <f t="shared" si="122"/>
        <v>15986.02</v>
      </c>
      <c r="AK407" s="279">
        <f t="shared" si="122"/>
        <v>15986.02</v>
      </c>
      <c r="AL407" s="279">
        <f t="shared" si="122"/>
        <v>15986.02</v>
      </c>
      <c r="AM407" s="279">
        <f t="shared" si="122"/>
        <v>16013.52</v>
      </c>
      <c r="AN407" s="279">
        <f t="shared" si="122"/>
        <v>16143.56</v>
      </c>
      <c r="AO407" s="279">
        <f t="shared" si="129"/>
        <v>16246.08</v>
      </c>
      <c r="AP407" s="279">
        <f t="shared" si="129"/>
        <v>16246.08</v>
      </c>
      <c r="AQ407" s="279">
        <f t="shared" si="129"/>
        <v>16246.08</v>
      </c>
      <c r="AR407" s="279">
        <f t="shared" si="109"/>
        <v>16246.08</v>
      </c>
      <c r="AS407" s="279">
        <f t="shared" si="109"/>
        <v>16246.08</v>
      </c>
      <c r="AT407" s="279">
        <f t="shared" si="109"/>
        <v>16246.08</v>
      </c>
      <c r="AU407" s="280">
        <f t="shared" si="127"/>
        <v>193581.95999999996</v>
      </c>
      <c r="AV407" s="280">
        <f t="shared" si="123"/>
        <v>16246.08</v>
      </c>
      <c r="AW407" s="280">
        <f t="shared" si="123"/>
        <v>16246.08</v>
      </c>
      <c r="AX407" s="280">
        <f t="shared" si="123"/>
        <v>16246.08</v>
      </c>
      <c r="AY407" s="280">
        <f t="shared" si="123"/>
        <v>16246.08</v>
      </c>
      <c r="AZ407" s="280">
        <f t="shared" si="120"/>
        <v>16246.08</v>
      </c>
      <c r="BA407" s="280">
        <f t="shared" si="120"/>
        <v>16246.08</v>
      </c>
      <c r="BB407" s="280">
        <f t="shared" si="120"/>
        <v>16246.08</v>
      </c>
      <c r="BC407" s="280">
        <f t="shared" si="120"/>
        <v>16246.08</v>
      </c>
      <c r="BD407" s="280">
        <f t="shared" si="120"/>
        <v>16246.08</v>
      </c>
      <c r="BE407" s="280">
        <f t="shared" si="120"/>
        <v>16246.08</v>
      </c>
      <c r="BF407" s="280">
        <f t="shared" si="124"/>
        <v>16246.08</v>
      </c>
      <c r="BG407" s="280">
        <f t="shared" si="124"/>
        <v>16246.08</v>
      </c>
      <c r="BH407" s="280">
        <f t="shared" si="124"/>
        <v>16246.08</v>
      </c>
      <c r="BI407" s="280">
        <f t="shared" si="124"/>
        <v>16246.08</v>
      </c>
      <c r="BJ407" s="280">
        <f t="shared" si="124"/>
        <v>16246.08</v>
      </c>
      <c r="BK407" s="280">
        <f t="shared" si="124"/>
        <v>16246.08</v>
      </c>
      <c r="BL407" s="279">
        <f t="shared" si="128"/>
        <v>194952.95999999996</v>
      </c>
    </row>
    <row r="408" spans="1:66" x14ac:dyDescent="0.25">
      <c r="A408" s="268" t="s">
        <v>414</v>
      </c>
      <c r="B408" s="175">
        <v>2.6699999999999998E-2</v>
      </c>
      <c r="C408" s="175">
        <v>2.6699999999999998E-2</v>
      </c>
      <c r="D408" s="272">
        <v>26531.200000000001</v>
      </c>
      <c r="E408" s="272">
        <v>26531.200000000001</v>
      </c>
      <c r="F408" s="272">
        <v>26531.200000000001</v>
      </c>
      <c r="G408" s="272">
        <v>26531.200000000001</v>
      </c>
      <c r="H408" s="272">
        <v>26531.200000000001</v>
      </c>
      <c r="I408" s="272">
        <v>26531.200000000001</v>
      </c>
      <c r="J408" s="272">
        <v>26531.200000000001</v>
      </c>
      <c r="K408" s="272">
        <v>26531.200000000001</v>
      </c>
      <c r="L408" s="272">
        <v>26531.200000000001</v>
      </c>
      <c r="M408" s="272">
        <v>26531.200000000001</v>
      </c>
      <c r="N408" s="272">
        <v>26531.200000000001</v>
      </c>
      <c r="O408" s="272">
        <v>26531.200000000001</v>
      </c>
      <c r="P408" s="272">
        <f t="shared" si="125"/>
        <v>318374.40000000008</v>
      </c>
      <c r="Q408" s="272">
        <v>26531.200000000001</v>
      </c>
      <c r="R408" s="272">
        <v>26531.200000000001</v>
      </c>
      <c r="S408" s="272">
        <v>26531.200000000001</v>
      </c>
      <c r="T408" s="272">
        <v>26531.200000000001</v>
      </c>
      <c r="U408" s="272">
        <v>26531.200000000001</v>
      </c>
      <c r="V408" s="272">
        <v>26531.200000000001</v>
      </c>
      <c r="W408" s="272">
        <v>26531.200000000001</v>
      </c>
      <c r="X408" s="272">
        <v>26531.200000000001</v>
      </c>
      <c r="Y408" s="272">
        <v>26531.200000000001</v>
      </c>
      <c r="Z408" s="272">
        <v>26531.200000000001</v>
      </c>
      <c r="AA408" s="272">
        <v>26531.200000000001</v>
      </c>
      <c r="AB408" s="272">
        <v>26531.200000000001</v>
      </c>
      <c r="AC408" s="272">
        <v>26531.200000000001</v>
      </c>
      <c r="AD408" s="272">
        <v>26531.200000000001</v>
      </c>
      <c r="AE408" s="272">
        <v>26531.200000000001</v>
      </c>
      <c r="AF408" s="272">
        <v>26531.200000000001</v>
      </c>
      <c r="AG408" s="170">
        <f t="shared" si="126"/>
        <v>318374.40000000008</v>
      </c>
      <c r="AI408" s="279">
        <f t="shared" si="122"/>
        <v>59.03</v>
      </c>
      <c r="AJ408" s="279">
        <f t="shared" si="122"/>
        <v>59.03</v>
      </c>
      <c r="AK408" s="279">
        <f t="shared" si="122"/>
        <v>59.03</v>
      </c>
      <c r="AL408" s="279">
        <f t="shared" si="122"/>
        <v>59.03</v>
      </c>
      <c r="AM408" s="279">
        <f t="shared" si="122"/>
        <v>59.03</v>
      </c>
      <c r="AN408" s="279">
        <f t="shared" si="122"/>
        <v>59.03</v>
      </c>
      <c r="AO408" s="279">
        <f t="shared" si="129"/>
        <v>59.03</v>
      </c>
      <c r="AP408" s="279">
        <f t="shared" si="129"/>
        <v>59.03</v>
      </c>
      <c r="AQ408" s="279">
        <f t="shared" si="129"/>
        <v>59.03</v>
      </c>
      <c r="AR408" s="279">
        <f t="shared" si="109"/>
        <v>59.03</v>
      </c>
      <c r="AS408" s="279">
        <f t="shared" si="109"/>
        <v>59.03</v>
      </c>
      <c r="AT408" s="279">
        <f t="shared" si="109"/>
        <v>59.03</v>
      </c>
      <c r="AU408" s="280">
        <f t="shared" si="127"/>
        <v>708.35999999999979</v>
      </c>
      <c r="AV408" s="280">
        <f t="shared" si="123"/>
        <v>59.03</v>
      </c>
      <c r="AW408" s="280">
        <f t="shared" si="123"/>
        <v>59.03</v>
      </c>
      <c r="AX408" s="280">
        <f t="shared" si="123"/>
        <v>59.03</v>
      </c>
      <c r="AY408" s="280">
        <f t="shared" si="123"/>
        <v>59.03</v>
      </c>
      <c r="AZ408" s="280">
        <f t="shared" si="120"/>
        <v>59.03</v>
      </c>
      <c r="BA408" s="280">
        <f t="shared" si="120"/>
        <v>59.03</v>
      </c>
      <c r="BB408" s="280">
        <f t="shared" si="120"/>
        <v>59.03</v>
      </c>
      <c r="BC408" s="280">
        <f t="shared" si="120"/>
        <v>59.03</v>
      </c>
      <c r="BD408" s="280">
        <f t="shared" si="120"/>
        <v>59.03</v>
      </c>
      <c r="BE408" s="280">
        <f t="shared" si="120"/>
        <v>59.03</v>
      </c>
      <c r="BF408" s="280">
        <f t="shared" si="124"/>
        <v>59.03</v>
      </c>
      <c r="BG408" s="280">
        <f t="shared" si="124"/>
        <v>59.03</v>
      </c>
      <c r="BH408" s="280">
        <f t="shared" si="124"/>
        <v>59.03</v>
      </c>
      <c r="BI408" s="280">
        <f t="shared" si="124"/>
        <v>59.03</v>
      </c>
      <c r="BJ408" s="280">
        <f t="shared" si="124"/>
        <v>59.03</v>
      </c>
      <c r="BK408" s="280">
        <f t="shared" si="124"/>
        <v>59.03</v>
      </c>
      <c r="BL408" s="279">
        <f t="shared" si="128"/>
        <v>708.35999999999979</v>
      </c>
      <c r="BN408" s="279">
        <f>BL408</f>
        <v>708.35999999999979</v>
      </c>
    </row>
    <row r="409" spans="1:66" x14ac:dyDescent="0.25">
      <c r="A409" s="268" t="s">
        <v>683</v>
      </c>
      <c r="B409" s="175">
        <v>2.6699999999999998E-2</v>
      </c>
      <c r="C409" s="175">
        <v>2.6699999999999998E-2</v>
      </c>
      <c r="D409" s="272">
        <v>0</v>
      </c>
      <c r="E409" s="272">
        <v>0</v>
      </c>
      <c r="F409" s="272">
        <v>0</v>
      </c>
      <c r="G409" s="272">
        <v>0</v>
      </c>
      <c r="H409" s="272">
        <v>0</v>
      </c>
      <c r="I409" s="272">
        <v>0</v>
      </c>
      <c r="J409" s="272">
        <v>3599.7349999999979</v>
      </c>
      <c r="K409" s="272">
        <v>7199.4699999999957</v>
      </c>
      <c r="L409" s="272">
        <v>7199.4699999999957</v>
      </c>
      <c r="M409" s="272">
        <v>7199.4699999999957</v>
      </c>
      <c r="N409" s="272">
        <v>7199.4699999999957</v>
      </c>
      <c r="O409" s="272">
        <v>7199.4699999999957</v>
      </c>
      <c r="P409" s="272">
        <f t="shared" si="125"/>
        <v>39597.08499999997</v>
      </c>
      <c r="Q409" s="272">
        <v>7199.4699999999957</v>
      </c>
      <c r="R409" s="272">
        <v>7199.4699999999957</v>
      </c>
      <c r="S409" s="272">
        <v>7199.4699999999957</v>
      </c>
      <c r="T409" s="272">
        <v>7199.4699999999957</v>
      </c>
      <c r="U409" s="272">
        <v>7199.4699999999957</v>
      </c>
      <c r="V409" s="272">
        <v>7199.4699999999957</v>
      </c>
      <c r="W409" s="272">
        <v>7199.4699999999957</v>
      </c>
      <c r="X409" s="272">
        <v>7199.4699999999957</v>
      </c>
      <c r="Y409" s="272">
        <v>7199.4699999999957</v>
      </c>
      <c r="Z409" s="272">
        <v>7199.4699999999957</v>
      </c>
      <c r="AA409" s="272">
        <v>7199.4699999999957</v>
      </c>
      <c r="AB409" s="272">
        <v>7199.4699999999957</v>
      </c>
      <c r="AC409" s="272">
        <v>7199.4699999999957</v>
      </c>
      <c r="AD409" s="272">
        <v>7199.4699999999957</v>
      </c>
      <c r="AE409" s="272">
        <v>7199.4699999999957</v>
      </c>
      <c r="AF409" s="272">
        <v>7199.4699999999957</v>
      </c>
      <c r="AG409" s="170">
        <f t="shared" si="126"/>
        <v>86393.639999999956</v>
      </c>
      <c r="AI409" s="279">
        <f t="shared" si="122"/>
        <v>0</v>
      </c>
      <c r="AJ409" s="279">
        <f t="shared" si="122"/>
        <v>0</v>
      </c>
      <c r="AK409" s="279">
        <f t="shared" si="122"/>
        <v>0</v>
      </c>
      <c r="AL409" s="279">
        <f t="shared" si="122"/>
        <v>0</v>
      </c>
      <c r="AM409" s="279">
        <f t="shared" si="122"/>
        <v>0</v>
      </c>
      <c r="AN409" s="279">
        <f t="shared" si="122"/>
        <v>0</v>
      </c>
      <c r="AO409" s="279">
        <f t="shared" si="129"/>
        <v>8.01</v>
      </c>
      <c r="AP409" s="279">
        <f t="shared" si="129"/>
        <v>16.02</v>
      </c>
      <c r="AQ409" s="279">
        <f t="shared" si="129"/>
        <v>16.02</v>
      </c>
      <c r="AR409" s="279">
        <f t="shared" si="109"/>
        <v>16.02</v>
      </c>
      <c r="AS409" s="279">
        <f t="shared" si="109"/>
        <v>16.02</v>
      </c>
      <c r="AT409" s="279">
        <f t="shared" si="109"/>
        <v>16.02</v>
      </c>
      <c r="AU409" s="280">
        <f t="shared" si="127"/>
        <v>88.109999999999985</v>
      </c>
      <c r="AV409" s="280">
        <f t="shared" si="123"/>
        <v>16.02</v>
      </c>
      <c r="AW409" s="280">
        <f t="shared" si="123"/>
        <v>16.02</v>
      </c>
      <c r="AX409" s="280">
        <f t="shared" si="123"/>
        <v>16.02</v>
      </c>
      <c r="AY409" s="280">
        <f t="shared" si="123"/>
        <v>16.02</v>
      </c>
      <c r="AZ409" s="280">
        <f t="shared" si="120"/>
        <v>16.02</v>
      </c>
      <c r="BA409" s="280">
        <f t="shared" si="120"/>
        <v>16.02</v>
      </c>
      <c r="BB409" s="280">
        <f t="shared" si="120"/>
        <v>16.02</v>
      </c>
      <c r="BC409" s="280">
        <f t="shared" si="120"/>
        <v>16.02</v>
      </c>
      <c r="BD409" s="280">
        <f t="shared" si="120"/>
        <v>16.02</v>
      </c>
      <c r="BE409" s="280">
        <f t="shared" si="120"/>
        <v>16.02</v>
      </c>
      <c r="BF409" s="280">
        <f t="shared" si="124"/>
        <v>16.02</v>
      </c>
      <c r="BG409" s="280">
        <f t="shared" si="124"/>
        <v>16.02</v>
      </c>
      <c r="BH409" s="280">
        <f t="shared" si="124"/>
        <v>16.02</v>
      </c>
      <c r="BI409" s="280">
        <f t="shared" si="124"/>
        <v>16.02</v>
      </c>
      <c r="BJ409" s="280">
        <f t="shared" si="124"/>
        <v>16.02</v>
      </c>
      <c r="BK409" s="280">
        <f t="shared" si="124"/>
        <v>16.02</v>
      </c>
      <c r="BL409" s="279">
        <f t="shared" si="128"/>
        <v>192.24000000000004</v>
      </c>
    </row>
    <row r="410" spans="1:66" x14ac:dyDescent="0.25">
      <c r="A410" s="268" t="s">
        <v>415</v>
      </c>
      <c r="B410" s="175">
        <v>2.6699999999999998E-2</v>
      </c>
      <c r="C410" s="175">
        <v>2.6699999999999998E-2</v>
      </c>
      <c r="D410" s="272">
        <v>360763426.66000003</v>
      </c>
      <c r="E410" s="272">
        <v>364186679.39999998</v>
      </c>
      <c r="F410" s="272">
        <v>366919371.07999998</v>
      </c>
      <c r="G410" s="272">
        <v>367963207.52999997</v>
      </c>
      <c r="H410" s="272">
        <v>369798387.45999998</v>
      </c>
      <c r="I410" s="272">
        <v>370869161.10000002</v>
      </c>
      <c r="J410" s="272">
        <v>371494005.44500005</v>
      </c>
      <c r="K410" s="272">
        <v>372448927.21500003</v>
      </c>
      <c r="L410" s="272">
        <v>373454334.17500007</v>
      </c>
      <c r="M410" s="272">
        <v>374209558.42500007</v>
      </c>
      <c r="N410" s="272">
        <v>374818793.48000008</v>
      </c>
      <c r="O410" s="272">
        <v>378819018.3900001</v>
      </c>
      <c r="P410" s="272">
        <f t="shared" si="125"/>
        <v>4445744870.3600006</v>
      </c>
      <c r="Q410" s="272">
        <v>383183740.86000013</v>
      </c>
      <c r="R410" s="272">
        <v>384468508.59000009</v>
      </c>
      <c r="S410" s="272">
        <v>385878609.65500009</v>
      </c>
      <c r="T410" s="272">
        <v>387526741.73000008</v>
      </c>
      <c r="U410" s="272">
        <v>389205870.23500013</v>
      </c>
      <c r="V410" s="272">
        <v>390915847.54500014</v>
      </c>
      <c r="W410" s="272">
        <v>392595553.36500013</v>
      </c>
      <c r="X410" s="272">
        <v>394346886.09000015</v>
      </c>
      <c r="Y410" s="272">
        <v>396388968.51000017</v>
      </c>
      <c r="Z410" s="272">
        <v>398328988.3550002</v>
      </c>
      <c r="AA410" s="272">
        <v>399853830.39000016</v>
      </c>
      <c r="AB410" s="272">
        <v>401121183.46000016</v>
      </c>
      <c r="AC410" s="272">
        <v>402391730.77000022</v>
      </c>
      <c r="AD410" s="272">
        <v>403693915.53000021</v>
      </c>
      <c r="AE410" s="272">
        <v>405120225.91000021</v>
      </c>
      <c r="AF410" s="272">
        <v>406782338.7950002</v>
      </c>
      <c r="AG410" s="170">
        <f t="shared" si="126"/>
        <v>4780745338.9550018</v>
      </c>
      <c r="AI410" s="279">
        <f t="shared" si="122"/>
        <v>802698.62</v>
      </c>
      <c r="AJ410" s="279">
        <f t="shared" si="122"/>
        <v>810315.36</v>
      </c>
      <c r="AK410" s="279">
        <f t="shared" si="122"/>
        <v>816395.6</v>
      </c>
      <c r="AL410" s="279">
        <f t="shared" si="122"/>
        <v>818718.14</v>
      </c>
      <c r="AM410" s="279">
        <f t="shared" si="122"/>
        <v>822801.41</v>
      </c>
      <c r="AN410" s="279">
        <f t="shared" si="122"/>
        <v>825183.88</v>
      </c>
      <c r="AO410" s="279">
        <f t="shared" si="129"/>
        <v>826574.16</v>
      </c>
      <c r="AP410" s="279">
        <f t="shared" si="129"/>
        <v>828698.86</v>
      </c>
      <c r="AQ410" s="279">
        <f t="shared" si="129"/>
        <v>830935.89</v>
      </c>
      <c r="AR410" s="279">
        <f t="shared" si="109"/>
        <v>832616.27</v>
      </c>
      <c r="AS410" s="279">
        <f t="shared" si="109"/>
        <v>833971.82</v>
      </c>
      <c r="AT410" s="279">
        <f t="shared" si="109"/>
        <v>842872.31999999995</v>
      </c>
      <c r="AU410" s="280">
        <f t="shared" si="127"/>
        <v>9891782.3300000019</v>
      </c>
      <c r="AV410" s="280">
        <f t="shared" si="123"/>
        <v>852583.82</v>
      </c>
      <c r="AW410" s="280">
        <f t="shared" si="123"/>
        <v>855442.43</v>
      </c>
      <c r="AX410" s="280">
        <f t="shared" si="123"/>
        <v>858579.91</v>
      </c>
      <c r="AY410" s="280">
        <f t="shared" si="123"/>
        <v>862247</v>
      </c>
      <c r="AZ410" s="280">
        <f t="shared" si="120"/>
        <v>865983.06</v>
      </c>
      <c r="BA410" s="280">
        <f t="shared" si="120"/>
        <v>869787.76</v>
      </c>
      <c r="BB410" s="280">
        <f t="shared" si="120"/>
        <v>873525.11</v>
      </c>
      <c r="BC410" s="280">
        <f t="shared" si="120"/>
        <v>877421.82</v>
      </c>
      <c r="BD410" s="280">
        <f t="shared" si="120"/>
        <v>881965.45</v>
      </c>
      <c r="BE410" s="280">
        <f t="shared" si="120"/>
        <v>886282</v>
      </c>
      <c r="BF410" s="280">
        <f t="shared" si="124"/>
        <v>889674.77</v>
      </c>
      <c r="BG410" s="280">
        <f t="shared" si="124"/>
        <v>892494.63</v>
      </c>
      <c r="BH410" s="280">
        <f t="shared" si="124"/>
        <v>895321.59999999998</v>
      </c>
      <c r="BI410" s="280">
        <f t="shared" si="124"/>
        <v>898218.96</v>
      </c>
      <c r="BJ410" s="280">
        <f t="shared" si="124"/>
        <v>901392.5</v>
      </c>
      <c r="BK410" s="280">
        <f t="shared" si="124"/>
        <v>905090.7</v>
      </c>
      <c r="BL410" s="279">
        <f t="shared" si="128"/>
        <v>10637158.359999999</v>
      </c>
    </row>
    <row r="411" spans="1:66" x14ac:dyDescent="0.25">
      <c r="A411" s="268" t="s">
        <v>416</v>
      </c>
      <c r="B411" s="175">
        <v>2.6699999999999998E-2</v>
      </c>
      <c r="C411" s="175">
        <v>2.6699999999999998E-2</v>
      </c>
      <c r="D411" s="272">
        <v>47785.56</v>
      </c>
      <c r="E411" s="272">
        <v>47785.56</v>
      </c>
      <c r="F411" s="272">
        <v>47785.56</v>
      </c>
      <c r="G411" s="272">
        <v>47785.56</v>
      </c>
      <c r="H411" s="272">
        <v>47785.56</v>
      </c>
      <c r="I411" s="272">
        <v>47785.56</v>
      </c>
      <c r="J411" s="272">
        <v>47785.56</v>
      </c>
      <c r="K411" s="272">
        <v>47785.56</v>
      </c>
      <c r="L411" s="272">
        <v>47785.56</v>
      </c>
      <c r="M411" s="272">
        <v>47785.56</v>
      </c>
      <c r="N411" s="272">
        <v>47785.56</v>
      </c>
      <c r="O411" s="272">
        <v>47785.56</v>
      </c>
      <c r="P411" s="272">
        <f t="shared" si="125"/>
        <v>573426.72</v>
      </c>
      <c r="Q411" s="272">
        <v>47785.56</v>
      </c>
      <c r="R411" s="272">
        <v>47785.56</v>
      </c>
      <c r="S411" s="272">
        <v>47785.56</v>
      </c>
      <c r="T411" s="272">
        <v>47785.56</v>
      </c>
      <c r="U411" s="272">
        <v>47785.56</v>
      </c>
      <c r="V411" s="272">
        <v>47785.56</v>
      </c>
      <c r="W411" s="272">
        <v>47785.56</v>
      </c>
      <c r="X411" s="272">
        <v>47785.56</v>
      </c>
      <c r="Y411" s="272">
        <v>47785.56</v>
      </c>
      <c r="Z411" s="272">
        <v>47785.56</v>
      </c>
      <c r="AA411" s="272">
        <v>47785.56</v>
      </c>
      <c r="AB411" s="272">
        <v>47785.56</v>
      </c>
      <c r="AC411" s="272">
        <v>47785.56</v>
      </c>
      <c r="AD411" s="272">
        <v>47785.56</v>
      </c>
      <c r="AE411" s="272">
        <v>47785.56</v>
      </c>
      <c r="AF411" s="272">
        <v>47785.56</v>
      </c>
      <c r="AG411" s="170">
        <f t="shared" si="126"/>
        <v>573426.72</v>
      </c>
      <c r="AI411" s="279">
        <f t="shared" si="122"/>
        <v>106.32</v>
      </c>
      <c r="AJ411" s="279">
        <f t="shared" si="122"/>
        <v>106.32</v>
      </c>
      <c r="AK411" s="279">
        <f t="shared" si="122"/>
        <v>106.32</v>
      </c>
      <c r="AL411" s="279">
        <f t="shared" si="122"/>
        <v>106.32</v>
      </c>
      <c r="AM411" s="279">
        <f t="shared" si="122"/>
        <v>106.32</v>
      </c>
      <c r="AN411" s="279">
        <f t="shared" si="122"/>
        <v>106.32</v>
      </c>
      <c r="AO411" s="279">
        <f t="shared" si="129"/>
        <v>106.32</v>
      </c>
      <c r="AP411" s="279">
        <f t="shared" si="129"/>
        <v>106.32</v>
      </c>
      <c r="AQ411" s="279">
        <f t="shared" si="129"/>
        <v>106.32</v>
      </c>
      <c r="AR411" s="279">
        <f t="shared" si="109"/>
        <v>106.32</v>
      </c>
      <c r="AS411" s="279">
        <f t="shared" si="109"/>
        <v>106.32</v>
      </c>
      <c r="AT411" s="279">
        <f t="shared" si="109"/>
        <v>106.32</v>
      </c>
      <c r="AU411" s="280">
        <f t="shared" si="127"/>
        <v>1275.8399999999995</v>
      </c>
      <c r="AV411" s="280">
        <f t="shared" si="123"/>
        <v>106.32</v>
      </c>
      <c r="AW411" s="280">
        <f t="shared" si="123"/>
        <v>106.32</v>
      </c>
      <c r="AX411" s="280">
        <f t="shared" si="123"/>
        <v>106.32</v>
      </c>
      <c r="AY411" s="280">
        <f t="shared" si="123"/>
        <v>106.32</v>
      </c>
      <c r="AZ411" s="280">
        <f t="shared" si="120"/>
        <v>106.32</v>
      </c>
      <c r="BA411" s="280">
        <f t="shared" si="120"/>
        <v>106.32</v>
      </c>
      <c r="BB411" s="280">
        <f t="shared" si="120"/>
        <v>106.32</v>
      </c>
      <c r="BC411" s="280">
        <f t="shared" si="120"/>
        <v>106.32</v>
      </c>
      <c r="BD411" s="280">
        <f t="shared" si="120"/>
        <v>106.32</v>
      </c>
      <c r="BE411" s="280">
        <f t="shared" si="120"/>
        <v>106.32</v>
      </c>
      <c r="BF411" s="280">
        <f t="shared" si="124"/>
        <v>106.32</v>
      </c>
      <c r="BG411" s="280">
        <f t="shared" si="124"/>
        <v>106.32</v>
      </c>
      <c r="BH411" s="280">
        <f t="shared" si="124"/>
        <v>106.32</v>
      </c>
      <c r="BI411" s="280">
        <f t="shared" si="124"/>
        <v>106.32</v>
      </c>
      <c r="BJ411" s="280">
        <f t="shared" si="124"/>
        <v>106.32</v>
      </c>
      <c r="BK411" s="280">
        <f t="shared" si="124"/>
        <v>106.32</v>
      </c>
      <c r="BL411" s="279">
        <f t="shared" si="128"/>
        <v>1275.8399999999995</v>
      </c>
    </row>
    <row r="412" spans="1:66" x14ac:dyDescent="0.25">
      <c r="A412" s="268" t="s">
        <v>417</v>
      </c>
      <c r="B412" s="175">
        <v>2.6699999999999998E-2</v>
      </c>
      <c r="C412" s="175">
        <v>2.6699999999999998E-2</v>
      </c>
      <c r="D412" s="272">
        <v>29047545.68</v>
      </c>
      <c r="E412" s="272">
        <v>29252448.59</v>
      </c>
      <c r="F412" s="272">
        <v>29406310.809999999</v>
      </c>
      <c r="G412" s="272">
        <v>29462958.57</v>
      </c>
      <c r="H412" s="272">
        <v>29587198.640000001</v>
      </c>
      <c r="I412" s="272">
        <v>29657333.199999999</v>
      </c>
      <c r="J412" s="272">
        <v>29685553.285</v>
      </c>
      <c r="K412" s="272">
        <v>29704946.705000002</v>
      </c>
      <c r="L412" s="272">
        <v>29712075.114999998</v>
      </c>
      <c r="M412" s="272">
        <v>29709718.18</v>
      </c>
      <c r="N412" s="272">
        <v>29707361.245000001</v>
      </c>
      <c r="O412" s="272">
        <v>30062388.885000005</v>
      </c>
      <c r="P412" s="272">
        <f t="shared" si="125"/>
        <v>354995838.90500003</v>
      </c>
      <c r="Q412" s="272">
        <v>30434275.570000004</v>
      </c>
      <c r="R412" s="272">
        <v>30463734.050000004</v>
      </c>
      <c r="S412" s="272">
        <v>30490913.105000004</v>
      </c>
      <c r="T412" s="272">
        <v>30520487.985000003</v>
      </c>
      <c r="U412" s="272">
        <v>30555153.575000003</v>
      </c>
      <c r="V412" s="272">
        <v>30587557.515000004</v>
      </c>
      <c r="W412" s="272">
        <v>30622376.945000004</v>
      </c>
      <c r="X412" s="272">
        <v>30659400.460000005</v>
      </c>
      <c r="Y412" s="272">
        <v>30691272.200000003</v>
      </c>
      <c r="Z412" s="272">
        <v>30723660.105000004</v>
      </c>
      <c r="AA412" s="272">
        <v>30754335.660000004</v>
      </c>
      <c r="AB412" s="272">
        <v>30780444.445000004</v>
      </c>
      <c r="AC412" s="272">
        <v>30809248.52</v>
      </c>
      <c r="AD412" s="272">
        <v>30839666.755000003</v>
      </c>
      <c r="AE412" s="272">
        <v>30868720.649999999</v>
      </c>
      <c r="AF412" s="272">
        <v>30901300.734999999</v>
      </c>
      <c r="AG412" s="170">
        <f t="shared" si="126"/>
        <v>368793137.565</v>
      </c>
      <c r="AI412" s="279">
        <f t="shared" si="122"/>
        <v>64630.79</v>
      </c>
      <c r="AJ412" s="279">
        <f t="shared" si="122"/>
        <v>65086.7</v>
      </c>
      <c r="AK412" s="279">
        <f t="shared" si="122"/>
        <v>65429.04</v>
      </c>
      <c r="AL412" s="279">
        <f t="shared" si="122"/>
        <v>65555.08</v>
      </c>
      <c r="AM412" s="279">
        <f t="shared" si="122"/>
        <v>65831.520000000004</v>
      </c>
      <c r="AN412" s="279">
        <f t="shared" si="122"/>
        <v>65987.570000000007</v>
      </c>
      <c r="AO412" s="279">
        <f t="shared" si="129"/>
        <v>66050.36</v>
      </c>
      <c r="AP412" s="279">
        <f t="shared" si="129"/>
        <v>66093.509999999995</v>
      </c>
      <c r="AQ412" s="279">
        <f t="shared" si="129"/>
        <v>66109.37</v>
      </c>
      <c r="AR412" s="279">
        <f t="shared" si="129"/>
        <v>66104.12</v>
      </c>
      <c r="AS412" s="279">
        <f t="shared" si="129"/>
        <v>66098.880000000005</v>
      </c>
      <c r="AT412" s="279">
        <f t="shared" si="129"/>
        <v>66888.820000000007</v>
      </c>
      <c r="AU412" s="280">
        <f t="shared" si="127"/>
        <v>789865.76</v>
      </c>
      <c r="AV412" s="280">
        <f t="shared" si="123"/>
        <v>67716.259999999995</v>
      </c>
      <c r="AW412" s="280">
        <f t="shared" si="123"/>
        <v>67781.81</v>
      </c>
      <c r="AX412" s="280">
        <f t="shared" si="123"/>
        <v>67842.28</v>
      </c>
      <c r="AY412" s="280">
        <f t="shared" si="123"/>
        <v>67908.09</v>
      </c>
      <c r="AZ412" s="280">
        <f t="shared" si="120"/>
        <v>67985.22</v>
      </c>
      <c r="BA412" s="280">
        <f t="shared" si="120"/>
        <v>68057.320000000007</v>
      </c>
      <c r="BB412" s="280">
        <f t="shared" si="120"/>
        <v>68134.789999999994</v>
      </c>
      <c r="BC412" s="280">
        <f t="shared" si="120"/>
        <v>68217.17</v>
      </c>
      <c r="BD412" s="280">
        <f t="shared" si="120"/>
        <v>68288.08</v>
      </c>
      <c r="BE412" s="280">
        <f t="shared" si="120"/>
        <v>68360.14</v>
      </c>
      <c r="BF412" s="280">
        <f t="shared" si="124"/>
        <v>68428.399999999994</v>
      </c>
      <c r="BG412" s="280">
        <f t="shared" si="124"/>
        <v>68486.490000000005</v>
      </c>
      <c r="BH412" s="280">
        <f t="shared" si="124"/>
        <v>68550.58</v>
      </c>
      <c r="BI412" s="280">
        <f t="shared" si="124"/>
        <v>68618.259999999995</v>
      </c>
      <c r="BJ412" s="280">
        <f t="shared" si="124"/>
        <v>68682.899999999994</v>
      </c>
      <c r="BK412" s="280">
        <f t="shared" si="124"/>
        <v>68755.39</v>
      </c>
      <c r="BL412" s="279">
        <f t="shared" si="128"/>
        <v>820564.74</v>
      </c>
    </row>
    <row r="413" spans="1:66" x14ac:dyDescent="0.25">
      <c r="A413" s="268" t="s">
        <v>684</v>
      </c>
      <c r="B413" s="175">
        <v>2.47E-2</v>
      </c>
      <c r="C413" s="175">
        <v>2.47E-2</v>
      </c>
      <c r="D413" s="272">
        <v>0</v>
      </c>
      <c r="E413" s="272">
        <v>0</v>
      </c>
      <c r="F413" s="272">
        <v>0</v>
      </c>
      <c r="G413" s="272">
        <v>0</v>
      </c>
      <c r="H413" s="272">
        <v>0</v>
      </c>
      <c r="I413" s="272">
        <v>0</v>
      </c>
      <c r="J413" s="272">
        <v>0</v>
      </c>
      <c r="K413" s="272">
        <v>0</v>
      </c>
      <c r="L413" s="272">
        <v>0</v>
      </c>
      <c r="M413" s="272">
        <v>0</v>
      </c>
      <c r="N413" s="272">
        <v>0</v>
      </c>
      <c r="O413" s="272">
        <v>0</v>
      </c>
      <c r="P413" s="272">
        <f t="shared" si="125"/>
        <v>0</v>
      </c>
      <c r="Q413" s="272">
        <v>0</v>
      </c>
      <c r="R413" s="272">
        <v>0</v>
      </c>
      <c r="S413" s="272">
        <v>0</v>
      </c>
      <c r="T413" s="272">
        <v>0</v>
      </c>
      <c r="U413" s="272">
        <v>0</v>
      </c>
      <c r="V413" s="272">
        <v>0</v>
      </c>
      <c r="W413" s="272">
        <v>0</v>
      </c>
      <c r="X413" s="272">
        <v>0</v>
      </c>
      <c r="Y413" s="272">
        <v>0</v>
      </c>
      <c r="Z413" s="272">
        <v>0</v>
      </c>
      <c r="AA413" s="272">
        <v>0</v>
      </c>
      <c r="AB413" s="272">
        <v>0</v>
      </c>
      <c r="AC413" s="272">
        <v>0</v>
      </c>
      <c r="AD413" s="272">
        <v>0</v>
      </c>
      <c r="AE413" s="272">
        <v>0</v>
      </c>
      <c r="AF413" s="272">
        <v>0</v>
      </c>
      <c r="AG413" s="170">
        <f t="shared" si="126"/>
        <v>0</v>
      </c>
      <c r="AI413" s="279">
        <f t="shared" si="122"/>
        <v>0</v>
      </c>
      <c r="AJ413" s="279">
        <f t="shared" si="122"/>
        <v>0</v>
      </c>
      <c r="AK413" s="279">
        <f t="shared" si="122"/>
        <v>0</v>
      </c>
      <c r="AL413" s="279">
        <f t="shared" si="122"/>
        <v>0</v>
      </c>
      <c r="AM413" s="279">
        <f t="shared" si="122"/>
        <v>0</v>
      </c>
      <c r="AN413" s="279">
        <f t="shared" si="122"/>
        <v>0</v>
      </c>
      <c r="AO413" s="279">
        <f t="shared" si="129"/>
        <v>0</v>
      </c>
      <c r="AP413" s="279">
        <f t="shared" si="129"/>
        <v>0</v>
      </c>
      <c r="AQ413" s="279">
        <f t="shared" si="129"/>
        <v>0</v>
      </c>
      <c r="AR413" s="279">
        <f t="shared" si="129"/>
        <v>0</v>
      </c>
      <c r="AS413" s="279">
        <f t="shared" si="129"/>
        <v>0</v>
      </c>
      <c r="AT413" s="279">
        <f t="shared" si="129"/>
        <v>0</v>
      </c>
      <c r="AU413" s="280">
        <f t="shared" si="127"/>
        <v>0</v>
      </c>
      <c r="AV413" s="280">
        <f t="shared" si="123"/>
        <v>0</v>
      </c>
      <c r="AW413" s="280">
        <f t="shared" si="123"/>
        <v>0</v>
      </c>
      <c r="AX413" s="280">
        <f t="shared" si="123"/>
        <v>0</v>
      </c>
      <c r="AY413" s="280">
        <f t="shared" si="123"/>
        <v>0</v>
      </c>
      <c r="AZ413" s="280">
        <f t="shared" si="120"/>
        <v>0</v>
      </c>
      <c r="BA413" s="280">
        <f t="shared" si="120"/>
        <v>0</v>
      </c>
      <c r="BB413" s="280">
        <f t="shared" si="120"/>
        <v>0</v>
      </c>
      <c r="BC413" s="280">
        <f t="shared" si="120"/>
        <v>0</v>
      </c>
      <c r="BD413" s="280">
        <f t="shared" si="120"/>
        <v>0</v>
      </c>
      <c r="BE413" s="280">
        <f t="shared" si="120"/>
        <v>0</v>
      </c>
      <c r="BF413" s="280">
        <f t="shared" si="124"/>
        <v>0</v>
      </c>
      <c r="BG413" s="280">
        <f t="shared" si="124"/>
        <v>0</v>
      </c>
      <c r="BH413" s="280">
        <f t="shared" si="124"/>
        <v>0</v>
      </c>
      <c r="BI413" s="280">
        <f t="shared" si="124"/>
        <v>0</v>
      </c>
      <c r="BJ413" s="280">
        <f t="shared" si="124"/>
        <v>0</v>
      </c>
      <c r="BK413" s="280">
        <f t="shared" si="124"/>
        <v>0</v>
      </c>
      <c r="BL413" s="279">
        <f t="shared" si="128"/>
        <v>0</v>
      </c>
    </row>
    <row r="414" spans="1:66" x14ac:dyDescent="0.25">
      <c r="A414" s="268" t="s">
        <v>418</v>
      </c>
      <c r="B414" s="175">
        <v>2.47E-2</v>
      </c>
      <c r="C414" s="175">
        <v>2.47E-2</v>
      </c>
      <c r="D414" s="272">
        <v>344910181.08999997</v>
      </c>
      <c r="E414" s="272">
        <v>347878958.16000003</v>
      </c>
      <c r="F414" s="272">
        <v>350393587.82999998</v>
      </c>
      <c r="G414" s="272">
        <v>352407626.49000001</v>
      </c>
      <c r="H414" s="272">
        <v>354292486.56</v>
      </c>
      <c r="I414" s="272">
        <v>354667794.19999999</v>
      </c>
      <c r="J414" s="272">
        <v>358086519.84999996</v>
      </c>
      <c r="K414" s="272">
        <v>364030547.20999998</v>
      </c>
      <c r="L414" s="272">
        <v>368427312.19</v>
      </c>
      <c r="M414" s="272">
        <v>371480963.53999996</v>
      </c>
      <c r="N414" s="272">
        <v>373593352.22500002</v>
      </c>
      <c r="O414" s="272">
        <v>377915223.505</v>
      </c>
      <c r="P414" s="272">
        <f t="shared" si="125"/>
        <v>4318084552.8499994</v>
      </c>
      <c r="Q414" s="272">
        <v>382257490.185</v>
      </c>
      <c r="R414" s="272">
        <v>383887145.55000001</v>
      </c>
      <c r="S414" s="272">
        <v>385363846.32500005</v>
      </c>
      <c r="T414" s="272">
        <v>387040799.14499998</v>
      </c>
      <c r="U414" s="272">
        <v>388908268.53000003</v>
      </c>
      <c r="V414" s="272">
        <v>391066263.76500005</v>
      </c>
      <c r="W414" s="272">
        <v>392892580.03000003</v>
      </c>
      <c r="X414" s="272">
        <v>395083778.45500004</v>
      </c>
      <c r="Y414" s="272">
        <v>397666091.44999999</v>
      </c>
      <c r="Z414" s="272">
        <v>399514277.76000005</v>
      </c>
      <c r="AA414" s="272">
        <v>401270752.25</v>
      </c>
      <c r="AB414" s="272">
        <v>403900210.59000003</v>
      </c>
      <c r="AC414" s="272">
        <v>406538187.38999999</v>
      </c>
      <c r="AD414" s="272">
        <v>408191097.55500001</v>
      </c>
      <c r="AE414" s="272">
        <v>409818975.25500005</v>
      </c>
      <c r="AF414" s="272">
        <v>411554524.58000004</v>
      </c>
      <c r="AG414" s="170">
        <f t="shared" si="126"/>
        <v>4806405007.6099997</v>
      </c>
      <c r="AI414" s="279">
        <f t="shared" si="122"/>
        <v>709940.12</v>
      </c>
      <c r="AJ414" s="279">
        <f t="shared" si="122"/>
        <v>716050.86</v>
      </c>
      <c r="AK414" s="279">
        <f t="shared" si="122"/>
        <v>721226.8</v>
      </c>
      <c r="AL414" s="279">
        <f t="shared" si="122"/>
        <v>725372.36</v>
      </c>
      <c r="AM414" s="279">
        <f t="shared" si="122"/>
        <v>729252.03</v>
      </c>
      <c r="AN414" s="279">
        <f t="shared" si="122"/>
        <v>730024.54</v>
      </c>
      <c r="AO414" s="279">
        <f t="shared" si="129"/>
        <v>737061.42</v>
      </c>
      <c r="AP414" s="279">
        <f t="shared" si="129"/>
        <v>749296.21</v>
      </c>
      <c r="AQ414" s="279">
        <f t="shared" si="129"/>
        <v>758346.22</v>
      </c>
      <c r="AR414" s="279">
        <f t="shared" si="129"/>
        <v>764631.65</v>
      </c>
      <c r="AS414" s="279">
        <f t="shared" si="129"/>
        <v>768979.65</v>
      </c>
      <c r="AT414" s="279">
        <f t="shared" si="129"/>
        <v>777875.5</v>
      </c>
      <c r="AU414" s="280">
        <f t="shared" si="127"/>
        <v>8888057.3599999994</v>
      </c>
      <c r="AV414" s="280">
        <f t="shared" si="123"/>
        <v>786813.33</v>
      </c>
      <c r="AW414" s="280">
        <f t="shared" si="123"/>
        <v>790167.71</v>
      </c>
      <c r="AX414" s="280">
        <f t="shared" si="123"/>
        <v>793207.25</v>
      </c>
      <c r="AY414" s="280">
        <f t="shared" si="123"/>
        <v>796658.98</v>
      </c>
      <c r="AZ414" s="280">
        <f t="shared" si="120"/>
        <v>800502.85</v>
      </c>
      <c r="BA414" s="280">
        <f t="shared" si="120"/>
        <v>804944.73</v>
      </c>
      <c r="BB414" s="280">
        <f t="shared" si="120"/>
        <v>808703.89</v>
      </c>
      <c r="BC414" s="280">
        <f t="shared" ref="BC414:BH463" si="130">ROUND(X414*$C414/12,2)</f>
        <v>813214.11</v>
      </c>
      <c r="BD414" s="280">
        <f t="shared" si="130"/>
        <v>818529.37</v>
      </c>
      <c r="BE414" s="280">
        <f t="shared" si="130"/>
        <v>822333.56</v>
      </c>
      <c r="BF414" s="280">
        <f t="shared" si="124"/>
        <v>825948.97</v>
      </c>
      <c r="BG414" s="280">
        <f t="shared" si="124"/>
        <v>831361.27</v>
      </c>
      <c r="BH414" s="280">
        <f t="shared" si="124"/>
        <v>836791.1</v>
      </c>
      <c r="BI414" s="280">
        <f t="shared" si="124"/>
        <v>840193.34</v>
      </c>
      <c r="BJ414" s="280">
        <f t="shared" si="124"/>
        <v>843544.06</v>
      </c>
      <c r="BK414" s="280">
        <f t="shared" si="124"/>
        <v>847116.4</v>
      </c>
      <c r="BL414" s="279">
        <f t="shared" si="128"/>
        <v>9893183.6500000004</v>
      </c>
    </row>
    <row r="415" spans="1:66" x14ac:dyDescent="0.25">
      <c r="A415" s="268" t="s">
        <v>419</v>
      </c>
      <c r="B415" s="175">
        <v>2.47E-2</v>
      </c>
      <c r="C415" s="175">
        <v>2.47E-2</v>
      </c>
      <c r="D415" s="272">
        <v>46763.22</v>
      </c>
      <c r="E415" s="272">
        <v>46763.22</v>
      </c>
      <c r="F415" s="272">
        <v>46763.22</v>
      </c>
      <c r="G415" s="272">
        <v>46763.22</v>
      </c>
      <c r="H415" s="272">
        <v>46763.22</v>
      </c>
      <c r="I415" s="272">
        <v>46763.22</v>
      </c>
      <c r="J415" s="272">
        <v>46763.22</v>
      </c>
      <c r="K415" s="272">
        <v>46763.22</v>
      </c>
      <c r="L415" s="272">
        <v>46763.22</v>
      </c>
      <c r="M415" s="272">
        <v>46763.22</v>
      </c>
      <c r="N415" s="272">
        <v>46763.22</v>
      </c>
      <c r="O415" s="272">
        <v>46763.22</v>
      </c>
      <c r="P415" s="272">
        <f t="shared" si="125"/>
        <v>561158.6399999999</v>
      </c>
      <c r="Q415" s="272">
        <v>46763.22</v>
      </c>
      <c r="R415" s="272">
        <v>46763.22</v>
      </c>
      <c r="S415" s="272">
        <v>46763.22</v>
      </c>
      <c r="T415" s="272">
        <v>46763.22</v>
      </c>
      <c r="U415" s="272">
        <v>46763.22</v>
      </c>
      <c r="V415" s="272">
        <v>46763.22</v>
      </c>
      <c r="W415" s="272">
        <v>46763.22</v>
      </c>
      <c r="X415" s="272">
        <v>46763.22</v>
      </c>
      <c r="Y415" s="272">
        <v>46763.22</v>
      </c>
      <c r="Z415" s="272">
        <v>46763.22</v>
      </c>
      <c r="AA415" s="272">
        <v>46763.22</v>
      </c>
      <c r="AB415" s="272">
        <v>46763.22</v>
      </c>
      <c r="AC415" s="272">
        <v>46763.22</v>
      </c>
      <c r="AD415" s="272">
        <v>46763.22</v>
      </c>
      <c r="AE415" s="272">
        <v>46763.22</v>
      </c>
      <c r="AF415" s="272">
        <v>46763.22</v>
      </c>
      <c r="AG415" s="170">
        <f t="shared" si="126"/>
        <v>561158.6399999999</v>
      </c>
      <c r="AI415" s="279">
        <f t="shared" si="122"/>
        <v>96.25</v>
      </c>
      <c r="AJ415" s="279">
        <f t="shared" si="122"/>
        <v>96.25</v>
      </c>
      <c r="AK415" s="279">
        <f t="shared" si="122"/>
        <v>96.25</v>
      </c>
      <c r="AL415" s="279">
        <f t="shared" si="122"/>
        <v>96.25</v>
      </c>
      <c r="AM415" s="279">
        <f t="shared" si="122"/>
        <v>96.25</v>
      </c>
      <c r="AN415" s="279">
        <f t="shared" si="122"/>
        <v>96.25</v>
      </c>
      <c r="AO415" s="279">
        <f t="shared" si="129"/>
        <v>96.25</v>
      </c>
      <c r="AP415" s="279">
        <f t="shared" si="129"/>
        <v>96.25</v>
      </c>
      <c r="AQ415" s="279">
        <f t="shared" si="129"/>
        <v>96.25</v>
      </c>
      <c r="AR415" s="279">
        <f t="shared" si="129"/>
        <v>96.25</v>
      </c>
      <c r="AS415" s="279">
        <f t="shared" si="129"/>
        <v>96.25</v>
      </c>
      <c r="AT415" s="279">
        <f t="shared" si="129"/>
        <v>96.25</v>
      </c>
      <c r="AU415" s="280">
        <f t="shared" si="127"/>
        <v>1155</v>
      </c>
      <c r="AV415" s="280">
        <f t="shared" si="123"/>
        <v>96.25</v>
      </c>
      <c r="AW415" s="280">
        <f t="shared" si="123"/>
        <v>96.25</v>
      </c>
      <c r="AX415" s="280">
        <f t="shared" si="123"/>
        <v>96.25</v>
      </c>
      <c r="AY415" s="280">
        <f t="shared" si="123"/>
        <v>96.25</v>
      </c>
      <c r="AZ415" s="280">
        <f t="shared" ref="AZ415:BE466" si="131">ROUND(U415*$C415/12,2)</f>
        <v>96.25</v>
      </c>
      <c r="BA415" s="280">
        <f t="shared" si="131"/>
        <v>96.25</v>
      </c>
      <c r="BB415" s="280">
        <f t="shared" si="131"/>
        <v>96.25</v>
      </c>
      <c r="BC415" s="280">
        <f t="shared" si="130"/>
        <v>96.25</v>
      </c>
      <c r="BD415" s="280">
        <f t="shared" si="130"/>
        <v>96.25</v>
      </c>
      <c r="BE415" s="280">
        <f t="shared" si="130"/>
        <v>96.25</v>
      </c>
      <c r="BF415" s="280">
        <f t="shared" si="124"/>
        <v>96.25</v>
      </c>
      <c r="BG415" s="280">
        <f t="shared" si="124"/>
        <v>96.25</v>
      </c>
      <c r="BH415" s="280">
        <f t="shared" si="124"/>
        <v>96.25</v>
      </c>
      <c r="BI415" s="280">
        <f t="shared" si="124"/>
        <v>96.25</v>
      </c>
      <c r="BJ415" s="280">
        <f t="shared" si="124"/>
        <v>96.25</v>
      </c>
      <c r="BK415" s="280">
        <f t="shared" si="124"/>
        <v>96.25</v>
      </c>
      <c r="BL415" s="279">
        <f t="shared" si="128"/>
        <v>1155</v>
      </c>
    </row>
    <row r="416" spans="1:66" x14ac:dyDescent="0.25">
      <c r="A416" s="268" t="s">
        <v>420</v>
      </c>
      <c r="B416" s="175">
        <v>2.47E-2</v>
      </c>
      <c r="C416" s="175">
        <v>2.47E-2</v>
      </c>
      <c r="D416" s="272">
        <v>25631374.550000001</v>
      </c>
      <c r="E416" s="272">
        <v>25981570.170000002</v>
      </c>
      <c r="F416" s="272">
        <v>26244914.16</v>
      </c>
      <c r="G416" s="272">
        <v>26441235.440000001</v>
      </c>
      <c r="H416" s="272">
        <v>26696550.969999999</v>
      </c>
      <c r="I416" s="272">
        <v>26760787.640000001</v>
      </c>
      <c r="J416" s="272">
        <v>26924615.600000001</v>
      </c>
      <c r="K416" s="272">
        <v>27242812.765000001</v>
      </c>
      <c r="L416" s="272">
        <v>27496138.165000003</v>
      </c>
      <c r="M416" s="272">
        <v>27722551.150000002</v>
      </c>
      <c r="N416" s="272">
        <v>27889684.455000002</v>
      </c>
      <c r="O416" s="272">
        <v>27958454.030000001</v>
      </c>
      <c r="P416" s="272">
        <f t="shared" si="125"/>
        <v>322990689.09500003</v>
      </c>
      <c r="Q416" s="272">
        <v>28059535.695000004</v>
      </c>
      <c r="R416" s="272">
        <v>28181023.650000006</v>
      </c>
      <c r="S416" s="272">
        <v>28283670.915000003</v>
      </c>
      <c r="T416" s="272">
        <v>28384774.760000005</v>
      </c>
      <c r="U416" s="272">
        <v>28503649.825000007</v>
      </c>
      <c r="V416" s="272">
        <v>28637303.630000003</v>
      </c>
      <c r="W416" s="272">
        <v>28894116.865000006</v>
      </c>
      <c r="X416" s="272">
        <v>29148397.525000002</v>
      </c>
      <c r="Y416" s="272">
        <v>29269305.105000004</v>
      </c>
      <c r="Z416" s="272">
        <v>29389202.220000003</v>
      </c>
      <c r="AA416" s="272">
        <v>29500938.875</v>
      </c>
      <c r="AB416" s="272">
        <v>29588377.025000002</v>
      </c>
      <c r="AC416" s="272">
        <v>29697426.365000002</v>
      </c>
      <c r="AD416" s="272">
        <v>29823952.350000001</v>
      </c>
      <c r="AE416" s="272">
        <v>29930816.370000001</v>
      </c>
      <c r="AF416" s="272">
        <v>30033224.190000001</v>
      </c>
      <c r="AG416" s="170">
        <f t="shared" si="126"/>
        <v>352416710.34500009</v>
      </c>
      <c r="AI416" s="279">
        <f t="shared" si="122"/>
        <v>52757.91</v>
      </c>
      <c r="AJ416" s="279">
        <f t="shared" si="122"/>
        <v>53478.73</v>
      </c>
      <c r="AK416" s="279">
        <f t="shared" si="122"/>
        <v>54020.78</v>
      </c>
      <c r="AL416" s="279">
        <f t="shared" si="122"/>
        <v>54424.88</v>
      </c>
      <c r="AM416" s="279">
        <f t="shared" si="122"/>
        <v>54950.400000000001</v>
      </c>
      <c r="AN416" s="279">
        <f t="shared" si="122"/>
        <v>55082.62</v>
      </c>
      <c r="AO416" s="279">
        <f t="shared" si="129"/>
        <v>55419.83</v>
      </c>
      <c r="AP416" s="279">
        <f t="shared" si="129"/>
        <v>56074.79</v>
      </c>
      <c r="AQ416" s="279">
        <f t="shared" si="129"/>
        <v>56596.22</v>
      </c>
      <c r="AR416" s="279">
        <f t="shared" si="129"/>
        <v>57062.25</v>
      </c>
      <c r="AS416" s="279">
        <f t="shared" si="129"/>
        <v>57406.27</v>
      </c>
      <c r="AT416" s="279">
        <f t="shared" si="129"/>
        <v>57547.82</v>
      </c>
      <c r="AU416" s="280">
        <f t="shared" si="127"/>
        <v>664822.5</v>
      </c>
      <c r="AV416" s="280">
        <f t="shared" si="123"/>
        <v>57755.88</v>
      </c>
      <c r="AW416" s="280">
        <f t="shared" si="123"/>
        <v>58005.94</v>
      </c>
      <c r="AX416" s="280">
        <f t="shared" si="123"/>
        <v>58217.22</v>
      </c>
      <c r="AY416" s="280">
        <f t="shared" si="123"/>
        <v>58425.33</v>
      </c>
      <c r="AZ416" s="280">
        <f t="shared" si="131"/>
        <v>58670.01</v>
      </c>
      <c r="BA416" s="280">
        <f t="shared" si="131"/>
        <v>58945.120000000003</v>
      </c>
      <c r="BB416" s="280">
        <f t="shared" si="131"/>
        <v>59473.72</v>
      </c>
      <c r="BC416" s="280">
        <f t="shared" si="130"/>
        <v>59997.120000000003</v>
      </c>
      <c r="BD416" s="280">
        <f t="shared" si="130"/>
        <v>60245.99</v>
      </c>
      <c r="BE416" s="280">
        <f t="shared" si="130"/>
        <v>60492.77</v>
      </c>
      <c r="BF416" s="280">
        <f t="shared" si="124"/>
        <v>60722.77</v>
      </c>
      <c r="BG416" s="280">
        <f t="shared" si="124"/>
        <v>60902.74</v>
      </c>
      <c r="BH416" s="280">
        <f t="shared" si="124"/>
        <v>61127.199999999997</v>
      </c>
      <c r="BI416" s="280">
        <f t="shared" si="124"/>
        <v>61387.64</v>
      </c>
      <c r="BJ416" s="280">
        <f t="shared" si="124"/>
        <v>61607.6</v>
      </c>
      <c r="BK416" s="280">
        <f t="shared" si="124"/>
        <v>61818.39</v>
      </c>
      <c r="BL416" s="279">
        <f t="shared" si="128"/>
        <v>725391.07000000007</v>
      </c>
    </row>
    <row r="417" spans="1:66" s="282" customFormat="1" x14ac:dyDescent="0.25">
      <c r="A417" s="282" t="s">
        <v>421</v>
      </c>
      <c r="B417" s="175">
        <v>2.47E-2</v>
      </c>
      <c r="C417" s="175">
        <v>2.47E-2</v>
      </c>
      <c r="D417" s="283">
        <v>23599.41</v>
      </c>
      <c r="E417" s="283">
        <v>23599.41</v>
      </c>
      <c r="F417" s="283">
        <v>23599.41</v>
      </c>
      <c r="G417" s="283">
        <v>23599.41</v>
      </c>
      <c r="H417" s="283">
        <v>23599.41</v>
      </c>
      <c r="I417" s="283">
        <v>23599.41</v>
      </c>
      <c r="J417" s="283">
        <v>23599.41</v>
      </c>
      <c r="K417" s="283">
        <v>23599.41</v>
      </c>
      <c r="L417" s="283">
        <v>23599.41</v>
      </c>
      <c r="M417" s="283">
        <v>23599.41</v>
      </c>
      <c r="N417" s="283">
        <v>23599.41</v>
      </c>
      <c r="O417" s="283">
        <v>23599.41</v>
      </c>
      <c r="P417" s="272">
        <f t="shared" si="125"/>
        <v>283192.92</v>
      </c>
      <c r="Q417" s="283">
        <v>23599.41</v>
      </c>
      <c r="R417" s="283">
        <v>23599.41</v>
      </c>
      <c r="S417" s="283">
        <v>23599.41</v>
      </c>
      <c r="T417" s="283">
        <v>23599.41</v>
      </c>
      <c r="U417" s="283">
        <v>23599.41</v>
      </c>
      <c r="V417" s="283">
        <v>23599.41</v>
      </c>
      <c r="W417" s="283">
        <v>23599.41</v>
      </c>
      <c r="X417" s="283">
        <v>23599.41</v>
      </c>
      <c r="Y417" s="283">
        <v>23599.41</v>
      </c>
      <c r="Z417" s="283">
        <v>23599.41</v>
      </c>
      <c r="AA417" s="283">
        <v>23599.41</v>
      </c>
      <c r="AB417" s="283">
        <v>23599.41</v>
      </c>
      <c r="AC417" s="283">
        <v>23599.41</v>
      </c>
      <c r="AD417" s="283">
        <v>23599.41</v>
      </c>
      <c r="AE417" s="283">
        <v>23599.41</v>
      </c>
      <c r="AF417" s="283">
        <v>23599.41</v>
      </c>
      <c r="AG417" s="170">
        <f t="shared" si="126"/>
        <v>283192.92</v>
      </c>
      <c r="AI417" s="284">
        <f t="shared" si="122"/>
        <v>48.58</v>
      </c>
      <c r="AJ417" s="284">
        <f t="shared" si="122"/>
        <v>48.58</v>
      </c>
      <c r="AK417" s="284">
        <f t="shared" si="122"/>
        <v>48.58</v>
      </c>
      <c r="AL417" s="284">
        <f t="shared" si="122"/>
        <v>48.58</v>
      </c>
      <c r="AM417" s="284">
        <f t="shared" si="122"/>
        <v>48.58</v>
      </c>
      <c r="AN417" s="284">
        <f t="shared" si="122"/>
        <v>48.58</v>
      </c>
      <c r="AO417" s="284">
        <f t="shared" si="129"/>
        <v>48.58</v>
      </c>
      <c r="AP417" s="284">
        <f t="shared" si="129"/>
        <v>48.58</v>
      </c>
      <c r="AQ417" s="284">
        <f t="shared" si="129"/>
        <v>48.58</v>
      </c>
      <c r="AR417" s="284">
        <f t="shared" si="129"/>
        <v>48.58</v>
      </c>
      <c r="AS417" s="284">
        <f t="shared" si="129"/>
        <v>48.58</v>
      </c>
      <c r="AT417" s="284">
        <f t="shared" si="129"/>
        <v>48.58</v>
      </c>
      <c r="AU417" s="280">
        <f t="shared" si="127"/>
        <v>582.95999999999992</v>
      </c>
      <c r="AV417" s="280">
        <f t="shared" si="123"/>
        <v>48.58</v>
      </c>
      <c r="AW417" s="280">
        <f t="shared" si="123"/>
        <v>48.58</v>
      </c>
      <c r="AX417" s="280">
        <f t="shared" si="123"/>
        <v>48.58</v>
      </c>
      <c r="AY417" s="280">
        <f t="shared" si="123"/>
        <v>48.58</v>
      </c>
      <c r="AZ417" s="280">
        <f t="shared" si="131"/>
        <v>48.58</v>
      </c>
      <c r="BA417" s="280">
        <f t="shared" si="131"/>
        <v>48.58</v>
      </c>
      <c r="BB417" s="280">
        <f t="shared" si="131"/>
        <v>48.58</v>
      </c>
      <c r="BC417" s="280">
        <f t="shared" si="130"/>
        <v>48.58</v>
      </c>
      <c r="BD417" s="280">
        <f t="shared" si="130"/>
        <v>48.58</v>
      </c>
      <c r="BE417" s="280">
        <f t="shared" si="130"/>
        <v>48.58</v>
      </c>
      <c r="BF417" s="280">
        <f t="shared" si="124"/>
        <v>48.58</v>
      </c>
      <c r="BG417" s="280">
        <f t="shared" si="124"/>
        <v>48.58</v>
      </c>
      <c r="BH417" s="280">
        <f t="shared" si="124"/>
        <v>48.58</v>
      </c>
      <c r="BI417" s="280">
        <f t="shared" si="124"/>
        <v>48.58</v>
      </c>
      <c r="BJ417" s="280">
        <f t="shared" si="124"/>
        <v>48.58</v>
      </c>
      <c r="BK417" s="280">
        <f t="shared" si="124"/>
        <v>48.58</v>
      </c>
      <c r="BL417" s="284">
        <f t="shared" si="128"/>
        <v>582.95999999999992</v>
      </c>
      <c r="BN417" s="284">
        <f>BL417</f>
        <v>582.95999999999992</v>
      </c>
    </row>
    <row r="418" spans="1:66" s="282" customFormat="1" x14ac:dyDescent="0.25">
      <c r="A418" s="282" t="s">
        <v>422</v>
      </c>
      <c r="B418" s="175">
        <v>2.3199999999999998E-2</v>
      </c>
      <c r="C418" s="175">
        <v>2.3199999999999998E-2</v>
      </c>
      <c r="D418" s="283">
        <v>2219168.54</v>
      </c>
      <c r="E418" s="283">
        <v>2219168.54</v>
      </c>
      <c r="F418" s="283">
        <v>2219136.0299999998</v>
      </c>
      <c r="G418" s="283">
        <v>2219103.52</v>
      </c>
      <c r="H418" s="283">
        <v>2219103.52</v>
      </c>
      <c r="I418" s="283">
        <v>2219103.52</v>
      </c>
      <c r="J418" s="283">
        <v>2219103.52</v>
      </c>
      <c r="K418" s="283">
        <v>2219103.52</v>
      </c>
      <c r="L418" s="283">
        <v>2219103.52</v>
      </c>
      <c r="M418" s="283">
        <v>2219103.52</v>
      </c>
      <c r="N418" s="283">
        <v>2219103.52</v>
      </c>
      <c r="O418" s="283">
        <v>2219103.52</v>
      </c>
      <c r="P418" s="272">
        <f t="shared" si="125"/>
        <v>26629404.789999995</v>
      </c>
      <c r="Q418" s="283">
        <v>2219103.52</v>
      </c>
      <c r="R418" s="283">
        <v>2219103.52</v>
      </c>
      <c r="S418" s="283">
        <v>2219103.52</v>
      </c>
      <c r="T418" s="283">
        <v>2219103.52</v>
      </c>
      <c r="U418" s="283">
        <v>2219103.52</v>
      </c>
      <c r="V418" s="283">
        <v>2219103.52</v>
      </c>
      <c r="W418" s="283">
        <v>2219103.52</v>
      </c>
      <c r="X418" s="283">
        <v>2219103.52</v>
      </c>
      <c r="Y418" s="283">
        <v>2219103.52</v>
      </c>
      <c r="Z418" s="283">
        <v>2219103.52</v>
      </c>
      <c r="AA418" s="283">
        <v>2219103.52</v>
      </c>
      <c r="AB418" s="283">
        <v>2219103.52</v>
      </c>
      <c r="AC418" s="283">
        <v>2219103.52</v>
      </c>
      <c r="AD418" s="283">
        <v>2219103.52</v>
      </c>
      <c r="AE418" s="283">
        <v>2219103.52</v>
      </c>
      <c r="AF418" s="283">
        <v>2219103.52</v>
      </c>
      <c r="AG418" s="170">
        <f t="shared" si="126"/>
        <v>26629242.239999998</v>
      </c>
      <c r="AI418" s="284">
        <f t="shared" si="122"/>
        <v>4290.3900000000003</v>
      </c>
      <c r="AJ418" s="284">
        <f t="shared" si="122"/>
        <v>4290.3900000000003</v>
      </c>
      <c r="AK418" s="284">
        <f t="shared" si="122"/>
        <v>4290.33</v>
      </c>
      <c r="AL418" s="284">
        <f t="shared" si="122"/>
        <v>4290.2700000000004</v>
      </c>
      <c r="AM418" s="284">
        <f t="shared" si="122"/>
        <v>4290.2700000000004</v>
      </c>
      <c r="AN418" s="284">
        <f t="shared" si="122"/>
        <v>4290.2700000000004</v>
      </c>
      <c r="AO418" s="284">
        <f t="shared" si="129"/>
        <v>4290.2700000000004</v>
      </c>
      <c r="AP418" s="284">
        <f t="shared" si="129"/>
        <v>4290.2700000000004</v>
      </c>
      <c r="AQ418" s="284">
        <f t="shared" si="129"/>
        <v>4290.2700000000004</v>
      </c>
      <c r="AR418" s="284">
        <f t="shared" si="129"/>
        <v>4290.2700000000004</v>
      </c>
      <c r="AS418" s="284">
        <f t="shared" si="129"/>
        <v>4290.2700000000004</v>
      </c>
      <c r="AT418" s="284">
        <f t="shared" si="129"/>
        <v>4290.2700000000004</v>
      </c>
      <c r="AU418" s="280">
        <f t="shared" si="127"/>
        <v>51483.540000000023</v>
      </c>
      <c r="AV418" s="280">
        <f t="shared" si="123"/>
        <v>4290.2700000000004</v>
      </c>
      <c r="AW418" s="280">
        <f t="shared" si="123"/>
        <v>4290.2700000000004</v>
      </c>
      <c r="AX418" s="280">
        <f t="shared" si="123"/>
        <v>4290.2700000000004</v>
      </c>
      <c r="AY418" s="280">
        <f t="shared" si="123"/>
        <v>4290.2700000000004</v>
      </c>
      <c r="AZ418" s="280">
        <f t="shared" si="131"/>
        <v>4290.2700000000004</v>
      </c>
      <c r="BA418" s="280">
        <f t="shared" si="131"/>
        <v>4290.2700000000004</v>
      </c>
      <c r="BB418" s="280">
        <f t="shared" si="131"/>
        <v>4290.2700000000004</v>
      </c>
      <c r="BC418" s="280">
        <f t="shared" si="130"/>
        <v>4290.2700000000004</v>
      </c>
      <c r="BD418" s="280">
        <f t="shared" si="130"/>
        <v>4290.2700000000004</v>
      </c>
      <c r="BE418" s="280">
        <f t="shared" si="130"/>
        <v>4290.2700000000004</v>
      </c>
      <c r="BF418" s="280">
        <f t="shared" si="124"/>
        <v>4290.2700000000004</v>
      </c>
      <c r="BG418" s="280">
        <f t="shared" si="124"/>
        <v>4290.2700000000004</v>
      </c>
      <c r="BH418" s="280">
        <f t="shared" si="124"/>
        <v>4290.2700000000004</v>
      </c>
      <c r="BI418" s="280">
        <f t="shared" si="124"/>
        <v>4290.2700000000004</v>
      </c>
      <c r="BJ418" s="280">
        <f t="shared" si="124"/>
        <v>4290.2700000000004</v>
      </c>
      <c r="BK418" s="280">
        <f t="shared" si="124"/>
        <v>4290.2700000000004</v>
      </c>
      <c r="BL418" s="284">
        <f>SUM(AZ418:BK418)</f>
        <v>51483.24000000002</v>
      </c>
    </row>
    <row r="419" spans="1:66" s="282" customFormat="1" x14ac:dyDescent="0.25">
      <c r="A419" s="282" t="s">
        <v>685</v>
      </c>
      <c r="B419" s="175">
        <v>2.3199999999999998E-2</v>
      </c>
      <c r="C419" s="175">
        <v>2.3199999999999998E-2</v>
      </c>
      <c r="D419" s="283">
        <v>0</v>
      </c>
      <c r="E419" s="283">
        <v>0</v>
      </c>
      <c r="F419" s="283">
        <v>0</v>
      </c>
      <c r="G419" s="283">
        <v>0</v>
      </c>
      <c r="H419" s="283">
        <v>0</v>
      </c>
      <c r="I419" s="283">
        <v>0</v>
      </c>
      <c r="J419" s="283">
        <v>0</v>
      </c>
      <c r="K419" s="283">
        <v>0</v>
      </c>
      <c r="L419" s="283">
        <v>0</v>
      </c>
      <c r="M419" s="283">
        <v>0</v>
      </c>
      <c r="N419" s="283">
        <v>0</v>
      </c>
      <c r="O419" s="283">
        <v>0</v>
      </c>
      <c r="P419" s="272">
        <f t="shared" si="125"/>
        <v>0</v>
      </c>
      <c r="Q419" s="283">
        <v>0</v>
      </c>
      <c r="R419" s="283">
        <v>0</v>
      </c>
      <c r="S419" s="283">
        <v>0</v>
      </c>
      <c r="T419" s="283">
        <v>0</v>
      </c>
      <c r="U419" s="283">
        <v>0</v>
      </c>
      <c r="V419" s="283">
        <v>0</v>
      </c>
      <c r="W419" s="283">
        <v>0</v>
      </c>
      <c r="X419" s="283">
        <v>0</v>
      </c>
      <c r="Y419" s="283">
        <v>0</v>
      </c>
      <c r="Z419" s="283">
        <v>0</v>
      </c>
      <c r="AA419" s="283">
        <v>0</v>
      </c>
      <c r="AB419" s="283">
        <v>0</v>
      </c>
      <c r="AC419" s="283">
        <v>0</v>
      </c>
      <c r="AD419" s="283">
        <v>0</v>
      </c>
      <c r="AE419" s="283">
        <v>0</v>
      </c>
      <c r="AF419" s="283">
        <v>0</v>
      </c>
      <c r="AG419" s="170">
        <f t="shared" si="126"/>
        <v>0</v>
      </c>
      <c r="AH419" s="284"/>
      <c r="AI419" s="284">
        <f t="shared" si="122"/>
        <v>0</v>
      </c>
      <c r="AJ419" s="284">
        <f t="shared" si="122"/>
        <v>0</v>
      </c>
      <c r="AK419" s="284">
        <f t="shared" si="122"/>
        <v>0</v>
      </c>
      <c r="AL419" s="284">
        <f t="shared" si="122"/>
        <v>0</v>
      </c>
      <c r="AM419" s="284">
        <f t="shared" si="122"/>
        <v>0</v>
      </c>
      <c r="AN419" s="284">
        <f t="shared" si="122"/>
        <v>0</v>
      </c>
      <c r="AO419" s="284">
        <f t="shared" si="129"/>
        <v>0</v>
      </c>
      <c r="AP419" s="284">
        <f t="shared" si="129"/>
        <v>0</v>
      </c>
      <c r="AQ419" s="284">
        <f t="shared" si="129"/>
        <v>0</v>
      </c>
      <c r="AR419" s="284">
        <f t="shared" si="129"/>
        <v>0</v>
      </c>
      <c r="AS419" s="284">
        <f t="shared" si="129"/>
        <v>0</v>
      </c>
      <c r="AT419" s="284">
        <f t="shared" si="129"/>
        <v>0</v>
      </c>
      <c r="AU419" s="280">
        <f t="shared" si="127"/>
        <v>0</v>
      </c>
      <c r="AV419" s="280">
        <f t="shared" ref="AV419:AY482" si="132">ROUND(Q419*$B419/12,2)</f>
        <v>0</v>
      </c>
      <c r="AW419" s="280">
        <f t="shared" si="132"/>
        <v>0</v>
      </c>
      <c r="AX419" s="280">
        <f t="shared" si="132"/>
        <v>0</v>
      </c>
      <c r="AY419" s="280">
        <f t="shared" si="132"/>
        <v>0</v>
      </c>
      <c r="AZ419" s="280">
        <f t="shared" si="131"/>
        <v>0</v>
      </c>
      <c r="BA419" s="280">
        <f t="shared" si="131"/>
        <v>0</v>
      </c>
      <c r="BB419" s="280">
        <f t="shared" si="131"/>
        <v>0</v>
      </c>
      <c r="BC419" s="280">
        <f t="shared" si="130"/>
        <v>0</v>
      </c>
      <c r="BD419" s="280">
        <f t="shared" si="130"/>
        <v>0</v>
      </c>
      <c r="BE419" s="280">
        <f t="shared" si="130"/>
        <v>0</v>
      </c>
      <c r="BF419" s="280">
        <f t="shared" si="124"/>
        <v>0</v>
      </c>
      <c r="BG419" s="280">
        <f t="shared" si="124"/>
        <v>0</v>
      </c>
      <c r="BH419" s="280">
        <f t="shared" si="124"/>
        <v>0</v>
      </c>
      <c r="BI419" s="280">
        <f t="shared" si="124"/>
        <v>0</v>
      </c>
      <c r="BJ419" s="280">
        <f t="shared" si="124"/>
        <v>0</v>
      </c>
      <c r="BK419" s="280">
        <f t="shared" si="124"/>
        <v>0</v>
      </c>
      <c r="BL419" s="284">
        <f t="shared" ref="BL419:BL482" si="133">SUM(AZ419:BK419)</f>
        <v>0</v>
      </c>
    </row>
    <row r="420" spans="1:66" s="282" customFormat="1" x14ac:dyDescent="0.25">
      <c r="A420" s="282" t="s">
        <v>686</v>
      </c>
      <c r="B420" s="175">
        <v>2.3199999999999998E-2</v>
      </c>
      <c r="C420" s="175">
        <v>2.3199999999999998E-2</v>
      </c>
      <c r="D420" s="283">
        <v>0</v>
      </c>
      <c r="E420" s="283">
        <v>0</v>
      </c>
      <c r="F420" s="283">
        <v>0</v>
      </c>
      <c r="G420" s="283">
        <v>0</v>
      </c>
      <c r="H420" s="283">
        <v>0</v>
      </c>
      <c r="I420" s="283">
        <v>0</v>
      </c>
      <c r="J420" s="283">
        <v>0</v>
      </c>
      <c r="K420" s="283">
        <v>0</v>
      </c>
      <c r="L420" s="283">
        <v>0</v>
      </c>
      <c r="M420" s="283">
        <v>0</v>
      </c>
      <c r="N420" s="283">
        <v>0</v>
      </c>
      <c r="O420" s="283">
        <v>0</v>
      </c>
      <c r="P420" s="272">
        <f t="shared" si="125"/>
        <v>0</v>
      </c>
      <c r="Q420" s="283">
        <v>0</v>
      </c>
      <c r="R420" s="283">
        <v>0</v>
      </c>
      <c r="S420" s="283">
        <v>0</v>
      </c>
      <c r="T420" s="283">
        <v>0</v>
      </c>
      <c r="U420" s="283">
        <v>0</v>
      </c>
      <c r="V420" s="283">
        <v>0</v>
      </c>
      <c r="W420" s="283">
        <v>0</v>
      </c>
      <c r="X420" s="283">
        <v>0</v>
      </c>
      <c r="Y420" s="283">
        <v>0</v>
      </c>
      <c r="Z420" s="283">
        <v>0</v>
      </c>
      <c r="AA420" s="283">
        <v>0</v>
      </c>
      <c r="AB420" s="283">
        <v>0</v>
      </c>
      <c r="AC420" s="283">
        <v>0</v>
      </c>
      <c r="AD420" s="283">
        <v>0</v>
      </c>
      <c r="AE420" s="283">
        <v>0</v>
      </c>
      <c r="AF420" s="283">
        <v>0</v>
      </c>
      <c r="AG420" s="170">
        <f t="shared" si="126"/>
        <v>0</v>
      </c>
      <c r="AI420" s="284">
        <f t="shared" si="122"/>
        <v>0</v>
      </c>
      <c r="AJ420" s="284">
        <f t="shared" si="122"/>
        <v>0</v>
      </c>
      <c r="AK420" s="284">
        <f t="shared" si="122"/>
        <v>0</v>
      </c>
      <c r="AL420" s="284">
        <f t="shared" si="122"/>
        <v>0</v>
      </c>
      <c r="AM420" s="284">
        <f t="shared" si="122"/>
        <v>0</v>
      </c>
      <c r="AN420" s="284">
        <f t="shared" si="122"/>
        <v>0</v>
      </c>
      <c r="AO420" s="284">
        <f t="shared" si="129"/>
        <v>0</v>
      </c>
      <c r="AP420" s="284">
        <f t="shared" si="129"/>
        <v>0</v>
      </c>
      <c r="AQ420" s="284">
        <f t="shared" si="129"/>
        <v>0</v>
      </c>
      <c r="AR420" s="284">
        <f t="shared" si="129"/>
        <v>0</v>
      </c>
      <c r="AS420" s="284">
        <f t="shared" si="129"/>
        <v>0</v>
      </c>
      <c r="AT420" s="284">
        <f t="shared" si="129"/>
        <v>0</v>
      </c>
      <c r="AU420" s="280">
        <f t="shared" si="127"/>
        <v>0</v>
      </c>
      <c r="AV420" s="280">
        <f t="shared" si="132"/>
        <v>0</v>
      </c>
      <c r="AW420" s="280">
        <f t="shared" si="132"/>
        <v>0</v>
      </c>
      <c r="AX420" s="280">
        <f t="shared" si="132"/>
        <v>0</v>
      </c>
      <c r="AY420" s="280">
        <f t="shared" si="132"/>
        <v>0</v>
      </c>
      <c r="AZ420" s="280">
        <f t="shared" si="131"/>
        <v>0</v>
      </c>
      <c r="BA420" s="280">
        <f t="shared" si="131"/>
        <v>0</v>
      </c>
      <c r="BB420" s="280">
        <f t="shared" si="131"/>
        <v>0</v>
      </c>
      <c r="BC420" s="280">
        <f t="shared" si="130"/>
        <v>0</v>
      </c>
      <c r="BD420" s="280">
        <f t="shared" si="130"/>
        <v>0</v>
      </c>
      <c r="BE420" s="280">
        <f t="shared" si="130"/>
        <v>0</v>
      </c>
      <c r="BF420" s="280">
        <f t="shared" si="124"/>
        <v>0</v>
      </c>
      <c r="BG420" s="280">
        <f t="shared" si="124"/>
        <v>0</v>
      </c>
      <c r="BH420" s="280">
        <f t="shared" si="124"/>
        <v>0</v>
      </c>
      <c r="BI420" s="280">
        <f t="shared" si="124"/>
        <v>0</v>
      </c>
      <c r="BJ420" s="280">
        <f t="shared" si="124"/>
        <v>0</v>
      </c>
      <c r="BK420" s="280">
        <f t="shared" si="124"/>
        <v>0</v>
      </c>
      <c r="BL420" s="284">
        <f t="shared" si="133"/>
        <v>0</v>
      </c>
    </row>
    <row r="421" spans="1:66" x14ac:dyDescent="0.25">
      <c r="A421" s="268" t="s">
        <v>423</v>
      </c>
      <c r="B421" s="175">
        <v>2.3199999999999998E-2</v>
      </c>
      <c r="C421" s="175">
        <v>2.3199999999999998E-2</v>
      </c>
      <c r="D421" s="272">
        <v>171002.52</v>
      </c>
      <c r="E421" s="272">
        <v>171002.52</v>
      </c>
      <c r="F421" s="272">
        <v>171002.52</v>
      </c>
      <c r="G421" s="272">
        <v>171002.52</v>
      </c>
      <c r="H421" s="272">
        <v>171002.52</v>
      </c>
      <c r="I421" s="272">
        <v>171002.52</v>
      </c>
      <c r="J421" s="272">
        <v>171002.52</v>
      </c>
      <c r="K421" s="272">
        <v>171002.52</v>
      </c>
      <c r="L421" s="272">
        <v>171002.52</v>
      </c>
      <c r="M421" s="272">
        <v>171002.52</v>
      </c>
      <c r="N421" s="272">
        <v>171002.52</v>
      </c>
      <c r="O421" s="272">
        <v>171002.52</v>
      </c>
      <c r="P421" s="272">
        <f t="shared" si="125"/>
        <v>2052030.24</v>
      </c>
      <c r="Q421" s="272">
        <v>171002.52</v>
      </c>
      <c r="R421" s="272">
        <v>171002.52</v>
      </c>
      <c r="S421" s="272">
        <v>171002.52</v>
      </c>
      <c r="T421" s="272">
        <v>171002.52</v>
      </c>
      <c r="U421" s="272">
        <v>171002.52</v>
      </c>
      <c r="V421" s="272">
        <v>171002.52</v>
      </c>
      <c r="W421" s="272">
        <v>171002.52</v>
      </c>
      <c r="X421" s="272">
        <v>171002.52</v>
      </c>
      <c r="Y421" s="272">
        <v>171002.52</v>
      </c>
      <c r="Z421" s="272">
        <v>171002.52</v>
      </c>
      <c r="AA421" s="272">
        <v>171002.52</v>
      </c>
      <c r="AB421" s="272">
        <v>171002.52</v>
      </c>
      <c r="AC421" s="272">
        <v>171002.52</v>
      </c>
      <c r="AD421" s="272">
        <v>171002.52</v>
      </c>
      <c r="AE421" s="272">
        <v>171002.52</v>
      </c>
      <c r="AF421" s="272">
        <v>171002.52</v>
      </c>
      <c r="AG421" s="170">
        <f t="shared" si="126"/>
        <v>2052030.24</v>
      </c>
      <c r="AI421" s="284">
        <f t="shared" si="122"/>
        <v>330.6</v>
      </c>
      <c r="AJ421" s="284">
        <f t="shared" si="122"/>
        <v>330.6</v>
      </c>
      <c r="AK421" s="284">
        <f t="shared" si="122"/>
        <v>330.6</v>
      </c>
      <c r="AL421" s="284">
        <f t="shared" si="122"/>
        <v>330.6</v>
      </c>
      <c r="AM421" s="284">
        <f t="shared" si="122"/>
        <v>330.6</v>
      </c>
      <c r="AN421" s="284">
        <f t="shared" si="122"/>
        <v>330.6</v>
      </c>
      <c r="AO421" s="284">
        <f t="shared" si="129"/>
        <v>330.6</v>
      </c>
      <c r="AP421" s="284">
        <f t="shared" si="129"/>
        <v>330.6</v>
      </c>
      <c r="AQ421" s="284">
        <f t="shared" si="129"/>
        <v>330.6</v>
      </c>
      <c r="AR421" s="284">
        <f t="shared" si="129"/>
        <v>330.6</v>
      </c>
      <c r="AS421" s="284">
        <f t="shared" si="129"/>
        <v>330.6</v>
      </c>
      <c r="AT421" s="284">
        <f t="shared" si="129"/>
        <v>330.6</v>
      </c>
      <c r="AU421" s="280">
        <f t="shared" si="127"/>
        <v>3967.1999999999994</v>
      </c>
      <c r="AV421" s="280">
        <f t="shared" si="132"/>
        <v>330.6</v>
      </c>
      <c r="AW421" s="280">
        <f t="shared" si="132"/>
        <v>330.6</v>
      </c>
      <c r="AX421" s="280">
        <f t="shared" si="132"/>
        <v>330.6</v>
      </c>
      <c r="AY421" s="280">
        <f t="shared" si="132"/>
        <v>330.6</v>
      </c>
      <c r="AZ421" s="280">
        <f t="shared" si="131"/>
        <v>330.6</v>
      </c>
      <c r="BA421" s="280">
        <f t="shared" si="131"/>
        <v>330.6</v>
      </c>
      <c r="BB421" s="280">
        <f t="shared" si="131"/>
        <v>330.6</v>
      </c>
      <c r="BC421" s="280">
        <f t="shared" si="130"/>
        <v>330.6</v>
      </c>
      <c r="BD421" s="280">
        <f t="shared" si="130"/>
        <v>330.6</v>
      </c>
      <c r="BE421" s="280">
        <f t="shared" si="130"/>
        <v>330.6</v>
      </c>
      <c r="BF421" s="280">
        <f t="shared" si="124"/>
        <v>330.6</v>
      </c>
      <c r="BG421" s="280">
        <f t="shared" si="124"/>
        <v>330.6</v>
      </c>
      <c r="BH421" s="280">
        <f t="shared" si="124"/>
        <v>330.6</v>
      </c>
      <c r="BI421" s="280">
        <f t="shared" si="124"/>
        <v>330.6</v>
      </c>
      <c r="BJ421" s="280">
        <f t="shared" si="124"/>
        <v>330.6</v>
      </c>
      <c r="BK421" s="280">
        <f t="shared" si="124"/>
        <v>330.6</v>
      </c>
      <c r="BL421" s="284">
        <f t="shared" si="133"/>
        <v>3967.1999999999994</v>
      </c>
      <c r="BN421" s="279">
        <f>BL421</f>
        <v>3967.1999999999994</v>
      </c>
    </row>
    <row r="422" spans="1:66" x14ac:dyDescent="0.25">
      <c r="A422" s="268" t="s">
        <v>424</v>
      </c>
      <c r="B422" s="175">
        <v>2.4299999999999999E-2</v>
      </c>
      <c r="C422" s="175">
        <v>2.4299999999999999E-2</v>
      </c>
      <c r="D422" s="272">
        <v>188768312.36000001</v>
      </c>
      <c r="E422" s="272">
        <v>189758902.87</v>
      </c>
      <c r="F422" s="272">
        <v>190216017.90000001</v>
      </c>
      <c r="G422" s="272">
        <v>191174801.93000001</v>
      </c>
      <c r="H422" s="272">
        <v>192444022.09999999</v>
      </c>
      <c r="I422" s="272">
        <v>192818024.75</v>
      </c>
      <c r="J422" s="272">
        <v>194105486.70000002</v>
      </c>
      <c r="K422" s="272">
        <v>196303112.53</v>
      </c>
      <c r="L422" s="272">
        <v>197924684.91</v>
      </c>
      <c r="M422" s="272">
        <v>199247371.87</v>
      </c>
      <c r="N422" s="272">
        <v>200506386.88000003</v>
      </c>
      <c r="O422" s="272">
        <v>201613530.70000002</v>
      </c>
      <c r="P422" s="272">
        <f t="shared" si="125"/>
        <v>2334880655.5</v>
      </c>
      <c r="Q422" s="272">
        <v>202791546.91500005</v>
      </c>
      <c r="R422" s="272">
        <v>204050793.60500005</v>
      </c>
      <c r="S422" s="272">
        <v>205250411.14000005</v>
      </c>
      <c r="T422" s="272">
        <v>206467179.80000004</v>
      </c>
      <c r="U422" s="272">
        <v>207787292.13000003</v>
      </c>
      <c r="V422" s="272">
        <v>209106586.15000004</v>
      </c>
      <c r="W422" s="272">
        <v>210453571.69000003</v>
      </c>
      <c r="X422" s="272">
        <v>211887594.66</v>
      </c>
      <c r="Y422" s="272">
        <v>213218734.63500002</v>
      </c>
      <c r="Z422" s="272">
        <v>215190584.92000002</v>
      </c>
      <c r="AA422" s="272">
        <v>217109805.39500004</v>
      </c>
      <c r="AB422" s="272">
        <v>218737717.81000003</v>
      </c>
      <c r="AC422" s="272">
        <v>220466265.37000006</v>
      </c>
      <c r="AD422" s="272">
        <v>221752609.27500004</v>
      </c>
      <c r="AE422" s="272">
        <v>223009730.07000005</v>
      </c>
      <c r="AF422" s="272">
        <v>224291311.87500006</v>
      </c>
      <c r="AG422" s="170">
        <f t="shared" si="126"/>
        <v>2593011803.9800005</v>
      </c>
      <c r="AI422" s="284">
        <f t="shared" si="122"/>
        <v>382255.83</v>
      </c>
      <c r="AJ422" s="284">
        <f t="shared" si="122"/>
        <v>384261.78</v>
      </c>
      <c r="AK422" s="284">
        <f t="shared" si="122"/>
        <v>385187.44</v>
      </c>
      <c r="AL422" s="284">
        <f t="shared" si="122"/>
        <v>387128.97</v>
      </c>
      <c r="AM422" s="284">
        <f t="shared" si="122"/>
        <v>389699.14</v>
      </c>
      <c r="AN422" s="284">
        <f t="shared" si="122"/>
        <v>390456.5</v>
      </c>
      <c r="AO422" s="284">
        <f t="shared" si="129"/>
        <v>393063.61</v>
      </c>
      <c r="AP422" s="284">
        <f t="shared" si="129"/>
        <v>397513.8</v>
      </c>
      <c r="AQ422" s="284">
        <f t="shared" si="129"/>
        <v>400797.49</v>
      </c>
      <c r="AR422" s="284">
        <f t="shared" si="129"/>
        <v>403475.93</v>
      </c>
      <c r="AS422" s="284">
        <f t="shared" si="129"/>
        <v>406025.43</v>
      </c>
      <c r="AT422" s="284">
        <f t="shared" si="129"/>
        <v>408267.4</v>
      </c>
      <c r="AU422" s="280">
        <f t="shared" si="127"/>
        <v>4728133.32</v>
      </c>
      <c r="AV422" s="280">
        <f t="shared" si="132"/>
        <v>410652.88</v>
      </c>
      <c r="AW422" s="280">
        <f t="shared" si="132"/>
        <v>413202.86</v>
      </c>
      <c r="AX422" s="280">
        <f t="shared" si="132"/>
        <v>415632.08</v>
      </c>
      <c r="AY422" s="280">
        <f t="shared" si="132"/>
        <v>418096.04</v>
      </c>
      <c r="AZ422" s="280">
        <f t="shared" si="131"/>
        <v>420769.27</v>
      </c>
      <c r="BA422" s="280">
        <f t="shared" si="131"/>
        <v>423440.84</v>
      </c>
      <c r="BB422" s="280">
        <f t="shared" si="131"/>
        <v>426168.48</v>
      </c>
      <c r="BC422" s="280">
        <f t="shared" si="130"/>
        <v>429072.38</v>
      </c>
      <c r="BD422" s="280">
        <f t="shared" si="130"/>
        <v>431767.94</v>
      </c>
      <c r="BE422" s="280">
        <f t="shared" si="130"/>
        <v>435760.93</v>
      </c>
      <c r="BF422" s="280">
        <f t="shared" si="124"/>
        <v>439647.36</v>
      </c>
      <c r="BG422" s="280">
        <f t="shared" si="124"/>
        <v>442943.88</v>
      </c>
      <c r="BH422" s="280">
        <f t="shared" si="124"/>
        <v>446444.19</v>
      </c>
      <c r="BI422" s="280">
        <f t="shared" si="124"/>
        <v>449049.03</v>
      </c>
      <c r="BJ422" s="280">
        <f t="shared" si="124"/>
        <v>451594.7</v>
      </c>
      <c r="BK422" s="280">
        <f t="shared" si="124"/>
        <v>454189.91</v>
      </c>
      <c r="BL422" s="284">
        <f t="shared" si="133"/>
        <v>5250848.91</v>
      </c>
    </row>
    <row r="423" spans="1:66" x14ac:dyDescent="0.25">
      <c r="A423" s="268" t="s">
        <v>687</v>
      </c>
      <c r="B423" s="175">
        <v>2.4299999999999999E-2</v>
      </c>
      <c r="C423" s="175">
        <v>2.4299999999999999E-2</v>
      </c>
      <c r="D423" s="272">
        <v>0</v>
      </c>
      <c r="E423" s="272">
        <v>0</v>
      </c>
      <c r="F423" s="272">
        <v>0</v>
      </c>
      <c r="G423" s="272">
        <v>0</v>
      </c>
      <c r="H423" s="272">
        <v>0</v>
      </c>
      <c r="I423" s="272">
        <v>0</v>
      </c>
      <c r="J423" s="272">
        <v>0</v>
      </c>
      <c r="K423" s="272">
        <v>0</v>
      </c>
      <c r="L423" s="272">
        <v>0</v>
      </c>
      <c r="M423" s="272">
        <v>0</v>
      </c>
      <c r="N423" s="272">
        <v>0</v>
      </c>
      <c r="O423" s="272">
        <v>0</v>
      </c>
      <c r="P423" s="272">
        <f t="shared" si="125"/>
        <v>0</v>
      </c>
      <c r="Q423" s="272">
        <v>0</v>
      </c>
      <c r="R423" s="272">
        <v>0</v>
      </c>
      <c r="S423" s="272">
        <v>0</v>
      </c>
      <c r="T423" s="272">
        <v>0</v>
      </c>
      <c r="U423" s="272">
        <v>0</v>
      </c>
      <c r="V423" s="272">
        <v>0</v>
      </c>
      <c r="W423" s="272">
        <v>0</v>
      </c>
      <c r="X423" s="272">
        <v>0</v>
      </c>
      <c r="Y423" s="272">
        <v>0</v>
      </c>
      <c r="Z423" s="272">
        <v>0</v>
      </c>
      <c r="AA423" s="272">
        <v>0</v>
      </c>
      <c r="AB423" s="272">
        <v>0</v>
      </c>
      <c r="AC423" s="272">
        <v>0</v>
      </c>
      <c r="AD423" s="272">
        <v>0</v>
      </c>
      <c r="AE423" s="272">
        <v>0</v>
      </c>
      <c r="AF423" s="272">
        <v>0</v>
      </c>
      <c r="AG423" s="170">
        <f t="shared" si="126"/>
        <v>0</v>
      </c>
      <c r="AI423" s="284">
        <f t="shared" si="122"/>
        <v>0</v>
      </c>
      <c r="AJ423" s="284">
        <f t="shared" si="122"/>
        <v>0</v>
      </c>
      <c r="AK423" s="284">
        <f t="shared" si="122"/>
        <v>0</v>
      </c>
      <c r="AL423" s="284">
        <f t="shared" si="122"/>
        <v>0</v>
      </c>
      <c r="AM423" s="284">
        <f t="shared" si="122"/>
        <v>0</v>
      </c>
      <c r="AN423" s="284">
        <f t="shared" si="122"/>
        <v>0</v>
      </c>
      <c r="AO423" s="284">
        <f t="shared" si="129"/>
        <v>0</v>
      </c>
      <c r="AP423" s="284">
        <f t="shared" si="129"/>
        <v>0</v>
      </c>
      <c r="AQ423" s="284">
        <f t="shared" si="129"/>
        <v>0</v>
      </c>
      <c r="AR423" s="284">
        <f t="shared" si="129"/>
        <v>0</v>
      </c>
      <c r="AS423" s="284">
        <f t="shared" si="129"/>
        <v>0</v>
      </c>
      <c r="AT423" s="284">
        <f t="shared" si="129"/>
        <v>0</v>
      </c>
      <c r="AU423" s="280">
        <f t="shared" si="127"/>
        <v>0</v>
      </c>
      <c r="AV423" s="280">
        <f t="shared" si="132"/>
        <v>0</v>
      </c>
      <c r="AW423" s="280">
        <f t="shared" si="132"/>
        <v>0</v>
      </c>
      <c r="AX423" s="280">
        <f t="shared" si="132"/>
        <v>0</v>
      </c>
      <c r="AY423" s="280">
        <f t="shared" si="132"/>
        <v>0</v>
      </c>
      <c r="AZ423" s="280">
        <f t="shared" si="131"/>
        <v>0</v>
      </c>
      <c r="BA423" s="280">
        <f t="shared" si="131"/>
        <v>0</v>
      </c>
      <c r="BB423" s="280">
        <f t="shared" si="131"/>
        <v>0</v>
      </c>
      <c r="BC423" s="280">
        <f t="shared" si="130"/>
        <v>0</v>
      </c>
      <c r="BD423" s="280">
        <f t="shared" si="130"/>
        <v>0</v>
      </c>
      <c r="BE423" s="280">
        <f t="shared" si="130"/>
        <v>0</v>
      </c>
      <c r="BF423" s="280">
        <f t="shared" si="124"/>
        <v>0</v>
      </c>
      <c r="BG423" s="280">
        <f t="shared" si="124"/>
        <v>0</v>
      </c>
      <c r="BH423" s="280">
        <f t="shared" si="124"/>
        <v>0</v>
      </c>
      <c r="BI423" s="280">
        <f t="shared" si="124"/>
        <v>0</v>
      </c>
      <c r="BJ423" s="280">
        <f t="shared" si="124"/>
        <v>0</v>
      </c>
      <c r="BK423" s="280">
        <f t="shared" si="124"/>
        <v>0</v>
      </c>
      <c r="BL423" s="284">
        <f t="shared" si="133"/>
        <v>0</v>
      </c>
    </row>
    <row r="424" spans="1:66" x14ac:dyDescent="0.25">
      <c r="A424" s="268" t="s">
        <v>425</v>
      </c>
      <c r="B424" s="175">
        <v>2.4299999999999999E-2</v>
      </c>
      <c r="C424" s="175">
        <v>2.4299999999999999E-2</v>
      </c>
      <c r="D424" s="272">
        <v>4703517.3499999996</v>
      </c>
      <c r="E424" s="272">
        <v>4541094.79</v>
      </c>
      <c r="F424" s="272">
        <v>4373637.24</v>
      </c>
      <c r="G424" s="272">
        <v>4391270.75</v>
      </c>
      <c r="H424" s="272">
        <v>4414357.6900000004</v>
      </c>
      <c r="I424" s="272">
        <v>4419171.28</v>
      </c>
      <c r="J424" s="272">
        <v>4458025.1899999995</v>
      </c>
      <c r="K424" s="272">
        <v>4538455.7649999997</v>
      </c>
      <c r="L424" s="272">
        <v>4596976.0299999993</v>
      </c>
      <c r="M424" s="272">
        <v>4632537.3499999996</v>
      </c>
      <c r="N424" s="272">
        <v>4666674.41</v>
      </c>
      <c r="O424" s="272">
        <v>4687276.9449999994</v>
      </c>
      <c r="P424" s="272">
        <f t="shared" si="125"/>
        <v>54422994.790000014</v>
      </c>
      <c r="Q424" s="272">
        <v>4721326.26</v>
      </c>
      <c r="R424" s="272">
        <v>4772400.2150000008</v>
      </c>
      <c r="S424" s="272">
        <v>4816777.01</v>
      </c>
      <c r="T424" s="272">
        <v>4856656.33</v>
      </c>
      <c r="U424" s="272">
        <v>4899810.01</v>
      </c>
      <c r="V424" s="272">
        <v>4941136.71</v>
      </c>
      <c r="W424" s="272">
        <v>4983406.9499999993</v>
      </c>
      <c r="X424" s="272">
        <v>5041045.9399999995</v>
      </c>
      <c r="Y424" s="272">
        <v>5091034.129999999</v>
      </c>
      <c r="Z424" s="272">
        <v>5141218.7899999991</v>
      </c>
      <c r="AA424" s="272">
        <v>5186702.8049999988</v>
      </c>
      <c r="AB424" s="272">
        <v>5210829.6349999998</v>
      </c>
      <c r="AC424" s="272">
        <v>5249592.5749999993</v>
      </c>
      <c r="AD424" s="272">
        <v>5301471.629999999</v>
      </c>
      <c r="AE424" s="272">
        <v>5349573.54</v>
      </c>
      <c r="AF424" s="272">
        <v>5393836.3899999997</v>
      </c>
      <c r="AG424" s="170">
        <f t="shared" si="126"/>
        <v>61789659.104999982</v>
      </c>
      <c r="AI424" s="284">
        <f t="shared" si="122"/>
        <v>9524.6200000000008</v>
      </c>
      <c r="AJ424" s="284">
        <f t="shared" si="122"/>
        <v>9195.7199999999993</v>
      </c>
      <c r="AK424" s="284">
        <f t="shared" si="122"/>
        <v>8856.6200000000008</v>
      </c>
      <c r="AL424" s="284">
        <f t="shared" si="122"/>
        <v>8892.32</v>
      </c>
      <c r="AM424" s="284">
        <f t="shared" si="122"/>
        <v>8939.07</v>
      </c>
      <c r="AN424" s="284">
        <f t="shared" si="122"/>
        <v>8948.82</v>
      </c>
      <c r="AO424" s="284">
        <f t="shared" si="129"/>
        <v>9027.5</v>
      </c>
      <c r="AP424" s="284">
        <f t="shared" si="129"/>
        <v>9190.3700000000008</v>
      </c>
      <c r="AQ424" s="284">
        <f t="shared" si="129"/>
        <v>9308.8799999999992</v>
      </c>
      <c r="AR424" s="284">
        <f t="shared" si="129"/>
        <v>9380.89</v>
      </c>
      <c r="AS424" s="284">
        <f t="shared" si="129"/>
        <v>9450.02</v>
      </c>
      <c r="AT424" s="284">
        <f t="shared" si="129"/>
        <v>9491.74</v>
      </c>
      <c r="AU424" s="280">
        <f t="shared" si="127"/>
        <v>110206.57</v>
      </c>
      <c r="AV424" s="280">
        <f t="shared" si="132"/>
        <v>9560.69</v>
      </c>
      <c r="AW424" s="280">
        <f t="shared" si="132"/>
        <v>9664.11</v>
      </c>
      <c r="AX424" s="280">
        <f t="shared" si="132"/>
        <v>9753.9699999999993</v>
      </c>
      <c r="AY424" s="280">
        <f t="shared" si="132"/>
        <v>9834.73</v>
      </c>
      <c r="AZ424" s="280">
        <f t="shared" si="131"/>
        <v>9922.1200000000008</v>
      </c>
      <c r="BA424" s="280">
        <f t="shared" si="131"/>
        <v>10005.799999999999</v>
      </c>
      <c r="BB424" s="280">
        <f t="shared" si="131"/>
        <v>10091.4</v>
      </c>
      <c r="BC424" s="280">
        <f t="shared" si="130"/>
        <v>10208.120000000001</v>
      </c>
      <c r="BD424" s="280">
        <f t="shared" si="130"/>
        <v>10309.34</v>
      </c>
      <c r="BE424" s="280">
        <f t="shared" si="130"/>
        <v>10410.969999999999</v>
      </c>
      <c r="BF424" s="280">
        <f t="shared" si="124"/>
        <v>10503.07</v>
      </c>
      <c r="BG424" s="280">
        <f t="shared" si="124"/>
        <v>10551.93</v>
      </c>
      <c r="BH424" s="280">
        <f t="shared" si="124"/>
        <v>10630.42</v>
      </c>
      <c r="BI424" s="280">
        <f t="shared" si="124"/>
        <v>10735.48</v>
      </c>
      <c r="BJ424" s="280">
        <f t="shared" si="124"/>
        <v>10832.89</v>
      </c>
      <c r="BK424" s="280">
        <f t="shared" si="124"/>
        <v>10922.52</v>
      </c>
      <c r="BL424" s="284">
        <f t="shared" si="133"/>
        <v>125124.06</v>
      </c>
    </row>
    <row r="425" spans="1:66" x14ac:dyDescent="0.25">
      <c r="A425" s="268" t="s">
        <v>426</v>
      </c>
      <c r="B425" s="175">
        <v>2.4299999999999999E-2</v>
      </c>
      <c r="C425" s="175">
        <v>2.4299999999999999E-2</v>
      </c>
      <c r="D425" s="272">
        <v>1326115.3700000001</v>
      </c>
      <c r="E425" s="272">
        <v>1326115.3700000001</v>
      </c>
      <c r="F425" s="272">
        <v>1326115.3700000001</v>
      </c>
      <c r="G425" s="272">
        <v>1326115.3700000001</v>
      </c>
      <c r="H425" s="272">
        <v>1326115.3700000001</v>
      </c>
      <c r="I425" s="272">
        <v>1326115.3700000001</v>
      </c>
      <c r="J425" s="272">
        <v>1326115.3700000001</v>
      </c>
      <c r="K425" s="272">
        <v>1326115.3700000001</v>
      </c>
      <c r="L425" s="272">
        <v>1326115.3700000001</v>
      </c>
      <c r="M425" s="272">
        <v>1326115.3700000001</v>
      </c>
      <c r="N425" s="272">
        <v>1326115.3700000001</v>
      </c>
      <c r="O425" s="272">
        <v>1326115.3700000001</v>
      </c>
      <c r="P425" s="272">
        <f t="shared" si="125"/>
        <v>15913384.440000005</v>
      </c>
      <c r="Q425" s="272">
        <v>1326115.3700000001</v>
      </c>
      <c r="R425" s="272">
        <v>1326115.3700000001</v>
      </c>
      <c r="S425" s="272">
        <v>1326115.3700000001</v>
      </c>
      <c r="T425" s="272">
        <v>1326115.3700000001</v>
      </c>
      <c r="U425" s="272">
        <v>1326115.3700000001</v>
      </c>
      <c r="V425" s="272">
        <v>1326115.3700000001</v>
      </c>
      <c r="W425" s="272">
        <v>1326115.3700000001</v>
      </c>
      <c r="X425" s="272">
        <v>1326115.3700000001</v>
      </c>
      <c r="Y425" s="272">
        <v>1326115.3700000001</v>
      </c>
      <c r="Z425" s="272">
        <v>1326115.3700000001</v>
      </c>
      <c r="AA425" s="272">
        <v>1326115.3700000001</v>
      </c>
      <c r="AB425" s="272">
        <v>1326115.3700000001</v>
      </c>
      <c r="AC425" s="272">
        <v>1326115.3700000001</v>
      </c>
      <c r="AD425" s="272">
        <v>1326115.3700000001</v>
      </c>
      <c r="AE425" s="272">
        <v>1326115.3700000001</v>
      </c>
      <c r="AF425" s="272">
        <v>1326115.3700000001</v>
      </c>
      <c r="AG425" s="170">
        <f t="shared" si="126"/>
        <v>15913384.440000005</v>
      </c>
      <c r="AI425" s="284">
        <f t="shared" si="122"/>
        <v>2685.38</v>
      </c>
      <c r="AJ425" s="284">
        <f t="shared" si="122"/>
        <v>2685.38</v>
      </c>
      <c r="AK425" s="284">
        <f t="shared" si="122"/>
        <v>2685.38</v>
      </c>
      <c r="AL425" s="284">
        <f t="shared" si="122"/>
        <v>2685.38</v>
      </c>
      <c r="AM425" s="284">
        <f t="shared" si="122"/>
        <v>2685.38</v>
      </c>
      <c r="AN425" s="284">
        <f t="shared" si="122"/>
        <v>2685.38</v>
      </c>
      <c r="AO425" s="284">
        <f t="shared" si="129"/>
        <v>2685.38</v>
      </c>
      <c r="AP425" s="284">
        <f t="shared" si="129"/>
        <v>2685.38</v>
      </c>
      <c r="AQ425" s="284">
        <f t="shared" si="129"/>
        <v>2685.38</v>
      </c>
      <c r="AR425" s="284">
        <f t="shared" si="129"/>
        <v>2685.38</v>
      </c>
      <c r="AS425" s="284">
        <f t="shared" si="129"/>
        <v>2685.38</v>
      </c>
      <c r="AT425" s="284">
        <f t="shared" si="129"/>
        <v>2685.38</v>
      </c>
      <c r="AU425" s="280">
        <f t="shared" si="127"/>
        <v>32224.560000000009</v>
      </c>
      <c r="AV425" s="280">
        <f t="shared" si="132"/>
        <v>2685.38</v>
      </c>
      <c r="AW425" s="280">
        <f t="shared" si="132"/>
        <v>2685.38</v>
      </c>
      <c r="AX425" s="280">
        <f t="shared" si="132"/>
        <v>2685.38</v>
      </c>
      <c r="AY425" s="280">
        <f t="shared" si="132"/>
        <v>2685.38</v>
      </c>
      <c r="AZ425" s="280">
        <f t="shared" si="131"/>
        <v>2685.38</v>
      </c>
      <c r="BA425" s="280">
        <f t="shared" si="131"/>
        <v>2685.38</v>
      </c>
      <c r="BB425" s="280">
        <f t="shared" si="131"/>
        <v>2685.38</v>
      </c>
      <c r="BC425" s="280">
        <f t="shared" si="130"/>
        <v>2685.38</v>
      </c>
      <c r="BD425" s="280">
        <f t="shared" si="130"/>
        <v>2685.38</v>
      </c>
      <c r="BE425" s="280">
        <f t="shared" si="130"/>
        <v>2685.38</v>
      </c>
      <c r="BF425" s="280">
        <f t="shared" si="124"/>
        <v>2685.38</v>
      </c>
      <c r="BG425" s="280">
        <f t="shared" si="124"/>
        <v>2685.38</v>
      </c>
      <c r="BH425" s="280">
        <f t="shared" si="124"/>
        <v>2685.38</v>
      </c>
      <c r="BI425" s="280">
        <f t="shared" si="124"/>
        <v>2685.38</v>
      </c>
      <c r="BJ425" s="280">
        <f t="shared" si="124"/>
        <v>2685.38</v>
      </c>
      <c r="BK425" s="280">
        <f t="shared" si="124"/>
        <v>2685.38</v>
      </c>
      <c r="BL425" s="284">
        <f t="shared" si="133"/>
        <v>32224.560000000009</v>
      </c>
      <c r="BN425" s="279">
        <f>BL425</f>
        <v>32224.560000000009</v>
      </c>
    </row>
    <row r="426" spans="1:66" x14ac:dyDescent="0.25">
      <c r="A426" s="268" t="s">
        <v>427</v>
      </c>
      <c r="B426" s="175">
        <v>1.7899999999999999E-2</v>
      </c>
      <c r="C426" s="175">
        <v>1.7899999999999999E-2</v>
      </c>
      <c r="D426" s="272">
        <v>302627209.94999999</v>
      </c>
      <c r="E426" s="272">
        <v>302828469.75</v>
      </c>
      <c r="F426" s="272">
        <v>303132243.31</v>
      </c>
      <c r="G426" s="272">
        <v>303468630.06999999</v>
      </c>
      <c r="H426" s="272">
        <v>303919654.91000003</v>
      </c>
      <c r="I426" s="272">
        <v>304247959.72000003</v>
      </c>
      <c r="J426" s="272">
        <v>305063321.72000003</v>
      </c>
      <c r="K426" s="272">
        <v>306274191.11000001</v>
      </c>
      <c r="L426" s="272">
        <v>307174373.61000001</v>
      </c>
      <c r="M426" s="272">
        <v>308195279.685</v>
      </c>
      <c r="N426" s="272">
        <v>309231668.15000004</v>
      </c>
      <c r="O426" s="272">
        <v>310115928.91000003</v>
      </c>
      <c r="P426" s="272">
        <f t="shared" si="125"/>
        <v>3666278930.895</v>
      </c>
      <c r="Q426" s="272">
        <v>310683582.78000003</v>
      </c>
      <c r="R426" s="272">
        <v>311135944.19</v>
      </c>
      <c r="S426" s="272">
        <v>311708978.10000002</v>
      </c>
      <c r="T426" s="272">
        <v>312272073.98500001</v>
      </c>
      <c r="U426" s="272">
        <v>312806163.78500003</v>
      </c>
      <c r="V426" s="272">
        <v>313490114.65000004</v>
      </c>
      <c r="W426" s="272">
        <v>313886593.52500004</v>
      </c>
      <c r="X426" s="272">
        <v>314005950.19500005</v>
      </c>
      <c r="Y426" s="272">
        <v>314580464.29500002</v>
      </c>
      <c r="Z426" s="272">
        <v>315525528.30500007</v>
      </c>
      <c r="AA426" s="272">
        <v>316419532.74500006</v>
      </c>
      <c r="AB426" s="272">
        <v>317107819.16000003</v>
      </c>
      <c r="AC426" s="272">
        <v>317587251.79999995</v>
      </c>
      <c r="AD426" s="272">
        <v>318098220.00499988</v>
      </c>
      <c r="AE426" s="272">
        <v>318752722.13999993</v>
      </c>
      <c r="AF426" s="272">
        <v>319349962.02499992</v>
      </c>
      <c r="AG426" s="170">
        <f t="shared" si="126"/>
        <v>3791610322.6300001</v>
      </c>
      <c r="AI426" s="284">
        <f t="shared" si="122"/>
        <v>451418.92</v>
      </c>
      <c r="AJ426" s="284">
        <f t="shared" si="122"/>
        <v>451719.13</v>
      </c>
      <c r="AK426" s="284">
        <f t="shared" si="122"/>
        <v>452172.26</v>
      </c>
      <c r="AL426" s="284">
        <f t="shared" si="122"/>
        <v>452674.04</v>
      </c>
      <c r="AM426" s="284">
        <f t="shared" si="122"/>
        <v>453346.82</v>
      </c>
      <c r="AN426" s="284">
        <f t="shared" si="122"/>
        <v>453836.54</v>
      </c>
      <c r="AO426" s="284">
        <f t="shared" si="129"/>
        <v>455052.79</v>
      </c>
      <c r="AP426" s="284">
        <f t="shared" si="129"/>
        <v>456859</v>
      </c>
      <c r="AQ426" s="284">
        <f t="shared" si="129"/>
        <v>458201.77</v>
      </c>
      <c r="AR426" s="284">
        <f t="shared" si="129"/>
        <v>459724.63</v>
      </c>
      <c r="AS426" s="284">
        <f t="shared" si="129"/>
        <v>461270.57</v>
      </c>
      <c r="AT426" s="284">
        <f t="shared" si="129"/>
        <v>462589.59</v>
      </c>
      <c r="AU426" s="280">
        <f t="shared" si="127"/>
        <v>5468866.0600000005</v>
      </c>
      <c r="AV426" s="280">
        <f t="shared" si="132"/>
        <v>463436.34</v>
      </c>
      <c r="AW426" s="280">
        <f t="shared" si="132"/>
        <v>464111.12</v>
      </c>
      <c r="AX426" s="280">
        <f t="shared" si="132"/>
        <v>464965.89</v>
      </c>
      <c r="AY426" s="280">
        <f t="shared" si="132"/>
        <v>465805.84</v>
      </c>
      <c r="AZ426" s="280">
        <f t="shared" si="131"/>
        <v>466602.53</v>
      </c>
      <c r="BA426" s="280">
        <f t="shared" si="131"/>
        <v>467622.75</v>
      </c>
      <c r="BB426" s="280">
        <f t="shared" si="131"/>
        <v>468214.17</v>
      </c>
      <c r="BC426" s="280">
        <f t="shared" si="130"/>
        <v>468392.21</v>
      </c>
      <c r="BD426" s="280">
        <f t="shared" si="130"/>
        <v>469249.19</v>
      </c>
      <c r="BE426" s="280">
        <f t="shared" si="130"/>
        <v>470658.91</v>
      </c>
      <c r="BF426" s="280">
        <f t="shared" si="124"/>
        <v>471992.47</v>
      </c>
      <c r="BG426" s="280">
        <f t="shared" si="124"/>
        <v>473019.16</v>
      </c>
      <c r="BH426" s="280">
        <f t="shared" si="124"/>
        <v>473734.32</v>
      </c>
      <c r="BI426" s="280">
        <f t="shared" si="124"/>
        <v>474496.51</v>
      </c>
      <c r="BJ426" s="280">
        <f t="shared" si="124"/>
        <v>475472.81</v>
      </c>
      <c r="BK426" s="280">
        <f t="shared" si="124"/>
        <v>476363.69</v>
      </c>
      <c r="BL426" s="284">
        <f t="shared" si="133"/>
        <v>5655818.7200000007</v>
      </c>
    </row>
    <row r="427" spans="1:66" x14ac:dyDescent="0.25">
      <c r="A427" s="268" t="s">
        <v>428</v>
      </c>
      <c r="B427" s="175">
        <v>1.7899999999999999E-2</v>
      </c>
      <c r="C427" s="175">
        <v>1.7899999999999999E-2</v>
      </c>
      <c r="D427" s="272">
        <v>3118.28</v>
      </c>
      <c r="E427" s="272">
        <v>3118.28</v>
      </c>
      <c r="F427" s="272">
        <v>3118.28</v>
      </c>
      <c r="G427" s="272">
        <v>3118.28</v>
      </c>
      <c r="H427" s="272">
        <v>3118.28</v>
      </c>
      <c r="I427" s="272">
        <v>3118.28</v>
      </c>
      <c r="J427" s="272">
        <v>3118.28</v>
      </c>
      <c r="K427" s="272">
        <v>3118.28</v>
      </c>
      <c r="L427" s="272">
        <v>3118.28</v>
      </c>
      <c r="M427" s="272">
        <v>3118.28</v>
      </c>
      <c r="N427" s="272">
        <v>3118.28</v>
      </c>
      <c r="O427" s="272">
        <v>3118.28</v>
      </c>
      <c r="P427" s="272">
        <f t="shared" si="125"/>
        <v>37419.359999999993</v>
      </c>
      <c r="Q427" s="272">
        <v>3118.28</v>
      </c>
      <c r="R427" s="272">
        <v>3118.28</v>
      </c>
      <c r="S427" s="272">
        <v>3118.28</v>
      </c>
      <c r="T427" s="272">
        <v>3118.28</v>
      </c>
      <c r="U427" s="272">
        <v>3118.28</v>
      </c>
      <c r="V427" s="272">
        <v>3118.28</v>
      </c>
      <c r="W427" s="272">
        <v>3118.28</v>
      </c>
      <c r="X427" s="272">
        <v>3118.28</v>
      </c>
      <c r="Y427" s="272">
        <v>3118.28</v>
      </c>
      <c r="Z427" s="272">
        <v>3118.28</v>
      </c>
      <c r="AA427" s="272">
        <v>3118.28</v>
      </c>
      <c r="AB427" s="272">
        <v>3118.28</v>
      </c>
      <c r="AC427" s="272">
        <v>3118.28</v>
      </c>
      <c r="AD427" s="272">
        <v>3118.28</v>
      </c>
      <c r="AE427" s="272">
        <v>3118.28</v>
      </c>
      <c r="AF427" s="272">
        <v>3118.28</v>
      </c>
      <c r="AG427" s="170">
        <f t="shared" si="126"/>
        <v>37419.359999999993</v>
      </c>
      <c r="AI427" s="284">
        <f t="shared" si="122"/>
        <v>4.6500000000000004</v>
      </c>
      <c r="AJ427" s="284">
        <f t="shared" si="122"/>
        <v>4.6500000000000004</v>
      </c>
      <c r="AK427" s="284">
        <f t="shared" si="122"/>
        <v>4.6500000000000004</v>
      </c>
      <c r="AL427" s="284">
        <f t="shared" si="122"/>
        <v>4.6500000000000004</v>
      </c>
      <c r="AM427" s="284">
        <f t="shared" si="122"/>
        <v>4.6500000000000004</v>
      </c>
      <c r="AN427" s="284">
        <f t="shared" si="122"/>
        <v>4.6500000000000004</v>
      </c>
      <c r="AO427" s="284">
        <f t="shared" si="129"/>
        <v>4.6500000000000004</v>
      </c>
      <c r="AP427" s="284">
        <f t="shared" si="129"/>
        <v>4.6500000000000004</v>
      </c>
      <c r="AQ427" s="284">
        <f t="shared" si="129"/>
        <v>4.6500000000000004</v>
      </c>
      <c r="AR427" s="284">
        <f t="shared" si="129"/>
        <v>4.6500000000000004</v>
      </c>
      <c r="AS427" s="284">
        <f t="shared" si="129"/>
        <v>4.6500000000000004</v>
      </c>
      <c r="AT427" s="284">
        <f t="shared" si="129"/>
        <v>4.6500000000000004</v>
      </c>
      <c r="AU427" s="280">
        <f t="shared" si="127"/>
        <v>55.79999999999999</v>
      </c>
      <c r="AV427" s="280">
        <f t="shared" si="132"/>
        <v>4.6500000000000004</v>
      </c>
      <c r="AW427" s="280">
        <f t="shared" si="132"/>
        <v>4.6500000000000004</v>
      </c>
      <c r="AX427" s="280">
        <f t="shared" si="132"/>
        <v>4.6500000000000004</v>
      </c>
      <c r="AY427" s="280">
        <f t="shared" si="132"/>
        <v>4.6500000000000004</v>
      </c>
      <c r="AZ427" s="280">
        <f t="shared" si="131"/>
        <v>4.6500000000000004</v>
      </c>
      <c r="BA427" s="280">
        <f t="shared" si="131"/>
        <v>4.6500000000000004</v>
      </c>
      <c r="BB427" s="280">
        <f t="shared" si="131"/>
        <v>4.6500000000000004</v>
      </c>
      <c r="BC427" s="280">
        <f t="shared" si="130"/>
        <v>4.6500000000000004</v>
      </c>
      <c r="BD427" s="280">
        <f t="shared" si="130"/>
        <v>4.6500000000000004</v>
      </c>
      <c r="BE427" s="280">
        <f t="shared" si="130"/>
        <v>4.6500000000000004</v>
      </c>
      <c r="BF427" s="280">
        <f t="shared" si="124"/>
        <v>4.6500000000000004</v>
      </c>
      <c r="BG427" s="280">
        <f t="shared" si="124"/>
        <v>4.6500000000000004</v>
      </c>
      <c r="BH427" s="280">
        <f t="shared" si="124"/>
        <v>4.6500000000000004</v>
      </c>
      <c r="BI427" s="280">
        <f t="shared" ref="BI427:BK490" si="134">ROUND(AD427*$C427/12,2)</f>
        <v>4.6500000000000004</v>
      </c>
      <c r="BJ427" s="280">
        <f t="shared" si="134"/>
        <v>4.6500000000000004</v>
      </c>
      <c r="BK427" s="280">
        <f t="shared" si="134"/>
        <v>4.6500000000000004</v>
      </c>
      <c r="BL427" s="284">
        <f t="shared" si="133"/>
        <v>55.79999999999999</v>
      </c>
    </row>
    <row r="428" spans="1:66" x14ac:dyDescent="0.25">
      <c r="A428" s="268" t="s">
        <v>429</v>
      </c>
      <c r="B428" s="175">
        <v>1.7899999999999999E-2</v>
      </c>
      <c r="C428" s="175">
        <v>1.7899999999999999E-2</v>
      </c>
      <c r="D428" s="272">
        <v>11127558.710000001</v>
      </c>
      <c r="E428" s="272">
        <v>11127595.550000001</v>
      </c>
      <c r="F428" s="272">
        <v>11125109.26</v>
      </c>
      <c r="G428" s="272">
        <v>11092979.67</v>
      </c>
      <c r="H428" s="272">
        <v>11063478.4</v>
      </c>
      <c r="I428" s="272">
        <v>11063642.710000001</v>
      </c>
      <c r="J428" s="272">
        <v>11064720.265000001</v>
      </c>
      <c r="K428" s="272">
        <v>11090375.109999999</v>
      </c>
      <c r="L428" s="272">
        <v>11116122.790000001</v>
      </c>
      <c r="M428" s="272">
        <v>11119094.215</v>
      </c>
      <c r="N428" s="272">
        <v>11122380.960000001</v>
      </c>
      <c r="O428" s="272">
        <v>11125037.060000001</v>
      </c>
      <c r="P428" s="272">
        <f t="shared" si="125"/>
        <v>133238094.70000002</v>
      </c>
      <c r="Q428" s="272">
        <v>11129133.395</v>
      </c>
      <c r="R428" s="272">
        <v>11134985.285</v>
      </c>
      <c r="S428" s="272">
        <v>11140837.175000001</v>
      </c>
      <c r="T428" s="272">
        <v>11145548.245000001</v>
      </c>
      <c r="U428" s="272">
        <v>11150903.615</v>
      </c>
      <c r="V428" s="272">
        <v>11156258.985000001</v>
      </c>
      <c r="W428" s="272">
        <v>11161239.020000001</v>
      </c>
      <c r="X428" s="272">
        <v>11166715.575000001</v>
      </c>
      <c r="Y428" s="272">
        <v>11171426.645000001</v>
      </c>
      <c r="Z428" s="272">
        <v>11177922.84</v>
      </c>
      <c r="AA428" s="272">
        <v>11183774.734999999</v>
      </c>
      <c r="AB428" s="272">
        <v>11186700.684999999</v>
      </c>
      <c r="AC428" s="272">
        <v>11190748.055</v>
      </c>
      <c r="AD428" s="272">
        <v>11196561.145</v>
      </c>
      <c r="AE428" s="272">
        <v>11202374.234999999</v>
      </c>
      <c r="AF428" s="272">
        <v>11206416.899999999</v>
      </c>
      <c r="AG428" s="170">
        <f t="shared" si="126"/>
        <v>134151042.435</v>
      </c>
      <c r="AI428" s="284">
        <f t="shared" si="122"/>
        <v>16598.61</v>
      </c>
      <c r="AJ428" s="284">
        <f t="shared" si="122"/>
        <v>16598.66</v>
      </c>
      <c r="AK428" s="284">
        <f t="shared" si="122"/>
        <v>16594.95</v>
      </c>
      <c r="AL428" s="284">
        <f t="shared" ref="AL428:AQ482" si="135">ROUND(G428*$B428/12,2)</f>
        <v>16547.03</v>
      </c>
      <c r="AM428" s="284">
        <f t="shared" si="135"/>
        <v>16503.02</v>
      </c>
      <c r="AN428" s="284">
        <f t="shared" si="135"/>
        <v>16503.27</v>
      </c>
      <c r="AO428" s="284">
        <f t="shared" si="129"/>
        <v>16504.87</v>
      </c>
      <c r="AP428" s="284">
        <f t="shared" si="129"/>
        <v>16543.14</v>
      </c>
      <c r="AQ428" s="284">
        <f t="shared" si="129"/>
        <v>16581.55</v>
      </c>
      <c r="AR428" s="284">
        <f t="shared" si="129"/>
        <v>16585.98</v>
      </c>
      <c r="AS428" s="284">
        <f t="shared" si="129"/>
        <v>16590.88</v>
      </c>
      <c r="AT428" s="284">
        <f t="shared" si="129"/>
        <v>16594.849999999999</v>
      </c>
      <c r="AU428" s="280">
        <f t="shared" si="127"/>
        <v>198746.81</v>
      </c>
      <c r="AV428" s="280">
        <f t="shared" si="132"/>
        <v>16600.96</v>
      </c>
      <c r="AW428" s="280">
        <f t="shared" si="132"/>
        <v>16609.689999999999</v>
      </c>
      <c r="AX428" s="280">
        <f t="shared" si="132"/>
        <v>16618.419999999998</v>
      </c>
      <c r="AY428" s="280">
        <f t="shared" si="132"/>
        <v>16625.439999999999</v>
      </c>
      <c r="AZ428" s="280">
        <f t="shared" si="131"/>
        <v>16633.43</v>
      </c>
      <c r="BA428" s="280">
        <f t="shared" si="131"/>
        <v>16641.419999999998</v>
      </c>
      <c r="BB428" s="280">
        <f t="shared" si="131"/>
        <v>16648.849999999999</v>
      </c>
      <c r="BC428" s="280">
        <f t="shared" si="130"/>
        <v>16657.02</v>
      </c>
      <c r="BD428" s="280">
        <f t="shared" si="130"/>
        <v>16664.04</v>
      </c>
      <c r="BE428" s="280">
        <f t="shared" si="130"/>
        <v>16673.73</v>
      </c>
      <c r="BF428" s="280">
        <f t="shared" si="130"/>
        <v>16682.46</v>
      </c>
      <c r="BG428" s="280">
        <f t="shared" si="130"/>
        <v>16686.830000000002</v>
      </c>
      <c r="BH428" s="280">
        <f t="shared" si="130"/>
        <v>16692.87</v>
      </c>
      <c r="BI428" s="280">
        <f t="shared" si="134"/>
        <v>16701.54</v>
      </c>
      <c r="BJ428" s="280">
        <f t="shared" si="134"/>
        <v>16710.21</v>
      </c>
      <c r="BK428" s="280">
        <f t="shared" si="134"/>
        <v>16716.240000000002</v>
      </c>
      <c r="BL428" s="284">
        <f t="shared" si="133"/>
        <v>200108.64</v>
      </c>
    </row>
    <row r="429" spans="1:66" x14ac:dyDescent="0.25">
      <c r="A429" s="268" t="s">
        <v>430</v>
      </c>
      <c r="B429" s="175">
        <v>1.6299999999999999E-2</v>
      </c>
      <c r="C429" s="175">
        <v>1.6299999999999999E-2</v>
      </c>
      <c r="D429" s="272">
        <v>108540905.94</v>
      </c>
      <c r="E429" s="272">
        <v>108575538.95999999</v>
      </c>
      <c r="F429" s="272">
        <v>108584320.19</v>
      </c>
      <c r="G429" s="272">
        <v>108604485.91</v>
      </c>
      <c r="H429" s="272">
        <v>108637795.87</v>
      </c>
      <c r="I429" s="272">
        <v>108650744.91</v>
      </c>
      <c r="J429" s="272">
        <v>108650549.72</v>
      </c>
      <c r="K429" s="272">
        <v>108650549.72</v>
      </c>
      <c r="L429" s="272">
        <v>108650549.72</v>
      </c>
      <c r="M429" s="272">
        <v>108650549.72</v>
      </c>
      <c r="N429" s="272">
        <v>108650549.72</v>
      </c>
      <c r="O429" s="272">
        <v>108650549.72</v>
      </c>
      <c r="P429" s="272">
        <f t="shared" si="125"/>
        <v>1303497090.1000001</v>
      </c>
      <c r="Q429" s="272">
        <v>108650549.72</v>
      </c>
      <c r="R429" s="272">
        <v>108650549.72</v>
      </c>
      <c r="S429" s="272">
        <v>108650549.72</v>
      </c>
      <c r="T429" s="272">
        <v>108650549.72</v>
      </c>
      <c r="U429" s="272">
        <v>108650549.72</v>
      </c>
      <c r="V429" s="272">
        <v>108650549.72</v>
      </c>
      <c r="W429" s="272">
        <v>108650549.72</v>
      </c>
      <c r="X429" s="272">
        <v>108650549.72</v>
      </c>
      <c r="Y429" s="272">
        <v>108650549.72</v>
      </c>
      <c r="Z429" s="272">
        <v>108650549.72</v>
      </c>
      <c r="AA429" s="272">
        <v>108650549.72</v>
      </c>
      <c r="AB429" s="272">
        <v>108678549.72</v>
      </c>
      <c r="AC429" s="272">
        <v>108706549.72</v>
      </c>
      <c r="AD429" s="272">
        <v>108706549.72</v>
      </c>
      <c r="AE429" s="272">
        <v>108706549.72</v>
      </c>
      <c r="AF429" s="272">
        <v>108706549.72</v>
      </c>
      <c r="AG429" s="170">
        <f t="shared" si="126"/>
        <v>1304058596.6400001</v>
      </c>
      <c r="AI429" s="284">
        <f t="shared" ref="AI429:AN492" si="136">ROUND(D429*$B429/12,2)</f>
        <v>147434.73000000001</v>
      </c>
      <c r="AJ429" s="284">
        <f t="shared" si="136"/>
        <v>147481.76999999999</v>
      </c>
      <c r="AK429" s="284">
        <f t="shared" si="136"/>
        <v>147493.70000000001</v>
      </c>
      <c r="AL429" s="284">
        <f t="shared" si="135"/>
        <v>147521.09</v>
      </c>
      <c r="AM429" s="284">
        <f t="shared" si="135"/>
        <v>147566.34</v>
      </c>
      <c r="AN429" s="284">
        <f t="shared" si="135"/>
        <v>147583.93</v>
      </c>
      <c r="AO429" s="284">
        <f t="shared" si="129"/>
        <v>147583.66</v>
      </c>
      <c r="AP429" s="284">
        <f t="shared" si="129"/>
        <v>147583.66</v>
      </c>
      <c r="AQ429" s="284">
        <f t="shared" si="129"/>
        <v>147583.66</v>
      </c>
      <c r="AR429" s="284">
        <f t="shared" si="129"/>
        <v>147583.66</v>
      </c>
      <c r="AS429" s="284">
        <f t="shared" si="129"/>
        <v>147583.66</v>
      </c>
      <c r="AT429" s="284">
        <f t="shared" si="129"/>
        <v>147583.66</v>
      </c>
      <c r="AU429" s="280">
        <f t="shared" si="127"/>
        <v>1770583.5199999998</v>
      </c>
      <c r="AV429" s="280">
        <f t="shared" si="132"/>
        <v>147583.66</v>
      </c>
      <c r="AW429" s="280">
        <f t="shared" si="132"/>
        <v>147583.66</v>
      </c>
      <c r="AX429" s="280">
        <f t="shared" si="132"/>
        <v>147583.66</v>
      </c>
      <c r="AY429" s="280">
        <f t="shared" si="132"/>
        <v>147583.66</v>
      </c>
      <c r="AZ429" s="280">
        <f t="shared" si="131"/>
        <v>147583.66</v>
      </c>
      <c r="BA429" s="280">
        <f t="shared" si="131"/>
        <v>147583.66</v>
      </c>
      <c r="BB429" s="280">
        <f t="shared" si="131"/>
        <v>147583.66</v>
      </c>
      <c r="BC429" s="280">
        <f t="shared" si="130"/>
        <v>147583.66</v>
      </c>
      <c r="BD429" s="280">
        <f t="shared" si="130"/>
        <v>147583.66</v>
      </c>
      <c r="BE429" s="280">
        <f t="shared" si="130"/>
        <v>147583.66</v>
      </c>
      <c r="BF429" s="280">
        <f t="shared" si="130"/>
        <v>147583.66</v>
      </c>
      <c r="BG429" s="280">
        <f t="shared" si="130"/>
        <v>147621.70000000001</v>
      </c>
      <c r="BH429" s="280">
        <f t="shared" si="130"/>
        <v>147659.73000000001</v>
      </c>
      <c r="BI429" s="280">
        <f t="shared" si="134"/>
        <v>147659.73000000001</v>
      </c>
      <c r="BJ429" s="280">
        <f t="shared" si="134"/>
        <v>147659.73000000001</v>
      </c>
      <c r="BK429" s="280">
        <f t="shared" si="134"/>
        <v>147659.73000000001</v>
      </c>
      <c r="BL429" s="284">
        <f t="shared" si="133"/>
        <v>1771346.24</v>
      </c>
    </row>
    <row r="430" spans="1:66" x14ac:dyDescent="0.25">
      <c r="A430" s="268" t="s">
        <v>431</v>
      </c>
      <c r="B430" s="175">
        <v>1.6299999999999999E-2</v>
      </c>
      <c r="C430" s="175">
        <v>1.6299999999999999E-2</v>
      </c>
      <c r="D430" s="272">
        <v>254.62</v>
      </c>
      <c r="E430" s="272">
        <v>254.62</v>
      </c>
      <c r="F430" s="272">
        <v>254.62</v>
      </c>
      <c r="G430" s="272">
        <v>254.62</v>
      </c>
      <c r="H430" s="272">
        <v>254.62</v>
      </c>
      <c r="I430" s="272">
        <v>254.62</v>
      </c>
      <c r="J430" s="272">
        <v>254.62</v>
      </c>
      <c r="K430" s="272">
        <v>254.62</v>
      </c>
      <c r="L430" s="272">
        <v>254.62</v>
      </c>
      <c r="M430" s="272">
        <v>254.62</v>
      </c>
      <c r="N430" s="272">
        <v>254.62</v>
      </c>
      <c r="O430" s="272">
        <v>254.62</v>
      </c>
      <c r="P430" s="272">
        <f t="shared" si="125"/>
        <v>3055.4399999999991</v>
      </c>
      <c r="Q430" s="272">
        <v>254.62</v>
      </c>
      <c r="R430" s="272">
        <v>254.62</v>
      </c>
      <c r="S430" s="272">
        <v>254.62</v>
      </c>
      <c r="T430" s="272">
        <v>254.62</v>
      </c>
      <c r="U430" s="272">
        <v>254.62</v>
      </c>
      <c r="V430" s="272">
        <v>254.62</v>
      </c>
      <c r="W430" s="272">
        <v>254.62</v>
      </c>
      <c r="X430" s="272">
        <v>254.62</v>
      </c>
      <c r="Y430" s="272">
        <v>254.62</v>
      </c>
      <c r="Z430" s="272">
        <v>254.62</v>
      </c>
      <c r="AA430" s="272">
        <v>254.62</v>
      </c>
      <c r="AB430" s="272">
        <v>254.62</v>
      </c>
      <c r="AC430" s="272">
        <v>254.62</v>
      </c>
      <c r="AD430" s="272">
        <v>254.62</v>
      </c>
      <c r="AE430" s="272">
        <v>254.62</v>
      </c>
      <c r="AF430" s="272">
        <v>254.62</v>
      </c>
      <c r="AG430" s="170">
        <f t="shared" si="126"/>
        <v>3055.4399999999991</v>
      </c>
      <c r="AI430" s="284">
        <f t="shared" si="136"/>
        <v>0.35</v>
      </c>
      <c r="AJ430" s="284">
        <f t="shared" si="136"/>
        <v>0.35</v>
      </c>
      <c r="AK430" s="284">
        <f t="shared" si="136"/>
        <v>0.35</v>
      </c>
      <c r="AL430" s="284">
        <f t="shared" si="135"/>
        <v>0.35</v>
      </c>
      <c r="AM430" s="284">
        <f t="shared" si="135"/>
        <v>0.35</v>
      </c>
      <c r="AN430" s="284">
        <f t="shared" si="135"/>
        <v>0.35</v>
      </c>
      <c r="AO430" s="284">
        <f t="shared" si="129"/>
        <v>0.35</v>
      </c>
      <c r="AP430" s="284">
        <f t="shared" si="129"/>
        <v>0.35</v>
      </c>
      <c r="AQ430" s="284">
        <f t="shared" si="129"/>
        <v>0.35</v>
      </c>
      <c r="AR430" s="284">
        <f t="shared" si="129"/>
        <v>0.35</v>
      </c>
      <c r="AS430" s="284">
        <f t="shared" si="129"/>
        <v>0.35</v>
      </c>
      <c r="AT430" s="284">
        <f t="shared" si="129"/>
        <v>0.35</v>
      </c>
      <c r="AU430" s="280">
        <f t="shared" si="127"/>
        <v>4.2</v>
      </c>
      <c r="AV430" s="280">
        <f t="shared" si="132"/>
        <v>0.35</v>
      </c>
      <c r="AW430" s="280">
        <f t="shared" si="132"/>
        <v>0.35</v>
      </c>
      <c r="AX430" s="280">
        <f t="shared" si="132"/>
        <v>0.35</v>
      </c>
      <c r="AY430" s="280">
        <f t="shared" si="132"/>
        <v>0.35</v>
      </c>
      <c r="AZ430" s="280">
        <f t="shared" si="131"/>
        <v>0.35</v>
      </c>
      <c r="BA430" s="280">
        <f t="shared" si="131"/>
        <v>0.35</v>
      </c>
      <c r="BB430" s="280">
        <f t="shared" si="131"/>
        <v>0.35</v>
      </c>
      <c r="BC430" s="280">
        <f t="shared" si="130"/>
        <v>0.35</v>
      </c>
      <c r="BD430" s="280">
        <f t="shared" si="130"/>
        <v>0.35</v>
      </c>
      <c r="BE430" s="280">
        <f t="shared" si="130"/>
        <v>0.35</v>
      </c>
      <c r="BF430" s="280">
        <f t="shared" si="130"/>
        <v>0.35</v>
      </c>
      <c r="BG430" s="280">
        <f t="shared" si="130"/>
        <v>0.35</v>
      </c>
      <c r="BH430" s="280">
        <f t="shared" si="130"/>
        <v>0.35</v>
      </c>
      <c r="BI430" s="280">
        <f t="shared" si="134"/>
        <v>0.35</v>
      </c>
      <c r="BJ430" s="280">
        <f t="shared" si="134"/>
        <v>0.35</v>
      </c>
      <c r="BK430" s="280">
        <f t="shared" si="134"/>
        <v>0.35</v>
      </c>
      <c r="BL430" s="284">
        <f t="shared" si="133"/>
        <v>4.2</v>
      </c>
    </row>
    <row r="431" spans="1:66" x14ac:dyDescent="0.25">
      <c r="A431" s="268" t="s">
        <v>432</v>
      </c>
      <c r="B431" s="175">
        <v>1.6299999999999999E-2</v>
      </c>
      <c r="C431" s="175">
        <v>1.6299999999999999E-2</v>
      </c>
      <c r="D431" s="272">
        <v>5852947.5300000003</v>
      </c>
      <c r="E431" s="272">
        <v>5852947.5300000003</v>
      </c>
      <c r="F431" s="272">
        <v>5852947.5300000003</v>
      </c>
      <c r="G431" s="272">
        <v>5852947.5300000003</v>
      </c>
      <c r="H431" s="272">
        <v>5852947.5300000003</v>
      </c>
      <c r="I431" s="272">
        <v>5852947.5300000003</v>
      </c>
      <c r="J431" s="272">
        <v>5852947.5300000003</v>
      </c>
      <c r="K431" s="272">
        <v>5852947.5300000003</v>
      </c>
      <c r="L431" s="272">
        <v>5852947.5300000003</v>
      </c>
      <c r="M431" s="272">
        <v>5852947.5300000003</v>
      </c>
      <c r="N431" s="272">
        <v>5852947.5300000003</v>
      </c>
      <c r="O431" s="272">
        <v>5852947.5300000003</v>
      </c>
      <c r="P431" s="272">
        <f t="shared" si="125"/>
        <v>70235370.359999999</v>
      </c>
      <c r="Q431" s="272">
        <v>5852947.5300000003</v>
      </c>
      <c r="R431" s="272">
        <v>5852947.5300000003</v>
      </c>
      <c r="S431" s="272">
        <v>5852947.5300000003</v>
      </c>
      <c r="T431" s="272">
        <v>5852947.5300000003</v>
      </c>
      <c r="U431" s="272">
        <v>5852947.5300000003</v>
      </c>
      <c r="V431" s="272">
        <v>5852947.5300000003</v>
      </c>
      <c r="W431" s="272">
        <v>5852947.5300000003</v>
      </c>
      <c r="X431" s="272">
        <v>5852947.5300000003</v>
      </c>
      <c r="Y431" s="272">
        <v>5852947.5300000003</v>
      </c>
      <c r="Z431" s="272">
        <v>5852947.5300000003</v>
      </c>
      <c r="AA431" s="272">
        <v>5852947.5300000003</v>
      </c>
      <c r="AB431" s="272">
        <v>5852947.5300000003</v>
      </c>
      <c r="AC431" s="272">
        <v>5852947.5300000003</v>
      </c>
      <c r="AD431" s="272">
        <v>5852947.5300000003</v>
      </c>
      <c r="AE431" s="272">
        <v>5852947.5300000003</v>
      </c>
      <c r="AF431" s="272">
        <v>5852947.5300000003</v>
      </c>
      <c r="AG431" s="170">
        <f t="shared" si="126"/>
        <v>70235370.359999999</v>
      </c>
      <c r="AI431" s="284">
        <f t="shared" si="136"/>
        <v>7950.25</v>
      </c>
      <c r="AJ431" s="284">
        <f t="shared" si="136"/>
        <v>7950.25</v>
      </c>
      <c r="AK431" s="284">
        <f t="shared" si="136"/>
        <v>7950.25</v>
      </c>
      <c r="AL431" s="284">
        <f t="shared" si="135"/>
        <v>7950.25</v>
      </c>
      <c r="AM431" s="284">
        <f t="shared" si="135"/>
        <v>7950.25</v>
      </c>
      <c r="AN431" s="284">
        <f t="shared" si="135"/>
        <v>7950.25</v>
      </c>
      <c r="AO431" s="284">
        <f t="shared" si="129"/>
        <v>7950.25</v>
      </c>
      <c r="AP431" s="284">
        <f t="shared" si="129"/>
        <v>7950.25</v>
      </c>
      <c r="AQ431" s="284">
        <f t="shared" si="129"/>
        <v>7950.25</v>
      </c>
      <c r="AR431" s="284">
        <f t="shared" si="129"/>
        <v>7950.25</v>
      </c>
      <c r="AS431" s="284">
        <f t="shared" si="129"/>
        <v>7950.25</v>
      </c>
      <c r="AT431" s="284">
        <f t="shared" si="129"/>
        <v>7950.25</v>
      </c>
      <c r="AU431" s="280">
        <f t="shared" si="127"/>
        <v>95403</v>
      </c>
      <c r="AV431" s="280">
        <f t="shared" si="132"/>
        <v>7950.25</v>
      </c>
      <c r="AW431" s="280">
        <f t="shared" si="132"/>
        <v>7950.25</v>
      </c>
      <c r="AX431" s="280">
        <f t="shared" si="132"/>
        <v>7950.25</v>
      </c>
      <c r="AY431" s="280">
        <f t="shared" si="132"/>
        <v>7950.25</v>
      </c>
      <c r="AZ431" s="280">
        <f t="shared" si="131"/>
        <v>7950.25</v>
      </c>
      <c r="BA431" s="280">
        <f t="shared" si="131"/>
        <v>7950.25</v>
      </c>
      <c r="BB431" s="280">
        <f t="shared" si="131"/>
        <v>7950.25</v>
      </c>
      <c r="BC431" s="280">
        <f t="shared" si="130"/>
        <v>7950.25</v>
      </c>
      <c r="BD431" s="280">
        <f t="shared" si="130"/>
        <v>7950.25</v>
      </c>
      <c r="BE431" s="280">
        <f t="shared" si="130"/>
        <v>7950.25</v>
      </c>
      <c r="BF431" s="280">
        <f t="shared" si="130"/>
        <v>7950.25</v>
      </c>
      <c r="BG431" s="280">
        <f t="shared" si="130"/>
        <v>7950.25</v>
      </c>
      <c r="BH431" s="280">
        <f t="shared" si="130"/>
        <v>7950.25</v>
      </c>
      <c r="BI431" s="280">
        <f t="shared" si="134"/>
        <v>7950.25</v>
      </c>
      <c r="BJ431" s="280">
        <f t="shared" si="134"/>
        <v>7950.25</v>
      </c>
      <c r="BK431" s="280">
        <f t="shared" si="134"/>
        <v>7950.25</v>
      </c>
      <c r="BL431" s="284">
        <f t="shared" si="133"/>
        <v>95403</v>
      </c>
    </row>
    <row r="432" spans="1:66" x14ac:dyDescent="0.25">
      <c r="A432" s="268" t="s">
        <v>433</v>
      </c>
      <c r="B432" s="175">
        <v>3.5099999999999999E-2</v>
      </c>
      <c r="C432" s="175">
        <v>3.5099999999999999E-2</v>
      </c>
      <c r="D432" s="272">
        <v>63458404.560000002</v>
      </c>
      <c r="E432" s="272">
        <v>63566651.840000004</v>
      </c>
      <c r="F432" s="272">
        <v>63674609.020000003</v>
      </c>
      <c r="G432" s="272">
        <v>63754713.659999996</v>
      </c>
      <c r="H432" s="272">
        <v>63836563.420000002</v>
      </c>
      <c r="I432" s="272">
        <v>63883370.369999997</v>
      </c>
      <c r="J432" s="272">
        <v>63945475.710000001</v>
      </c>
      <c r="K432" s="272">
        <v>64071807.404999994</v>
      </c>
      <c r="L432" s="272">
        <v>64189607.259999998</v>
      </c>
      <c r="M432" s="272">
        <v>64296953.299999997</v>
      </c>
      <c r="N432" s="272">
        <v>64404462.879999995</v>
      </c>
      <c r="O432" s="272">
        <v>64511500.459999993</v>
      </c>
      <c r="P432" s="272">
        <f t="shared" si="125"/>
        <v>767594119.88499999</v>
      </c>
      <c r="Q432" s="272">
        <v>64596574.539999992</v>
      </c>
      <c r="R432" s="272">
        <v>64741544.92499999</v>
      </c>
      <c r="S432" s="272">
        <v>64903841.999999985</v>
      </c>
      <c r="T432" s="272">
        <v>65024140.149999991</v>
      </c>
      <c r="U432" s="272">
        <v>65169382.81499999</v>
      </c>
      <c r="V432" s="272">
        <v>65315045.089999996</v>
      </c>
      <c r="W432" s="272">
        <v>65456228.229999997</v>
      </c>
      <c r="X432" s="272">
        <v>65599227.579999998</v>
      </c>
      <c r="Y432" s="272">
        <v>65722257.584999993</v>
      </c>
      <c r="Z432" s="272">
        <v>65841199.904999994</v>
      </c>
      <c r="AA432" s="272">
        <v>65985513.329999991</v>
      </c>
      <c r="AB432" s="272">
        <v>66492846.909999996</v>
      </c>
      <c r="AC432" s="272">
        <v>66956978.114999995</v>
      </c>
      <c r="AD432" s="272">
        <v>67106122.93</v>
      </c>
      <c r="AE432" s="272">
        <v>67274802.454999998</v>
      </c>
      <c r="AF432" s="272">
        <v>67400423.734999999</v>
      </c>
      <c r="AG432" s="170">
        <f t="shared" si="126"/>
        <v>794320028.67999995</v>
      </c>
      <c r="AI432" s="284">
        <f t="shared" si="136"/>
        <v>185615.83</v>
      </c>
      <c r="AJ432" s="284">
        <f t="shared" si="136"/>
        <v>185932.46</v>
      </c>
      <c r="AK432" s="284">
        <f t="shared" si="136"/>
        <v>186248.23</v>
      </c>
      <c r="AL432" s="284">
        <f t="shared" si="135"/>
        <v>186482.54</v>
      </c>
      <c r="AM432" s="284">
        <f t="shared" si="135"/>
        <v>186721.95</v>
      </c>
      <c r="AN432" s="284">
        <f t="shared" si="135"/>
        <v>186858.86</v>
      </c>
      <c r="AO432" s="284">
        <f t="shared" si="129"/>
        <v>187040.52</v>
      </c>
      <c r="AP432" s="284">
        <f t="shared" si="129"/>
        <v>187410.04</v>
      </c>
      <c r="AQ432" s="284">
        <f t="shared" si="129"/>
        <v>187754.6</v>
      </c>
      <c r="AR432" s="284">
        <f t="shared" si="129"/>
        <v>188068.59</v>
      </c>
      <c r="AS432" s="284">
        <f t="shared" si="129"/>
        <v>188383.05</v>
      </c>
      <c r="AT432" s="284">
        <f t="shared" si="129"/>
        <v>188696.14</v>
      </c>
      <c r="AU432" s="280">
        <f t="shared" si="127"/>
        <v>2245212.8100000005</v>
      </c>
      <c r="AV432" s="280">
        <f t="shared" si="132"/>
        <v>188944.98</v>
      </c>
      <c r="AW432" s="280">
        <f t="shared" si="132"/>
        <v>189369.02</v>
      </c>
      <c r="AX432" s="280">
        <f t="shared" si="132"/>
        <v>189843.74</v>
      </c>
      <c r="AY432" s="280">
        <f t="shared" si="132"/>
        <v>190195.61</v>
      </c>
      <c r="AZ432" s="280">
        <f t="shared" si="131"/>
        <v>190620.44</v>
      </c>
      <c r="BA432" s="280">
        <f t="shared" si="131"/>
        <v>191046.51</v>
      </c>
      <c r="BB432" s="280">
        <f t="shared" si="131"/>
        <v>191459.47</v>
      </c>
      <c r="BC432" s="280">
        <f t="shared" si="130"/>
        <v>191877.74</v>
      </c>
      <c r="BD432" s="280">
        <f t="shared" si="130"/>
        <v>192237.6</v>
      </c>
      <c r="BE432" s="280">
        <f t="shared" si="130"/>
        <v>192585.51</v>
      </c>
      <c r="BF432" s="280">
        <f t="shared" si="130"/>
        <v>193007.63</v>
      </c>
      <c r="BG432" s="280">
        <f t="shared" si="130"/>
        <v>194491.58</v>
      </c>
      <c r="BH432" s="280">
        <f t="shared" si="130"/>
        <v>195849.16</v>
      </c>
      <c r="BI432" s="280">
        <f t="shared" si="134"/>
        <v>196285.41</v>
      </c>
      <c r="BJ432" s="280">
        <f t="shared" si="134"/>
        <v>196778.8</v>
      </c>
      <c r="BK432" s="280">
        <f t="shared" si="134"/>
        <v>197146.23999999999</v>
      </c>
      <c r="BL432" s="284">
        <f t="shared" si="133"/>
        <v>2323386.09</v>
      </c>
    </row>
    <row r="433" spans="1:67" x14ac:dyDescent="0.25">
      <c r="A433" s="268" t="s">
        <v>434</v>
      </c>
      <c r="B433" s="175">
        <v>3.5099999999999999E-2</v>
      </c>
      <c r="C433" s="175">
        <v>3.5099999999999999E-2</v>
      </c>
      <c r="D433" s="272">
        <v>300.60000000000002</v>
      </c>
      <c r="E433" s="272">
        <v>300.60000000000002</v>
      </c>
      <c r="F433" s="272">
        <v>300.60000000000002</v>
      </c>
      <c r="G433" s="272">
        <v>300.60000000000002</v>
      </c>
      <c r="H433" s="272">
        <v>300.60000000000002</v>
      </c>
      <c r="I433" s="272">
        <v>300.60000000000002</v>
      </c>
      <c r="J433" s="272">
        <v>300.60000000000002</v>
      </c>
      <c r="K433" s="272">
        <v>300.60000000000002</v>
      </c>
      <c r="L433" s="272">
        <v>300.60000000000002</v>
      </c>
      <c r="M433" s="272">
        <v>300.60000000000002</v>
      </c>
      <c r="N433" s="272">
        <v>300.60000000000002</v>
      </c>
      <c r="O433" s="272">
        <v>300.60000000000002</v>
      </c>
      <c r="P433" s="272">
        <f t="shared" si="125"/>
        <v>3607.1999999999994</v>
      </c>
      <c r="Q433" s="272">
        <v>300.60000000000002</v>
      </c>
      <c r="R433" s="272">
        <v>300.60000000000002</v>
      </c>
      <c r="S433" s="272">
        <v>300.60000000000002</v>
      </c>
      <c r="T433" s="272">
        <v>300.60000000000002</v>
      </c>
      <c r="U433" s="272">
        <v>300.60000000000002</v>
      </c>
      <c r="V433" s="272">
        <v>300.60000000000002</v>
      </c>
      <c r="W433" s="272">
        <v>300.60000000000002</v>
      </c>
      <c r="X433" s="272">
        <v>300.60000000000002</v>
      </c>
      <c r="Y433" s="272">
        <v>300.60000000000002</v>
      </c>
      <c r="Z433" s="272">
        <v>300.60000000000002</v>
      </c>
      <c r="AA433" s="272">
        <v>300.60000000000002</v>
      </c>
      <c r="AB433" s="272">
        <v>300.60000000000002</v>
      </c>
      <c r="AC433" s="272">
        <v>300.60000000000002</v>
      </c>
      <c r="AD433" s="272">
        <v>300.60000000000002</v>
      </c>
      <c r="AE433" s="272">
        <v>300.60000000000002</v>
      </c>
      <c r="AF433" s="272">
        <v>300.60000000000002</v>
      </c>
      <c r="AG433" s="170">
        <f t="shared" si="126"/>
        <v>3607.1999999999994</v>
      </c>
      <c r="AI433" s="284">
        <f t="shared" si="136"/>
        <v>0.88</v>
      </c>
      <c r="AJ433" s="284">
        <f t="shared" si="136"/>
        <v>0.88</v>
      </c>
      <c r="AK433" s="284">
        <f t="shared" si="136"/>
        <v>0.88</v>
      </c>
      <c r="AL433" s="284">
        <f t="shared" si="135"/>
        <v>0.88</v>
      </c>
      <c r="AM433" s="284">
        <f t="shared" si="135"/>
        <v>0.88</v>
      </c>
      <c r="AN433" s="284">
        <f t="shared" si="135"/>
        <v>0.88</v>
      </c>
      <c r="AO433" s="284">
        <f t="shared" si="129"/>
        <v>0.88</v>
      </c>
      <c r="AP433" s="284">
        <f t="shared" si="129"/>
        <v>0.88</v>
      </c>
      <c r="AQ433" s="284">
        <f t="shared" si="129"/>
        <v>0.88</v>
      </c>
      <c r="AR433" s="284">
        <f t="shared" si="129"/>
        <v>0.88</v>
      </c>
      <c r="AS433" s="284">
        <f t="shared" si="129"/>
        <v>0.88</v>
      </c>
      <c r="AT433" s="284">
        <f t="shared" si="129"/>
        <v>0.88</v>
      </c>
      <c r="AU433" s="280">
        <f t="shared" si="127"/>
        <v>10.560000000000002</v>
      </c>
      <c r="AV433" s="280">
        <f t="shared" si="132"/>
        <v>0.88</v>
      </c>
      <c r="AW433" s="280">
        <f t="shared" si="132"/>
        <v>0.88</v>
      </c>
      <c r="AX433" s="280">
        <f t="shared" si="132"/>
        <v>0.88</v>
      </c>
      <c r="AY433" s="280">
        <f t="shared" si="132"/>
        <v>0.88</v>
      </c>
      <c r="AZ433" s="280">
        <f t="shared" si="131"/>
        <v>0.88</v>
      </c>
      <c r="BA433" s="280">
        <f t="shared" si="131"/>
        <v>0.88</v>
      </c>
      <c r="BB433" s="280">
        <f t="shared" si="131"/>
        <v>0.88</v>
      </c>
      <c r="BC433" s="280">
        <f t="shared" si="130"/>
        <v>0.88</v>
      </c>
      <c r="BD433" s="280">
        <f t="shared" si="130"/>
        <v>0.88</v>
      </c>
      <c r="BE433" s="280">
        <f t="shared" si="130"/>
        <v>0.88</v>
      </c>
      <c r="BF433" s="280">
        <f t="shared" si="130"/>
        <v>0.88</v>
      </c>
      <c r="BG433" s="280">
        <f t="shared" si="130"/>
        <v>0.88</v>
      </c>
      <c r="BH433" s="280">
        <f t="shared" si="130"/>
        <v>0.88</v>
      </c>
      <c r="BI433" s="280">
        <f t="shared" si="134"/>
        <v>0.88</v>
      </c>
      <c r="BJ433" s="280">
        <f t="shared" si="134"/>
        <v>0.88</v>
      </c>
      <c r="BK433" s="280">
        <f t="shared" si="134"/>
        <v>0.88</v>
      </c>
      <c r="BL433" s="284">
        <f t="shared" si="133"/>
        <v>10.560000000000002</v>
      </c>
    </row>
    <row r="434" spans="1:67" x14ac:dyDescent="0.25">
      <c r="A434" s="268" t="s">
        <v>435</v>
      </c>
      <c r="B434" s="175">
        <v>3.5099999999999999E-2</v>
      </c>
      <c r="C434" s="175">
        <v>3.5099999999999999E-2</v>
      </c>
      <c r="D434" s="272">
        <v>3059815.21</v>
      </c>
      <c r="E434" s="272">
        <v>3113938.86</v>
      </c>
      <c r="F434" s="272">
        <v>3004545.2</v>
      </c>
      <c r="G434" s="272">
        <v>2881225.27</v>
      </c>
      <c r="H434" s="272">
        <v>2922150.16</v>
      </c>
      <c r="I434" s="272">
        <v>2945553.65</v>
      </c>
      <c r="J434" s="272">
        <v>2945553.65</v>
      </c>
      <c r="K434" s="272">
        <v>2945553.65</v>
      </c>
      <c r="L434" s="272">
        <v>2945553.65</v>
      </c>
      <c r="M434" s="272">
        <v>2945553.65</v>
      </c>
      <c r="N434" s="272">
        <v>2945553.65</v>
      </c>
      <c r="O434" s="272">
        <v>2945553.65</v>
      </c>
      <c r="P434" s="272">
        <f t="shared" si="125"/>
        <v>35600550.249999993</v>
      </c>
      <c r="Q434" s="272">
        <v>2945553.65</v>
      </c>
      <c r="R434" s="272">
        <v>2945553.65</v>
      </c>
      <c r="S434" s="272">
        <v>2945553.65</v>
      </c>
      <c r="T434" s="272">
        <v>2945553.65</v>
      </c>
      <c r="U434" s="272">
        <v>2945553.65</v>
      </c>
      <c r="V434" s="272">
        <v>2945553.65</v>
      </c>
      <c r="W434" s="272">
        <v>2945553.65</v>
      </c>
      <c r="X434" s="272">
        <v>2945553.65</v>
      </c>
      <c r="Y434" s="272">
        <v>2945553.65</v>
      </c>
      <c r="Z434" s="272">
        <v>2945553.65</v>
      </c>
      <c r="AA434" s="272">
        <v>2945553.65</v>
      </c>
      <c r="AB434" s="272">
        <v>2945553.65</v>
      </c>
      <c r="AC434" s="272">
        <v>2945553.65</v>
      </c>
      <c r="AD434" s="272">
        <v>2945553.65</v>
      </c>
      <c r="AE434" s="272">
        <v>2945553.65</v>
      </c>
      <c r="AF434" s="272">
        <v>2945553.65</v>
      </c>
      <c r="AG434" s="170">
        <f t="shared" si="126"/>
        <v>35346643.79999999</v>
      </c>
      <c r="AI434" s="284">
        <f t="shared" si="136"/>
        <v>8949.9599999999991</v>
      </c>
      <c r="AJ434" s="284">
        <f t="shared" si="136"/>
        <v>9108.27</v>
      </c>
      <c r="AK434" s="284">
        <f t="shared" si="136"/>
        <v>8788.2900000000009</v>
      </c>
      <c r="AL434" s="284">
        <f t="shared" si="135"/>
        <v>8427.58</v>
      </c>
      <c r="AM434" s="284">
        <f t="shared" si="135"/>
        <v>8547.2900000000009</v>
      </c>
      <c r="AN434" s="284">
        <f t="shared" si="135"/>
        <v>8615.74</v>
      </c>
      <c r="AO434" s="284">
        <f t="shared" si="129"/>
        <v>8615.74</v>
      </c>
      <c r="AP434" s="284">
        <f t="shared" si="129"/>
        <v>8615.74</v>
      </c>
      <c r="AQ434" s="284">
        <f t="shared" si="129"/>
        <v>8615.74</v>
      </c>
      <c r="AR434" s="284">
        <f t="shared" si="129"/>
        <v>8615.74</v>
      </c>
      <c r="AS434" s="284">
        <f t="shared" si="129"/>
        <v>8615.74</v>
      </c>
      <c r="AT434" s="284">
        <f t="shared" si="129"/>
        <v>8615.74</v>
      </c>
      <c r="AU434" s="280">
        <f t="shared" si="127"/>
        <v>104131.57000000002</v>
      </c>
      <c r="AV434" s="280">
        <f t="shared" si="132"/>
        <v>8615.74</v>
      </c>
      <c r="AW434" s="280">
        <f t="shared" si="132"/>
        <v>8615.74</v>
      </c>
      <c r="AX434" s="280">
        <f t="shared" si="132"/>
        <v>8615.74</v>
      </c>
      <c r="AY434" s="280">
        <f t="shared" si="132"/>
        <v>8615.74</v>
      </c>
      <c r="AZ434" s="280">
        <f t="shared" si="131"/>
        <v>8615.74</v>
      </c>
      <c r="BA434" s="280">
        <f t="shared" si="131"/>
        <v>8615.74</v>
      </c>
      <c r="BB434" s="280">
        <f t="shared" si="131"/>
        <v>8615.74</v>
      </c>
      <c r="BC434" s="280">
        <f t="shared" si="130"/>
        <v>8615.74</v>
      </c>
      <c r="BD434" s="280">
        <f t="shared" si="130"/>
        <v>8615.74</v>
      </c>
      <c r="BE434" s="280">
        <f t="shared" si="130"/>
        <v>8615.74</v>
      </c>
      <c r="BF434" s="280">
        <f t="shared" si="130"/>
        <v>8615.74</v>
      </c>
      <c r="BG434" s="280">
        <f t="shared" si="130"/>
        <v>8615.74</v>
      </c>
      <c r="BH434" s="280">
        <f t="shared" si="130"/>
        <v>8615.74</v>
      </c>
      <c r="BI434" s="280">
        <f t="shared" si="134"/>
        <v>8615.74</v>
      </c>
      <c r="BJ434" s="280">
        <f t="shared" si="134"/>
        <v>8615.74</v>
      </c>
      <c r="BK434" s="280">
        <f t="shared" si="134"/>
        <v>8615.74</v>
      </c>
      <c r="BL434" s="284">
        <f t="shared" si="133"/>
        <v>103388.88000000002</v>
      </c>
    </row>
    <row r="435" spans="1:67" x14ac:dyDescent="0.25">
      <c r="A435" s="268" t="s">
        <v>688</v>
      </c>
      <c r="B435" s="175">
        <v>6.8500000000000005E-2</v>
      </c>
      <c r="C435" s="175">
        <v>6.8500000000000005E-2</v>
      </c>
      <c r="D435" s="272">
        <v>1169602.8700000001</v>
      </c>
      <c r="E435" s="272">
        <v>1170677.52</v>
      </c>
      <c r="F435" s="272">
        <v>1251316.7</v>
      </c>
      <c r="G435" s="272">
        <v>1330881.22</v>
      </c>
      <c r="H435" s="272">
        <v>1331069.77</v>
      </c>
      <c r="I435" s="272">
        <v>1331295.96</v>
      </c>
      <c r="J435" s="272">
        <v>1331333.6000000001</v>
      </c>
      <c r="K435" s="272">
        <v>1331333.6000000001</v>
      </c>
      <c r="L435" s="272">
        <v>1331333.6000000001</v>
      </c>
      <c r="M435" s="272">
        <v>1331333.6000000001</v>
      </c>
      <c r="N435" s="272">
        <v>1331333.6000000001</v>
      </c>
      <c r="O435" s="272">
        <v>1331333.6000000001</v>
      </c>
      <c r="P435" s="272">
        <f t="shared" si="125"/>
        <v>15572845.639999999</v>
      </c>
      <c r="Q435" s="272">
        <v>1331333.6000000001</v>
      </c>
      <c r="R435" s="272">
        <v>1331333.6000000001</v>
      </c>
      <c r="S435" s="272">
        <v>1331333.6000000001</v>
      </c>
      <c r="T435" s="272">
        <v>1331333.6000000001</v>
      </c>
      <c r="U435" s="272">
        <v>1331333.6000000001</v>
      </c>
      <c r="V435" s="272">
        <v>1331333.6000000001</v>
      </c>
      <c r="W435" s="272">
        <v>1331333.6000000001</v>
      </c>
      <c r="X435" s="272">
        <v>1331333.6000000001</v>
      </c>
      <c r="Y435" s="272">
        <v>1331333.6000000001</v>
      </c>
      <c r="Z435" s="272">
        <v>1331333.6000000001</v>
      </c>
      <c r="AA435" s="272">
        <v>1331333.6000000001</v>
      </c>
      <c r="AB435" s="272">
        <v>1331333.6000000001</v>
      </c>
      <c r="AC435" s="272">
        <v>1331333.6000000001</v>
      </c>
      <c r="AD435" s="272">
        <v>1331333.6000000001</v>
      </c>
      <c r="AE435" s="272">
        <v>1331333.6000000001</v>
      </c>
      <c r="AF435" s="272">
        <v>1331333.6000000001</v>
      </c>
      <c r="AG435" s="170">
        <f t="shared" si="126"/>
        <v>15976003.199999997</v>
      </c>
      <c r="AI435" s="284">
        <f t="shared" si="136"/>
        <v>6676.48</v>
      </c>
      <c r="AJ435" s="284">
        <f>ROUND(E435*$B435/12,2)</f>
        <v>6682.62</v>
      </c>
      <c r="AK435" s="284">
        <f t="shared" si="136"/>
        <v>7142.93</v>
      </c>
      <c r="AL435" s="284">
        <f t="shared" si="135"/>
        <v>7597.11</v>
      </c>
      <c r="AM435" s="284">
        <f t="shared" si="135"/>
        <v>7598.19</v>
      </c>
      <c r="AN435" s="284">
        <f t="shared" si="135"/>
        <v>7599.48</v>
      </c>
      <c r="AO435" s="284">
        <f t="shared" si="129"/>
        <v>7599.7</v>
      </c>
      <c r="AP435" s="284">
        <f t="shared" si="129"/>
        <v>7599.7</v>
      </c>
      <c r="AQ435" s="284">
        <f t="shared" si="129"/>
        <v>7599.7</v>
      </c>
      <c r="AR435" s="284">
        <f t="shared" si="129"/>
        <v>7599.7</v>
      </c>
      <c r="AS435" s="284">
        <f t="shared" si="129"/>
        <v>7599.7</v>
      </c>
      <c r="AT435" s="284">
        <f t="shared" si="129"/>
        <v>7599.7</v>
      </c>
      <c r="AU435" s="280">
        <f t="shared" si="127"/>
        <v>88895.00999999998</v>
      </c>
      <c r="AV435" s="280">
        <f t="shared" si="132"/>
        <v>7599.7</v>
      </c>
      <c r="AW435" s="280">
        <f t="shared" si="132"/>
        <v>7599.7</v>
      </c>
      <c r="AX435" s="280">
        <f t="shared" si="132"/>
        <v>7599.7</v>
      </c>
      <c r="AY435" s="280">
        <f t="shared" si="132"/>
        <v>7599.7</v>
      </c>
      <c r="AZ435" s="280">
        <f t="shared" si="131"/>
        <v>7599.7</v>
      </c>
      <c r="BA435" s="280">
        <f t="shared" si="131"/>
        <v>7599.7</v>
      </c>
      <c r="BB435" s="280">
        <f t="shared" si="131"/>
        <v>7599.7</v>
      </c>
      <c r="BC435" s="280">
        <f t="shared" si="130"/>
        <v>7599.7</v>
      </c>
      <c r="BD435" s="280">
        <f t="shared" si="130"/>
        <v>7599.7</v>
      </c>
      <c r="BE435" s="280">
        <f t="shared" si="130"/>
        <v>7599.7</v>
      </c>
      <c r="BF435" s="280">
        <f t="shared" si="130"/>
        <v>7599.7</v>
      </c>
      <c r="BG435" s="280">
        <f t="shared" si="130"/>
        <v>7599.7</v>
      </c>
      <c r="BH435" s="280">
        <f t="shared" si="130"/>
        <v>7599.7</v>
      </c>
      <c r="BI435" s="280">
        <f t="shared" si="134"/>
        <v>7599.7</v>
      </c>
      <c r="BJ435" s="280">
        <f t="shared" si="134"/>
        <v>7599.7</v>
      </c>
      <c r="BK435" s="280">
        <f t="shared" si="134"/>
        <v>7599.7</v>
      </c>
      <c r="BL435" s="284">
        <f t="shared" si="133"/>
        <v>91196.39999999998</v>
      </c>
      <c r="BO435" s="279">
        <f>BL435</f>
        <v>91196.39999999998</v>
      </c>
    </row>
    <row r="436" spans="1:67" x14ac:dyDescent="0.25">
      <c r="A436" s="268" t="s">
        <v>689</v>
      </c>
      <c r="B436" s="175">
        <v>6.8500000000000005E-2</v>
      </c>
      <c r="C436" s="175">
        <v>6.8500000000000005E-2</v>
      </c>
      <c r="D436" s="272">
        <v>0</v>
      </c>
      <c r="E436" s="272">
        <v>0</v>
      </c>
      <c r="F436" s="272">
        <v>0</v>
      </c>
      <c r="G436" s="272">
        <v>0</v>
      </c>
      <c r="H436" s="272">
        <v>0</v>
      </c>
      <c r="I436" s="272">
        <v>0</v>
      </c>
      <c r="J436" s="272">
        <v>0</v>
      </c>
      <c r="K436" s="272">
        <v>0</v>
      </c>
      <c r="L436" s="272">
        <v>0</v>
      </c>
      <c r="M436" s="272">
        <v>425308.44500000001</v>
      </c>
      <c r="N436" s="272">
        <v>850616.89</v>
      </c>
      <c r="O436" s="272">
        <v>850616.89</v>
      </c>
      <c r="P436" s="272">
        <f t="shared" si="125"/>
        <v>2126542.2250000001</v>
      </c>
      <c r="Q436" s="272">
        <v>850616.89</v>
      </c>
      <c r="R436" s="272">
        <v>850616.89</v>
      </c>
      <c r="S436" s="272">
        <v>850616.89</v>
      </c>
      <c r="T436" s="272">
        <v>850616.89</v>
      </c>
      <c r="U436" s="272">
        <v>850616.89</v>
      </c>
      <c r="V436" s="272">
        <v>850616.89</v>
      </c>
      <c r="W436" s="272">
        <v>850616.89</v>
      </c>
      <c r="X436" s="272">
        <v>850616.89</v>
      </c>
      <c r="Y436" s="272">
        <v>850616.89</v>
      </c>
      <c r="Z436" s="272">
        <v>850616.89</v>
      </c>
      <c r="AA436" s="272">
        <v>850616.89</v>
      </c>
      <c r="AB436" s="272">
        <v>850616.89</v>
      </c>
      <c r="AC436" s="272">
        <v>850616.89</v>
      </c>
      <c r="AD436" s="272">
        <v>850616.89</v>
      </c>
      <c r="AE436" s="272">
        <v>850616.89</v>
      </c>
      <c r="AF436" s="272">
        <v>850616.89</v>
      </c>
      <c r="AG436" s="170">
        <f t="shared" si="126"/>
        <v>10207402.68</v>
      </c>
      <c r="AI436" s="284">
        <f t="shared" si="136"/>
        <v>0</v>
      </c>
      <c r="AJ436" s="284">
        <f t="shared" si="136"/>
        <v>0</v>
      </c>
      <c r="AK436" s="284">
        <f t="shared" si="136"/>
        <v>0</v>
      </c>
      <c r="AL436" s="284">
        <f t="shared" si="135"/>
        <v>0</v>
      </c>
      <c r="AM436" s="284">
        <f t="shared" si="135"/>
        <v>0</v>
      </c>
      <c r="AN436" s="284">
        <f t="shared" si="135"/>
        <v>0</v>
      </c>
      <c r="AO436" s="284">
        <f t="shared" si="129"/>
        <v>0</v>
      </c>
      <c r="AP436" s="284">
        <f t="shared" si="129"/>
        <v>0</v>
      </c>
      <c r="AQ436" s="284">
        <f t="shared" si="129"/>
        <v>0</v>
      </c>
      <c r="AR436" s="284">
        <f t="shared" si="129"/>
        <v>2427.8000000000002</v>
      </c>
      <c r="AS436" s="284">
        <f t="shared" si="129"/>
        <v>4855.6000000000004</v>
      </c>
      <c r="AT436" s="284">
        <f t="shared" si="129"/>
        <v>4855.6000000000004</v>
      </c>
      <c r="AU436" s="280">
        <f t="shared" si="127"/>
        <v>12139</v>
      </c>
      <c r="AV436" s="280">
        <f t="shared" si="132"/>
        <v>4855.6000000000004</v>
      </c>
      <c r="AW436" s="280">
        <f t="shared" si="132"/>
        <v>4855.6000000000004</v>
      </c>
      <c r="AX436" s="280">
        <f t="shared" si="132"/>
        <v>4855.6000000000004</v>
      </c>
      <c r="AY436" s="280">
        <f t="shared" si="132"/>
        <v>4855.6000000000004</v>
      </c>
      <c r="AZ436" s="280">
        <f t="shared" si="131"/>
        <v>4855.6000000000004</v>
      </c>
      <c r="BA436" s="280">
        <f t="shared" si="131"/>
        <v>4855.6000000000004</v>
      </c>
      <c r="BB436" s="280">
        <f t="shared" si="131"/>
        <v>4855.6000000000004</v>
      </c>
      <c r="BC436" s="280">
        <f t="shared" si="130"/>
        <v>4855.6000000000004</v>
      </c>
      <c r="BD436" s="280">
        <f t="shared" si="130"/>
        <v>4855.6000000000004</v>
      </c>
      <c r="BE436" s="280">
        <f t="shared" si="130"/>
        <v>4855.6000000000004</v>
      </c>
      <c r="BF436" s="280">
        <f t="shared" si="130"/>
        <v>4855.6000000000004</v>
      </c>
      <c r="BG436" s="280">
        <f t="shared" si="130"/>
        <v>4855.6000000000004</v>
      </c>
      <c r="BH436" s="280">
        <f t="shared" si="130"/>
        <v>4855.6000000000004</v>
      </c>
      <c r="BI436" s="280">
        <f t="shared" si="134"/>
        <v>4855.6000000000004</v>
      </c>
      <c r="BJ436" s="280">
        <f t="shared" si="134"/>
        <v>4855.6000000000004</v>
      </c>
      <c r="BK436" s="280">
        <f t="shared" si="134"/>
        <v>4855.6000000000004</v>
      </c>
      <c r="BL436" s="284">
        <f t="shared" si="133"/>
        <v>58267.19999999999</v>
      </c>
    </row>
    <row r="437" spans="1:67" x14ac:dyDescent="0.25">
      <c r="A437" s="268" t="s">
        <v>690</v>
      </c>
      <c r="B437" s="175">
        <v>6.8500000000000005E-2</v>
      </c>
      <c r="C437" s="175">
        <v>6.8500000000000005E-2</v>
      </c>
      <c r="D437" s="272">
        <v>0</v>
      </c>
      <c r="E437" s="272">
        <v>0</v>
      </c>
      <c r="F437" s="272">
        <v>0</v>
      </c>
      <c r="G437" s="272">
        <v>0</v>
      </c>
      <c r="H437" s="272">
        <v>0</v>
      </c>
      <c r="I437" s="272">
        <v>0</v>
      </c>
      <c r="J437" s="272">
        <v>0</v>
      </c>
      <c r="K437" s="272">
        <v>0</v>
      </c>
      <c r="L437" s="272">
        <v>0</v>
      </c>
      <c r="M437" s="272">
        <v>0</v>
      </c>
      <c r="N437" s="272">
        <v>0</v>
      </c>
      <c r="O437" s="272">
        <v>0</v>
      </c>
      <c r="P437" s="272">
        <f t="shared" si="125"/>
        <v>0</v>
      </c>
      <c r="Q437" s="272">
        <v>0</v>
      </c>
      <c r="R437" s="272">
        <v>0</v>
      </c>
      <c r="S437" s="272">
        <v>0</v>
      </c>
      <c r="T437" s="272">
        <v>0</v>
      </c>
      <c r="U437" s="272">
        <v>0</v>
      </c>
      <c r="V437" s="272">
        <v>0</v>
      </c>
      <c r="W437" s="272">
        <v>0</v>
      </c>
      <c r="X437" s="272">
        <v>0</v>
      </c>
      <c r="Y437" s="272">
        <v>0</v>
      </c>
      <c r="Z437" s="272">
        <v>0</v>
      </c>
      <c r="AA437" s="272">
        <v>0</v>
      </c>
      <c r="AB437" s="272">
        <v>0</v>
      </c>
      <c r="AC437" s="272">
        <v>0</v>
      </c>
      <c r="AD437" s="272">
        <v>0</v>
      </c>
      <c r="AE437" s="272">
        <v>0</v>
      </c>
      <c r="AF437" s="272">
        <v>0</v>
      </c>
      <c r="AG437" s="170">
        <f t="shared" si="126"/>
        <v>0</v>
      </c>
      <c r="AI437" s="284">
        <f t="shared" si="136"/>
        <v>0</v>
      </c>
      <c r="AJ437" s="284">
        <f t="shared" si="136"/>
        <v>0</v>
      </c>
      <c r="AK437" s="284">
        <f t="shared" si="136"/>
        <v>0</v>
      </c>
      <c r="AL437" s="284">
        <f t="shared" si="135"/>
        <v>0</v>
      </c>
      <c r="AM437" s="284">
        <f t="shared" si="135"/>
        <v>0</v>
      </c>
      <c r="AN437" s="284">
        <f t="shared" si="135"/>
        <v>0</v>
      </c>
      <c r="AO437" s="284">
        <f t="shared" si="129"/>
        <v>0</v>
      </c>
      <c r="AP437" s="284">
        <f t="shared" si="129"/>
        <v>0</v>
      </c>
      <c r="AQ437" s="284">
        <f t="shared" si="129"/>
        <v>0</v>
      </c>
      <c r="AR437" s="284">
        <f t="shared" si="129"/>
        <v>0</v>
      </c>
      <c r="AS437" s="284">
        <f t="shared" si="129"/>
        <v>0</v>
      </c>
      <c r="AT437" s="284">
        <f t="shared" si="129"/>
        <v>0</v>
      </c>
      <c r="AU437" s="280">
        <f t="shared" si="127"/>
        <v>0</v>
      </c>
      <c r="AV437" s="280">
        <f t="shared" si="132"/>
        <v>0</v>
      </c>
      <c r="AW437" s="280">
        <f t="shared" si="132"/>
        <v>0</v>
      </c>
      <c r="AX437" s="280">
        <f t="shared" si="132"/>
        <v>0</v>
      </c>
      <c r="AY437" s="280">
        <f t="shared" si="132"/>
        <v>0</v>
      </c>
      <c r="AZ437" s="280">
        <f t="shared" si="131"/>
        <v>0</v>
      </c>
      <c r="BA437" s="280">
        <f t="shared" si="131"/>
        <v>0</v>
      </c>
      <c r="BB437" s="280">
        <f t="shared" si="131"/>
        <v>0</v>
      </c>
      <c r="BC437" s="280">
        <f t="shared" si="130"/>
        <v>0</v>
      </c>
      <c r="BD437" s="280">
        <f t="shared" si="130"/>
        <v>0</v>
      </c>
      <c r="BE437" s="280">
        <f t="shared" si="130"/>
        <v>0</v>
      </c>
      <c r="BF437" s="280">
        <f t="shared" si="130"/>
        <v>0</v>
      </c>
      <c r="BG437" s="280">
        <f t="shared" si="130"/>
        <v>0</v>
      </c>
      <c r="BH437" s="280">
        <f t="shared" si="130"/>
        <v>0</v>
      </c>
      <c r="BI437" s="280">
        <f t="shared" si="134"/>
        <v>0</v>
      </c>
      <c r="BJ437" s="280">
        <f t="shared" si="134"/>
        <v>0</v>
      </c>
      <c r="BK437" s="280">
        <f t="shared" si="134"/>
        <v>0</v>
      </c>
      <c r="BL437" s="284">
        <f t="shared" si="133"/>
        <v>0</v>
      </c>
    </row>
    <row r="438" spans="1:67" x14ac:dyDescent="0.25">
      <c r="A438" s="268" t="s">
        <v>691</v>
      </c>
      <c r="B438" s="175">
        <v>4.2900000000000001E-2</v>
      </c>
      <c r="C438" s="175">
        <v>4.2900000000000001E-2</v>
      </c>
      <c r="D438" s="272">
        <v>10359066.82</v>
      </c>
      <c r="E438" s="272">
        <v>10359066.82</v>
      </c>
      <c r="F438" s="272">
        <v>10431907.93</v>
      </c>
      <c r="G438" s="272">
        <v>10501018.67</v>
      </c>
      <c r="H438" s="272">
        <v>10497288.310000001</v>
      </c>
      <c r="I438" s="272">
        <v>10497288.310000001</v>
      </c>
      <c r="J438" s="272">
        <v>10497288.310000001</v>
      </c>
      <c r="K438" s="272">
        <v>10497288.310000001</v>
      </c>
      <c r="L438" s="272">
        <v>10497288.310000001</v>
      </c>
      <c r="M438" s="272">
        <v>10497288.310000001</v>
      </c>
      <c r="N438" s="272">
        <v>10497288.310000001</v>
      </c>
      <c r="O438" s="272">
        <v>10497288.310000001</v>
      </c>
      <c r="P438" s="272">
        <f t="shared" si="125"/>
        <v>125629366.72000001</v>
      </c>
      <c r="Q438" s="272">
        <v>10497288.310000001</v>
      </c>
      <c r="R438" s="272">
        <v>10497288.310000001</v>
      </c>
      <c r="S438" s="272">
        <v>10497288.310000001</v>
      </c>
      <c r="T438" s="272">
        <v>10497288.310000001</v>
      </c>
      <c r="U438" s="272">
        <v>10497288.310000001</v>
      </c>
      <c r="V438" s="272">
        <v>10497288.310000001</v>
      </c>
      <c r="W438" s="272">
        <v>10497288.310000001</v>
      </c>
      <c r="X438" s="272">
        <v>10497288.310000001</v>
      </c>
      <c r="Y438" s="272">
        <v>10497288.310000001</v>
      </c>
      <c r="Z438" s="272">
        <v>10497288.310000001</v>
      </c>
      <c r="AA438" s="272">
        <v>10497288.310000001</v>
      </c>
      <c r="AB438" s="272">
        <v>10497288.310000001</v>
      </c>
      <c r="AC438" s="272">
        <v>10497288.310000001</v>
      </c>
      <c r="AD438" s="272">
        <v>10497288.310000001</v>
      </c>
      <c r="AE438" s="272">
        <v>10497288.310000001</v>
      </c>
      <c r="AF438" s="272">
        <v>10497288.310000001</v>
      </c>
      <c r="AG438" s="170">
        <f t="shared" si="126"/>
        <v>125967459.72000001</v>
      </c>
      <c r="AI438" s="284">
        <f t="shared" si="136"/>
        <v>37033.660000000003</v>
      </c>
      <c r="AJ438" s="284">
        <f t="shared" si="136"/>
        <v>37033.660000000003</v>
      </c>
      <c r="AK438" s="284">
        <f t="shared" si="136"/>
        <v>37294.07</v>
      </c>
      <c r="AL438" s="284">
        <f t="shared" si="135"/>
        <v>37541.14</v>
      </c>
      <c r="AM438" s="284">
        <f t="shared" si="135"/>
        <v>37527.81</v>
      </c>
      <c r="AN438" s="284">
        <f t="shared" si="135"/>
        <v>37527.81</v>
      </c>
      <c r="AO438" s="284">
        <f t="shared" si="129"/>
        <v>37527.81</v>
      </c>
      <c r="AP438" s="284">
        <f t="shared" si="129"/>
        <v>37527.81</v>
      </c>
      <c r="AQ438" s="284">
        <f t="shared" si="129"/>
        <v>37527.81</v>
      </c>
      <c r="AR438" s="284">
        <f t="shared" si="129"/>
        <v>37527.81</v>
      </c>
      <c r="AS438" s="284">
        <f t="shared" si="129"/>
        <v>37527.81</v>
      </c>
      <c r="AT438" s="284">
        <f t="shared" si="129"/>
        <v>37527.81</v>
      </c>
      <c r="AU438" s="280">
        <f t="shared" si="127"/>
        <v>449125.01</v>
      </c>
      <c r="AV438" s="280">
        <f t="shared" si="132"/>
        <v>37527.81</v>
      </c>
      <c r="AW438" s="280">
        <f t="shared" si="132"/>
        <v>37527.81</v>
      </c>
      <c r="AX438" s="280">
        <f t="shared" si="132"/>
        <v>37527.81</v>
      </c>
      <c r="AY438" s="280">
        <f t="shared" si="132"/>
        <v>37527.81</v>
      </c>
      <c r="AZ438" s="280">
        <f t="shared" si="131"/>
        <v>37527.81</v>
      </c>
      <c r="BA438" s="280">
        <f t="shared" si="131"/>
        <v>37527.81</v>
      </c>
      <c r="BB438" s="280">
        <f t="shared" si="131"/>
        <v>37527.81</v>
      </c>
      <c r="BC438" s="280">
        <f t="shared" si="130"/>
        <v>37527.81</v>
      </c>
      <c r="BD438" s="280">
        <f t="shared" si="130"/>
        <v>37527.81</v>
      </c>
      <c r="BE438" s="280">
        <f t="shared" si="130"/>
        <v>37527.81</v>
      </c>
      <c r="BF438" s="280">
        <f t="shared" si="130"/>
        <v>37527.81</v>
      </c>
      <c r="BG438" s="280">
        <f t="shared" si="130"/>
        <v>37527.81</v>
      </c>
      <c r="BH438" s="280">
        <f t="shared" si="130"/>
        <v>37527.81</v>
      </c>
      <c r="BI438" s="280">
        <f t="shared" si="134"/>
        <v>37527.81</v>
      </c>
      <c r="BJ438" s="280">
        <f t="shared" si="134"/>
        <v>37527.81</v>
      </c>
      <c r="BK438" s="280">
        <f t="shared" si="134"/>
        <v>37527.81</v>
      </c>
      <c r="BL438" s="284">
        <f t="shared" si="133"/>
        <v>450333.72</v>
      </c>
    </row>
    <row r="439" spans="1:67" x14ac:dyDescent="0.25">
      <c r="A439" s="268" t="s">
        <v>692</v>
      </c>
      <c r="B439" s="175">
        <v>4.2900000000000001E-2</v>
      </c>
      <c r="C439" s="175">
        <v>4.2900000000000001E-2</v>
      </c>
      <c r="D439" s="272">
        <v>3898.61</v>
      </c>
      <c r="E439" s="272">
        <v>3898.61</v>
      </c>
      <c r="F439" s="272">
        <v>3898.61</v>
      </c>
      <c r="G439" s="272">
        <v>3898.61</v>
      </c>
      <c r="H439" s="272">
        <v>3898.61</v>
      </c>
      <c r="I439" s="272">
        <v>3898.61</v>
      </c>
      <c r="J439" s="272">
        <v>3898.61</v>
      </c>
      <c r="K439" s="272">
        <v>3898.61</v>
      </c>
      <c r="L439" s="272">
        <v>3898.61</v>
      </c>
      <c r="M439" s="272">
        <v>3898.61</v>
      </c>
      <c r="N439" s="272">
        <v>3898.61</v>
      </c>
      <c r="O439" s="272">
        <v>3898.61</v>
      </c>
      <c r="P439" s="272">
        <f t="shared" si="125"/>
        <v>46783.32</v>
      </c>
      <c r="Q439" s="272">
        <v>3898.61</v>
      </c>
      <c r="R439" s="272">
        <v>3898.61</v>
      </c>
      <c r="S439" s="272">
        <v>3898.61</v>
      </c>
      <c r="T439" s="272">
        <v>3898.61</v>
      </c>
      <c r="U439" s="272">
        <v>3898.61</v>
      </c>
      <c r="V439" s="272">
        <v>3898.61</v>
      </c>
      <c r="W439" s="272">
        <v>3898.61</v>
      </c>
      <c r="X439" s="272">
        <v>3898.61</v>
      </c>
      <c r="Y439" s="272">
        <v>3898.61</v>
      </c>
      <c r="Z439" s="272">
        <v>3898.61</v>
      </c>
      <c r="AA439" s="272">
        <v>3898.61</v>
      </c>
      <c r="AB439" s="272">
        <v>3898.61</v>
      </c>
      <c r="AC439" s="272">
        <v>3898.61</v>
      </c>
      <c r="AD439" s="272">
        <v>3898.61</v>
      </c>
      <c r="AE439" s="272">
        <v>3898.61</v>
      </c>
      <c r="AF439" s="272">
        <v>3898.61</v>
      </c>
      <c r="AG439" s="170">
        <f t="shared" si="126"/>
        <v>46783.32</v>
      </c>
      <c r="AI439" s="284">
        <f t="shared" si="136"/>
        <v>13.94</v>
      </c>
      <c r="AJ439" s="284">
        <f t="shared" si="136"/>
        <v>13.94</v>
      </c>
      <c r="AK439" s="284">
        <f t="shared" si="136"/>
        <v>13.94</v>
      </c>
      <c r="AL439" s="284">
        <f t="shared" si="135"/>
        <v>13.94</v>
      </c>
      <c r="AM439" s="284">
        <f t="shared" si="135"/>
        <v>13.94</v>
      </c>
      <c r="AN439" s="284">
        <f t="shared" si="135"/>
        <v>13.94</v>
      </c>
      <c r="AO439" s="284">
        <f t="shared" si="129"/>
        <v>13.94</v>
      </c>
      <c r="AP439" s="284">
        <f t="shared" si="129"/>
        <v>13.94</v>
      </c>
      <c r="AQ439" s="284">
        <f t="shared" si="129"/>
        <v>13.94</v>
      </c>
      <c r="AR439" s="284">
        <f t="shared" si="129"/>
        <v>13.94</v>
      </c>
      <c r="AS439" s="284">
        <f t="shared" si="129"/>
        <v>13.94</v>
      </c>
      <c r="AT439" s="284">
        <f t="shared" si="129"/>
        <v>13.94</v>
      </c>
      <c r="AU439" s="280">
        <f t="shared" si="127"/>
        <v>167.28</v>
      </c>
      <c r="AV439" s="280">
        <f t="shared" si="132"/>
        <v>13.94</v>
      </c>
      <c r="AW439" s="280">
        <f t="shared" si="132"/>
        <v>13.94</v>
      </c>
      <c r="AX439" s="280">
        <f t="shared" si="132"/>
        <v>13.94</v>
      </c>
      <c r="AY439" s="280">
        <f t="shared" si="132"/>
        <v>13.94</v>
      </c>
      <c r="AZ439" s="280">
        <f t="shared" si="131"/>
        <v>13.94</v>
      </c>
      <c r="BA439" s="280">
        <f t="shared" si="131"/>
        <v>13.94</v>
      </c>
      <c r="BB439" s="280">
        <f t="shared" si="131"/>
        <v>13.94</v>
      </c>
      <c r="BC439" s="280">
        <f t="shared" si="130"/>
        <v>13.94</v>
      </c>
      <c r="BD439" s="280">
        <f t="shared" si="130"/>
        <v>13.94</v>
      </c>
      <c r="BE439" s="280">
        <f t="shared" si="130"/>
        <v>13.94</v>
      </c>
      <c r="BF439" s="280">
        <f t="shared" si="130"/>
        <v>13.94</v>
      </c>
      <c r="BG439" s="280">
        <f t="shared" si="130"/>
        <v>13.94</v>
      </c>
      <c r="BH439" s="280">
        <f t="shared" si="130"/>
        <v>13.94</v>
      </c>
      <c r="BI439" s="280">
        <f t="shared" si="134"/>
        <v>13.94</v>
      </c>
      <c r="BJ439" s="280">
        <f t="shared" si="134"/>
        <v>13.94</v>
      </c>
      <c r="BK439" s="280">
        <f t="shared" si="134"/>
        <v>13.94</v>
      </c>
      <c r="BL439" s="284">
        <f t="shared" si="133"/>
        <v>167.28</v>
      </c>
    </row>
    <row r="440" spans="1:67" x14ac:dyDescent="0.25">
      <c r="A440" s="268" t="s">
        <v>693</v>
      </c>
      <c r="B440" s="175">
        <v>4.2900000000000001E-2</v>
      </c>
      <c r="C440" s="175">
        <v>4.2900000000000001E-2</v>
      </c>
      <c r="D440" s="272">
        <v>844708.34</v>
      </c>
      <c r="E440" s="272">
        <v>844708.34</v>
      </c>
      <c r="F440" s="272">
        <v>841349.95</v>
      </c>
      <c r="G440" s="272">
        <v>837991.55</v>
      </c>
      <c r="H440" s="272">
        <v>837991.55</v>
      </c>
      <c r="I440" s="272">
        <v>837991.55</v>
      </c>
      <c r="J440" s="272">
        <v>837991.55</v>
      </c>
      <c r="K440" s="272">
        <v>837991.55</v>
      </c>
      <c r="L440" s="272">
        <v>837991.55</v>
      </c>
      <c r="M440" s="272">
        <v>837991.55</v>
      </c>
      <c r="N440" s="272">
        <v>837991.55</v>
      </c>
      <c r="O440" s="272">
        <v>837991.55</v>
      </c>
      <c r="P440" s="272">
        <f t="shared" si="125"/>
        <v>10072690.58</v>
      </c>
      <c r="Q440" s="272">
        <v>837991.55</v>
      </c>
      <c r="R440" s="272">
        <v>837991.55</v>
      </c>
      <c r="S440" s="272">
        <v>837991.55</v>
      </c>
      <c r="T440" s="272">
        <v>837991.55</v>
      </c>
      <c r="U440" s="272">
        <v>837991.55</v>
      </c>
      <c r="V440" s="272">
        <v>837991.55</v>
      </c>
      <c r="W440" s="272">
        <v>837991.55</v>
      </c>
      <c r="X440" s="272">
        <v>837991.55</v>
      </c>
      <c r="Y440" s="272">
        <v>837991.55</v>
      </c>
      <c r="Z440" s="272">
        <v>837991.55</v>
      </c>
      <c r="AA440" s="272">
        <v>837991.55</v>
      </c>
      <c r="AB440" s="272">
        <v>837991.55</v>
      </c>
      <c r="AC440" s="272">
        <v>837991.55</v>
      </c>
      <c r="AD440" s="272">
        <v>837991.55</v>
      </c>
      <c r="AE440" s="272">
        <v>837991.55</v>
      </c>
      <c r="AF440" s="272">
        <v>837991.55</v>
      </c>
      <c r="AG440" s="170">
        <f t="shared" si="126"/>
        <v>10055898.6</v>
      </c>
      <c r="AI440" s="284">
        <f t="shared" si="136"/>
        <v>3019.83</v>
      </c>
      <c r="AJ440" s="284">
        <f t="shared" si="136"/>
        <v>3019.83</v>
      </c>
      <c r="AK440" s="284">
        <f t="shared" si="136"/>
        <v>3007.83</v>
      </c>
      <c r="AL440" s="284">
        <f t="shared" si="135"/>
        <v>2995.82</v>
      </c>
      <c r="AM440" s="284">
        <f t="shared" si="135"/>
        <v>2995.82</v>
      </c>
      <c r="AN440" s="284">
        <f t="shared" si="135"/>
        <v>2995.82</v>
      </c>
      <c r="AO440" s="284">
        <f t="shared" si="129"/>
        <v>2995.82</v>
      </c>
      <c r="AP440" s="284">
        <f t="shared" si="129"/>
        <v>2995.82</v>
      </c>
      <c r="AQ440" s="284">
        <f t="shared" si="129"/>
        <v>2995.82</v>
      </c>
      <c r="AR440" s="284">
        <f t="shared" si="129"/>
        <v>2995.82</v>
      </c>
      <c r="AS440" s="284">
        <f t="shared" si="129"/>
        <v>2995.82</v>
      </c>
      <c r="AT440" s="284">
        <f t="shared" si="129"/>
        <v>2995.82</v>
      </c>
      <c r="AU440" s="280">
        <f t="shared" si="127"/>
        <v>36009.870000000003</v>
      </c>
      <c r="AV440" s="280">
        <f t="shared" si="132"/>
        <v>2995.82</v>
      </c>
      <c r="AW440" s="280">
        <f t="shared" si="132"/>
        <v>2995.82</v>
      </c>
      <c r="AX440" s="280">
        <f t="shared" si="132"/>
        <v>2995.82</v>
      </c>
      <c r="AY440" s="280">
        <f t="shared" si="132"/>
        <v>2995.82</v>
      </c>
      <c r="AZ440" s="280">
        <f t="shared" si="131"/>
        <v>2995.82</v>
      </c>
      <c r="BA440" s="280">
        <f t="shared" si="131"/>
        <v>2995.82</v>
      </c>
      <c r="BB440" s="280">
        <f t="shared" si="131"/>
        <v>2995.82</v>
      </c>
      <c r="BC440" s="280">
        <f t="shared" si="130"/>
        <v>2995.82</v>
      </c>
      <c r="BD440" s="280">
        <f t="shared" si="130"/>
        <v>2995.82</v>
      </c>
      <c r="BE440" s="280">
        <f t="shared" si="130"/>
        <v>2995.82</v>
      </c>
      <c r="BF440" s="280">
        <f t="shared" si="130"/>
        <v>2995.82</v>
      </c>
      <c r="BG440" s="280">
        <f t="shared" si="130"/>
        <v>2995.82</v>
      </c>
      <c r="BH440" s="280">
        <f t="shared" si="130"/>
        <v>2995.82</v>
      </c>
      <c r="BI440" s="280">
        <f t="shared" si="134"/>
        <v>2995.82</v>
      </c>
      <c r="BJ440" s="280">
        <f t="shared" si="134"/>
        <v>2995.82</v>
      </c>
      <c r="BK440" s="280">
        <f t="shared" si="134"/>
        <v>2995.82</v>
      </c>
      <c r="BL440" s="284">
        <f t="shared" si="133"/>
        <v>35949.840000000004</v>
      </c>
    </row>
    <row r="441" spans="1:67" x14ac:dyDescent="0.25">
      <c r="A441" s="268" t="s">
        <v>436</v>
      </c>
      <c r="B441" s="175">
        <v>5.2999999999999992E-3</v>
      </c>
      <c r="C441" s="175">
        <v>5.2999999999999992E-3</v>
      </c>
      <c r="D441" s="272">
        <v>6164.11</v>
      </c>
      <c r="E441" s="272">
        <v>6164.11</v>
      </c>
      <c r="F441" s="272">
        <v>6164.11</v>
      </c>
      <c r="G441" s="272">
        <v>6164.11</v>
      </c>
      <c r="H441" s="272">
        <v>7250.74</v>
      </c>
      <c r="I441" s="272">
        <v>8337.36</v>
      </c>
      <c r="J441" s="272">
        <v>8337.36</v>
      </c>
      <c r="K441" s="272">
        <v>8337.36</v>
      </c>
      <c r="L441" s="272">
        <v>8337.36</v>
      </c>
      <c r="M441" s="272">
        <v>8337.36</v>
      </c>
      <c r="N441" s="272">
        <v>8337.36</v>
      </c>
      <c r="O441" s="272">
        <v>8337.36</v>
      </c>
      <c r="P441" s="272">
        <f t="shared" si="125"/>
        <v>90268.700000000012</v>
      </c>
      <c r="Q441" s="272">
        <v>8337.36</v>
      </c>
      <c r="R441" s="272">
        <v>8337.36</v>
      </c>
      <c r="S441" s="272">
        <v>8337.36</v>
      </c>
      <c r="T441" s="272">
        <v>8337.36</v>
      </c>
      <c r="U441" s="272">
        <v>8337.36</v>
      </c>
      <c r="V441" s="272">
        <v>8337.36</v>
      </c>
      <c r="W441" s="272">
        <v>8337.36</v>
      </c>
      <c r="X441" s="272">
        <v>8337.36</v>
      </c>
      <c r="Y441" s="272">
        <v>8337.36</v>
      </c>
      <c r="Z441" s="272">
        <v>8337.36</v>
      </c>
      <c r="AA441" s="272">
        <v>8337.36</v>
      </c>
      <c r="AB441" s="272">
        <v>8337.36</v>
      </c>
      <c r="AC441" s="272">
        <v>8337.36</v>
      </c>
      <c r="AD441" s="272">
        <v>8337.36</v>
      </c>
      <c r="AE441" s="272">
        <v>8337.36</v>
      </c>
      <c r="AF441" s="272">
        <v>8337.36</v>
      </c>
      <c r="AG441" s="170">
        <f t="shared" si="126"/>
        <v>100048.32000000001</v>
      </c>
      <c r="AI441" s="284">
        <f t="shared" si="136"/>
        <v>2.72</v>
      </c>
      <c r="AJ441" s="284">
        <f t="shared" si="136"/>
        <v>2.72</v>
      </c>
      <c r="AK441" s="284">
        <f t="shared" si="136"/>
        <v>2.72</v>
      </c>
      <c r="AL441" s="284">
        <f t="shared" si="135"/>
        <v>2.72</v>
      </c>
      <c r="AM441" s="284">
        <f t="shared" si="135"/>
        <v>3.2</v>
      </c>
      <c r="AN441" s="284">
        <f t="shared" si="135"/>
        <v>3.68</v>
      </c>
      <c r="AO441" s="284">
        <f t="shared" si="129"/>
        <v>3.68</v>
      </c>
      <c r="AP441" s="284">
        <f t="shared" si="129"/>
        <v>3.68</v>
      </c>
      <c r="AQ441" s="284">
        <f t="shared" si="129"/>
        <v>3.68</v>
      </c>
      <c r="AR441" s="284">
        <f t="shared" si="129"/>
        <v>3.68</v>
      </c>
      <c r="AS441" s="284">
        <f t="shared" si="129"/>
        <v>3.68</v>
      </c>
      <c r="AT441" s="284">
        <f t="shared" si="129"/>
        <v>3.68</v>
      </c>
      <c r="AU441" s="280">
        <f t="shared" si="127"/>
        <v>39.840000000000003</v>
      </c>
      <c r="AV441" s="280">
        <f t="shared" si="132"/>
        <v>3.68</v>
      </c>
      <c r="AW441" s="280">
        <f t="shared" si="132"/>
        <v>3.68</v>
      </c>
      <c r="AX441" s="280">
        <f t="shared" si="132"/>
        <v>3.68</v>
      </c>
      <c r="AY441" s="280">
        <f t="shared" si="132"/>
        <v>3.68</v>
      </c>
      <c r="AZ441" s="280">
        <f t="shared" si="131"/>
        <v>3.68</v>
      </c>
      <c r="BA441" s="280">
        <f t="shared" si="131"/>
        <v>3.68</v>
      </c>
      <c r="BB441" s="280">
        <f t="shared" si="131"/>
        <v>3.68</v>
      </c>
      <c r="BC441" s="280">
        <f t="shared" si="130"/>
        <v>3.68</v>
      </c>
      <c r="BD441" s="280">
        <f t="shared" si="130"/>
        <v>3.68</v>
      </c>
      <c r="BE441" s="280">
        <f t="shared" si="130"/>
        <v>3.68</v>
      </c>
      <c r="BF441" s="280">
        <f t="shared" si="130"/>
        <v>3.68</v>
      </c>
      <c r="BG441" s="280">
        <f t="shared" si="130"/>
        <v>3.68</v>
      </c>
      <c r="BH441" s="280">
        <f t="shared" si="130"/>
        <v>3.68</v>
      </c>
      <c r="BI441" s="280">
        <f t="shared" si="134"/>
        <v>3.68</v>
      </c>
      <c r="BJ441" s="280">
        <f t="shared" si="134"/>
        <v>3.68</v>
      </c>
      <c r="BK441" s="280">
        <f t="shared" si="134"/>
        <v>3.68</v>
      </c>
      <c r="BL441" s="284">
        <f t="shared" si="133"/>
        <v>44.160000000000004</v>
      </c>
    </row>
    <row r="442" spans="1:67" x14ac:dyDescent="0.25">
      <c r="A442" s="268" t="s">
        <v>694</v>
      </c>
      <c r="B442" s="175">
        <v>5.2999999999999992E-3</v>
      </c>
      <c r="C442" s="175">
        <v>5.2999999999999992E-3</v>
      </c>
      <c r="D442" s="272">
        <v>0</v>
      </c>
      <c r="E442" s="272">
        <v>0</v>
      </c>
      <c r="F442" s="272">
        <v>0</v>
      </c>
      <c r="G442" s="272">
        <v>0</v>
      </c>
      <c r="H442" s="272">
        <v>0</v>
      </c>
      <c r="I442" s="272">
        <v>0</v>
      </c>
      <c r="J442" s="272">
        <v>0</v>
      </c>
      <c r="K442" s="272">
        <v>0</v>
      </c>
      <c r="L442" s="272">
        <v>0</v>
      </c>
      <c r="M442" s="272">
        <v>0</v>
      </c>
      <c r="N442" s="272">
        <v>0</v>
      </c>
      <c r="O442" s="272">
        <v>0</v>
      </c>
      <c r="P442" s="272">
        <f t="shared" si="125"/>
        <v>0</v>
      </c>
      <c r="Q442" s="272">
        <v>0</v>
      </c>
      <c r="R442" s="272">
        <v>0</v>
      </c>
      <c r="S442" s="272">
        <v>0</v>
      </c>
      <c r="T442" s="272">
        <v>0</v>
      </c>
      <c r="U442" s="272">
        <v>0</v>
      </c>
      <c r="V442" s="272">
        <v>0</v>
      </c>
      <c r="W442" s="272">
        <v>0</v>
      </c>
      <c r="X442" s="272">
        <v>0</v>
      </c>
      <c r="Y442" s="272">
        <v>0</v>
      </c>
      <c r="Z442" s="272">
        <v>0</v>
      </c>
      <c r="AA442" s="272">
        <v>0</v>
      </c>
      <c r="AB442" s="272">
        <v>0</v>
      </c>
      <c r="AC442" s="272">
        <v>0</v>
      </c>
      <c r="AD442" s="272">
        <v>0</v>
      </c>
      <c r="AE442" s="272">
        <v>0</v>
      </c>
      <c r="AF442" s="272">
        <v>0</v>
      </c>
      <c r="AG442" s="170">
        <f t="shared" si="126"/>
        <v>0</v>
      </c>
      <c r="AI442" s="284">
        <f t="shared" si="136"/>
        <v>0</v>
      </c>
      <c r="AJ442" s="284">
        <f t="shared" si="136"/>
        <v>0</v>
      </c>
      <c r="AK442" s="284">
        <f t="shared" si="136"/>
        <v>0</v>
      </c>
      <c r="AL442" s="284">
        <f t="shared" si="135"/>
        <v>0</v>
      </c>
      <c r="AM442" s="284">
        <f t="shared" si="135"/>
        <v>0</v>
      </c>
      <c r="AN442" s="284">
        <f t="shared" si="135"/>
        <v>0</v>
      </c>
      <c r="AO442" s="284">
        <f t="shared" si="129"/>
        <v>0</v>
      </c>
      <c r="AP442" s="284">
        <f t="shared" si="129"/>
        <v>0</v>
      </c>
      <c r="AQ442" s="284">
        <f t="shared" si="129"/>
        <v>0</v>
      </c>
      <c r="AR442" s="284">
        <f t="shared" si="129"/>
        <v>0</v>
      </c>
      <c r="AS442" s="284">
        <f t="shared" si="129"/>
        <v>0</v>
      </c>
      <c r="AT442" s="284">
        <f t="shared" si="129"/>
        <v>0</v>
      </c>
      <c r="AU442" s="280">
        <f t="shared" si="127"/>
        <v>0</v>
      </c>
      <c r="AV442" s="280">
        <f t="shared" si="132"/>
        <v>0</v>
      </c>
      <c r="AW442" s="280">
        <f t="shared" si="132"/>
        <v>0</v>
      </c>
      <c r="AX442" s="280">
        <f t="shared" si="132"/>
        <v>0</v>
      </c>
      <c r="AY442" s="280">
        <f t="shared" si="132"/>
        <v>0</v>
      </c>
      <c r="AZ442" s="280">
        <f t="shared" si="131"/>
        <v>0</v>
      </c>
      <c r="BA442" s="280">
        <f t="shared" si="131"/>
        <v>0</v>
      </c>
      <c r="BB442" s="280">
        <f t="shared" si="131"/>
        <v>0</v>
      </c>
      <c r="BC442" s="280">
        <f t="shared" si="130"/>
        <v>0</v>
      </c>
      <c r="BD442" s="280">
        <f t="shared" si="130"/>
        <v>0</v>
      </c>
      <c r="BE442" s="280">
        <f t="shared" si="130"/>
        <v>0</v>
      </c>
      <c r="BF442" s="280">
        <f t="shared" si="130"/>
        <v>0</v>
      </c>
      <c r="BG442" s="280">
        <f t="shared" si="130"/>
        <v>0</v>
      </c>
      <c r="BH442" s="280">
        <f t="shared" si="130"/>
        <v>0</v>
      </c>
      <c r="BI442" s="280">
        <f t="shared" si="134"/>
        <v>0</v>
      </c>
      <c r="BJ442" s="280">
        <f t="shared" si="134"/>
        <v>0</v>
      </c>
      <c r="BK442" s="280">
        <f t="shared" si="134"/>
        <v>0</v>
      </c>
      <c r="BL442" s="284">
        <f t="shared" si="133"/>
        <v>0</v>
      </c>
    </row>
    <row r="443" spans="1:67" x14ac:dyDescent="0.25">
      <c r="A443" s="268" t="s">
        <v>437</v>
      </c>
      <c r="B443" s="175">
        <v>5.2999999999999992E-3</v>
      </c>
      <c r="C443" s="175">
        <v>5.2999999999999992E-3</v>
      </c>
      <c r="D443" s="272">
        <v>0</v>
      </c>
      <c r="E443" s="272">
        <v>0</v>
      </c>
      <c r="F443" s="272">
        <v>0</v>
      </c>
      <c r="G443" s="272">
        <v>0</v>
      </c>
      <c r="H443" s="272">
        <v>0</v>
      </c>
      <c r="I443" s="272">
        <v>0</v>
      </c>
      <c r="J443" s="272">
        <v>0</v>
      </c>
      <c r="K443" s="272">
        <v>0</v>
      </c>
      <c r="L443" s="272">
        <v>0</v>
      </c>
      <c r="M443" s="272">
        <v>0</v>
      </c>
      <c r="N443" s="272">
        <v>0</v>
      </c>
      <c r="O443" s="272">
        <v>0</v>
      </c>
      <c r="P443" s="272">
        <f t="shared" si="125"/>
        <v>0</v>
      </c>
      <c r="Q443" s="272">
        <v>0</v>
      </c>
      <c r="R443" s="272">
        <v>0</v>
      </c>
      <c r="S443" s="272">
        <v>0</v>
      </c>
      <c r="T443" s="272">
        <v>0</v>
      </c>
      <c r="U443" s="272">
        <v>0</v>
      </c>
      <c r="V443" s="272">
        <v>0</v>
      </c>
      <c r="W443" s="272">
        <v>0</v>
      </c>
      <c r="X443" s="272">
        <v>0</v>
      </c>
      <c r="Y443" s="272">
        <v>0</v>
      </c>
      <c r="Z443" s="272">
        <v>0</v>
      </c>
      <c r="AA443" s="272">
        <v>0</v>
      </c>
      <c r="AB443" s="272">
        <v>0</v>
      </c>
      <c r="AC443" s="272">
        <v>0</v>
      </c>
      <c r="AD443" s="272">
        <v>0</v>
      </c>
      <c r="AE443" s="272">
        <v>0</v>
      </c>
      <c r="AF443" s="272">
        <v>0</v>
      </c>
      <c r="AG443" s="170">
        <f t="shared" si="126"/>
        <v>0</v>
      </c>
      <c r="AI443" s="284">
        <f t="shared" si="136"/>
        <v>0</v>
      </c>
      <c r="AJ443" s="284">
        <f t="shared" si="136"/>
        <v>0</v>
      </c>
      <c r="AK443" s="284">
        <f t="shared" si="136"/>
        <v>0</v>
      </c>
      <c r="AL443" s="284">
        <f t="shared" si="135"/>
        <v>0</v>
      </c>
      <c r="AM443" s="284">
        <f t="shared" si="135"/>
        <v>0</v>
      </c>
      <c r="AN443" s="284">
        <f t="shared" si="135"/>
        <v>0</v>
      </c>
      <c r="AO443" s="284">
        <f t="shared" si="129"/>
        <v>0</v>
      </c>
      <c r="AP443" s="284">
        <f t="shared" si="129"/>
        <v>0</v>
      </c>
      <c r="AQ443" s="284">
        <f t="shared" si="129"/>
        <v>0</v>
      </c>
      <c r="AR443" s="284">
        <f t="shared" si="129"/>
        <v>0</v>
      </c>
      <c r="AS443" s="284">
        <f t="shared" si="129"/>
        <v>0</v>
      </c>
      <c r="AT443" s="284">
        <f t="shared" si="129"/>
        <v>0</v>
      </c>
      <c r="AU443" s="280">
        <f t="shared" si="127"/>
        <v>0</v>
      </c>
      <c r="AV443" s="280">
        <f t="shared" si="132"/>
        <v>0</v>
      </c>
      <c r="AW443" s="280">
        <f t="shared" si="132"/>
        <v>0</v>
      </c>
      <c r="AX443" s="280">
        <f t="shared" si="132"/>
        <v>0</v>
      </c>
      <c r="AY443" s="280">
        <f t="shared" si="132"/>
        <v>0</v>
      </c>
      <c r="AZ443" s="280">
        <f t="shared" si="131"/>
        <v>0</v>
      </c>
      <c r="BA443" s="280">
        <f t="shared" si="131"/>
        <v>0</v>
      </c>
      <c r="BB443" s="280">
        <f t="shared" si="131"/>
        <v>0</v>
      </c>
      <c r="BC443" s="280">
        <f t="shared" si="130"/>
        <v>0</v>
      </c>
      <c r="BD443" s="280">
        <f t="shared" si="130"/>
        <v>0</v>
      </c>
      <c r="BE443" s="280">
        <f t="shared" si="130"/>
        <v>0</v>
      </c>
      <c r="BF443" s="280">
        <f t="shared" si="130"/>
        <v>0</v>
      </c>
      <c r="BG443" s="280">
        <f t="shared" si="130"/>
        <v>0</v>
      </c>
      <c r="BH443" s="280">
        <f t="shared" si="130"/>
        <v>0</v>
      </c>
      <c r="BI443" s="280">
        <f t="shared" si="134"/>
        <v>0</v>
      </c>
      <c r="BJ443" s="280">
        <f t="shared" si="134"/>
        <v>0</v>
      </c>
      <c r="BK443" s="280">
        <f t="shared" si="134"/>
        <v>0</v>
      </c>
      <c r="BL443" s="284">
        <f t="shared" si="133"/>
        <v>0</v>
      </c>
    </row>
    <row r="444" spans="1:67" x14ac:dyDescent="0.25">
      <c r="A444" s="268" t="s">
        <v>695</v>
      </c>
      <c r="B444" s="175">
        <v>0.1</v>
      </c>
      <c r="C444" s="175">
        <v>0.1</v>
      </c>
      <c r="D444" s="272">
        <v>0</v>
      </c>
      <c r="E444" s="272">
        <v>0</v>
      </c>
      <c r="F444" s="272">
        <v>0</v>
      </c>
      <c r="G444" s="272">
        <v>0</v>
      </c>
      <c r="H444" s="272">
        <v>0</v>
      </c>
      <c r="I444" s="272">
        <v>0</v>
      </c>
      <c r="J444" s="272">
        <v>35492.18</v>
      </c>
      <c r="K444" s="272">
        <v>74581.86</v>
      </c>
      <c r="L444" s="272">
        <v>81776.86</v>
      </c>
      <c r="M444" s="272">
        <v>88971.86</v>
      </c>
      <c r="N444" s="272">
        <v>96166.86</v>
      </c>
      <c r="O444" s="272">
        <v>120122.685</v>
      </c>
      <c r="P444" s="272">
        <f t="shared" si="125"/>
        <v>497112.30499999999</v>
      </c>
      <c r="Q444" s="272">
        <v>140481.01</v>
      </c>
      <c r="R444" s="272">
        <v>140481.01</v>
      </c>
      <c r="S444" s="272">
        <v>140481.01</v>
      </c>
      <c r="T444" s="272">
        <v>140481.01</v>
      </c>
      <c r="U444" s="272">
        <v>140481.01</v>
      </c>
      <c r="V444" s="272">
        <v>140481.01</v>
      </c>
      <c r="W444" s="272">
        <v>140481.01</v>
      </c>
      <c r="X444" s="272">
        <v>140481.01</v>
      </c>
      <c r="Y444" s="272">
        <v>140481.01</v>
      </c>
      <c r="Z444" s="272">
        <v>140481.01</v>
      </c>
      <c r="AA444" s="272">
        <v>140481.01</v>
      </c>
      <c r="AB444" s="272">
        <v>140481.01</v>
      </c>
      <c r="AC444" s="272">
        <v>140481.01</v>
      </c>
      <c r="AD444" s="272">
        <v>140481.01</v>
      </c>
      <c r="AE444" s="272">
        <v>140481.01</v>
      </c>
      <c r="AF444" s="272">
        <v>140481.01</v>
      </c>
      <c r="AG444" s="170">
        <f t="shared" si="126"/>
        <v>1685772.12</v>
      </c>
      <c r="AI444" s="284">
        <f t="shared" si="136"/>
        <v>0</v>
      </c>
      <c r="AJ444" s="284">
        <f t="shared" si="136"/>
        <v>0</v>
      </c>
      <c r="AK444" s="284">
        <f t="shared" si="136"/>
        <v>0</v>
      </c>
      <c r="AL444" s="284">
        <f t="shared" si="135"/>
        <v>0</v>
      </c>
      <c r="AM444" s="284">
        <f t="shared" si="135"/>
        <v>0</v>
      </c>
      <c r="AN444" s="284">
        <f t="shared" si="135"/>
        <v>0</v>
      </c>
      <c r="AO444" s="284">
        <f t="shared" si="129"/>
        <v>295.77</v>
      </c>
      <c r="AP444" s="284">
        <f t="shared" si="129"/>
        <v>621.52</v>
      </c>
      <c r="AQ444" s="284">
        <f t="shared" si="129"/>
        <v>681.47</v>
      </c>
      <c r="AR444" s="284">
        <f t="shared" si="129"/>
        <v>741.43</v>
      </c>
      <c r="AS444" s="284">
        <f t="shared" si="129"/>
        <v>801.39</v>
      </c>
      <c r="AT444" s="284">
        <f t="shared" si="129"/>
        <v>1001.02</v>
      </c>
      <c r="AU444" s="280">
        <f t="shared" si="127"/>
        <v>4142.6000000000004</v>
      </c>
      <c r="AV444" s="280">
        <f t="shared" si="132"/>
        <v>1170.68</v>
      </c>
      <c r="AW444" s="280">
        <f t="shared" si="132"/>
        <v>1170.68</v>
      </c>
      <c r="AX444" s="280">
        <f t="shared" si="132"/>
        <v>1170.68</v>
      </c>
      <c r="AY444" s="280">
        <f t="shared" si="132"/>
        <v>1170.68</v>
      </c>
      <c r="AZ444" s="280">
        <f t="shared" si="131"/>
        <v>1170.68</v>
      </c>
      <c r="BA444" s="280">
        <f t="shared" si="131"/>
        <v>1170.68</v>
      </c>
      <c r="BB444" s="280">
        <f t="shared" si="131"/>
        <v>1170.68</v>
      </c>
      <c r="BC444" s="280">
        <f t="shared" si="130"/>
        <v>1170.68</v>
      </c>
      <c r="BD444" s="280">
        <f t="shared" si="130"/>
        <v>1170.68</v>
      </c>
      <c r="BE444" s="280">
        <f t="shared" si="130"/>
        <v>1170.68</v>
      </c>
      <c r="BF444" s="280">
        <f t="shared" si="130"/>
        <v>1170.68</v>
      </c>
      <c r="BG444" s="280">
        <f t="shared" si="130"/>
        <v>1170.68</v>
      </c>
      <c r="BH444" s="280">
        <f t="shared" si="130"/>
        <v>1170.68</v>
      </c>
      <c r="BI444" s="280">
        <f t="shared" si="134"/>
        <v>1170.68</v>
      </c>
      <c r="BJ444" s="280">
        <f t="shared" si="134"/>
        <v>1170.68</v>
      </c>
      <c r="BK444" s="280">
        <f t="shared" si="134"/>
        <v>1170.68</v>
      </c>
      <c r="BL444" s="284">
        <f t="shared" si="133"/>
        <v>14048.160000000002</v>
      </c>
    </row>
    <row r="445" spans="1:67" x14ac:dyDescent="0.25">
      <c r="A445" s="268" t="s">
        <v>438</v>
      </c>
      <c r="B445" s="175">
        <v>4.0000000000000008E-2</v>
      </c>
      <c r="C445" s="175">
        <v>4.0000000000000008E-2</v>
      </c>
      <c r="D445" s="272">
        <v>117648888.58</v>
      </c>
      <c r="E445" s="272">
        <v>118372036.3</v>
      </c>
      <c r="F445" s="272">
        <v>118639220.31</v>
      </c>
      <c r="G445" s="272">
        <v>119109652.73999999</v>
      </c>
      <c r="H445" s="272">
        <v>119875698.22</v>
      </c>
      <c r="I445" s="272">
        <v>120103342.94</v>
      </c>
      <c r="J445" s="272">
        <v>120487523.23999999</v>
      </c>
      <c r="K445" s="272">
        <v>121312196.045</v>
      </c>
      <c r="L445" s="272">
        <v>121965372.27999999</v>
      </c>
      <c r="M445" s="272">
        <v>122547175.36</v>
      </c>
      <c r="N445" s="272">
        <v>123120536.45999999</v>
      </c>
      <c r="O445" s="272">
        <v>123663972.75999999</v>
      </c>
      <c r="P445" s="272">
        <f t="shared" si="125"/>
        <v>1446845615.2349999</v>
      </c>
      <c r="Q445" s="272">
        <v>124248745.73499998</v>
      </c>
      <c r="R445" s="272">
        <v>124711950.74499999</v>
      </c>
      <c r="S445" s="272">
        <v>125056333.79499999</v>
      </c>
      <c r="T445" s="272">
        <v>125407943.21499997</v>
      </c>
      <c r="U445" s="272">
        <v>125679288.24499996</v>
      </c>
      <c r="V445" s="272">
        <v>126036694.25999996</v>
      </c>
      <c r="W445" s="272">
        <v>126170716.67999996</v>
      </c>
      <c r="X445" s="272">
        <v>126035822.80499998</v>
      </c>
      <c r="Y445" s="272">
        <v>126293901.25999999</v>
      </c>
      <c r="Z445" s="272">
        <v>126798155.05499998</v>
      </c>
      <c r="AA445" s="272">
        <v>127278707.31999998</v>
      </c>
      <c r="AB445" s="272">
        <v>127626142.95999998</v>
      </c>
      <c r="AC445" s="272">
        <v>128035250.89999998</v>
      </c>
      <c r="AD445" s="272">
        <v>128514318.35499997</v>
      </c>
      <c r="AE445" s="272">
        <v>128888177.31999999</v>
      </c>
      <c r="AF445" s="272">
        <v>129272962.13999999</v>
      </c>
      <c r="AG445" s="170">
        <f t="shared" si="126"/>
        <v>1526630137.2999997</v>
      </c>
      <c r="AI445" s="284">
        <f t="shared" si="136"/>
        <v>392162.96</v>
      </c>
      <c r="AJ445" s="284">
        <f t="shared" si="136"/>
        <v>394573.45</v>
      </c>
      <c r="AK445" s="284">
        <f t="shared" si="136"/>
        <v>395464.07</v>
      </c>
      <c r="AL445" s="284">
        <f t="shared" si="135"/>
        <v>397032.18</v>
      </c>
      <c r="AM445" s="284">
        <f t="shared" si="135"/>
        <v>399585.66</v>
      </c>
      <c r="AN445" s="284">
        <f t="shared" si="135"/>
        <v>400344.48</v>
      </c>
      <c r="AO445" s="284">
        <f t="shared" si="129"/>
        <v>401625.08</v>
      </c>
      <c r="AP445" s="284">
        <f t="shared" si="129"/>
        <v>404373.99</v>
      </c>
      <c r="AQ445" s="284">
        <f t="shared" si="129"/>
        <v>406551.24</v>
      </c>
      <c r="AR445" s="284">
        <f t="shared" si="129"/>
        <v>408490.58</v>
      </c>
      <c r="AS445" s="284">
        <f t="shared" si="129"/>
        <v>410401.79</v>
      </c>
      <c r="AT445" s="284">
        <f t="shared" si="129"/>
        <v>412213.24</v>
      </c>
      <c r="AU445" s="280">
        <f t="shared" si="127"/>
        <v>4822818.7200000007</v>
      </c>
      <c r="AV445" s="280">
        <f t="shared" si="132"/>
        <v>414162.49</v>
      </c>
      <c r="AW445" s="280">
        <f t="shared" si="132"/>
        <v>415706.5</v>
      </c>
      <c r="AX445" s="280">
        <f t="shared" si="132"/>
        <v>416854.45</v>
      </c>
      <c r="AY445" s="280">
        <f t="shared" si="132"/>
        <v>418026.48</v>
      </c>
      <c r="AZ445" s="280">
        <f t="shared" si="131"/>
        <v>418930.96</v>
      </c>
      <c r="BA445" s="280">
        <f t="shared" si="131"/>
        <v>420122.31</v>
      </c>
      <c r="BB445" s="280">
        <f t="shared" si="131"/>
        <v>420569.06</v>
      </c>
      <c r="BC445" s="280">
        <f t="shared" si="130"/>
        <v>420119.41</v>
      </c>
      <c r="BD445" s="280">
        <f t="shared" si="130"/>
        <v>420979.67</v>
      </c>
      <c r="BE445" s="280">
        <f t="shared" si="130"/>
        <v>422660.52</v>
      </c>
      <c r="BF445" s="280">
        <f t="shared" si="130"/>
        <v>424262.36</v>
      </c>
      <c r="BG445" s="280">
        <f t="shared" si="130"/>
        <v>425420.48</v>
      </c>
      <c r="BH445" s="280">
        <f t="shared" si="130"/>
        <v>426784.17</v>
      </c>
      <c r="BI445" s="280">
        <f t="shared" si="134"/>
        <v>428381.06</v>
      </c>
      <c r="BJ445" s="280">
        <f t="shared" si="134"/>
        <v>429627.26</v>
      </c>
      <c r="BK445" s="280">
        <f t="shared" si="134"/>
        <v>430909.87</v>
      </c>
      <c r="BL445" s="284">
        <f t="shared" si="133"/>
        <v>5088767.13</v>
      </c>
    </row>
    <row r="446" spans="1:67" x14ac:dyDescent="0.25">
      <c r="A446" s="268" t="s">
        <v>439</v>
      </c>
      <c r="B446" s="175">
        <v>4.0000000000000008E-2</v>
      </c>
      <c r="C446" s="175">
        <v>4.0000000000000008E-2</v>
      </c>
      <c r="D446" s="272">
        <v>3677260.87</v>
      </c>
      <c r="E446" s="272">
        <v>3688060.31</v>
      </c>
      <c r="F446" s="272">
        <v>3690378.28</v>
      </c>
      <c r="G446" s="272">
        <v>3698486.71</v>
      </c>
      <c r="H446" s="272">
        <v>3698537.76</v>
      </c>
      <c r="I446" s="272">
        <v>3686893.43</v>
      </c>
      <c r="J446" s="272">
        <v>3688732.7450000001</v>
      </c>
      <c r="K446" s="272">
        <v>3734173.27</v>
      </c>
      <c r="L446" s="272">
        <v>3783360.87</v>
      </c>
      <c r="M446" s="272">
        <v>3796104.9899999998</v>
      </c>
      <c r="N446" s="272">
        <v>3808296.4149999996</v>
      </c>
      <c r="O446" s="272">
        <v>3820474.42</v>
      </c>
      <c r="P446" s="272">
        <f t="shared" si="125"/>
        <v>44770760.07</v>
      </c>
      <c r="Q446" s="272">
        <v>3836120.375</v>
      </c>
      <c r="R446" s="272">
        <v>3855756.73</v>
      </c>
      <c r="S446" s="272">
        <v>3874252.26</v>
      </c>
      <c r="T446" s="272">
        <v>3889821.8400000003</v>
      </c>
      <c r="U446" s="272">
        <v>3906532.2450000001</v>
      </c>
      <c r="V446" s="272">
        <v>3924531.25</v>
      </c>
      <c r="W446" s="272">
        <v>3943174.5550000002</v>
      </c>
      <c r="X446" s="272">
        <v>3964099.5100000007</v>
      </c>
      <c r="Y446" s="272">
        <v>3984380.1700000004</v>
      </c>
      <c r="Z446" s="272">
        <v>4001734.8800000004</v>
      </c>
      <c r="AA446" s="272">
        <v>4015022.8150000004</v>
      </c>
      <c r="AB446" s="272">
        <v>4025384.8100000005</v>
      </c>
      <c r="AC446" s="272">
        <v>4040866.1900000004</v>
      </c>
      <c r="AD446" s="272">
        <v>4061476.9550000005</v>
      </c>
      <c r="AE446" s="272">
        <v>4082087.725000001</v>
      </c>
      <c r="AF446" s="272">
        <v>4100928.0700000008</v>
      </c>
      <c r="AG446" s="170">
        <f t="shared" si="126"/>
        <v>48050219.175000004</v>
      </c>
      <c r="AI446" s="284">
        <f t="shared" si="136"/>
        <v>12257.54</v>
      </c>
      <c r="AJ446" s="284">
        <f t="shared" si="136"/>
        <v>12293.53</v>
      </c>
      <c r="AK446" s="284">
        <f t="shared" si="136"/>
        <v>12301.26</v>
      </c>
      <c r="AL446" s="284">
        <f t="shared" si="135"/>
        <v>12328.29</v>
      </c>
      <c r="AM446" s="284">
        <f t="shared" si="135"/>
        <v>12328.46</v>
      </c>
      <c r="AN446" s="284">
        <f t="shared" si="135"/>
        <v>12289.64</v>
      </c>
      <c r="AO446" s="284">
        <f t="shared" si="129"/>
        <v>12295.78</v>
      </c>
      <c r="AP446" s="284">
        <f t="shared" si="129"/>
        <v>12447.24</v>
      </c>
      <c r="AQ446" s="284">
        <f t="shared" si="129"/>
        <v>12611.2</v>
      </c>
      <c r="AR446" s="284">
        <f t="shared" si="129"/>
        <v>12653.68</v>
      </c>
      <c r="AS446" s="284">
        <f t="shared" si="129"/>
        <v>12694.32</v>
      </c>
      <c r="AT446" s="284">
        <f t="shared" si="129"/>
        <v>12734.91</v>
      </c>
      <c r="AU446" s="280">
        <f t="shared" si="127"/>
        <v>149235.85</v>
      </c>
      <c r="AV446" s="280">
        <f t="shared" si="132"/>
        <v>12787.07</v>
      </c>
      <c r="AW446" s="280">
        <f t="shared" si="132"/>
        <v>12852.52</v>
      </c>
      <c r="AX446" s="280">
        <f t="shared" si="132"/>
        <v>12914.17</v>
      </c>
      <c r="AY446" s="280">
        <f t="shared" si="132"/>
        <v>12966.07</v>
      </c>
      <c r="AZ446" s="280">
        <f t="shared" si="131"/>
        <v>13021.77</v>
      </c>
      <c r="BA446" s="280">
        <f t="shared" si="131"/>
        <v>13081.77</v>
      </c>
      <c r="BB446" s="280">
        <f t="shared" si="131"/>
        <v>13143.92</v>
      </c>
      <c r="BC446" s="280">
        <f t="shared" si="130"/>
        <v>13213.67</v>
      </c>
      <c r="BD446" s="280">
        <f t="shared" si="130"/>
        <v>13281.27</v>
      </c>
      <c r="BE446" s="280">
        <f t="shared" si="130"/>
        <v>13339.12</v>
      </c>
      <c r="BF446" s="280">
        <f t="shared" si="130"/>
        <v>13383.41</v>
      </c>
      <c r="BG446" s="280">
        <f t="shared" si="130"/>
        <v>13417.95</v>
      </c>
      <c r="BH446" s="280">
        <f t="shared" si="130"/>
        <v>13469.55</v>
      </c>
      <c r="BI446" s="280">
        <f t="shared" si="134"/>
        <v>13538.26</v>
      </c>
      <c r="BJ446" s="280">
        <f t="shared" si="134"/>
        <v>13606.96</v>
      </c>
      <c r="BK446" s="280">
        <f t="shared" si="134"/>
        <v>13669.76</v>
      </c>
      <c r="BL446" s="284">
        <f t="shared" si="133"/>
        <v>160167.41</v>
      </c>
    </row>
    <row r="447" spans="1:67" x14ac:dyDescent="0.25">
      <c r="A447" s="268" t="s">
        <v>440</v>
      </c>
      <c r="B447" s="175">
        <v>0</v>
      </c>
      <c r="C447" s="175">
        <v>0</v>
      </c>
      <c r="D447" s="272">
        <v>3149039.07</v>
      </c>
      <c r="E447" s="272">
        <v>3149039.07</v>
      </c>
      <c r="F447" s="272">
        <v>3149039.07</v>
      </c>
      <c r="G447" s="272">
        <v>3149039.07</v>
      </c>
      <c r="H447" s="272">
        <v>3149039.07</v>
      </c>
      <c r="I447" s="272">
        <v>3149039.07</v>
      </c>
      <c r="J447" s="272">
        <v>3205126.79</v>
      </c>
      <c r="K447" s="272">
        <v>3261214.51</v>
      </c>
      <c r="L447" s="272">
        <v>3261214.51</v>
      </c>
      <c r="M447" s="272">
        <v>3261214.51</v>
      </c>
      <c r="N447" s="272">
        <v>3261214.51</v>
      </c>
      <c r="O447" s="272">
        <v>3261214.51</v>
      </c>
      <c r="P447" s="272">
        <f t="shared" si="125"/>
        <v>38405433.75999999</v>
      </c>
      <c r="Q447" s="272">
        <v>3261214.51</v>
      </c>
      <c r="R447" s="272">
        <v>3261214.51</v>
      </c>
      <c r="S447" s="272">
        <v>3261214.51</v>
      </c>
      <c r="T447" s="272">
        <v>3261214.51</v>
      </c>
      <c r="U447" s="272">
        <v>3261214.51</v>
      </c>
      <c r="V447" s="272">
        <v>3261214.51</v>
      </c>
      <c r="W447" s="272">
        <v>3261214.51</v>
      </c>
      <c r="X447" s="272">
        <v>3261214.51</v>
      </c>
      <c r="Y447" s="272">
        <v>3261214.51</v>
      </c>
      <c r="Z447" s="272">
        <v>3261214.51</v>
      </c>
      <c r="AA447" s="272">
        <v>3582794.9749999996</v>
      </c>
      <c r="AB447" s="272">
        <v>3914375.71</v>
      </c>
      <c r="AC447" s="272">
        <v>3924375.98</v>
      </c>
      <c r="AD447" s="272">
        <v>3924375.98</v>
      </c>
      <c r="AE447" s="272">
        <v>3924375.98</v>
      </c>
      <c r="AF447" s="272">
        <v>3924375.98</v>
      </c>
      <c r="AG447" s="170">
        <f t="shared" si="126"/>
        <v>42761961.664999992</v>
      </c>
      <c r="AI447" s="284">
        <f t="shared" si="136"/>
        <v>0</v>
      </c>
      <c r="AJ447" s="284">
        <f t="shared" si="136"/>
        <v>0</v>
      </c>
      <c r="AK447" s="284">
        <f t="shared" si="136"/>
        <v>0</v>
      </c>
      <c r="AL447" s="284">
        <f t="shared" si="135"/>
        <v>0</v>
      </c>
      <c r="AM447" s="284">
        <f t="shared" si="135"/>
        <v>0</v>
      </c>
      <c r="AN447" s="284">
        <f t="shared" si="135"/>
        <v>0</v>
      </c>
      <c r="AO447" s="284">
        <f t="shared" si="129"/>
        <v>0</v>
      </c>
      <c r="AP447" s="284">
        <f t="shared" si="129"/>
        <v>0</v>
      </c>
      <c r="AQ447" s="284">
        <f t="shared" si="129"/>
        <v>0</v>
      </c>
      <c r="AR447" s="284">
        <f t="shared" si="129"/>
        <v>0</v>
      </c>
      <c r="AS447" s="284">
        <f t="shared" si="129"/>
        <v>0</v>
      </c>
      <c r="AT447" s="284">
        <f t="shared" si="129"/>
        <v>0</v>
      </c>
      <c r="AU447" s="280">
        <f t="shared" si="127"/>
        <v>0</v>
      </c>
      <c r="AV447" s="280">
        <f t="shared" si="132"/>
        <v>0</v>
      </c>
      <c r="AW447" s="280">
        <f t="shared" si="132"/>
        <v>0</v>
      </c>
      <c r="AX447" s="280">
        <f t="shared" si="132"/>
        <v>0</v>
      </c>
      <c r="AY447" s="280">
        <f t="shared" si="132"/>
        <v>0</v>
      </c>
      <c r="AZ447" s="280">
        <f t="shared" si="131"/>
        <v>0</v>
      </c>
      <c r="BA447" s="280">
        <f t="shared" si="131"/>
        <v>0</v>
      </c>
      <c r="BB447" s="280">
        <f t="shared" si="131"/>
        <v>0</v>
      </c>
      <c r="BC447" s="280">
        <f t="shared" si="130"/>
        <v>0</v>
      </c>
      <c r="BD447" s="280">
        <f t="shared" si="130"/>
        <v>0</v>
      </c>
      <c r="BE447" s="280">
        <f t="shared" si="130"/>
        <v>0</v>
      </c>
      <c r="BF447" s="280">
        <f t="shared" si="130"/>
        <v>0</v>
      </c>
      <c r="BG447" s="280">
        <f t="shared" si="130"/>
        <v>0</v>
      </c>
      <c r="BH447" s="280">
        <f t="shared" si="130"/>
        <v>0</v>
      </c>
      <c r="BI447" s="280">
        <f t="shared" si="134"/>
        <v>0</v>
      </c>
      <c r="BJ447" s="280">
        <f t="shared" si="134"/>
        <v>0</v>
      </c>
      <c r="BK447" s="280">
        <f t="shared" si="134"/>
        <v>0</v>
      </c>
      <c r="BL447" s="284">
        <f t="shared" si="133"/>
        <v>0</v>
      </c>
    </row>
    <row r="448" spans="1:67" x14ac:dyDescent="0.25">
      <c r="A448" s="268" t="s">
        <v>441</v>
      </c>
      <c r="B448" s="175">
        <v>0</v>
      </c>
      <c r="C448" s="175">
        <v>0</v>
      </c>
      <c r="D448" s="272">
        <v>380629.44</v>
      </c>
      <c r="E448" s="272">
        <v>380629.44</v>
      </c>
      <c r="F448" s="272">
        <v>380629.44</v>
      </c>
      <c r="G448" s="272">
        <v>380629.44</v>
      </c>
      <c r="H448" s="272">
        <v>380629.44</v>
      </c>
      <c r="I448" s="272">
        <v>380629.44</v>
      </c>
      <c r="J448" s="272">
        <v>621268.74</v>
      </c>
      <c r="K448" s="272">
        <v>861908.04</v>
      </c>
      <c r="L448" s="272">
        <v>926912.11499999999</v>
      </c>
      <c r="M448" s="272">
        <v>991916.19000000006</v>
      </c>
      <c r="N448" s="272">
        <v>991916.19000000006</v>
      </c>
      <c r="O448" s="272">
        <v>991916.19000000006</v>
      </c>
      <c r="P448" s="272">
        <f t="shared" si="125"/>
        <v>7669614.1050000014</v>
      </c>
      <c r="Q448" s="272">
        <v>991916.19000000006</v>
      </c>
      <c r="R448" s="272">
        <v>991916.19000000006</v>
      </c>
      <c r="S448" s="272">
        <v>991916.19000000006</v>
      </c>
      <c r="T448" s="272">
        <v>991916.19000000006</v>
      </c>
      <c r="U448" s="272">
        <v>991916.19000000006</v>
      </c>
      <c r="V448" s="272">
        <v>991916.19000000006</v>
      </c>
      <c r="W448" s="272">
        <v>991916.19000000006</v>
      </c>
      <c r="X448" s="272">
        <v>991916.19000000006</v>
      </c>
      <c r="Y448" s="272">
        <v>991916.19000000006</v>
      </c>
      <c r="Z448" s="272">
        <v>991916.19000000006</v>
      </c>
      <c r="AA448" s="272">
        <v>991916.19000000006</v>
      </c>
      <c r="AB448" s="272">
        <v>991916.19000000006</v>
      </c>
      <c r="AC448" s="272">
        <v>991916.19000000006</v>
      </c>
      <c r="AD448" s="272">
        <v>991916.19000000006</v>
      </c>
      <c r="AE448" s="272">
        <v>991916.19000000006</v>
      </c>
      <c r="AF448" s="272">
        <v>991916.19000000006</v>
      </c>
      <c r="AG448" s="170">
        <f t="shared" si="126"/>
        <v>11902994.279999999</v>
      </c>
      <c r="AI448" s="284">
        <f t="shared" si="136"/>
        <v>0</v>
      </c>
      <c r="AJ448" s="284">
        <f t="shared" si="136"/>
        <v>0</v>
      </c>
      <c r="AK448" s="284">
        <f t="shared" si="136"/>
        <v>0</v>
      </c>
      <c r="AL448" s="284">
        <f t="shared" si="135"/>
        <v>0</v>
      </c>
      <c r="AM448" s="284">
        <f t="shared" si="135"/>
        <v>0</v>
      </c>
      <c r="AN448" s="284">
        <f t="shared" si="135"/>
        <v>0</v>
      </c>
      <c r="AO448" s="284">
        <f t="shared" si="129"/>
        <v>0</v>
      </c>
      <c r="AP448" s="284">
        <f t="shared" si="129"/>
        <v>0</v>
      </c>
      <c r="AQ448" s="284">
        <f t="shared" si="129"/>
        <v>0</v>
      </c>
      <c r="AR448" s="284">
        <f t="shared" si="129"/>
        <v>0</v>
      </c>
      <c r="AS448" s="284">
        <f t="shared" si="129"/>
        <v>0</v>
      </c>
      <c r="AT448" s="284">
        <f t="shared" si="129"/>
        <v>0</v>
      </c>
      <c r="AU448" s="280">
        <f t="shared" si="127"/>
        <v>0</v>
      </c>
      <c r="AV448" s="280">
        <f t="shared" si="132"/>
        <v>0</v>
      </c>
      <c r="AW448" s="280">
        <f t="shared" si="132"/>
        <v>0</v>
      </c>
      <c r="AX448" s="280">
        <f t="shared" si="132"/>
        <v>0</v>
      </c>
      <c r="AY448" s="280">
        <f t="shared" si="132"/>
        <v>0</v>
      </c>
      <c r="AZ448" s="280">
        <f t="shared" si="131"/>
        <v>0</v>
      </c>
      <c r="BA448" s="280">
        <f t="shared" si="131"/>
        <v>0</v>
      </c>
      <c r="BB448" s="280">
        <f t="shared" si="131"/>
        <v>0</v>
      </c>
      <c r="BC448" s="280">
        <f t="shared" si="130"/>
        <v>0</v>
      </c>
      <c r="BD448" s="280">
        <f t="shared" si="130"/>
        <v>0</v>
      </c>
      <c r="BE448" s="280">
        <f t="shared" si="130"/>
        <v>0</v>
      </c>
      <c r="BF448" s="280">
        <f t="shared" si="130"/>
        <v>0</v>
      </c>
      <c r="BG448" s="280">
        <f t="shared" si="130"/>
        <v>0</v>
      </c>
      <c r="BH448" s="280">
        <f t="shared" si="130"/>
        <v>0</v>
      </c>
      <c r="BI448" s="280">
        <f t="shared" si="134"/>
        <v>0</v>
      </c>
      <c r="BJ448" s="280">
        <f t="shared" si="134"/>
        <v>0</v>
      </c>
      <c r="BK448" s="280">
        <f t="shared" si="134"/>
        <v>0</v>
      </c>
      <c r="BL448" s="284">
        <f t="shared" si="133"/>
        <v>0</v>
      </c>
    </row>
    <row r="449" spans="1:64" x14ac:dyDescent="0.25">
      <c r="A449" s="268" t="s">
        <v>442</v>
      </c>
      <c r="B449" s="175">
        <v>2.4300000000000002E-2</v>
      </c>
      <c r="C449" s="175">
        <v>2.4300000000000002E-2</v>
      </c>
      <c r="D449" s="272">
        <v>43889537.299999997</v>
      </c>
      <c r="E449" s="272">
        <v>44300359.520000003</v>
      </c>
      <c r="F449" s="272">
        <v>45151082.619999997</v>
      </c>
      <c r="G449" s="272">
        <v>45787902.670000002</v>
      </c>
      <c r="H449" s="272">
        <v>45876168.710000001</v>
      </c>
      <c r="I449" s="272">
        <v>45938296.469999999</v>
      </c>
      <c r="J449" s="272">
        <v>46144191.494999997</v>
      </c>
      <c r="K449" s="272">
        <v>46486244.225000001</v>
      </c>
      <c r="L449" s="272">
        <v>46708253.800000004</v>
      </c>
      <c r="M449" s="272">
        <v>47230446.704999998</v>
      </c>
      <c r="N449" s="272">
        <v>48201248.439999998</v>
      </c>
      <c r="O449" s="272">
        <v>49095122.949999996</v>
      </c>
      <c r="P449" s="272">
        <f t="shared" si="125"/>
        <v>554808854.90500009</v>
      </c>
      <c r="Q449" s="272">
        <v>49420707.68</v>
      </c>
      <c r="R449" s="272">
        <v>49767929.325000003</v>
      </c>
      <c r="S449" s="272">
        <v>50133739.115000002</v>
      </c>
      <c r="T449" s="272">
        <v>50169964.759999998</v>
      </c>
      <c r="U449" s="272">
        <v>50194233.394999996</v>
      </c>
      <c r="V449" s="272">
        <v>54026667.200000003</v>
      </c>
      <c r="W449" s="272">
        <v>57856324.870000005</v>
      </c>
      <c r="X449" s="272">
        <v>57954660.970000006</v>
      </c>
      <c r="Y449" s="272">
        <v>58253792.900000006</v>
      </c>
      <c r="Z449" s="272">
        <v>58687281.155000001</v>
      </c>
      <c r="AA449" s="272">
        <v>59688086.520000003</v>
      </c>
      <c r="AB449" s="272">
        <v>61453553.95000001</v>
      </c>
      <c r="AC449" s="272">
        <v>62450989.440000005</v>
      </c>
      <c r="AD449" s="272">
        <v>62471441.440000005</v>
      </c>
      <c r="AE449" s="272">
        <v>62489433.940000005</v>
      </c>
      <c r="AF449" s="272">
        <v>62506285.440000005</v>
      </c>
      <c r="AG449" s="170">
        <f t="shared" si="126"/>
        <v>708032751.22000015</v>
      </c>
      <c r="AI449" s="284">
        <f t="shared" si="136"/>
        <v>88876.31</v>
      </c>
      <c r="AJ449" s="284">
        <f t="shared" si="136"/>
        <v>89708.23</v>
      </c>
      <c r="AK449" s="284">
        <f t="shared" si="136"/>
        <v>91430.94</v>
      </c>
      <c r="AL449" s="284">
        <f t="shared" si="135"/>
        <v>92720.5</v>
      </c>
      <c r="AM449" s="284">
        <f t="shared" si="135"/>
        <v>92899.24</v>
      </c>
      <c r="AN449" s="284">
        <f t="shared" si="135"/>
        <v>93025.05</v>
      </c>
      <c r="AO449" s="284">
        <f t="shared" si="129"/>
        <v>93441.99</v>
      </c>
      <c r="AP449" s="284">
        <f t="shared" si="129"/>
        <v>94134.64</v>
      </c>
      <c r="AQ449" s="284">
        <f t="shared" si="129"/>
        <v>94584.21</v>
      </c>
      <c r="AR449" s="284">
        <f t="shared" si="129"/>
        <v>95641.65</v>
      </c>
      <c r="AS449" s="284">
        <f t="shared" si="129"/>
        <v>97607.53</v>
      </c>
      <c r="AT449" s="284">
        <f t="shared" si="129"/>
        <v>99417.62</v>
      </c>
      <c r="AU449" s="280">
        <f t="shared" si="127"/>
        <v>1123487.9100000001</v>
      </c>
      <c r="AV449" s="280">
        <f t="shared" si="132"/>
        <v>100076.93</v>
      </c>
      <c r="AW449" s="280">
        <f t="shared" si="132"/>
        <v>100780.06</v>
      </c>
      <c r="AX449" s="280">
        <f t="shared" si="132"/>
        <v>101520.82</v>
      </c>
      <c r="AY449" s="280">
        <f t="shared" si="132"/>
        <v>101594.18</v>
      </c>
      <c r="AZ449" s="280">
        <f t="shared" si="131"/>
        <v>101643.32</v>
      </c>
      <c r="BA449" s="280">
        <f t="shared" si="131"/>
        <v>109404</v>
      </c>
      <c r="BB449" s="280">
        <f t="shared" si="131"/>
        <v>117159.06</v>
      </c>
      <c r="BC449" s="280">
        <f t="shared" si="130"/>
        <v>117358.19</v>
      </c>
      <c r="BD449" s="280">
        <f t="shared" si="130"/>
        <v>117963.93</v>
      </c>
      <c r="BE449" s="280">
        <f t="shared" si="130"/>
        <v>118841.74</v>
      </c>
      <c r="BF449" s="280">
        <f t="shared" si="130"/>
        <v>120868.38</v>
      </c>
      <c r="BG449" s="280">
        <f t="shared" si="130"/>
        <v>124443.45</v>
      </c>
      <c r="BH449" s="280">
        <f t="shared" si="130"/>
        <v>126463.25</v>
      </c>
      <c r="BI449" s="280">
        <f t="shared" si="134"/>
        <v>126504.67</v>
      </c>
      <c r="BJ449" s="280">
        <f t="shared" si="134"/>
        <v>126541.1</v>
      </c>
      <c r="BK449" s="280">
        <f t="shared" si="134"/>
        <v>126575.23</v>
      </c>
      <c r="BL449" s="284">
        <f t="shared" si="133"/>
        <v>1433766.3199999998</v>
      </c>
    </row>
    <row r="450" spans="1:64" x14ac:dyDescent="0.25">
      <c r="A450" s="268" t="s">
        <v>443</v>
      </c>
      <c r="B450" s="175">
        <v>2.4300000000000002E-2</v>
      </c>
      <c r="C450" s="175">
        <v>2.4300000000000002E-2</v>
      </c>
      <c r="D450" s="272">
        <v>1043572.05</v>
      </c>
      <c r="E450" s="272">
        <v>1039974.17</v>
      </c>
      <c r="F450" s="272">
        <v>1045135.3</v>
      </c>
      <c r="G450" s="272">
        <v>1053894.3</v>
      </c>
      <c r="H450" s="272">
        <v>1053894.3</v>
      </c>
      <c r="I450" s="272">
        <v>1058321.58</v>
      </c>
      <c r="J450" s="272">
        <v>1062748.8600000001</v>
      </c>
      <c r="K450" s="272">
        <v>1062670.4300000002</v>
      </c>
      <c r="L450" s="272">
        <v>1062592</v>
      </c>
      <c r="M450" s="272">
        <v>1062592</v>
      </c>
      <c r="N450" s="272">
        <v>1082475.9099999999</v>
      </c>
      <c r="O450" s="272">
        <v>1108860.155</v>
      </c>
      <c r="P450" s="272">
        <f t="shared" si="125"/>
        <v>12736731.055</v>
      </c>
      <c r="Q450" s="272">
        <v>1115360.49</v>
      </c>
      <c r="R450" s="272">
        <v>1115360.49</v>
      </c>
      <c r="S450" s="272">
        <v>1115360.49</v>
      </c>
      <c r="T450" s="272">
        <v>1118860.625</v>
      </c>
      <c r="U450" s="272">
        <v>1233308.8049999999</v>
      </c>
      <c r="V450" s="272">
        <v>1344256.85</v>
      </c>
      <c r="W450" s="272">
        <v>3676611.5749999997</v>
      </c>
      <c r="X450" s="272">
        <v>6023968.3199999984</v>
      </c>
      <c r="Y450" s="272">
        <v>6038970.3399999989</v>
      </c>
      <c r="Z450" s="272">
        <v>6038970.3399999989</v>
      </c>
      <c r="AA450" s="272">
        <v>6038970.3399999989</v>
      </c>
      <c r="AB450" s="272">
        <v>6038970.3399999989</v>
      </c>
      <c r="AC450" s="272">
        <v>6038970.3399999989</v>
      </c>
      <c r="AD450" s="272">
        <v>6038970.3399999989</v>
      </c>
      <c r="AE450" s="272">
        <v>6038970.3399999989</v>
      </c>
      <c r="AF450" s="272">
        <v>6038970.3399999989</v>
      </c>
      <c r="AG450" s="170">
        <f t="shared" si="126"/>
        <v>60589908.269999981</v>
      </c>
      <c r="AI450" s="284">
        <f t="shared" si="136"/>
        <v>2113.23</v>
      </c>
      <c r="AJ450" s="284">
        <f t="shared" si="136"/>
        <v>2105.9499999999998</v>
      </c>
      <c r="AK450" s="284">
        <f t="shared" si="136"/>
        <v>2116.4</v>
      </c>
      <c r="AL450" s="284">
        <f t="shared" si="135"/>
        <v>2134.14</v>
      </c>
      <c r="AM450" s="284">
        <f t="shared" si="135"/>
        <v>2134.14</v>
      </c>
      <c r="AN450" s="284">
        <f t="shared" si="135"/>
        <v>2143.1</v>
      </c>
      <c r="AO450" s="284">
        <f t="shared" si="129"/>
        <v>2152.0700000000002</v>
      </c>
      <c r="AP450" s="284">
        <f t="shared" si="129"/>
        <v>2151.91</v>
      </c>
      <c r="AQ450" s="284">
        <f t="shared" si="129"/>
        <v>2151.75</v>
      </c>
      <c r="AR450" s="284">
        <f t="shared" si="129"/>
        <v>2151.75</v>
      </c>
      <c r="AS450" s="284">
        <f t="shared" si="129"/>
        <v>2192.0100000000002</v>
      </c>
      <c r="AT450" s="284">
        <f t="shared" si="129"/>
        <v>2245.44</v>
      </c>
      <c r="AU450" s="280">
        <f t="shared" si="127"/>
        <v>25791.889999999996</v>
      </c>
      <c r="AV450" s="280">
        <f t="shared" si="132"/>
        <v>2258.6</v>
      </c>
      <c r="AW450" s="280">
        <f t="shared" si="132"/>
        <v>2258.6</v>
      </c>
      <c r="AX450" s="280">
        <f t="shared" si="132"/>
        <v>2258.6</v>
      </c>
      <c r="AY450" s="280">
        <f t="shared" si="132"/>
        <v>2265.69</v>
      </c>
      <c r="AZ450" s="280">
        <f t="shared" si="131"/>
        <v>2497.4499999999998</v>
      </c>
      <c r="BA450" s="280">
        <f t="shared" si="131"/>
        <v>2722.12</v>
      </c>
      <c r="BB450" s="280">
        <f t="shared" si="131"/>
        <v>7445.14</v>
      </c>
      <c r="BC450" s="280">
        <f t="shared" si="130"/>
        <v>12198.54</v>
      </c>
      <c r="BD450" s="280">
        <f t="shared" si="130"/>
        <v>12228.91</v>
      </c>
      <c r="BE450" s="280">
        <f t="shared" si="130"/>
        <v>12228.91</v>
      </c>
      <c r="BF450" s="280">
        <f t="shared" si="130"/>
        <v>12228.91</v>
      </c>
      <c r="BG450" s="280">
        <f t="shared" si="130"/>
        <v>12228.91</v>
      </c>
      <c r="BH450" s="280">
        <f t="shared" si="130"/>
        <v>12228.91</v>
      </c>
      <c r="BI450" s="280">
        <f t="shared" si="134"/>
        <v>12228.91</v>
      </c>
      <c r="BJ450" s="280">
        <f t="shared" si="134"/>
        <v>12228.91</v>
      </c>
      <c r="BK450" s="280">
        <f t="shared" si="134"/>
        <v>12228.91</v>
      </c>
      <c r="BL450" s="284">
        <f t="shared" si="133"/>
        <v>122694.53000000003</v>
      </c>
    </row>
    <row r="451" spans="1:64" x14ac:dyDescent="0.25">
      <c r="A451" s="268" t="s">
        <v>444</v>
      </c>
      <c r="B451" s="175">
        <v>2.4300000000000002E-2</v>
      </c>
      <c r="C451" s="175">
        <v>2.4300000000000002E-2</v>
      </c>
      <c r="D451" s="272">
        <v>55125.86</v>
      </c>
      <c r="E451" s="272">
        <v>55125.86</v>
      </c>
      <c r="F451" s="272">
        <v>55125.86</v>
      </c>
      <c r="G451" s="272">
        <v>55125.86</v>
      </c>
      <c r="H451" s="272">
        <v>55125.86</v>
      </c>
      <c r="I451" s="272">
        <v>55125.86</v>
      </c>
      <c r="J451" s="272">
        <v>55125.86</v>
      </c>
      <c r="K451" s="272">
        <v>55125.86</v>
      </c>
      <c r="L451" s="272">
        <v>55125.86</v>
      </c>
      <c r="M451" s="272">
        <v>55125.86</v>
      </c>
      <c r="N451" s="272">
        <v>55125.86</v>
      </c>
      <c r="O451" s="272">
        <v>55125.86</v>
      </c>
      <c r="P451" s="272">
        <f t="shared" si="125"/>
        <v>661510.31999999995</v>
      </c>
      <c r="Q451" s="272">
        <v>55125.86</v>
      </c>
      <c r="R451" s="272">
        <v>55125.86</v>
      </c>
      <c r="S451" s="272">
        <v>55125.86</v>
      </c>
      <c r="T451" s="272">
        <v>55125.86</v>
      </c>
      <c r="U451" s="272">
        <v>55125.86</v>
      </c>
      <c r="V451" s="272">
        <v>55125.86</v>
      </c>
      <c r="W451" s="272">
        <v>55125.86</v>
      </c>
      <c r="X451" s="272">
        <v>55125.86</v>
      </c>
      <c r="Y451" s="272">
        <v>55125.86</v>
      </c>
      <c r="Z451" s="272">
        <v>55125.86</v>
      </c>
      <c r="AA451" s="272">
        <v>55125.86</v>
      </c>
      <c r="AB451" s="272">
        <v>55125.86</v>
      </c>
      <c r="AC451" s="272">
        <v>55125.86</v>
      </c>
      <c r="AD451" s="272">
        <v>55125.86</v>
      </c>
      <c r="AE451" s="272">
        <v>55125.86</v>
      </c>
      <c r="AF451" s="272">
        <v>55125.86</v>
      </c>
      <c r="AG451" s="170">
        <f t="shared" si="126"/>
        <v>661510.31999999995</v>
      </c>
      <c r="AI451" s="284">
        <f t="shared" si="136"/>
        <v>111.63</v>
      </c>
      <c r="AJ451" s="284">
        <f t="shared" si="136"/>
        <v>111.63</v>
      </c>
      <c r="AK451" s="284">
        <f t="shared" si="136"/>
        <v>111.63</v>
      </c>
      <c r="AL451" s="284">
        <f t="shared" si="135"/>
        <v>111.63</v>
      </c>
      <c r="AM451" s="284">
        <f t="shared" si="135"/>
        <v>111.63</v>
      </c>
      <c r="AN451" s="284">
        <f t="shared" si="135"/>
        <v>111.63</v>
      </c>
      <c r="AO451" s="284">
        <f t="shared" si="129"/>
        <v>111.63</v>
      </c>
      <c r="AP451" s="284">
        <f t="shared" si="129"/>
        <v>111.63</v>
      </c>
      <c r="AQ451" s="284">
        <f t="shared" si="129"/>
        <v>111.63</v>
      </c>
      <c r="AR451" s="284">
        <f t="shared" ref="AR451:AT510" si="137">ROUND(M451*$B451/12,2)</f>
        <v>111.63</v>
      </c>
      <c r="AS451" s="284">
        <f t="shared" si="137"/>
        <v>111.63</v>
      </c>
      <c r="AT451" s="284">
        <f t="shared" si="137"/>
        <v>111.63</v>
      </c>
      <c r="AU451" s="280">
        <f t="shared" si="127"/>
        <v>1339.56</v>
      </c>
      <c r="AV451" s="280">
        <f t="shared" si="132"/>
        <v>111.63</v>
      </c>
      <c r="AW451" s="280">
        <f t="shared" si="132"/>
        <v>111.63</v>
      </c>
      <c r="AX451" s="280">
        <f t="shared" si="132"/>
        <v>111.63</v>
      </c>
      <c r="AY451" s="280">
        <f t="shared" si="132"/>
        <v>111.63</v>
      </c>
      <c r="AZ451" s="280">
        <f t="shared" si="131"/>
        <v>111.63</v>
      </c>
      <c r="BA451" s="280">
        <f t="shared" si="131"/>
        <v>111.63</v>
      </c>
      <c r="BB451" s="280">
        <f t="shared" si="131"/>
        <v>111.63</v>
      </c>
      <c r="BC451" s="280">
        <f t="shared" si="130"/>
        <v>111.63</v>
      </c>
      <c r="BD451" s="280">
        <f t="shared" si="130"/>
        <v>111.63</v>
      </c>
      <c r="BE451" s="280">
        <f t="shared" si="130"/>
        <v>111.63</v>
      </c>
      <c r="BF451" s="280">
        <f t="shared" si="130"/>
        <v>111.63</v>
      </c>
      <c r="BG451" s="280">
        <f t="shared" si="130"/>
        <v>111.63</v>
      </c>
      <c r="BH451" s="280">
        <f t="shared" si="130"/>
        <v>111.63</v>
      </c>
      <c r="BI451" s="280">
        <f t="shared" si="134"/>
        <v>111.63</v>
      </c>
      <c r="BJ451" s="280">
        <f t="shared" si="134"/>
        <v>111.63</v>
      </c>
      <c r="BK451" s="280">
        <f t="shared" si="134"/>
        <v>111.63</v>
      </c>
      <c r="BL451" s="284">
        <f t="shared" si="133"/>
        <v>1339.56</v>
      </c>
    </row>
    <row r="452" spans="1:64" x14ac:dyDescent="0.25">
      <c r="A452" s="268" t="s">
        <v>445</v>
      </c>
      <c r="B452" s="175">
        <v>2.4300000000000002E-2</v>
      </c>
      <c r="C452" s="175">
        <v>2.4300000000000002E-2</v>
      </c>
      <c r="D452" s="272">
        <v>4559589.37</v>
      </c>
      <c r="E452" s="272">
        <v>4559589.37</v>
      </c>
      <c r="F452" s="272">
        <v>4559589.37</v>
      </c>
      <c r="G452" s="272">
        <v>4714243.21</v>
      </c>
      <c r="H452" s="272">
        <v>4866873.2300000004</v>
      </c>
      <c r="I452" s="272">
        <v>4871900.7300000004</v>
      </c>
      <c r="J452" s="272">
        <v>4878952.04</v>
      </c>
      <c r="K452" s="272">
        <v>4878952.04</v>
      </c>
      <c r="L452" s="272">
        <v>4878952.04</v>
      </c>
      <c r="M452" s="272">
        <v>4878952.04</v>
      </c>
      <c r="N452" s="272">
        <v>4878952.04</v>
      </c>
      <c r="O452" s="272">
        <v>4878952.04</v>
      </c>
      <c r="P452" s="272">
        <f t="shared" si="125"/>
        <v>57405497.519999996</v>
      </c>
      <c r="Q452" s="272">
        <v>4878952.04</v>
      </c>
      <c r="R452" s="272">
        <v>4878952.04</v>
      </c>
      <c r="S452" s="272">
        <v>4878952.04</v>
      </c>
      <c r="T452" s="272">
        <v>4878952.04</v>
      </c>
      <c r="U452" s="272">
        <v>4878952.04</v>
      </c>
      <c r="V452" s="272">
        <v>4878952.04</v>
      </c>
      <c r="W452" s="272">
        <v>4878952.04</v>
      </c>
      <c r="X452" s="272">
        <v>4878952.04</v>
      </c>
      <c r="Y452" s="272">
        <v>4878952.04</v>
      </c>
      <c r="Z452" s="272">
        <v>4878952.04</v>
      </c>
      <c r="AA452" s="272">
        <v>4878952.04</v>
      </c>
      <c r="AB452" s="272">
        <v>4878952.04</v>
      </c>
      <c r="AC452" s="272">
        <v>4878952.04</v>
      </c>
      <c r="AD452" s="272">
        <v>4878952.04</v>
      </c>
      <c r="AE452" s="272">
        <v>4878952.04</v>
      </c>
      <c r="AF452" s="272">
        <v>4878952.04</v>
      </c>
      <c r="AG452" s="170">
        <f t="shared" si="126"/>
        <v>58547424.479999997</v>
      </c>
      <c r="AI452" s="284">
        <f t="shared" si="136"/>
        <v>9233.17</v>
      </c>
      <c r="AJ452" s="284">
        <f t="shared" si="136"/>
        <v>9233.17</v>
      </c>
      <c r="AK452" s="284">
        <f t="shared" si="136"/>
        <v>9233.17</v>
      </c>
      <c r="AL452" s="284">
        <f t="shared" si="135"/>
        <v>9546.34</v>
      </c>
      <c r="AM452" s="284">
        <f t="shared" si="135"/>
        <v>9855.42</v>
      </c>
      <c r="AN452" s="284">
        <f t="shared" si="135"/>
        <v>9865.6</v>
      </c>
      <c r="AO452" s="284">
        <f t="shared" si="135"/>
        <v>9879.8799999999992</v>
      </c>
      <c r="AP452" s="284">
        <f t="shared" si="135"/>
        <v>9879.8799999999992</v>
      </c>
      <c r="AQ452" s="284">
        <f t="shared" si="135"/>
        <v>9879.8799999999992</v>
      </c>
      <c r="AR452" s="284">
        <f t="shared" si="137"/>
        <v>9879.8799999999992</v>
      </c>
      <c r="AS452" s="284">
        <f t="shared" si="137"/>
        <v>9879.8799999999992</v>
      </c>
      <c r="AT452" s="284">
        <f t="shared" si="137"/>
        <v>9879.8799999999992</v>
      </c>
      <c r="AU452" s="280">
        <f t="shared" si="127"/>
        <v>116246.15000000002</v>
      </c>
      <c r="AV452" s="280">
        <f t="shared" si="132"/>
        <v>9879.8799999999992</v>
      </c>
      <c r="AW452" s="280">
        <f t="shared" si="132"/>
        <v>9879.8799999999992</v>
      </c>
      <c r="AX452" s="280">
        <f t="shared" si="132"/>
        <v>9879.8799999999992</v>
      </c>
      <c r="AY452" s="280">
        <f t="shared" si="132"/>
        <v>9879.8799999999992</v>
      </c>
      <c r="AZ452" s="280">
        <f t="shared" si="131"/>
        <v>9879.8799999999992</v>
      </c>
      <c r="BA452" s="280">
        <f t="shared" si="131"/>
        <v>9879.8799999999992</v>
      </c>
      <c r="BB452" s="280">
        <f t="shared" si="131"/>
        <v>9879.8799999999992</v>
      </c>
      <c r="BC452" s="280">
        <f t="shared" si="130"/>
        <v>9879.8799999999992</v>
      </c>
      <c r="BD452" s="280">
        <f t="shared" si="130"/>
        <v>9879.8799999999992</v>
      </c>
      <c r="BE452" s="280">
        <f t="shared" si="130"/>
        <v>9879.8799999999992</v>
      </c>
      <c r="BF452" s="280">
        <f t="shared" si="130"/>
        <v>9879.8799999999992</v>
      </c>
      <c r="BG452" s="280">
        <f t="shared" si="130"/>
        <v>9879.8799999999992</v>
      </c>
      <c r="BH452" s="280">
        <f t="shared" si="130"/>
        <v>9879.8799999999992</v>
      </c>
      <c r="BI452" s="280">
        <f t="shared" si="134"/>
        <v>9879.8799999999992</v>
      </c>
      <c r="BJ452" s="280">
        <f t="shared" si="134"/>
        <v>9879.8799999999992</v>
      </c>
      <c r="BK452" s="280">
        <f t="shared" si="134"/>
        <v>9879.8799999999992</v>
      </c>
      <c r="BL452" s="284">
        <f t="shared" si="133"/>
        <v>118558.56000000001</v>
      </c>
    </row>
    <row r="453" spans="1:64" x14ac:dyDescent="0.25">
      <c r="A453" s="268" t="s">
        <v>446</v>
      </c>
      <c r="B453" s="175">
        <v>2.4300000000000002E-2</v>
      </c>
      <c r="C453" s="175">
        <v>2.4300000000000002E-2</v>
      </c>
      <c r="D453" s="272">
        <v>10925647.77</v>
      </c>
      <c r="E453" s="272">
        <v>10925647.77</v>
      </c>
      <c r="F453" s="272">
        <v>10925647.77</v>
      </c>
      <c r="G453" s="272">
        <v>10925647.77</v>
      </c>
      <c r="H453" s="272">
        <v>10925647.77</v>
      </c>
      <c r="I453" s="272">
        <v>10928280.57</v>
      </c>
      <c r="J453" s="272">
        <v>10930913.369999999</v>
      </c>
      <c r="K453" s="272">
        <v>10974404.864999998</v>
      </c>
      <c r="L453" s="272">
        <v>11017896.359999999</v>
      </c>
      <c r="M453" s="272">
        <v>11017896.359999999</v>
      </c>
      <c r="N453" s="272">
        <v>11017896.359999999</v>
      </c>
      <c r="O453" s="272">
        <v>11017896.359999999</v>
      </c>
      <c r="P453" s="272">
        <f t="shared" si="125"/>
        <v>131533423.09499998</v>
      </c>
      <c r="Q453" s="272">
        <v>11017896.359999999</v>
      </c>
      <c r="R453" s="272">
        <v>11017896.359999999</v>
      </c>
      <c r="S453" s="272">
        <v>11017896.359999999</v>
      </c>
      <c r="T453" s="272">
        <v>11017896.359999999</v>
      </c>
      <c r="U453" s="272">
        <v>11017896.359999999</v>
      </c>
      <c r="V453" s="272">
        <v>11017896.359999999</v>
      </c>
      <c r="W453" s="272">
        <v>11017896.359999999</v>
      </c>
      <c r="X453" s="272">
        <v>11017896.359999999</v>
      </c>
      <c r="Y453" s="272">
        <v>11017896.359999999</v>
      </c>
      <c r="Z453" s="272">
        <v>11167916.559999999</v>
      </c>
      <c r="AA453" s="272">
        <v>11317936.76</v>
      </c>
      <c r="AB453" s="272">
        <v>11317936.76</v>
      </c>
      <c r="AC453" s="272">
        <v>11317936.76</v>
      </c>
      <c r="AD453" s="272">
        <v>11317936.76</v>
      </c>
      <c r="AE453" s="272">
        <v>11317936.76</v>
      </c>
      <c r="AF453" s="272">
        <v>11317936.76</v>
      </c>
      <c r="AG453" s="170">
        <f t="shared" si="126"/>
        <v>134165018.92000003</v>
      </c>
      <c r="AI453" s="284">
        <f t="shared" si="136"/>
        <v>22124.44</v>
      </c>
      <c r="AJ453" s="284">
        <f t="shared" si="136"/>
        <v>22124.44</v>
      </c>
      <c r="AK453" s="284">
        <f t="shared" si="136"/>
        <v>22124.44</v>
      </c>
      <c r="AL453" s="284">
        <f t="shared" si="135"/>
        <v>22124.44</v>
      </c>
      <c r="AM453" s="284">
        <f t="shared" si="135"/>
        <v>22124.44</v>
      </c>
      <c r="AN453" s="284">
        <f t="shared" si="135"/>
        <v>22129.77</v>
      </c>
      <c r="AO453" s="284">
        <f t="shared" si="135"/>
        <v>22135.1</v>
      </c>
      <c r="AP453" s="284">
        <f t="shared" si="135"/>
        <v>22223.17</v>
      </c>
      <c r="AQ453" s="284">
        <f t="shared" si="135"/>
        <v>22311.24</v>
      </c>
      <c r="AR453" s="284">
        <f t="shared" si="137"/>
        <v>22311.24</v>
      </c>
      <c r="AS453" s="284">
        <f t="shared" si="137"/>
        <v>22311.24</v>
      </c>
      <c r="AT453" s="284">
        <f t="shared" si="137"/>
        <v>22311.24</v>
      </c>
      <c r="AU453" s="280">
        <f t="shared" si="127"/>
        <v>266355.19999999995</v>
      </c>
      <c r="AV453" s="280">
        <f t="shared" si="132"/>
        <v>22311.24</v>
      </c>
      <c r="AW453" s="280">
        <f t="shared" si="132"/>
        <v>22311.24</v>
      </c>
      <c r="AX453" s="280">
        <f t="shared" si="132"/>
        <v>22311.24</v>
      </c>
      <c r="AY453" s="280">
        <f t="shared" si="132"/>
        <v>22311.24</v>
      </c>
      <c r="AZ453" s="280">
        <f t="shared" si="131"/>
        <v>22311.24</v>
      </c>
      <c r="BA453" s="280">
        <f t="shared" si="131"/>
        <v>22311.24</v>
      </c>
      <c r="BB453" s="280">
        <f t="shared" si="131"/>
        <v>22311.24</v>
      </c>
      <c r="BC453" s="280">
        <f t="shared" si="130"/>
        <v>22311.24</v>
      </c>
      <c r="BD453" s="280">
        <f t="shared" si="130"/>
        <v>22311.24</v>
      </c>
      <c r="BE453" s="280">
        <f t="shared" si="130"/>
        <v>22615.03</v>
      </c>
      <c r="BF453" s="280">
        <f t="shared" si="130"/>
        <v>22918.82</v>
      </c>
      <c r="BG453" s="280">
        <f t="shared" si="130"/>
        <v>22918.82</v>
      </c>
      <c r="BH453" s="280">
        <f t="shared" si="130"/>
        <v>22918.82</v>
      </c>
      <c r="BI453" s="280">
        <f t="shared" si="134"/>
        <v>22918.82</v>
      </c>
      <c r="BJ453" s="280">
        <f t="shared" si="134"/>
        <v>22918.82</v>
      </c>
      <c r="BK453" s="280">
        <f t="shared" si="134"/>
        <v>22918.82</v>
      </c>
      <c r="BL453" s="284">
        <f t="shared" si="133"/>
        <v>271684.15000000002</v>
      </c>
    </row>
    <row r="454" spans="1:64" x14ac:dyDescent="0.25">
      <c r="A454" s="268" t="s">
        <v>447</v>
      </c>
      <c r="B454" s="175">
        <v>2.4300000000000002E-2</v>
      </c>
      <c r="C454" s="175">
        <v>2.4300000000000002E-2</v>
      </c>
      <c r="D454" s="272">
        <v>2275485.88</v>
      </c>
      <c r="E454" s="272">
        <v>2280744.0099999998</v>
      </c>
      <c r="F454" s="272">
        <v>2451829.17</v>
      </c>
      <c r="G454" s="272">
        <v>2619679.2599999998</v>
      </c>
      <c r="H454" s="272">
        <v>2621965.9300000002</v>
      </c>
      <c r="I454" s="272">
        <v>2614435.34</v>
      </c>
      <c r="J454" s="272">
        <v>2606359.7800000003</v>
      </c>
      <c r="K454" s="272">
        <v>2636885.0700000003</v>
      </c>
      <c r="L454" s="272">
        <v>2667698.6500000004</v>
      </c>
      <c r="M454" s="272">
        <v>2667698.6500000004</v>
      </c>
      <c r="N454" s="272">
        <v>2667698.6500000004</v>
      </c>
      <c r="O454" s="272">
        <v>2667698.6500000004</v>
      </c>
      <c r="P454" s="272">
        <f t="shared" ref="P454:P510" si="138">SUM(D454:O454)</f>
        <v>30778179.039999999</v>
      </c>
      <c r="Q454" s="272">
        <v>2667698.6500000004</v>
      </c>
      <c r="R454" s="272">
        <v>2667698.6500000004</v>
      </c>
      <c r="S454" s="272">
        <v>2667698.6500000004</v>
      </c>
      <c r="T454" s="272">
        <v>2667698.6500000004</v>
      </c>
      <c r="U454" s="272">
        <v>2667698.6500000004</v>
      </c>
      <c r="V454" s="272">
        <v>2667698.6500000004</v>
      </c>
      <c r="W454" s="272">
        <v>2667698.6500000004</v>
      </c>
      <c r="X454" s="272">
        <v>2667698.6500000004</v>
      </c>
      <c r="Y454" s="272">
        <v>2667698.6500000004</v>
      </c>
      <c r="Z454" s="272">
        <v>2667698.6500000004</v>
      </c>
      <c r="AA454" s="272">
        <v>2667698.6500000004</v>
      </c>
      <c r="AB454" s="272">
        <v>2667698.6500000004</v>
      </c>
      <c r="AC454" s="272">
        <v>2667698.6500000004</v>
      </c>
      <c r="AD454" s="272">
        <v>2667698.6500000004</v>
      </c>
      <c r="AE454" s="272">
        <v>2667698.6500000004</v>
      </c>
      <c r="AF454" s="272">
        <v>2667698.6500000004</v>
      </c>
      <c r="AG454" s="170">
        <f t="shared" ref="AG454:AG510" si="139">SUM(U454:AF454)</f>
        <v>32012383.799999997</v>
      </c>
      <c r="AI454" s="284">
        <f t="shared" si="136"/>
        <v>4607.8599999999997</v>
      </c>
      <c r="AJ454" s="284">
        <f t="shared" si="136"/>
        <v>4618.51</v>
      </c>
      <c r="AK454" s="284">
        <f t="shared" si="136"/>
        <v>4964.95</v>
      </c>
      <c r="AL454" s="284">
        <f t="shared" si="135"/>
        <v>5304.85</v>
      </c>
      <c r="AM454" s="284">
        <f t="shared" si="135"/>
        <v>5309.48</v>
      </c>
      <c r="AN454" s="284">
        <f t="shared" si="135"/>
        <v>5294.23</v>
      </c>
      <c r="AO454" s="284">
        <f t="shared" si="135"/>
        <v>5277.88</v>
      </c>
      <c r="AP454" s="284">
        <f t="shared" si="135"/>
        <v>5339.69</v>
      </c>
      <c r="AQ454" s="284">
        <f t="shared" si="135"/>
        <v>5402.09</v>
      </c>
      <c r="AR454" s="284">
        <f t="shared" si="137"/>
        <v>5402.09</v>
      </c>
      <c r="AS454" s="284">
        <f t="shared" si="137"/>
        <v>5402.09</v>
      </c>
      <c r="AT454" s="284">
        <f t="shared" si="137"/>
        <v>5402.09</v>
      </c>
      <c r="AU454" s="280">
        <f t="shared" ref="AU454:AU505" si="140">SUM(AI454:AT454)</f>
        <v>62325.809999999983</v>
      </c>
      <c r="AV454" s="280">
        <f t="shared" si="132"/>
        <v>5402.09</v>
      </c>
      <c r="AW454" s="280">
        <f t="shared" si="132"/>
        <v>5402.09</v>
      </c>
      <c r="AX454" s="280">
        <f t="shared" si="132"/>
        <v>5402.09</v>
      </c>
      <c r="AY454" s="280">
        <f t="shared" si="132"/>
        <v>5402.09</v>
      </c>
      <c r="AZ454" s="280">
        <f t="shared" si="131"/>
        <v>5402.09</v>
      </c>
      <c r="BA454" s="280">
        <f t="shared" si="131"/>
        <v>5402.09</v>
      </c>
      <c r="BB454" s="280">
        <f t="shared" si="131"/>
        <v>5402.09</v>
      </c>
      <c r="BC454" s="280">
        <f t="shared" si="130"/>
        <v>5402.09</v>
      </c>
      <c r="BD454" s="280">
        <f t="shared" si="130"/>
        <v>5402.09</v>
      </c>
      <c r="BE454" s="280">
        <f t="shared" si="130"/>
        <v>5402.09</v>
      </c>
      <c r="BF454" s="280">
        <f t="shared" si="130"/>
        <v>5402.09</v>
      </c>
      <c r="BG454" s="280">
        <f t="shared" si="130"/>
        <v>5402.09</v>
      </c>
      <c r="BH454" s="280">
        <f t="shared" si="130"/>
        <v>5402.09</v>
      </c>
      <c r="BI454" s="280">
        <f t="shared" si="134"/>
        <v>5402.09</v>
      </c>
      <c r="BJ454" s="280">
        <f t="shared" si="134"/>
        <v>5402.09</v>
      </c>
      <c r="BK454" s="280">
        <f t="shared" si="134"/>
        <v>5402.09</v>
      </c>
      <c r="BL454" s="284">
        <f t="shared" si="133"/>
        <v>64825.079999999987</v>
      </c>
    </row>
    <row r="455" spans="1:64" x14ac:dyDescent="0.25">
      <c r="A455" s="268" t="s">
        <v>448</v>
      </c>
      <c r="B455" s="175">
        <v>1.43E-2</v>
      </c>
      <c r="C455" s="175">
        <v>1.43E-2</v>
      </c>
      <c r="D455" s="272">
        <v>28493.37</v>
      </c>
      <c r="E455" s="272">
        <v>28493.37</v>
      </c>
      <c r="F455" s="272">
        <v>28493.37</v>
      </c>
      <c r="G455" s="272">
        <v>28493.37</v>
      </c>
      <c r="H455" s="272">
        <v>28493.37</v>
      </c>
      <c r="I455" s="272">
        <v>28493.37</v>
      </c>
      <c r="J455" s="272">
        <v>28493.37</v>
      </c>
      <c r="K455" s="272">
        <v>28493.37</v>
      </c>
      <c r="L455" s="272">
        <v>28493.37</v>
      </c>
      <c r="M455" s="272">
        <v>28493.37</v>
      </c>
      <c r="N455" s="272">
        <v>28493.37</v>
      </c>
      <c r="O455" s="272">
        <v>28493.37</v>
      </c>
      <c r="P455" s="272">
        <f t="shared" si="138"/>
        <v>341920.44</v>
      </c>
      <c r="Q455" s="272">
        <v>28493.37</v>
      </c>
      <c r="R455" s="272">
        <v>28493.37</v>
      </c>
      <c r="S455" s="272">
        <v>28493.37</v>
      </c>
      <c r="T455" s="272">
        <v>28493.37</v>
      </c>
      <c r="U455" s="272">
        <v>28493.37</v>
      </c>
      <c r="V455" s="272">
        <v>28493.37</v>
      </c>
      <c r="W455" s="272">
        <v>28493.37</v>
      </c>
      <c r="X455" s="272">
        <v>28493.37</v>
      </c>
      <c r="Y455" s="272">
        <v>28493.37</v>
      </c>
      <c r="Z455" s="272">
        <v>28493.37</v>
      </c>
      <c r="AA455" s="272">
        <v>28493.37</v>
      </c>
      <c r="AB455" s="272">
        <v>28493.37</v>
      </c>
      <c r="AC455" s="272">
        <v>28493.37</v>
      </c>
      <c r="AD455" s="272">
        <v>28493.37</v>
      </c>
      <c r="AE455" s="272">
        <v>28493.37</v>
      </c>
      <c r="AF455" s="272">
        <v>28493.37</v>
      </c>
      <c r="AG455" s="170">
        <f t="shared" si="139"/>
        <v>341920.44</v>
      </c>
      <c r="AI455" s="284">
        <f t="shared" si="136"/>
        <v>33.950000000000003</v>
      </c>
      <c r="AJ455" s="284">
        <f t="shared" si="136"/>
        <v>33.950000000000003</v>
      </c>
      <c r="AK455" s="284">
        <f t="shared" si="136"/>
        <v>33.950000000000003</v>
      </c>
      <c r="AL455" s="284">
        <f t="shared" si="135"/>
        <v>33.950000000000003</v>
      </c>
      <c r="AM455" s="284">
        <f t="shared" si="135"/>
        <v>33.950000000000003</v>
      </c>
      <c r="AN455" s="284">
        <f t="shared" si="135"/>
        <v>33.950000000000003</v>
      </c>
      <c r="AO455" s="284">
        <f t="shared" si="135"/>
        <v>33.950000000000003</v>
      </c>
      <c r="AP455" s="284">
        <f t="shared" si="135"/>
        <v>33.950000000000003</v>
      </c>
      <c r="AQ455" s="284">
        <f t="shared" si="135"/>
        <v>33.950000000000003</v>
      </c>
      <c r="AR455" s="284">
        <f t="shared" si="137"/>
        <v>33.950000000000003</v>
      </c>
      <c r="AS455" s="284">
        <f t="shared" si="137"/>
        <v>33.950000000000003</v>
      </c>
      <c r="AT455" s="284">
        <f t="shared" si="137"/>
        <v>33.950000000000003</v>
      </c>
      <c r="AU455" s="280">
        <f t="shared" si="140"/>
        <v>407.39999999999992</v>
      </c>
      <c r="AV455" s="280">
        <f t="shared" si="132"/>
        <v>33.950000000000003</v>
      </c>
      <c r="AW455" s="280">
        <f t="shared" si="132"/>
        <v>33.950000000000003</v>
      </c>
      <c r="AX455" s="280">
        <f t="shared" si="132"/>
        <v>33.950000000000003</v>
      </c>
      <c r="AY455" s="280">
        <f t="shared" si="132"/>
        <v>33.950000000000003</v>
      </c>
      <c r="AZ455" s="280">
        <f t="shared" si="131"/>
        <v>33.950000000000003</v>
      </c>
      <c r="BA455" s="280">
        <f t="shared" si="131"/>
        <v>33.950000000000003</v>
      </c>
      <c r="BB455" s="280">
        <f t="shared" si="131"/>
        <v>33.950000000000003</v>
      </c>
      <c r="BC455" s="280">
        <f t="shared" si="130"/>
        <v>33.950000000000003</v>
      </c>
      <c r="BD455" s="280">
        <f t="shared" si="130"/>
        <v>33.950000000000003</v>
      </c>
      <c r="BE455" s="280">
        <f t="shared" si="130"/>
        <v>33.950000000000003</v>
      </c>
      <c r="BF455" s="280">
        <f t="shared" si="130"/>
        <v>33.950000000000003</v>
      </c>
      <c r="BG455" s="280">
        <f t="shared" si="130"/>
        <v>33.950000000000003</v>
      </c>
      <c r="BH455" s="280">
        <f t="shared" si="130"/>
        <v>33.950000000000003</v>
      </c>
      <c r="BI455" s="280">
        <f t="shared" si="134"/>
        <v>33.950000000000003</v>
      </c>
      <c r="BJ455" s="280">
        <f t="shared" si="134"/>
        <v>33.950000000000003</v>
      </c>
      <c r="BK455" s="280">
        <f t="shared" si="134"/>
        <v>33.950000000000003</v>
      </c>
      <c r="BL455" s="284">
        <f t="shared" si="133"/>
        <v>407.39999999999992</v>
      </c>
    </row>
    <row r="456" spans="1:64" x14ac:dyDescent="0.25">
      <c r="A456" s="268" t="s">
        <v>449</v>
      </c>
      <c r="B456" s="175">
        <v>1.43E-2</v>
      </c>
      <c r="C456" s="175">
        <v>1.43E-2</v>
      </c>
      <c r="D456" s="272">
        <v>12390.23</v>
      </c>
      <c r="E456" s="272">
        <v>12390.23</v>
      </c>
      <c r="F456" s="272">
        <v>12390.23</v>
      </c>
      <c r="G456" s="272">
        <v>12390.23</v>
      </c>
      <c r="H456" s="272">
        <v>12390.23</v>
      </c>
      <c r="I456" s="272">
        <v>12390.23</v>
      </c>
      <c r="J456" s="272">
        <v>12390.23</v>
      </c>
      <c r="K456" s="272">
        <v>12390.23</v>
      </c>
      <c r="L456" s="272">
        <v>12390.23</v>
      </c>
      <c r="M456" s="272">
        <v>12390.23</v>
      </c>
      <c r="N456" s="272">
        <v>12390.23</v>
      </c>
      <c r="O456" s="272">
        <v>12390.23</v>
      </c>
      <c r="P456" s="272">
        <f t="shared" si="138"/>
        <v>148682.75999999998</v>
      </c>
      <c r="Q456" s="272">
        <v>12390.23</v>
      </c>
      <c r="R456" s="272">
        <v>12390.23</v>
      </c>
      <c r="S456" s="272">
        <v>12390.23</v>
      </c>
      <c r="T456" s="272">
        <v>12390.23</v>
      </c>
      <c r="U456" s="272">
        <v>12390.23</v>
      </c>
      <c r="V456" s="272">
        <v>12390.23</v>
      </c>
      <c r="W456" s="272">
        <v>12390.23</v>
      </c>
      <c r="X456" s="272">
        <v>12390.23</v>
      </c>
      <c r="Y456" s="272">
        <v>12390.23</v>
      </c>
      <c r="Z456" s="272">
        <v>12390.23</v>
      </c>
      <c r="AA456" s="272">
        <v>12390.23</v>
      </c>
      <c r="AB456" s="272">
        <v>12390.23</v>
      </c>
      <c r="AC456" s="272">
        <v>12390.23</v>
      </c>
      <c r="AD456" s="272">
        <v>12390.23</v>
      </c>
      <c r="AE456" s="272">
        <v>12390.23</v>
      </c>
      <c r="AF456" s="272">
        <v>12390.23</v>
      </c>
      <c r="AG456" s="170">
        <f t="shared" si="139"/>
        <v>148682.75999999998</v>
      </c>
      <c r="AI456" s="284">
        <f t="shared" si="136"/>
        <v>14.77</v>
      </c>
      <c r="AJ456" s="284">
        <f t="shared" si="136"/>
        <v>14.77</v>
      </c>
      <c r="AK456" s="284">
        <f t="shared" si="136"/>
        <v>14.77</v>
      </c>
      <c r="AL456" s="284">
        <f t="shared" si="135"/>
        <v>14.77</v>
      </c>
      <c r="AM456" s="284">
        <f t="shared" si="135"/>
        <v>14.77</v>
      </c>
      <c r="AN456" s="284">
        <f t="shared" si="135"/>
        <v>14.77</v>
      </c>
      <c r="AO456" s="284">
        <f t="shared" si="135"/>
        <v>14.77</v>
      </c>
      <c r="AP456" s="284">
        <f t="shared" si="135"/>
        <v>14.77</v>
      </c>
      <c r="AQ456" s="284">
        <f t="shared" si="135"/>
        <v>14.77</v>
      </c>
      <c r="AR456" s="284">
        <f t="shared" si="137"/>
        <v>14.77</v>
      </c>
      <c r="AS456" s="284">
        <f t="shared" si="137"/>
        <v>14.77</v>
      </c>
      <c r="AT456" s="284">
        <f t="shared" si="137"/>
        <v>14.77</v>
      </c>
      <c r="AU456" s="280">
        <f t="shared" si="140"/>
        <v>177.24</v>
      </c>
      <c r="AV456" s="280">
        <f t="shared" si="132"/>
        <v>14.77</v>
      </c>
      <c r="AW456" s="280">
        <f t="shared" si="132"/>
        <v>14.77</v>
      </c>
      <c r="AX456" s="280">
        <f t="shared" si="132"/>
        <v>14.77</v>
      </c>
      <c r="AY456" s="280">
        <f t="shared" si="132"/>
        <v>14.77</v>
      </c>
      <c r="AZ456" s="280">
        <f t="shared" si="131"/>
        <v>14.77</v>
      </c>
      <c r="BA456" s="280">
        <f t="shared" si="131"/>
        <v>14.77</v>
      </c>
      <c r="BB456" s="280">
        <f t="shared" si="131"/>
        <v>14.77</v>
      </c>
      <c r="BC456" s="280">
        <f t="shared" si="130"/>
        <v>14.77</v>
      </c>
      <c r="BD456" s="280">
        <f t="shared" si="130"/>
        <v>14.77</v>
      </c>
      <c r="BE456" s="280">
        <f t="shared" si="130"/>
        <v>14.77</v>
      </c>
      <c r="BF456" s="280">
        <f t="shared" si="130"/>
        <v>14.77</v>
      </c>
      <c r="BG456" s="280">
        <f t="shared" si="130"/>
        <v>14.77</v>
      </c>
      <c r="BH456" s="280">
        <f t="shared" si="130"/>
        <v>14.77</v>
      </c>
      <c r="BI456" s="280">
        <f t="shared" si="134"/>
        <v>14.77</v>
      </c>
      <c r="BJ456" s="280">
        <f t="shared" si="134"/>
        <v>14.77</v>
      </c>
      <c r="BK456" s="280">
        <f t="shared" si="134"/>
        <v>14.77</v>
      </c>
      <c r="BL456" s="284">
        <f t="shared" si="133"/>
        <v>177.24</v>
      </c>
    </row>
    <row r="457" spans="1:64" x14ac:dyDescent="0.25">
      <c r="A457" s="268" t="s">
        <v>450</v>
      </c>
      <c r="B457" s="175">
        <v>1.43E-2</v>
      </c>
      <c r="C457" s="175">
        <v>1.43E-2</v>
      </c>
      <c r="D457" s="272">
        <v>0</v>
      </c>
      <c r="E457" s="272">
        <v>0</v>
      </c>
      <c r="F457" s="272">
        <v>0</v>
      </c>
      <c r="G457" s="272">
        <v>0</v>
      </c>
      <c r="H457" s="272">
        <v>0</v>
      </c>
      <c r="I457" s="272">
        <v>0</v>
      </c>
      <c r="J457" s="272">
        <v>0</v>
      </c>
      <c r="K457" s="272">
        <v>0</v>
      </c>
      <c r="L457" s="272">
        <v>0</v>
      </c>
      <c r="M457" s="272">
        <v>0</v>
      </c>
      <c r="N457" s="272">
        <v>0</v>
      </c>
      <c r="O457" s="272">
        <v>0</v>
      </c>
      <c r="P457" s="272">
        <f t="shared" si="138"/>
        <v>0</v>
      </c>
      <c r="Q457" s="272">
        <v>0</v>
      </c>
      <c r="R457" s="272">
        <v>0</v>
      </c>
      <c r="S457" s="272">
        <v>0</v>
      </c>
      <c r="T457" s="272">
        <v>0</v>
      </c>
      <c r="U457" s="272">
        <v>0</v>
      </c>
      <c r="V457" s="272">
        <v>0</v>
      </c>
      <c r="W457" s="272">
        <v>0</v>
      </c>
      <c r="X457" s="272">
        <v>0</v>
      </c>
      <c r="Y457" s="272">
        <v>0</v>
      </c>
      <c r="Z457" s="272">
        <v>0</v>
      </c>
      <c r="AA457" s="272">
        <v>0</v>
      </c>
      <c r="AB457" s="272">
        <v>0</v>
      </c>
      <c r="AC457" s="272">
        <v>0</v>
      </c>
      <c r="AD457" s="272">
        <v>0</v>
      </c>
      <c r="AE457" s="272">
        <v>0</v>
      </c>
      <c r="AF457" s="272">
        <v>0</v>
      </c>
      <c r="AG457" s="170">
        <f t="shared" si="139"/>
        <v>0</v>
      </c>
      <c r="AI457" s="284">
        <f t="shared" si="136"/>
        <v>0</v>
      </c>
      <c r="AJ457" s="284">
        <f t="shared" si="136"/>
        <v>0</v>
      </c>
      <c r="AK457" s="284">
        <f t="shared" si="136"/>
        <v>0</v>
      </c>
      <c r="AL457" s="284">
        <f t="shared" si="135"/>
        <v>0</v>
      </c>
      <c r="AM457" s="284">
        <f t="shared" si="135"/>
        <v>0</v>
      </c>
      <c r="AN457" s="284">
        <f t="shared" si="135"/>
        <v>0</v>
      </c>
      <c r="AO457" s="284">
        <f t="shared" si="135"/>
        <v>0</v>
      </c>
      <c r="AP457" s="284">
        <f t="shared" si="135"/>
        <v>0</v>
      </c>
      <c r="AQ457" s="284">
        <f t="shared" si="135"/>
        <v>0</v>
      </c>
      <c r="AR457" s="284">
        <f t="shared" si="137"/>
        <v>0</v>
      </c>
      <c r="AS457" s="284">
        <f t="shared" si="137"/>
        <v>0</v>
      </c>
      <c r="AT457" s="284">
        <f t="shared" si="137"/>
        <v>0</v>
      </c>
      <c r="AU457" s="280">
        <f t="shared" si="140"/>
        <v>0</v>
      </c>
      <c r="AV457" s="280">
        <f t="shared" si="132"/>
        <v>0</v>
      </c>
      <c r="AW457" s="280">
        <f t="shared" si="132"/>
        <v>0</v>
      </c>
      <c r="AX457" s="280">
        <f t="shared" si="132"/>
        <v>0</v>
      </c>
      <c r="AY457" s="280">
        <f t="shared" si="132"/>
        <v>0</v>
      </c>
      <c r="AZ457" s="280">
        <f t="shared" si="131"/>
        <v>0</v>
      </c>
      <c r="BA457" s="280">
        <f t="shared" si="131"/>
        <v>0</v>
      </c>
      <c r="BB457" s="280">
        <f t="shared" si="131"/>
        <v>0</v>
      </c>
      <c r="BC457" s="280">
        <f t="shared" si="130"/>
        <v>0</v>
      </c>
      <c r="BD457" s="280">
        <f t="shared" si="130"/>
        <v>0</v>
      </c>
      <c r="BE457" s="280">
        <f t="shared" si="130"/>
        <v>0</v>
      </c>
      <c r="BF457" s="280">
        <f t="shared" si="130"/>
        <v>0</v>
      </c>
      <c r="BG457" s="280">
        <f t="shared" si="130"/>
        <v>0</v>
      </c>
      <c r="BH457" s="280">
        <f t="shared" si="130"/>
        <v>0</v>
      </c>
      <c r="BI457" s="280">
        <f t="shared" si="134"/>
        <v>0</v>
      </c>
      <c r="BJ457" s="280">
        <f t="shared" si="134"/>
        <v>0</v>
      </c>
      <c r="BK457" s="280">
        <f t="shared" si="134"/>
        <v>0</v>
      </c>
      <c r="BL457" s="284">
        <f t="shared" si="133"/>
        <v>0</v>
      </c>
    </row>
    <row r="458" spans="1:64" x14ac:dyDescent="0.25">
      <c r="A458" s="268" t="s">
        <v>696</v>
      </c>
      <c r="B458" s="175">
        <v>1.43E-2</v>
      </c>
      <c r="C458" s="175">
        <v>1.43E-2</v>
      </c>
      <c r="D458" s="272">
        <v>0</v>
      </c>
      <c r="E458" s="272">
        <v>0</v>
      </c>
      <c r="F458" s="272">
        <v>0</v>
      </c>
      <c r="G458" s="272">
        <v>0</v>
      </c>
      <c r="H458" s="272">
        <v>0</v>
      </c>
      <c r="I458" s="272">
        <v>0</v>
      </c>
      <c r="J458" s="272">
        <v>0</v>
      </c>
      <c r="K458" s="272">
        <v>0</v>
      </c>
      <c r="L458" s="272">
        <v>0</v>
      </c>
      <c r="M458" s="272">
        <v>0</v>
      </c>
      <c r="N458" s="272">
        <v>0</v>
      </c>
      <c r="O458" s="272">
        <v>0</v>
      </c>
      <c r="P458" s="272">
        <f t="shared" si="138"/>
        <v>0</v>
      </c>
      <c r="Q458" s="272">
        <v>0</v>
      </c>
      <c r="R458" s="272">
        <v>0</v>
      </c>
      <c r="S458" s="272">
        <v>0</v>
      </c>
      <c r="T458" s="272">
        <v>0</v>
      </c>
      <c r="U458" s="272">
        <v>0</v>
      </c>
      <c r="V458" s="272">
        <v>0</v>
      </c>
      <c r="W458" s="272">
        <v>0</v>
      </c>
      <c r="X458" s="272">
        <v>0</v>
      </c>
      <c r="Y458" s="272">
        <v>0</v>
      </c>
      <c r="Z458" s="272">
        <v>0</v>
      </c>
      <c r="AA458" s="272">
        <v>0</v>
      </c>
      <c r="AB458" s="272">
        <v>0</v>
      </c>
      <c r="AC458" s="272">
        <v>0</v>
      </c>
      <c r="AD458" s="272">
        <v>0</v>
      </c>
      <c r="AE458" s="272">
        <v>0</v>
      </c>
      <c r="AF458" s="272">
        <v>0</v>
      </c>
      <c r="AG458" s="170">
        <f t="shared" si="139"/>
        <v>0</v>
      </c>
      <c r="AI458" s="284">
        <f t="shared" si="136"/>
        <v>0</v>
      </c>
      <c r="AJ458" s="284">
        <f t="shared" si="136"/>
        <v>0</v>
      </c>
      <c r="AK458" s="284">
        <f t="shared" si="136"/>
        <v>0</v>
      </c>
      <c r="AL458" s="284">
        <f t="shared" si="135"/>
        <v>0</v>
      </c>
      <c r="AM458" s="284">
        <f t="shared" si="135"/>
        <v>0</v>
      </c>
      <c r="AN458" s="284">
        <f t="shared" si="135"/>
        <v>0</v>
      </c>
      <c r="AO458" s="284">
        <f t="shared" si="135"/>
        <v>0</v>
      </c>
      <c r="AP458" s="284">
        <f t="shared" si="135"/>
        <v>0</v>
      </c>
      <c r="AQ458" s="284">
        <f t="shared" si="135"/>
        <v>0</v>
      </c>
      <c r="AR458" s="284">
        <f t="shared" si="137"/>
        <v>0</v>
      </c>
      <c r="AS458" s="284">
        <f t="shared" si="137"/>
        <v>0</v>
      </c>
      <c r="AT458" s="284">
        <f t="shared" si="137"/>
        <v>0</v>
      </c>
      <c r="AU458" s="280">
        <f t="shared" si="140"/>
        <v>0</v>
      </c>
      <c r="AV458" s="280">
        <f t="shared" si="132"/>
        <v>0</v>
      </c>
      <c r="AW458" s="280">
        <f t="shared" si="132"/>
        <v>0</v>
      </c>
      <c r="AX458" s="280">
        <f t="shared" si="132"/>
        <v>0</v>
      </c>
      <c r="AY458" s="280">
        <f t="shared" si="132"/>
        <v>0</v>
      </c>
      <c r="AZ458" s="280">
        <f t="shared" si="131"/>
        <v>0</v>
      </c>
      <c r="BA458" s="280">
        <f t="shared" si="131"/>
        <v>0</v>
      </c>
      <c r="BB458" s="280">
        <f t="shared" si="131"/>
        <v>0</v>
      </c>
      <c r="BC458" s="280">
        <f t="shared" si="130"/>
        <v>0</v>
      </c>
      <c r="BD458" s="280">
        <f t="shared" si="130"/>
        <v>0</v>
      </c>
      <c r="BE458" s="280">
        <f t="shared" si="130"/>
        <v>0</v>
      </c>
      <c r="BF458" s="280">
        <f t="shared" si="130"/>
        <v>0</v>
      </c>
      <c r="BG458" s="280">
        <f t="shared" si="130"/>
        <v>0</v>
      </c>
      <c r="BH458" s="280">
        <f t="shared" si="130"/>
        <v>0</v>
      </c>
      <c r="BI458" s="280">
        <f t="shared" si="134"/>
        <v>0</v>
      </c>
      <c r="BJ458" s="280">
        <f t="shared" si="134"/>
        <v>0</v>
      </c>
      <c r="BK458" s="280">
        <f t="shared" si="134"/>
        <v>0</v>
      </c>
      <c r="BL458" s="284">
        <f t="shared" si="133"/>
        <v>0</v>
      </c>
    </row>
    <row r="459" spans="1:64" x14ac:dyDescent="0.25">
      <c r="A459" s="268" t="s">
        <v>697</v>
      </c>
      <c r="B459" s="175">
        <v>1.43E-2</v>
      </c>
      <c r="C459" s="175">
        <v>1.43E-2</v>
      </c>
      <c r="D459" s="272">
        <v>0</v>
      </c>
      <c r="E459" s="272">
        <v>0</v>
      </c>
      <c r="F459" s="272">
        <v>0</v>
      </c>
      <c r="G459" s="272">
        <v>0</v>
      </c>
      <c r="H459" s="272">
        <v>0</v>
      </c>
      <c r="I459" s="272">
        <v>0</v>
      </c>
      <c r="J459" s="272">
        <v>0</v>
      </c>
      <c r="K459" s="272">
        <v>0</v>
      </c>
      <c r="L459" s="272">
        <v>0</v>
      </c>
      <c r="M459" s="272">
        <v>0</v>
      </c>
      <c r="N459" s="272">
        <v>0</v>
      </c>
      <c r="O459" s="272">
        <v>0</v>
      </c>
      <c r="P459" s="272">
        <f t="shared" si="138"/>
        <v>0</v>
      </c>
      <c r="Q459" s="272">
        <v>0</v>
      </c>
      <c r="R459" s="272">
        <v>0</v>
      </c>
      <c r="S459" s="272">
        <v>0</v>
      </c>
      <c r="T459" s="272">
        <v>0</v>
      </c>
      <c r="U459" s="272">
        <v>0</v>
      </c>
      <c r="V459" s="272">
        <v>0</v>
      </c>
      <c r="W459" s="272">
        <v>0</v>
      </c>
      <c r="X459" s="272">
        <v>0</v>
      </c>
      <c r="Y459" s="272">
        <v>0</v>
      </c>
      <c r="Z459" s="272">
        <v>0</v>
      </c>
      <c r="AA459" s="272">
        <v>0</v>
      </c>
      <c r="AB459" s="272">
        <v>0</v>
      </c>
      <c r="AC459" s="272">
        <v>0</v>
      </c>
      <c r="AD459" s="272">
        <v>0</v>
      </c>
      <c r="AE459" s="272">
        <v>0</v>
      </c>
      <c r="AF459" s="272">
        <v>0</v>
      </c>
      <c r="AG459" s="170">
        <f t="shared" si="139"/>
        <v>0</v>
      </c>
      <c r="AI459" s="284">
        <f t="shared" si="136"/>
        <v>0</v>
      </c>
      <c r="AJ459" s="284">
        <f t="shared" si="136"/>
        <v>0</v>
      </c>
      <c r="AK459" s="284">
        <f t="shared" si="136"/>
        <v>0</v>
      </c>
      <c r="AL459" s="284">
        <f t="shared" si="135"/>
        <v>0</v>
      </c>
      <c r="AM459" s="284">
        <f t="shared" si="135"/>
        <v>0</v>
      </c>
      <c r="AN459" s="284">
        <f t="shared" si="135"/>
        <v>0</v>
      </c>
      <c r="AO459" s="284">
        <f t="shared" si="135"/>
        <v>0</v>
      </c>
      <c r="AP459" s="284">
        <f t="shared" si="135"/>
        <v>0</v>
      </c>
      <c r="AQ459" s="284">
        <f t="shared" si="135"/>
        <v>0</v>
      </c>
      <c r="AR459" s="284">
        <f t="shared" si="137"/>
        <v>0</v>
      </c>
      <c r="AS459" s="284">
        <f t="shared" si="137"/>
        <v>0</v>
      </c>
      <c r="AT459" s="284">
        <f t="shared" si="137"/>
        <v>0</v>
      </c>
      <c r="AU459" s="280">
        <f t="shared" si="140"/>
        <v>0</v>
      </c>
      <c r="AV459" s="280">
        <f t="shared" si="132"/>
        <v>0</v>
      </c>
      <c r="AW459" s="280">
        <f t="shared" si="132"/>
        <v>0</v>
      </c>
      <c r="AX459" s="280">
        <f t="shared" si="132"/>
        <v>0</v>
      </c>
      <c r="AY459" s="280">
        <f t="shared" si="132"/>
        <v>0</v>
      </c>
      <c r="AZ459" s="280">
        <f t="shared" si="131"/>
        <v>0</v>
      </c>
      <c r="BA459" s="280">
        <f t="shared" si="131"/>
        <v>0</v>
      </c>
      <c r="BB459" s="280">
        <f t="shared" si="131"/>
        <v>0</v>
      </c>
      <c r="BC459" s="280">
        <f t="shared" si="130"/>
        <v>0</v>
      </c>
      <c r="BD459" s="280">
        <f t="shared" si="130"/>
        <v>0</v>
      </c>
      <c r="BE459" s="280">
        <f t="shared" si="130"/>
        <v>0</v>
      </c>
      <c r="BF459" s="280">
        <f t="shared" si="130"/>
        <v>0</v>
      </c>
      <c r="BG459" s="280">
        <f t="shared" si="130"/>
        <v>0</v>
      </c>
      <c r="BH459" s="280">
        <f t="shared" si="130"/>
        <v>0</v>
      </c>
      <c r="BI459" s="280">
        <f t="shared" si="134"/>
        <v>0</v>
      </c>
      <c r="BJ459" s="280">
        <f t="shared" si="134"/>
        <v>0</v>
      </c>
      <c r="BK459" s="280">
        <f t="shared" si="134"/>
        <v>0</v>
      </c>
      <c r="BL459" s="284">
        <f t="shared" si="133"/>
        <v>0</v>
      </c>
    </row>
    <row r="460" spans="1:64" x14ac:dyDescent="0.25">
      <c r="A460" s="268" t="s">
        <v>698</v>
      </c>
      <c r="B460" s="175">
        <v>1.43E-2</v>
      </c>
      <c r="C460" s="175">
        <v>1.43E-2</v>
      </c>
      <c r="D460" s="272">
        <v>0</v>
      </c>
      <c r="E460" s="272">
        <v>0</v>
      </c>
      <c r="F460" s="272">
        <v>0</v>
      </c>
      <c r="G460" s="272">
        <v>0</v>
      </c>
      <c r="H460" s="272">
        <v>0</v>
      </c>
      <c r="I460" s="272">
        <v>0</v>
      </c>
      <c r="J460" s="272">
        <v>0</v>
      </c>
      <c r="K460" s="272">
        <v>0</v>
      </c>
      <c r="L460" s="272">
        <v>0</v>
      </c>
      <c r="M460" s="272">
        <v>0</v>
      </c>
      <c r="N460" s="272">
        <v>0</v>
      </c>
      <c r="O460" s="272">
        <v>0</v>
      </c>
      <c r="P460" s="272">
        <f t="shared" si="138"/>
        <v>0</v>
      </c>
      <c r="Q460" s="272">
        <v>0</v>
      </c>
      <c r="R460" s="272">
        <v>0</v>
      </c>
      <c r="S460" s="272">
        <v>0</v>
      </c>
      <c r="T460" s="272">
        <v>0</v>
      </c>
      <c r="U460" s="272">
        <v>0</v>
      </c>
      <c r="V460" s="272">
        <v>0</v>
      </c>
      <c r="W460" s="272">
        <v>0</v>
      </c>
      <c r="X460" s="272">
        <v>0</v>
      </c>
      <c r="Y460" s="272">
        <v>0</v>
      </c>
      <c r="Z460" s="272">
        <v>0</v>
      </c>
      <c r="AA460" s="272">
        <v>0</v>
      </c>
      <c r="AB460" s="272">
        <v>0</v>
      </c>
      <c r="AC460" s="272">
        <v>0</v>
      </c>
      <c r="AD460" s="272">
        <v>0</v>
      </c>
      <c r="AE460" s="272">
        <v>0</v>
      </c>
      <c r="AF460" s="272">
        <v>0</v>
      </c>
      <c r="AG460" s="170">
        <f t="shared" si="139"/>
        <v>0</v>
      </c>
      <c r="AI460" s="284">
        <f t="shared" si="136"/>
        <v>0</v>
      </c>
      <c r="AJ460" s="284">
        <f t="shared" si="136"/>
        <v>0</v>
      </c>
      <c r="AK460" s="284">
        <f t="shared" si="136"/>
        <v>0</v>
      </c>
      <c r="AL460" s="284">
        <f t="shared" si="135"/>
        <v>0</v>
      </c>
      <c r="AM460" s="284">
        <f t="shared" si="135"/>
        <v>0</v>
      </c>
      <c r="AN460" s="284">
        <f t="shared" si="135"/>
        <v>0</v>
      </c>
      <c r="AO460" s="284">
        <f t="shared" si="135"/>
        <v>0</v>
      </c>
      <c r="AP460" s="284">
        <f t="shared" si="135"/>
        <v>0</v>
      </c>
      <c r="AQ460" s="284">
        <f t="shared" si="135"/>
        <v>0</v>
      </c>
      <c r="AR460" s="284">
        <f t="shared" si="137"/>
        <v>0</v>
      </c>
      <c r="AS460" s="284">
        <f t="shared" si="137"/>
        <v>0</v>
      </c>
      <c r="AT460" s="284">
        <f t="shared" si="137"/>
        <v>0</v>
      </c>
      <c r="AU460" s="280">
        <f t="shared" si="140"/>
        <v>0</v>
      </c>
      <c r="AV460" s="280">
        <f t="shared" si="132"/>
        <v>0</v>
      </c>
      <c r="AW460" s="280">
        <f t="shared" si="132"/>
        <v>0</v>
      </c>
      <c r="AX460" s="280">
        <f t="shared" si="132"/>
        <v>0</v>
      </c>
      <c r="AY460" s="280">
        <f t="shared" si="132"/>
        <v>0</v>
      </c>
      <c r="AZ460" s="280">
        <f t="shared" si="131"/>
        <v>0</v>
      </c>
      <c r="BA460" s="280">
        <f t="shared" si="131"/>
        <v>0</v>
      </c>
      <c r="BB460" s="280">
        <f t="shared" si="131"/>
        <v>0</v>
      </c>
      <c r="BC460" s="280">
        <f t="shared" si="130"/>
        <v>0</v>
      </c>
      <c r="BD460" s="280">
        <f t="shared" si="130"/>
        <v>0</v>
      </c>
      <c r="BE460" s="280">
        <f t="shared" si="130"/>
        <v>0</v>
      </c>
      <c r="BF460" s="280">
        <f t="shared" si="130"/>
        <v>0</v>
      </c>
      <c r="BG460" s="280">
        <f t="shared" si="130"/>
        <v>0</v>
      </c>
      <c r="BH460" s="280">
        <f t="shared" si="130"/>
        <v>0</v>
      </c>
      <c r="BI460" s="280">
        <f t="shared" si="134"/>
        <v>0</v>
      </c>
      <c r="BJ460" s="280">
        <f t="shared" si="134"/>
        <v>0</v>
      </c>
      <c r="BK460" s="280">
        <f t="shared" si="134"/>
        <v>0</v>
      </c>
      <c r="BL460" s="284">
        <f t="shared" si="133"/>
        <v>0</v>
      </c>
    </row>
    <row r="461" spans="1:64" x14ac:dyDescent="0.25">
      <c r="A461" s="268" t="s">
        <v>451</v>
      </c>
      <c r="B461" s="175">
        <v>1.43E-2</v>
      </c>
      <c r="C461" s="175">
        <v>1.43E-2</v>
      </c>
      <c r="D461" s="272">
        <v>0</v>
      </c>
      <c r="E461" s="272">
        <v>0</v>
      </c>
      <c r="F461" s="272">
        <v>0</v>
      </c>
      <c r="G461" s="272">
        <v>0</v>
      </c>
      <c r="H461" s="272">
        <v>0</v>
      </c>
      <c r="I461" s="272">
        <v>0</v>
      </c>
      <c r="J461" s="272">
        <v>0</v>
      </c>
      <c r="K461" s="272">
        <v>0</v>
      </c>
      <c r="L461" s="272">
        <v>0</v>
      </c>
      <c r="M461" s="272">
        <v>0</v>
      </c>
      <c r="N461" s="272">
        <v>0</v>
      </c>
      <c r="O461" s="272">
        <v>0</v>
      </c>
      <c r="P461" s="272">
        <f t="shared" si="138"/>
        <v>0</v>
      </c>
      <c r="Q461" s="272">
        <v>0</v>
      </c>
      <c r="R461" s="272">
        <v>0</v>
      </c>
      <c r="S461" s="272">
        <v>0</v>
      </c>
      <c r="T461" s="272">
        <v>0</v>
      </c>
      <c r="U461" s="272">
        <v>0</v>
      </c>
      <c r="V461" s="272">
        <v>0</v>
      </c>
      <c r="W461" s="272">
        <v>0</v>
      </c>
      <c r="X461" s="272">
        <v>0</v>
      </c>
      <c r="Y461" s="272">
        <v>0</v>
      </c>
      <c r="Z461" s="272">
        <v>0</v>
      </c>
      <c r="AA461" s="272">
        <v>0</v>
      </c>
      <c r="AB461" s="272">
        <v>0</v>
      </c>
      <c r="AC461" s="272">
        <v>0</v>
      </c>
      <c r="AD461" s="272">
        <v>0</v>
      </c>
      <c r="AE461" s="272">
        <v>0</v>
      </c>
      <c r="AF461" s="272">
        <v>0</v>
      </c>
      <c r="AG461" s="170">
        <f t="shared" si="139"/>
        <v>0</v>
      </c>
      <c r="AI461" s="284">
        <f t="shared" si="136"/>
        <v>0</v>
      </c>
      <c r="AJ461" s="284">
        <f t="shared" si="136"/>
        <v>0</v>
      </c>
      <c r="AK461" s="284">
        <f t="shared" si="136"/>
        <v>0</v>
      </c>
      <c r="AL461" s="284">
        <f t="shared" si="135"/>
        <v>0</v>
      </c>
      <c r="AM461" s="284">
        <f t="shared" si="135"/>
        <v>0</v>
      </c>
      <c r="AN461" s="284">
        <f t="shared" si="135"/>
        <v>0</v>
      </c>
      <c r="AO461" s="284">
        <f t="shared" si="135"/>
        <v>0</v>
      </c>
      <c r="AP461" s="284">
        <f t="shared" si="135"/>
        <v>0</v>
      </c>
      <c r="AQ461" s="284">
        <f t="shared" si="135"/>
        <v>0</v>
      </c>
      <c r="AR461" s="284">
        <f t="shared" si="137"/>
        <v>0</v>
      </c>
      <c r="AS461" s="284">
        <f t="shared" si="137"/>
        <v>0</v>
      </c>
      <c r="AT461" s="284">
        <f t="shared" si="137"/>
        <v>0</v>
      </c>
      <c r="AU461" s="280">
        <f t="shared" si="140"/>
        <v>0</v>
      </c>
      <c r="AV461" s="280">
        <f t="shared" si="132"/>
        <v>0</v>
      </c>
      <c r="AW461" s="280">
        <f t="shared" si="132"/>
        <v>0</v>
      </c>
      <c r="AX461" s="280">
        <f t="shared" si="132"/>
        <v>0</v>
      </c>
      <c r="AY461" s="280">
        <f t="shared" si="132"/>
        <v>0</v>
      </c>
      <c r="AZ461" s="280">
        <f t="shared" si="131"/>
        <v>0</v>
      </c>
      <c r="BA461" s="280">
        <f t="shared" si="131"/>
        <v>0</v>
      </c>
      <c r="BB461" s="280">
        <f t="shared" si="131"/>
        <v>0</v>
      </c>
      <c r="BC461" s="280">
        <f t="shared" si="130"/>
        <v>0</v>
      </c>
      <c r="BD461" s="280">
        <f t="shared" si="130"/>
        <v>0</v>
      </c>
      <c r="BE461" s="280">
        <f t="shared" si="130"/>
        <v>0</v>
      </c>
      <c r="BF461" s="280">
        <f t="shared" si="130"/>
        <v>0</v>
      </c>
      <c r="BG461" s="280">
        <f t="shared" si="130"/>
        <v>0</v>
      </c>
      <c r="BH461" s="280">
        <f t="shared" si="130"/>
        <v>0</v>
      </c>
      <c r="BI461" s="280">
        <f t="shared" si="134"/>
        <v>0</v>
      </c>
      <c r="BJ461" s="280">
        <f t="shared" si="134"/>
        <v>0</v>
      </c>
      <c r="BK461" s="280">
        <f t="shared" si="134"/>
        <v>0</v>
      </c>
      <c r="BL461" s="284">
        <f t="shared" si="133"/>
        <v>0</v>
      </c>
    </row>
    <row r="462" spans="1:64" x14ac:dyDescent="0.25">
      <c r="A462" s="268" t="s">
        <v>452</v>
      </c>
      <c r="B462" s="175">
        <v>1.43E-2</v>
      </c>
      <c r="C462" s="175">
        <v>1.43E-2</v>
      </c>
      <c r="D462" s="272">
        <v>19578.8</v>
      </c>
      <c r="E462" s="272">
        <v>19578.8</v>
      </c>
      <c r="F462" s="272">
        <v>19578.8</v>
      </c>
      <c r="G462" s="272">
        <v>19578.8</v>
      </c>
      <c r="H462" s="272">
        <v>19578.8</v>
      </c>
      <c r="I462" s="272">
        <v>19578.8</v>
      </c>
      <c r="J462" s="272">
        <v>19578.8</v>
      </c>
      <c r="K462" s="272">
        <v>19578.8</v>
      </c>
      <c r="L462" s="272">
        <v>19578.8</v>
      </c>
      <c r="M462" s="272">
        <v>19578.8</v>
      </c>
      <c r="N462" s="272">
        <v>19578.8</v>
      </c>
      <c r="O462" s="272">
        <v>19578.8</v>
      </c>
      <c r="P462" s="272">
        <f t="shared" si="138"/>
        <v>234945.59999999995</v>
      </c>
      <c r="Q462" s="272">
        <v>19578.8</v>
      </c>
      <c r="R462" s="272">
        <v>19578.8</v>
      </c>
      <c r="S462" s="272">
        <v>19578.8</v>
      </c>
      <c r="T462" s="272">
        <v>19578.8</v>
      </c>
      <c r="U462" s="272">
        <v>19578.8</v>
      </c>
      <c r="V462" s="272">
        <v>19578.8</v>
      </c>
      <c r="W462" s="272">
        <v>19578.8</v>
      </c>
      <c r="X462" s="272">
        <v>19578.8</v>
      </c>
      <c r="Y462" s="272">
        <v>19578.8</v>
      </c>
      <c r="Z462" s="272">
        <v>19578.8</v>
      </c>
      <c r="AA462" s="272">
        <v>19578.8</v>
      </c>
      <c r="AB462" s="272">
        <v>19578.8</v>
      </c>
      <c r="AC462" s="272">
        <v>19578.8</v>
      </c>
      <c r="AD462" s="272">
        <v>19578.8</v>
      </c>
      <c r="AE462" s="272">
        <v>19578.8</v>
      </c>
      <c r="AF462" s="272">
        <v>19578.8</v>
      </c>
      <c r="AG462" s="170">
        <f t="shared" si="139"/>
        <v>234945.59999999995</v>
      </c>
      <c r="AI462" s="284">
        <f t="shared" si="136"/>
        <v>23.33</v>
      </c>
      <c r="AJ462" s="284">
        <f t="shared" si="136"/>
        <v>23.33</v>
      </c>
      <c r="AK462" s="284">
        <f t="shared" si="136"/>
        <v>23.33</v>
      </c>
      <c r="AL462" s="284">
        <f t="shared" si="135"/>
        <v>23.33</v>
      </c>
      <c r="AM462" s="284">
        <f t="shared" si="135"/>
        <v>23.33</v>
      </c>
      <c r="AN462" s="284">
        <f t="shared" si="135"/>
        <v>23.33</v>
      </c>
      <c r="AO462" s="284">
        <f t="shared" si="135"/>
        <v>23.33</v>
      </c>
      <c r="AP462" s="284">
        <f t="shared" si="135"/>
        <v>23.33</v>
      </c>
      <c r="AQ462" s="284">
        <f t="shared" si="135"/>
        <v>23.33</v>
      </c>
      <c r="AR462" s="284">
        <f t="shared" si="137"/>
        <v>23.33</v>
      </c>
      <c r="AS462" s="284">
        <f t="shared" si="137"/>
        <v>23.33</v>
      </c>
      <c r="AT462" s="284">
        <f t="shared" si="137"/>
        <v>23.33</v>
      </c>
      <c r="AU462" s="280">
        <f t="shared" si="140"/>
        <v>279.95999999999992</v>
      </c>
      <c r="AV462" s="280">
        <f t="shared" si="132"/>
        <v>23.33</v>
      </c>
      <c r="AW462" s="280">
        <f t="shared" si="132"/>
        <v>23.33</v>
      </c>
      <c r="AX462" s="280">
        <f t="shared" si="132"/>
        <v>23.33</v>
      </c>
      <c r="AY462" s="280">
        <f t="shared" si="132"/>
        <v>23.33</v>
      </c>
      <c r="AZ462" s="280">
        <f t="shared" si="131"/>
        <v>23.33</v>
      </c>
      <c r="BA462" s="280">
        <f t="shared" si="131"/>
        <v>23.33</v>
      </c>
      <c r="BB462" s="280">
        <f t="shared" si="131"/>
        <v>23.33</v>
      </c>
      <c r="BC462" s="280">
        <f t="shared" si="130"/>
        <v>23.33</v>
      </c>
      <c r="BD462" s="280">
        <f t="shared" si="130"/>
        <v>23.33</v>
      </c>
      <c r="BE462" s="280">
        <f t="shared" si="130"/>
        <v>23.33</v>
      </c>
      <c r="BF462" s="280">
        <f t="shared" si="130"/>
        <v>23.33</v>
      </c>
      <c r="BG462" s="280">
        <f t="shared" si="130"/>
        <v>23.33</v>
      </c>
      <c r="BH462" s="280">
        <f t="shared" si="130"/>
        <v>23.33</v>
      </c>
      <c r="BI462" s="280">
        <f t="shared" si="134"/>
        <v>23.33</v>
      </c>
      <c r="BJ462" s="280">
        <f t="shared" si="134"/>
        <v>23.33</v>
      </c>
      <c r="BK462" s="280">
        <f t="shared" si="134"/>
        <v>23.33</v>
      </c>
      <c r="BL462" s="284">
        <f t="shared" si="133"/>
        <v>279.95999999999992</v>
      </c>
    </row>
    <row r="463" spans="1:64" x14ac:dyDescent="0.25">
      <c r="A463" s="268" t="s">
        <v>699</v>
      </c>
      <c r="B463" s="175">
        <v>1.43E-2</v>
      </c>
      <c r="C463" s="175">
        <v>1.43E-2</v>
      </c>
      <c r="D463" s="272">
        <v>0</v>
      </c>
      <c r="E463" s="272">
        <v>0</v>
      </c>
      <c r="F463" s="272">
        <v>0</v>
      </c>
      <c r="G463" s="272">
        <v>0</v>
      </c>
      <c r="H463" s="272">
        <v>0</v>
      </c>
      <c r="I463" s="272">
        <v>0</v>
      </c>
      <c r="J463" s="272">
        <v>0</v>
      </c>
      <c r="K463" s="272">
        <v>0</v>
      </c>
      <c r="L463" s="272">
        <v>0</v>
      </c>
      <c r="M463" s="272">
        <v>0</v>
      </c>
      <c r="N463" s="272">
        <v>0</v>
      </c>
      <c r="O463" s="272">
        <v>0</v>
      </c>
      <c r="P463" s="272">
        <f t="shared" si="138"/>
        <v>0</v>
      </c>
      <c r="Q463" s="272">
        <v>0</v>
      </c>
      <c r="R463" s="272">
        <v>0</v>
      </c>
      <c r="S463" s="272">
        <v>0</v>
      </c>
      <c r="T463" s="272">
        <v>0</v>
      </c>
      <c r="U463" s="272">
        <v>0</v>
      </c>
      <c r="V463" s="272">
        <v>0</v>
      </c>
      <c r="W463" s="272">
        <v>0</v>
      </c>
      <c r="X463" s="272">
        <v>0</v>
      </c>
      <c r="Y463" s="272">
        <v>0</v>
      </c>
      <c r="Z463" s="272">
        <v>0</v>
      </c>
      <c r="AA463" s="272">
        <v>0</v>
      </c>
      <c r="AB463" s="272">
        <v>0</v>
      </c>
      <c r="AC463" s="272">
        <v>0</v>
      </c>
      <c r="AD463" s="272">
        <v>0</v>
      </c>
      <c r="AE463" s="272">
        <v>0</v>
      </c>
      <c r="AF463" s="272">
        <v>0</v>
      </c>
      <c r="AG463" s="170">
        <f t="shared" si="139"/>
        <v>0</v>
      </c>
      <c r="AI463" s="284">
        <f t="shared" si="136"/>
        <v>0</v>
      </c>
      <c r="AJ463" s="284">
        <f t="shared" si="136"/>
        <v>0</v>
      </c>
      <c r="AK463" s="284">
        <f t="shared" si="136"/>
        <v>0</v>
      </c>
      <c r="AL463" s="284">
        <f t="shared" si="135"/>
        <v>0</v>
      </c>
      <c r="AM463" s="284">
        <f t="shared" si="135"/>
        <v>0</v>
      </c>
      <c r="AN463" s="284">
        <f t="shared" si="135"/>
        <v>0</v>
      </c>
      <c r="AO463" s="284">
        <f t="shared" si="135"/>
        <v>0</v>
      </c>
      <c r="AP463" s="284">
        <f t="shared" si="135"/>
        <v>0</v>
      </c>
      <c r="AQ463" s="284">
        <f t="shared" si="135"/>
        <v>0</v>
      </c>
      <c r="AR463" s="284">
        <f t="shared" si="137"/>
        <v>0</v>
      </c>
      <c r="AS463" s="284">
        <f t="shared" si="137"/>
        <v>0</v>
      </c>
      <c r="AT463" s="284">
        <f t="shared" si="137"/>
        <v>0</v>
      </c>
      <c r="AU463" s="280">
        <f t="shared" si="140"/>
        <v>0</v>
      </c>
      <c r="AV463" s="280">
        <f t="shared" si="132"/>
        <v>0</v>
      </c>
      <c r="AW463" s="280">
        <f t="shared" si="132"/>
        <v>0</v>
      </c>
      <c r="AX463" s="280">
        <f t="shared" si="132"/>
        <v>0</v>
      </c>
      <c r="AY463" s="280">
        <f t="shared" si="132"/>
        <v>0</v>
      </c>
      <c r="AZ463" s="280">
        <f t="shared" si="131"/>
        <v>0</v>
      </c>
      <c r="BA463" s="280">
        <f t="shared" si="131"/>
        <v>0</v>
      </c>
      <c r="BB463" s="280">
        <f t="shared" si="131"/>
        <v>0</v>
      </c>
      <c r="BC463" s="280">
        <f t="shared" si="130"/>
        <v>0</v>
      </c>
      <c r="BD463" s="280">
        <f t="shared" si="130"/>
        <v>0</v>
      </c>
      <c r="BE463" s="280">
        <f t="shared" si="130"/>
        <v>0</v>
      </c>
      <c r="BF463" s="280">
        <f t="shared" ref="BF463:BK510" si="141">ROUND(AA463*$C463/12,2)</f>
        <v>0</v>
      </c>
      <c r="BG463" s="280">
        <f t="shared" si="141"/>
        <v>0</v>
      </c>
      <c r="BH463" s="280">
        <f t="shared" si="141"/>
        <v>0</v>
      </c>
      <c r="BI463" s="280">
        <f t="shared" si="134"/>
        <v>0</v>
      </c>
      <c r="BJ463" s="280">
        <f t="shared" si="134"/>
        <v>0</v>
      </c>
      <c r="BK463" s="280">
        <f t="shared" si="134"/>
        <v>0</v>
      </c>
      <c r="BL463" s="284">
        <f t="shared" si="133"/>
        <v>0</v>
      </c>
    </row>
    <row r="464" spans="1:64" x14ac:dyDescent="0.25">
      <c r="A464" s="268" t="s">
        <v>453</v>
      </c>
      <c r="B464" s="175">
        <v>1.43E-2</v>
      </c>
      <c r="C464" s="175">
        <v>1.43E-2</v>
      </c>
      <c r="D464" s="272">
        <v>1038.6099999999999</v>
      </c>
      <c r="E464" s="272">
        <v>1038.6099999999999</v>
      </c>
      <c r="F464" s="272">
        <v>1038.6099999999999</v>
      </c>
      <c r="G464" s="272">
        <v>1038.6099999999999</v>
      </c>
      <c r="H464" s="272">
        <v>1038.6099999999999</v>
      </c>
      <c r="I464" s="272">
        <v>1038.6099999999999</v>
      </c>
      <c r="J464" s="272">
        <v>1038.6099999999999</v>
      </c>
      <c r="K464" s="272">
        <v>1038.6099999999999</v>
      </c>
      <c r="L464" s="272">
        <v>1038.6099999999999</v>
      </c>
      <c r="M464" s="272">
        <v>1038.6099999999999</v>
      </c>
      <c r="N464" s="272">
        <v>1038.6099999999999</v>
      </c>
      <c r="O464" s="272">
        <v>1038.6099999999999</v>
      </c>
      <c r="P464" s="272">
        <f t="shared" si="138"/>
        <v>12463.320000000002</v>
      </c>
      <c r="Q464" s="272">
        <v>1038.6099999999999</v>
      </c>
      <c r="R464" s="272">
        <v>1038.6099999999999</v>
      </c>
      <c r="S464" s="272">
        <v>1038.6099999999999</v>
      </c>
      <c r="T464" s="272">
        <v>1038.6099999999999</v>
      </c>
      <c r="U464" s="272">
        <v>1038.6099999999999</v>
      </c>
      <c r="V464" s="272">
        <v>1038.6099999999999</v>
      </c>
      <c r="W464" s="272">
        <v>1038.6099999999999</v>
      </c>
      <c r="X464" s="272">
        <v>1038.6099999999999</v>
      </c>
      <c r="Y464" s="272">
        <v>1038.6099999999999</v>
      </c>
      <c r="Z464" s="272">
        <v>1038.6099999999999</v>
      </c>
      <c r="AA464" s="272">
        <v>1038.6099999999999</v>
      </c>
      <c r="AB464" s="272">
        <v>1038.6099999999999</v>
      </c>
      <c r="AC464" s="272">
        <v>1038.6099999999999</v>
      </c>
      <c r="AD464" s="272">
        <v>1038.6099999999999</v>
      </c>
      <c r="AE464" s="272">
        <v>1038.6099999999999</v>
      </c>
      <c r="AF464" s="272">
        <v>1038.6099999999999</v>
      </c>
      <c r="AG464" s="170">
        <f t="shared" si="139"/>
        <v>12463.320000000002</v>
      </c>
      <c r="AI464" s="284">
        <f t="shared" si="136"/>
        <v>1.24</v>
      </c>
      <c r="AJ464" s="284">
        <f t="shared" si="136"/>
        <v>1.24</v>
      </c>
      <c r="AK464" s="284">
        <f t="shared" si="136"/>
        <v>1.24</v>
      </c>
      <c r="AL464" s="284">
        <f t="shared" si="135"/>
        <v>1.24</v>
      </c>
      <c r="AM464" s="284">
        <f t="shared" si="135"/>
        <v>1.24</v>
      </c>
      <c r="AN464" s="284">
        <f t="shared" si="135"/>
        <v>1.24</v>
      </c>
      <c r="AO464" s="284">
        <f t="shared" si="135"/>
        <v>1.24</v>
      </c>
      <c r="AP464" s="284">
        <f t="shared" si="135"/>
        <v>1.24</v>
      </c>
      <c r="AQ464" s="284">
        <f t="shared" si="135"/>
        <v>1.24</v>
      </c>
      <c r="AR464" s="284">
        <f t="shared" si="137"/>
        <v>1.24</v>
      </c>
      <c r="AS464" s="284">
        <f t="shared" si="137"/>
        <v>1.24</v>
      </c>
      <c r="AT464" s="284">
        <f t="shared" si="137"/>
        <v>1.24</v>
      </c>
      <c r="AU464" s="280">
        <f t="shared" si="140"/>
        <v>14.88</v>
      </c>
      <c r="AV464" s="280">
        <f t="shared" si="132"/>
        <v>1.24</v>
      </c>
      <c r="AW464" s="280">
        <f t="shared" si="132"/>
        <v>1.24</v>
      </c>
      <c r="AX464" s="280">
        <f t="shared" si="132"/>
        <v>1.24</v>
      </c>
      <c r="AY464" s="280">
        <f t="shared" si="132"/>
        <v>1.24</v>
      </c>
      <c r="AZ464" s="280">
        <f t="shared" si="131"/>
        <v>1.24</v>
      </c>
      <c r="BA464" s="280">
        <f t="shared" si="131"/>
        <v>1.24</v>
      </c>
      <c r="BB464" s="280">
        <f t="shared" si="131"/>
        <v>1.24</v>
      </c>
      <c r="BC464" s="280">
        <f t="shared" si="131"/>
        <v>1.24</v>
      </c>
      <c r="BD464" s="280">
        <f t="shared" si="131"/>
        <v>1.24</v>
      </c>
      <c r="BE464" s="280">
        <f t="shared" si="131"/>
        <v>1.24</v>
      </c>
      <c r="BF464" s="280">
        <f t="shared" si="141"/>
        <v>1.24</v>
      </c>
      <c r="BG464" s="280">
        <f t="shared" si="141"/>
        <v>1.24</v>
      </c>
      <c r="BH464" s="280">
        <f t="shared" si="141"/>
        <v>1.24</v>
      </c>
      <c r="BI464" s="280">
        <f t="shared" si="134"/>
        <v>1.24</v>
      </c>
      <c r="BJ464" s="280">
        <f t="shared" si="134"/>
        <v>1.24</v>
      </c>
      <c r="BK464" s="280">
        <f t="shared" si="134"/>
        <v>1.24</v>
      </c>
      <c r="BL464" s="284">
        <f t="shared" si="133"/>
        <v>14.88</v>
      </c>
    </row>
    <row r="465" spans="1:64" x14ac:dyDescent="0.25">
      <c r="A465" s="268" t="s">
        <v>700</v>
      </c>
      <c r="B465" s="175">
        <v>1.43E-2</v>
      </c>
      <c r="C465" s="175">
        <v>1.43E-2</v>
      </c>
      <c r="D465" s="272">
        <v>0</v>
      </c>
      <c r="E465" s="272">
        <v>0</v>
      </c>
      <c r="F465" s="272">
        <v>0</v>
      </c>
      <c r="G465" s="272">
        <v>0</v>
      </c>
      <c r="H465" s="272">
        <v>0</v>
      </c>
      <c r="I465" s="272">
        <v>0</v>
      </c>
      <c r="J465" s="272">
        <v>0</v>
      </c>
      <c r="K465" s="272">
        <v>0</v>
      </c>
      <c r="L465" s="272">
        <v>0</v>
      </c>
      <c r="M465" s="272">
        <v>0</v>
      </c>
      <c r="N465" s="272">
        <v>0</v>
      </c>
      <c r="O465" s="272">
        <v>0</v>
      </c>
      <c r="P465" s="272">
        <f t="shared" si="138"/>
        <v>0</v>
      </c>
      <c r="Q465" s="272">
        <v>0</v>
      </c>
      <c r="R465" s="272">
        <v>0</v>
      </c>
      <c r="S465" s="272">
        <v>0</v>
      </c>
      <c r="T465" s="272">
        <v>0</v>
      </c>
      <c r="U465" s="272">
        <v>0</v>
      </c>
      <c r="V465" s="272">
        <v>0</v>
      </c>
      <c r="W465" s="272">
        <v>0</v>
      </c>
      <c r="X465" s="272">
        <v>0</v>
      </c>
      <c r="Y465" s="272">
        <v>0</v>
      </c>
      <c r="Z465" s="272">
        <v>0</v>
      </c>
      <c r="AA465" s="272">
        <v>0</v>
      </c>
      <c r="AB465" s="272">
        <v>0</v>
      </c>
      <c r="AC465" s="272">
        <v>0</v>
      </c>
      <c r="AD465" s="272">
        <v>0</v>
      </c>
      <c r="AE465" s="272">
        <v>0</v>
      </c>
      <c r="AF465" s="272">
        <v>0</v>
      </c>
      <c r="AG465" s="170">
        <f t="shared" si="139"/>
        <v>0</v>
      </c>
      <c r="AI465" s="284">
        <f t="shared" si="136"/>
        <v>0</v>
      </c>
      <c r="AJ465" s="284">
        <f t="shared" si="136"/>
        <v>0</v>
      </c>
      <c r="AK465" s="284">
        <f t="shared" si="136"/>
        <v>0</v>
      </c>
      <c r="AL465" s="284">
        <f t="shared" si="135"/>
        <v>0</v>
      </c>
      <c r="AM465" s="284">
        <f t="shared" si="135"/>
        <v>0</v>
      </c>
      <c r="AN465" s="284">
        <f t="shared" si="135"/>
        <v>0</v>
      </c>
      <c r="AO465" s="284">
        <f t="shared" si="135"/>
        <v>0</v>
      </c>
      <c r="AP465" s="284">
        <f t="shared" si="135"/>
        <v>0</v>
      </c>
      <c r="AQ465" s="284">
        <f t="shared" si="135"/>
        <v>0</v>
      </c>
      <c r="AR465" s="284">
        <f t="shared" si="137"/>
        <v>0</v>
      </c>
      <c r="AS465" s="284">
        <f t="shared" si="137"/>
        <v>0</v>
      </c>
      <c r="AT465" s="284">
        <f t="shared" si="137"/>
        <v>0</v>
      </c>
      <c r="AU465" s="280">
        <f t="shared" si="140"/>
        <v>0</v>
      </c>
      <c r="AV465" s="280">
        <f t="shared" si="132"/>
        <v>0</v>
      </c>
      <c r="AW465" s="280">
        <f t="shared" si="132"/>
        <v>0</v>
      </c>
      <c r="AX465" s="280">
        <f t="shared" si="132"/>
        <v>0</v>
      </c>
      <c r="AY465" s="280">
        <f t="shared" si="132"/>
        <v>0</v>
      </c>
      <c r="AZ465" s="280">
        <f t="shared" si="131"/>
        <v>0</v>
      </c>
      <c r="BA465" s="280">
        <f t="shared" si="131"/>
        <v>0</v>
      </c>
      <c r="BB465" s="280">
        <f t="shared" si="131"/>
        <v>0</v>
      </c>
      <c r="BC465" s="280">
        <f t="shared" si="131"/>
        <v>0</v>
      </c>
      <c r="BD465" s="280">
        <f t="shared" si="131"/>
        <v>0</v>
      </c>
      <c r="BE465" s="280">
        <f t="shared" si="131"/>
        <v>0</v>
      </c>
      <c r="BF465" s="280">
        <f t="shared" si="141"/>
        <v>0</v>
      </c>
      <c r="BG465" s="280">
        <f t="shared" si="141"/>
        <v>0</v>
      </c>
      <c r="BH465" s="280">
        <f t="shared" si="141"/>
        <v>0</v>
      </c>
      <c r="BI465" s="280">
        <f t="shared" si="134"/>
        <v>0</v>
      </c>
      <c r="BJ465" s="280">
        <f t="shared" si="134"/>
        <v>0</v>
      </c>
      <c r="BK465" s="280">
        <f t="shared" si="134"/>
        <v>0</v>
      </c>
      <c r="BL465" s="284">
        <f t="shared" si="133"/>
        <v>0</v>
      </c>
    </row>
    <row r="466" spans="1:64" x14ac:dyDescent="0.25">
      <c r="A466" s="268" t="s">
        <v>454</v>
      </c>
      <c r="B466" s="175">
        <v>1.43E-2</v>
      </c>
      <c r="C466" s="175">
        <v>1.43E-2</v>
      </c>
      <c r="D466" s="272">
        <v>0</v>
      </c>
      <c r="E466" s="272">
        <v>0</v>
      </c>
      <c r="F466" s="272">
        <v>0</v>
      </c>
      <c r="G466" s="272">
        <v>0</v>
      </c>
      <c r="H466" s="272">
        <v>0</v>
      </c>
      <c r="I466" s="272">
        <v>0</v>
      </c>
      <c r="J466" s="272">
        <v>0</v>
      </c>
      <c r="K466" s="272">
        <v>0</v>
      </c>
      <c r="L466" s="272">
        <v>0</v>
      </c>
      <c r="M466" s="272">
        <v>0</v>
      </c>
      <c r="N466" s="272">
        <v>0</v>
      </c>
      <c r="O466" s="272">
        <v>0</v>
      </c>
      <c r="P466" s="272">
        <f t="shared" si="138"/>
        <v>0</v>
      </c>
      <c r="Q466" s="272">
        <v>0</v>
      </c>
      <c r="R466" s="272">
        <v>0</v>
      </c>
      <c r="S466" s="272">
        <v>0</v>
      </c>
      <c r="T466" s="272">
        <v>0</v>
      </c>
      <c r="U466" s="272">
        <v>0</v>
      </c>
      <c r="V466" s="272">
        <v>0</v>
      </c>
      <c r="W466" s="272">
        <v>0</v>
      </c>
      <c r="X466" s="272">
        <v>0</v>
      </c>
      <c r="Y466" s="272">
        <v>0</v>
      </c>
      <c r="Z466" s="272">
        <v>0</v>
      </c>
      <c r="AA466" s="272">
        <v>0</v>
      </c>
      <c r="AB466" s="272">
        <v>0</v>
      </c>
      <c r="AC466" s="272">
        <v>0</v>
      </c>
      <c r="AD466" s="272">
        <v>0</v>
      </c>
      <c r="AE466" s="272">
        <v>0</v>
      </c>
      <c r="AF466" s="272">
        <v>0</v>
      </c>
      <c r="AG466" s="170">
        <f t="shared" si="139"/>
        <v>0</v>
      </c>
      <c r="AI466" s="284">
        <f t="shared" si="136"/>
        <v>0</v>
      </c>
      <c r="AJ466" s="284">
        <f t="shared" si="136"/>
        <v>0</v>
      </c>
      <c r="AK466" s="284">
        <f t="shared" si="136"/>
        <v>0</v>
      </c>
      <c r="AL466" s="284">
        <f t="shared" si="135"/>
        <v>0</v>
      </c>
      <c r="AM466" s="284">
        <f t="shared" si="135"/>
        <v>0</v>
      </c>
      <c r="AN466" s="284">
        <f t="shared" si="135"/>
        <v>0</v>
      </c>
      <c r="AO466" s="284">
        <f t="shared" si="135"/>
        <v>0</v>
      </c>
      <c r="AP466" s="284">
        <f t="shared" si="135"/>
        <v>0</v>
      </c>
      <c r="AQ466" s="284">
        <f t="shared" si="135"/>
        <v>0</v>
      </c>
      <c r="AR466" s="284">
        <f t="shared" si="137"/>
        <v>0</v>
      </c>
      <c r="AS466" s="284">
        <f t="shared" si="137"/>
        <v>0</v>
      </c>
      <c r="AT466" s="284">
        <f t="shared" si="137"/>
        <v>0</v>
      </c>
      <c r="AU466" s="280">
        <f t="shared" si="140"/>
        <v>0</v>
      </c>
      <c r="AV466" s="280">
        <f t="shared" si="132"/>
        <v>0</v>
      </c>
      <c r="AW466" s="280">
        <f t="shared" si="132"/>
        <v>0</v>
      </c>
      <c r="AX466" s="280">
        <f t="shared" si="132"/>
        <v>0</v>
      </c>
      <c r="AY466" s="280">
        <f t="shared" si="132"/>
        <v>0</v>
      </c>
      <c r="AZ466" s="280">
        <f t="shared" si="131"/>
        <v>0</v>
      </c>
      <c r="BA466" s="280">
        <f t="shared" si="131"/>
        <v>0</v>
      </c>
      <c r="BB466" s="280">
        <f t="shared" si="131"/>
        <v>0</v>
      </c>
      <c r="BC466" s="280">
        <f t="shared" si="131"/>
        <v>0</v>
      </c>
      <c r="BD466" s="280">
        <f t="shared" si="131"/>
        <v>0</v>
      </c>
      <c r="BE466" s="280">
        <f t="shared" si="131"/>
        <v>0</v>
      </c>
      <c r="BF466" s="280">
        <f t="shared" si="141"/>
        <v>0</v>
      </c>
      <c r="BG466" s="280">
        <f t="shared" si="141"/>
        <v>0</v>
      </c>
      <c r="BH466" s="280">
        <f t="shared" si="141"/>
        <v>0</v>
      </c>
      <c r="BI466" s="280">
        <f t="shared" si="134"/>
        <v>0</v>
      </c>
      <c r="BJ466" s="280">
        <f t="shared" si="134"/>
        <v>0</v>
      </c>
      <c r="BK466" s="280">
        <f t="shared" si="134"/>
        <v>0</v>
      </c>
      <c r="BL466" s="284">
        <f t="shared" si="133"/>
        <v>0</v>
      </c>
    </row>
    <row r="467" spans="1:64" x14ac:dyDescent="0.25">
      <c r="A467" s="268" t="s">
        <v>701</v>
      </c>
      <c r="B467" s="175">
        <v>1.43E-2</v>
      </c>
      <c r="C467" s="175">
        <v>1.43E-2</v>
      </c>
      <c r="D467" s="272">
        <v>0</v>
      </c>
      <c r="E467" s="272">
        <v>0</v>
      </c>
      <c r="F467" s="272">
        <v>0</v>
      </c>
      <c r="G467" s="272">
        <v>0</v>
      </c>
      <c r="H467" s="272">
        <v>0</v>
      </c>
      <c r="I467" s="272">
        <v>0</v>
      </c>
      <c r="J467" s="272">
        <v>0</v>
      </c>
      <c r="K467" s="272">
        <v>0</v>
      </c>
      <c r="L467" s="272">
        <v>0</v>
      </c>
      <c r="M467" s="272">
        <v>0</v>
      </c>
      <c r="N467" s="272">
        <v>0</v>
      </c>
      <c r="O467" s="272">
        <v>0</v>
      </c>
      <c r="P467" s="272">
        <f t="shared" si="138"/>
        <v>0</v>
      </c>
      <c r="Q467" s="272">
        <v>0</v>
      </c>
      <c r="R467" s="272">
        <v>0</v>
      </c>
      <c r="S467" s="272">
        <v>0</v>
      </c>
      <c r="T467" s="272">
        <v>0</v>
      </c>
      <c r="U467" s="272">
        <v>0</v>
      </c>
      <c r="V467" s="272">
        <v>0</v>
      </c>
      <c r="W467" s="272">
        <v>0</v>
      </c>
      <c r="X467" s="272">
        <v>0</v>
      </c>
      <c r="Y467" s="272">
        <v>0</v>
      </c>
      <c r="Z467" s="272">
        <v>0</v>
      </c>
      <c r="AA467" s="272">
        <v>0</v>
      </c>
      <c r="AB467" s="272">
        <v>0</v>
      </c>
      <c r="AC467" s="272">
        <v>0</v>
      </c>
      <c r="AD467" s="272">
        <v>0</v>
      </c>
      <c r="AE467" s="272">
        <v>0</v>
      </c>
      <c r="AF467" s="272">
        <v>0</v>
      </c>
      <c r="AG467" s="170">
        <f t="shared" si="139"/>
        <v>0</v>
      </c>
      <c r="AI467" s="284">
        <f t="shared" si="136"/>
        <v>0</v>
      </c>
      <c r="AJ467" s="284">
        <f t="shared" si="136"/>
        <v>0</v>
      </c>
      <c r="AK467" s="284">
        <f t="shared" si="136"/>
        <v>0</v>
      </c>
      <c r="AL467" s="284">
        <f t="shared" si="135"/>
        <v>0</v>
      </c>
      <c r="AM467" s="284">
        <f t="shared" si="135"/>
        <v>0</v>
      </c>
      <c r="AN467" s="284">
        <f t="shared" si="135"/>
        <v>0</v>
      </c>
      <c r="AO467" s="284">
        <f t="shared" si="135"/>
        <v>0</v>
      </c>
      <c r="AP467" s="284">
        <f t="shared" si="135"/>
        <v>0</v>
      </c>
      <c r="AQ467" s="284">
        <f t="shared" si="135"/>
        <v>0</v>
      </c>
      <c r="AR467" s="284">
        <f t="shared" si="137"/>
        <v>0</v>
      </c>
      <c r="AS467" s="284">
        <f t="shared" si="137"/>
        <v>0</v>
      </c>
      <c r="AT467" s="284">
        <f t="shared" si="137"/>
        <v>0</v>
      </c>
      <c r="AU467" s="280">
        <f t="shared" si="140"/>
        <v>0</v>
      </c>
      <c r="AV467" s="280">
        <f t="shared" si="132"/>
        <v>0</v>
      </c>
      <c r="AW467" s="280">
        <f t="shared" si="132"/>
        <v>0</v>
      </c>
      <c r="AX467" s="280">
        <f t="shared" si="132"/>
        <v>0</v>
      </c>
      <c r="AY467" s="280">
        <f t="shared" si="132"/>
        <v>0</v>
      </c>
      <c r="AZ467" s="280">
        <f t="shared" ref="AZ467:BE509" si="142">ROUND(U467*$C467/12,2)</f>
        <v>0</v>
      </c>
      <c r="BA467" s="280">
        <f t="shared" si="142"/>
        <v>0</v>
      </c>
      <c r="BB467" s="280">
        <f t="shared" si="142"/>
        <v>0</v>
      </c>
      <c r="BC467" s="280">
        <f t="shared" si="142"/>
        <v>0</v>
      </c>
      <c r="BD467" s="280">
        <f t="shared" si="142"/>
        <v>0</v>
      </c>
      <c r="BE467" s="280">
        <f t="shared" si="142"/>
        <v>0</v>
      </c>
      <c r="BF467" s="280">
        <f t="shared" si="141"/>
        <v>0</v>
      </c>
      <c r="BG467" s="280">
        <f t="shared" si="141"/>
        <v>0</v>
      </c>
      <c r="BH467" s="280">
        <f t="shared" si="141"/>
        <v>0</v>
      </c>
      <c r="BI467" s="280">
        <f t="shared" si="134"/>
        <v>0</v>
      </c>
      <c r="BJ467" s="280">
        <f t="shared" si="134"/>
        <v>0</v>
      </c>
      <c r="BK467" s="280">
        <f t="shared" si="134"/>
        <v>0</v>
      </c>
      <c r="BL467" s="284">
        <f t="shared" si="133"/>
        <v>0</v>
      </c>
    </row>
    <row r="468" spans="1:64" x14ac:dyDescent="0.25">
      <c r="A468" s="268" t="s">
        <v>455</v>
      </c>
      <c r="B468" s="175">
        <v>1.43E-2</v>
      </c>
      <c r="C468" s="175">
        <v>1.43E-2</v>
      </c>
      <c r="D468" s="272">
        <v>172.93</v>
      </c>
      <c r="E468" s="272">
        <v>172.93</v>
      </c>
      <c r="F468" s="272">
        <v>172.93</v>
      </c>
      <c r="G468" s="272">
        <v>172.93</v>
      </c>
      <c r="H468" s="272">
        <v>172.93</v>
      </c>
      <c r="I468" s="272">
        <v>172.93</v>
      </c>
      <c r="J468" s="272">
        <v>172.93</v>
      </c>
      <c r="K468" s="272">
        <v>172.93</v>
      </c>
      <c r="L468" s="272">
        <v>172.93</v>
      </c>
      <c r="M468" s="272">
        <v>172.93</v>
      </c>
      <c r="N468" s="272">
        <v>172.93</v>
      </c>
      <c r="O468" s="272">
        <v>172.93</v>
      </c>
      <c r="P468" s="272">
        <f t="shared" si="138"/>
        <v>2075.1600000000003</v>
      </c>
      <c r="Q468" s="272">
        <v>172.93</v>
      </c>
      <c r="R468" s="272">
        <v>172.93</v>
      </c>
      <c r="S468" s="272">
        <v>172.93</v>
      </c>
      <c r="T468" s="272">
        <v>172.93</v>
      </c>
      <c r="U468" s="272">
        <v>172.93</v>
      </c>
      <c r="V468" s="272">
        <v>172.93</v>
      </c>
      <c r="W468" s="272">
        <v>172.93</v>
      </c>
      <c r="X468" s="272">
        <v>172.93</v>
      </c>
      <c r="Y468" s="272">
        <v>172.93</v>
      </c>
      <c r="Z468" s="272">
        <v>172.93</v>
      </c>
      <c r="AA468" s="272">
        <v>172.93</v>
      </c>
      <c r="AB468" s="272">
        <v>172.93</v>
      </c>
      <c r="AC468" s="272">
        <v>172.93</v>
      </c>
      <c r="AD468" s="272">
        <v>172.93</v>
      </c>
      <c r="AE468" s="272">
        <v>172.93</v>
      </c>
      <c r="AF468" s="272">
        <v>172.93</v>
      </c>
      <c r="AG468" s="170">
        <f t="shared" si="139"/>
        <v>2075.1600000000003</v>
      </c>
      <c r="AI468" s="284">
        <f t="shared" si="136"/>
        <v>0.21</v>
      </c>
      <c r="AJ468" s="284">
        <f t="shared" si="136"/>
        <v>0.21</v>
      </c>
      <c r="AK468" s="284">
        <f t="shared" si="136"/>
        <v>0.21</v>
      </c>
      <c r="AL468" s="284">
        <f t="shared" si="135"/>
        <v>0.21</v>
      </c>
      <c r="AM468" s="284">
        <f t="shared" si="135"/>
        <v>0.21</v>
      </c>
      <c r="AN468" s="284">
        <f t="shared" si="135"/>
        <v>0.21</v>
      </c>
      <c r="AO468" s="284">
        <f t="shared" si="135"/>
        <v>0.21</v>
      </c>
      <c r="AP468" s="284">
        <f t="shared" si="135"/>
        <v>0.21</v>
      </c>
      <c r="AQ468" s="284">
        <f t="shared" si="135"/>
        <v>0.21</v>
      </c>
      <c r="AR468" s="284">
        <f t="shared" si="137"/>
        <v>0.21</v>
      </c>
      <c r="AS468" s="284">
        <f t="shared" si="137"/>
        <v>0.21</v>
      </c>
      <c r="AT468" s="284">
        <f t="shared" si="137"/>
        <v>0.21</v>
      </c>
      <c r="AU468" s="280">
        <f t="shared" si="140"/>
        <v>2.52</v>
      </c>
      <c r="AV468" s="280">
        <f t="shared" si="132"/>
        <v>0.21</v>
      </c>
      <c r="AW468" s="280">
        <f t="shared" si="132"/>
        <v>0.21</v>
      </c>
      <c r="AX468" s="280">
        <f t="shared" si="132"/>
        <v>0.21</v>
      </c>
      <c r="AY468" s="280">
        <f t="shared" si="132"/>
        <v>0.21</v>
      </c>
      <c r="AZ468" s="280">
        <f t="shared" si="142"/>
        <v>0.21</v>
      </c>
      <c r="BA468" s="280">
        <f t="shared" si="142"/>
        <v>0.21</v>
      </c>
      <c r="BB468" s="280">
        <f t="shared" si="142"/>
        <v>0.21</v>
      </c>
      <c r="BC468" s="280">
        <f t="shared" si="142"/>
        <v>0.21</v>
      </c>
      <c r="BD468" s="280">
        <f t="shared" si="142"/>
        <v>0.21</v>
      </c>
      <c r="BE468" s="280">
        <f t="shared" si="142"/>
        <v>0.21</v>
      </c>
      <c r="BF468" s="280">
        <f t="shared" si="141"/>
        <v>0.21</v>
      </c>
      <c r="BG468" s="280">
        <f t="shared" si="141"/>
        <v>0.21</v>
      </c>
      <c r="BH468" s="280">
        <f t="shared" si="141"/>
        <v>0.21</v>
      </c>
      <c r="BI468" s="280">
        <f t="shared" si="134"/>
        <v>0.21</v>
      </c>
      <c r="BJ468" s="280">
        <f t="shared" si="134"/>
        <v>0.21</v>
      </c>
      <c r="BK468" s="280">
        <f t="shared" si="134"/>
        <v>0.21</v>
      </c>
      <c r="BL468" s="284">
        <f t="shared" si="133"/>
        <v>2.52</v>
      </c>
    </row>
    <row r="469" spans="1:64" x14ac:dyDescent="0.25">
      <c r="A469" s="268" t="s">
        <v>456</v>
      </c>
      <c r="B469" s="175">
        <v>1.43E-2</v>
      </c>
      <c r="C469" s="175">
        <v>1.43E-2</v>
      </c>
      <c r="D469" s="272">
        <v>32616.02</v>
      </c>
      <c r="E469" s="272">
        <v>32616.02</v>
      </c>
      <c r="F469" s="272">
        <v>32616.02</v>
      </c>
      <c r="G469" s="272">
        <v>32616.02</v>
      </c>
      <c r="H469" s="272">
        <v>32616.02</v>
      </c>
      <c r="I469" s="272">
        <v>32616.02</v>
      </c>
      <c r="J469" s="272">
        <v>32616.02</v>
      </c>
      <c r="K469" s="272">
        <v>32616.02</v>
      </c>
      <c r="L469" s="272">
        <v>32616.02</v>
      </c>
      <c r="M469" s="272">
        <v>32616.02</v>
      </c>
      <c r="N469" s="272">
        <v>32616.02</v>
      </c>
      <c r="O469" s="272">
        <v>32616.02</v>
      </c>
      <c r="P469" s="272">
        <f t="shared" si="138"/>
        <v>391392.24000000005</v>
      </c>
      <c r="Q469" s="272">
        <v>32616.02</v>
      </c>
      <c r="R469" s="272">
        <v>32616.02</v>
      </c>
      <c r="S469" s="272">
        <v>32616.02</v>
      </c>
      <c r="T469" s="272">
        <v>32616.02</v>
      </c>
      <c r="U469" s="272">
        <v>32616.02</v>
      </c>
      <c r="V469" s="272">
        <v>32616.02</v>
      </c>
      <c r="W469" s="272">
        <v>32616.02</v>
      </c>
      <c r="X469" s="272">
        <v>32616.02</v>
      </c>
      <c r="Y469" s="272">
        <v>32616.02</v>
      </c>
      <c r="Z469" s="272">
        <v>32616.02</v>
      </c>
      <c r="AA469" s="272">
        <v>32616.02</v>
      </c>
      <c r="AB469" s="272">
        <v>32616.02</v>
      </c>
      <c r="AC469" s="272">
        <v>32616.02</v>
      </c>
      <c r="AD469" s="272">
        <v>32616.02</v>
      </c>
      <c r="AE469" s="272">
        <v>32616.02</v>
      </c>
      <c r="AF469" s="272">
        <v>32616.02</v>
      </c>
      <c r="AG469" s="170">
        <f t="shared" si="139"/>
        <v>391392.24000000005</v>
      </c>
      <c r="AI469" s="284">
        <f t="shared" si="136"/>
        <v>38.869999999999997</v>
      </c>
      <c r="AJ469" s="284">
        <f t="shared" si="136"/>
        <v>38.869999999999997</v>
      </c>
      <c r="AK469" s="284">
        <f t="shared" si="136"/>
        <v>38.869999999999997</v>
      </c>
      <c r="AL469" s="284">
        <f t="shared" si="135"/>
        <v>38.869999999999997</v>
      </c>
      <c r="AM469" s="284">
        <f t="shared" si="135"/>
        <v>38.869999999999997</v>
      </c>
      <c r="AN469" s="284">
        <f t="shared" si="135"/>
        <v>38.869999999999997</v>
      </c>
      <c r="AO469" s="284">
        <f t="shared" si="135"/>
        <v>38.869999999999997</v>
      </c>
      <c r="AP469" s="284">
        <f t="shared" si="135"/>
        <v>38.869999999999997</v>
      </c>
      <c r="AQ469" s="284">
        <f t="shared" si="135"/>
        <v>38.869999999999997</v>
      </c>
      <c r="AR469" s="284">
        <f t="shared" si="137"/>
        <v>38.869999999999997</v>
      </c>
      <c r="AS469" s="284">
        <f t="shared" si="137"/>
        <v>38.869999999999997</v>
      </c>
      <c r="AT469" s="284">
        <f t="shared" si="137"/>
        <v>38.869999999999997</v>
      </c>
      <c r="AU469" s="280">
        <f t="shared" si="140"/>
        <v>466.44</v>
      </c>
      <c r="AV469" s="280">
        <f t="shared" si="132"/>
        <v>38.869999999999997</v>
      </c>
      <c r="AW469" s="280">
        <f t="shared" si="132"/>
        <v>38.869999999999997</v>
      </c>
      <c r="AX469" s="280">
        <f t="shared" si="132"/>
        <v>38.869999999999997</v>
      </c>
      <c r="AY469" s="280">
        <f t="shared" si="132"/>
        <v>38.869999999999997</v>
      </c>
      <c r="AZ469" s="280">
        <f t="shared" si="142"/>
        <v>38.869999999999997</v>
      </c>
      <c r="BA469" s="280">
        <f t="shared" si="142"/>
        <v>38.869999999999997</v>
      </c>
      <c r="BB469" s="280">
        <f t="shared" si="142"/>
        <v>38.869999999999997</v>
      </c>
      <c r="BC469" s="280">
        <f t="shared" si="142"/>
        <v>38.869999999999997</v>
      </c>
      <c r="BD469" s="280">
        <f t="shared" si="142"/>
        <v>38.869999999999997</v>
      </c>
      <c r="BE469" s="280">
        <f t="shared" si="142"/>
        <v>38.869999999999997</v>
      </c>
      <c r="BF469" s="280">
        <f t="shared" si="141"/>
        <v>38.869999999999997</v>
      </c>
      <c r="BG469" s="280">
        <f t="shared" si="141"/>
        <v>38.869999999999997</v>
      </c>
      <c r="BH469" s="280">
        <f t="shared" si="141"/>
        <v>38.869999999999997</v>
      </c>
      <c r="BI469" s="280">
        <f t="shared" si="134"/>
        <v>38.869999999999997</v>
      </c>
      <c r="BJ469" s="280">
        <f t="shared" si="134"/>
        <v>38.869999999999997</v>
      </c>
      <c r="BK469" s="280">
        <f t="shared" si="134"/>
        <v>38.869999999999997</v>
      </c>
      <c r="BL469" s="284">
        <f t="shared" si="133"/>
        <v>466.44</v>
      </c>
    </row>
    <row r="470" spans="1:64" x14ac:dyDescent="0.25">
      <c r="A470" s="268" t="s">
        <v>702</v>
      </c>
      <c r="B470" s="175">
        <v>1.43E-2</v>
      </c>
      <c r="C470" s="175">
        <v>1.43E-2</v>
      </c>
      <c r="D470" s="272">
        <v>0</v>
      </c>
      <c r="E470" s="272">
        <v>0</v>
      </c>
      <c r="F470" s="272">
        <v>0</v>
      </c>
      <c r="G470" s="272">
        <v>0</v>
      </c>
      <c r="H470" s="272">
        <v>0</v>
      </c>
      <c r="I470" s="272">
        <v>0</v>
      </c>
      <c r="J470" s="272">
        <v>0</v>
      </c>
      <c r="K470" s="272">
        <v>0</v>
      </c>
      <c r="L470" s="272">
        <v>0</v>
      </c>
      <c r="M470" s="272">
        <v>0</v>
      </c>
      <c r="N470" s="272">
        <v>0</v>
      </c>
      <c r="O470" s="272">
        <v>0</v>
      </c>
      <c r="P470" s="272">
        <f t="shared" si="138"/>
        <v>0</v>
      </c>
      <c r="Q470" s="272">
        <v>0</v>
      </c>
      <c r="R470" s="272">
        <v>0</v>
      </c>
      <c r="S470" s="272">
        <v>0</v>
      </c>
      <c r="T470" s="272">
        <v>0</v>
      </c>
      <c r="U470" s="272">
        <v>0</v>
      </c>
      <c r="V470" s="272">
        <v>0</v>
      </c>
      <c r="W470" s="272">
        <v>0</v>
      </c>
      <c r="X470" s="272">
        <v>0</v>
      </c>
      <c r="Y470" s="272">
        <v>0</v>
      </c>
      <c r="Z470" s="272">
        <v>0</v>
      </c>
      <c r="AA470" s="272">
        <v>0</v>
      </c>
      <c r="AB470" s="272">
        <v>0</v>
      </c>
      <c r="AC470" s="272">
        <v>0</v>
      </c>
      <c r="AD470" s="272">
        <v>0</v>
      </c>
      <c r="AE470" s="272">
        <v>0</v>
      </c>
      <c r="AF470" s="272">
        <v>0</v>
      </c>
      <c r="AG470" s="170">
        <f t="shared" si="139"/>
        <v>0</v>
      </c>
      <c r="AI470" s="284">
        <f t="shared" si="136"/>
        <v>0</v>
      </c>
      <c r="AJ470" s="284">
        <f t="shared" si="136"/>
        <v>0</v>
      </c>
      <c r="AK470" s="284">
        <f t="shared" si="136"/>
        <v>0</v>
      </c>
      <c r="AL470" s="284">
        <f t="shared" si="135"/>
        <v>0</v>
      </c>
      <c r="AM470" s="284">
        <f t="shared" si="135"/>
        <v>0</v>
      </c>
      <c r="AN470" s="284">
        <f t="shared" si="135"/>
        <v>0</v>
      </c>
      <c r="AO470" s="284">
        <f t="shared" si="135"/>
        <v>0</v>
      </c>
      <c r="AP470" s="284">
        <f t="shared" si="135"/>
        <v>0</v>
      </c>
      <c r="AQ470" s="284">
        <f t="shared" si="135"/>
        <v>0</v>
      </c>
      <c r="AR470" s="284">
        <f t="shared" si="137"/>
        <v>0</v>
      </c>
      <c r="AS470" s="284">
        <f t="shared" si="137"/>
        <v>0</v>
      </c>
      <c r="AT470" s="284">
        <f t="shared" si="137"/>
        <v>0</v>
      </c>
      <c r="AU470" s="280">
        <f t="shared" si="140"/>
        <v>0</v>
      </c>
      <c r="AV470" s="280">
        <f t="shared" si="132"/>
        <v>0</v>
      </c>
      <c r="AW470" s="280">
        <f t="shared" si="132"/>
        <v>0</v>
      </c>
      <c r="AX470" s="280">
        <f t="shared" si="132"/>
        <v>0</v>
      </c>
      <c r="AY470" s="280">
        <f t="shared" si="132"/>
        <v>0</v>
      </c>
      <c r="AZ470" s="280">
        <f t="shared" si="142"/>
        <v>0</v>
      </c>
      <c r="BA470" s="280">
        <f t="shared" si="142"/>
        <v>0</v>
      </c>
      <c r="BB470" s="280">
        <f t="shared" si="142"/>
        <v>0</v>
      </c>
      <c r="BC470" s="280">
        <f t="shared" si="142"/>
        <v>0</v>
      </c>
      <c r="BD470" s="280">
        <f t="shared" si="142"/>
        <v>0</v>
      </c>
      <c r="BE470" s="280">
        <f t="shared" si="142"/>
        <v>0</v>
      </c>
      <c r="BF470" s="280">
        <f t="shared" si="141"/>
        <v>0</v>
      </c>
      <c r="BG470" s="280">
        <f t="shared" si="141"/>
        <v>0</v>
      </c>
      <c r="BH470" s="280">
        <f t="shared" si="141"/>
        <v>0</v>
      </c>
      <c r="BI470" s="280">
        <f t="shared" si="134"/>
        <v>0</v>
      </c>
      <c r="BJ470" s="280">
        <f t="shared" si="134"/>
        <v>0</v>
      </c>
      <c r="BK470" s="280">
        <f t="shared" si="134"/>
        <v>0</v>
      </c>
      <c r="BL470" s="284">
        <f t="shared" si="133"/>
        <v>0</v>
      </c>
    </row>
    <row r="471" spans="1:64" x14ac:dyDescent="0.25">
      <c r="A471" s="268" t="s">
        <v>457</v>
      </c>
      <c r="B471" s="175">
        <v>1.43E-2</v>
      </c>
      <c r="C471" s="175">
        <v>1.43E-2</v>
      </c>
      <c r="D471" s="272">
        <v>2953.75</v>
      </c>
      <c r="E471" s="272">
        <v>2953.75</v>
      </c>
      <c r="F471" s="272">
        <v>2953.75</v>
      </c>
      <c r="G471" s="272">
        <v>2953.75</v>
      </c>
      <c r="H471" s="272">
        <v>2953.75</v>
      </c>
      <c r="I471" s="272">
        <v>2953.75</v>
      </c>
      <c r="J471" s="272">
        <v>2953.75</v>
      </c>
      <c r="K471" s="272">
        <v>2953.75</v>
      </c>
      <c r="L471" s="272">
        <v>2953.75</v>
      </c>
      <c r="M471" s="272">
        <v>2953.75</v>
      </c>
      <c r="N471" s="272">
        <v>2953.75</v>
      </c>
      <c r="O471" s="272">
        <v>2953.75</v>
      </c>
      <c r="P471" s="272">
        <f t="shared" si="138"/>
        <v>35445</v>
      </c>
      <c r="Q471" s="272">
        <v>2953.75</v>
      </c>
      <c r="R471" s="272">
        <v>2953.75</v>
      </c>
      <c r="S471" s="272">
        <v>2953.75</v>
      </c>
      <c r="T471" s="272">
        <v>2953.75</v>
      </c>
      <c r="U471" s="272">
        <v>2953.75</v>
      </c>
      <c r="V471" s="272">
        <v>2953.75</v>
      </c>
      <c r="W471" s="272">
        <v>2953.75</v>
      </c>
      <c r="X471" s="272">
        <v>2953.75</v>
      </c>
      <c r="Y471" s="272">
        <v>2953.75</v>
      </c>
      <c r="Z471" s="272">
        <v>2953.75</v>
      </c>
      <c r="AA471" s="272">
        <v>2953.75</v>
      </c>
      <c r="AB471" s="272">
        <v>2953.75</v>
      </c>
      <c r="AC471" s="272">
        <v>2953.75</v>
      </c>
      <c r="AD471" s="272">
        <v>2953.75</v>
      </c>
      <c r="AE471" s="272">
        <v>2953.75</v>
      </c>
      <c r="AF471" s="272">
        <v>2953.75</v>
      </c>
      <c r="AG471" s="170">
        <f t="shared" si="139"/>
        <v>35445</v>
      </c>
      <c r="AI471" s="284">
        <f t="shared" si="136"/>
        <v>3.52</v>
      </c>
      <c r="AJ471" s="284">
        <f t="shared" si="136"/>
        <v>3.52</v>
      </c>
      <c r="AK471" s="284">
        <f t="shared" si="136"/>
        <v>3.52</v>
      </c>
      <c r="AL471" s="284">
        <f t="shared" si="135"/>
        <v>3.52</v>
      </c>
      <c r="AM471" s="284">
        <f t="shared" si="135"/>
        <v>3.52</v>
      </c>
      <c r="AN471" s="284">
        <f t="shared" si="135"/>
        <v>3.52</v>
      </c>
      <c r="AO471" s="284">
        <f t="shared" si="135"/>
        <v>3.52</v>
      </c>
      <c r="AP471" s="284">
        <f t="shared" si="135"/>
        <v>3.52</v>
      </c>
      <c r="AQ471" s="284">
        <f t="shared" si="135"/>
        <v>3.52</v>
      </c>
      <c r="AR471" s="284">
        <f t="shared" si="137"/>
        <v>3.52</v>
      </c>
      <c r="AS471" s="284">
        <f t="shared" si="137"/>
        <v>3.52</v>
      </c>
      <c r="AT471" s="284">
        <f t="shared" si="137"/>
        <v>3.52</v>
      </c>
      <c r="AU471" s="280">
        <f t="shared" si="140"/>
        <v>42.240000000000009</v>
      </c>
      <c r="AV471" s="280">
        <f t="shared" si="132"/>
        <v>3.52</v>
      </c>
      <c r="AW471" s="280">
        <f t="shared" si="132"/>
        <v>3.52</v>
      </c>
      <c r="AX471" s="280">
        <f t="shared" si="132"/>
        <v>3.52</v>
      </c>
      <c r="AY471" s="280">
        <f t="shared" si="132"/>
        <v>3.52</v>
      </c>
      <c r="AZ471" s="280">
        <f t="shared" si="142"/>
        <v>3.52</v>
      </c>
      <c r="BA471" s="280">
        <f t="shared" si="142"/>
        <v>3.52</v>
      </c>
      <c r="BB471" s="280">
        <f t="shared" si="142"/>
        <v>3.52</v>
      </c>
      <c r="BC471" s="280">
        <f t="shared" si="142"/>
        <v>3.52</v>
      </c>
      <c r="BD471" s="280">
        <f t="shared" si="142"/>
        <v>3.52</v>
      </c>
      <c r="BE471" s="280">
        <f t="shared" si="142"/>
        <v>3.52</v>
      </c>
      <c r="BF471" s="280">
        <f t="shared" si="141"/>
        <v>3.52</v>
      </c>
      <c r="BG471" s="280">
        <f t="shared" si="141"/>
        <v>3.52</v>
      </c>
      <c r="BH471" s="280">
        <f t="shared" si="141"/>
        <v>3.52</v>
      </c>
      <c r="BI471" s="280">
        <f t="shared" si="134"/>
        <v>3.52</v>
      </c>
      <c r="BJ471" s="280">
        <f t="shared" si="134"/>
        <v>3.52</v>
      </c>
      <c r="BK471" s="280">
        <f t="shared" si="134"/>
        <v>3.52</v>
      </c>
      <c r="BL471" s="284">
        <f t="shared" si="133"/>
        <v>42.240000000000009</v>
      </c>
    </row>
    <row r="472" spans="1:64" x14ac:dyDescent="0.25">
      <c r="A472" s="268" t="s">
        <v>458</v>
      </c>
      <c r="B472" s="175">
        <v>1.43E-2</v>
      </c>
      <c r="C472" s="175">
        <v>1.43E-2</v>
      </c>
      <c r="D472" s="272">
        <v>268400.36</v>
      </c>
      <c r="E472" s="272">
        <v>268400.36</v>
      </c>
      <c r="F472" s="272">
        <v>268400.36</v>
      </c>
      <c r="G472" s="272">
        <v>268400.36</v>
      </c>
      <c r="H472" s="272">
        <v>268400.36</v>
      </c>
      <c r="I472" s="272">
        <v>268400.36</v>
      </c>
      <c r="J472" s="272">
        <v>268400.36</v>
      </c>
      <c r="K472" s="272">
        <v>268400.36</v>
      </c>
      <c r="L472" s="272">
        <v>268400.36</v>
      </c>
      <c r="M472" s="272">
        <v>268400.36</v>
      </c>
      <c r="N472" s="272">
        <v>268400.36</v>
      </c>
      <c r="O472" s="272">
        <v>268400.36</v>
      </c>
      <c r="P472" s="272">
        <f t="shared" si="138"/>
        <v>3220804.3199999989</v>
      </c>
      <c r="Q472" s="272">
        <v>268400.36</v>
      </c>
      <c r="R472" s="272">
        <v>268400.36</v>
      </c>
      <c r="S472" s="272">
        <v>268400.36</v>
      </c>
      <c r="T472" s="272">
        <v>268400.36</v>
      </c>
      <c r="U472" s="272">
        <v>268400.36</v>
      </c>
      <c r="V472" s="272">
        <v>268400.36</v>
      </c>
      <c r="W472" s="272">
        <v>268400.36</v>
      </c>
      <c r="X472" s="272">
        <v>268400.36</v>
      </c>
      <c r="Y472" s="272">
        <v>268400.36</v>
      </c>
      <c r="Z472" s="272">
        <v>268400.36</v>
      </c>
      <c r="AA472" s="272">
        <v>268400.36</v>
      </c>
      <c r="AB472" s="272">
        <v>268400.36</v>
      </c>
      <c r="AC472" s="272">
        <v>268400.36</v>
      </c>
      <c r="AD472" s="272">
        <v>268400.36</v>
      </c>
      <c r="AE472" s="272">
        <v>268400.36</v>
      </c>
      <c r="AF472" s="272">
        <v>268400.36</v>
      </c>
      <c r="AG472" s="170">
        <f t="shared" si="139"/>
        <v>3220804.3199999989</v>
      </c>
      <c r="AI472" s="284">
        <f t="shared" si="136"/>
        <v>319.83999999999997</v>
      </c>
      <c r="AJ472" s="284">
        <f t="shared" si="136"/>
        <v>319.83999999999997</v>
      </c>
      <c r="AK472" s="284">
        <f t="shared" si="136"/>
        <v>319.83999999999997</v>
      </c>
      <c r="AL472" s="284">
        <f t="shared" si="135"/>
        <v>319.83999999999997</v>
      </c>
      <c r="AM472" s="284">
        <f t="shared" si="135"/>
        <v>319.83999999999997</v>
      </c>
      <c r="AN472" s="284">
        <f t="shared" si="135"/>
        <v>319.83999999999997</v>
      </c>
      <c r="AO472" s="284">
        <f t="shared" si="135"/>
        <v>319.83999999999997</v>
      </c>
      <c r="AP472" s="284">
        <f t="shared" si="135"/>
        <v>319.83999999999997</v>
      </c>
      <c r="AQ472" s="284">
        <f t="shared" si="135"/>
        <v>319.83999999999997</v>
      </c>
      <c r="AR472" s="284">
        <f t="shared" si="137"/>
        <v>319.83999999999997</v>
      </c>
      <c r="AS472" s="284">
        <f t="shared" si="137"/>
        <v>319.83999999999997</v>
      </c>
      <c r="AT472" s="284">
        <f t="shared" si="137"/>
        <v>319.83999999999997</v>
      </c>
      <c r="AU472" s="280">
        <f t="shared" si="140"/>
        <v>3838.0800000000004</v>
      </c>
      <c r="AV472" s="280">
        <f t="shared" si="132"/>
        <v>319.83999999999997</v>
      </c>
      <c r="AW472" s="280">
        <f t="shared" si="132"/>
        <v>319.83999999999997</v>
      </c>
      <c r="AX472" s="280">
        <f t="shared" si="132"/>
        <v>319.83999999999997</v>
      </c>
      <c r="AY472" s="280">
        <f t="shared" si="132"/>
        <v>319.83999999999997</v>
      </c>
      <c r="AZ472" s="280">
        <f t="shared" si="142"/>
        <v>319.83999999999997</v>
      </c>
      <c r="BA472" s="280">
        <f t="shared" si="142"/>
        <v>319.83999999999997</v>
      </c>
      <c r="BB472" s="280">
        <f t="shared" si="142"/>
        <v>319.83999999999997</v>
      </c>
      <c r="BC472" s="280">
        <f t="shared" si="142"/>
        <v>319.83999999999997</v>
      </c>
      <c r="BD472" s="280">
        <f t="shared" si="142"/>
        <v>319.83999999999997</v>
      </c>
      <c r="BE472" s="280">
        <f t="shared" si="142"/>
        <v>319.83999999999997</v>
      </c>
      <c r="BF472" s="280">
        <f t="shared" si="141"/>
        <v>319.83999999999997</v>
      </c>
      <c r="BG472" s="280">
        <f t="shared" si="141"/>
        <v>319.83999999999997</v>
      </c>
      <c r="BH472" s="280">
        <f t="shared" si="141"/>
        <v>319.83999999999997</v>
      </c>
      <c r="BI472" s="280">
        <f t="shared" si="134"/>
        <v>319.83999999999997</v>
      </c>
      <c r="BJ472" s="280">
        <f t="shared" si="134"/>
        <v>319.83999999999997</v>
      </c>
      <c r="BK472" s="280">
        <f t="shared" si="134"/>
        <v>319.83999999999997</v>
      </c>
      <c r="BL472" s="284">
        <f t="shared" si="133"/>
        <v>3838.0800000000004</v>
      </c>
    </row>
    <row r="473" spans="1:64" x14ac:dyDescent="0.25">
      <c r="A473" s="268" t="s">
        <v>459</v>
      </c>
      <c r="B473" s="175">
        <v>1.43E-2</v>
      </c>
      <c r="C473" s="175">
        <v>1.43E-2</v>
      </c>
      <c r="D473" s="272">
        <v>40711.11</v>
      </c>
      <c r="E473" s="272">
        <v>40711.11</v>
      </c>
      <c r="F473" s="272">
        <v>40711.11</v>
      </c>
      <c r="G473" s="272">
        <v>40711.11</v>
      </c>
      <c r="H473" s="272">
        <v>40711.11</v>
      </c>
      <c r="I473" s="272">
        <v>40711.11</v>
      </c>
      <c r="J473" s="272">
        <v>40711.11</v>
      </c>
      <c r="K473" s="272">
        <v>40711.11</v>
      </c>
      <c r="L473" s="272">
        <v>40711.11</v>
      </c>
      <c r="M473" s="272">
        <v>40711.11</v>
      </c>
      <c r="N473" s="272">
        <v>40711.11</v>
      </c>
      <c r="O473" s="272">
        <v>40711.11</v>
      </c>
      <c r="P473" s="272">
        <f t="shared" si="138"/>
        <v>488533.31999999989</v>
      </c>
      <c r="Q473" s="272">
        <v>40711.11</v>
      </c>
      <c r="R473" s="272">
        <v>40711.11</v>
      </c>
      <c r="S473" s="272">
        <v>40711.11</v>
      </c>
      <c r="T473" s="272">
        <v>40711.11</v>
      </c>
      <c r="U473" s="272">
        <v>40711.11</v>
      </c>
      <c r="V473" s="272">
        <v>40711.11</v>
      </c>
      <c r="W473" s="272">
        <v>40711.11</v>
      </c>
      <c r="X473" s="272">
        <v>40711.11</v>
      </c>
      <c r="Y473" s="272">
        <v>40711.11</v>
      </c>
      <c r="Z473" s="272">
        <v>40711.11</v>
      </c>
      <c r="AA473" s="272">
        <v>40711.11</v>
      </c>
      <c r="AB473" s="272">
        <v>40711.11</v>
      </c>
      <c r="AC473" s="272">
        <v>40711.11</v>
      </c>
      <c r="AD473" s="272">
        <v>40711.11</v>
      </c>
      <c r="AE473" s="272">
        <v>40711.11</v>
      </c>
      <c r="AF473" s="272">
        <v>40711.11</v>
      </c>
      <c r="AG473" s="170">
        <f t="shared" si="139"/>
        <v>488533.31999999989</v>
      </c>
      <c r="AI473" s="284">
        <f t="shared" si="136"/>
        <v>48.51</v>
      </c>
      <c r="AJ473" s="284">
        <f t="shared" si="136"/>
        <v>48.51</v>
      </c>
      <c r="AK473" s="284">
        <f t="shared" si="136"/>
        <v>48.51</v>
      </c>
      <c r="AL473" s="284">
        <f t="shared" si="135"/>
        <v>48.51</v>
      </c>
      <c r="AM473" s="284">
        <f t="shared" si="135"/>
        <v>48.51</v>
      </c>
      <c r="AN473" s="284">
        <f t="shared" si="135"/>
        <v>48.51</v>
      </c>
      <c r="AO473" s="284">
        <f t="shared" si="135"/>
        <v>48.51</v>
      </c>
      <c r="AP473" s="284">
        <f t="shared" si="135"/>
        <v>48.51</v>
      </c>
      <c r="AQ473" s="284">
        <f t="shared" si="135"/>
        <v>48.51</v>
      </c>
      <c r="AR473" s="284">
        <f t="shared" si="137"/>
        <v>48.51</v>
      </c>
      <c r="AS473" s="284">
        <f t="shared" si="137"/>
        <v>48.51</v>
      </c>
      <c r="AT473" s="284">
        <f t="shared" si="137"/>
        <v>48.51</v>
      </c>
      <c r="AU473" s="280">
        <f t="shared" si="140"/>
        <v>582.12</v>
      </c>
      <c r="AV473" s="280">
        <f t="shared" si="132"/>
        <v>48.51</v>
      </c>
      <c r="AW473" s="280">
        <f t="shared" si="132"/>
        <v>48.51</v>
      </c>
      <c r="AX473" s="280">
        <f t="shared" si="132"/>
        <v>48.51</v>
      </c>
      <c r="AY473" s="280">
        <f t="shared" si="132"/>
        <v>48.51</v>
      </c>
      <c r="AZ473" s="280">
        <f t="shared" si="142"/>
        <v>48.51</v>
      </c>
      <c r="BA473" s="280">
        <f t="shared" si="142"/>
        <v>48.51</v>
      </c>
      <c r="BB473" s="280">
        <f t="shared" si="142"/>
        <v>48.51</v>
      </c>
      <c r="BC473" s="280">
        <f t="shared" si="142"/>
        <v>48.51</v>
      </c>
      <c r="BD473" s="280">
        <f t="shared" si="142"/>
        <v>48.51</v>
      </c>
      <c r="BE473" s="280">
        <f t="shared" si="142"/>
        <v>48.51</v>
      </c>
      <c r="BF473" s="280">
        <f t="shared" si="141"/>
        <v>48.51</v>
      </c>
      <c r="BG473" s="280">
        <f t="shared" si="141"/>
        <v>48.51</v>
      </c>
      <c r="BH473" s="280">
        <f t="shared" si="141"/>
        <v>48.51</v>
      </c>
      <c r="BI473" s="280">
        <f t="shared" si="134"/>
        <v>48.51</v>
      </c>
      <c r="BJ473" s="280">
        <f t="shared" si="134"/>
        <v>48.51</v>
      </c>
      <c r="BK473" s="280">
        <f t="shared" si="134"/>
        <v>48.51</v>
      </c>
      <c r="BL473" s="284">
        <f t="shared" si="133"/>
        <v>582.12</v>
      </c>
    </row>
    <row r="474" spans="1:64" x14ac:dyDescent="0.25">
      <c r="A474" s="268" t="s">
        <v>703</v>
      </c>
      <c r="B474" s="175">
        <v>1.43E-2</v>
      </c>
      <c r="C474" s="175">
        <v>1.43E-2</v>
      </c>
      <c r="D474" s="272">
        <v>0</v>
      </c>
      <c r="E474" s="272">
        <v>0</v>
      </c>
      <c r="F474" s="272">
        <v>0</v>
      </c>
      <c r="G474" s="272">
        <v>0</v>
      </c>
      <c r="H474" s="272">
        <v>0</v>
      </c>
      <c r="I474" s="272">
        <v>0</v>
      </c>
      <c r="J474" s="272">
        <v>0</v>
      </c>
      <c r="K474" s="272">
        <v>0</v>
      </c>
      <c r="L474" s="272">
        <v>0</v>
      </c>
      <c r="M474" s="272">
        <v>0</v>
      </c>
      <c r="N474" s="272">
        <v>0</v>
      </c>
      <c r="O474" s="272">
        <v>0</v>
      </c>
      <c r="P474" s="272">
        <f t="shared" si="138"/>
        <v>0</v>
      </c>
      <c r="Q474" s="272">
        <v>0</v>
      </c>
      <c r="R474" s="272">
        <v>0</v>
      </c>
      <c r="S474" s="272">
        <v>0</v>
      </c>
      <c r="T474" s="272">
        <v>0</v>
      </c>
      <c r="U474" s="272">
        <v>0</v>
      </c>
      <c r="V474" s="272">
        <v>0</v>
      </c>
      <c r="W474" s="272">
        <v>0</v>
      </c>
      <c r="X474" s="272">
        <v>0</v>
      </c>
      <c r="Y474" s="272">
        <v>0</v>
      </c>
      <c r="Z474" s="272">
        <v>0</v>
      </c>
      <c r="AA474" s="272">
        <v>0</v>
      </c>
      <c r="AB474" s="272">
        <v>0</v>
      </c>
      <c r="AC474" s="272">
        <v>0</v>
      </c>
      <c r="AD474" s="272">
        <v>0</v>
      </c>
      <c r="AE474" s="272">
        <v>0</v>
      </c>
      <c r="AF474" s="272">
        <v>0</v>
      </c>
      <c r="AG474" s="170">
        <f t="shared" si="139"/>
        <v>0</v>
      </c>
      <c r="AI474" s="284">
        <f t="shared" si="136"/>
        <v>0</v>
      </c>
      <c r="AJ474" s="284">
        <f t="shared" si="136"/>
        <v>0</v>
      </c>
      <c r="AK474" s="284">
        <f t="shared" si="136"/>
        <v>0</v>
      </c>
      <c r="AL474" s="284">
        <f t="shared" si="135"/>
        <v>0</v>
      </c>
      <c r="AM474" s="284">
        <f t="shared" si="135"/>
        <v>0</v>
      </c>
      <c r="AN474" s="284">
        <f t="shared" si="135"/>
        <v>0</v>
      </c>
      <c r="AO474" s="284">
        <f t="shared" si="135"/>
        <v>0</v>
      </c>
      <c r="AP474" s="284">
        <f t="shared" si="135"/>
        <v>0</v>
      </c>
      <c r="AQ474" s="284">
        <f t="shared" si="135"/>
        <v>0</v>
      </c>
      <c r="AR474" s="284">
        <f t="shared" si="137"/>
        <v>0</v>
      </c>
      <c r="AS474" s="284">
        <f t="shared" si="137"/>
        <v>0</v>
      </c>
      <c r="AT474" s="284">
        <f t="shared" si="137"/>
        <v>0</v>
      </c>
      <c r="AU474" s="280">
        <f t="shared" si="140"/>
        <v>0</v>
      </c>
      <c r="AV474" s="280">
        <f t="shared" si="132"/>
        <v>0</v>
      </c>
      <c r="AW474" s="280">
        <f t="shared" si="132"/>
        <v>0</v>
      </c>
      <c r="AX474" s="280">
        <f t="shared" si="132"/>
        <v>0</v>
      </c>
      <c r="AY474" s="280">
        <f t="shared" si="132"/>
        <v>0</v>
      </c>
      <c r="AZ474" s="280">
        <f t="shared" si="142"/>
        <v>0</v>
      </c>
      <c r="BA474" s="280">
        <f t="shared" si="142"/>
        <v>0</v>
      </c>
      <c r="BB474" s="280">
        <f t="shared" si="142"/>
        <v>0</v>
      </c>
      <c r="BC474" s="280">
        <f t="shared" si="142"/>
        <v>0</v>
      </c>
      <c r="BD474" s="280">
        <f t="shared" si="142"/>
        <v>0</v>
      </c>
      <c r="BE474" s="280">
        <f t="shared" si="142"/>
        <v>0</v>
      </c>
      <c r="BF474" s="280">
        <f t="shared" si="141"/>
        <v>0</v>
      </c>
      <c r="BG474" s="280">
        <f t="shared" si="141"/>
        <v>0</v>
      </c>
      <c r="BH474" s="280">
        <f t="shared" si="141"/>
        <v>0</v>
      </c>
      <c r="BI474" s="280">
        <f t="shared" si="134"/>
        <v>0</v>
      </c>
      <c r="BJ474" s="280">
        <f t="shared" si="134"/>
        <v>0</v>
      </c>
      <c r="BK474" s="280">
        <f t="shared" si="134"/>
        <v>0</v>
      </c>
      <c r="BL474" s="284">
        <f t="shared" si="133"/>
        <v>0</v>
      </c>
    </row>
    <row r="475" spans="1:64" x14ac:dyDescent="0.25">
      <c r="A475" s="268" t="s">
        <v>704</v>
      </c>
      <c r="B475" s="175">
        <v>1.43E-2</v>
      </c>
      <c r="C475" s="175">
        <v>1.43E-2</v>
      </c>
      <c r="D475" s="272">
        <v>0</v>
      </c>
      <c r="E475" s="272">
        <v>0</v>
      </c>
      <c r="F475" s="272">
        <v>0</v>
      </c>
      <c r="G475" s="272">
        <v>0</v>
      </c>
      <c r="H475" s="272">
        <v>0</v>
      </c>
      <c r="I475" s="272">
        <v>0</v>
      </c>
      <c r="J475" s="272">
        <v>0</v>
      </c>
      <c r="K475" s="272">
        <v>0</v>
      </c>
      <c r="L475" s="272">
        <v>0</v>
      </c>
      <c r="M475" s="272">
        <v>0</v>
      </c>
      <c r="N475" s="272">
        <v>0</v>
      </c>
      <c r="O475" s="272">
        <v>0</v>
      </c>
      <c r="P475" s="272">
        <f t="shared" si="138"/>
        <v>0</v>
      </c>
      <c r="Q475" s="272">
        <v>0</v>
      </c>
      <c r="R475" s="272">
        <v>0</v>
      </c>
      <c r="S475" s="272">
        <v>0</v>
      </c>
      <c r="T475" s="272">
        <v>0</v>
      </c>
      <c r="U475" s="272">
        <v>0</v>
      </c>
      <c r="V475" s="272">
        <v>0</v>
      </c>
      <c r="W475" s="272">
        <v>0</v>
      </c>
      <c r="X475" s="272">
        <v>0</v>
      </c>
      <c r="Y475" s="272">
        <v>0</v>
      </c>
      <c r="Z475" s="272">
        <v>0</v>
      </c>
      <c r="AA475" s="272">
        <v>0</v>
      </c>
      <c r="AB475" s="272">
        <v>0</v>
      </c>
      <c r="AC475" s="272">
        <v>0</v>
      </c>
      <c r="AD475" s="272">
        <v>0</v>
      </c>
      <c r="AE475" s="272">
        <v>0</v>
      </c>
      <c r="AF475" s="272">
        <v>0</v>
      </c>
      <c r="AG475" s="170">
        <f t="shared" si="139"/>
        <v>0</v>
      </c>
      <c r="AI475" s="284">
        <f t="shared" si="136"/>
        <v>0</v>
      </c>
      <c r="AJ475" s="284">
        <f t="shared" si="136"/>
        <v>0</v>
      </c>
      <c r="AK475" s="284">
        <f t="shared" si="136"/>
        <v>0</v>
      </c>
      <c r="AL475" s="284">
        <f t="shared" si="135"/>
        <v>0</v>
      </c>
      <c r="AM475" s="284">
        <f t="shared" si="135"/>
        <v>0</v>
      </c>
      <c r="AN475" s="284">
        <f t="shared" si="135"/>
        <v>0</v>
      </c>
      <c r="AO475" s="284">
        <f t="shared" si="135"/>
        <v>0</v>
      </c>
      <c r="AP475" s="284">
        <f t="shared" si="135"/>
        <v>0</v>
      </c>
      <c r="AQ475" s="284">
        <f t="shared" si="135"/>
        <v>0</v>
      </c>
      <c r="AR475" s="284">
        <f t="shared" si="137"/>
        <v>0</v>
      </c>
      <c r="AS475" s="284">
        <f t="shared" si="137"/>
        <v>0</v>
      </c>
      <c r="AT475" s="284">
        <f t="shared" si="137"/>
        <v>0</v>
      </c>
      <c r="AU475" s="280">
        <f t="shared" si="140"/>
        <v>0</v>
      </c>
      <c r="AV475" s="280">
        <f t="shared" si="132"/>
        <v>0</v>
      </c>
      <c r="AW475" s="280">
        <f t="shared" si="132"/>
        <v>0</v>
      </c>
      <c r="AX475" s="280">
        <f t="shared" si="132"/>
        <v>0</v>
      </c>
      <c r="AY475" s="280">
        <f t="shared" si="132"/>
        <v>0</v>
      </c>
      <c r="AZ475" s="280">
        <f t="shared" si="142"/>
        <v>0</v>
      </c>
      <c r="BA475" s="280">
        <f t="shared" si="142"/>
        <v>0</v>
      </c>
      <c r="BB475" s="280">
        <f t="shared" si="142"/>
        <v>0</v>
      </c>
      <c r="BC475" s="280">
        <f t="shared" si="142"/>
        <v>0</v>
      </c>
      <c r="BD475" s="280">
        <f t="shared" si="142"/>
        <v>0</v>
      </c>
      <c r="BE475" s="280">
        <f t="shared" si="142"/>
        <v>0</v>
      </c>
      <c r="BF475" s="280">
        <f t="shared" si="141"/>
        <v>0</v>
      </c>
      <c r="BG475" s="280">
        <f t="shared" si="141"/>
        <v>0</v>
      </c>
      <c r="BH475" s="280">
        <f t="shared" si="141"/>
        <v>0</v>
      </c>
      <c r="BI475" s="280">
        <f t="shared" si="134"/>
        <v>0</v>
      </c>
      <c r="BJ475" s="280">
        <f t="shared" si="134"/>
        <v>0</v>
      </c>
      <c r="BK475" s="280">
        <f t="shared" si="134"/>
        <v>0</v>
      </c>
      <c r="BL475" s="284">
        <f t="shared" si="133"/>
        <v>0</v>
      </c>
    </row>
    <row r="476" spans="1:64" x14ac:dyDescent="0.25">
      <c r="A476" s="268" t="s">
        <v>460</v>
      </c>
      <c r="B476" s="175">
        <v>1.43E-2</v>
      </c>
      <c r="C476" s="175">
        <v>1.43E-2</v>
      </c>
      <c r="D476" s="272">
        <v>8072.06</v>
      </c>
      <c r="E476" s="272">
        <v>8072.06</v>
      </c>
      <c r="F476" s="272">
        <v>8072.06</v>
      </c>
      <c r="G476" s="272">
        <v>8072.06</v>
      </c>
      <c r="H476" s="272">
        <v>8072.06</v>
      </c>
      <c r="I476" s="272">
        <v>8072.06</v>
      </c>
      <c r="J476" s="272">
        <v>8072.06</v>
      </c>
      <c r="K476" s="272">
        <v>8072.06</v>
      </c>
      <c r="L476" s="272">
        <v>8072.06</v>
      </c>
      <c r="M476" s="272">
        <v>8072.06</v>
      </c>
      <c r="N476" s="272">
        <v>8072.06</v>
      </c>
      <c r="O476" s="272">
        <v>8072.06</v>
      </c>
      <c r="P476" s="272">
        <f t="shared" si="138"/>
        <v>96864.719999999987</v>
      </c>
      <c r="Q476" s="272">
        <v>8072.06</v>
      </c>
      <c r="R476" s="272">
        <v>8072.06</v>
      </c>
      <c r="S476" s="272">
        <v>8072.06</v>
      </c>
      <c r="T476" s="272">
        <v>8072.06</v>
      </c>
      <c r="U476" s="272">
        <v>8072.06</v>
      </c>
      <c r="V476" s="272">
        <v>8072.06</v>
      </c>
      <c r="W476" s="272">
        <v>8072.06</v>
      </c>
      <c r="X476" s="272">
        <v>8072.06</v>
      </c>
      <c r="Y476" s="272">
        <v>8072.06</v>
      </c>
      <c r="Z476" s="272">
        <v>8072.06</v>
      </c>
      <c r="AA476" s="272">
        <v>8072.06</v>
      </c>
      <c r="AB476" s="272">
        <v>8072.06</v>
      </c>
      <c r="AC476" s="272">
        <v>8072.06</v>
      </c>
      <c r="AD476" s="272">
        <v>8072.06</v>
      </c>
      <c r="AE476" s="272">
        <v>8072.06</v>
      </c>
      <c r="AF476" s="272">
        <v>8072.06</v>
      </c>
      <c r="AG476" s="170">
        <f t="shared" si="139"/>
        <v>96864.719999999987</v>
      </c>
      <c r="AI476" s="284">
        <f t="shared" si="136"/>
        <v>9.6199999999999992</v>
      </c>
      <c r="AJ476" s="284">
        <f t="shared" si="136"/>
        <v>9.6199999999999992</v>
      </c>
      <c r="AK476" s="284">
        <f t="shared" si="136"/>
        <v>9.6199999999999992</v>
      </c>
      <c r="AL476" s="284">
        <f t="shared" si="135"/>
        <v>9.6199999999999992</v>
      </c>
      <c r="AM476" s="284">
        <f t="shared" si="135"/>
        <v>9.6199999999999992</v>
      </c>
      <c r="AN476" s="284">
        <f t="shared" si="135"/>
        <v>9.6199999999999992</v>
      </c>
      <c r="AO476" s="284">
        <f t="shared" si="135"/>
        <v>9.6199999999999992</v>
      </c>
      <c r="AP476" s="284">
        <f t="shared" si="135"/>
        <v>9.6199999999999992</v>
      </c>
      <c r="AQ476" s="284">
        <f t="shared" si="135"/>
        <v>9.6199999999999992</v>
      </c>
      <c r="AR476" s="284">
        <f t="shared" si="137"/>
        <v>9.6199999999999992</v>
      </c>
      <c r="AS476" s="284">
        <f t="shared" si="137"/>
        <v>9.6199999999999992</v>
      </c>
      <c r="AT476" s="284">
        <f t="shared" si="137"/>
        <v>9.6199999999999992</v>
      </c>
      <c r="AU476" s="280">
        <f t="shared" si="140"/>
        <v>115.44000000000001</v>
      </c>
      <c r="AV476" s="280">
        <f t="shared" si="132"/>
        <v>9.6199999999999992</v>
      </c>
      <c r="AW476" s="280">
        <f t="shared" si="132"/>
        <v>9.6199999999999992</v>
      </c>
      <c r="AX476" s="280">
        <f t="shared" si="132"/>
        <v>9.6199999999999992</v>
      </c>
      <c r="AY476" s="280">
        <f t="shared" si="132"/>
        <v>9.6199999999999992</v>
      </c>
      <c r="AZ476" s="280">
        <f t="shared" si="142"/>
        <v>9.6199999999999992</v>
      </c>
      <c r="BA476" s="280">
        <f t="shared" si="142"/>
        <v>9.6199999999999992</v>
      </c>
      <c r="BB476" s="280">
        <f t="shared" si="142"/>
        <v>9.6199999999999992</v>
      </c>
      <c r="BC476" s="280">
        <f t="shared" si="142"/>
        <v>9.6199999999999992</v>
      </c>
      <c r="BD476" s="280">
        <f t="shared" si="142"/>
        <v>9.6199999999999992</v>
      </c>
      <c r="BE476" s="280">
        <f t="shared" si="142"/>
        <v>9.6199999999999992</v>
      </c>
      <c r="BF476" s="280">
        <f t="shared" si="141"/>
        <v>9.6199999999999992</v>
      </c>
      <c r="BG476" s="280">
        <f t="shared" si="141"/>
        <v>9.6199999999999992</v>
      </c>
      <c r="BH476" s="280">
        <f t="shared" si="141"/>
        <v>9.6199999999999992</v>
      </c>
      <c r="BI476" s="280">
        <f t="shared" si="134"/>
        <v>9.6199999999999992</v>
      </c>
      <c r="BJ476" s="280">
        <f t="shared" si="134"/>
        <v>9.6199999999999992</v>
      </c>
      <c r="BK476" s="280">
        <f t="shared" si="134"/>
        <v>9.6199999999999992</v>
      </c>
      <c r="BL476" s="284">
        <f t="shared" si="133"/>
        <v>115.44000000000001</v>
      </c>
    </row>
    <row r="477" spans="1:64" x14ac:dyDescent="0.25">
      <c r="A477" s="268" t="s">
        <v>461</v>
      </c>
      <c r="B477" s="175">
        <v>1.43E-2</v>
      </c>
      <c r="C477" s="175">
        <v>1.43E-2</v>
      </c>
      <c r="D477" s="272">
        <v>58257.06</v>
      </c>
      <c r="E477" s="272">
        <v>58257.06</v>
      </c>
      <c r="F477" s="272">
        <v>58257.06</v>
      </c>
      <c r="G477" s="272">
        <v>58257.06</v>
      </c>
      <c r="H477" s="272">
        <v>58257.06</v>
      </c>
      <c r="I477" s="272">
        <v>58257.06</v>
      </c>
      <c r="J477" s="272">
        <v>58257.06</v>
      </c>
      <c r="K477" s="272">
        <v>58257.06</v>
      </c>
      <c r="L477" s="272">
        <v>58257.06</v>
      </c>
      <c r="M477" s="272">
        <v>58257.06</v>
      </c>
      <c r="N477" s="272">
        <v>58257.06</v>
      </c>
      <c r="O477" s="272">
        <v>58257.06</v>
      </c>
      <c r="P477" s="272">
        <f t="shared" si="138"/>
        <v>699084.7200000002</v>
      </c>
      <c r="Q477" s="272">
        <v>58257.06</v>
      </c>
      <c r="R477" s="272">
        <v>58257.06</v>
      </c>
      <c r="S477" s="272">
        <v>58257.06</v>
      </c>
      <c r="T477" s="272">
        <v>58257.06</v>
      </c>
      <c r="U477" s="272">
        <v>58257.06</v>
      </c>
      <c r="V477" s="272">
        <v>58257.06</v>
      </c>
      <c r="W477" s="272">
        <v>58257.06</v>
      </c>
      <c r="X477" s="272">
        <v>58257.06</v>
      </c>
      <c r="Y477" s="272">
        <v>58257.06</v>
      </c>
      <c r="Z477" s="272">
        <v>58257.06</v>
      </c>
      <c r="AA477" s="272">
        <v>58257.06</v>
      </c>
      <c r="AB477" s="272">
        <v>58257.06</v>
      </c>
      <c r="AC477" s="272">
        <v>58257.06</v>
      </c>
      <c r="AD477" s="272">
        <v>58257.06</v>
      </c>
      <c r="AE477" s="272">
        <v>58257.06</v>
      </c>
      <c r="AF477" s="272">
        <v>58257.06</v>
      </c>
      <c r="AG477" s="170">
        <f t="shared" si="139"/>
        <v>699084.7200000002</v>
      </c>
      <c r="AI477" s="284">
        <f t="shared" si="136"/>
        <v>69.42</v>
      </c>
      <c r="AJ477" s="284">
        <f t="shared" si="136"/>
        <v>69.42</v>
      </c>
      <c r="AK477" s="284">
        <f t="shared" si="136"/>
        <v>69.42</v>
      </c>
      <c r="AL477" s="284">
        <f t="shared" si="135"/>
        <v>69.42</v>
      </c>
      <c r="AM477" s="284">
        <f t="shared" si="135"/>
        <v>69.42</v>
      </c>
      <c r="AN477" s="284">
        <f t="shared" si="135"/>
        <v>69.42</v>
      </c>
      <c r="AO477" s="284">
        <f t="shared" si="135"/>
        <v>69.42</v>
      </c>
      <c r="AP477" s="284">
        <f t="shared" si="135"/>
        <v>69.42</v>
      </c>
      <c r="AQ477" s="284">
        <f t="shared" si="135"/>
        <v>69.42</v>
      </c>
      <c r="AR477" s="284">
        <f t="shared" si="137"/>
        <v>69.42</v>
      </c>
      <c r="AS477" s="284">
        <f t="shared" si="137"/>
        <v>69.42</v>
      </c>
      <c r="AT477" s="284">
        <f t="shared" si="137"/>
        <v>69.42</v>
      </c>
      <c r="AU477" s="280">
        <f t="shared" si="140"/>
        <v>833.03999999999985</v>
      </c>
      <c r="AV477" s="280">
        <f t="shared" si="132"/>
        <v>69.42</v>
      </c>
      <c r="AW477" s="280">
        <f t="shared" si="132"/>
        <v>69.42</v>
      </c>
      <c r="AX477" s="280">
        <f t="shared" si="132"/>
        <v>69.42</v>
      </c>
      <c r="AY477" s="280">
        <f t="shared" si="132"/>
        <v>69.42</v>
      </c>
      <c r="AZ477" s="280">
        <f t="shared" si="142"/>
        <v>69.42</v>
      </c>
      <c r="BA477" s="280">
        <f t="shared" si="142"/>
        <v>69.42</v>
      </c>
      <c r="BB477" s="280">
        <f t="shared" si="142"/>
        <v>69.42</v>
      </c>
      <c r="BC477" s="280">
        <f t="shared" si="142"/>
        <v>69.42</v>
      </c>
      <c r="BD477" s="280">
        <f t="shared" si="142"/>
        <v>69.42</v>
      </c>
      <c r="BE477" s="280">
        <f t="shared" si="142"/>
        <v>69.42</v>
      </c>
      <c r="BF477" s="280">
        <f t="shared" si="141"/>
        <v>69.42</v>
      </c>
      <c r="BG477" s="280">
        <f t="shared" si="141"/>
        <v>69.42</v>
      </c>
      <c r="BH477" s="280">
        <f t="shared" si="141"/>
        <v>69.42</v>
      </c>
      <c r="BI477" s="280">
        <f t="shared" si="134"/>
        <v>69.42</v>
      </c>
      <c r="BJ477" s="280">
        <f t="shared" si="134"/>
        <v>69.42</v>
      </c>
      <c r="BK477" s="280">
        <f t="shared" si="134"/>
        <v>69.42</v>
      </c>
      <c r="BL477" s="284">
        <f t="shared" si="133"/>
        <v>833.03999999999985</v>
      </c>
    </row>
    <row r="478" spans="1:64" x14ac:dyDescent="0.25">
      <c r="A478" s="268" t="s">
        <v>705</v>
      </c>
      <c r="B478" s="175">
        <v>1.43E-2</v>
      </c>
      <c r="C478" s="175">
        <v>1.43E-2</v>
      </c>
      <c r="D478" s="272">
        <v>0</v>
      </c>
      <c r="E478" s="272">
        <v>0</v>
      </c>
      <c r="F478" s="272">
        <v>0</v>
      </c>
      <c r="G478" s="272">
        <v>0</v>
      </c>
      <c r="H478" s="272">
        <v>0</v>
      </c>
      <c r="I478" s="272">
        <v>0</v>
      </c>
      <c r="J478" s="272">
        <v>0</v>
      </c>
      <c r="K478" s="272">
        <v>0</v>
      </c>
      <c r="L478" s="272">
        <v>0</v>
      </c>
      <c r="M478" s="272">
        <v>0</v>
      </c>
      <c r="N478" s="272">
        <v>0</v>
      </c>
      <c r="O478" s="272">
        <v>0</v>
      </c>
      <c r="P478" s="272">
        <f t="shared" si="138"/>
        <v>0</v>
      </c>
      <c r="Q478" s="272">
        <v>0</v>
      </c>
      <c r="R478" s="272">
        <v>0</v>
      </c>
      <c r="S478" s="272">
        <v>0</v>
      </c>
      <c r="T478" s="272">
        <v>0</v>
      </c>
      <c r="U478" s="272">
        <v>0</v>
      </c>
      <c r="V478" s="272">
        <v>0</v>
      </c>
      <c r="W478" s="272">
        <v>0</v>
      </c>
      <c r="X478" s="272">
        <v>0</v>
      </c>
      <c r="Y478" s="272">
        <v>0</v>
      </c>
      <c r="Z478" s="272">
        <v>0</v>
      </c>
      <c r="AA478" s="272">
        <v>0</v>
      </c>
      <c r="AB478" s="272">
        <v>0</v>
      </c>
      <c r="AC478" s="272">
        <v>0</v>
      </c>
      <c r="AD478" s="272">
        <v>0</v>
      </c>
      <c r="AE478" s="272">
        <v>0</v>
      </c>
      <c r="AF478" s="272">
        <v>0</v>
      </c>
      <c r="AG478" s="170">
        <f t="shared" si="139"/>
        <v>0</v>
      </c>
      <c r="AI478" s="284">
        <f t="shared" si="136"/>
        <v>0</v>
      </c>
      <c r="AJ478" s="284">
        <f t="shared" si="136"/>
        <v>0</v>
      </c>
      <c r="AK478" s="284">
        <f t="shared" si="136"/>
        <v>0</v>
      </c>
      <c r="AL478" s="284">
        <f t="shared" si="135"/>
        <v>0</v>
      </c>
      <c r="AM478" s="284">
        <f t="shared" si="135"/>
        <v>0</v>
      </c>
      <c r="AN478" s="284">
        <f t="shared" si="135"/>
        <v>0</v>
      </c>
      <c r="AO478" s="284">
        <f t="shared" si="135"/>
        <v>0</v>
      </c>
      <c r="AP478" s="284">
        <f t="shared" si="135"/>
        <v>0</v>
      </c>
      <c r="AQ478" s="284">
        <f t="shared" si="135"/>
        <v>0</v>
      </c>
      <c r="AR478" s="284">
        <f t="shared" si="137"/>
        <v>0</v>
      </c>
      <c r="AS478" s="284">
        <f t="shared" si="137"/>
        <v>0</v>
      </c>
      <c r="AT478" s="284">
        <f t="shared" si="137"/>
        <v>0</v>
      </c>
      <c r="AU478" s="280">
        <f t="shared" si="140"/>
        <v>0</v>
      </c>
      <c r="AV478" s="280">
        <f t="shared" si="132"/>
        <v>0</v>
      </c>
      <c r="AW478" s="280">
        <f t="shared" si="132"/>
        <v>0</v>
      </c>
      <c r="AX478" s="280">
        <f t="shared" si="132"/>
        <v>0</v>
      </c>
      <c r="AY478" s="280">
        <f t="shared" si="132"/>
        <v>0</v>
      </c>
      <c r="AZ478" s="280">
        <f t="shared" si="142"/>
        <v>0</v>
      </c>
      <c r="BA478" s="280">
        <f t="shared" si="142"/>
        <v>0</v>
      </c>
      <c r="BB478" s="280">
        <f t="shared" si="142"/>
        <v>0</v>
      </c>
      <c r="BC478" s="280">
        <f t="shared" si="142"/>
        <v>0</v>
      </c>
      <c r="BD478" s="280">
        <f t="shared" si="142"/>
        <v>0</v>
      </c>
      <c r="BE478" s="280">
        <f t="shared" si="142"/>
        <v>0</v>
      </c>
      <c r="BF478" s="280">
        <f t="shared" si="141"/>
        <v>0</v>
      </c>
      <c r="BG478" s="280">
        <f t="shared" si="141"/>
        <v>0</v>
      </c>
      <c r="BH478" s="280">
        <f t="shared" si="141"/>
        <v>0</v>
      </c>
      <c r="BI478" s="280">
        <f t="shared" si="134"/>
        <v>0</v>
      </c>
      <c r="BJ478" s="280">
        <f t="shared" si="134"/>
        <v>0</v>
      </c>
      <c r="BK478" s="280">
        <f t="shared" si="134"/>
        <v>0</v>
      </c>
      <c r="BL478" s="284">
        <f t="shared" si="133"/>
        <v>0</v>
      </c>
    </row>
    <row r="479" spans="1:64" x14ac:dyDescent="0.25">
      <c r="A479" s="268" t="s">
        <v>462</v>
      </c>
      <c r="B479" s="175">
        <v>4.36E-2</v>
      </c>
      <c r="C479" s="175">
        <v>4.36E-2</v>
      </c>
      <c r="D479" s="272">
        <v>10706041.939999999</v>
      </c>
      <c r="E479" s="272">
        <v>10857777.34</v>
      </c>
      <c r="F479" s="272">
        <v>11083527.199999999</v>
      </c>
      <c r="G479" s="272">
        <v>11283564.869999999</v>
      </c>
      <c r="H479" s="272">
        <v>11260847.83</v>
      </c>
      <c r="I479" s="272">
        <v>11228778.32</v>
      </c>
      <c r="J479" s="272">
        <v>11369414.185000001</v>
      </c>
      <c r="K479" s="272">
        <v>11554822.180000002</v>
      </c>
      <c r="L479" s="272">
        <v>11590197.640000001</v>
      </c>
      <c r="M479" s="272">
        <v>11590197.640000001</v>
      </c>
      <c r="N479" s="272">
        <v>11605483.380000001</v>
      </c>
      <c r="O479" s="272">
        <v>11674301.270000001</v>
      </c>
      <c r="P479" s="272">
        <f t="shared" si="138"/>
        <v>135804953.79500002</v>
      </c>
      <c r="Q479" s="272">
        <v>11781303.460000001</v>
      </c>
      <c r="R479" s="272">
        <v>11825868.910000002</v>
      </c>
      <c r="S479" s="272">
        <v>11815754.250000002</v>
      </c>
      <c r="T479" s="272">
        <v>11774814.630000001</v>
      </c>
      <c r="U479" s="272">
        <v>11764720.65</v>
      </c>
      <c r="V479" s="272">
        <v>11781851.900000002</v>
      </c>
      <c r="W479" s="272">
        <v>11768096.980000002</v>
      </c>
      <c r="X479" s="272">
        <v>11766536.880000003</v>
      </c>
      <c r="Y479" s="272">
        <v>11766227.380000003</v>
      </c>
      <c r="Z479" s="272">
        <v>11776769.340000004</v>
      </c>
      <c r="AA479" s="272">
        <v>11842130.975000003</v>
      </c>
      <c r="AB479" s="272">
        <v>11949913.865000002</v>
      </c>
      <c r="AC479" s="272">
        <v>11997854.830000002</v>
      </c>
      <c r="AD479" s="272">
        <v>11992832.580000002</v>
      </c>
      <c r="AE479" s="272">
        <v>11986643.110000001</v>
      </c>
      <c r="AF479" s="272">
        <v>11980453.640000002</v>
      </c>
      <c r="AG479" s="170">
        <f>SUM(U479:AF479)</f>
        <v>142374032.13000003</v>
      </c>
      <c r="AI479" s="284">
        <f t="shared" si="136"/>
        <v>38898.620000000003</v>
      </c>
      <c r="AJ479" s="284">
        <f t="shared" si="136"/>
        <v>39449.919999999998</v>
      </c>
      <c r="AK479" s="284">
        <f t="shared" si="136"/>
        <v>40270.15</v>
      </c>
      <c r="AL479" s="284">
        <f t="shared" si="135"/>
        <v>40996.949999999997</v>
      </c>
      <c r="AM479" s="284">
        <f t="shared" si="135"/>
        <v>40914.410000000003</v>
      </c>
      <c r="AN479" s="284">
        <f t="shared" si="135"/>
        <v>40797.89</v>
      </c>
      <c r="AO479" s="284">
        <f t="shared" si="135"/>
        <v>41308.870000000003</v>
      </c>
      <c r="AP479" s="284">
        <f t="shared" si="135"/>
        <v>41982.52</v>
      </c>
      <c r="AQ479" s="284">
        <f t="shared" si="135"/>
        <v>42111.05</v>
      </c>
      <c r="AR479" s="284">
        <f t="shared" si="137"/>
        <v>42111.05</v>
      </c>
      <c r="AS479" s="284">
        <f t="shared" si="137"/>
        <v>42166.59</v>
      </c>
      <c r="AT479" s="284">
        <f t="shared" si="137"/>
        <v>42416.63</v>
      </c>
      <c r="AU479" s="280">
        <f t="shared" si="140"/>
        <v>493424.65</v>
      </c>
      <c r="AV479" s="280">
        <f t="shared" si="132"/>
        <v>42805.4</v>
      </c>
      <c r="AW479" s="280">
        <f t="shared" si="132"/>
        <v>42967.32</v>
      </c>
      <c r="AX479" s="280">
        <f t="shared" si="132"/>
        <v>42930.57</v>
      </c>
      <c r="AY479" s="280">
        <f t="shared" si="132"/>
        <v>42781.83</v>
      </c>
      <c r="AZ479" s="280">
        <f t="shared" si="142"/>
        <v>42745.15</v>
      </c>
      <c r="BA479" s="280">
        <f t="shared" si="142"/>
        <v>42807.4</v>
      </c>
      <c r="BB479" s="280">
        <f t="shared" si="142"/>
        <v>42757.42</v>
      </c>
      <c r="BC479" s="280">
        <f t="shared" si="142"/>
        <v>42751.75</v>
      </c>
      <c r="BD479" s="280">
        <f t="shared" si="142"/>
        <v>42750.63</v>
      </c>
      <c r="BE479" s="280">
        <f t="shared" si="142"/>
        <v>42788.93</v>
      </c>
      <c r="BF479" s="280">
        <f t="shared" si="141"/>
        <v>43026.41</v>
      </c>
      <c r="BG479" s="280">
        <f t="shared" si="141"/>
        <v>43418.02</v>
      </c>
      <c r="BH479" s="280">
        <f t="shared" si="141"/>
        <v>43592.21</v>
      </c>
      <c r="BI479" s="280">
        <f t="shared" si="134"/>
        <v>43573.96</v>
      </c>
      <c r="BJ479" s="280">
        <f t="shared" si="134"/>
        <v>43551.47</v>
      </c>
      <c r="BK479" s="280">
        <f t="shared" si="134"/>
        <v>43528.98</v>
      </c>
      <c r="BL479" s="284">
        <f t="shared" si="133"/>
        <v>517292.33000000007</v>
      </c>
    </row>
    <row r="480" spans="1:64" x14ac:dyDescent="0.25">
      <c r="A480" s="268" t="s">
        <v>463</v>
      </c>
      <c r="B480" s="175">
        <v>4.36E-2</v>
      </c>
      <c r="C480" s="175">
        <v>4.36E-2</v>
      </c>
      <c r="D480" s="272">
        <v>0</v>
      </c>
      <c r="E480" s="272">
        <v>0</v>
      </c>
      <c r="F480" s="272">
        <v>0</v>
      </c>
      <c r="G480" s="272">
        <v>0</v>
      </c>
      <c r="H480" s="272">
        <v>0</v>
      </c>
      <c r="I480" s="272">
        <v>0</v>
      </c>
      <c r="J480" s="272">
        <v>0</v>
      </c>
      <c r="K480" s="272">
        <v>0</v>
      </c>
      <c r="L480" s="272">
        <v>0</v>
      </c>
      <c r="M480" s="272">
        <v>0</v>
      </c>
      <c r="N480" s="272">
        <v>0</v>
      </c>
      <c r="O480" s="272">
        <v>0</v>
      </c>
      <c r="P480" s="272">
        <f t="shared" si="138"/>
        <v>0</v>
      </c>
      <c r="Q480" s="272">
        <v>0</v>
      </c>
      <c r="R480" s="272">
        <v>0</v>
      </c>
      <c r="S480" s="272">
        <v>0</v>
      </c>
      <c r="T480" s="272">
        <v>0</v>
      </c>
      <c r="U480" s="272">
        <v>0</v>
      </c>
      <c r="V480" s="272">
        <v>0</v>
      </c>
      <c r="W480" s="272">
        <v>0</v>
      </c>
      <c r="X480" s="272">
        <v>0</v>
      </c>
      <c r="Y480" s="272">
        <v>0</v>
      </c>
      <c r="Z480" s="272">
        <v>0</v>
      </c>
      <c r="AA480" s="272">
        <v>0</v>
      </c>
      <c r="AB480" s="272">
        <v>0</v>
      </c>
      <c r="AC480" s="272">
        <v>0</v>
      </c>
      <c r="AD480" s="272">
        <v>0</v>
      </c>
      <c r="AE480" s="272">
        <v>0</v>
      </c>
      <c r="AF480" s="272">
        <v>0</v>
      </c>
      <c r="AG480" s="170">
        <f t="shared" si="139"/>
        <v>0</v>
      </c>
      <c r="AI480" s="284">
        <f t="shared" si="136"/>
        <v>0</v>
      </c>
      <c r="AJ480" s="284">
        <f t="shared" si="136"/>
        <v>0</v>
      </c>
      <c r="AK480" s="284">
        <f t="shared" si="136"/>
        <v>0</v>
      </c>
      <c r="AL480" s="284">
        <f t="shared" si="135"/>
        <v>0</v>
      </c>
      <c r="AM480" s="284">
        <f t="shared" si="135"/>
        <v>0</v>
      </c>
      <c r="AN480" s="284">
        <f t="shared" si="135"/>
        <v>0</v>
      </c>
      <c r="AO480" s="284">
        <f t="shared" si="135"/>
        <v>0</v>
      </c>
      <c r="AP480" s="284">
        <f t="shared" si="135"/>
        <v>0</v>
      </c>
      <c r="AQ480" s="284">
        <f t="shared" si="135"/>
        <v>0</v>
      </c>
      <c r="AR480" s="284">
        <f t="shared" si="137"/>
        <v>0</v>
      </c>
      <c r="AS480" s="284">
        <f t="shared" si="137"/>
        <v>0</v>
      </c>
      <c r="AT480" s="284">
        <f t="shared" si="137"/>
        <v>0</v>
      </c>
      <c r="AU480" s="280">
        <f t="shared" si="140"/>
        <v>0</v>
      </c>
      <c r="AV480" s="280">
        <f t="shared" si="132"/>
        <v>0</v>
      </c>
      <c r="AW480" s="280">
        <f t="shared" si="132"/>
        <v>0</v>
      </c>
      <c r="AX480" s="280">
        <f t="shared" si="132"/>
        <v>0</v>
      </c>
      <c r="AY480" s="280">
        <f t="shared" si="132"/>
        <v>0</v>
      </c>
      <c r="AZ480" s="280">
        <f t="shared" si="142"/>
        <v>0</v>
      </c>
      <c r="BA480" s="280">
        <f t="shared" si="142"/>
        <v>0</v>
      </c>
      <c r="BB480" s="280">
        <f t="shared" si="142"/>
        <v>0</v>
      </c>
      <c r="BC480" s="280">
        <f t="shared" si="142"/>
        <v>0</v>
      </c>
      <c r="BD480" s="280">
        <f t="shared" si="142"/>
        <v>0</v>
      </c>
      <c r="BE480" s="280">
        <f t="shared" si="142"/>
        <v>0</v>
      </c>
      <c r="BF480" s="280">
        <f t="shared" si="141"/>
        <v>0</v>
      </c>
      <c r="BG480" s="280">
        <f t="shared" si="141"/>
        <v>0</v>
      </c>
      <c r="BH480" s="280">
        <f t="shared" si="141"/>
        <v>0</v>
      </c>
      <c r="BI480" s="280">
        <f t="shared" si="134"/>
        <v>0</v>
      </c>
      <c r="BJ480" s="280">
        <f t="shared" si="134"/>
        <v>0</v>
      </c>
      <c r="BK480" s="280">
        <f t="shared" si="134"/>
        <v>0</v>
      </c>
      <c r="BL480" s="284">
        <f t="shared" si="133"/>
        <v>0</v>
      </c>
    </row>
    <row r="481" spans="1:66" x14ac:dyDescent="0.25">
      <c r="A481" s="268" t="s">
        <v>464</v>
      </c>
      <c r="B481" s="175">
        <v>0.1169</v>
      </c>
      <c r="C481" s="175">
        <v>0.1169</v>
      </c>
      <c r="D481" s="272">
        <v>24959811.050000001</v>
      </c>
      <c r="E481" s="272">
        <v>26655315.489999998</v>
      </c>
      <c r="F481" s="272">
        <v>26439467.760000002</v>
      </c>
      <c r="G481" s="272">
        <v>26081616.43</v>
      </c>
      <c r="H481" s="272">
        <v>25525361.25</v>
      </c>
      <c r="I481" s="272">
        <v>25257808.07</v>
      </c>
      <c r="J481" s="272">
        <v>25169273.98</v>
      </c>
      <c r="K481" s="272">
        <v>25235033.504999999</v>
      </c>
      <c r="L481" s="272">
        <v>26021477.105</v>
      </c>
      <c r="M481" s="272">
        <v>26896735.059999999</v>
      </c>
      <c r="N481" s="272">
        <v>27301441.670000002</v>
      </c>
      <c r="O481" s="272">
        <v>27903181.255000003</v>
      </c>
      <c r="P481" s="272">
        <f t="shared" si="138"/>
        <v>313446522.62499994</v>
      </c>
      <c r="Q481" s="272">
        <v>28325654.540000003</v>
      </c>
      <c r="R481" s="272">
        <v>28184698.220000003</v>
      </c>
      <c r="S481" s="272">
        <v>28076141.900000002</v>
      </c>
      <c r="T481" s="272">
        <v>28022062.510000002</v>
      </c>
      <c r="U481" s="272">
        <v>27191854.920000002</v>
      </c>
      <c r="V481" s="272">
        <v>26153363.765000004</v>
      </c>
      <c r="W481" s="272">
        <v>25839318.240000002</v>
      </c>
      <c r="X481" s="272">
        <v>25707004.760000002</v>
      </c>
      <c r="Y481" s="272">
        <v>25807347.510000002</v>
      </c>
      <c r="Z481" s="272">
        <v>25783999.550000001</v>
      </c>
      <c r="AA481" s="272">
        <v>25804870.245000005</v>
      </c>
      <c r="AB481" s="272">
        <v>26449269.360000003</v>
      </c>
      <c r="AC481" s="272">
        <v>26467681.810000002</v>
      </c>
      <c r="AD481" s="272">
        <v>25255829.705000006</v>
      </c>
      <c r="AE481" s="272">
        <v>24355410.690000001</v>
      </c>
      <c r="AF481" s="272">
        <v>24337433.105000004</v>
      </c>
      <c r="AG481" s="170">
        <f t="shared" si="139"/>
        <v>309153383.66000009</v>
      </c>
      <c r="AI481" s="284">
        <f t="shared" si="136"/>
        <v>243150.16</v>
      </c>
      <c r="AJ481" s="284">
        <f t="shared" si="136"/>
        <v>259667.20000000001</v>
      </c>
      <c r="AK481" s="284">
        <f t="shared" si="136"/>
        <v>257564.48</v>
      </c>
      <c r="AL481" s="284">
        <f t="shared" si="135"/>
        <v>254078.41</v>
      </c>
      <c r="AM481" s="284">
        <f t="shared" si="135"/>
        <v>248659.56</v>
      </c>
      <c r="AN481" s="284">
        <f t="shared" si="135"/>
        <v>246053.15</v>
      </c>
      <c r="AO481" s="284">
        <f t="shared" si="135"/>
        <v>245190.68</v>
      </c>
      <c r="AP481" s="284">
        <f t="shared" si="135"/>
        <v>245831.28</v>
      </c>
      <c r="AQ481" s="284">
        <f t="shared" si="135"/>
        <v>253492.56</v>
      </c>
      <c r="AR481" s="284">
        <f t="shared" si="137"/>
        <v>262019.03</v>
      </c>
      <c r="AS481" s="284">
        <f t="shared" si="137"/>
        <v>265961.53999999998</v>
      </c>
      <c r="AT481" s="284">
        <f t="shared" si="137"/>
        <v>271823.49</v>
      </c>
      <c r="AU481" s="280">
        <f t="shared" si="140"/>
        <v>3053491.54</v>
      </c>
      <c r="AV481" s="280">
        <f t="shared" si="132"/>
        <v>275939.08</v>
      </c>
      <c r="AW481" s="280">
        <f t="shared" si="132"/>
        <v>274565.94</v>
      </c>
      <c r="AX481" s="280">
        <f t="shared" si="132"/>
        <v>273508.42</v>
      </c>
      <c r="AY481" s="280">
        <f t="shared" si="132"/>
        <v>272981.59000000003</v>
      </c>
      <c r="AZ481" s="280">
        <f t="shared" si="142"/>
        <v>264893.99</v>
      </c>
      <c r="BA481" s="280">
        <f t="shared" si="142"/>
        <v>254777.35</v>
      </c>
      <c r="BB481" s="280">
        <f t="shared" si="142"/>
        <v>251718.03</v>
      </c>
      <c r="BC481" s="280">
        <f t="shared" si="142"/>
        <v>250429.07</v>
      </c>
      <c r="BD481" s="280">
        <f t="shared" si="142"/>
        <v>251406.58</v>
      </c>
      <c r="BE481" s="280">
        <f t="shared" si="142"/>
        <v>251179.13</v>
      </c>
      <c r="BF481" s="280">
        <f t="shared" si="141"/>
        <v>251382.44</v>
      </c>
      <c r="BG481" s="280">
        <f t="shared" si="141"/>
        <v>257659.97</v>
      </c>
      <c r="BH481" s="280">
        <f t="shared" si="141"/>
        <v>257839.33</v>
      </c>
      <c r="BI481" s="280">
        <f t="shared" si="134"/>
        <v>246033.87</v>
      </c>
      <c r="BJ481" s="280">
        <f t="shared" si="134"/>
        <v>237262.29</v>
      </c>
      <c r="BK481" s="280">
        <f t="shared" si="134"/>
        <v>237087.16</v>
      </c>
      <c r="BL481" s="284">
        <f t="shared" si="133"/>
        <v>3011669.21</v>
      </c>
    </row>
    <row r="482" spans="1:66" x14ac:dyDescent="0.25">
      <c r="A482" s="268" t="s">
        <v>706</v>
      </c>
      <c r="B482" s="175">
        <v>0.1169</v>
      </c>
      <c r="C482" s="175">
        <v>0.1169</v>
      </c>
      <c r="D482" s="272">
        <v>0</v>
      </c>
      <c r="E482" s="272">
        <v>0</v>
      </c>
      <c r="F482" s="272">
        <v>0</v>
      </c>
      <c r="G482" s="272">
        <v>0</v>
      </c>
      <c r="H482" s="272">
        <v>0</v>
      </c>
      <c r="I482" s="272">
        <v>0</v>
      </c>
      <c r="J482" s="272">
        <v>0</v>
      </c>
      <c r="K482" s="272">
        <v>0</v>
      </c>
      <c r="L482" s="272">
        <v>0</v>
      </c>
      <c r="M482" s="272">
        <v>0</v>
      </c>
      <c r="N482" s="272">
        <v>0</v>
      </c>
      <c r="O482" s="272">
        <v>0</v>
      </c>
      <c r="P482" s="272">
        <f t="shared" si="138"/>
        <v>0</v>
      </c>
      <c r="Q482" s="272">
        <v>0</v>
      </c>
      <c r="R482" s="272">
        <v>0</v>
      </c>
      <c r="S482" s="272">
        <v>0</v>
      </c>
      <c r="T482" s="272">
        <v>0</v>
      </c>
      <c r="U482" s="272">
        <v>0</v>
      </c>
      <c r="V482" s="272">
        <v>0</v>
      </c>
      <c r="W482" s="272">
        <v>0</v>
      </c>
      <c r="X482" s="272">
        <v>0</v>
      </c>
      <c r="Y482" s="272">
        <v>0</v>
      </c>
      <c r="Z482" s="272">
        <v>0</v>
      </c>
      <c r="AA482" s="272">
        <v>0</v>
      </c>
      <c r="AB482" s="272">
        <v>0</v>
      </c>
      <c r="AC482" s="272">
        <v>0</v>
      </c>
      <c r="AD482" s="272">
        <v>0</v>
      </c>
      <c r="AE482" s="272">
        <v>0</v>
      </c>
      <c r="AF482" s="272">
        <v>0</v>
      </c>
      <c r="AG482" s="170">
        <f t="shared" si="139"/>
        <v>0</v>
      </c>
      <c r="AI482" s="284">
        <f t="shared" si="136"/>
        <v>0</v>
      </c>
      <c r="AJ482" s="284">
        <f t="shared" si="136"/>
        <v>0</v>
      </c>
      <c r="AK482" s="284">
        <f t="shared" si="136"/>
        <v>0</v>
      </c>
      <c r="AL482" s="284">
        <f t="shared" si="135"/>
        <v>0</v>
      </c>
      <c r="AM482" s="284">
        <f t="shared" si="135"/>
        <v>0</v>
      </c>
      <c r="AN482" s="284">
        <f t="shared" si="135"/>
        <v>0</v>
      </c>
      <c r="AO482" s="284">
        <f t="shared" ref="AO482:AQ510" si="143">ROUND(J482*$B482/12,2)</f>
        <v>0</v>
      </c>
      <c r="AP482" s="284">
        <f t="shared" si="143"/>
        <v>0</v>
      </c>
      <c r="AQ482" s="284">
        <f t="shared" si="143"/>
        <v>0</v>
      </c>
      <c r="AR482" s="284">
        <f t="shared" si="137"/>
        <v>0</v>
      </c>
      <c r="AS482" s="284">
        <f t="shared" si="137"/>
        <v>0</v>
      </c>
      <c r="AT482" s="284">
        <f t="shared" si="137"/>
        <v>0</v>
      </c>
      <c r="AU482" s="280">
        <f t="shared" si="140"/>
        <v>0</v>
      </c>
      <c r="AV482" s="280">
        <f t="shared" si="132"/>
        <v>0</v>
      </c>
      <c r="AW482" s="280">
        <f t="shared" si="132"/>
        <v>0</v>
      </c>
      <c r="AX482" s="280">
        <f t="shared" si="132"/>
        <v>0</v>
      </c>
      <c r="AY482" s="280">
        <f t="shared" ref="AY482:AY510" si="144">ROUND(T482*$B482/12,2)</f>
        <v>0</v>
      </c>
      <c r="AZ482" s="280">
        <f t="shared" si="142"/>
        <v>0</v>
      </c>
      <c r="BA482" s="280">
        <f t="shared" si="142"/>
        <v>0</v>
      </c>
      <c r="BB482" s="280">
        <f t="shared" si="142"/>
        <v>0</v>
      </c>
      <c r="BC482" s="280">
        <f t="shared" si="142"/>
        <v>0</v>
      </c>
      <c r="BD482" s="280">
        <f t="shared" si="142"/>
        <v>0</v>
      </c>
      <c r="BE482" s="280">
        <f t="shared" si="142"/>
        <v>0</v>
      </c>
      <c r="BF482" s="280">
        <f t="shared" si="141"/>
        <v>0</v>
      </c>
      <c r="BG482" s="280">
        <f t="shared" si="141"/>
        <v>0</v>
      </c>
      <c r="BH482" s="280">
        <f t="shared" si="141"/>
        <v>0</v>
      </c>
      <c r="BI482" s="280">
        <f t="shared" si="134"/>
        <v>0</v>
      </c>
      <c r="BJ482" s="280">
        <f t="shared" si="134"/>
        <v>0</v>
      </c>
      <c r="BK482" s="280">
        <f t="shared" si="134"/>
        <v>0</v>
      </c>
      <c r="BL482" s="284">
        <f t="shared" si="133"/>
        <v>0</v>
      </c>
    </row>
    <row r="483" spans="1:66" x14ac:dyDescent="0.25">
      <c r="A483" s="268" t="s">
        <v>707</v>
      </c>
      <c r="B483" s="175">
        <v>0</v>
      </c>
      <c r="C483" s="175">
        <v>0</v>
      </c>
      <c r="D483" s="272">
        <v>0</v>
      </c>
      <c r="E483" s="272">
        <v>0</v>
      </c>
      <c r="F483" s="272">
        <v>0</v>
      </c>
      <c r="G483" s="272">
        <v>0</v>
      </c>
      <c r="H483" s="272">
        <v>0</v>
      </c>
      <c r="I483" s="272">
        <v>0</v>
      </c>
      <c r="J483" s="272">
        <v>0</v>
      </c>
      <c r="K483" s="272">
        <v>0</v>
      </c>
      <c r="L483" s="272">
        <v>0</v>
      </c>
      <c r="M483" s="272">
        <v>0</v>
      </c>
      <c r="N483" s="272">
        <v>0</v>
      </c>
      <c r="O483" s="272">
        <v>0</v>
      </c>
      <c r="P483" s="272">
        <f t="shared" si="138"/>
        <v>0</v>
      </c>
      <c r="Q483" s="272">
        <v>0</v>
      </c>
      <c r="R483" s="272">
        <v>0</v>
      </c>
      <c r="S483" s="272">
        <v>0</v>
      </c>
      <c r="T483" s="272">
        <v>0</v>
      </c>
      <c r="U483" s="272">
        <v>0</v>
      </c>
      <c r="V483" s="272">
        <v>0</v>
      </c>
      <c r="W483" s="272">
        <v>0</v>
      </c>
      <c r="X483" s="272">
        <v>0</v>
      </c>
      <c r="Y483" s="272">
        <v>0</v>
      </c>
      <c r="Z483" s="272">
        <v>0</v>
      </c>
      <c r="AA483" s="272">
        <v>0</v>
      </c>
      <c r="AB483" s="272">
        <v>0</v>
      </c>
      <c r="AC483" s="272">
        <v>0</v>
      </c>
      <c r="AD483" s="272">
        <v>0</v>
      </c>
      <c r="AE483" s="272">
        <v>0</v>
      </c>
      <c r="AF483" s="272">
        <v>0</v>
      </c>
      <c r="AG483" s="170">
        <f t="shared" si="139"/>
        <v>0</v>
      </c>
      <c r="AI483" s="284">
        <f t="shared" si="136"/>
        <v>0</v>
      </c>
      <c r="AJ483" s="284">
        <f t="shared" si="136"/>
        <v>0</v>
      </c>
      <c r="AK483" s="284">
        <f t="shared" si="136"/>
        <v>0</v>
      </c>
      <c r="AL483" s="284">
        <f t="shared" si="136"/>
        <v>0</v>
      </c>
      <c r="AM483" s="284">
        <f t="shared" si="136"/>
        <v>0</v>
      </c>
      <c r="AN483" s="284">
        <f t="shared" si="136"/>
        <v>0</v>
      </c>
      <c r="AO483" s="284">
        <f t="shared" si="143"/>
        <v>0</v>
      </c>
      <c r="AP483" s="284">
        <f t="shared" si="143"/>
        <v>0</v>
      </c>
      <c r="AQ483" s="284">
        <f t="shared" si="143"/>
        <v>0</v>
      </c>
      <c r="AR483" s="284">
        <f t="shared" si="137"/>
        <v>0</v>
      </c>
      <c r="AS483" s="284">
        <f t="shared" si="137"/>
        <v>0</v>
      </c>
      <c r="AT483" s="284">
        <f t="shared" si="137"/>
        <v>0</v>
      </c>
      <c r="AU483" s="280">
        <f t="shared" si="140"/>
        <v>0</v>
      </c>
      <c r="AV483" s="280">
        <f t="shared" ref="AV483:AX506" si="145">ROUND(Q483*$B483/12,2)</f>
        <v>0</v>
      </c>
      <c r="AW483" s="280">
        <f t="shared" si="145"/>
        <v>0</v>
      </c>
      <c r="AX483" s="280">
        <f t="shared" si="145"/>
        <v>0</v>
      </c>
      <c r="AY483" s="280">
        <f t="shared" si="144"/>
        <v>0</v>
      </c>
      <c r="AZ483" s="280">
        <f t="shared" si="142"/>
        <v>0</v>
      </c>
      <c r="BA483" s="280">
        <f t="shared" si="142"/>
        <v>0</v>
      </c>
      <c r="BB483" s="280">
        <f t="shared" si="142"/>
        <v>0</v>
      </c>
      <c r="BC483" s="280">
        <f t="shared" si="142"/>
        <v>0</v>
      </c>
      <c r="BD483" s="280">
        <f t="shared" si="142"/>
        <v>0</v>
      </c>
      <c r="BE483" s="280">
        <f t="shared" si="142"/>
        <v>0</v>
      </c>
      <c r="BF483" s="280">
        <f t="shared" si="141"/>
        <v>0</v>
      </c>
      <c r="BG483" s="280">
        <f t="shared" si="141"/>
        <v>0</v>
      </c>
      <c r="BH483" s="280">
        <f t="shared" si="141"/>
        <v>0</v>
      </c>
      <c r="BI483" s="280">
        <f t="shared" si="134"/>
        <v>0</v>
      </c>
      <c r="BJ483" s="280">
        <f t="shared" si="134"/>
        <v>0</v>
      </c>
      <c r="BK483" s="280">
        <f t="shared" si="134"/>
        <v>0</v>
      </c>
      <c r="BL483" s="284">
        <f t="shared" ref="BL483:BL510" si="146">SUM(AZ483:BK483)</f>
        <v>0</v>
      </c>
    </row>
    <row r="484" spans="1:66" x14ac:dyDescent="0.25">
      <c r="A484" s="268" t="s">
        <v>465</v>
      </c>
      <c r="B484" s="175">
        <v>0.25019999999999998</v>
      </c>
      <c r="C484" s="175">
        <v>0.25019999999999998</v>
      </c>
      <c r="D484" s="272">
        <v>5081677.2699999996</v>
      </c>
      <c r="E484" s="272">
        <v>5554265.4800000004</v>
      </c>
      <c r="F484" s="272">
        <v>5533701.7599999998</v>
      </c>
      <c r="G484" s="272">
        <v>5540114.3499999996</v>
      </c>
      <c r="H484" s="272">
        <v>5540224.75</v>
      </c>
      <c r="I484" s="272">
        <v>5579194.4699999997</v>
      </c>
      <c r="J484" s="272">
        <v>5687595.9200000009</v>
      </c>
      <c r="K484" s="272">
        <v>5710748.3250000002</v>
      </c>
      <c r="L484" s="272">
        <v>5664469</v>
      </c>
      <c r="M484" s="272">
        <v>5653298.9900000002</v>
      </c>
      <c r="N484" s="272">
        <v>5952907.6450000005</v>
      </c>
      <c r="O484" s="272">
        <v>6258250.4450000003</v>
      </c>
      <c r="P484" s="272">
        <f t="shared" si="138"/>
        <v>67756448.405000001</v>
      </c>
      <c r="Q484" s="272">
        <v>6159993.1500000013</v>
      </c>
      <c r="R484" s="272">
        <v>6000978.6400000006</v>
      </c>
      <c r="S484" s="272">
        <v>5905770.3900000006</v>
      </c>
      <c r="T484" s="272">
        <v>5874273.1100000003</v>
      </c>
      <c r="U484" s="272">
        <v>5871791.0000000009</v>
      </c>
      <c r="V484" s="272">
        <v>5871791.0000000009</v>
      </c>
      <c r="W484" s="272">
        <v>5871791.0000000009</v>
      </c>
      <c r="X484" s="272">
        <v>5871791.0000000009</v>
      </c>
      <c r="Y484" s="272">
        <v>5866307.8950000014</v>
      </c>
      <c r="Z484" s="272">
        <v>5484492.3000000007</v>
      </c>
      <c r="AA484" s="272">
        <v>5745840.9850000003</v>
      </c>
      <c r="AB484" s="272">
        <v>6429033.1200000001</v>
      </c>
      <c r="AC484" s="272">
        <v>6463577.8049999997</v>
      </c>
      <c r="AD484" s="272">
        <v>6452611.5300000003</v>
      </c>
      <c r="AE484" s="272">
        <v>6452611.5300000003</v>
      </c>
      <c r="AF484" s="272">
        <v>6452611.5300000003</v>
      </c>
      <c r="AG484" s="170">
        <f t="shared" si="139"/>
        <v>72834250.695000008</v>
      </c>
      <c r="AI484" s="284">
        <f t="shared" si="136"/>
        <v>105952.97</v>
      </c>
      <c r="AJ484" s="284">
        <f t="shared" si="136"/>
        <v>115806.44</v>
      </c>
      <c r="AK484" s="284">
        <f t="shared" si="136"/>
        <v>115377.68</v>
      </c>
      <c r="AL484" s="284">
        <f t="shared" si="136"/>
        <v>115511.38</v>
      </c>
      <c r="AM484" s="284">
        <f t="shared" si="136"/>
        <v>115513.69</v>
      </c>
      <c r="AN484" s="284">
        <f t="shared" si="136"/>
        <v>116326.2</v>
      </c>
      <c r="AO484" s="284">
        <f t="shared" si="143"/>
        <v>118586.37</v>
      </c>
      <c r="AP484" s="284">
        <f t="shared" si="143"/>
        <v>119069.1</v>
      </c>
      <c r="AQ484" s="284">
        <f t="shared" si="143"/>
        <v>118104.18</v>
      </c>
      <c r="AR484" s="284">
        <f t="shared" si="137"/>
        <v>117871.28</v>
      </c>
      <c r="AS484" s="284">
        <f t="shared" si="137"/>
        <v>124118.12</v>
      </c>
      <c r="AT484" s="284">
        <f t="shared" si="137"/>
        <v>130484.52</v>
      </c>
      <c r="AU484" s="280">
        <f t="shared" si="140"/>
        <v>1412721.9299999997</v>
      </c>
      <c r="AV484" s="280">
        <f t="shared" si="145"/>
        <v>128435.86</v>
      </c>
      <c r="AW484" s="280">
        <f t="shared" si="145"/>
        <v>125120.4</v>
      </c>
      <c r="AX484" s="280">
        <f t="shared" si="145"/>
        <v>123135.31</v>
      </c>
      <c r="AY484" s="280">
        <f t="shared" si="144"/>
        <v>122478.59</v>
      </c>
      <c r="AZ484" s="280">
        <f t="shared" si="142"/>
        <v>122426.84</v>
      </c>
      <c r="BA484" s="280">
        <f t="shared" si="142"/>
        <v>122426.84</v>
      </c>
      <c r="BB484" s="280">
        <f t="shared" si="142"/>
        <v>122426.84</v>
      </c>
      <c r="BC484" s="280">
        <f t="shared" si="142"/>
        <v>122426.84</v>
      </c>
      <c r="BD484" s="280">
        <f t="shared" si="142"/>
        <v>122312.52</v>
      </c>
      <c r="BE484" s="280">
        <f t="shared" si="142"/>
        <v>114351.66</v>
      </c>
      <c r="BF484" s="280">
        <f t="shared" si="141"/>
        <v>119800.78</v>
      </c>
      <c r="BG484" s="280">
        <f t="shared" si="141"/>
        <v>134045.34</v>
      </c>
      <c r="BH484" s="280">
        <f t="shared" si="141"/>
        <v>134765.6</v>
      </c>
      <c r="BI484" s="280">
        <f t="shared" si="134"/>
        <v>134536.95000000001</v>
      </c>
      <c r="BJ484" s="280">
        <f t="shared" si="134"/>
        <v>134536.95000000001</v>
      </c>
      <c r="BK484" s="280">
        <f t="shared" si="134"/>
        <v>134536.95000000001</v>
      </c>
      <c r="BL484" s="284">
        <f t="shared" si="146"/>
        <v>1518594.1099999999</v>
      </c>
    </row>
    <row r="485" spans="1:66" x14ac:dyDescent="0.25">
      <c r="A485" s="268" t="s">
        <v>466</v>
      </c>
      <c r="B485" s="175">
        <v>1.9699999999999999E-2</v>
      </c>
      <c r="C485" s="175">
        <v>1.9699999999999999E-2</v>
      </c>
      <c r="D485" s="272">
        <v>209671.07</v>
      </c>
      <c r="E485" s="272">
        <v>104832.49</v>
      </c>
      <c r="F485" s="272">
        <v>0</v>
      </c>
      <c r="G485" s="272">
        <v>0</v>
      </c>
      <c r="H485" s="272">
        <v>0</v>
      </c>
      <c r="I485" s="272">
        <v>0</v>
      </c>
      <c r="J485" s="272">
        <v>19403.82</v>
      </c>
      <c r="K485" s="272">
        <v>19403.82</v>
      </c>
      <c r="L485" s="272">
        <v>19403.82</v>
      </c>
      <c r="M485" s="272">
        <v>19403.82</v>
      </c>
      <c r="N485" s="272">
        <v>19403.82</v>
      </c>
      <c r="O485" s="272">
        <v>19403.82</v>
      </c>
      <c r="P485" s="272">
        <f t="shared" si="138"/>
        <v>430926.48000000004</v>
      </c>
      <c r="Q485" s="272">
        <v>19403.82</v>
      </c>
      <c r="R485" s="272">
        <v>19403.82</v>
      </c>
      <c r="S485" s="272">
        <v>19403.82</v>
      </c>
      <c r="T485" s="272">
        <v>19403.82</v>
      </c>
      <c r="U485" s="272">
        <v>19403.82</v>
      </c>
      <c r="V485" s="272">
        <v>19403.82</v>
      </c>
      <c r="W485" s="272">
        <v>19403.82</v>
      </c>
      <c r="X485" s="272">
        <v>19403.82</v>
      </c>
      <c r="Y485" s="272">
        <v>19403.82</v>
      </c>
      <c r="Z485" s="272">
        <v>19403.82</v>
      </c>
      <c r="AA485" s="272">
        <v>19403.82</v>
      </c>
      <c r="AB485" s="272">
        <v>19403.82</v>
      </c>
      <c r="AC485" s="272">
        <v>19403.82</v>
      </c>
      <c r="AD485" s="272">
        <v>19403.82</v>
      </c>
      <c r="AE485" s="272">
        <v>19403.82</v>
      </c>
      <c r="AF485" s="272">
        <v>19403.82</v>
      </c>
      <c r="AG485" s="170">
        <f t="shared" si="139"/>
        <v>232845.84000000005</v>
      </c>
      <c r="AI485" s="284">
        <f t="shared" si="136"/>
        <v>344.21</v>
      </c>
      <c r="AJ485" s="284">
        <f t="shared" si="136"/>
        <v>172.1</v>
      </c>
      <c r="AK485" s="284">
        <f t="shared" si="136"/>
        <v>0</v>
      </c>
      <c r="AL485" s="284">
        <f t="shared" si="136"/>
        <v>0</v>
      </c>
      <c r="AM485" s="284">
        <f t="shared" si="136"/>
        <v>0</v>
      </c>
      <c r="AN485" s="284">
        <f t="shared" si="136"/>
        <v>0</v>
      </c>
      <c r="AO485" s="284">
        <f t="shared" si="143"/>
        <v>31.85</v>
      </c>
      <c r="AP485" s="284">
        <f t="shared" si="143"/>
        <v>31.85</v>
      </c>
      <c r="AQ485" s="284">
        <f t="shared" si="143"/>
        <v>31.85</v>
      </c>
      <c r="AR485" s="284">
        <f t="shared" si="137"/>
        <v>31.85</v>
      </c>
      <c r="AS485" s="284">
        <f t="shared" si="137"/>
        <v>31.85</v>
      </c>
      <c r="AT485" s="284">
        <f t="shared" si="137"/>
        <v>31.85</v>
      </c>
      <c r="AU485" s="280">
        <f t="shared" si="140"/>
        <v>707.41000000000008</v>
      </c>
      <c r="AV485" s="280">
        <f t="shared" si="145"/>
        <v>31.85</v>
      </c>
      <c r="AW485" s="280">
        <f t="shared" si="145"/>
        <v>31.85</v>
      </c>
      <c r="AX485" s="280">
        <f t="shared" si="145"/>
        <v>31.85</v>
      </c>
      <c r="AY485" s="280">
        <f t="shared" si="144"/>
        <v>31.85</v>
      </c>
      <c r="AZ485" s="280">
        <f t="shared" si="142"/>
        <v>31.85</v>
      </c>
      <c r="BA485" s="280">
        <f t="shared" si="142"/>
        <v>31.85</v>
      </c>
      <c r="BB485" s="280">
        <f t="shared" si="142"/>
        <v>31.85</v>
      </c>
      <c r="BC485" s="280">
        <f t="shared" si="142"/>
        <v>31.85</v>
      </c>
      <c r="BD485" s="280">
        <f t="shared" si="142"/>
        <v>31.85</v>
      </c>
      <c r="BE485" s="280">
        <f t="shared" si="142"/>
        <v>31.85</v>
      </c>
      <c r="BF485" s="280">
        <f t="shared" si="141"/>
        <v>31.85</v>
      </c>
      <c r="BG485" s="280">
        <f t="shared" si="141"/>
        <v>31.85</v>
      </c>
      <c r="BH485" s="280">
        <f t="shared" si="141"/>
        <v>31.85</v>
      </c>
      <c r="BI485" s="280">
        <f t="shared" si="134"/>
        <v>31.85</v>
      </c>
      <c r="BJ485" s="280">
        <f t="shared" si="134"/>
        <v>31.85</v>
      </c>
      <c r="BK485" s="280">
        <f t="shared" si="134"/>
        <v>31.85</v>
      </c>
      <c r="BL485" s="284">
        <f t="shared" si="146"/>
        <v>382.20000000000005</v>
      </c>
      <c r="BN485" s="279">
        <f>BL485</f>
        <v>382.20000000000005</v>
      </c>
    </row>
    <row r="486" spans="1:66" x14ac:dyDescent="0.25">
      <c r="A486" s="268" t="s">
        <v>467</v>
      </c>
      <c r="B486" s="175">
        <v>4.3999999999999997E-2</v>
      </c>
      <c r="C486" s="175">
        <v>4.3999999999999997E-2</v>
      </c>
      <c r="D486" s="272">
        <v>906444.57</v>
      </c>
      <c r="E486" s="272">
        <v>946407.62</v>
      </c>
      <c r="F486" s="272">
        <v>986370.67</v>
      </c>
      <c r="G486" s="272">
        <v>986370.67</v>
      </c>
      <c r="H486" s="272">
        <v>946407.62</v>
      </c>
      <c r="I486" s="272">
        <v>906444.57</v>
      </c>
      <c r="J486" s="272">
        <v>906444.57</v>
      </c>
      <c r="K486" s="272">
        <v>906444.57</v>
      </c>
      <c r="L486" s="272">
        <v>903020.35</v>
      </c>
      <c r="M486" s="272">
        <v>925128.38</v>
      </c>
      <c r="N486" s="272">
        <v>950660.63</v>
      </c>
      <c r="O486" s="272">
        <v>950660.63</v>
      </c>
      <c r="P486" s="272">
        <f t="shared" si="138"/>
        <v>11220804.850000003</v>
      </c>
      <c r="Q486" s="272">
        <v>950660.63</v>
      </c>
      <c r="R486" s="272">
        <v>948277.74</v>
      </c>
      <c r="S486" s="272">
        <v>944076.44499999995</v>
      </c>
      <c r="T486" s="272">
        <v>937191.73999999987</v>
      </c>
      <c r="U486" s="272">
        <v>925601.6</v>
      </c>
      <c r="V486" s="272">
        <v>919077.75999999989</v>
      </c>
      <c r="W486" s="272">
        <v>919077.75999999989</v>
      </c>
      <c r="X486" s="272">
        <v>918278.5149999999</v>
      </c>
      <c r="Y486" s="272">
        <v>914219.19499999995</v>
      </c>
      <c r="Z486" s="272">
        <v>905621.86999999988</v>
      </c>
      <c r="AA486" s="272">
        <v>900284.61999999988</v>
      </c>
      <c r="AB486" s="272">
        <v>900284.61999999988</v>
      </c>
      <c r="AC486" s="272">
        <v>900284.61999999988</v>
      </c>
      <c r="AD486" s="272">
        <v>900284.61999999988</v>
      </c>
      <c r="AE486" s="272">
        <v>900284.61999999988</v>
      </c>
      <c r="AF486" s="272">
        <v>900284.61999999988</v>
      </c>
      <c r="AG486" s="170">
        <f t="shared" si="139"/>
        <v>10903584.419999998</v>
      </c>
      <c r="AI486" s="284">
        <f t="shared" si="136"/>
        <v>3323.63</v>
      </c>
      <c r="AJ486" s="284">
        <f t="shared" si="136"/>
        <v>3470.16</v>
      </c>
      <c r="AK486" s="284">
        <f t="shared" si="136"/>
        <v>3616.69</v>
      </c>
      <c r="AL486" s="284">
        <f t="shared" si="136"/>
        <v>3616.69</v>
      </c>
      <c r="AM486" s="284">
        <f t="shared" si="136"/>
        <v>3470.16</v>
      </c>
      <c r="AN486" s="284">
        <f t="shared" si="136"/>
        <v>3323.63</v>
      </c>
      <c r="AO486" s="284">
        <f t="shared" si="143"/>
        <v>3323.63</v>
      </c>
      <c r="AP486" s="284">
        <f t="shared" si="143"/>
        <v>3323.63</v>
      </c>
      <c r="AQ486" s="284">
        <f t="shared" si="143"/>
        <v>3311.07</v>
      </c>
      <c r="AR486" s="284">
        <f t="shared" si="137"/>
        <v>3392.14</v>
      </c>
      <c r="AS486" s="284">
        <f t="shared" si="137"/>
        <v>3485.76</v>
      </c>
      <c r="AT486" s="284">
        <f t="shared" si="137"/>
        <v>3485.76</v>
      </c>
      <c r="AU486" s="280">
        <f t="shared" si="140"/>
        <v>41142.950000000012</v>
      </c>
      <c r="AV486" s="280">
        <f t="shared" si="145"/>
        <v>3485.76</v>
      </c>
      <c r="AW486" s="280">
        <f t="shared" si="145"/>
        <v>3477.02</v>
      </c>
      <c r="AX486" s="280">
        <f t="shared" si="145"/>
        <v>3461.61</v>
      </c>
      <c r="AY486" s="280">
        <f t="shared" si="144"/>
        <v>3436.37</v>
      </c>
      <c r="AZ486" s="280">
        <f t="shared" si="142"/>
        <v>3393.87</v>
      </c>
      <c r="BA486" s="280">
        <f t="shared" si="142"/>
        <v>3369.95</v>
      </c>
      <c r="BB486" s="280">
        <f t="shared" si="142"/>
        <v>3369.95</v>
      </c>
      <c r="BC486" s="280">
        <f t="shared" si="142"/>
        <v>3367.02</v>
      </c>
      <c r="BD486" s="280">
        <f t="shared" si="142"/>
        <v>3352.14</v>
      </c>
      <c r="BE486" s="280">
        <f t="shared" si="142"/>
        <v>3320.61</v>
      </c>
      <c r="BF486" s="280">
        <f t="shared" si="141"/>
        <v>3301.04</v>
      </c>
      <c r="BG486" s="280">
        <f t="shared" si="141"/>
        <v>3301.04</v>
      </c>
      <c r="BH486" s="280">
        <f t="shared" si="141"/>
        <v>3301.04</v>
      </c>
      <c r="BI486" s="280">
        <f t="shared" si="134"/>
        <v>3301.04</v>
      </c>
      <c r="BJ486" s="280">
        <f t="shared" si="134"/>
        <v>3301.04</v>
      </c>
      <c r="BK486" s="280">
        <f t="shared" si="134"/>
        <v>3301.04</v>
      </c>
      <c r="BL486" s="284">
        <f t="shared" si="146"/>
        <v>39979.780000000006</v>
      </c>
    </row>
    <row r="487" spans="1:66" x14ac:dyDescent="0.25">
      <c r="A487" s="268" t="s">
        <v>468</v>
      </c>
      <c r="B487" s="175">
        <v>4.3999999999999997E-2</v>
      </c>
      <c r="C487" s="175">
        <v>4.3999999999999997E-2</v>
      </c>
      <c r="D487" s="272">
        <v>4526.22</v>
      </c>
      <c r="E487" s="272">
        <v>4526.22</v>
      </c>
      <c r="F487" s="272">
        <v>4526.22</v>
      </c>
      <c r="G487" s="272">
        <v>4526.22</v>
      </c>
      <c r="H487" s="272">
        <v>4526.22</v>
      </c>
      <c r="I487" s="272">
        <v>4526.22</v>
      </c>
      <c r="J487" s="272">
        <v>4526.22</v>
      </c>
      <c r="K487" s="272">
        <v>4526.22</v>
      </c>
      <c r="L487" s="272">
        <v>2701.3850000000002</v>
      </c>
      <c r="M487" s="272">
        <v>876.55000000000018</v>
      </c>
      <c r="N487" s="272">
        <v>876.55000000000018</v>
      </c>
      <c r="O487" s="272">
        <v>876.55000000000018</v>
      </c>
      <c r="P487" s="272">
        <f t="shared" si="138"/>
        <v>41540.795000000013</v>
      </c>
      <c r="Q487" s="272">
        <v>876.55000000000018</v>
      </c>
      <c r="R487" s="272">
        <v>876.55000000000018</v>
      </c>
      <c r="S487" s="272">
        <v>876.55000000000018</v>
      </c>
      <c r="T487" s="272">
        <v>876.55000000000018</v>
      </c>
      <c r="U487" s="272">
        <v>876.55000000000018</v>
      </c>
      <c r="V487" s="272">
        <v>876.55000000000018</v>
      </c>
      <c r="W487" s="272">
        <v>876.55000000000018</v>
      </c>
      <c r="X487" s="272">
        <v>876.55000000000018</v>
      </c>
      <c r="Y487" s="272">
        <v>876.55000000000018</v>
      </c>
      <c r="Z487" s="272">
        <v>876.55000000000018</v>
      </c>
      <c r="AA487" s="272">
        <v>876.55000000000018</v>
      </c>
      <c r="AB487" s="272">
        <v>876.55000000000018</v>
      </c>
      <c r="AC487" s="272">
        <v>876.55000000000018</v>
      </c>
      <c r="AD487" s="272">
        <v>876.55000000000018</v>
      </c>
      <c r="AE487" s="272">
        <v>876.55000000000018</v>
      </c>
      <c r="AF487" s="272">
        <v>876.55000000000018</v>
      </c>
      <c r="AG487" s="170">
        <f t="shared" si="139"/>
        <v>10518.600000000002</v>
      </c>
      <c r="AI487" s="284">
        <f t="shared" si="136"/>
        <v>16.600000000000001</v>
      </c>
      <c r="AJ487" s="284">
        <f t="shared" si="136"/>
        <v>16.600000000000001</v>
      </c>
      <c r="AK487" s="284">
        <f t="shared" si="136"/>
        <v>16.600000000000001</v>
      </c>
      <c r="AL487" s="284">
        <f t="shared" si="136"/>
        <v>16.600000000000001</v>
      </c>
      <c r="AM487" s="284">
        <f t="shared" si="136"/>
        <v>16.600000000000001</v>
      </c>
      <c r="AN487" s="284">
        <f t="shared" si="136"/>
        <v>16.600000000000001</v>
      </c>
      <c r="AO487" s="284">
        <f t="shared" si="143"/>
        <v>16.600000000000001</v>
      </c>
      <c r="AP487" s="284">
        <f t="shared" si="143"/>
        <v>16.600000000000001</v>
      </c>
      <c r="AQ487" s="284">
        <f t="shared" si="143"/>
        <v>9.91</v>
      </c>
      <c r="AR487" s="284">
        <f t="shared" si="137"/>
        <v>3.21</v>
      </c>
      <c r="AS487" s="284">
        <f t="shared" si="137"/>
        <v>3.21</v>
      </c>
      <c r="AT487" s="284">
        <f t="shared" si="137"/>
        <v>3.21</v>
      </c>
      <c r="AU487" s="280">
        <f t="shared" si="140"/>
        <v>152.34</v>
      </c>
      <c r="AV487" s="280">
        <f t="shared" si="145"/>
        <v>3.21</v>
      </c>
      <c r="AW487" s="280">
        <f t="shared" si="145"/>
        <v>3.21</v>
      </c>
      <c r="AX487" s="280">
        <f t="shared" si="145"/>
        <v>3.21</v>
      </c>
      <c r="AY487" s="280">
        <f t="shared" si="144"/>
        <v>3.21</v>
      </c>
      <c r="AZ487" s="280">
        <f t="shared" si="142"/>
        <v>3.21</v>
      </c>
      <c r="BA487" s="280">
        <f t="shared" si="142"/>
        <v>3.21</v>
      </c>
      <c r="BB487" s="280">
        <f t="shared" si="142"/>
        <v>3.21</v>
      </c>
      <c r="BC487" s="280">
        <f t="shared" si="142"/>
        <v>3.21</v>
      </c>
      <c r="BD487" s="280">
        <f t="shared" si="142"/>
        <v>3.21</v>
      </c>
      <c r="BE487" s="280">
        <f t="shared" si="142"/>
        <v>3.21</v>
      </c>
      <c r="BF487" s="280">
        <f t="shared" si="141"/>
        <v>3.21</v>
      </c>
      <c r="BG487" s="280">
        <f t="shared" si="141"/>
        <v>3.21</v>
      </c>
      <c r="BH487" s="280">
        <f t="shared" si="141"/>
        <v>3.21</v>
      </c>
      <c r="BI487" s="280">
        <f t="shared" si="134"/>
        <v>3.21</v>
      </c>
      <c r="BJ487" s="280">
        <f t="shared" si="134"/>
        <v>3.21</v>
      </c>
      <c r="BK487" s="280">
        <f t="shared" si="134"/>
        <v>3.21</v>
      </c>
      <c r="BL487" s="284">
        <f t="shared" si="146"/>
        <v>38.520000000000003</v>
      </c>
    </row>
    <row r="488" spans="1:66" x14ac:dyDescent="0.25">
      <c r="A488" s="268" t="s">
        <v>469</v>
      </c>
      <c r="B488" s="175">
        <v>4.02E-2</v>
      </c>
      <c r="C488" s="175">
        <v>4.02E-2</v>
      </c>
      <c r="D488" s="272">
        <v>12826549.380000001</v>
      </c>
      <c r="E488" s="272">
        <v>12835853.17</v>
      </c>
      <c r="F488" s="272">
        <v>12859366.470000001</v>
      </c>
      <c r="G488" s="272">
        <v>12894736.210000001</v>
      </c>
      <c r="H488" s="272">
        <v>12949366.6</v>
      </c>
      <c r="I488" s="272">
        <v>13167028.49</v>
      </c>
      <c r="J488" s="272">
        <v>13497003.939999998</v>
      </c>
      <c r="K488" s="272">
        <v>13789947.404999999</v>
      </c>
      <c r="L488" s="272">
        <v>13999050.155000001</v>
      </c>
      <c r="M488" s="272">
        <v>14345399.67</v>
      </c>
      <c r="N488" s="272">
        <v>14632592.609999999</v>
      </c>
      <c r="O488" s="272">
        <v>14702634.130000001</v>
      </c>
      <c r="P488" s="272">
        <f t="shared" si="138"/>
        <v>162499528.23000002</v>
      </c>
      <c r="Q488" s="272">
        <v>14764701.390000001</v>
      </c>
      <c r="R488" s="272">
        <v>14764150.660000002</v>
      </c>
      <c r="S488" s="272">
        <v>14840138.280000001</v>
      </c>
      <c r="T488" s="272">
        <v>14961317.810000002</v>
      </c>
      <c r="U488" s="272">
        <v>15143578.015000001</v>
      </c>
      <c r="V488" s="272">
        <v>15492299.910000002</v>
      </c>
      <c r="W488" s="272">
        <v>15743726.080000004</v>
      </c>
      <c r="X488" s="272">
        <v>15852538.240000004</v>
      </c>
      <c r="Y488" s="272">
        <v>16269033.605000002</v>
      </c>
      <c r="Z488" s="272">
        <v>16617465.675000004</v>
      </c>
      <c r="AA488" s="272">
        <v>16630875.830000004</v>
      </c>
      <c r="AB488" s="272">
        <v>16704015.635000004</v>
      </c>
      <c r="AC488" s="272">
        <v>16769500.995000003</v>
      </c>
      <c r="AD488" s="272">
        <v>16778079.275000002</v>
      </c>
      <c r="AE488" s="272">
        <v>16904365.055000003</v>
      </c>
      <c r="AF488" s="272">
        <v>17181780.48</v>
      </c>
      <c r="AG488" s="170">
        <f t="shared" si="139"/>
        <v>196087258.79500002</v>
      </c>
      <c r="AI488" s="284">
        <f t="shared" si="136"/>
        <v>42968.94</v>
      </c>
      <c r="AJ488" s="284">
        <f t="shared" si="136"/>
        <v>43000.11</v>
      </c>
      <c r="AK488" s="284">
        <f t="shared" si="136"/>
        <v>43078.879999999997</v>
      </c>
      <c r="AL488" s="284">
        <f t="shared" si="136"/>
        <v>43197.37</v>
      </c>
      <c r="AM488" s="284">
        <f t="shared" si="136"/>
        <v>43380.38</v>
      </c>
      <c r="AN488" s="284">
        <f t="shared" si="136"/>
        <v>44109.55</v>
      </c>
      <c r="AO488" s="284">
        <f t="shared" si="143"/>
        <v>45214.96</v>
      </c>
      <c r="AP488" s="284">
        <f t="shared" si="143"/>
        <v>46196.32</v>
      </c>
      <c r="AQ488" s="284">
        <f t="shared" si="143"/>
        <v>46896.82</v>
      </c>
      <c r="AR488" s="284">
        <f t="shared" si="137"/>
        <v>48057.09</v>
      </c>
      <c r="AS488" s="284">
        <f t="shared" si="137"/>
        <v>49019.19</v>
      </c>
      <c r="AT488" s="284">
        <f t="shared" si="137"/>
        <v>49253.82</v>
      </c>
      <c r="AU488" s="280">
        <f t="shared" si="140"/>
        <v>544373.43000000005</v>
      </c>
      <c r="AV488" s="280">
        <f t="shared" si="145"/>
        <v>49461.75</v>
      </c>
      <c r="AW488" s="280">
        <f t="shared" si="145"/>
        <v>49459.9</v>
      </c>
      <c r="AX488" s="280">
        <f t="shared" si="145"/>
        <v>49714.46</v>
      </c>
      <c r="AY488" s="280">
        <f t="shared" si="144"/>
        <v>50120.41</v>
      </c>
      <c r="AZ488" s="280">
        <f t="shared" si="142"/>
        <v>50730.99</v>
      </c>
      <c r="BA488" s="280">
        <f t="shared" si="142"/>
        <v>51899.199999999997</v>
      </c>
      <c r="BB488" s="280">
        <f t="shared" si="142"/>
        <v>52741.48</v>
      </c>
      <c r="BC488" s="280">
        <f t="shared" si="142"/>
        <v>53106</v>
      </c>
      <c r="BD488" s="280">
        <f t="shared" si="142"/>
        <v>54501.26</v>
      </c>
      <c r="BE488" s="280">
        <f t="shared" si="142"/>
        <v>55668.51</v>
      </c>
      <c r="BF488" s="280">
        <f t="shared" si="141"/>
        <v>55713.43</v>
      </c>
      <c r="BG488" s="280">
        <f t="shared" si="141"/>
        <v>55958.45</v>
      </c>
      <c r="BH488" s="280">
        <f t="shared" si="141"/>
        <v>56177.83</v>
      </c>
      <c r="BI488" s="280">
        <f t="shared" si="134"/>
        <v>56206.57</v>
      </c>
      <c r="BJ488" s="280">
        <f t="shared" si="134"/>
        <v>56629.62</v>
      </c>
      <c r="BK488" s="280">
        <f t="shared" si="134"/>
        <v>57558.96</v>
      </c>
      <c r="BL488" s="284">
        <f t="shared" si="146"/>
        <v>656892.29999999993</v>
      </c>
    </row>
    <row r="489" spans="1:66" x14ac:dyDescent="0.25">
      <c r="A489" s="268" t="s">
        <v>470</v>
      </c>
      <c r="B489" s="175">
        <v>4.02E-2</v>
      </c>
      <c r="C489" s="175">
        <v>4.02E-2</v>
      </c>
      <c r="D489" s="272">
        <v>477017.17</v>
      </c>
      <c r="E489" s="272">
        <v>477017.17</v>
      </c>
      <c r="F489" s="272">
        <v>477017.17</v>
      </c>
      <c r="G489" s="272">
        <v>477017.17</v>
      </c>
      <c r="H489" s="272">
        <v>477017.17</v>
      </c>
      <c r="I489" s="272">
        <v>477017.17</v>
      </c>
      <c r="J489" s="272">
        <v>503336.11499999999</v>
      </c>
      <c r="K489" s="272">
        <v>548590.50999999989</v>
      </c>
      <c r="L489" s="272">
        <v>567379.05499999993</v>
      </c>
      <c r="M489" s="272">
        <v>595739.1449999999</v>
      </c>
      <c r="N489" s="272">
        <v>627220.8899999999</v>
      </c>
      <c r="O489" s="272">
        <v>630216.86499999987</v>
      </c>
      <c r="P489" s="272">
        <f t="shared" si="138"/>
        <v>6334585.5999999987</v>
      </c>
      <c r="Q489" s="272">
        <v>652144.2899999998</v>
      </c>
      <c r="R489" s="272">
        <v>674050.48999999987</v>
      </c>
      <c r="S489" s="272">
        <v>680493.48999999987</v>
      </c>
      <c r="T489" s="272">
        <v>686936.48999999987</v>
      </c>
      <c r="U489" s="272">
        <v>686936.48999999987</v>
      </c>
      <c r="V489" s="272">
        <v>694023.78999999992</v>
      </c>
      <c r="W489" s="272">
        <v>701111.08999999985</v>
      </c>
      <c r="X489" s="272">
        <v>704838.95999999985</v>
      </c>
      <c r="Y489" s="272">
        <v>708566.82999999984</v>
      </c>
      <c r="Z489" s="272">
        <v>708566.82999999984</v>
      </c>
      <c r="AA489" s="272">
        <v>708566.82999999984</v>
      </c>
      <c r="AB489" s="272">
        <v>705428.1599999998</v>
      </c>
      <c r="AC489" s="272">
        <v>702289.48999999987</v>
      </c>
      <c r="AD489" s="272">
        <v>702289.48999999987</v>
      </c>
      <c r="AE489" s="272">
        <v>708632.48999999987</v>
      </c>
      <c r="AF489" s="272">
        <v>714975.48999999987</v>
      </c>
      <c r="AG489" s="170">
        <f t="shared" si="139"/>
        <v>8446225.9399999995</v>
      </c>
      <c r="AI489" s="284">
        <f t="shared" si="136"/>
        <v>1598.01</v>
      </c>
      <c r="AJ489" s="284">
        <f t="shared" si="136"/>
        <v>1598.01</v>
      </c>
      <c r="AK489" s="284">
        <f t="shared" si="136"/>
        <v>1598.01</v>
      </c>
      <c r="AL489" s="284">
        <f t="shared" si="136"/>
        <v>1598.01</v>
      </c>
      <c r="AM489" s="284">
        <f t="shared" si="136"/>
        <v>1598.01</v>
      </c>
      <c r="AN489" s="284">
        <f t="shared" si="136"/>
        <v>1598.01</v>
      </c>
      <c r="AO489" s="284">
        <f t="shared" si="143"/>
        <v>1686.18</v>
      </c>
      <c r="AP489" s="284">
        <f t="shared" si="143"/>
        <v>1837.78</v>
      </c>
      <c r="AQ489" s="284">
        <f t="shared" si="143"/>
        <v>1900.72</v>
      </c>
      <c r="AR489" s="284">
        <f t="shared" si="137"/>
        <v>1995.73</v>
      </c>
      <c r="AS489" s="284">
        <f t="shared" si="137"/>
        <v>2101.19</v>
      </c>
      <c r="AT489" s="284">
        <f t="shared" si="137"/>
        <v>2111.23</v>
      </c>
      <c r="AU489" s="280">
        <f t="shared" si="140"/>
        <v>21220.89</v>
      </c>
      <c r="AV489" s="280">
        <f t="shared" si="145"/>
        <v>2184.6799999999998</v>
      </c>
      <c r="AW489" s="280">
        <f t="shared" si="145"/>
        <v>2258.0700000000002</v>
      </c>
      <c r="AX489" s="280">
        <f t="shared" si="145"/>
        <v>2279.65</v>
      </c>
      <c r="AY489" s="280">
        <f t="shared" si="144"/>
        <v>2301.2399999999998</v>
      </c>
      <c r="AZ489" s="280">
        <f t="shared" si="142"/>
        <v>2301.2399999999998</v>
      </c>
      <c r="BA489" s="280">
        <f t="shared" si="142"/>
        <v>2324.98</v>
      </c>
      <c r="BB489" s="280">
        <f t="shared" si="142"/>
        <v>2348.7199999999998</v>
      </c>
      <c r="BC489" s="280">
        <f t="shared" si="142"/>
        <v>2361.21</v>
      </c>
      <c r="BD489" s="280">
        <f t="shared" si="142"/>
        <v>2373.6999999999998</v>
      </c>
      <c r="BE489" s="280">
        <f t="shared" si="142"/>
        <v>2373.6999999999998</v>
      </c>
      <c r="BF489" s="280">
        <f t="shared" si="141"/>
        <v>2373.6999999999998</v>
      </c>
      <c r="BG489" s="280">
        <f t="shared" si="141"/>
        <v>2363.1799999999998</v>
      </c>
      <c r="BH489" s="280">
        <f t="shared" si="141"/>
        <v>2352.67</v>
      </c>
      <c r="BI489" s="280">
        <f t="shared" si="134"/>
        <v>2352.67</v>
      </c>
      <c r="BJ489" s="280">
        <f t="shared" si="134"/>
        <v>2373.92</v>
      </c>
      <c r="BK489" s="280">
        <f t="shared" si="134"/>
        <v>2395.17</v>
      </c>
      <c r="BL489" s="284">
        <f t="shared" si="146"/>
        <v>28294.859999999993</v>
      </c>
    </row>
    <row r="490" spans="1:66" x14ac:dyDescent="0.25">
      <c r="A490" s="268" t="s">
        <v>708</v>
      </c>
      <c r="B490" s="175">
        <v>0</v>
      </c>
      <c r="C490" s="175">
        <v>0</v>
      </c>
      <c r="D490" s="272">
        <v>0</v>
      </c>
      <c r="E490" s="272">
        <v>0</v>
      </c>
      <c r="F490" s="272">
        <v>0</v>
      </c>
      <c r="G490" s="272">
        <v>0</v>
      </c>
      <c r="H490" s="272">
        <v>0</v>
      </c>
      <c r="I490" s="272">
        <v>0</v>
      </c>
      <c r="J490" s="272">
        <v>0</v>
      </c>
      <c r="K490" s="272">
        <v>0</v>
      </c>
      <c r="L490" s="272">
        <v>0</v>
      </c>
      <c r="M490" s="272">
        <v>0</v>
      </c>
      <c r="N490" s="272">
        <v>0</v>
      </c>
      <c r="O490" s="272">
        <v>0</v>
      </c>
      <c r="P490" s="272">
        <f t="shared" si="138"/>
        <v>0</v>
      </c>
      <c r="Q490" s="272">
        <v>0</v>
      </c>
      <c r="R490" s="272">
        <v>0</v>
      </c>
      <c r="S490" s="272">
        <v>0</v>
      </c>
      <c r="T490" s="272">
        <v>0</v>
      </c>
      <c r="U490" s="272">
        <v>0</v>
      </c>
      <c r="V490" s="272">
        <v>0</v>
      </c>
      <c r="W490" s="272">
        <v>0</v>
      </c>
      <c r="X490" s="272">
        <v>0</v>
      </c>
      <c r="Y490" s="272">
        <v>0</v>
      </c>
      <c r="Z490" s="272">
        <v>0</v>
      </c>
      <c r="AA490" s="272">
        <v>0</v>
      </c>
      <c r="AB490" s="272">
        <v>0</v>
      </c>
      <c r="AC490" s="272">
        <v>0</v>
      </c>
      <c r="AD490" s="272">
        <v>0</v>
      </c>
      <c r="AE490" s="272">
        <v>0</v>
      </c>
      <c r="AF490" s="272">
        <v>0</v>
      </c>
      <c r="AG490" s="170">
        <f t="shared" si="139"/>
        <v>0</v>
      </c>
      <c r="AI490" s="284">
        <f t="shared" si="136"/>
        <v>0</v>
      </c>
      <c r="AJ490" s="284">
        <f t="shared" si="136"/>
        <v>0</v>
      </c>
      <c r="AK490" s="284">
        <f t="shared" si="136"/>
        <v>0</v>
      </c>
      <c r="AL490" s="284">
        <f t="shared" si="136"/>
        <v>0</v>
      </c>
      <c r="AM490" s="284">
        <f t="shared" si="136"/>
        <v>0</v>
      </c>
      <c r="AN490" s="284">
        <f t="shared" si="136"/>
        <v>0</v>
      </c>
      <c r="AO490" s="284">
        <f t="shared" si="143"/>
        <v>0</v>
      </c>
      <c r="AP490" s="284">
        <f t="shared" si="143"/>
        <v>0</v>
      </c>
      <c r="AQ490" s="284">
        <f t="shared" si="143"/>
        <v>0</v>
      </c>
      <c r="AR490" s="284">
        <f t="shared" si="137"/>
        <v>0</v>
      </c>
      <c r="AS490" s="284">
        <f t="shared" si="137"/>
        <v>0</v>
      </c>
      <c r="AT490" s="284">
        <f t="shared" si="137"/>
        <v>0</v>
      </c>
      <c r="AU490" s="280">
        <f t="shared" si="140"/>
        <v>0</v>
      </c>
      <c r="AV490" s="280">
        <f t="shared" si="145"/>
        <v>0</v>
      </c>
      <c r="AW490" s="280">
        <f t="shared" si="145"/>
        <v>0</v>
      </c>
      <c r="AX490" s="280">
        <f t="shared" si="145"/>
        <v>0</v>
      </c>
      <c r="AY490" s="280">
        <f t="shared" si="144"/>
        <v>0</v>
      </c>
      <c r="AZ490" s="280">
        <f t="shared" si="142"/>
        <v>0</v>
      </c>
      <c r="BA490" s="280">
        <f t="shared" si="142"/>
        <v>0</v>
      </c>
      <c r="BB490" s="280">
        <f t="shared" si="142"/>
        <v>0</v>
      </c>
      <c r="BC490" s="280">
        <f t="shared" si="142"/>
        <v>0</v>
      </c>
      <c r="BD490" s="280">
        <f t="shared" si="142"/>
        <v>0</v>
      </c>
      <c r="BE490" s="280">
        <f t="shared" si="142"/>
        <v>0</v>
      </c>
      <c r="BF490" s="280">
        <f t="shared" si="141"/>
        <v>0</v>
      </c>
      <c r="BG490" s="280">
        <f t="shared" si="141"/>
        <v>0</v>
      </c>
      <c r="BH490" s="280">
        <f t="shared" si="141"/>
        <v>0</v>
      </c>
      <c r="BI490" s="280">
        <f t="shared" si="134"/>
        <v>0</v>
      </c>
      <c r="BJ490" s="280">
        <f t="shared" si="134"/>
        <v>0</v>
      </c>
      <c r="BK490" s="280">
        <f t="shared" si="134"/>
        <v>0</v>
      </c>
      <c r="BL490" s="284">
        <f t="shared" si="146"/>
        <v>0</v>
      </c>
    </row>
    <row r="491" spans="1:66" x14ac:dyDescent="0.25">
      <c r="A491" s="268" t="s">
        <v>709</v>
      </c>
      <c r="B491" s="175">
        <v>0</v>
      </c>
      <c r="C491" s="175">
        <v>0</v>
      </c>
      <c r="D491" s="272">
        <v>0</v>
      </c>
      <c r="E491" s="272">
        <v>0</v>
      </c>
      <c r="F491" s="272">
        <v>0</v>
      </c>
      <c r="G491" s="272">
        <v>0</v>
      </c>
      <c r="H491" s="272">
        <v>0</v>
      </c>
      <c r="I491" s="272">
        <v>0</v>
      </c>
      <c r="J491" s="272">
        <v>0</v>
      </c>
      <c r="K491" s="272">
        <v>0</v>
      </c>
      <c r="L491" s="272">
        <v>0</v>
      </c>
      <c r="M491" s="272">
        <v>0</v>
      </c>
      <c r="N491" s="272">
        <v>0</v>
      </c>
      <c r="O491" s="272">
        <v>0</v>
      </c>
      <c r="P491" s="272">
        <f t="shared" si="138"/>
        <v>0</v>
      </c>
      <c r="Q491" s="272">
        <v>0</v>
      </c>
      <c r="R491" s="272">
        <v>0</v>
      </c>
      <c r="S491" s="272">
        <v>0</v>
      </c>
      <c r="T491" s="272">
        <v>0</v>
      </c>
      <c r="U491" s="272">
        <v>0</v>
      </c>
      <c r="V491" s="272">
        <v>0</v>
      </c>
      <c r="W491" s="272">
        <v>0</v>
      </c>
      <c r="X491" s="272">
        <v>0</v>
      </c>
      <c r="Y491" s="272">
        <v>0</v>
      </c>
      <c r="Z491" s="272">
        <v>0</v>
      </c>
      <c r="AA491" s="272">
        <v>0</v>
      </c>
      <c r="AB491" s="272">
        <v>0</v>
      </c>
      <c r="AC491" s="272">
        <v>0</v>
      </c>
      <c r="AD491" s="272">
        <v>0</v>
      </c>
      <c r="AE491" s="272">
        <v>0</v>
      </c>
      <c r="AF491" s="272">
        <v>0</v>
      </c>
      <c r="AG491" s="170">
        <f t="shared" si="139"/>
        <v>0</v>
      </c>
      <c r="AI491" s="284">
        <f t="shared" si="136"/>
        <v>0</v>
      </c>
      <c r="AJ491" s="284">
        <f t="shared" si="136"/>
        <v>0</v>
      </c>
      <c r="AK491" s="284">
        <f t="shared" si="136"/>
        <v>0</v>
      </c>
      <c r="AL491" s="284">
        <f t="shared" si="136"/>
        <v>0</v>
      </c>
      <c r="AM491" s="284">
        <f t="shared" si="136"/>
        <v>0</v>
      </c>
      <c r="AN491" s="284">
        <f t="shared" si="136"/>
        <v>0</v>
      </c>
      <c r="AO491" s="284">
        <f t="shared" si="143"/>
        <v>0</v>
      </c>
      <c r="AP491" s="284">
        <f t="shared" si="143"/>
        <v>0</v>
      </c>
      <c r="AQ491" s="284">
        <f t="shared" si="143"/>
        <v>0</v>
      </c>
      <c r="AR491" s="284">
        <f t="shared" si="137"/>
        <v>0</v>
      </c>
      <c r="AS491" s="284">
        <f t="shared" si="137"/>
        <v>0</v>
      </c>
      <c r="AT491" s="284">
        <f t="shared" si="137"/>
        <v>0</v>
      </c>
      <c r="AU491" s="280">
        <f t="shared" si="140"/>
        <v>0</v>
      </c>
      <c r="AV491" s="280">
        <f t="shared" si="145"/>
        <v>0</v>
      </c>
      <c r="AW491" s="280">
        <f t="shared" si="145"/>
        <v>0</v>
      </c>
      <c r="AX491" s="280">
        <f t="shared" si="145"/>
        <v>0</v>
      </c>
      <c r="AY491" s="280">
        <f t="shared" si="144"/>
        <v>0</v>
      </c>
      <c r="AZ491" s="280">
        <f t="shared" si="142"/>
        <v>0</v>
      </c>
      <c r="BA491" s="280">
        <f t="shared" si="142"/>
        <v>0</v>
      </c>
      <c r="BB491" s="280">
        <f t="shared" si="142"/>
        <v>0</v>
      </c>
      <c r="BC491" s="280">
        <f t="shared" si="142"/>
        <v>0</v>
      </c>
      <c r="BD491" s="280">
        <f t="shared" si="142"/>
        <v>0</v>
      </c>
      <c r="BE491" s="280">
        <f t="shared" si="142"/>
        <v>0</v>
      </c>
      <c r="BF491" s="280">
        <f t="shared" si="141"/>
        <v>0</v>
      </c>
      <c r="BG491" s="280">
        <f t="shared" si="141"/>
        <v>0</v>
      </c>
      <c r="BH491" s="280">
        <f t="shared" si="141"/>
        <v>0</v>
      </c>
      <c r="BI491" s="280">
        <f t="shared" si="141"/>
        <v>0</v>
      </c>
      <c r="BJ491" s="280">
        <f t="shared" si="141"/>
        <v>0</v>
      </c>
      <c r="BK491" s="280">
        <f t="shared" si="141"/>
        <v>0</v>
      </c>
      <c r="BL491" s="284">
        <f t="shared" si="146"/>
        <v>0</v>
      </c>
    </row>
    <row r="492" spans="1:66" x14ac:dyDescent="0.25">
      <c r="A492" s="268" t="s">
        <v>710</v>
      </c>
      <c r="B492" s="175">
        <v>0</v>
      </c>
      <c r="C492" s="175">
        <v>0</v>
      </c>
      <c r="D492" s="272">
        <v>0</v>
      </c>
      <c r="E492" s="272">
        <v>0</v>
      </c>
      <c r="F492" s="272">
        <v>0</v>
      </c>
      <c r="G492" s="272">
        <v>0</v>
      </c>
      <c r="H492" s="272">
        <v>0</v>
      </c>
      <c r="I492" s="272">
        <v>0</v>
      </c>
      <c r="J492" s="272">
        <v>0</v>
      </c>
      <c r="K492" s="272">
        <v>0</v>
      </c>
      <c r="L492" s="272">
        <v>0</v>
      </c>
      <c r="M492" s="272">
        <v>0</v>
      </c>
      <c r="N492" s="272">
        <v>0</v>
      </c>
      <c r="O492" s="272">
        <v>0</v>
      </c>
      <c r="P492" s="272">
        <f t="shared" si="138"/>
        <v>0</v>
      </c>
      <c r="Q492" s="272">
        <v>0</v>
      </c>
      <c r="R492" s="272">
        <v>0</v>
      </c>
      <c r="S492" s="272">
        <v>0</v>
      </c>
      <c r="T492" s="272">
        <v>0</v>
      </c>
      <c r="U492" s="272">
        <v>0</v>
      </c>
      <c r="V492" s="272">
        <v>0</v>
      </c>
      <c r="W492" s="272">
        <v>0</v>
      </c>
      <c r="X492" s="272">
        <v>0</v>
      </c>
      <c r="Y492" s="272">
        <v>0</v>
      </c>
      <c r="Z492" s="272">
        <v>0</v>
      </c>
      <c r="AA492" s="272">
        <v>0</v>
      </c>
      <c r="AB492" s="272">
        <v>0</v>
      </c>
      <c r="AC492" s="272">
        <v>0</v>
      </c>
      <c r="AD492" s="272">
        <v>0</v>
      </c>
      <c r="AE492" s="272">
        <v>0</v>
      </c>
      <c r="AF492" s="272">
        <v>0</v>
      </c>
      <c r="AG492" s="170">
        <f t="shared" si="139"/>
        <v>0</v>
      </c>
      <c r="AI492" s="284">
        <f t="shared" si="136"/>
        <v>0</v>
      </c>
      <c r="AJ492" s="284">
        <f t="shared" si="136"/>
        <v>0</v>
      </c>
      <c r="AK492" s="284">
        <f t="shared" si="136"/>
        <v>0</v>
      </c>
      <c r="AL492" s="284">
        <f t="shared" si="136"/>
        <v>0</v>
      </c>
      <c r="AM492" s="284">
        <f t="shared" si="136"/>
        <v>0</v>
      </c>
      <c r="AN492" s="284">
        <f t="shared" si="136"/>
        <v>0</v>
      </c>
      <c r="AO492" s="284">
        <f t="shared" si="143"/>
        <v>0</v>
      </c>
      <c r="AP492" s="284">
        <f t="shared" si="143"/>
        <v>0</v>
      </c>
      <c r="AQ492" s="284">
        <f t="shared" si="143"/>
        <v>0</v>
      </c>
      <c r="AR492" s="284">
        <f t="shared" si="137"/>
        <v>0</v>
      </c>
      <c r="AS492" s="284">
        <f t="shared" si="137"/>
        <v>0</v>
      </c>
      <c r="AT492" s="284">
        <f t="shared" si="137"/>
        <v>0</v>
      </c>
      <c r="AU492" s="280">
        <f t="shared" si="140"/>
        <v>0</v>
      </c>
      <c r="AV492" s="280">
        <f t="shared" si="145"/>
        <v>0</v>
      </c>
      <c r="AW492" s="280">
        <f t="shared" si="145"/>
        <v>0</v>
      </c>
      <c r="AX492" s="280">
        <f t="shared" si="145"/>
        <v>0</v>
      </c>
      <c r="AY492" s="280">
        <f t="shared" si="144"/>
        <v>0</v>
      </c>
      <c r="AZ492" s="280">
        <f t="shared" si="142"/>
        <v>0</v>
      </c>
      <c r="BA492" s="280">
        <f t="shared" si="142"/>
        <v>0</v>
      </c>
      <c r="BB492" s="280">
        <f t="shared" si="142"/>
        <v>0</v>
      </c>
      <c r="BC492" s="280">
        <f t="shared" si="142"/>
        <v>0</v>
      </c>
      <c r="BD492" s="280">
        <f t="shared" si="142"/>
        <v>0</v>
      </c>
      <c r="BE492" s="280">
        <f t="shared" si="142"/>
        <v>0</v>
      </c>
      <c r="BF492" s="280">
        <f t="shared" si="141"/>
        <v>0</v>
      </c>
      <c r="BG492" s="280">
        <f t="shared" si="141"/>
        <v>0</v>
      </c>
      <c r="BH492" s="280">
        <f t="shared" si="141"/>
        <v>0</v>
      </c>
      <c r="BI492" s="280">
        <f t="shared" si="141"/>
        <v>0</v>
      </c>
      <c r="BJ492" s="280">
        <f t="shared" si="141"/>
        <v>0</v>
      </c>
      <c r="BK492" s="280">
        <f t="shared" si="141"/>
        <v>0</v>
      </c>
      <c r="BL492" s="284">
        <f t="shared" si="146"/>
        <v>0</v>
      </c>
    </row>
    <row r="493" spans="1:66" x14ac:dyDescent="0.25">
      <c r="A493" s="268" t="s">
        <v>711</v>
      </c>
      <c r="B493" s="175">
        <v>0</v>
      </c>
      <c r="C493" s="175">
        <v>0</v>
      </c>
      <c r="D493" s="272">
        <v>0</v>
      </c>
      <c r="E493" s="272">
        <v>0</v>
      </c>
      <c r="F493" s="272">
        <v>0</v>
      </c>
      <c r="G493" s="272">
        <v>0</v>
      </c>
      <c r="H493" s="272">
        <v>0</v>
      </c>
      <c r="I493" s="272">
        <v>0</v>
      </c>
      <c r="J493" s="272">
        <v>0</v>
      </c>
      <c r="K493" s="272">
        <v>0</v>
      </c>
      <c r="L493" s="272">
        <v>0</v>
      </c>
      <c r="M493" s="272">
        <v>0</v>
      </c>
      <c r="N493" s="272">
        <v>0</v>
      </c>
      <c r="O493" s="272">
        <v>0</v>
      </c>
      <c r="P493" s="272">
        <f t="shared" si="138"/>
        <v>0</v>
      </c>
      <c r="Q493" s="272">
        <v>0</v>
      </c>
      <c r="R493" s="272">
        <v>0</v>
      </c>
      <c r="S493" s="272">
        <v>0</v>
      </c>
      <c r="T493" s="272">
        <v>0</v>
      </c>
      <c r="U493" s="272">
        <v>0</v>
      </c>
      <c r="V493" s="272">
        <v>0</v>
      </c>
      <c r="W493" s="272">
        <v>0</v>
      </c>
      <c r="X493" s="272">
        <v>0</v>
      </c>
      <c r="Y493" s="272">
        <v>0</v>
      </c>
      <c r="Z493" s="272">
        <v>0</v>
      </c>
      <c r="AA493" s="272">
        <v>0</v>
      </c>
      <c r="AB493" s="272">
        <v>0</v>
      </c>
      <c r="AC493" s="272">
        <v>0</v>
      </c>
      <c r="AD493" s="272">
        <v>0</v>
      </c>
      <c r="AE493" s="272">
        <v>0</v>
      </c>
      <c r="AF493" s="272">
        <v>0</v>
      </c>
      <c r="AG493" s="170">
        <f t="shared" si="139"/>
        <v>0</v>
      </c>
      <c r="AI493" s="284">
        <f t="shared" ref="AI493:AN510" si="147">ROUND(D493*$B493/12,2)</f>
        <v>0</v>
      </c>
      <c r="AJ493" s="284">
        <f t="shared" si="147"/>
        <v>0</v>
      </c>
      <c r="AK493" s="284">
        <f t="shared" si="147"/>
        <v>0</v>
      </c>
      <c r="AL493" s="284">
        <f t="shared" si="147"/>
        <v>0</v>
      </c>
      <c r="AM493" s="284">
        <f t="shared" si="147"/>
        <v>0</v>
      </c>
      <c r="AN493" s="284">
        <f t="shared" si="147"/>
        <v>0</v>
      </c>
      <c r="AO493" s="284">
        <f t="shared" si="143"/>
        <v>0</v>
      </c>
      <c r="AP493" s="284">
        <f t="shared" si="143"/>
        <v>0</v>
      </c>
      <c r="AQ493" s="284">
        <f t="shared" si="143"/>
        <v>0</v>
      </c>
      <c r="AR493" s="284">
        <f t="shared" si="137"/>
        <v>0</v>
      </c>
      <c r="AS493" s="284">
        <f t="shared" si="137"/>
        <v>0</v>
      </c>
      <c r="AT493" s="284">
        <f t="shared" si="137"/>
        <v>0</v>
      </c>
      <c r="AU493" s="280">
        <f t="shared" si="140"/>
        <v>0</v>
      </c>
      <c r="AV493" s="280">
        <f t="shared" si="145"/>
        <v>0</v>
      </c>
      <c r="AW493" s="280">
        <f t="shared" si="145"/>
        <v>0</v>
      </c>
      <c r="AX493" s="280">
        <f t="shared" si="145"/>
        <v>0</v>
      </c>
      <c r="AY493" s="280">
        <f t="shared" si="144"/>
        <v>0</v>
      </c>
      <c r="AZ493" s="280">
        <f t="shared" si="142"/>
        <v>0</v>
      </c>
      <c r="BA493" s="280">
        <f t="shared" si="142"/>
        <v>0</v>
      </c>
      <c r="BB493" s="280">
        <f t="shared" si="142"/>
        <v>0</v>
      </c>
      <c r="BC493" s="280">
        <f t="shared" si="142"/>
        <v>0</v>
      </c>
      <c r="BD493" s="280">
        <f t="shared" si="142"/>
        <v>0</v>
      </c>
      <c r="BE493" s="280">
        <f t="shared" si="142"/>
        <v>0</v>
      </c>
      <c r="BF493" s="280">
        <f t="shared" si="141"/>
        <v>0</v>
      </c>
      <c r="BG493" s="280">
        <f t="shared" si="141"/>
        <v>0</v>
      </c>
      <c r="BH493" s="280">
        <f t="shared" si="141"/>
        <v>0</v>
      </c>
      <c r="BI493" s="280">
        <f t="shared" si="141"/>
        <v>0</v>
      </c>
      <c r="BJ493" s="280">
        <f t="shared" si="141"/>
        <v>0</v>
      </c>
      <c r="BK493" s="280">
        <f t="shared" si="141"/>
        <v>0</v>
      </c>
      <c r="BL493" s="284">
        <f t="shared" si="146"/>
        <v>0</v>
      </c>
    </row>
    <row r="494" spans="1:66" x14ac:dyDescent="0.25">
      <c r="A494" s="268" t="s">
        <v>712</v>
      </c>
      <c r="B494" s="175">
        <v>4.9000000000000002E-2</v>
      </c>
      <c r="C494" s="175">
        <v>4.9000000000000002E-2</v>
      </c>
      <c r="D494" s="272">
        <v>0</v>
      </c>
      <c r="E494" s="272">
        <v>0</v>
      </c>
      <c r="F494" s="272">
        <v>0</v>
      </c>
      <c r="G494" s="272">
        <v>0</v>
      </c>
      <c r="H494" s="272">
        <v>0</v>
      </c>
      <c r="I494" s="272">
        <v>0</v>
      </c>
      <c r="J494" s="272">
        <v>0</v>
      </c>
      <c r="K494" s="272">
        <v>0</v>
      </c>
      <c r="L494" s="272">
        <v>0</v>
      </c>
      <c r="M494" s="272">
        <v>0</v>
      </c>
      <c r="N494" s="272">
        <v>0</v>
      </c>
      <c r="O494" s="272">
        <v>0</v>
      </c>
      <c r="P494" s="272">
        <f t="shared" si="138"/>
        <v>0</v>
      </c>
      <c r="Q494" s="272">
        <v>0</v>
      </c>
      <c r="R494" s="272">
        <v>0</v>
      </c>
      <c r="S494" s="272">
        <v>0</v>
      </c>
      <c r="T494" s="272">
        <v>0</v>
      </c>
      <c r="U494" s="272">
        <v>0</v>
      </c>
      <c r="V494" s="272">
        <v>0</v>
      </c>
      <c r="W494" s="272">
        <v>0</v>
      </c>
      <c r="X494" s="272">
        <v>0</v>
      </c>
      <c r="Y494" s="272">
        <v>0</v>
      </c>
      <c r="Z494" s="272">
        <v>0</v>
      </c>
      <c r="AA494" s="272">
        <v>0</v>
      </c>
      <c r="AB494" s="272">
        <v>0</v>
      </c>
      <c r="AC494" s="272">
        <v>0</v>
      </c>
      <c r="AD494" s="272">
        <v>0</v>
      </c>
      <c r="AE494" s="272">
        <v>0</v>
      </c>
      <c r="AF494" s="272">
        <v>0</v>
      </c>
      <c r="AG494" s="170">
        <f t="shared" si="139"/>
        <v>0</v>
      </c>
      <c r="AI494" s="284">
        <f t="shared" si="147"/>
        <v>0</v>
      </c>
      <c r="AJ494" s="284">
        <f t="shared" si="147"/>
        <v>0</v>
      </c>
      <c r="AK494" s="284">
        <f t="shared" si="147"/>
        <v>0</v>
      </c>
      <c r="AL494" s="284">
        <f t="shared" si="147"/>
        <v>0</v>
      </c>
      <c r="AM494" s="284">
        <f t="shared" si="147"/>
        <v>0</v>
      </c>
      <c r="AN494" s="284">
        <f t="shared" si="147"/>
        <v>0</v>
      </c>
      <c r="AO494" s="284">
        <f t="shared" si="143"/>
        <v>0</v>
      </c>
      <c r="AP494" s="284">
        <f t="shared" si="143"/>
        <v>0</v>
      </c>
      <c r="AQ494" s="284">
        <f t="shared" si="143"/>
        <v>0</v>
      </c>
      <c r="AR494" s="284">
        <f t="shared" si="137"/>
        <v>0</v>
      </c>
      <c r="AS494" s="284">
        <f t="shared" si="137"/>
        <v>0</v>
      </c>
      <c r="AT494" s="284">
        <f t="shared" si="137"/>
        <v>0</v>
      </c>
      <c r="AU494" s="280">
        <f t="shared" si="140"/>
        <v>0</v>
      </c>
      <c r="AV494" s="280">
        <f t="shared" si="145"/>
        <v>0</v>
      </c>
      <c r="AW494" s="280">
        <f t="shared" si="145"/>
        <v>0</v>
      </c>
      <c r="AX494" s="280">
        <f t="shared" si="145"/>
        <v>0</v>
      </c>
      <c r="AY494" s="280">
        <f t="shared" si="144"/>
        <v>0</v>
      </c>
      <c r="AZ494" s="280">
        <f t="shared" si="142"/>
        <v>0</v>
      </c>
      <c r="BA494" s="280">
        <f t="shared" si="142"/>
        <v>0</v>
      </c>
      <c r="BB494" s="280">
        <f t="shared" si="142"/>
        <v>0</v>
      </c>
      <c r="BC494" s="280">
        <f t="shared" si="142"/>
        <v>0</v>
      </c>
      <c r="BD494" s="280">
        <f t="shared" si="142"/>
        <v>0</v>
      </c>
      <c r="BE494" s="280">
        <f t="shared" si="142"/>
        <v>0</v>
      </c>
      <c r="BF494" s="280">
        <f t="shared" si="141"/>
        <v>0</v>
      </c>
      <c r="BG494" s="280">
        <f t="shared" si="141"/>
        <v>0</v>
      </c>
      <c r="BH494" s="280">
        <f t="shared" si="141"/>
        <v>0</v>
      </c>
      <c r="BI494" s="280">
        <f t="shared" si="141"/>
        <v>0</v>
      </c>
      <c r="BJ494" s="280">
        <f t="shared" si="141"/>
        <v>0</v>
      </c>
      <c r="BK494" s="280">
        <f t="shared" si="141"/>
        <v>0</v>
      </c>
      <c r="BL494" s="284">
        <f t="shared" si="146"/>
        <v>0</v>
      </c>
    </row>
    <row r="495" spans="1:66" x14ac:dyDescent="0.25">
      <c r="A495" s="268" t="s">
        <v>471</v>
      </c>
      <c r="B495" s="175">
        <v>4.9000000000000002E-2</v>
      </c>
      <c r="C495" s="175">
        <v>4.9000000000000002E-2</v>
      </c>
      <c r="D495" s="272">
        <v>29909428.059999999</v>
      </c>
      <c r="E495" s="272">
        <v>30419831.850000001</v>
      </c>
      <c r="F495" s="272">
        <v>30420029.23</v>
      </c>
      <c r="G495" s="272">
        <v>30503072.109999999</v>
      </c>
      <c r="H495" s="272">
        <v>30586443.5</v>
      </c>
      <c r="I495" s="272">
        <v>30586819.190000001</v>
      </c>
      <c r="J495" s="272">
        <v>30648171.650000002</v>
      </c>
      <c r="K495" s="272">
        <v>30781580.800000004</v>
      </c>
      <c r="L495" s="272">
        <v>30853637.490000002</v>
      </c>
      <c r="M495" s="272">
        <v>31112272.145000003</v>
      </c>
      <c r="N495" s="272">
        <v>32240806.760000002</v>
      </c>
      <c r="O495" s="272">
        <v>33844118.789999999</v>
      </c>
      <c r="P495" s="272">
        <f t="shared" si="138"/>
        <v>371906211.57499999</v>
      </c>
      <c r="Q495" s="272">
        <v>34577530.859999999</v>
      </c>
      <c r="R495" s="272">
        <v>34577530.859999999</v>
      </c>
      <c r="S495" s="272">
        <v>34577530.859999999</v>
      </c>
      <c r="T495" s="272">
        <v>34577530.859999999</v>
      </c>
      <c r="U495" s="272">
        <v>34577530.859999999</v>
      </c>
      <c r="V495" s="272">
        <v>34577530.859999999</v>
      </c>
      <c r="W495" s="272">
        <v>34577530.859999999</v>
      </c>
      <c r="X495" s="272">
        <v>34648927.435000002</v>
      </c>
      <c r="Y495" s="272">
        <v>34875324.009999998</v>
      </c>
      <c r="Z495" s="272">
        <v>35042324.009999998</v>
      </c>
      <c r="AA495" s="272">
        <v>35703547.875</v>
      </c>
      <c r="AB495" s="272">
        <v>36894264.124999993</v>
      </c>
      <c r="AC495" s="272">
        <v>37435756.509999998</v>
      </c>
      <c r="AD495" s="272">
        <v>37435756.509999998</v>
      </c>
      <c r="AE495" s="272">
        <v>37435756.509999998</v>
      </c>
      <c r="AF495" s="272">
        <v>37435756.509999998</v>
      </c>
      <c r="AG495" s="170">
        <f t="shared" si="139"/>
        <v>430640006.07499993</v>
      </c>
      <c r="AI495" s="284">
        <f t="shared" si="147"/>
        <v>122130.16</v>
      </c>
      <c r="AJ495" s="284">
        <f t="shared" si="147"/>
        <v>124214.31</v>
      </c>
      <c r="AK495" s="284">
        <f t="shared" si="147"/>
        <v>124215.12</v>
      </c>
      <c r="AL495" s="284">
        <f t="shared" si="147"/>
        <v>124554.21</v>
      </c>
      <c r="AM495" s="284">
        <f t="shared" si="147"/>
        <v>124894.64</v>
      </c>
      <c r="AN495" s="284">
        <f t="shared" si="147"/>
        <v>124896.18</v>
      </c>
      <c r="AO495" s="284">
        <f t="shared" si="143"/>
        <v>125146.7</v>
      </c>
      <c r="AP495" s="284">
        <f t="shared" si="143"/>
        <v>125691.45</v>
      </c>
      <c r="AQ495" s="284">
        <f t="shared" si="143"/>
        <v>125985.69</v>
      </c>
      <c r="AR495" s="284">
        <f t="shared" si="137"/>
        <v>127041.78</v>
      </c>
      <c r="AS495" s="284">
        <f t="shared" si="137"/>
        <v>131649.96</v>
      </c>
      <c r="AT495" s="284">
        <f t="shared" si="137"/>
        <v>138196.82</v>
      </c>
      <c r="AU495" s="280">
        <f t="shared" si="140"/>
        <v>1518617.0199999998</v>
      </c>
      <c r="AV495" s="280">
        <f t="shared" si="145"/>
        <v>141191.57999999999</v>
      </c>
      <c r="AW495" s="280">
        <f t="shared" si="145"/>
        <v>141191.57999999999</v>
      </c>
      <c r="AX495" s="280">
        <f t="shared" si="145"/>
        <v>141191.57999999999</v>
      </c>
      <c r="AY495" s="280">
        <f t="shared" si="144"/>
        <v>141191.57999999999</v>
      </c>
      <c r="AZ495" s="280">
        <f t="shared" si="142"/>
        <v>141191.57999999999</v>
      </c>
      <c r="BA495" s="280">
        <f t="shared" si="142"/>
        <v>141191.57999999999</v>
      </c>
      <c r="BB495" s="280">
        <f t="shared" si="142"/>
        <v>141191.57999999999</v>
      </c>
      <c r="BC495" s="280">
        <f t="shared" si="142"/>
        <v>141483.12</v>
      </c>
      <c r="BD495" s="280">
        <f t="shared" si="142"/>
        <v>142407.57</v>
      </c>
      <c r="BE495" s="280">
        <f t="shared" si="142"/>
        <v>143089.49</v>
      </c>
      <c r="BF495" s="280">
        <f t="shared" si="141"/>
        <v>145789.49</v>
      </c>
      <c r="BG495" s="280">
        <f t="shared" si="141"/>
        <v>150651.57999999999</v>
      </c>
      <c r="BH495" s="280">
        <f t="shared" si="141"/>
        <v>152862.67000000001</v>
      </c>
      <c r="BI495" s="280">
        <f t="shared" si="141"/>
        <v>152862.67000000001</v>
      </c>
      <c r="BJ495" s="280">
        <f t="shared" si="141"/>
        <v>152862.67000000001</v>
      </c>
      <c r="BK495" s="280">
        <f t="shared" si="141"/>
        <v>152862.67000000001</v>
      </c>
      <c r="BL495" s="284">
        <f t="shared" si="146"/>
        <v>1758446.6699999997</v>
      </c>
    </row>
    <row r="496" spans="1:66" x14ac:dyDescent="0.25">
      <c r="A496" s="268" t="s">
        <v>472</v>
      </c>
      <c r="B496" s="175">
        <v>4.9000000000000002E-2</v>
      </c>
      <c r="C496" s="175">
        <v>4.9000000000000002E-2</v>
      </c>
      <c r="D496" s="272">
        <v>597614.32999999996</v>
      </c>
      <c r="E496" s="272">
        <v>597614.32999999996</v>
      </c>
      <c r="F496" s="272">
        <v>597614.32999999996</v>
      </c>
      <c r="G496" s="272">
        <v>597614.32999999996</v>
      </c>
      <c r="H496" s="272">
        <v>597614.32999999996</v>
      </c>
      <c r="I496" s="272">
        <v>597614.32999999996</v>
      </c>
      <c r="J496" s="272">
        <v>597614.32999999996</v>
      </c>
      <c r="K496" s="272">
        <v>597614.32999999996</v>
      </c>
      <c r="L496" s="272">
        <v>597614.32999999996</v>
      </c>
      <c r="M496" s="272">
        <v>597614.32999999996</v>
      </c>
      <c r="N496" s="272">
        <v>597614.32999999996</v>
      </c>
      <c r="O496" s="272">
        <v>597614.32999999996</v>
      </c>
      <c r="P496" s="272">
        <f t="shared" si="138"/>
        <v>7171371.96</v>
      </c>
      <c r="Q496" s="272">
        <v>597614.32999999996</v>
      </c>
      <c r="R496" s="272">
        <v>597614.32999999996</v>
      </c>
      <c r="S496" s="272">
        <v>597614.32999999996</v>
      </c>
      <c r="T496" s="272">
        <v>597614.32999999996</v>
      </c>
      <c r="U496" s="272">
        <v>597614.32999999996</v>
      </c>
      <c r="V496" s="272">
        <v>597614.32999999996</v>
      </c>
      <c r="W496" s="272">
        <v>597614.32999999996</v>
      </c>
      <c r="X496" s="272">
        <v>597614.32999999996</v>
      </c>
      <c r="Y496" s="272">
        <v>597614.32999999996</v>
      </c>
      <c r="Z496" s="272">
        <v>597614.32999999996</v>
      </c>
      <c r="AA496" s="272">
        <v>597614.32999999996</v>
      </c>
      <c r="AB496" s="272">
        <v>597614.32999999996</v>
      </c>
      <c r="AC496" s="272">
        <v>597614.32999999996</v>
      </c>
      <c r="AD496" s="272">
        <v>597614.32999999996</v>
      </c>
      <c r="AE496" s="272">
        <v>597614.32999999996</v>
      </c>
      <c r="AF496" s="272">
        <v>597614.32999999996</v>
      </c>
      <c r="AG496" s="170">
        <f t="shared" si="139"/>
        <v>7171371.96</v>
      </c>
      <c r="AI496" s="284">
        <f t="shared" si="147"/>
        <v>2440.2600000000002</v>
      </c>
      <c r="AJ496" s="284">
        <f t="shared" si="147"/>
        <v>2440.2600000000002</v>
      </c>
      <c r="AK496" s="284">
        <f t="shared" si="147"/>
        <v>2440.2600000000002</v>
      </c>
      <c r="AL496" s="284">
        <f t="shared" si="147"/>
        <v>2440.2600000000002</v>
      </c>
      <c r="AM496" s="284">
        <f t="shared" si="147"/>
        <v>2440.2600000000002</v>
      </c>
      <c r="AN496" s="284">
        <f t="shared" si="147"/>
        <v>2440.2600000000002</v>
      </c>
      <c r="AO496" s="284">
        <f t="shared" si="143"/>
        <v>2440.2600000000002</v>
      </c>
      <c r="AP496" s="284">
        <f t="shared" si="143"/>
        <v>2440.2600000000002</v>
      </c>
      <c r="AQ496" s="284">
        <f t="shared" si="143"/>
        <v>2440.2600000000002</v>
      </c>
      <c r="AR496" s="284">
        <f t="shared" si="137"/>
        <v>2440.2600000000002</v>
      </c>
      <c r="AS496" s="284">
        <f t="shared" si="137"/>
        <v>2440.2600000000002</v>
      </c>
      <c r="AT496" s="284">
        <f t="shared" si="137"/>
        <v>2440.2600000000002</v>
      </c>
      <c r="AU496" s="280">
        <f t="shared" si="140"/>
        <v>29283.12000000001</v>
      </c>
      <c r="AV496" s="280">
        <f t="shared" si="145"/>
        <v>2440.2600000000002</v>
      </c>
      <c r="AW496" s="280">
        <f t="shared" si="145"/>
        <v>2440.2600000000002</v>
      </c>
      <c r="AX496" s="280">
        <f t="shared" si="145"/>
        <v>2440.2600000000002</v>
      </c>
      <c r="AY496" s="280">
        <f t="shared" si="144"/>
        <v>2440.2600000000002</v>
      </c>
      <c r="AZ496" s="280">
        <f t="shared" si="142"/>
        <v>2440.2600000000002</v>
      </c>
      <c r="BA496" s="280">
        <f t="shared" si="142"/>
        <v>2440.2600000000002</v>
      </c>
      <c r="BB496" s="280">
        <f t="shared" si="142"/>
        <v>2440.2600000000002</v>
      </c>
      <c r="BC496" s="280">
        <f t="shared" si="142"/>
        <v>2440.2600000000002</v>
      </c>
      <c r="BD496" s="280">
        <f t="shared" si="142"/>
        <v>2440.2600000000002</v>
      </c>
      <c r="BE496" s="280">
        <f t="shared" si="142"/>
        <v>2440.2600000000002</v>
      </c>
      <c r="BF496" s="280">
        <f t="shared" si="141"/>
        <v>2440.2600000000002</v>
      </c>
      <c r="BG496" s="280">
        <f t="shared" si="141"/>
        <v>2440.2600000000002</v>
      </c>
      <c r="BH496" s="280">
        <f t="shared" si="141"/>
        <v>2440.2600000000002</v>
      </c>
      <c r="BI496" s="280">
        <f t="shared" si="141"/>
        <v>2440.2600000000002</v>
      </c>
      <c r="BJ496" s="280">
        <f t="shared" si="141"/>
        <v>2440.2600000000002</v>
      </c>
      <c r="BK496" s="280">
        <f t="shared" si="141"/>
        <v>2440.2600000000002</v>
      </c>
      <c r="BL496" s="284">
        <f t="shared" si="146"/>
        <v>29283.12000000001</v>
      </c>
    </row>
    <row r="497" spans="1:67" x14ac:dyDescent="0.25">
      <c r="A497" s="268" t="s">
        <v>473</v>
      </c>
      <c r="B497" s="175">
        <v>0.1084</v>
      </c>
      <c r="C497" s="175">
        <v>0.1084</v>
      </c>
      <c r="D497" s="272">
        <v>20804268.039999999</v>
      </c>
      <c r="E497" s="272">
        <v>22718518.670000002</v>
      </c>
      <c r="F497" s="272">
        <v>22719036.539999999</v>
      </c>
      <c r="G497" s="272">
        <v>22641217.93</v>
      </c>
      <c r="H497" s="272">
        <v>22562832.760000002</v>
      </c>
      <c r="I497" s="272">
        <v>22638380.760000002</v>
      </c>
      <c r="J497" s="272">
        <v>22714023.990000002</v>
      </c>
      <c r="K497" s="272">
        <v>22714023.990000002</v>
      </c>
      <c r="L497" s="272">
        <v>22714023.990000002</v>
      </c>
      <c r="M497" s="272">
        <v>22714023.990000002</v>
      </c>
      <c r="N497" s="272">
        <v>22714023.990000002</v>
      </c>
      <c r="O497" s="272">
        <v>22714023.990000002</v>
      </c>
      <c r="P497" s="272">
        <f t="shared" si="138"/>
        <v>270368398.64000005</v>
      </c>
      <c r="Q497" s="272">
        <v>22714023.990000002</v>
      </c>
      <c r="R497" s="272">
        <v>22714023.990000002</v>
      </c>
      <c r="S497" s="272">
        <v>22714023.990000002</v>
      </c>
      <c r="T497" s="272">
        <v>22714023.990000002</v>
      </c>
      <c r="U497" s="272">
        <v>22714023.990000002</v>
      </c>
      <c r="V497" s="272">
        <v>22714023.990000002</v>
      </c>
      <c r="W497" s="272">
        <v>22714023.990000002</v>
      </c>
      <c r="X497" s="272">
        <v>22714023.990000002</v>
      </c>
      <c r="Y497" s="272">
        <v>22714023.990000002</v>
      </c>
      <c r="Z497" s="272">
        <v>22714023.990000002</v>
      </c>
      <c r="AA497" s="272">
        <v>22714023.990000002</v>
      </c>
      <c r="AB497" s="272">
        <v>22714023.990000002</v>
      </c>
      <c r="AC497" s="272">
        <v>22714023.990000002</v>
      </c>
      <c r="AD497" s="272">
        <v>22714023.990000002</v>
      </c>
      <c r="AE497" s="272">
        <v>22714023.990000002</v>
      </c>
      <c r="AF497" s="272">
        <v>22714023.990000002</v>
      </c>
      <c r="AG497" s="170">
        <f t="shared" si="139"/>
        <v>272568287.88000005</v>
      </c>
      <c r="AI497" s="284">
        <f t="shared" si="147"/>
        <v>187931.89</v>
      </c>
      <c r="AJ497" s="284">
        <f t="shared" si="147"/>
        <v>205223.95</v>
      </c>
      <c r="AK497" s="284">
        <f t="shared" si="147"/>
        <v>205228.63</v>
      </c>
      <c r="AL497" s="284">
        <f t="shared" si="147"/>
        <v>204525.67</v>
      </c>
      <c r="AM497" s="284">
        <f t="shared" si="147"/>
        <v>203817.59</v>
      </c>
      <c r="AN497" s="284">
        <f t="shared" si="147"/>
        <v>204500.04</v>
      </c>
      <c r="AO497" s="284">
        <f t="shared" si="143"/>
        <v>205183.35</v>
      </c>
      <c r="AP497" s="284">
        <f t="shared" si="143"/>
        <v>205183.35</v>
      </c>
      <c r="AQ497" s="284">
        <f t="shared" si="143"/>
        <v>205183.35</v>
      </c>
      <c r="AR497" s="284">
        <f t="shared" si="137"/>
        <v>205183.35</v>
      </c>
      <c r="AS497" s="284">
        <f t="shared" si="137"/>
        <v>205183.35</v>
      </c>
      <c r="AT497" s="284">
        <f t="shared" si="137"/>
        <v>205183.35</v>
      </c>
      <c r="AU497" s="280">
        <f t="shared" si="140"/>
        <v>2442327.8700000006</v>
      </c>
      <c r="AV497" s="280">
        <f t="shared" si="145"/>
        <v>205183.35</v>
      </c>
      <c r="AW497" s="280">
        <f t="shared" si="145"/>
        <v>205183.35</v>
      </c>
      <c r="AX497" s="280">
        <f t="shared" si="145"/>
        <v>205183.35</v>
      </c>
      <c r="AY497" s="280">
        <f t="shared" si="144"/>
        <v>205183.35</v>
      </c>
      <c r="AZ497" s="280">
        <f t="shared" si="142"/>
        <v>205183.35</v>
      </c>
      <c r="BA497" s="280">
        <f t="shared" si="142"/>
        <v>205183.35</v>
      </c>
      <c r="BB497" s="280">
        <f t="shared" si="142"/>
        <v>205183.35</v>
      </c>
      <c r="BC497" s="280">
        <f t="shared" si="142"/>
        <v>205183.35</v>
      </c>
      <c r="BD497" s="280">
        <f t="shared" si="142"/>
        <v>205183.35</v>
      </c>
      <c r="BE497" s="280">
        <f t="shared" si="142"/>
        <v>205183.35</v>
      </c>
      <c r="BF497" s="280">
        <f t="shared" si="141"/>
        <v>205183.35</v>
      </c>
      <c r="BG497" s="280">
        <f t="shared" si="141"/>
        <v>205183.35</v>
      </c>
      <c r="BH497" s="280">
        <f t="shared" si="141"/>
        <v>205183.35</v>
      </c>
      <c r="BI497" s="280">
        <f t="shared" si="141"/>
        <v>205183.35</v>
      </c>
      <c r="BJ497" s="280">
        <f t="shared" si="141"/>
        <v>205183.35</v>
      </c>
      <c r="BK497" s="280">
        <f t="shared" si="141"/>
        <v>205183.35</v>
      </c>
      <c r="BL497" s="284">
        <f t="shared" si="146"/>
        <v>2462200.2000000007</v>
      </c>
    </row>
    <row r="498" spans="1:67" x14ac:dyDescent="0.25">
      <c r="A498" s="268" t="s">
        <v>474</v>
      </c>
      <c r="B498" s="175">
        <v>0.1084</v>
      </c>
      <c r="C498" s="175">
        <v>0.1084</v>
      </c>
      <c r="D498" s="272">
        <v>382484.28</v>
      </c>
      <c r="E498" s="272">
        <v>382484.28</v>
      </c>
      <c r="F498" s="272">
        <v>382484.28</v>
      </c>
      <c r="G498" s="272">
        <v>382484.28</v>
      </c>
      <c r="H498" s="272">
        <v>382484.28</v>
      </c>
      <c r="I498" s="272">
        <v>382484.28</v>
      </c>
      <c r="J498" s="272">
        <v>382484.28</v>
      </c>
      <c r="K498" s="272">
        <v>382484.28</v>
      </c>
      <c r="L498" s="272">
        <v>382484.28</v>
      </c>
      <c r="M498" s="272">
        <v>382484.28</v>
      </c>
      <c r="N498" s="272">
        <v>382484.28</v>
      </c>
      <c r="O498" s="272">
        <v>382484.28</v>
      </c>
      <c r="P498" s="272">
        <f t="shared" si="138"/>
        <v>4589811.3600000013</v>
      </c>
      <c r="Q498" s="272">
        <v>382484.28</v>
      </c>
      <c r="R498" s="272">
        <v>382484.28</v>
      </c>
      <c r="S498" s="272">
        <v>382484.28</v>
      </c>
      <c r="T498" s="272">
        <v>382484.28</v>
      </c>
      <c r="U498" s="272">
        <v>382484.28</v>
      </c>
      <c r="V498" s="272">
        <v>382484.28</v>
      </c>
      <c r="W498" s="272">
        <v>382484.28</v>
      </c>
      <c r="X498" s="272">
        <v>382484.28</v>
      </c>
      <c r="Y498" s="272">
        <v>382484.28</v>
      </c>
      <c r="Z498" s="272">
        <v>382484.28</v>
      </c>
      <c r="AA498" s="272">
        <v>382484.28</v>
      </c>
      <c r="AB498" s="272">
        <v>382484.28</v>
      </c>
      <c r="AC498" s="272">
        <v>382484.28</v>
      </c>
      <c r="AD498" s="272">
        <v>382484.28</v>
      </c>
      <c r="AE498" s="272">
        <v>382484.28</v>
      </c>
      <c r="AF498" s="272">
        <v>382484.28</v>
      </c>
      <c r="AG498" s="170">
        <f t="shared" si="139"/>
        <v>4589811.3600000013</v>
      </c>
      <c r="AI498" s="284">
        <f t="shared" si="147"/>
        <v>3455.11</v>
      </c>
      <c r="AJ498" s="284">
        <f t="shared" si="147"/>
        <v>3455.11</v>
      </c>
      <c r="AK498" s="284">
        <f t="shared" si="147"/>
        <v>3455.11</v>
      </c>
      <c r="AL498" s="284">
        <f t="shared" si="147"/>
        <v>3455.11</v>
      </c>
      <c r="AM498" s="284">
        <f t="shared" si="147"/>
        <v>3455.11</v>
      </c>
      <c r="AN498" s="284">
        <f t="shared" si="147"/>
        <v>3455.11</v>
      </c>
      <c r="AO498" s="284">
        <f t="shared" si="143"/>
        <v>3455.11</v>
      </c>
      <c r="AP498" s="284">
        <f t="shared" si="143"/>
        <v>3455.11</v>
      </c>
      <c r="AQ498" s="284">
        <f t="shared" si="143"/>
        <v>3455.11</v>
      </c>
      <c r="AR498" s="284">
        <f t="shared" si="137"/>
        <v>3455.11</v>
      </c>
      <c r="AS498" s="284">
        <f t="shared" si="137"/>
        <v>3455.11</v>
      </c>
      <c r="AT498" s="284">
        <f t="shared" si="137"/>
        <v>3455.11</v>
      </c>
      <c r="AU498" s="280">
        <f t="shared" si="140"/>
        <v>41461.32</v>
      </c>
      <c r="AV498" s="280">
        <f t="shared" si="145"/>
        <v>3455.11</v>
      </c>
      <c r="AW498" s="280">
        <f t="shared" si="145"/>
        <v>3455.11</v>
      </c>
      <c r="AX498" s="280">
        <f t="shared" si="145"/>
        <v>3455.11</v>
      </c>
      <c r="AY498" s="280">
        <f t="shared" si="144"/>
        <v>3455.11</v>
      </c>
      <c r="AZ498" s="280">
        <f t="shared" si="142"/>
        <v>3455.11</v>
      </c>
      <c r="BA498" s="280">
        <f t="shared" si="142"/>
        <v>3455.11</v>
      </c>
      <c r="BB498" s="280">
        <f t="shared" si="142"/>
        <v>3455.11</v>
      </c>
      <c r="BC498" s="280">
        <f t="shared" si="142"/>
        <v>3455.11</v>
      </c>
      <c r="BD498" s="280">
        <f t="shared" si="142"/>
        <v>3455.11</v>
      </c>
      <c r="BE498" s="280">
        <f t="shared" si="142"/>
        <v>3455.11</v>
      </c>
      <c r="BF498" s="280">
        <f t="shared" si="141"/>
        <v>3455.11</v>
      </c>
      <c r="BG498" s="280">
        <f t="shared" si="141"/>
        <v>3455.11</v>
      </c>
      <c r="BH498" s="280">
        <f t="shared" si="141"/>
        <v>3455.11</v>
      </c>
      <c r="BI498" s="280">
        <f t="shared" si="141"/>
        <v>3455.11</v>
      </c>
      <c r="BJ498" s="280">
        <f t="shared" si="141"/>
        <v>3455.11</v>
      </c>
      <c r="BK498" s="280">
        <f t="shared" si="141"/>
        <v>3455.11</v>
      </c>
      <c r="BL498" s="284">
        <f t="shared" si="146"/>
        <v>41461.32</v>
      </c>
    </row>
    <row r="499" spans="1:67" x14ac:dyDescent="0.25">
      <c r="A499" s="268" t="s">
        <v>475</v>
      </c>
      <c r="B499" s="175">
        <v>0.14080000000000001</v>
      </c>
      <c r="C499" s="175">
        <v>0.14080000000000001</v>
      </c>
      <c r="D499" s="272">
        <v>7587962.75</v>
      </c>
      <c r="E499" s="272">
        <v>7592027.3499999996</v>
      </c>
      <c r="F499" s="272">
        <v>7593148.2199999997</v>
      </c>
      <c r="G499" s="272">
        <v>7594101.9400000004</v>
      </c>
      <c r="H499" s="272">
        <v>7595250.2400000002</v>
      </c>
      <c r="I499" s="272">
        <v>7598339.1600000001</v>
      </c>
      <c r="J499" s="272">
        <v>7603541.4900000002</v>
      </c>
      <c r="K499" s="272">
        <v>7608194.0700000003</v>
      </c>
      <c r="L499" s="272">
        <v>7665039.8850000007</v>
      </c>
      <c r="M499" s="272">
        <v>7722108.1200000001</v>
      </c>
      <c r="N499" s="272">
        <v>7726858.1200000001</v>
      </c>
      <c r="O499" s="272">
        <v>7753211.7400000002</v>
      </c>
      <c r="P499" s="272">
        <f t="shared" si="138"/>
        <v>91639783.085000008</v>
      </c>
      <c r="Q499" s="272">
        <v>7787607.0250000004</v>
      </c>
      <c r="R499" s="272">
        <v>7808440.3550000004</v>
      </c>
      <c r="S499" s="272">
        <v>7829273.6850000005</v>
      </c>
      <c r="T499" s="272">
        <v>7850107.0150000006</v>
      </c>
      <c r="U499" s="272">
        <v>7870940.3450000007</v>
      </c>
      <c r="V499" s="272">
        <v>7891773.6750000007</v>
      </c>
      <c r="W499" s="272">
        <v>7912607.0050000008</v>
      </c>
      <c r="X499" s="272">
        <v>7933440.3350000009</v>
      </c>
      <c r="Y499" s="272">
        <v>7954273.665000001</v>
      </c>
      <c r="Z499" s="272">
        <v>7975106.995000001</v>
      </c>
      <c r="AA499" s="272">
        <v>7995940.3250000011</v>
      </c>
      <c r="AB499" s="272">
        <v>8016773.6550000012</v>
      </c>
      <c r="AC499" s="272">
        <v>8028461.1500000013</v>
      </c>
      <c r="AD499" s="272">
        <v>8031002.8150000013</v>
      </c>
      <c r="AE499" s="272">
        <v>8033544.4850000013</v>
      </c>
      <c r="AF499" s="272">
        <v>8036086.1550000012</v>
      </c>
      <c r="AG499" s="170">
        <f t="shared" si="139"/>
        <v>95679950.605000019</v>
      </c>
      <c r="AI499" s="284">
        <f t="shared" si="147"/>
        <v>89032.1</v>
      </c>
      <c r="AJ499" s="284">
        <f t="shared" si="147"/>
        <v>89079.79</v>
      </c>
      <c r="AK499" s="284">
        <f t="shared" si="147"/>
        <v>89092.94</v>
      </c>
      <c r="AL499" s="284">
        <f t="shared" si="147"/>
        <v>89104.13</v>
      </c>
      <c r="AM499" s="284">
        <f t="shared" si="147"/>
        <v>89117.6</v>
      </c>
      <c r="AN499" s="284">
        <f t="shared" si="147"/>
        <v>89153.85</v>
      </c>
      <c r="AO499" s="284">
        <f t="shared" si="143"/>
        <v>89214.89</v>
      </c>
      <c r="AP499" s="284">
        <f t="shared" si="143"/>
        <v>89269.48</v>
      </c>
      <c r="AQ499" s="284">
        <f t="shared" si="143"/>
        <v>89936.47</v>
      </c>
      <c r="AR499" s="284">
        <f t="shared" si="137"/>
        <v>90606.07</v>
      </c>
      <c r="AS499" s="284">
        <f t="shared" si="137"/>
        <v>90661.8</v>
      </c>
      <c r="AT499" s="284">
        <f t="shared" si="137"/>
        <v>90971.02</v>
      </c>
      <c r="AU499" s="280">
        <f t="shared" si="140"/>
        <v>1075240.1400000001</v>
      </c>
      <c r="AV499" s="280">
        <f t="shared" si="145"/>
        <v>91374.59</v>
      </c>
      <c r="AW499" s="280">
        <f t="shared" si="145"/>
        <v>91619.03</v>
      </c>
      <c r="AX499" s="280">
        <f t="shared" si="145"/>
        <v>91863.48</v>
      </c>
      <c r="AY499" s="280">
        <f t="shared" si="144"/>
        <v>92107.92</v>
      </c>
      <c r="AZ499" s="280">
        <f t="shared" si="142"/>
        <v>92352.37</v>
      </c>
      <c r="BA499" s="280">
        <f t="shared" si="142"/>
        <v>92596.81</v>
      </c>
      <c r="BB499" s="280">
        <f t="shared" si="142"/>
        <v>92841.26</v>
      </c>
      <c r="BC499" s="280">
        <f t="shared" si="142"/>
        <v>93085.7</v>
      </c>
      <c r="BD499" s="280">
        <f t="shared" si="142"/>
        <v>93330.14</v>
      </c>
      <c r="BE499" s="280">
        <f t="shared" si="142"/>
        <v>93574.59</v>
      </c>
      <c r="BF499" s="280">
        <f t="shared" si="141"/>
        <v>93819.03</v>
      </c>
      <c r="BG499" s="280">
        <f t="shared" si="141"/>
        <v>94063.48</v>
      </c>
      <c r="BH499" s="280">
        <f t="shared" si="141"/>
        <v>94200.61</v>
      </c>
      <c r="BI499" s="280">
        <f t="shared" si="141"/>
        <v>94230.43</v>
      </c>
      <c r="BJ499" s="280">
        <f t="shared" si="141"/>
        <v>94260.26</v>
      </c>
      <c r="BK499" s="280">
        <f t="shared" si="141"/>
        <v>94290.08</v>
      </c>
      <c r="BL499" s="284">
        <f t="shared" si="146"/>
        <v>1122644.76</v>
      </c>
      <c r="BO499" s="279">
        <f>BL499</f>
        <v>1122644.76</v>
      </c>
    </row>
    <row r="500" spans="1:67" x14ac:dyDescent="0.25">
      <c r="A500" s="268" t="s">
        <v>476</v>
      </c>
      <c r="B500" s="175">
        <v>0</v>
      </c>
      <c r="C500" s="175">
        <v>0</v>
      </c>
      <c r="D500" s="272">
        <v>0</v>
      </c>
      <c r="E500" s="272">
        <v>0</v>
      </c>
      <c r="F500" s="272">
        <v>0</v>
      </c>
      <c r="G500" s="272">
        <v>0</v>
      </c>
      <c r="H500" s="272">
        <v>0</v>
      </c>
      <c r="I500" s="272">
        <v>0</v>
      </c>
      <c r="J500" s="272">
        <v>0</v>
      </c>
      <c r="K500" s="272">
        <v>0</v>
      </c>
      <c r="L500" s="272">
        <v>0</v>
      </c>
      <c r="M500" s="272">
        <v>0</v>
      </c>
      <c r="N500" s="272">
        <v>0</v>
      </c>
      <c r="O500" s="272">
        <v>0</v>
      </c>
      <c r="P500" s="272">
        <f t="shared" si="138"/>
        <v>0</v>
      </c>
      <c r="Q500" s="272">
        <v>0</v>
      </c>
      <c r="R500" s="272">
        <v>0</v>
      </c>
      <c r="S500" s="272">
        <v>0</v>
      </c>
      <c r="T500" s="272">
        <v>0</v>
      </c>
      <c r="U500" s="272">
        <v>0</v>
      </c>
      <c r="V500" s="272">
        <v>0</v>
      </c>
      <c r="W500" s="272">
        <v>0</v>
      </c>
      <c r="X500" s="272">
        <v>0</v>
      </c>
      <c r="Y500" s="272">
        <v>0</v>
      </c>
      <c r="Z500" s="272">
        <v>0</v>
      </c>
      <c r="AA500" s="272">
        <v>0</v>
      </c>
      <c r="AB500" s="272">
        <v>0</v>
      </c>
      <c r="AC500" s="272">
        <v>0</v>
      </c>
      <c r="AD500" s="272">
        <v>0</v>
      </c>
      <c r="AE500" s="272">
        <v>0</v>
      </c>
      <c r="AF500" s="272">
        <v>0</v>
      </c>
      <c r="AG500" s="170">
        <f t="shared" si="139"/>
        <v>0</v>
      </c>
      <c r="AI500" s="284">
        <f t="shared" si="147"/>
        <v>0</v>
      </c>
      <c r="AJ500" s="284">
        <f t="shared" si="147"/>
        <v>0</v>
      </c>
      <c r="AK500" s="284">
        <f t="shared" si="147"/>
        <v>0</v>
      </c>
      <c r="AL500" s="284">
        <f t="shared" si="147"/>
        <v>0</v>
      </c>
      <c r="AM500" s="284">
        <f t="shared" si="147"/>
        <v>0</v>
      </c>
      <c r="AN500" s="284">
        <f t="shared" si="147"/>
        <v>0</v>
      </c>
      <c r="AO500" s="284">
        <f t="shared" si="143"/>
        <v>0</v>
      </c>
      <c r="AP500" s="284">
        <f t="shared" si="143"/>
        <v>0</v>
      </c>
      <c r="AQ500" s="284">
        <f t="shared" si="143"/>
        <v>0</v>
      </c>
      <c r="AR500" s="284">
        <f t="shared" si="137"/>
        <v>0</v>
      </c>
      <c r="AS500" s="284">
        <f t="shared" si="137"/>
        <v>0</v>
      </c>
      <c r="AT500" s="284">
        <f t="shared" si="137"/>
        <v>0</v>
      </c>
      <c r="AU500" s="280">
        <f t="shared" si="140"/>
        <v>0</v>
      </c>
      <c r="AV500" s="280">
        <f t="shared" si="145"/>
        <v>0</v>
      </c>
      <c r="AW500" s="280">
        <f t="shared" si="145"/>
        <v>0</v>
      </c>
      <c r="AX500" s="280">
        <f t="shared" si="145"/>
        <v>0</v>
      </c>
      <c r="AY500" s="280">
        <f t="shared" si="144"/>
        <v>0</v>
      </c>
      <c r="AZ500" s="280">
        <f t="shared" si="142"/>
        <v>0</v>
      </c>
      <c r="BA500" s="280">
        <f t="shared" si="142"/>
        <v>0</v>
      </c>
      <c r="BB500" s="280">
        <f t="shared" si="142"/>
        <v>0</v>
      </c>
      <c r="BC500" s="280">
        <f t="shared" si="142"/>
        <v>0</v>
      </c>
      <c r="BD500" s="280">
        <f t="shared" si="142"/>
        <v>0</v>
      </c>
      <c r="BE500" s="280">
        <f t="shared" si="142"/>
        <v>0</v>
      </c>
      <c r="BF500" s="280">
        <f t="shared" si="141"/>
        <v>0</v>
      </c>
      <c r="BG500" s="280">
        <f t="shared" si="141"/>
        <v>0</v>
      </c>
      <c r="BH500" s="280">
        <f t="shared" si="141"/>
        <v>0</v>
      </c>
      <c r="BI500" s="280">
        <f t="shared" si="141"/>
        <v>0</v>
      </c>
      <c r="BJ500" s="280">
        <f t="shared" si="141"/>
        <v>0</v>
      </c>
      <c r="BK500" s="280">
        <f t="shared" si="141"/>
        <v>0</v>
      </c>
      <c r="BL500" s="284">
        <f t="shared" si="146"/>
        <v>0</v>
      </c>
    </row>
    <row r="501" spans="1:67" x14ac:dyDescent="0.25">
      <c r="A501" s="268" t="s">
        <v>713</v>
      </c>
      <c r="B501" s="175">
        <v>0</v>
      </c>
      <c r="C501" s="175">
        <v>0</v>
      </c>
      <c r="D501" s="272">
        <v>0</v>
      </c>
      <c r="E501" s="272">
        <v>0</v>
      </c>
      <c r="F501" s="272">
        <v>0</v>
      </c>
      <c r="G501" s="272">
        <v>0</v>
      </c>
      <c r="H501" s="272">
        <v>0</v>
      </c>
      <c r="I501" s="272">
        <v>0</v>
      </c>
      <c r="J501" s="272">
        <v>0</v>
      </c>
      <c r="K501" s="272">
        <v>0</v>
      </c>
      <c r="L501" s="272">
        <v>0</v>
      </c>
      <c r="M501" s="272">
        <v>0</v>
      </c>
      <c r="N501" s="272">
        <v>0</v>
      </c>
      <c r="O501" s="272">
        <v>0</v>
      </c>
      <c r="P501" s="272">
        <f t="shared" si="138"/>
        <v>0</v>
      </c>
      <c r="Q501" s="272">
        <v>0</v>
      </c>
      <c r="R501" s="272">
        <v>0</v>
      </c>
      <c r="S501" s="272">
        <v>0</v>
      </c>
      <c r="T501" s="272">
        <v>0</v>
      </c>
      <c r="U501" s="272">
        <v>0</v>
      </c>
      <c r="V501" s="272">
        <v>0</v>
      </c>
      <c r="W501" s="272">
        <v>0</v>
      </c>
      <c r="X501" s="272">
        <v>0</v>
      </c>
      <c r="Y501" s="272">
        <v>0</v>
      </c>
      <c r="Z501" s="272">
        <v>0</v>
      </c>
      <c r="AA501" s="272">
        <v>0</v>
      </c>
      <c r="AB501" s="272">
        <v>0</v>
      </c>
      <c r="AC501" s="272">
        <v>0</v>
      </c>
      <c r="AD501" s="272">
        <v>0</v>
      </c>
      <c r="AE501" s="272">
        <v>0</v>
      </c>
      <c r="AF501" s="272">
        <v>0</v>
      </c>
      <c r="AG501" s="170">
        <f t="shared" si="139"/>
        <v>0</v>
      </c>
      <c r="AI501" s="284">
        <f t="shared" si="147"/>
        <v>0</v>
      </c>
      <c r="AJ501" s="284">
        <f t="shared" si="147"/>
        <v>0</v>
      </c>
      <c r="AK501" s="284">
        <f t="shared" si="147"/>
        <v>0</v>
      </c>
      <c r="AL501" s="284">
        <f t="shared" si="147"/>
        <v>0</v>
      </c>
      <c r="AM501" s="284">
        <f t="shared" si="147"/>
        <v>0</v>
      </c>
      <c r="AN501" s="284">
        <f t="shared" si="147"/>
        <v>0</v>
      </c>
      <c r="AO501" s="284">
        <f t="shared" si="143"/>
        <v>0</v>
      </c>
      <c r="AP501" s="284">
        <f t="shared" si="143"/>
        <v>0</v>
      </c>
      <c r="AQ501" s="284">
        <f t="shared" si="143"/>
        <v>0</v>
      </c>
      <c r="AR501" s="284">
        <f t="shared" si="137"/>
        <v>0</v>
      </c>
      <c r="AS501" s="284">
        <f t="shared" si="137"/>
        <v>0</v>
      </c>
      <c r="AT501" s="284">
        <f t="shared" si="137"/>
        <v>0</v>
      </c>
      <c r="AU501" s="280">
        <f t="shared" si="140"/>
        <v>0</v>
      </c>
      <c r="AV501" s="280">
        <f t="shared" si="145"/>
        <v>0</v>
      </c>
      <c r="AW501" s="280">
        <f t="shared" si="145"/>
        <v>0</v>
      </c>
      <c r="AX501" s="280">
        <f t="shared" si="145"/>
        <v>0</v>
      </c>
      <c r="AY501" s="280">
        <f t="shared" si="144"/>
        <v>0</v>
      </c>
      <c r="AZ501" s="280">
        <f t="shared" si="142"/>
        <v>0</v>
      </c>
      <c r="BA501" s="280">
        <f t="shared" si="142"/>
        <v>0</v>
      </c>
      <c r="BB501" s="280">
        <f t="shared" si="142"/>
        <v>0</v>
      </c>
      <c r="BC501" s="280">
        <f t="shared" si="142"/>
        <v>0</v>
      </c>
      <c r="BD501" s="280">
        <f t="shared" si="142"/>
        <v>0</v>
      </c>
      <c r="BE501" s="280">
        <f t="shared" si="142"/>
        <v>0</v>
      </c>
      <c r="BF501" s="280">
        <f t="shared" si="141"/>
        <v>0</v>
      </c>
      <c r="BG501" s="280">
        <f t="shared" si="141"/>
        <v>0</v>
      </c>
      <c r="BH501" s="280">
        <f t="shared" si="141"/>
        <v>0</v>
      </c>
      <c r="BI501" s="280">
        <f t="shared" si="141"/>
        <v>0</v>
      </c>
      <c r="BJ501" s="280">
        <f t="shared" si="141"/>
        <v>0</v>
      </c>
      <c r="BK501" s="280">
        <f t="shared" si="141"/>
        <v>0</v>
      </c>
      <c r="BL501" s="284">
        <f t="shared" si="146"/>
        <v>0</v>
      </c>
    </row>
    <row r="502" spans="1:67" x14ac:dyDescent="0.25">
      <c r="A502" s="268" t="s">
        <v>477</v>
      </c>
      <c r="B502" s="175">
        <v>0</v>
      </c>
      <c r="C502" s="175">
        <v>0</v>
      </c>
      <c r="D502" s="272">
        <v>170869.45</v>
      </c>
      <c r="E502" s="272">
        <v>170869.45</v>
      </c>
      <c r="F502" s="272">
        <v>170869.45</v>
      </c>
      <c r="G502" s="272">
        <v>170869.45</v>
      </c>
      <c r="H502" s="272">
        <v>170869.45</v>
      </c>
      <c r="I502" s="272">
        <v>170869.45</v>
      </c>
      <c r="J502" s="272">
        <v>170869.45</v>
      </c>
      <c r="K502" s="272">
        <v>170869.45</v>
      </c>
      <c r="L502" s="272">
        <v>170869.45</v>
      </c>
      <c r="M502" s="272">
        <v>170869.45</v>
      </c>
      <c r="N502" s="272">
        <v>170869.45</v>
      </c>
      <c r="O502" s="272">
        <v>170869.45</v>
      </c>
      <c r="P502" s="272">
        <f t="shared" si="138"/>
        <v>2050433.3999999997</v>
      </c>
      <c r="Q502" s="272">
        <v>170869.45</v>
      </c>
      <c r="R502" s="272">
        <v>170869.45</v>
      </c>
      <c r="S502" s="272">
        <v>170869.45</v>
      </c>
      <c r="T502" s="272">
        <v>170869.45</v>
      </c>
      <c r="U502" s="272">
        <v>170869.45</v>
      </c>
      <c r="V502" s="272">
        <v>170869.45</v>
      </c>
      <c r="W502" s="272">
        <v>170869.45</v>
      </c>
      <c r="X502" s="272">
        <v>170869.45</v>
      </c>
      <c r="Y502" s="272">
        <v>170869.45</v>
      </c>
      <c r="Z502" s="272">
        <v>170869.45</v>
      </c>
      <c r="AA502" s="272">
        <v>170869.45</v>
      </c>
      <c r="AB502" s="272">
        <v>170869.45</v>
      </c>
      <c r="AC502" s="272">
        <v>170869.45</v>
      </c>
      <c r="AD502" s="272">
        <v>170869.45</v>
      </c>
      <c r="AE502" s="272">
        <v>170869.45</v>
      </c>
      <c r="AF502" s="272">
        <v>170869.45</v>
      </c>
      <c r="AG502" s="170">
        <f t="shared" si="139"/>
        <v>2050433.3999999997</v>
      </c>
      <c r="AI502" s="284">
        <f t="shared" si="147"/>
        <v>0</v>
      </c>
      <c r="AJ502" s="284">
        <f t="shared" si="147"/>
        <v>0</v>
      </c>
      <c r="AK502" s="284">
        <f t="shared" si="147"/>
        <v>0</v>
      </c>
      <c r="AL502" s="284">
        <f t="shared" si="147"/>
        <v>0</v>
      </c>
      <c r="AM502" s="284">
        <f t="shared" si="147"/>
        <v>0</v>
      </c>
      <c r="AN502" s="284">
        <f t="shared" si="147"/>
        <v>0</v>
      </c>
      <c r="AO502" s="284">
        <f t="shared" si="143"/>
        <v>0</v>
      </c>
      <c r="AP502" s="284">
        <f t="shared" si="143"/>
        <v>0</v>
      </c>
      <c r="AQ502" s="284">
        <f t="shared" si="143"/>
        <v>0</v>
      </c>
      <c r="AR502" s="284">
        <f t="shared" si="137"/>
        <v>0</v>
      </c>
      <c r="AS502" s="284">
        <f t="shared" si="137"/>
        <v>0</v>
      </c>
      <c r="AT502" s="284">
        <f t="shared" si="137"/>
        <v>0</v>
      </c>
      <c r="AU502" s="280">
        <f t="shared" si="140"/>
        <v>0</v>
      </c>
      <c r="AV502" s="280">
        <f t="shared" si="145"/>
        <v>0</v>
      </c>
      <c r="AW502" s="280">
        <f t="shared" si="145"/>
        <v>0</v>
      </c>
      <c r="AX502" s="280">
        <f t="shared" si="145"/>
        <v>0</v>
      </c>
      <c r="AY502" s="280">
        <f t="shared" si="144"/>
        <v>0</v>
      </c>
      <c r="AZ502" s="280">
        <f t="shared" si="142"/>
        <v>0</v>
      </c>
      <c r="BA502" s="280">
        <f t="shared" si="142"/>
        <v>0</v>
      </c>
      <c r="BB502" s="280">
        <f t="shared" si="142"/>
        <v>0</v>
      </c>
      <c r="BC502" s="280">
        <f t="shared" si="142"/>
        <v>0</v>
      </c>
      <c r="BD502" s="280">
        <f t="shared" si="142"/>
        <v>0</v>
      </c>
      <c r="BE502" s="280">
        <f t="shared" si="142"/>
        <v>0</v>
      </c>
      <c r="BF502" s="280">
        <f t="shared" si="141"/>
        <v>0</v>
      </c>
      <c r="BG502" s="280">
        <f t="shared" si="141"/>
        <v>0</v>
      </c>
      <c r="BH502" s="280">
        <f t="shared" si="141"/>
        <v>0</v>
      </c>
      <c r="BI502" s="280">
        <f t="shared" si="141"/>
        <v>0</v>
      </c>
      <c r="BJ502" s="280">
        <f t="shared" si="141"/>
        <v>0</v>
      </c>
      <c r="BK502" s="280">
        <f t="shared" si="141"/>
        <v>0</v>
      </c>
      <c r="BL502" s="284">
        <f t="shared" si="146"/>
        <v>0</v>
      </c>
    </row>
    <row r="503" spans="1:67" x14ac:dyDescent="0.25">
      <c r="A503" s="268" t="s">
        <v>714</v>
      </c>
      <c r="B503" s="175">
        <v>0</v>
      </c>
      <c r="C503" s="175">
        <v>0</v>
      </c>
      <c r="D503" s="272">
        <v>0</v>
      </c>
      <c r="E503" s="272">
        <v>0</v>
      </c>
      <c r="F503" s="272">
        <v>0</v>
      </c>
      <c r="G503" s="272">
        <v>0</v>
      </c>
      <c r="H503" s="272">
        <v>0</v>
      </c>
      <c r="I503" s="272">
        <v>0</v>
      </c>
      <c r="J503" s="272">
        <v>0</v>
      </c>
      <c r="K503" s="272">
        <v>0</v>
      </c>
      <c r="L503" s="272">
        <v>0</v>
      </c>
      <c r="M503" s="272">
        <v>0</v>
      </c>
      <c r="N503" s="272">
        <v>0</v>
      </c>
      <c r="O503" s="272">
        <v>0</v>
      </c>
      <c r="P503" s="272">
        <f t="shared" si="138"/>
        <v>0</v>
      </c>
      <c r="Q503" s="272">
        <v>0</v>
      </c>
      <c r="R503" s="272">
        <v>0</v>
      </c>
      <c r="S503" s="272">
        <v>0</v>
      </c>
      <c r="T503" s="272">
        <v>0</v>
      </c>
      <c r="U503" s="272">
        <v>0</v>
      </c>
      <c r="V503" s="272">
        <v>0</v>
      </c>
      <c r="W503" s="272">
        <v>0</v>
      </c>
      <c r="X503" s="272">
        <v>0</v>
      </c>
      <c r="Y503" s="272">
        <v>0</v>
      </c>
      <c r="Z503" s="272">
        <v>0</v>
      </c>
      <c r="AA503" s="272">
        <v>0</v>
      </c>
      <c r="AB503" s="272">
        <v>0</v>
      </c>
      <c r="AC503" s="272">
        <v>0</v>
      </c>
      <c r="AD503" s="272">
        <v>0</v>
      </c>
      <c r="AE503" s="272">
        <v>0</v>
      </c>
      <c r="AF503" s="272">
        <v>0</v>
      </c>
      <c r="AG503" s="170">
        <f t="shared" si="139"/>
        <v>0</v>
      </c>
      <c r="AI503" s="284">
        <f t="shared" si="147"/>
        <v>0</v>
      </c>
      <c r="AJ503" s="284">
        <f t="shared" si="147"/>
        <v>0</v>
      </c>
      <c r="AK503" s="284">
        <f t="shared" si="147"/>
        <v>0</v>
      </c>
      <c r="AL503" s="284">
        <f t="shared" si="147"/>
        <v>0</v>
      </c>
      <c r="AM503" s="284">
        <f t="shared" si="147"/>
        <v>0</v>
      </c>
      <c r="AN503" s="284">
        <f t="shared" si="147"/>
        <v>0</v>
      </c>
      <c r="AO503" s="284">
        <f t="shared" si="143"/>
        <v>0</v>
      </c>
      <c r="AP503" s="284">
        <f t="shared" si="143"/>
        <v>0</v>
      </c>
      <c r="AQ503" s="284">
        <f t="shared" si="143"/>
        <v>0</v>
      </c>
      <c r="AR503" s="284">
        <f t="shared" si="137"/>
        <v>0</v>
      </c>
      <c r="AS503" s="284">
        <f t="shared" si="137"/>
        <v>0</v>
      </c>
      <c r="AT503" s="284">
        <f t="shared" si="137"/>
        <v>0</v>
      </c>
      <c r="AU503" s="280">
        <f t="shared" si="140"/>
        <v>0</v>
      </c>
      <c r="AV503" s="280">
        <f t="shared" si="145"/>
        <v>0</v>
      </c>
      <c r="AW503" s="280">
        <f t="shared" si="145"/>
        <v>0</v>
      </c>
      <c r="AX503" s="280">
        <f t="shared" si="145"/>
        <v>0</v>
      </c>
      <c r="AY503" s="280">
        <f t="shared" si="144"/>
        <v>0</v>
      </c>
      <c r="AZ503" s="280">
        <f t="shared" si="142"/>
        <v>0</v>
      </c>
      <c r="BA503" s="280">
        <f t="shared" si="142"/>
        <v>0</v>
      </c>
      <c r="BB503" s="280">
        <f t="shared" si="142"/>
        <v>0</v>
      </c>
      <c r="BC503" s="280">
        <f t="shared" si="142"/>
        <v>0</v>
      </c>
      <c r="BD503" s="280">
        <f t="shared" si="142"/>
        <v>0</v>
      </c>
      <c r="BE503" s="280">
        <f t="shared" si="142"/>
        <v>0</v>
      </c>
      <c r="BF503" s="280">
        <f t="shared" si="141"/>
        <v>0</v>
      </c>
      <c r="BG503" s="280">
        <f t="shared" si="141"/>
        <v>0</v>
      </c>
      <c r="BH503" s="280">
        <f t="shared" si="141"/>
        <v>0</v>
      </c>
      <c r="BI503" s="280">
        <f t="shared" si="141"/>
        <v>0</v>
      </c>
      <c r="BJ503" s="280">
        <f t="shared" si="141"/>
        <v>0</v>
      </c>
      <c r="BK503" s="280">
        <f t="shared" si="141"/>
        <v>0</v>
      </c>
      <c r="BL503" s="284">
        <f t="shared" si="146"/>
        <v>0</v>
      </c>
    </row>
    <row r="504" spans="1:67" x14ac:dyDescent="0.25">
      <c r="A504" s="268" t="s">
        <v>478</v>
      </c>
      <c r="B504" s="175">
        <v>0</v>
      </c>
      <c r="C504" s="175">
        <v>0</v>
      </c>
      <c r="D504" s="272">
        <v>7844.44</v>
      </c>
      <c r="E504" s="272">
        <v>7844.44</v>
      </c>
      <c r="F504" s="272">
        <v>7844.44</v>
      </c>
      <c r="G504" s="272">
        <v>7844.44</v>
      </c>
      <c r="H504" s="272">
        <v>7844.44</v>
      </c>
      <c r="I504" s="272">
        <v>7844.44</v>
      </c>
      <c r="J504" s="272">
        <v>7844.44</v>
      </c>
      <c r="K504" s="272">
        <v>7844.44</v>
      </c>
      <c r="L504" s="272">
        <v>7844.44</v>
      </c>
      <c r="M504" s="272">
        <v>7844.44</v>
      </c>
      <c r="N504" s="272">
        <v>7844.44</v>
      </c>
      <c r="O504" s="272">
        <v>7844.44</v>
      </c>
      <c r="P504" s="272">
        <f t="shared" si="138"/>
        <v>94133.280000000013</v>
      </c>
      <c r="Q504" s="272">
        <v>7844.44</v>
      </c>
      <c r="R504" s="272">
        <v>7844.44</v>
      </c>
      <c r="S504" s="272">
        <v>7844.44</v>
      </c>
      <c r="T504" s="272">
        <v>7844.44</v>
      </c>
      <c r="U504" s="272">
        <v>7844.44</v>
      </c>
      <c r="V504" s="272">
        <v>7844.44</v>
      </c>
      <c r="W504" s="272">
        <v>7844.44</v>
      </c>
      <c r="X504" s="272">
        <v>7844.44</v>
      </c>
      <c r="Y504" s="272">
        <v>7844.44</v>
      </c>
      <c r="Z504" s="272">
        <v>7844.44</v>
      </c>
      <c r="AA504" s="272">
        <v>7844.44</v>
      </c>
      <c r="AB504" s="272">
        <v>7844.44</v>
      </c>
      <c r="AC504" s="272">
        <v>7844.44</v>
      </c>
      <c r="AD504" s="272">
        <v>7844.44</v>
      </c>
      <c r="AE504" s="272">
        <v>7844.44</v>
      </c>
      <c r="AF504" s="272">
        <v>7844.44</v>
      </c>
      <c r="AG504" s="170">
        <f t="shared" si="139"/>
        <v>94133.280000000013</v>
      </c>
      <c r="AI504" s="284">
        <f t="shared" si="147"/>
        <v>0</v>
      </c>
      <c r="AJ504" s="284">
        <f t="shared" si="147"/>
        <v>0</v>
      </c>
      <c r="AK504" s="284">
        <f t="shared" si="147"/>
        <v>0</v>
      </c>
      <c r="AL504" s="284">
        <f t="shared" si="147"/>
        <v>0</v>
      </c>
      <c r="AM504" s="284">
        <f t="shared" si="147"/>
        <v>0</v>
      </c>
      <c r="AN504" s="284">
        <f t="shared" si="147"/>
        <v>0</v>
      </c>
      <c r="AO504" s="284">
        <f t="shared" si="143"/>
        <v>0</v>
      </c>
      <c r="AP504" s="284">
        <f t="shared" si="143"/>
        <v>0</v>
      </c>
      <c r="AQ504" s="284">
        <f t="shared" si="143"/>
        <v>0</v>
      </c>
      <c r="AR504" s="284">
        <f t="shared" si="137"/>
        <v>0</v>
      </c>
      <c r="AS504" s="284">
        <f t="shared" si="137"/>
        <v>0</v>
      </c>
      <c r="AT504" s="284">
        <f t="shared" si="137"/>
        <v>0</v>
      </c>
      <c r="AU504" s="280">
        <f t="shared" si="140"/>
        <v>0</v>
      </c>
      <c r="AV504" s="280">
        <f t="shared" si="145"/>
        <v>0</v>
      </c>
      <c r="AW504" s="280">
        <f t="shared" si="145"/>
        <v>0</v>
      </c>
      <c r="AX504" s="280">
        <f t="shared" si="145"/>
        <v>0</v>
      </c>
      <c r="AY504" s="280">
        <f t="shared" si="144"/>
        <v>0</v>
      </c>
      <c r="AZ504" s="280">
        <f t="shared" si="142"/>
        <v>0</v>
      </c>
      <c r="BA504" s="280">
        <f t="shared" si="142"/>
        <v>0</v>
      </c>
      <c r="BB504" s="280">
        <f t="shared" si="142"/>
        <v>0</v>
      </c>
      <c r="BC504" s="280">
        <f t="shared" si="142"/>
        <v>0</v>
      </c>
      <c r="BD504" s="280">
        <f t="shared" si="142"/>
        <v>0</v>
      </c>
      <c r="BE504" s="280">
        <f t="shared" si="142"/>
        <v>0</v>
      </c>
      <c r="BF504" s="280">
        <f t="shared" si="141"/>
        <v>0</v>
      </c>
      <c r="BG504" s="280">
        <f t="shared" si="141"/>
        <v>0</v>
      </c>
      <c r="BH504" s="280">
        <f t="shared" si="141"/>
        <v>0</v>
      </c>
      <c r="BI504" s="280">
        <f t="shared" si="141"/>
        <v>0</v>
      </c>
      <c r="BJ504" s="280">
        <f t="shared" si="141"/>
        <v>0</v>
      </c>
      <c r="BK504" s="280">
        <f t="shared" si="141"/>
        <v>0</v>
      </c>
      <c r="BL504" s="284">
        <f t="shared" si="146"/>
        <v>0</v>
      </c>
    </row>
    <row r="505" spans="1:67" x14ac:dyDescent="0.25">
      <c r="A505" s="268" t="s">
        <v>715</v>
      </c>
      <c r="B505" s="175">
        <v>5.6500000000000002E-2</v>
      </c>
      <c r="C505" s="175">
        <v>5.6500000000000002E-2</v>
      </c>
      <c r="D505" s="272">
        <v>1394222.89</v>
      </c>
      <c r="E505" s="272">
        <v>1008776.2</v>
      </c>
      <c r="F505" s="272">
        <v>623329.51</v>
      </c>
      <c r="G505" s="272">
        <v>623329.51</v>
      </c>
      <c r="H505" s="272">
        <v>623329.51</v>
      </c>
      <c r="I505" s="272">
        <v>623329.51</v>
      </c>
      <c r="J505" s="272">
        <v>623329.51</v>
      </c>
      <c r="K505" s="272">
        <v>623329.51</v>
      </c>
      <c r="L505" s="272">
        <v>623329.51</v>
      </c>
      <c r="M505" s="272">
        <v>623329.51</v>
      </c>
      <c r="N505" s="272">
        <v>623329.51</v>
      </c>
      <c r="O505" s="272">
        <v>623329.51</v>
      </c>
      <c r="P505" s="272">
        <f t="shared" si="138"/>
        <v>8636294.1899999976</v>
      </c>
      <c r="Q505" s="272">
        <v>623329.51</v>
      </c>
      <c r="R505" s="272">
        <v>623329.51</v>
      </c>
      <c r="S505" s="272">
        <v>623329.51</v>
      </c>
      <c r="T505" s="272">
        <v>623329.51</v>
      </c>
      <c r="U505" s="272">
        <v>623329.51</v>
      </c>
      <c r="V505" s="272">
        <v>623329.51</v>
      </c>
      <c r="W505" s="272">
        <v>623329.51</v>
      </c>
      <c r="X505" s="272">
        <v>623329.51</v>
      </c>
      <c r="Y505" s="272">
        <v>623329.51</v>
      </c>
      <c r="Z505" s="272">
        <v>623329.51</v>
      </c>
      <c r="AA505" s="272">
        <v>623329.51</v>
      </c>
      <c r="AB505" s="272">
        <v>623329.51</v>
      </c>
      <c r="AC505" s="272">
        <v>623329.51</v>
      </c>
      <c r="AD505" s="272">
        <v>623329.51</v>
      </c>
      <c r="AE505" s="272">
        <v>623329.51</v>
      </c>
      <c r="AF505" s="272">
        <v>623329.51</v>
      </c>
      <c r="AG505" s="170">
        <f t="shared" si="139"/>
        <v>7479954.1199999982</v>
      </c>
      <c r="AI505" s="284">
        <f t="shared" si="147"/>
        <v>6564.47</v>
      </c>
      <c r="AJ505" s="284">
        <f t="shared" si="147"/>
        <v>4749.6499999999996</v>
      </c>
      <c r="AK505" s="284">
        <f t="shared" si="147"/>
        <v>2934.84</v>
      </c>
      <c r="AL505" s="284">
        <f t="shared" si="147"/>
        <v>2934.84</v>
      </c>
      <c r="AM505" s="284">
        <f t="shared" si="147"/>
        <v>2934.84</v>
      </c>
      <c r="AN505" s="284">
        <f t="shared" si="147"/>
        <v>2934.84</v>
      </c>
      <c r="AO505" s="284">
        <f t="shared" si="143"/>
        <v>2934.84</v>
      </c>
      <c r="AP505" s="284">
        <f t="shared" si="143"/>
        <v>2934.84</v>
      </c>
      <c r="AQ505" s="284">
        <f t="shared" si="143"/>
        <v>2934.84</v>
      </c>
      <c r="AR505" s="284">
        <f t="shared" si="137"/>
        <v>2934.84</v>
      </c>
      <c r="AS505" s="284">
        <f t="shared" si="137"/>
        <v>2934.84</v>
      </c>
      <c r="AT505" s="284">
        <f t="shared" si="137"/>
        <v>2934.84</v>
      </c>
      <c r="AU505" s="280">
        <f t="shared" si="140"/>
        <v>40662.51999999999</v>
      </c>
      <c r="AV505" s="280">
        <f t="shared" si="145"/>
        <v>2934.84</v>
      </c>
      <c r="AW505" s="280">
        <f t="shared" si="145"/>
        <v>2934.84</v>
      </c>
      <c r="AX505" s="280">
        <f t="shared" si="145"/>
        <v>2934.84</v>
      </c>
      <c r="AY505" s="280">
        <f t="shared" si="144"/>
        <v>2934.84</v>
      </c>
      <c r="AZ505" s="280">
        <f t="shared" si="142"/>
        <v>2934.84</v>
      </c>
      <c r="BA505" s="280">
        <f t="shared" si="142"/>
        <v>2934.84</v>
      </c>
      <c r="BB505" s="280">
        <f t="shared" si="142"/>
        <v>2934.84</v>
      </c>
      <c r="BC505" s="280">
        <f t="shared" si="142"/>
        <v>2934.84</v>
      </c>
      <c r="BD505" s="280">
        <f t="shared" si="142"/>
        <v>2934.84</v>
      </c>
      <c r="BE505" s="280">
        <f t="shared" si="142"/>
        <v>2934.84</v>
      </c>
      <c r="BF505" s="280">
        <f t="shared" si="141"/>
        <v>2934.84</v>
      </c>
      <c r="BG505" s="280">
        <f t="shared" si="141"/>
        <v>2934.84</v>
      </c>
      <c r="BH505" s="280">
        <f t="shared" si="141"/>
        <v>2934.84</v>
      </c>
      <c r="BI505" s="280">
        <f t="shared" si="141"/>
        <v>2934.84</v>
      </c>
      <c r="BJ505" s="280">
        <f t="shared" si="141"/>
        <v>2934.84</v>
      </c>
      <c r="BK505" s="280">
        <f t="shared" si="141"/>
        <v>2934.84</v>
      </c>
      <c r="BL505" s="284">
        <f t="shared" si="146"/>
        <v>35218.080000000002</v>
      </c>
    </row>
    <row r="506" spans="1:67" s="282" customFormat="1" x14ac:dyDescent="0.25">
      <c r="A506" s="282" t="s">
        <v>716</v>
      </c>
      <c r="B506" s="285">
        <v>0</v>
      </c>
      <c r="C506" s="285">
        <v>0</v>
      </c>
      <c r="D506" s="283">
        <v>0</v>
      </c>
      <c r="E506" s="283">
        <v>0</v>
      </c>
      <c r="F506" s="283">
        <v>0</v>
      </c>
      <c r="G506" s="283">
        <v>0</v>
      </c>
      <c r="H506" s="283">
        <v>0</v>
      </c>
      <c r="I506" s="283">
        <v>0</v>
      </c>
      <c r="J506" s="283">
        <v>184800</v>
      </c>
      <c r="K506" s="283">
        <v>369600</v>
      </c>
      <c r="L506" s="283">
        <v>369600</v>
      </c>
      <c r="M506" s="283">
        <v>369600</v>
      </c>
      <c r="N506" s="283">
        <v>369600</v>
      </c>
      <c r="O506" s="283">
        <v>369600</v>
      </c>
      <c r="P506" s="283">
        <f t="shared" si="138"/>
        <v>2032800</v>
      </c>
      <c r="Q506" s="283">
        <v>369600</v>
      </c>
      <c r="R506" s="283">
        <v>369600</v>
      </c>
      <c r="S506" s="283">
        <v>369600</v>
      </c>
      <c r="T506" s="283">
        <v>369600</v>
      </c>
      <c r="U506" s="283">
        <v>369600</v>
      </c>
      <c r="V506" s="283">
        <v>369600</v>
      </c>
      <c r="W506" s="283">
        <v>369600</v>
      </c>
      <c r="X506" s="283">
        <v>369600</v>
      </c>
      <c r="Y506" s="283">
        <v>369600</v>
      </c>
      <c r="Z506" s="283">
        <v>369600</v>
      </c>
      <c r="AA506" s="283">
        <v>369600</v>
      </c>
      <c r="AB506" s="283">
        <v>369600</v>
      </c>
      <c r="AC506" s="283">
        <v>369600</v>
      </c>
      <c r="AD506" s="283">
        <v>369600</v>
      </c>
      <c r="AE506" s="283">
        <v>369600</v>
      </c>
      <c r="AF506" s="283">
        <v>369600</v>
      </c>
      <c r="AG506" s="286">
        <f t="shared" si="139"/>
        <v>4435200</v>
      </c>
      <c r="AI506" s="284">
        <f t="shared" si="147"/>
        <v>0</v>
      </c>
      <c r="AJ506" s="284">
        <f t="shared" si="147"/>
        <v>0</v>
      </c>
      <c r="AK506" s="284">
        <f t="shared" si="147"/>
        <v>0</v>
      </c>
      <c r="AL506" s="284">
        <f t="shared" si="147"/>
        <v>0</v>
      </c>
      <c r="AM506" s="284">
        <f t="shared" si="147"/>
        <v>0</v>
      </c>
      <c r="AN506" s="284">
        <f t="shared" si="147"/>
        <v>0</v>
      </c>
      <c r="AO506" s="284">
        <f t="shared" si="143"/>
        <v>0</v>
      </c>
      <c r="AP506" s="284">
        <f t="shared" si="143"/>
        <v>0</v>
      </c>
      <c r="AQ506" s="284">
        <f t="shared" si="143"/>
        <v>0</v>
      </c>
      <c r="AR506" s="284">
        <f t="shared" si="137"/>
        <v>0</v>
      </c>
      <c r="AS506" s="284">
        <f t="shared" si="137"/>
        <v>0</v>
      </c>
      <c r="AT506" s="284">
        <f t="shared" si="137"/>
        <v>0</v>
      </c>
      <c r="AU506" s="280">
        <f>SUM(AI506:AT506)</f>
        <v>0</v>
      </c>
      <c r="AV506" s="280">
        <f t="shared" si="145"/>
        <v>0</v>
      </c>
      <c r="AW506" s="280">
        <f t="shared" si="145"/>
        <v>0</v>
      </c>
      <c r="AX506" s="280">
        <f t="shared" si="145"/>
        <v>0</v>
      </c>
      <c r="AY506" s="280">
        <f t="shared" si="144"/>
        <v>0</v>
      </c>
      <c r="AZ506" s="280">
        <f t="shared" si="142"/>
        <v>0</v>
      </c>
      <c r="BA506" s="280">
        <f t="shared" si="142"/>
        <v>0</v>
      </c>
      <c r="BB506" s="280">
        <f t="shared" si="142"/>
        <v>0</v>
      </c>
      <c r="BC506" s="280">
        <f t="shared" si="142"/>
        <v>0</v>
      </c>
      <c r="BD506" s="280">
        <f t="shared" si="142"/>
        <v>0</v>
      </c>
      <c r="BE506" s="280">
        <f t="shared" si="142"/>
        <v>0</v>
      </c>
      <c r="BF506" s="280">
        <f t="shared" si="141"/>
        <v>0</v>
      </c>
      <c r="BG506" s="280">
        <f t="shared" si="141"/>
        <v>0</v>
      </c>
      <c r="BH506" s="280">
        <f t="shared" si="141"/>
        <v>0</v>
      </c>
      <c r="BI506" s="280">
        <f t="shared" si="141"/>
        <v>0</v>
      </c>
      <c r="BJ506" s="280">
        <f t="shared" si="141"/>
        <v>0</v>
      </c>
      <c r="BK506" s="280">
        <f t="shared" si="141"/>
        <v>0</v>
      </c>
      <c r="BL506" s="284">
        <f t="shared" si="146"/>
        <v>0</v>
      </c>
    </row>
    <row r="507" spans="1:67" s="282" customFormat="1" x14ac:dyDescent="0.25">
      <c r="A507" s="282" t="s">
        <v>717</v>
      </c>
      <c r="B507" s="285">
        <v>4.24E-2</v>
      </c>
      <c r="C507" s="285">
        <v>4.24E-2</v>
      </c>
      <c r="D507" s="283">
        <v>0</v>
      </c>
      <c r="E507" s="283">
        <v>0</v>
      </c>
      <c r="F507" s="283">
        <v>0</v>
      </c>
      <c r="G507" s="283">
        <v>0</v>
      </c>
      <c r="H507" s="283">
        <v>0</v>
      </c>
      <c r="I507" s="283">
        <v>0</v>
      </c>
      <c r="J507" s="283">
        <v>0</v>
      </c>
      <c r="K507" s="283">
        <v>0</v>
      </c>
      <c r="L507" s="283">
        <v>0</v>
      </c>
      <c r="M507" s="283">
        <v>0</v>
      </c>
      <c r="N507" s="283">
        <v>0</v>
      </c>
      <c r="O507" s="283">
        <v>0</v>
      </c>
      <c r="P507" s="283">
        <f t="shared" si="138"/>
        <v>0</v>
      </c>
      <c r="Q507" s="283">
        <v>0</v>
      </c>
      <c r="R507" s="283">
        <v>0</v>
      </c>
      <c r="S507" s="283">
        <v>0</v>
      </c>
      <c r="T507" s="283">
        <v>0</v>
      </c>
      <c r="U507" s="283">
        <v>0</v>
      </c>
      <c r="V507" s="283">
        <v>0</v>
      </c>
      <c r="W507" s="283">
        <v>0</v>
      </c>
      <c r="X507" s="283">
        <v>0</v>
      </c>
      <c r="Y507" s="283">
        <v>0</v>
      </c>
      <c r="Z507" s="283">
        <v>0</v>
      </c>
      <c r="AA507" s="283">
        <v>0</v>
      </c>
      <c r="AB507" s="283">
        <v>0</v>
      </c>
      <c r="AC507" s="283">
        <v>0</v>
      </c>
      <c r="AD507" s="283">
        <v>0</v>
      </c>
      <c r="AE507" s="283">
        <v>0</v>
      </c>
      <c r="AF507" s="283">
        <v>0</v>
      </c>
      <c r="AG507" s="286">
        <f t="shared" si="139"/>
        <v>0</v>
      </c>
      <c r="AI507" s="284">
        <f t="shared" si="147"/>
        <v>0</v>
      </c>
      <c r="AJ507" s="284">
        <f t="shared" si="147"/>
        <v>0</v>
      </c>
      <c r="AK507" s="284">
        <f t="shared" si="147"/>
        <v>0</v>
      </c>
      <c r="AL507" s="284">
        <f t="shared" si="147"/>
        <v>0</v>
      </c>
      <c r="AM507" s="284">
        <f t="shared" si="147"/>
        <v>0</v>
      </c>
      <c r="AN507" s="284">
        <f t="shared" si="147"/>
        <v>0</v>
      </c>
      <c r="AO507" s="284">
        <f t="shared" si="143"/>
        <v>0</v>
      </c>
      <c r="AP507" s="284">
        <f t="shared" si="143"/>
        <v>0</v>
      </c>
      <c r="AQ507" s="284">
        <f t="shared" si="143"/>
        <v>0</v>
      </c>
      <c r="AR507" s="284">
        <f t="shared" si="137"/>
        <v>0</v>
      </c>
      <c r="AS507" s="284">
        <f t="shared" si="137"/>
        <v>0</v>
      </c>
      <c r="AT507" s="284">
        <f t="shared" si="137"/>
        <v>0</v>
      </c>
      <c r="AU507" s="280">
        <f>SUM(AI507:AT507)</f>
        <v>0</v>
      </c>
      <c r="AV507" s="280">
        <f t="shared" ref="AV507:AX510" si="148">ROUND(Q507*$B507/12,2)</f>
        <v>0</v>
      </c>
      <c r="AW507" s="280">
        <f t="shared" si="148"/>
        <v>0</v>
      </c>
      <c r="AX507" s="280">
        <f t="shared" si="148"/>
        <v>0</v>
      </c>
      <c r="AY507" s="280">
        <f t="shared" si="144"/>
        <v>0</v>
      </c>
      <c r="AZ507" s="280">
        <f t="shared" si="142"/>
        <v>0</v>
      </c>
      <c r="BA507" s="280">
        <f t="shared" si="142"/>
        <v>0</v>
      </c>
      <c r="BB507" s="280">
        <f t="shared" si="142"/>
        <v>0</v>
      </c>
      <c r="BC507" s="280">
        <f t="shared" si="142"/>
        <v>0</v>
      </c>
      <c r="BD507" s="280">
        <f t="shared" si="142"/>
        <v>0</v>
      </c>
      <c r="BE507" s="280">
        <f t="shared" si="142"/>
        <v>0</v>
      </c>
      <c r="BF507" s="280">
        <f t="shared" si="141"/>
        <v>0</v>
      </c>
      <c r="BG507" s="280">
        <f t="shared" si="141"/>
        <v>0</v>
      </c>
      <c r="BH507" s="280">
        <f t="shared" si="141"/>
        <v>0</v>
      </c>
      <c r="BI507" s="280">
        <f t="shared" si="141"/>
        <v>0</v>
      </c>
      <c r="BJ507" s="280">
        <f t="shared" si="141"/>
        <v>0</v>
      </c>
      <c r="BK507" s="280">
        <f t="shared" si="141"/>
        <v>0</v>
      </c>
      <c r="BL507" s="284">
        <f t="shared" si="146"/>
        <v>0</v>
      </c>
    </row>
    <row r="508" spans="1:67" x14ac:dyDescent="0.25">
      <c r="A508" s="268" t="s">
        <v>718</v>
      </c>
      <c r="B508" s="175">
        <v>4.6099999999999995E-2</v>
      </c>
      <c r="C508" s="175">
        <v>4.6099999999999995E-2</v>
      </c>
      <c r="D508" s="272">
        <v>0</v>
      </c>
      <c r="E508" s="272">
        <v>0</v>
      </c>
      <c r="F508" s="272">
        <v>0</v>
      </c>
      <c r="G508" s="272">
        <v>0</v>
      </c>
      <c r="H508" s="272">
        <v>0</v>
      </c>
      <c r="I508" s="272">
        <v>0</v>
      </c>
      <c r="J508" s="272">
        <v>0</v>
      </c>
      <c r="K508" s="272">
        <v>0</v>
      </c>
      <c r="L508" s="272">
        <v>0</v>
      </c>
      <c r="M508" s="272">
        <v>0</v>
      </c>
      <c r="N508" s="272">
        <v>0</v>
      </c>
      <c r="O508" s="272">
        <v>0</v>
      </c>
      <c r="P508" s="283">
        <f t="shared" si="138"/>
        <v>0</v>
      </c>
      <c r="Q508" s="272">
        <v>0</v>
      </c>
      <c r="R508" s="272">
        <v>0</v>
      </c>
      <c r="S508" s="272">
        <v>0</v>
      </c>
      <c r="T508" s="272">
        <v>0</v>
      </c>
      <c r="U508" s="272">
        <v>0</v>
      </c>
      <c r="V508" s="272">
        <v>0</v>
      </c>
      <c r="W508" s="272">
        <v>0</v>
      </c>
      <c r="X508" s="272">
        <v>0</v>
      </c>
      <c r="Y508" s="272">
        <v>0</v>
      </c>
      <c r="Z508" s="272">
        <v>0</v>
      </c>
      <c r="AA508" s="272">
        <v>0</v>
      </c>
      <c r="AB508" s="272">
        <v>0</v>
      </c>
      <c r="AC508" s="272">
        <v>0</v>
      </c>
      <c r="AD508" s="272">
        <v>0</v>
      </c>
      <c r="AE508" s="272">
        <v>0</v>
      </c>
      <c r="AF508" s="272">
        <v>0</v>
      </c>
      <c r="AG508" s="286">
        <f t="shared" si="139"/>
        <v>0</v>
      </c>
      <c r="AI508" s="284">
        <f t="shared" si="147"/>
        <v>0</v>
      </c>
      <c r="AJ508" s="284">
        <f t="shared" si="147"/>
        <v>0</v>
      </c>
      <c r="AK508" s="284">
        <f t="shared" si="147"/>
        <v>0</v>
      </c>
      <c r="AL508" s="284">
        <f t="shared" si="147"/>
        <v>0</v>
      </c>
      <c r="AM508" s="284">
        <f t="shared" si="147"/>
        <v>0</v>
      </c>
      <c r="AN508" s="284">
        <f t="shared" si="147"/>
        <v>0</v>
      </c>
      <c r="AO508" s="284">
        <f t="shared" si="143"/>
        <v>0</v>
      </c>
      <c r="AP508" s="284">
        <f t="shared" si="143"/>
        <v>0</v>
      </c>
      <c r="AQ508" s="284">
        <f t="shared" si="143"/>
        <v>0</v>
      </c>
      <c r="AR508" s="284">
        <f t="shared" si="137"/>
        <v>0</v>
      </c>
      <c r="AS508" s="284">
        <f t="shared" si="137"/>
        <v>0</v>
      </c>
      <c r="AT508" s="284">
        <f t="shared" si="137"/>
        <v>0</v>
      </c>
      <c r="AU508" s="280">
        <f>SUM(AI508:AT508)</f>
        <v>0</v>
      </c>
      <c r="AV508" s="280">
        <f t="shared" si="148"/>
        <v>0</v>
      </c>
      <c r="AW508" s="280">
        <f t="shared" si="148"/>
        <v>0</v>
      </c>
      <c r="AX508" s="280">
        <f t="shared" si="148"/>
        <v>0</v>
      </c>
      <c r="AY508" s="280">
        <f t="shared" si="144"/>
        <v>0</v>
      </c>
      <c r="AZ508" s="280">
        <f t="shared" si="142"/>
        <v>0</v>
      </c>
      <c r="BA508" s="280">
        <f t="shared" si="142"/>
        <v>0</v>
      </c>
      <c r="BB508" s="280">
        <f t="shared" si="142"/>
        <v>0</v>
      </c>
      <c r="BC508" s="280">
        <f t="shared" si="142"/>
        <v>0</v>
      </c>
      <c r="BD508" s="280">
        <f t="shared" si="142"/>
        <v>0</v>
      </c>
      <c r="BE508" s="280">
        <f t="shared" si="142"/>
        <v>0</v>
      </c>
      <c r="BF508" s="280">
        <f t="shared" si="141"/>
        <v>0</v>
      </c>
      <c r="BG508" s="280">
        <f t="shared" si="141"/>
        <v>0</v>
      </c>
      <c r="BH508" s="280">
        <f t="shared" si="141"/>
        <v>0</v>
      </c>
      <c r="BI508" s="280">
        <f t="shared" si="141"/>
        <v>0</v>
      </c>
      <c r="BJ508" s="280">
        <f t="shared" si="141"/>
        <v>0</v>
      </c>
      <c r="BK508" s="280">
        <f t="shared" si="141"/>
        <v>0</v>
      </c>
      <c r="BL508" s="284">
        <f t="shared" si="146"/>
        <v>0</v>
      </c>
    </row>
    <row r="509" spans="1:67" x14ac:dyDescent="0.25">
      <c r="A509" s="268" t="s">
        <v>719</v>
      </c>
      <c r="B509" s="175">
        <v>4.36E-2</v>
      </c>
      <c r="C509" s="175">
        <v>4.36E-2</v>
      </c>
      <c r="D509" s="272">
        <v>0</v>
      </c>
      <c r="E509" s="272">
        <v>0</v>
      </c>
      <c r="F509" s="272">
        <v>0</v>
      </c>
      <c r="G509" s="272">
        <v>0</v>
      </c>
      <c r="H509" s="272">
        <v>0</v>
      </c>
      <c r="I509" s="272">
        <v>0</v>
      </c>
      <c r="J509" s="272">
        <v>0</v>
      </c>
      <c r="K509" s="272">
        <v>0</v>
      </c>
      <c r="L509" s="272">
        <v>0</v>
      </c>
      <c r="M509" s="272">
        <v>0</v>
      </c>
      <c r="N509" s="272">
        <v>0</v>
      </c>
      <c r="O509" s="272">
        <v>0</v>
      </c>
      <c r="P509" s="283">
        <f t="shared" si="138"/>
        <v>0</v>
      </c>
      <c r="Q509" s="272">
        <v>0</v>
      </c>
      <c r="R509" s="272">
        <v>0</v>
      </c>
      <c r="S509" s="272">
        <v>0</v>
      </c>
      <c r="T509" s="272">
        <v>0</v>
      </c>
      <c r="U509" s="272">
        <v>0</v>
      </c>
      <c r="V509" s="272">
        <v>0</v>
      </c>
      <c r="W509" s="272">
        <v>0</v>
      </c>
      <c r="X509" s="272">
        <v>0</v>
      </c>
      <c r="Y509" s="272">
        <v>0</v>
      </c>
      <c r="Z509" s="272">
        <v>0</v>
      </c>
      <c r="AA509" s="272">
        <v>0</v>
      </c>
      <c r="AB509" s="272">
        <v>536246</v>
      </c>
      <c r="AC509" s="272">
        <v>1093825.3700000001</v>
      </c>
      <c r="AD509" s="272">
        <v>1136492.07</v>
      </c>
      <c r="AE509" s="272">
        <v>1179158.73</v>
      </c>
      <c r="AF509" s="272">
        <v>1221825.3899999999</v>
      </c>
      <c r="AG509" s="286">
        <f t="shared" si="139"/>
        <v>5167547.5600000005</v>
      </c>
      <c r="AI509" s="284">
        <f t="shared" si="147"/>
        <v>0</v>
      </c>
      <c r="AJ509" s="284">
        <f t="shared" si="147"/>
        <v>0</v>
      </c>
      <c r="AK509" s="284">
        <f t="shared" si="147"/>
        <v>0</v>
      </c>
      <c r="AL509" s="284">
        <f t="shared" si="147"/>
        <v>0</v>
      </c>
      <c r="AM509" s="284">
        <f t="shared" si="147"/>
        <v>0</v>
      </c>
      <c r="AN509" s="284">
        <f t="shared" si="147"/>
        <v>0</v>
      </c>
      <c r="AO509" s="284">
        <f t="shared" si="143"/>
        <v>0</v>
      </c>
      <c r="AP509" s="284">
        <f t="shared" si="143"/>
        <v>0</v>
      </c>
      <c r="AQ509" s="284">
        <f t="shared" si="143"/>
        <v>0</v>
      </c>
      <c r="AR509" s="284">
        <f t="shared" si="137"/>
        <v>0</v>
      </c>
      <c r="AS509" s="284">
        <f t="shared" si="137"/>
        <v>0</v>
      </c>
      <c r="AT509" s="284">
        <f t="shared" si="137"/>
        <v>0</v>
      </c>
      <c r="AU509" s="280">
        <f>SUM(AI509:AT509)</f>
        <v>0</v>
      </c>
      <c r="AV509" s="280">
        <f t="shared" si="148"/>
        <v>0</v>
      </c>
      <c r="AW509" s="280">
        <f t="shared" si="148"/>
        <v>0</v>
      </c>
      <c r="AX509" s="280">
        <f t="shared" si="148"/>
        <v>0</v>
      </c>
      <c r="AY509" s="280">
        <f t="shared" si="144"/>
        <v>0</v>
      </c>
      <c r="AZ509" s="280">
        <f t="shared" si="142"/>
        <v>0</v>
      </c>
      <c r="BA509" s="280">
        <f t="shared" si="142"/>
        <v>0</v>
      </c>
      <c r="BB509" s="280">
        <f t="shared" si="142"/>
        <v>0</v>
      </c>
      <c r="BC509" s="280">
        <f t="shared" ref="BC509:BE510" si="149">ROUND(X509*$C509/12,2)</f>
        <v>0</v>
      </c>
      <c r="BD509" s="280">
        <f t="shared" si="149"/>
        <v>0</v>
      </c>
      <c r="BE509" s="280">
        <f t="shared" si="149"/>
        <v>0</v>
      </c>
      <c r="BF509" s="280">
        <f t="shared" si="141"/>
        <v>0</v>
      </c>
      <c r="BG509" s="280">
        <f t="shared" si="141"/>
        <v>1948.36</v>
      </c>
      <c r="BH509" s="280">
        <f t="shared" si="141"/>
        <v>3974.23</v>
      </c>
      <c r="BI509" s="280">
        <f t="shared" si="141"/>
        <v>4129.25</v>
      </c>
      <c r="BJ509" s="280">
        <f t="shared" si="141"/>
        <v>4284.28</v>
      </c>
      <c r="BK509" s="280">
        <f t="shared" si="141"/>
        <v>4439.3</v>
      </c>
      <c r="BL509" s="284">
        <f t="shared" si="146"/>
        <v>18775.419999999998</v>
      </c>
    </row>
    <row r="510" spans="1:67" x14ac:dyDescent="0.25">
      <c r="A510" s="268" t="s">
        <v>720</v>
      </c>
      <c r="B510" s="175">
        <v>4.2500000000000003E-2</v>
      </c>
      <c r="C510" s="175">
        <v>4.2500000000000003E-2</v>
      </c>
      <c r="D510" s="272">
        <v>0</v>
      </c>
      <c r="E510" s="272">
        <v>0</v>
      </c>
      <c r="F510" s="272">
        <v>0</v>
      </c>
      <c r="G510" s="272">
        <v>0</v>
      </c>
      <c r="H510" s="272">
        <v>0</v>
      </c>
      <c r="I510" s="272">
        <v>0</v>
      </c>
      <c r="J510" s="272">
        <v>0</v>
      </c>
      <c r="K510" s="272">
        <v>0</v>
      </c>
      <c r="L510" s="272">
        <v>0</v>
      </c>
      <c r="M510" s="272">
        <v>0</v>
      </c>
      <c r="N510" s="272">
        <v>0</v>
      </c>
      <c r="O510" s="272">
        <v>0</v>
      </c>
      <c r="P510" s="283">
        <f t="shared" si="138"/>
        <v>0</v>
      </c>
      <c r="Q510" s="272">
        <v>0</v>
      </c>
      <c r="R510" s="272">
        <v>0</v>
      </c>
      <c r="S510" s="272">
        <v>0</v>
      </c>
      <c r="T510" s="272">
        <v>0</v>
      </c>
      <c r="U510" s="272">
        <v>0</v>
      </c>
      <c r="V510" s="272">
        <v>0</v>
      </c>
      <c r="W510" s="272">
        <v>0</v>
      </c>
      <c r="X510" s="272">
        <v>0</v>
      </c>
      <c r="Y510" s="272">
        <v>0</v>
      </c>
      <c r="Z510" s="272">
        <v>0</v>
      </c>
      <c r="AA510" s="272">
        <v>0</v>
      </c>
      <c r="AB510" s="272">
        <v>0</v>
      </c>
      <c r="AC510" s="272">
        <v>0</v>
      </c>
      <c r="AD510" s="272">
        <v>0</v>
      </c>
      <c r="AE510" s="272">
        <v>0</v>
      </c>
      <c r="AF510" s="272">
        <v>0</v>
      </c>
      <c r="AG510" s="286">
        <f t="shared" si="139"/>
        <v>0</v>
      </c>
      <c r="AI510" s="284">
        <f t="shared" si="147"/>
        <v>0</v>
      </c>
      <c r="AJ510" s="284">
        <f t="shared" si="147"/>
        <v>0</v>
      </c>
      <c r="AK510" s="284">
        <f t="shared" si="147"/>
        <v>0</v>
      </c>
      <c r="AL510" s="284">
        <f t="shared" si="147"/>
        <v>0</v>
      </c>
      <c r="AM510" s="284">
        <f t="shared" si="147"/>
        <v>0</v>
      </c>
      <c r="AN510" s="284">
        <f t="shared" si="147"/>
        <v>0</v>
      </c>
      <c r="AO510" s="284">
        <f t="shared" si="143"/>
        <v>0</v>
      </c>
      <c r="AP510" s="284">
        <f t="shared" si="143"/>
        <v>0</v>
      </c>
      <c r="AQ510" s="284">
        <f t="shared" si="143"/>
        <v>0</v>
      </c>
      <c r="AR510" s="284">
        <f t="shared" si="137"/>
        <v>0</v>
      </c>
      <c r="AS510" s="284">
        <f t="shared" si="137"/>
        <v>0</v>
      </c>
      <c r="AT510" s="284">
        <f t="shared" si="137"/>
        <v>0</v>
      </c>
      <c r="AU510" s="280">
        <f>SUM(AI510:AT510)</f>
        <v>0</v>
      </c>
      <c r="AV510" s="280">
        <f t="shared" si="148"/>
        <v>0</v>
      </c>
      <c r="AW510" s="280">
        <f t="shared" si="148"/>
        <v>0</v>
      </c>
      <c r="AX510" s="280">
        <f t="shared" si="148"/>
        <v>0</v>
      </c>
      <c r="AY510" s="280">
        <f t="shared" si="144"/>
        <v>0</v>
      </c>
      <c r="AZ510" s="280">
        <f>ROUND(U510*$C510/12,2)</f>
        <v>0</v>
      </c>
      <c r="BA510" s="280">
        <f>ROUND(V510*$C510/12,2)</f>
        <v>0</v>
      </c>
      <c r="BB510" s="280">
        <f>ROUND(W510*$C510/12,2)</f>
        <v>0</v>
      </c>
      <c r="BC510" s="280">
        <f t="shared" si="149"/>
        <v>0</v>
      </c>
      <c r="BD510" s="280">
        <f t="shared" si="149"/>
        <v>0</v>
      </c>
      <c r="BE510" s="280">
        <f t="shared" si="149"/>
        <v>0</v>
      </c>
      <c r="BF510" s="280">
        <f t="shared" si="141"/>
        <v>0</v>
      </c>
      <c r="BG510" s="280">
        <f t="shared" si="141"/>
        <v>0</v>
      </c>
      <c r="BH510" s="280">
        <f t="shared" si="141"/>
        <v>0</v>
      </c>
      <c r="BI510" s="280">
        <f t="shared" si="141"/>
        <v>0</v>
      </c>
      <c r="BJ510" s="280">
        <f t="shared" si="141"/>
        <v>0</v>
      </c>
      <c r="BK510" s="280">
        <f t="shared" si="141"/>
        <v>0</v>
      </c>
      <c r="BL510" s="284">
        <f t="shared" si="146"/>
        <v>0</v>
      </c>
    </row>
    <row r="511" spans="1:67" x14ac:dyDescent="0.25">
      <c r="D511" s="289">
        <f>SUM(D5:D510)</f>
        <v>9022578715.7000027</v>
      </c>
      <c r="E511" s="289">
        <f t="shared" ref="E511:BL511" si="150">SUM(E5:E510)</f>
        <v>9038211886.2300072</v>
      </c>
      <c r="F511" s="289">
        <f t="shared" si="150"/>
        <v>9041833645.1200123</v>
      </c>
      <c r="G511" s="289">
        <f t="shared" si="150"/>
        <v>9054449132.6200047</v>
      </c>
      <c r="H511" s="289">
        <f t="shared" si="150"/>
        <v>9071773947.3500099</v>
      </c>
      <c r="I511" s="289">
        <f t="shared" si="150"/>
        <v>9094810742.9600067</v>
      </c>
      <c r="J511" s="289">
        <f t="shared" si="150"/>
        <v>9158472924.725008</v>
      </c>
      <c r="K511" s="289">
        <f t="shared" si="150"/>
        <v>9242158335.9650116</v>
      </c>
      <c r="L511" s="289">
        <f t="shared" si="150"/>
        <v>9303216463.2250099</v>
      </c>
      <c r="M511" s="289">
        <f t="shared" si="150"/>
        <v>9350615410.7050114</v>
      </c>
      <c r="N511" s="289">
        <f t="shared" si="150"/>
        <v>9398008441.6450081</v>
      </c>
      <c r="O511" s="289">
        <f t="shared" si="150"/>
        <v>9477537440.1500053</v>
      </c>
      <c r="P511" s="289">
        <f t="shared" si="150"/>
        <v>110253667086.39503</v>
      </c>
      <c r="Q511" s="289">
        <f t="shared" si="150"/>
        <v>9532182075.3050079</v>
      </c>
      <c r="R511" s="289">
        <f t="shared" si="150"/>
        <v>9483933126.3300056</v>
      </c>
      <c r="S511" s="289">
        <f t="shared" si="150"/>
        <v>9443196558.3750057</v>
      </c>
      <c r="T511" s="289">
        <f t="shared" si="150"/>
        <v>9466353456.2700081</v>
      </c>
      <c r="U511" s="289">
        <f t="shared" si="150"/>
        <v>9560924655.9450054</v>
      </c>
      <c r="V511" s="289">
        <f t="shared" si="150"/>
        <v>9669551598.1600075</v>
      </c>
      <c r="W511" s="289">
        <f t="shared" si="150"/>
        <v>9706893937.2100086</v>
      </c>
      <c r="X511" s="289">
        <f t="shared" si="150"/>
        <v>9725513728.7650051</v>
      </c>
      <c r="Y511" s="289">
        <f t="shared" si="150"/>
        <v>9743194980.6100063</v>
      </c>
      <c r="Z511" s="289">
        <f t="shared" si="150"/>
        <v>9769425310.3650055</v>
      </c>
      <c r="AA511" s="289">
        <f t="shared" si="150"/>
        <v>9815095190.9700146</v>
      </c>
      <c r="AB511" s="289">
        <f t="shared" si="150"/>
        <v>9925917271.9150047</v>
      </c>
      <c r="AC511" s="289">
        <f t="shared" si="150"/>
        <v>10009730811.735008</v>
      </c>
      <c r="AD511" s="289">
        <f t="shared" si="150"/>
        <v>10015570201.570007</v>
      </c>
      <c r="AE511" s="289">
        <f t="shared" si="150"/>
        <v>10032525789.300013</v>
      </c>
      <c r="AF511" s="289">
        <f t="shared" si="150"/>
        <v>10062314689.210005</v>
      </c>
      <c r="AG511" s="289">
        <f t="shared" si="150"/>
        <v>118036658165.75511</v>
      </c>
      <c r="AH511" s="289">
        <f t="shared" si="150"/>
        <v>0</v>
      </c>
      <c r="AI511" s="289">
        <f t="shared" si="150"/>
        <v>22546691.660000019</v>
      </c>
      <c r="AJ511" s="289">
        <f t="shared" si="150"/>
        <v>22644484.610000014</v>
      </c>
      <c r="AK511" s="289">
        <f t="shared" si="150"/>
        <v>22640012.450000022</v>
      </c>
      <c r="AL511" s="289">
        <f t="shared" si="150"/>
        <v>22662955.930000007</v>
      </c>
      <c r="AM511" s="289">
        <f t="shared" si="150"/>
        <v>22692309.820000019</v>
      </c>
      <c r="AN511" s="289">
        <f t="shared" si="150"/>
        <v>22733673.120000012</v>
      </c>
      <c r="AO511" s="289">
        <f t="shared" si="150"/>
        <v>22882763.860000011</v>
      </c>
      <c r="AP511" s="289">
        <f t="shared" si="150"/>
        <v>23080318.850000005</v>
      </c>
      <c r="AQ511" s="289">
        <f t="shared" si="150"/>
        <v>23212516.499999996</v>
      </c>
      <c r="AR511" s="289">
        <f t="shared" si="150"/>
        <v>23366775.75</v>
      </c>
      <c r="AS511" s="289">
        <f t="shared" si="150"/>
        <v>23545422.390000001</v>
      </c>
      <c r="AT511" s="289">
        <f t="shared" si="150"/>
        <v>23774466.590000004</v>
      </c>
      <c r="AU511" s="289">
        <f t="shared" si="150"/>
        <v>275782391.53000003</v>
      </c>
      <c r="AV511" s="289">
        <f t="shared" si="150"/>
        <v>23923917.109999992</v>
      </c>
      <c r="AW511" s="289">
        <f t="shared" si="150"/>
        <v>23789323.799999993</v>
      </c>
      <c r="AX511" s="289">
        <f t="shared" si="150"/>
        <v>23672251.199999992</v>
      </c>
      <c r="AY511" s="289">
        <f t="shared" si="150"/>
        <v>23604096.979999993</v>
      </c>
      <c r="AZ511" s="289">
        <f t="shared" si="150"/>
        <v>25043364.179999985</v>
      </c>
      <c r="BA511" s="289">
        <f t="shared" si="150"/>
        <v>25347922.169999998</v>
      </c>
      <c r="BB511" s="289">
        <f t="shared" si="150"/>
        <v>25480051.499999993</v>
      </c>
      <c r="BC511" s="289">
        <f t="shared" si="150"/>
        <v>25520335.350000001</v>
      </c>
      <c r="BD511" s="289">
        <f t="shared" si="150"/>
        <v>25560319.089999992</v>
      </c>
      <c r="BE511" s="289">
        <f t="shared" si="150"/>
        <v>25620602.159999996</v>
      </c>
      <c r="BF511" s="289">
        <f t="shared" si="150"/>
        <v>25702391.029999994</v>
      </c>
      <c r="BG511" s="289">
        <f t="shared" si="150"/>
        <v>25983945.739999972</v>
      </c>
      <c r="BH511" s="289">
        <f t="shared" si="150"/>
        <v>26211854.899999995</v>
      </c>
      <c r="BI511" s="289">
        <f t="shared" si="150"/>
        <v>26186935.400000002</v>
      </c>
      <c r="BJ511" s="289">
        <f t="shared" si="150"/>
        <v>26261513.409999993</v>
      </c>
      <c r="BK511" s="289">
        <f t="shared" si="150"/>
        <v>26413388.169999987</v>
      </c>
      <c r="BL511" s="289">
        <f t="shared" si="150"/>
        <v>309332623.09999996</v>
      </c>
      <c r="BM511" s="290"/>
      <c r="BN511" s="289">
        <f>SUM(BN5:BN510)</f>
        <v>52514669.920000017</v>
      </c>
      <c r="BO511" s="289">
        <f>SUM(BO5:BO510)</f>
        <v>1213841.1599999999</v>
      </c>
    </row>
    <row r="513" spans="60:67" x14ac:dyDescent="0.25">
      <c r="BH513" s="323" t="s">
        <v>726</v>
      </c>
      <c r="BI513" s="177"/>
      <c r="BJ513" s="177"/>
      <c r="BK513" s="177"/>
      <c r="BL513" s="178"/>
      <c r="BM513" s="177"/>
      <c r="BN513" s="177" t="s">
        <v>725</v>
      </c>
      <c r="BO513" s="177"/>
    </row>
    <row r="514" spans="60:67" x14ac:dyDescent="0.25">
      <c r="BH514" s="177" t="s">
        <v>489</v>
      </c>
      <c r="BI514" s="177"/>
      <c r="BJ514" s="177"/>
      <c r="BK514" s="177"/>
      <c r="BL514" s="179">
        <f>'KU Depr Exp-KIUC Adj 1'!BL511</f>
        <v>355735043.23999989</v>
      </c>
      <c r="BM514" s="291"/>
      <c r="BN514" s="179">
        <f>'KU Depr Exp-KIUC Adj 1'!BN511</f>
        <v>70289220.75</v>
      </c>
      <c r="BO514" s="179">
        <f>'KU Depr Exp-KIUC Adj 1'!BO511</f>
        <v>1213841.1599999999</v>
      </c>
    </row>
    <row r="515" spans="60:67" x14ac:dyDescent="0.25">
      <c r="BH515" s="177"/>
      <c r="BI515" s="177"/>
      <c r="BJ515" s="177"/>
      <c r="BK515" s="177"/>
      <c r="BL515" s="177"/>
      <c r="BM515" s="292"/>
      <c r="BN515" s="177"/>
      <c r="BO515" s="177"/>
    </row>
    <row r="516" spans="60:67" ht="16.5" thickBot="1" x14ac:dyDescent="0.3">
      <c r="BH516" s="177" t="s">
        <v>480</v>
      </c>
      <c r="BI516" s="177"/>
      <c r="BJ516" s="177"/>
      <c r="BK516" s="177"/>
      <c r="BL516" s="180">
        <f>BL511-BL514</f>
        <v>-46402420.139999926</v>
      </c>
      <c r="BM516" s="291"/>
      <c r="BN516" s="180">
        <f>BN511-BN514</f>
        <v>-17774550.829999983</v>
      </c>
      <c r="BO516" s="180">
        <f>BO511-BO514</f>
        <v>0</v>
      </c>
    </row>
    <row r="517" spans="60:67" ht="16.5" thickTop="1" x14ac:dyDescent="0.25">
      <c r="BH517" s="177"/>
      <c r="BI517" s="177"/>
      <c r="BJ517" s="177"/>
      <c r="BK517" s="177"/>
      <c r="BL517" s="177"/>
      <c r="BM517" s="181"/>
      <c r="BN517" s="181"/>
    </row>
    <row r="518" spans="60:67" ht="16.5" thickBot="1" x14ac:dyDescent="0.3">
      <c r="BH518" s="177" t="s">
        <v>481</v>
      </c>
      <c r="BI518" s="177"/>
      <c r="BJ518" s="177"/>
      <c r="BK518" s="177"/>
      <c r="BL518" s="180">
        <f>BL516-BN516-BO516</f>
        <v>-28627869.309999943</v>
      </c>
      <c r="BM518" s="181"/>
      <c r="BN518" s="181"/>
    </row>
    <row r="519" spans="60:67" ht="16.5" thickTop="1" x14ac:dyDescent="0.25"/>
  </sheetData>
  <autoFilter ref="A4:BL511"/>
  <pageMargins left="0.7" right="0.7" top="0.75" bottom="0.75" header="0.3" footer="0.3"/>
  <pageSetup scale="36" fitToWidth="4" fitToHeight="0" orientation="landscape" r:id="rId1"/>
  <colBreaks count="3" manualBreakCount="3">
    <brk id="20" max="1048575" man="1"/>
    <brk id="33" max="1048575" man="1"/>
    <brk id="4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S519"/>
  <sheetViews>
    <sheetView zoomScale="90" zoomScaleNormal="90" workbookViewId="0">
      <pane xSplit="3" ySplit="4" topLeftCell="BK122" activePane="bottomRight" state="frozen"/>
      <selection activeCell="BL32" sqref="BL32"/>
      <selection pane="topRight" activeCell="BL32" sqref="BL32"/>
      <selection pane="bottomLeft" activeCell="BL32" sqref="BL32"/>
      <selection pane="bottomRight" activeCell="BL122" sqref="BL122"/>
    </sheetView>
  </sheetViews>
  <sheetFormatPr defaultRowHeight="15.75" x14ac:dyDescent="0.25"/>
  <cols>
    <col min="1" max="1" width="43" style="268" bestFit="1" customWidth="1"/>
    <col min="2" max="2" width="13" style="267" bestFit="1" customWidth="1"/>
    <col min="3" max="3" width="13.140625" style="267" customWidth="1"/>
    <col min="4" max="9" width="27" style="268" bestFit="1" customWidth="1"/>
    <col min="10" max="15" width="27.140625" style="268" bestFit="1" customWidth="1"/>
    <col min="16" max="16" width="27.140625" style="272" bestFit="1" customWidth="1"/>
    <col min="17" max="33" width="27.140625" style="268" bestFit="1" customWidth="1"/>
    <col min="34" max="34" width="2.5703125" style="268" customWidth="1"/>
    <col min="35" max="64" width="24" style="268" bestFit="1" customWidth="1"/>
    <col min="65" max="65" width="9.140625" style="268"/>
    <col min="66" max="66" width="19.28515625" style="268" customWidth="1"/>
    <col min="67" max="67" width="15.5703125" style="268" bestFit="1" customWidth="1"/>
    <col min="68" max="68" width="16.5703125" style="268" customWidth="1"/>
    <col min="69" max="69" width="9.140625" style="268"/>
    <col min="70" max="70" width="15.28515625" style="268" customWidth="1"/>
    <col min="71" max="16384" width="9.140625" style="268"/>
  </cols>
  <sheetData>
    <row r="1" spans="1:67" x14ac:dyDescent="0.25">
      <c r="A1" s="266" t="s">
        <v>0</v>
      </c>
      <c r="J1" s="269"/>
      <c r="K1" s="269"/>
      <c r="L1" s="269"/>
      <c r="M1" s="269"/>
      <c r="N1" s="269"/>
      <c r="O1" s="269"/>
      <c r="P1" s="270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</row>
    <row r="2" spans="1:67" x14ac:dyDescent="0.25">
      <c r="A2" s="271" t="s">
        <v>146</v>
      </c>
      <c r="J2" s="170"/>
    </row>
    <row r="3" spans="1:67" x14ac:dyDescent="0.25">
      <c r="A3" s="271"/>
      <c r="B3" s="273"/>
      <c r="C3" s="273"/>
      <c r="D3" s="274">
        <v>43101</v>
      </c>
      <c r="E3" s="274">
        <v>43132</v>
      </c>
      <c r="F3" s="274">
        <v>43160</v>
      </c>
      <c r="G3" s="274">
        <v>43191</v>
      </c>
      <c r="H3" s="274">
        <v>43221</v>
      </c>
      <c r="I3" s="274">
        <v>43252</v>
      </c>
      <c r="J3" s="274">
        <v>43282</v>
      </c>
      <c r="K3" s="274">
        <v>43313</v>
      </c>
      <c r="L3" s="274">
        <v>43344</v>
      </c>
      <c r="M3" s="274">
        <v>43374</v>
      </c>
      <c r="N3" s="274">
        <v>43405</v>
      </c>
      <c r="O3" s="274">
        <v>43435</v>
      </c>
      <c r="P3" s="275" t="s">
        <v>539</v>
      </c>
      <c r="Q3" s="274">
        <v>43466</v>
      </c>
      <c r="R3" s="274">
        <v>43497</v>
      </c>
      <c r="S3" s="274">
        <v>43525</v>
      </c>
      <c r="T3" s="274">
        <v>43556</v>
      </c>
      <c r="U3" s="274">
        <v>43586</v>
      </c>
      <c r="V3" s="274">
        <v>43617</v>
      </c>
      <c r="W3" s="274">
        <v>43647</v>
      </c>
      <c r="X3" s="274">
        <v>43678</v>
      </c>
      <c r="Y3" s="274">
        <v>43709</v>
      </c>
      <c r="Z3" s="274">
        <v>43739</v>
      </c>
      <c r="AA3" s="274">
        <v>43770</v>
      </c>
      <c r="AB3" s="274">
        <v>43800</v>
      </c>
      <c r="AC3" s="274">
        <v>43831</v>
      </c>
      <c r="AD3" s="274">
        <v>43862</v>
      </c>
      <c r="AE3" s="274">
        <v>43891</v>
      </c>
      <c r="AF3" s="274">
        <v>43922</v>
      </c>
      <c r="AG3" s="276" t="s">
        <v>540</v>
      </c>
      <c r="AH3" s="274"/>
      <c r="AI3" s="274">
        <v>43101</v>
      </c>
      <c r="AJ3" s="274">
        <v>43132</v>
      </c>
      <c r="AK3" s="274">
        <v>43160</v>
      </c>
      <c r="AL3" s="274">
        <v>43191</v>
      </c>
      <c r="AM3" s="274">
        <v>43221</v>
      </c>
      <c r="AN3" s="274">
        <v>43252</v>
      </c>
      <c r="AO3" s="274">
        <v>43282</v>
      </c>
      <c r="AP3" s="274">
        <v>43313</v>
      </c>
      <c r="AQ3" s="274">
        <v>43344</v>
      </c>
      <c r="AR3" s="274">
        <v>43374</v>
      </c>
      <c r="AS3" s="274">
        <v>43405</v>
      </c>
      <c r="AT3" s="274">
        <v>43435</v>
      </c>
      <c r="AU3" s="276" t="s">
        <v>539</v>
      </c>
      <c r="AV3" s="274">
        <v>43466</v>
      </c>
      <c r="AW3" s="274">
        <v>43497</v>
      </c>
      <c r="AX3" s="274">
        <v>43525</v>
      </c>
      <c r="AY3" s="274">
        <v>43556</v>
      </c>
      <c r="AZ3" s="274">
        <v>43586</v>
      </c>
      <c r="BA3" s="274">
        <v>43617</v>
      </c>
      <c r="BB3" s="274">
        <v>43647</v>
      </c>
      <c r="BC3" s="274">
        <v>43678</v>
      </c>
      <c r="BD3" s="274">
        <v>43709</v>
      </c>
      <c r="BE3" s="274">
        <v>43739</v>
      </c>
      <c r="BF3" s="274">
        <v>43770</v>
      </c>
      <c r="BG3" s="274">
        <v>43800</v>
      </c>
      <c r="BH3" s="274">
        <v>43831</v>
      </c>
      <c r="BI3" s="274">
        <v>43862</v>
      </c>
      <c r="BJ3" s="274">
        <v>43891</v>
      </c>
      <c r="BK3" s="274">
        <v>43922</v>
      </c>
      <c r="BL3" s="276" t="s">
        <v>540</v>
      </c>
    </row>
    <row r="4" spans="1:67" s="278" customFormat="1" ht="48.75" customHeight="1" x14ac:dyDescent="0.25">
      <c r="A4" s="171" t="s">
        <v>147</v>
      </c>
      <c r="B4" s="172" t="s">
        <v>148</v>
      </c>
      <c r="C4" s="172" t="s">
        <v>541</v>
      </c>
      <c r="D4" s="173" t="s">
        <v>542</v>
      </c>
      <c r="E4" s="173" t="s">
        <v>542</v>
      </c>
      <c r="F4" s="173" t="s">
        <v>542</v>
      </c>
      <c r="G4" s="173" t="s">
        <v>542</v>
      </c>
      <c r="H4" s="173" t="s">
        <v>542</v>
      </c>
      <c r="I4" s="173" t="s">
        <v>542</v>
      </c>
      <c r="J4" s="173" t="s">
        <v>149</v>
      </c>
      <c r="K4" s="173" t="s">
        <v>149</v>
      </c>
      <c r="L4" s="173" t="s">
        <v>149</v>
      </c>
      <c r="M4" s="173" t="s">
        <v>149</v>
      </c>
      <c r="N4" s="173" t="s">
        <v>149</v>
      </c>
      <c r="O4" s="173" t="s">
        <v>149</v>
      </c>
      <c r="P4" s="277" t="s">
        <v>149</v>
      </c>
      <c r="Q4" s="173" t="s">
        <v>149</v>
      </c>
      <c r="R4" s="173" t="s">
        <v>149</v>
      </c>
      <c r="S4" s="173" t="s">
        <v>149</v>
      </c>
      <c r="T4" s="173" t="s">
        <v>149</v>
      </c>
      <c r="U4" s="173" t="s">
        <v>149</v>
      </c>
      <c r="V4" s="173" t="s">
        <v>149</v>
      </c>
      <c r="W4" s="173" t="s">
        <v>149</v>
      </c>
      <c r="X4" s="173" t="s">
        <v>149</v>
      </c>
      <c r="Y4" s="173" t="s">
        <v>149</v>
      </c>
      <c r="Z4" s="173" t="s">
        <v>149</v>
      </c>
      <c r="AA4" s="173" t="s">
        <v>149</v>
      </c>
      <c r="AB4" s="173" t="s">
        <v>149</v>
      </c>
      <c r="AC4" s="173" t="s">
        <v>149</v>
      </c>
      <c r="AD4" s="173" t="s">
        <v>149</v>
      </c>
      <c r="AE4" s="173" t="s">
        <v>149</v>
      </c>
      <c r="AF4" s="173" t="s">
        <v>149</v>
      </c>
      <c r="AG4" s="173" t="s">
        <v>149</v>
      </c>
      <c r="AH4" s="173"/>
      <c r="AI4" s="174" t="s">
        <v>150</v>
      </c>
      <c r="AJ4" s="174" t="s">
        <v>150</v>
      </c>
      <c r="AK4" s="174" t="s">
        <v>150</v>
      </c>
      <c r="AL4" s="174" t="s">
        <v>150</v>
      </c>
      <c r="AM4" s="174" t="s">
        <v>150</v>
      </c>
      <c r="AN4" s="174" t="s">
        <v>150</v>
      </c>
      <c r="AO4" s="174" t="s">
        <v>150</v>
      </c>
      <c r="AP4" s="174" t="s">
        <v>150</v>
      </c>
      <c r="AQ4" s="174" t="s">
        <v>150</v>
      </c>
      <c r="AR4" s="174" t="s">
        <v>150</v>
      </c>
      <c r="AS4" s="174" t="s">
        <v>150</v>
      </c>
      <c r="AT4" s="174" t="s">
        <v>150</v>
      </c>
      <c r="AU4" s="174" t="s">
        <v>150</v>
      </c>
      <c r="AV4" s="174" t="s">
        <v>150</v>
      </c>
      <c r="AW4" s="174" t="s">
        <v>150</v>
      </c>
      <c r="AX4" s="174" t="s">
        <v>150</v>
      </c>
      <c r="AY4" s="174" t="s">
        <v>150</v>
      </c>
      <c r="AZ4" s="174" t="s">
        <v>150</v>
      </c>
      <c r="BA4" s="174" t="s">
        <v>150</v>
      </c>
      <c r="BB4" s="174" t="s">
        <v>150</v>
      </c>
      <c r="BC4" s="174" t="s">
        <v>150</v>
      </c>
      <c r="BD4" s="174" t="s">
        <v>150</v>
      </c>
      <c r="BE4" s="174" t="s">
        <v>150</v>
      </c>
      <c r="BF4" s="174" t="s">
        <v>150</v>
      </c>
      <c r="BG4" s="174" t="s">
        <v>150</v>
      </c>
      <c r="BH4" s="174" t="s">
        <v>150</v>
      </c>
      <c r="BI4" s="174" t="s">
        <v>150</v>
      </c>
      <c r="BJ4" s="174" t="s">
        <v>150</v>
      </c>
      <c r="BK4" s="174" t="s">
        <v>150</v>
      </c>
      <c r="BL4" s="174" t="s">
        <v>150</v>
      </c>
      <c r="BN4" s="278" t="s">
        <v>721</v>
      </c>
      <c r="BO4" s="278" t="s">
        <v>722</v>
      </c>
    </row>
    <row r="5" spans="1:67" x14ac:dyDescent="0.25">
      <c r="A5" s="268" t="s">
        <v>151</v>
      </c>
      <c r="B5" s="175">
        <v>0</v>
      </c>
      <c r="C5" s="175">
        <v>0</v>
      </c>
      <c r="D5" s="272">
        <v>39116.89</v>
      </c>
      <c r="E5" s="272">
        <v>39116.89</v>
      </c>
      <c r="F5" s="272">
        <v>39116.89</v>
      </c>
      <c r="G5" s="272">
        <v>39116.89</v>
      </c>
      <c r="H5" s="272">
        <v>39116.89</v>
      </c>
      <c r="I5" s="272">
        <v>39116.89</v>
      </c>
      <c r="J5" s="272">
        <v>39116.89</v>
      </c>
      <c r="K5" s="272">
        <v>39116.89</v>
      </c>
      <c r="L5" s="272">
        <v>39116.89</v>
      </c>
      <c r="M5" s="272">
        <v>39116.89</v>
      </c>
      <c r="N5" s="272">
        <v>39116.89</v>
      </c>
      <c r="O5" s="272">
        <v>39116.89</v>
      </c>
      <c r="P5" s="272">
        <f>SUM(D5:O5)</f>
        <v>469402.68000000011</v>
      </c>
      <c r="Q5" s="272">
        <v>39116.89</v>
      </c>
      <c r="R5" s="272">
        <v>39116.89</v>
      </c>
      <c r="S5" s="272">
        <v>39116.89</v>
      </c>
      <c r="T5" s="272">
        <v>39116.89</v>
      </c>
      <c r="U5" s="272">
        <v>39116.89</v>
      </c>
      <c r="V5" s="272">
        <v>39116.89</v>
      </c>
      <c r="W5" s="272">
        <v>39116.89</v>
      </c>
      <c r="X5" s="272">
        <v>39116.89</v>
      </c>
      <c r="Y5" s="272">
        <v>39116.89</v>
      </c>
      <c r="Z5" s="272">
        <v>39116.89</v>
      </c>
      <c r="AA5" s="272">
        <v>39116.89</v>
      </c>
      <c r="AB5" s="272">
        <v>39116.89</v>
      </c>
      <c r="AC5" s="272">
        <v>39116.89</v>
      </c>
      <c r="AD5" s="272">
        <v>39116.89</v>
      </c>
      <c r="AE5" s="272">
        <v>39116.89</v>
      </c>
      <c r="AF5" s="272">
        <v>39116.89</v>
      </c>
      <c r="AG5" s="170">
        <f>SUM(U5:AF5)</f>
        <v>469402.68000000011</v>
      </c>
      <c r="AH5" s="170"/>
      <c r="AI5" s="279">
        <f>ROUND(D5*$B5/12,2)</f>
        <v>0</v>
      </c>
      <c r="AJ5" s="279">
        <f t="shared" ref="AJ5:AT20" si="0">ROUND(E5*$B5/12,2)</f>
        <v>0</v>
      </c>
      <c r="AK5" s="279">
        <f t="shared" si="0"/>
        <v>0</v>
      </c>
      <c r="AL5" s="279">
        <f t="shared" si="0"/>
        <v>0</v>
      </c>
      <c r="AM5" s="279">
        <f t="shared" si="0"/>
        <v>0</v>
      </c>
      <c r="AN5" s="279">
        <f t="shared" si="0"/>
        <v>0</v>
      </c>
      <c r="AO5" s="279">
        <f t="shared" si="0"/>
        <v>0</v>
      </c>
      <c r="AP5" s="279">
        <f t="shared" si="0"/>
        <v>0</v>
      </c>
      <c r="AQ5" s="279">
        <f t="shared" si="0"/>
        <v>0</v>
      </c>
      <c r="AR5" s="279">
        <f t="shared" si="0"/>
        <v>0</v>
      </c>
      <c r="AS5" s="279">
        <f t="shared" si="0"/>
        <v>0</v>
      </c>
      <c r="AT5" s="279">
        <f t="shared" si="0"/>
        <v>0</v>
      </c>
      <c r="AU5" s="280">
        <f>SUM(AI5:AT5)</f>
        <v>0</v>
      </c>
      <c r="AV5" s="280">
        <f>ROUND(Q5*$B5/12,2)</f>
        <v>0</v>
      </c>
      <c r="AW5" s="280">
        <f t="shared" ref="AW5:AY20" si="1">ROUND(R5*$B5/12,2)</f>
        <v>0</v>
      </c>
      <c r="AX5" s="280">
        <f t="shared" si="1"/>
        <v>0</v>
      </c>
      <c r="AY5" s="280">
        <f t="shared" si="1"/>
        <v>0</v>
      </c>
      <c r="AZ5" s="280">
        <f>ROUND(U5*$C5/12,2)</f>
        <v>0</v>
      </c>
      <c r="BA5" s="280">
        <f t="shared" ref="BA5:BK20" si="2">ROUND(V5*$C5/12,2)</f>
        <v>0</v>
      </c>
      <c r="BB5" s="280">
        <f t="shared" si="2"/>
        <v>0</v>
      </c>
      <c r="BC5" s="280">
        <f t="shared" si="2"/>
        <v>0</v>
      </c>
      <c r="BD5" s="280">
        <f t="shared" si="2"/>
        <v>0</v>
      </c>
      <c r="BE5" s="280">
        <f t="shared" si="2"/>
        <v>0</v>
      </c>
      <c r="BF5" s="280">
        <f t="shared" si="2"/>
        <v>0</v>
      </c>
      <c r="BG5" s="280">
        <f t="shared" si="2"/>
        <v>0</v>
      </c>
      <c r="BH5" s="280">
        <f t="shared" si="2"/>
        <v>0</v>
      </c>
      <c r="BI5" s="280">
        <f t="shared" si="2"/>
        <v>0</v>
      </c>
      <c r="BJ5" s="280">
        <f t="shared" si="2"/>
        <v>0</v>
      </c>
      <c r="BK5" s="280">
        <f t="shared" si="2"/>
        <v>0</v>
      </c>
      <c r="BL5" s="279">
        <f>SUM(AZ5:BK5)</f>
        <v>0</v>
      </c>
    </row>
    <row r="6" spans="1:67" x14ac:dyDescent="0.25">
      <c r="A6" s="268" t="s">
        <v>152</v>
      </c>
      <c r="B6" s="175">
        <v>0</v>
      </c>
      <c r="C6" s="175">
        <v>0</v>
      </c>
      <c r="D6" s="272">
        <v>5338.69</v>
      </c>
      <c r="E6" s="272">
        <v>5338.69</v>
      </c>
      <c r="F6" s="272">
        <v>5338.69</v>
      </c>
      <c r="G6" s="272">
        <v>5338.69</v>
      </c>
      <c r="H6" s="272">
        <v>5338.69</v>
      </c>
      <c r="I6" s="272">
        <v>5338.69</v>
      </c>
      <c r="J6" s="272">
        <v>5338.69</v>
      </c>
      <c r="K6" s="272">
        <v>5338.69</v>
      </c>
      <c r="L6" s="272">
        <v>5338.69</v>
      </c>
      <c r="M6" s="272">
        <v>5338.69</v>
      </c>
      <c r="N6" s="272">
        <v>5338.69</v>
      </c>
      <c r="O6" s="272">
        <v>5338.69</v>
      </c>
      <c r="P6" s="272">
        <f t="shared" ref="P6:P69" si="3">SUM(D6:O6)</f>
        <v>64064.280000000006</v>
      </c>
      <c r="Q6" s="272">
        <v>5338.69</v>
      </c>
      <c r="R6" s="272">
        <v>5338.69</v>
      </c>
      <c r="S6" s="272">
        <v>5338.69</v>
      </c>
      <c r="T6" s="272">
        <v>5338.69</v>
      </c>
      <c r="U6" s="272">
        <v>5338.69</v>
      </c>
      <c r="V6" s="272">
        <v>5338.69</v>
      </c>
      <c r="W6" s="272">
        <v>5338.69</v>
      </c>
      <c r="X6" s="272">
        <v>5338.69</v>
      </c>
      <c r="Y6" s="272">
        <v>5338.69</v>
      </c>
      <c r="Z6" s="272">
        <v>5338.69</v>
      </c>
      <c r="AA6" s="272">
        <v>5338.69</v>
      </c>
      <c r="AB6" s="272">
        <v>5338.69</v>
      </c>
      <c r="AC6" s="272">
        <v>5338.69</v>
      </c>
      <c r="AD6" s="272">
        <v>5338.69</v>
      </c>
      <c r="AE6" s="272">
        <v>5338.69</v>
      </c>
      <c r="AF6" s="272">
        <v>5338.69</v>
      </c>
      <c r="AG6" s="170">
        <f t="shared" ref="AG6:AG69" si="4">SUM(U6:AF6)</f>
        <v>64064.280000000006</v>
      </c>
      <c r="AH6" s="170"/>
      <c r="AI6" s="279">
        <f t="shared" ref="AI6:AT40" si="5">ROUND(D6*$B6/12,2)</f>
        <v>0</v>
      </c>
      <c r="AJ6" s="279">
        <f t="shared" si="0"/>
        <v>0</v>
      </c>
      <c r="AK6" s="279">
        <f t="shared" si="0"/>
        <v>0</v>
      </c>
      <c r="AL6" s="279">
        <f t="shared" si="0"/>
        <v>0</v>
      </c>
      <c r="AM6" s="279">
        <f t="shared" si="0"/>
        <v>0</v>
      </c>
      <c r="AN6" s="279">
        <f t="shared" si="0"/>
        <v>0</v>
      </c>
      <c r="AO6" s="279">
        <f t="shared" si="0"/>
        <v>0</v>
      </c>
      <c r="AP6" s="279">
        <f t="shared" si="0"/>
        <v>0</v>
      </c>
      <c r="AQ6" s="279">
        <f t="shared" si="0"/>
        <v>0</v>
      </c>
      <c r="AR6" s="279">
        <f t="shared" si="0"/>
        <v>0</v>
      </c>
      <c r="AS6" s="279">
        <f t="shared" si="0"/>
        <v>0</v>
      </c>
      <c r="AT6" s="279">
        <f t="shared" si="0"/>
        <v>0</v>
      </c>
      <c r="AU6" s="280">
        <f t="shared" ref="AU6:AU69" si="6">SUM(AI6:AT6)</f>
        <v>0</v>
      </c>
      <c r="AV6" s="280">
        <f t="shared" ref="AV6:AY69" si="7">ROUND(Q6*$B6/12,2)</f>
        <v>0</v>
      </c>
      <c r="AW6" s="280">
        <f t="shared" si="1"/>
        <v>0</v>
      </c>
      <c r="AX6" s="280">
        <f t="shared" si="1"/>
        <v>0</v>
      </c>
      <c r="AY6" s="280">
        <f t="shared" si="1"/>
        <v>0</v>
      </c>
      <c r="AZ6" s="280">
        <f t="shared" ref="AZ6:BK40" si="8">ROUND(U6*$C6/12,2)</f>
        <v>0</v>
      </c>
      <c r="BA6" s="280">
        <f t="shared" si="2"/>
        <v>0</v>
      </c>
      <c r="BB6" s="280">
        <f t="shared" si="2"/>
        <v>0</v>
      </c>
      <c r="BC6" s="280">
        <f t="shared" si="2"/>
        <v>0</v>
      </c>
      <c r="BD6" s="280">
        <f t="shared" si="2"/>
        <v>0</v>
      </c>
      <c r="BE6" s="280">
        <f t="shared" si="2"/>
        <v>0</v>
      </c>
      <c r="BF6" s="280">
        <f t="shared" si="2"/>
        <v>0</v>
      </c>
      <c r="BG6" s="280">
        <f t="shared" si="2"/>
        <v>0</v>
      </c>
      <c r="BH6" s="280">
        <f t="shared" si="2"/>
        <v>0</v>
      </c>
      <c r="BI6" s="280">
        <f t="shared" si="2"/>
        <v>0</v>
      </c>
      <c r="BJ6" s="280">
        <f t="shared" si="2"/>
        <v>0</v>
      </c>
      <c r="BK6" s="280">
        <f t="shared" si="2"/>
        <v>0</v>
      </c>
      <c r="BL6" s="279">
        <f t="shared" ref="BL6:BL69" si="9">SUM(AZ6:BK6)</f>
        <v>0</v>
      </c>
    </row>
    <row r="7" spans="1:67" x14ac:dyDescent="0.25">
      <c r="A7" s="268" t="s">
        <v>153</v>
      </c>
      <c r="B7" s="175">
        <v>3.6299999999999999E-2</v>
      </c>
      <c r="C7" s="175">
        <v>3.6299999999999999E-2</v>
      </c>
      <c r="D7" s="272">
        <v>55918.83</v>
      </c>
      <c r="E7" s="272">
        <v>55918.83</v>
      </c>
      <c r="F7" s="272">
        <v>55918.83</v>
      </c>
      <c r="G7" s="272">
        <v>55918.83</v>
      </c>
      <c r="H7" s="272">
        <v>55918.83</v>
      </c>
      <c r="I7" s="272">
        <v>55918.83</v>
      </c>
      <c r="J7" s="272">
        <v>55918.83</v>
      </c>
      <c r="K7" s="272">
        <v>55918.83</v>
      </c>
      <c r="L7" s="272">
        <v>55918.83</v>
      </c>
      <c r="M7" s="272">
        <v>55918.83</v>
      </c>
      <c r="N7" s="272">
        <v>55918.83</v>
      </c>
      <c r="O7" s="272">
        <v>55918.83</v>
      </c>
      <c r="P7" s="272">
        <f t="shared" si="3"/>
        <v>671025.96</v>
      </c>
      <c r="Q7" s="272">
        <v>55918.83</v>
      </c>
      <c r="R7" s="272">
        <v>55918.83</v>
      </c>
      <c r="S7" s="272">
        <v>55918.83</v>
      </c>
      <c r="T7" s="272">
        <v>55918.83</v>
      </c>
      <c r="U7" s="272">
        <v>55918.83</v>
      </c>
      <c r="V7" s="272">
        <v>55918.83</v>
      </c>
      <c r="W7" s="272">
        <v>55918.83</v>
      </c>
      <c r="X7" s="272">
        <v>55918.83</v>
      </c>
      <c r="Y7" s="272">
        <v>55918.83</v>
      </c>
      <c r="Z7" s="272">
        <v>55918.83</v>
      </c>
      <c r="AA7" s="272">
        <v>55918.83</v>
      </c>
      <c r="AB7" s="272">
        <v>55918.83</v>
      </c>
      <c r="AC7" s="272">
        <v>55918.83</v>
      </c>
      <c r="AD7" s="272">
        <v>55918.83</v>
      </c>
      <c r="AE7" s="272">
        <v>55918.83</v>
      </c>
      <c r="AF7" s="272">
        <v>55918.83</v>
      </c>
      <c r="AG7" s="170">
        <f t="shared" si="4"/>
        <v>671025.96</v>
      </c>
      <c r="AH7" s="170"/>
      <c r="AI7" s="279">
        <f t="shared" si="5"/>
        <v>169.15</v>
      </c>
      <c r="AJ7" s="279">
        <f t="shared" si="0"/>
        <v>169.15</v>
      </c>
      <c r="AK7" s="279">
        <f t="shared" si="0"/>
        <v>169.15</v>
      </c>
      <c r="AL7" s="279">
        <f t="shared" si="0"/>
        <v>169.15</v>
      </c>
      <c r="AM7" s="279">
        <f t="shared" si="0"/>
        <v>169.15</v>
      </c>
      <c r="AN7" s="279">
        <f t="shared" si="0"/>
        <v>169.15</v>
      </c>
      <c r="AO7" s="279">
        <f t="shared" si="0"/>
        <v>169.15</v>
      </c>
      <c r="AP7" s="279">
        <f t="shared" si="0"/>
        <v>169.15</v>
      </c>
      <c r="AQ7" s="279">
        <f t="shared" si="0"/>
        <v>169.15</v>
      </c>
      <c r="AR7" s="279">
        <f t="shared" si="0"/>
        <v>169.15</v>
      </c>
      <c r="AS7" s="279">
        <f t="shared" si="0"/>
        <v>169.15</v>
      </c>
      <c r="AT7" s="279">
        <f t="shared" si="0"/>
        <v>169.15</v>
      </c>
      <c r="AU7" s="280">
        <f t="shared" si="6"/>
        <v>2029.8000000000004</v>
      </c>
      <c r="AV7" s="280">
        <f t="shared" si="7"/>
        <v>169.15</v>
      </c>
      <c r="AW7" s="280">
        <f t="shared" si="1"/>
        <v>169.15</v>
      </c>
      <c r="AX7" s="280">
        <f t="shared" si="1"/>
        <v>169.15</v>
      </c>
      <c r="AY7" s="280">
        <f t="shared" si="1"/>
        <v>169.15</v>
      </c>
      <c r="AZ7" s="280">
        <f t="shared" si="8"/>
        <v>169.15</v>
      </c>
      <c r="BA7" s="280">
        <f t="shared" si="2"/>
        <v>169.15</v>
      </c>
      <c r="BB7" s="280">
        <f t="shared" si="2"/>
        <v>169.15</v>
      </c>
      <c r="BC7" s="280">
        <f t="shared" si="2"/>
        <v>169.15</v>
      </c>
      <c r="BD7" s="280">
        <f t="shared" si="2"/>
        <v>169.15</v>
      </c>
      <c r="BE7" s="280">
        <f t="shared" si="2"/>
        <v>169.15</v>
      </c>
      <c r="BF7" s="280">
        <f t="shared" si="2"/>
        <v>169.15</v>
      </c>
      <c r="BG7" s="280">
        <f t="shared" si="2"/>
        <v>169.15</v>
      </c>
      <c r="BH7" s="280">
        <f t="shared" si="2"/>
        <v>169.15</v>
      </c>
      <c r="BI7" s="280">
        <f t="shared" si="2"/>
        <v>169.15</v>
      </c>
      <c r="BJ7" s="280">
        <f t="shared" si="2"/>
        <v>169.15</v>
      </c>
      <c r="BK7" s="280">
        <f t="shared" si="2"/>
        <v>169.15</v>
      </c>
      <c r="BL7" s="279">
        <f t="shared" si="9"/>
        <v>2029.8000000000004</v>
      </c>
    </row>
    <row r="8" spans="1:67" x14ac:dyDescent="0.25">
      <c r="A8" s="268" t="s">
        <v>543</v>
      </c>
      <c r="B8" s="175">
        <v>3.6299999999999999E-2</v>
      </c>
      <c r="C8" s="175">
        <v>3.6299999999999999E-2</v>
      </c>
      <c r="D8" s="272">
        <v>0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  <c r="L8" s="272">
        <v>0</v>
      </c>
      <c r="M8" s="272">
        <v>0</v>
      </c>
      <c r="N8" s="272">
        <v>0</v>
      </c>
      <c r="O8" s="272">
        <v>0</v>
      </c>
      <c r="P8" s="272">
        <f t="shared" si="3"/>
        <v>0</v>
      </c>
      <c r="Q8" s="272">
        <v>0</v>
      </c>
      <c r="R8" s="272">
        <v>0</v>
      </c>
      <c r="S8" s="272">
        <v>0</v>
      </c>
      <c r="T8" s="272">
        <v>0</v>
      </c>
      <c r="U8" s="272">
        <v>0</v>
      </c>
      <c r="V8" s="272">
        <v>0</v>
      </c>
      <c r="W8" s="272">
        <v>0</v>
      </c>
      <c r="X8" s="272">
        <v>0</v>
      </c>
      <c r="Y8" s="272">
        <v>0</v>
      </c>
      <c r="Z8" s="272">
        <v>0</v>
      </c>
      <c r="AA8" s="272">
        <v>0</v>
      </c>
      <c r="AB8" s="272">
        <v>0</v>
      </c>
      <c r="AC8" s="272">
        <v>0</v>
      </c>
      <c r="AD8" s="272">
        <v>0</v>
      </c>
      <c r="AE8" s="272">
        <v>0</v>
      </c>
      <c r="AF8" s="272">
        <v>0</v>
      </c>
      <c r="AG8" s="170">
        <f t="shared" si="4"/>
        <v>0</v>
      </c>
      <c r="AH8" s="170"/>
      <c r="AI8" s="279">
        <f t="shared" si="5"/>
        <v>0</v>
      </c>
      <c r="AJ8" s="279">
        <f t="shared" si="0"/>
        <v>0</v>
      </c>
      <c r="AK8" s="279">
        <f t="shared" si="0"/>
        <v>0</v>
      </c>
      <c r="AL8" s="279">
        <f t="shared" si="0"/>
        <v>0</v>
      </c>
      <c r="AM8" s="279">
        <f t="shared" si="0"/>
        <v>0</v>
      </c>
      <c r="AN8" s="279">
        <f t="shared" si="0"/>
        <v>0</v>
      </c>
      <c r="AO8" s="279">
        <f t="shared" si="0"/>
        <v>0</v>
      </c>
      <c r="AP8" s="279">
        <f t="shared" si="0"/>
        <v>0</v>
      </c>
      <c r="AQ8" s="279">
        <f t="shared" si="0"/>
        <v>0</v>
      </c>
      <c r="AR8" s="279">
        <f t="shared" si="0"/>
        <v>0</v>
      </c>
      <c r="AS8" s="279">
        <f t="shared" si="0"/>
        <v>0</v>
      </c>
      <c r="AT8" s="279">
        <f t="shared" si="0"/>
        <v>0</v>
      </c>
      <c r="AU8" s="280">
        <f t="shared" si="6"/>
        <v>0</v>
      </c>
      <c r="AV8" s="280">
        <f t="shared" si="7"/>
        <v>0</v>
      </c>
      <c r="AW8" s="280">
        <f t="shared" si="1"/>
        <v>0</v>
      </c>
      <c r="AX8" s="280">
        <f t="shared" si="1"/>
        <v>0</v>
      </c>
      <c r="AY8" s="280">
        <f t="shared" si="1"/>
        <v>0</v>
      </c>
      <c r="AZ8" s="280">
        <f t="shared" si="8"/>
        <v>0</v>
      </c>
      <c r="BA8" s="280">
        <f t="shared" si="2"/>
        <v>0</v>
      </c>
      <c r="BB8" s="280">
        <f t="shared" si="2"/>
        <v>0</v>
      </c>
      <c r="BC8" s="280">
        <f t="shared" si="2"/>
        <v>0</v>
      </c>
      <c r="BD8" s="280">
        <f t="shared" si="2"/>
        <v>0</v>
      </c>
      <c r="BE8" s="280">
        <f t="shared" si="2"/>
        <v>0</v>
      </c>
      <c r="BF8" s="280">
        <f t="shared" si="2"/>
        <v>0</v>
      </c>
      <c r="BG8" s="280">
        <f t="shared" si="2"/>
        <v>0</v>
      </c>
      <c r="BH8" s="280">
        <f t="shared" si="2"/>
        <v>0</v>
      </c>
      <c r="BI8" s="280">
        <f t="shared" si="2"/>
        <v>0</v>
      </c>
      <c r="BJ8" s="280">
        <f t="shared" si="2"/>
        <v>0</v>
      </c>
      <c r="BK8" s="280">
        <f t="shared" si="2"/>
        <v>0</v>
      </c>
      <c r="BL8" s="279">
        <f t="shared" si="9"/>
        <v>0</v>
      </c>
    </row>
    <row r="9" spans="1:67" x14ac:dyDescent="0.25">
      <c r="A9" s="268" t="s">
        <v>154</v>
      </c>
      <c r="B9" s="175">
        <v>0.20960000000000001</v>
      </c>
      <c r="C9" s="175">
        <v>0.20960000000000001</v>
      </c>
      <c r="D9" s="272">
        <v>60641434.799999997</v>
      </c>
      <c r="E9" s="272">
        <v>62497949.390000001</v>
      </c>
      <c r="F9" s="272">
        <v>62086691.390000001</v>
      </c>
      <c r="G9" s="272">
        <v>61898926.240000002</v>
      </c>
      <c r="H9" s="272">
        <v>61729768.770000003</v>
      </c>
      <c r="I9" s="272">
        <v>61227913.950000003</v>
      </c>
      <c r="J9" s="272">
        <v>62510029.879999995</v>
      </c>
      <c r="K9" s="272">
        <v>64454813.240000002</v>
      </c>
      <c r="L9" s="272">
        <v>64366271.939999998</v>
      </c>
      <c r="M9" s="272">
        <v>67156972.405000001</v>
      </c>
      <c r="N9" s="272">
        <v>70936886.969999999</v>
      </c>
      <c r="O9" s="272">
        <v>73717838.399999991</v>
      </c>
      <c r="P9" s="272">
        <f t="shared" si="3"/>
        <v>773225497.37499988</v>
      </c>
      <c r="Q9" s="272">
        <v>75775188.089999989</v>
      </c>
      <c r="R9" s="272">
        <v>74526672.769999996</v>
      </c>
      <c r="S9" s="272">
        <v>73287991.949999988</v>
      </c>
      <c r="T9" s="272">
        <v>73308683.544999987</v>
      </c>
      <c r="U9" s="272">
        <v>73428814.399999991</v>
      </c>
      <c r="V9" s="272">
        <v>76738263.179999977</v>
      </c>
      <c r="W9" s="272">
        <v>80194211.539999992</v>
      </c>
      <c r="X9" s="272">
        <v>80235989.554999992</v>
      </c>
      <c r="Y9" s="272">
        <v>80103008.280000016</v>
      </c>
      <c r="Z9" s="272">
        <v>79552881.075000003</v>
      </c>
      <c r="AA9" s="272">
        <v>77757989.055000007</v>
      </c>
      <c r="AB9" s="272">
        <v>77603411.88000001</v>
      </c>
      <c r="AC9" s="272">
        <v>78151051.739999995</v>
      </c>
      <c r="AD9" s="272">
        <v>76371564.685000002</v>
      </c>
      <c r="AE9" s="272">
        <v>79178030.295000002</v>
      </c>
      <c r="AF9" s="272">
        <v>83804321.820000008</v>
      </c>
      <c r="AG9" s="170">
        <f t="shared" si="4"/>
        <v>943119537.50500011</v>
      </c>
      <c r="AH9" s="170"/>
      <c r="AI9" s="279">
        <f t="shared" si="5"/>
        <v>1059203.73</v>
      </c>
      <c r="AJ9" s="279">
        <f t="shared" si="0"/>
        <v>1091630.8500000001</v>
      </c>
      <c r="AK9" s="279">
        <f t="shared" si="0"/>
        <v>1084447.54</v>
      </c>
      <c r="AL9" s="279">
        <f t="shared" si="0"/>
        <v>1081167.9099999999</v>
      </c>
      <c r="AM9" s="279">
        <f t="shared" si="0"/>
        <v>1078213.29</v>
      </c>
      <c r="AN9" s="279">
        <f t="shared" si="0"/>
        <v>1069447.56</v>
      </c>
      <c r="AO9" s="279">
        <f t="shared" si="0"/>
        <v>1091841.8600000001</v>
      </c>
      <c r="AP9" s="279">
        <f t="shared" si="0"/>
        <v>1125810.74</v>
      </c>
      <c r="AQ9" s="279">
        <f t="shared" si="0"/>
        <v>1124264.22</v>
      </c>
      <c r="AR9" s="279">
        <f t="shared" si="0"/>
        <v>1173008.45</v>
      </c>
      <c r="AS9" s="279">
        <f t="shared" si="0"/>
        <v>1239030.96</v>
      </c>
      <c r="AT9" s="279">
        <f t="shared" si="0"/>
        <v>1287604.9099999999</v>
      </c>
      <c r="AU9" s="280">
        <f t="shared" si="6"/>
        <v>13505672.02</v>
      </c>
      <c r="AV9" s="280">
        <f t="shared" si="7"/>
        <v>1323539.95</v>
      </c>
      <c r="AW9" s="280">
        <f t="shared" si="1"/>
        <v>1301732.55</v>
      </c>
      <c r="AX9" s="280">
        <f t="shared" si="1"/>
        <v>1280096.93</v>
      </c>
      <c r="AY9" s="280">
        <f t="shared" si="1"/>
        <v>1280458.3400000001</v>
      </c>
      <c r="AZ9" s="280">
        <f t="shared" si="8"/>
        <v>1282556.6200000001</v>
      </c>
      <c r="BA9" s="280">
        <f t="shared" si="2"/>
        <v>1340361.6599999999</v>
      </c>
      <c r="BB9" s="280">
        <f t="shared" si="2"/>
        <v>1400725.56</v>
      </c>
      <c r="BC9" s="280">
        <f t="shared" si="2"/>
        <v>1401455.28</v>
      </c>
      <c r="BD9" s="280">
        <f t="shared" si="2"/>
        <v>1399132.54</v>
      </c>
      <c r="BE9" s="280">
        <f t="shared" si="2"/>
        <v>1389523.66</v>
      </c>
      <c r="BF9" s="280">
        <f t="shared" si="2"/>
        <v>1358172.88</v>
      </c>
      <c r="BG9" s="280">
        <f t="shared" si="2"/>
        <v>1355472.93</v>
      </c>
      <c r="BH9" s="280">
        <f t="shared" si="2"/>
        <v>1365038.37</v>
      </c>
      <c r="BI9" s="280">
        <f t="shared" si="2"/>
        <v>1333956.6599999999</v>
      </c>
      <c r="BJ9" s="280">
        <f t="shared" si="2"/>
        <v>1382976.26</v>
      </c>
      <c r="BK9" s="280">
        <f t="shared" si="2"/>
        <v>1463782.15</v>
      </c>
      <c r="BL9" s="279">
        <f t="shared" si="9"/>
        <v>16473154.57</v>
      </c>
    </row>
    <row r="10" spans="1:67" x14ac:dyDescent="0.25">
      <c r="A10" s="268" t="s">
        <v>155</v>
      </c>
      <c r="B10" s="175">
        <v>0.10060000000000001</v>
      </c>
      <c r="C10" s="175">
        <v>0.10060000000000001</v>
      </c>
      <c r="D10" s="272">
        <v>55494363.990000002</v>
      </c>
      <c r="E10" s="272">
        <v>55494363.990000002</v>
      </c>
      <c r="F10" s="272">
        <v>55494363.990000002</v>
      </c>
      <c r="G10" s="272">
        <v>55494363.990000002</v>
      </c>
      <c r="H10" s="272">
        <v>55494363.990000002</v>
      </c>
      <c r="I10" s="272">
        <v>55494363.990000002</v>
      </c>
      <c r="J10" s="272">
        <v>55494363.990000002</v>
      </c>
      <c r="K10" s="272">
        <v>55494363.990000002</v>
      </c>
      <c r="L10" s="272">
        <v>55654629.545000002</v>
      </c>
      <c r="M10" s="272">
        <v>55821135.660000004</v>
      </c>
      <c r="N10" s="272">
        <v>55830981.269999996</v>
      </c>
      <c r="O10" s="272">
        <v>55904141.890000001</v>
      </c>
      <c r="P10" s="272">
        <f t="shared" si="3"/>
        <v>667165800.28499997</v>
      </c>
      <c r="Q10" s="272">
        <v>55973697.460000001</v>
      </c>
      <c r="R10" s="272">
        <v>55973697.460000001</v>
      </c>
      <c r="S10" s="272">
        <v>55973697.460000001</v>
      </c>
      <c r="T10" s="272">
        <v>37568200.505000003</v>
      </c>
      <c r="U10" s="272">
        <v>19190703.550000004</v>
      </c>
      <c r="V10" s="272">
        <v>19218703.550000004</v>
      </c>
      <c r="W10" s="272">
        <v>19218703.550000004</v>
      </c>
      <c r="X10" s="272">
        <v>19218703.550000004</v>
      </c>
      <c r="Y10" s="272">
        <v>19218703.550000004</v>
      </c>
      <c r="Z10" s="272">
        <v>19218703.550000004</v>
      </c>
      <c r="AA10" s="272">
        <v>19218703.550000004</v>
      </c>
      <c r="AB10" s="272">
        <v>19274097.050000004</v>
      </c>
      <c r="AC10" s="272">
        <v>19329490.550000004</v>
      </c>
      <c r="AD10" s="272">
        <v>19379490.550000004</v>
      </c>
      <c r="AE10" s="272">
        <v>19429490.550000004</v>
      </c>
      <c r="AF10" s="272">
        <v>19513490.550000004</v>
      </c>
      <c r="AG10" s="170">
        <f t="shared" si="4"/>
        <v>231428984.10000011</v>
      </c>
      <c r="AH10" s="170"/>
      <c r="AI10" s="279">
        <f t="shared" si="5"/>
        <v>465227.75</v>
      </c>
      <c r="AJ10" s="279">
        <f t="shared" si="0"/>
        <v>465227.75</v>
      </c>
      <c r="AK10" s="279">
        <f t="shared" si="0"/>
        <v>465227.75</v>
      </c>
      <c r="AL10" s="279">
        <f t="shared" si="0"/>
        <v>465227.75</v>
      </c>
      <c r="AM10" s="279">
        <f t="shared" si="0"/>
        <v>465227.75</v>
      </c>
      <c r="AN10" s="279">
        <f t="shared" si="0"/>
        <v>465227.75</v>
      </c>
      <c r="AO10" s="279">
        <f t="shared" si="0"/>
        <v>465227.75</v>
      </c>
      <c r="AP10" s="279">
        <f t="shared" si="0"/>
        <v>465227.75</v>
      </c>
      <c r="AQ10" s="279">
        <f t="shared" si="0"/>
        <v>466571.31</v>
      </c>
      <c r="AR10" s="279">
        <f t="shared" si="0"/>
        <v>467967.19</v>
      </c>
      <c r="AS10" s="279">
        <f t="shared" si="0"/>
        <v>468049.73</v>
      </c>
      <c r="AT10" s="279">
        <f t="shared" si="0"/>
        <v>468663.06</v>
      </c>
      <c r="AU10" s="280">
        <f t="shared" si="6"/>
        <v>5593073.29</v>
      </c>
      <c r="AV10" s="280">
        <f t="shared" si="7"/>
        <v>469246.16</v>
      </c>
      <c r="AW10" s="280">
        <f t="shared" si="1"/>
        <v>469246.16</v>
      </c>
      <c r="AX10" s="280">
        <f t="shared" si="1"/>
        <v>469246.16</v>
      </c>
      <c r="AY10" s="280">
        <f t="shared" si="1"/>
        <v>314946.75</v>
      </c>
      <c r="AZ10" s="280">
        <f t="shared" si="8"/>
        <v>160882.06</v>
      </c>
      <c r="BA10" s="280">
        <f t="shared" si="2"/>
        <v>161116.79999999999</v>
      </c>
      <c r="BB10" s="280">
        <f t="shared" si="2"/>
        <v>161116.79999999999</v>
      </c>
      <c r="BC10" s="280">
        <f t="shared" si="2"/>
        <v>161116.79999999999</v>
      </c>
      <c r="BD10" s="280">
        <f t="shared" si="2"/>
        <v>161116.79999999999</v>
      </c>
      <c r="BE10" s="280">
        <f t="shared" si="2"/>
        <v>161116.79999999999</v>
      </c>
      <c r="BF10" s="280">
        <f t="shared" si="2"/>
        <v>161116.79999999999</v>
      </c>
      <c r="BG10" s="280">
        <f t="shared" si="2"/>
        <v>161581.18</v>
      </c>
      <c r="BH10" s="280">
        <f t="shared" si="2"/>
        <v>162045.56</v>
      </c>
      <c r="BI10" s="280">
        <f t="shared" si="2"/>
        <v>162464.73000000001</v>
      </c>
      <c r="BJ10" s="280">
        <f t="shared" si="2"/>
        <v>162883.9</v>
      </c>
      <c r="BK10" s="280">
        <f t="shared" si="2"/>
        <v>163588.1</v>
      </c>
      <c r="BL10" s="279">
        <f t="shared" si="9"/>
        <v>1940146.33</v>
      </c>
    </row>
    <row r="11" spans="1:67" x14ac:dyDescent="0.25">
      <c r="A11" s="268" t="s">
        <v>156</v>
      </c>
      <c r="B11" s="175">
        <v>0</v>
      </c>
      <c r="C11" s="175">
        <v>0</v>
      </c>
      <c r="D11" s="272">
        <v>823156.57</v>
      </c>
      <c r="E11" s="272">
        <v>823156.57</v>
      </c>
      <c r="F11" s="272">
        <v>823156.57</v>
      </c>
      <c r="G11" s="272">
        <v>823156.57</v>
      </c>
      <c r="H11" s="272">
        <v>823156.57</v>
      </c>
      <c r="I11" s="272">
        <v>823156.57</v>
      </c>
      <c r="J11" s="272">
        <v>823156.57</v>
      </c>
      <c r="K11" s="272">
        <v>823156.57</v>
      </c>
      <c r="L11" s="272">
        <v>823156.57</v>
      </c>
      <c r="M11" s="272">
        <v>823156.57</v>
      </c>
      <c r="N11" s="272">
        <v>823156.57</v>
      </c>
      <c r="O11" s="272">
        <v>823156.57</v>
      </c>
      <c r="P11" s="272">
        <f t="shared" si="3"/>
        <v>9877878.8400000017</v>
      </c>
      <c r="Q11" s="272">
        <v>823156.57</v>
      </c>
      <c r="R11" s="272">
        <v>823156.57</v>
      </c>
      <c r="S11" s="272">
        <v>823156.57</v>
      </c>
      <c r="T11" s="272">
        <v>823156.57</v>
      </c>
      <c r="U11" s="272">
        <v>823156.57</v>
      </c>
      <c r="V11" s="272">
        <v>823156.57</v>
      </c>
      <c r="W11" s="272">
        <v>823156.57</v>
      </c>
      <c r="X11" s="272">
        <v>823156.57</v>
      </c>
      <c r="Y11" s="272">
        <v>823156.57</v>
      </c>
      <c r="Z11" s="272">
        <v>823156.57</v>
      </c>
      <c r="AA11" s="272">
        <v>823156.57</v>
      </c>
      <c r="AB11" s="272">
        <v>823156.57</v>
      </c>
      <c r="AC11" s="272">
        <v>823156.57</v>
      </c>
      <c r="AD11" s="272">
        <v>823156.57</v>
      </c>
      <c r="AE11" s="272">
        <v>823156.57</v>
      </c>
      <c r="AF11" s="272">
        <v>823156.57</v>
      </c>
      <c r="AG11" s="170">
        <f t="shared" si="4"/>
        <v>9877878.8400000017</v>
      </c>
      <c r="AH11" s="170"/>
      <c r="AI11" s="279">
        <f t="shared" si="5"/>
        <v>0</v>
      </c>
      <c r="AJ11" s="279">
        <f t="shared" si="0"/>
        <v>0</v>
      </c>
      <c r="AK11" s="279">
        <f t="shared" si="0"/>
        <v>0</v>
      </c>
      <c r="AL11" s="279">
        <f t="shared" si="0"/>
        <v>0</v>
      </c>
      <c r="AM11" s="279">
        <f t="shared" si="0"/>
        <v>0</v>
      </c>
      <c r="AN11" s="279">
        <f t="shared" si="0"/>
        <v>0</v>
      </c>
      <c r="AO11" s="279">
        <f t="shared" si="0"/>
        <v>0</v>
      </c>
      <c r="AP11" s="279">
        <f t="shared" si="0"/>
        <v>0</v>
      </c>
      <c r="AQ11" s="279">
        <f t="shared" si="0"/>
        <v>0</v>
      </c>
      <c r="AR11" s="279">
        <f t="shared" si="0"/>
        <v>0</v>
      </c>
      <c r="AS11" s="279">
        <f t="shared" si="0"/>
        <v>0</v>
      </c>
      <c r="AT11" s="279">
        <f t="shared" si="0"/>
        <v>0</v>
      </c>
      <c r="AU11" s="280">
        <f t="shared" si="6"/>
        <v>0</v>
      </c>
      <c r="AV11" s="280">
        <f t="shared" si="7"/>
        <v>0</v>
      </c>
      <c r="AW11" s="280">
        <f t="shared" si="1"/>
        <v>0</v>
      </c>
      <c r="AX11" s="280">
        <f t="shared" si="1"/>
        <v>0</v>
      </c>
      <c r="AY11" s="280">
        <f t="shared" si="1"/>
        <v>0</v>
      </c>
      <c r="AZ11" s="280">
        <f t="shared" si="8"/>
        <v>0</v>
      </c>
      <c r="BA11" s="280">
        <f t="shared" si="2"/>
        <v>0</v>
      </c>
      <c r="BB11" s="280">
        <f t="shared" si="2"/>
        <v>0</v>
      </c>
      <c r="BC11" s="280">
        <f t="shared" si="2"/>
        <v>0</v>
      </c>
      <c r="BD11" s="280">
        <f t="shared" si="2"/>
        <v>0</v>
      </c>
      <c r="BE11" s="280">
        <f t="shared" si="2"/>
        <v>0</v>
      </c>
      <c r="BF11" s="280">
        <f t="shared" si="2"/>
        <v>0</v>
      </c>
      <c r="BG11" s="280">
        <f t="shared" si="2"/>
        <v>0</v>
      </c>
      <c r="BH11" s="280">
        <f t="shared" si="2"/>
        <v>0</v>
      </c>
      <c r="BI11" s="280">
        <f t="shared" si="2"/>
        <v>0</v>
      </c>
      <c r="BJ11" s="280">
        <f t="shared" si="2"/>
        <v>0</v>
      </c>
      <c r="BK11" s="280">
        <f t="shared" si="2"/>
        <v>0</v>
      </c>
      <c r="BL11" s="279">
        <f t="shared" si="9"/>
        <v>0</v>
      </c>
    </row>
    <row r="12" spans="1:67" x14ac:dyDescent="0.25">
      <c r="A12" s="268" t="s">
        <v>157</v>
      </c>
      <c r="B12" s="175">
        <v>0</v>
      </c>
      <c r="C12" s="175">
        <v>0</v>
      </c>
      <c r="D12" s="272">
        <v>74827.839999999997</v>
      </c>
      <c r="E12" s="272">
        <v>74827.839999999997</v>
      </c>
      <c r="F12" s="272">
        <v>74827.839999999997</v>
      </c>
      <c r="G12" s="272">
        <v>74827.839999999997</v>
      </c>
      <c r="H12" s="272">
        <v>74827.839999999997</v>
      </c>
      <c r="I12" s="272">
        <v>74827.839999999997</v>
      </c>
      <c r="J12" s="272">
        <v>74827.839999999997</v>
      </c>
      <c r="K12" s="272">
        <v>74827.839999999997</v>
      </c>
      <c r="L12" s="272">
        <v>74827.839999999997</v>
      </c>
      <c r="M12" s="272">
        <v>74827.839999999997</v>
      </c>
      <c r="N12" s="272">
        <v>74827.839999999997</v>
      </c>
      <c r="O12" s="272">
        <v>74827.839999999997</v>
      </c>
      <c r="P12" s="272">
        <f t="shared" si="3"/>
        <v>897934.07999999973</v>
      </c>
      <c r="Q12" s="272">
        <v>74827.839999999997</v>
      </c>
      <c r="R12" s="272">
        <v>74827.839999999997</v>
      </c>
      <c r="S12" s="272">
        <v>74827.839999999997</v>
      </c>
      <c r="T12" s="272">
        <v>74827.839999999997</v>
      </c>
      <c r="U12" s="272">
        <v>74827.839999999997</v>
      </c>
      <c r="V12" s="272">
        <v>74827.839999999997</v>
      </c>
      <c r="W12" s="272">
        <v>74827.839999999997</v>
      </c>
      <c r="X12" s="272">
        <v>74827.839999999997</v>
      </c>
      <c r="Y12" s="272">
        <v>74827.839999999997</v>
      </c>
      <c r="Z12" s="272">
        <v>74827.839999999997</v>
      </c>
      <c r="AA12" s="272">
        <v>74827.839999999997</v>
      </c>
      <c r="AB12" s="272">
        <v>74827.839999999997</v>
      </c>
      <c r="AC12" s="272">
        <v>74827.839999999997</v>
      </c>
      <c r="AD12" s="272">
        <v>74827.839999999997</v>
      </c>
      <c r="AE12" s="272">
        <v>74827.839999999997</v>
      </c>
      <c r="AF12" s="272">
        <v>74827.839999999997</v>
      </c>
      <c r="AG12" s="170">
        <f t="shared" si="4"/>
        <v>897934.07999999973</v>
      </c>
      <c r="AH12" s="170"/>
      <c r="AI12" s="279">
        <f t="shared" si="5"/>
        <v>0</v>
      </c>
      <c r="AJ12" s="279">
        <f t="shared" si="0"/>
        <v>0</v>
      </c>
      <c r="AK12" s="279">
        <f t="shared" si="0"/>
        <v>0</v>
      </c>
      <c r="AL12" s="279">
        <f t="shared" si="0"/>
        <v>0</v>
      </c>
      <c r="AM12" s="279">
        <f t="shared" si="0"/>
        <v>0</v>
      </c>
      <c r="AN12" s="279">
        <f t="shared" si="0"/>
        <v>0</v>
      </c>
      <c r="AO12" s="279">
        <f t="shared" si="0"/>
        <v>0</v>
      </c>
      <c r="AP12" s="279">
        <f t="shared" si="0"/>
        <v>0</v>
      </c>
      <c r="AQ12" s="279">
        <f t="shared" si="0"/>
        <v>0</v>
      </c>
      <c r="AR12" s="279">
        <f t="shared" si="0"/>
        <v>0</v>
      </c>
      <c r="AS12" s="279">
        <f t="shared" si="0"/>
        <v>0</v>
      </c>
      <c r="AT12" s="279">
        <f t="shared" si="0"/>
        <v>0</v>
      </c>
      <c r="AU12" s="280">
        <f t="shared" si="6"/>
        <v>0</v>
      </c>
      <c r="AV12" s="280">
        <f t="shared" si="7"/>
        <v>0</v>
      </c>
      <c r="AW12" s="280">
        <f t="shared" si="1"/>
        <v>0</v>
      </c>
      <c r="AX12" s="280">
        <f t="shared" si="1"/>
        <v>0</v>
      </c>
      <c r="AY12" s="280">
        <f t="shared" si="1"/>
        <v>0</v>
      </c>
      <c r="AZ12" s="280">
        <f t="shared" si="8"/>
        <v>0</v>
      </c>
      <c r="BA12" s="280">
        <f t="shared" si="2"/>
        <v>0</v>
      </c>
      <c r="BB12" s="280">
        <f t="shared" si="2"/>
        <v>0</v>
      </c>
      <c r="BC12" s="280">
        <f t="shared" si="2"/>
        <v>0</v>
      </c>
      <c r="BD12" s="280">
        <f t="shared" si="2"/>
        <v>0</v>
      </c>
      <c r="BE12" s="280">
        <f t="shared" si="2"/>
        <v>0</v>
      </c>
      <c r="BF12" s="280">
        <f t="shared" si="2"/>
        <v>0</v>
      </c>
      <c r="BG12" s="280">
        <f t="shared" si="2"/>
        <v>0</v>
      </c>
      <c r="BH12" s="280">
        <f t="shared" si="2"/>
        <v>0</v>
      </c>
      <c r="BI12" s="280">
        <f t="shared" si="2"/>
        <v>0</v>
      </c>
      <c r="BJ12" s="280">
        <f t="shared" si="2"/>
        <v>0</v>
      </c>
      <c r="BK12" s="280">
        <f t="shared" si="2"/>
        <v>0</v>
      </c>
      <c r="BL12" s="279">
        <f t="shared" si="9"/>
        <v>0</v>
      </c>
    </row>
    <row r="13" spans="1:67" x14ac:dyDescent="0.25">
      <c r="A13" s="268" t="s">
        <v>158</v>
      </c>
      <c r="B13" s="175">
        <v>0</v>
      </c>
      <c r="C13" s="175">
        <v>0</v>
      </c>
      <c r="D13" s="272">
        <v>1406997.45</v>
      </c>
      <c r="E13" s="272">
        <v>1406997.45</v>
      </c>
      <c r="F13" s="272">
        <v>1406997.45</v>
      </c>
      <c r="G13" s="272">
        <v>1406997.45</v>
      </c>
      <c r="H13" s="272">
        <v>1406997.45</v>
      </c>
      <c r="I13" s="272">
        <v>1406997.45</v>
      </c>
      <c r="J13" s="272">
        <v>1406997.45</v>
      </c>
      <c r="K13" s="272">
        <v>1406997.45</v>
      </c>
      <c r="L13" s="272">
        <v>1406997.45</v>
      </c>
      <c r="M13" s="272">
        <v>1406997.45</v>
      </c>
      <c r="N13" s="272">
        <v>1406997.45</v>
      </c>
      <c r="O13" s="272">
        <v>1406997.45</v>
      </c>
      <c r="P13" s="272">
        <f t="shared" si="3"/>
        <v>16883969.399999995</v>
      </c>
      <c r="Q13" s="272">
        <v>1406997.45</v>
      </c>
      <c r="R13" s="272">
        <v>1406997.45</v>
      </c>
      <c r="S13" s="272">
        <v>1406997.45</v>
      </c>
      <c r="T13" s="272">
        <v>1406997.45</v>
      </c>
      <c r="U13" s="272">
        <v>1406997.45</v>
      </c>
      <c r="V13" s="272">
        <v>1406997.45</v>
      </c>
      <c r="W13" s="272">
        <v>1406997.45</v>
      </c>
      <c r="X13" s="272">
        <v>1406997.45</v>
      </c>
      <c r="Y13" s="272">
        <v>1406997.45</v>
      </c>
      <c r="Z13" s="272">
        <v>1406997.45</v>
      </c>
      <c r="AA13" s="272">
        <v>1406997.45</v>
      </c>
      <c r="AB13" s="272">
        <v>1406997.45</v>
      </c>
      <c r="AC13" s="272">
        <v>1406997.45</v>
      </c>
      <c r="AD13" s="272">
        <v>1406997.45</v>
      </c>
      <c r="AE13" s="272">
        <v>1406997.45</v>
      </c>
      <c r="AF13" s="272">
        <v>1406997.45</v>
      </c>
      <c r="AG13" s="170">
        <f t="shared" si="4"/>
        <v>16883969.399999995</v>
      </c>
      <c r="AH13" s="170"/>
      <c r="AI13" s="279">
        <f t="shared" si="5"/>
        <v>0</v>
      </c>
      <c r="AJ13" s="279">
        <f t="shared" si="0"/>
        <v>0</v>
      </c>
      <c r="AK13" s="279">
        <f t="shared" si="0"/>
        <v>0</v>
      </c>
      <c r="AL13" s="279">
        <f t="shared" si="0"/>
        <v>0</v>
      </c>
      <c r="AM13" s="279">
        <f t="shared" si="0"/>
        <v>0</v>
      </c>
      <c r="AN13" s="279">
        <f t="shared" si="0"/>
        <v>0</v>
      </c>
      <c r="AO13" s="279">
        <f t="shared" si="0"/>
        <v>0</v>
      </c>
      <c r="AP13" s="279">
        <f t="shared" si="0"/>
        <v>0</v>
      </c>
      <c r="AQ13" s="279">
        <f t="shared" si="0"/>
        <v>0</v>
      </c>
      <c r="AR13" s="279">
        <f t="shared" si="0"/>
        <v>0</v>
      </c>
      <c r="AS13" s="279">
        <f t="shared" si="0"/>
        <v>0</v>
      </c>
      <c r="AT13" s="279">
        <f t="shared" si="0"/>
        <v>0</v>
      </c>
      <c r="AU13" s="280">
        <f t="shared" si="6"/>
        <v>0</v>
      </c>
      <c r="AV13" s="280">
        <f t="shared" si="7"/>
        <v>0</v>
      </c>
      <c r="AW13" s="280">
        <f t="shared" si="1"/>
        <v>0</v>
      </c>
      <c r="AX13" s="280">
        <f t="shared" si="1"/>
        <v>0</v>
      </c>
      <c r="AY13" s="280">
        <f t="shared" si="1"/>
        <v>0</v>
      </c>
      <c r="AZ13" s="280">
        <f t="shared" si="8"/>
        <v>0</v>
      </c>
      <c r="BA13" s="280">
        <f t="shared" si="2"/>
        <v>0</v>
      </c>
      <c r="BB13" s="280">
        <f t="shared" si="2"/>
        <v>0</v>
      </c>
      <c r="BC13" s="280">
        <f t="shared" si="2"/>
        <v>0</v>
      </c>
      <c r="BD13" s="280">
        <f t="shared" si="2"/>
        <v>0</v>
      </c>
      <c r="BE13" s="280">
        <f t="shared" si="2"/>
        <v>0</v>
      </c>
      <c r="BF13" s="280">
        <f t="shared" si="2"/>
        <v>0</v>
      </c>
      <c r="BG13" s="280">
        <f t="shared" si="2"/>
        <v>0</v>
      </c>
      <c r="BH13" s="280">
        <f t="shared" si="2"/>
        <v>0</v>
      </c>
      <c r="BI13" s="280">
        <f t="shared" si="2"/>
        <v>0</v>
      </c>
      <c r="BJ13" s="280">
        <f t="shared" si="2"/>
        <v>0</v>
      </c>
      <c r="BK13" s="280">
        <f t="shared" si="2"/>
        <v>0</v>
      </c>
      <c r="BL13" s="279">
        <f t="shared" si="9"/>
        <v>0</v>
      </c>
      <c r="BN13" s="279">
        <f>BL13</f>
        <v>0</v>
      </c>
    </row>
    <row r="14" spans="1:67" x14ac:dyDescent="0.25">
      <c r="A14" s="268" t="s">
        <v>159</v>
      </c>
      <c r="B14" s="175">
        <v>0</v>
      </c>
      <c r="C14" s="175">
        <v>0</v>
      </c>
      <c r="D14" s="272">
        <v>10173934.91</v>
      </c>
      <c r="E14" s="272">
        <v>10173934.91</v>
      </c>
      <c r="F14" s="272">
        <v>10173934.91</v>
      </c>
      <c r="G14" s="272">
        <v>10173934.91</v>
      </c>
      <c r="H14" s="272">
        <v>10173934.91</v>
      </c>
      <c r="I14" s="272">
        <v>10173934.91</v>
      </c>
      <c r="J14" s="272">
        <v>10224797.51</v>
      </c>
      <c r="K14" s="272">
        <v>10275660.109999999</v>
      </c>
      <c r="L14" s="272">
        <v>10322833.299999999</v>
      </c>
      <c r="M14" s="272">
        <v>10370006.49</v>
      </c>
      <c r="N14" s="272">
        <v>10370006.49</v>
      </c>
      <c r="O14" s="272">
        <v>10370006.49</v>
      </c>
      <c r="P14" s="272">
        <f t="shared" si="3"/>
        <v>122976919.84999998</v>
      </c>
      <c r="Q14" s="272">
        <v>10370006.49</v>
      </c>
      <c r="R14" s="272">
        <v>10370006.49</v>
      </c>
      <c r="S14" s="272">
        <v>10370006.49</v>
      </c>
      <c r="T14" s="272">
        <v>10370006.49</v>
      </c>
      <c r="U14" s="272">
        <v>10370006.49</v>
      </c>
      <c r="V14" s="272">
        <v>10370006.49</v>
      </c>
      <c r="W14" s="272">
        <v>10370006.49</v>
      </c>
      <c r="X14" s="272">
        <v>10370006.49</v>
      </c>
      <c r="Y14" s="272">
        <v>10370006.49</v>
      </c>
      <c r="Z14" s="272">
        <v>10370006.49</v>
      </c>
      <c r="AA14" s="272">
        <v>10370006.49</v>
      </c>
      <c r="AB14" s="272">
        <v>10370006.49</v>
      </c>
      <c r="AC14" s="272">
        <v>10370006.49</v>
      </c>
      <c r="AD14" s="272">
        <v>10370006.49</v>
      </c>
      <c r="AE14" s="272">
        <v>10370006.49</v>
      </c>
      <c r="AF14" s="272">
        <v>10370006.49</v>
      </c>
      <c r="AG14" s="170">
        <f t="shared" si="4"/>
        <v>124440077.87999998</v>
      </c>
      <c r="AH14" s="170"/>
      <c r="AI14" s="279">
        <f t="shared" si="5"/>
        <v>0</v>
      </c>
      <c r="AJ14" s="279">
        <f t="shared" si="0"/>
        <v>0</v>
      </c>
      <c r="AK14" s="279">
        <f t="shared" si="0"/>
        <v>0</v>
      </c>
      <c r="AL14" s="279">
        <f t="shared" si="0"/>
        <v>0</v>
      </c>
      <c r="AM14" s="279">
        <f t="shared" si="0"/>
        <v>0</v>
      </c>
      <c r="AN14" s="279">
        <f t="shared" si="0"/>
        <v>0</v>
      </c>
      <c r="AO14" s="279">
        <f t="shared" si="0"/>
        <v>0</v>
      </c>
      <c r="AP14" s="279">
        <f t="shared" si="0"/>
        <v>0</v>
      </c>
      <c r="AQ14" s="279">
        <f t="shared" si="0"/>
        <v>0</v>
      </c>
      <c r="AR14" s="279">
        <f t="shared" si="0"/>
        <v>0</v>
      </c>
      <c r="AS14" s="279">
        <f t="shared" si="0"/>
        <v>0</v>
      </c>
      <c r="AT14" s="279">
        <f t="shared" si="0"/>
        <v>0</v>
      </c>
      <c r="AU14" s="280">
        <f t="shared" si="6"/>
        <v>0</v>
      </c>
      <c r="AV14" s="280">
        <f t="shared" si="7"/>
        <v>0</v>
      </c>
      <c r="AW14" s="280">
        <f t="shared" si="1"/>
        <v>0</v>
      </c>
      <c r="AX14" s="280">
        <f t="shared" si="1"/>
        <v>0</v>
      </c>
      <c r="AY14" s="280">
        <f t="shared" si="1"/>
        <v>0</v>
      </c>
      <c r="AZ14" s="280">
        <f t="shared" si="8"/>
        <v>0</v>
      </c>
      <c r="BA14" s="280">
        <f t="shared" si="2"/>
        <v>0</v>
      </c>
      <c r="BB14" s="280">
        <f t="shared" si="2"/>
        <v>0</v>
      </c>
      <c r="BC14" s="280">
        <f t="shared" si="2"/>
        <v>0</v>
      </c>
      <c r="BD14" s="280">
        <f t="shared" si="2"/>
        <v>0</v>
      </c>
      <c r="BE14" s="280">
        <f t="shared" si="2"/>
        <v>0</v>
      </c>
      <c r="BF14" s="280">
        <f t="shared" si="2"/>
        <v>0</v>
      </c>
      <c r="BG14" s="280">
        <f t="shared" si="2"/>
        <v>0</v>
      </c>
      <c r="BH14" s="280">
        <f t="shared" si="2"/>
        <v>0</v>
      </c>
      <c r="BI14" s="280">
        <f t="shared" si="2"/>
        <v>0</v>
      </c>
      <c r="BJ14" s="280">
        <f t="shared" si="2"/>
        <v>0</v>
      </c>
      <c r="BK14" s="280">
        <f t="shared" si="2"/>
        <v>0</v>
      </c>
      <c r="BL14" s="279">
        <f t="shared" si="9"/>
        <v>0</v>
      </c>
    </row>
    <row r="15" spans="1:67" x14ac:dyDescent="0.25">
      <c r="A15" s="268" t="s">
        <v>160</v>
      </c>
      <c r="B15" s="175">
        <v>0</v>
      </c>
      <c r="C15" s="175">
        <v>0</v>
      </c>
      <c r="D15" s="272">
        <v>10406297.27</v>
      </c>
      <c r="E15" s="272">
        <v>10406297.27</v>
      </c>
      <c r="F15" s="272">
        <v>10406297.27</v>
      </c>
      <c r="G15" s="272">
        <v>10406297.27</v>
      </c>
      <c r="H15" s="272">
        <v>10406297.27</v>
      </c>
      <c r="I15" s="272">
        <v>10406297.27</v>
      </c>
      <c r="J15" s="272">
        <v>10406297.27</v>
      </c>
      <c r="K15" s="272">
        <v>10406297.27</v>
      </c>
      <c r="L15" s="272">
        <v>10406297.27</v>
      </c>
      <c r="M15" s="272">
        <v>10406297.27</v>
      </c>
      <c r="N15" s="272">
        <v>10406297.27</v>
      </c>
      <c r="O15" s="272">
        <v>10406297.27</v>
      </c>
      <c r="P15" s="272">
        <f t="shared" si="3"/>
        <v>124875567.23999996</v>
      </c>
      <c r="Q15" s="272">
        <v>10406297.27</v>
      </c>
      <c r="R15" s="272">
        <v>10406297.27</v>
      </c>
      <c r="S15" s="272">
        <v>10406297.27</v>
      </c>
      <c r="T15" s="272">
        <v>10406297.27</v>
      </c>
      <c r="U15" s="272">
        <v>10406297.27</v>
      </c>
      <c r="V15" s="272">
        <v>10406297.27</v>
      </c>
      <c r="W15" s="272">
        <v>10406297.27</v>
      </c>
      <c r="X15" s="272">
        <v>10406297.27</v>
      </c>
      <c r="Y15" s="272">
        <v>10406297.27</v>
      </c>
      <c r="Z15" s="272">
        <v>10406297.27</v>
      </c>
      <c r="AA15" s="272">
        <v>10406297.27</v>
      </c>
      <c r="AB15" s="272">
        <v>10406297.27</v>
      </c>
      <c r="AC15" s="272">
        <v>10406297.27</v>
      </c>
      <c r="AD15" s="272">
        <v>10406297.27</v>
      </c>
      <c r="AE15" s="272">
        <v>10406297.27</v>
      </c>
      <c r="AF15" s="272">
        <v>10406297.27</v>
      </c>
      <c r="AG15" s="170">
        <f t="shared" si="4"/>
        <v>124875567.23999996</v>
      </c>
      <c r="AH15" s="170"/>
      <c r="AI15" s="279">
        <f t="shared" si="5"/>
        <v>0</v>
      </c>
      <c r="AJ15" s="279">
        <f t="shared" si="0"/>
        <v>0</v>
      </c>
      <c r="AK15" s="279">
        <f t="shared" si="0"/>
        <v>0</v>
      </c>
      <c r="AL15" s="279">
        <f t="shared" si="0"/>
        <v>0</v>
      </c>
      <c r="AM15" s="279">
        <f t="shared" si="0"/>
        <v>0</v>
      </c>
      <c r="AN15" s="279">
        <f t="shared" si="0"/>
        <v>0</v>
      </c>
      <c r="AO15" s="279">
        <f t="shared" si="0"/>
        <v>0</v>
      </c>
      <c r="AP15" s="279">
        <f t="shared" si="0"/>
        <v>0</v>
      </c>
      <c r="AQ15" s="279">
        <f t="shared" si="0"/>
        <v>0</v>
      </c>
      <c r="AR15" s="279">
        <f t="shared" si="0"/>
        <v>0</v>
      </c>
      <c r="AS15" s="279">
        <f t="shared" si="0"/>
        <v>0</v>
      </c>
      <c r="AT15" s="279">
        <f t="shared" si="0"/>
        <v>0</v>
      </c>
      <c r="AU15" s="280">
        <f t="shared" si="6"/>
        <v>0</v>
      </c>
      <c r="AV15" s="280">
        <f t="shared" si="7"/>
        <v>0</v>
      </c>
      <c r="AW15" s="280">
        <f t="shared" si="1"/>
        <v>0</v>
      </c>
      <c r="AX15" s="280">
        <f t="shared" si="1"/>
        <v>0</v>
      </c>
      <c r="AY15" s="280">
        <f t="shared" si="1"/>
        <v>0</v>
      </c>
      <c r="AZ15" s="280">
        <f t="shared" si="8"/>
        <v>0</v>
      </c>
      <c r="BA15" s="280">
        <f t="shared" si="2"/>
        <v>0</v>
      </c>
      <c r="BB15" s="280">
        <f t="shared" si="2"/>
        <v>0</v>
      </c>
      <c r="BC15" s="280">
        <f t="shared" si="2"/>
        <v>0</v>
      </c>
      <c r="BD15" s="280">
        <f t="shared" si="2"/>
        <v>0</v>
      </c>
      <c r="BE15" s="280">
        <f t="shared" si="2"/>
        <v>0</v>
      </c>
      <c r="BF15" s="280">
        <f t="shared" si="2"/>
        <v>0</v>
      </c>
      <c r="BG15" s="280">
        <f t="shared" si="2"/>
        <v>0</v>
      </c>
      <c r="BH15" s="280">
        <f t="shared" si="2"/>
        <v>0</v>
      </c>
      <c r="BI15" s="280">
        <f t="shared" si="2"/>
        <v>0</v>
      </c>
      <c r="BJ15" s="280">
        <f t="shared" si="2"/>
        <v>0</v>
      </c>
      <c r="BK15" s="280">
        <f t="shared" si="2"/>
        <v>0</v>
      </c>
      <c r="BL15" s="279">
        <f t="shared" si="9"/>
        <v>0</v>
      </c>
      <c r="BN15" s="279">
        <f>BL15</f>
        <v>0</v>
      </c>
    </row>
    <row r="16" spans="1:67" x14ac:dyDescent="0.25">
      <c r="A16" s="268" t="s">
        <v>544</v>
      </c>
      <c r="B16" s="175">
        <v>0</v>
      </c>
      <c r="C16" s="175">
        <v>0</v>
      </c>
      <c r="D16" s="272">
        <v>0</v>
      </c>
      <c r="E16" s="272">
        <v>0</v>
      </c>
      <c r="F16" s="272">
        <v>0</v>
      </c>
      <c r="G16" s="272">
        <v>0</v>
      </c>
      <c r="H16" s="272">
        <v>0</v>
      </c>
      <c r="I16" s="272">
        <v>0</v>
      </c>
      <c r="J16" s="272">
        <v>0</v>
      </c>
      <c r="K16" s="272">
        <v>0</v>
      </c>
      <c r="L16" s="272">
        <v>0</v>
      </c>
      <c r="M16" s="272">
        <v>0</v>
      </c>
      <c r="N16" s="272">
        <v>0</v>
      </c>
      <c r="O16" s="272">
        <v>6470.0150000000003</v>
      </c>
      <c r="P16" s="272">
        <f t="shared" si="3"/>
        <v>6470.0150000000003</v>
      </c>
      <c r="Q16" s="272">
        <v>12940.03</v>
      </c>
      <c r="R16" s="272">
        <v>12940.03</v>
      </c>
      <c r="S16" s="272">
        <v>12940.03</v>
      </c>
      <c r="T16" s="272">
        <v>12940.03</v>
      </c>
      <c r="U16" s="272">
        <v>12940.03</v>
      </c>
      <c r="V16" s="272">
        <v>12940.03</v>
      </c>
      <c r="W16" s="272">
        <v>12940.03</v>
      </c>
      <c r="X16" s="272">
        <v>12940.03</v>
      </c>
      <c r="Y16" s="272">
        <v>12940.03</v>
      </c>
      <c r="Z16" s="272">
        <v>12940.03</v>
      </c>
      <c r="AA16" s="272">
        <v>12940.03</v>
      </c>
      <c r="AB16" s="272">
        <v>12940.03</v>
      </c>
      <c r="AC16" s="272">
        <v>12940.03</v>
      </c>
      <c r="AD16" s="272">
        <v>12940.03</v>
      </c>
      <c r="AE16" s="272">
        <v>12940.03</v>
      </c>
      <c r="AF16" s="272">
        <v>12940.03</v>
      </c>
      <c r="AG16" s="170">
        <f t="shared" si="4"/>
        <v>155280.36000000002</v>
      </c>
      <c r="AH16" s="170"/>
      <c r="AI16" s="279">
        <f t="shared" si="5"/>
        <v>0</v>
      </c>
      <c r="AJ16" s="279">
        <f t="shared" si="0"/>
        <v>0</v>
      </c>
      <c r="AK16" s="279">
        <f t="shared" si="0"/>
        <v>0</v>
      </c>
      <c r="AL16" s="279">
        <f t="shared" si="0"/>
        <v>0</v>
      </c>
      <c r="AM16" s="279">
        <f t="shared" si="0"/>
        <v>0</v>
      </c>
      <c r="AN16" s="279">
        <f t="shared" si="0"/>
        <v>0</v>
      </c>
      <c r="AO16" s="279">
        <f t="shared" si="0"/>
        <v>0</v>
      </c>
      <c r="AP16" s="279">
        <f t="shared" si="0"/>
        <v>0</v>
      </c>
      <c r="AQ16" s="279">
        <f t="shared" si="0"/>
        <v>0</v>
      </c>
      <c r="AR16" s="279">
        <f t="shared" si="0"/>
        <v>0</v>
      </c>
      <c r="AS16" s="279">
        <f t="shared" si="0"/>
        <v>0</v>
      </c>
      <c r="AT16" s="279">
        <f t="shared" si="0"/>
        <v>0</v>
      </c>
      <c r="AU16" s="280">
        <f t="shared" si="6"/>
        <v>0</v>
      </c>
      <c r="AV16" s="280">
        <f t="shared" si="7"/>
        <v>0</v>
      </c>
      <c r="AW16" s="280">
        <f t="shared" si="1"/>
        <v>0</v>
      </c>
      <c r="AX16" s="280">
        <f t="shared" si="1"/>
        <v>0</v>
      </c>
      <c r="AY16" s="280">
        <f t="shared" si="1"/>
        <v>0</v>
      </c>
      <c r="AZ16" s="280">
        <f t="shared" si="8"/>
        <v>0</v>
      </c>
      <c r="BA16" s="280">
        <f t="shared" si="2"/>
        <v>0</v>
      </c>
      <c r="BB16" s="280">
        <f t="shared" si="2"/>
        <v>0</v>
      </c>
      <c r="BC16" s="280">
        <f t="shared" si="2"/>
        <v>0</v>
      </c>
      <c r="BD16" s="280">
        <f t="shared" si="2"/>
        <v>0</v>
      </c>
      <c r="BE16" s="280">
        <f t="shared" si="2"/>
        <v>0</v>
      </c>
      <c r="BF16" s="280">
        <f t="shared" si="2"/>
        <v>0</v>
      </c>
      <c r="BG16" s="280">
        <f t="shared" si="2"/>
        <v>0</v>
      </c>
      <c r="BH16" s="280">
        <f t="shared" si="2"/>
        <v>0</v>
      </c>
      <c r="BI16" s="280">
        <f t="shared" si="2"/>
        <v>0</v>
      </c>
      <c r="BJ16" s="280">
        <f t="shared" si="2"/>
        <v>0</v>
      </c>
      <c r="BK16" s="280">
        <f t="shared" si="2"/>
        <v>0</v>
      </c>
      <c r="BL16" s="279">
        <f t="shared" si="9"/>
        <v>0</v>
      </c>
      <c r="BN16" s="279">
        <f>BL16</f>
        <v>0</v>
      </c>
    </row>
    <row r="17" spans="1:66" x14ac:dyDescent="0.25">
      <c r="A17" s="268" t="s">
        <v>161</v>
      </c>
      <c r="B17" s="175">
        <v>0</v>
      </c>
      <c r="C17" s="175">
        <v>0</v>
      </c>
      <c r="D17" s="272">
        <v>30764.37</v>
      </c>
      <c r="E17" s="272">
        <v>30764.37</v>
      </c>
      <c r="F17" s="272">
        <v>30764.37</v>
      </c>
      <c r="G17" s="272">
        <v>30764.37</v>
      </c>
      <c r="H17" s="272">
        <v>30764.37</v>
      </c>
      <c r="I17" s="272">
        <v>30764.37</v>
      </c>
      <c r="J17" s="272">
        <v>30764.37</v>
      </c>
      <c r="K17" s="272">
        <v>30764.37</v>
      </c>
      <c r="L17" s="272">
        <v>30764.37</v>
      </c>
      <c r="M17" s="272">
        <v>30764.37</v>
      </c>
      <c r="N17" s="272">
        <v>30764.37</v>
      </c>
      <c r="O17" s="272">
        <v>30764.37</v>
      </c>
      <c r="P17" s="272">
        <f t="shared" si="3"/>
        <v>369172.44</v>
      </c>
      <c r="Q17" s="272">
        <v>30764.37</v>
      </c>
      <c r="R17" s="272">
        <v>30764.37</v>
      </c>
      <c r="S17" s="272">
        <v>30764.37</v>
      </c>
      <c r="T17" s="272">
        <v>30764.37</v>
      </c>
      <c r="U17" s="272">
        <v>30764.37</v>
      </c>
      <c r="V17" s="272">
        <v>30764.37</v>
      </c>
      <c r="W17" s="272">
        <v>30764.37</v>
      </c>
      <c r="X17" s="272">
        <v>30764.37</v>
      </c>
      <c r="Y17" s="272">
        <v>30764.37</v>
      </c>
      <c r="Z17" s="272">
        <v>30764.37</v>
      </c>
      <c r="AA17" s="272">
        <v>30764.37</v>
      </c>
      <c r="AB17" s="272">
        <v>30764.37</v>
      </c>
      <c r="AC17" s="272">
        <v>30764.37</v>
      </c>
      <c r="AD17" s="272">
        <v>30764.37</v>
      </c>
      <c r="AE17" s="272">
        <v>30764.37</v>
      </c>
      <c r="AF17" s="272">
        <v>30764.37</v>
      </c>
      <c r="AG17" s="170">
        <f t="shared" si="4"/>
        <v>369172.44</v>
      </c>
      <c r="AH17" s="170"/>
      <c r="AI17" s="279">
        <f t="shared" si="5"/>
        <v>0</v>
      </c>
      <c r="AJ17" s="279">
        <f t="shared" si="0"/>
        <v>0</v>
      </c>
      <c r="AK17" s="279">
        <f t="shared" si="0"/>
        <v>0</v>
      </c>
      <c r="AL17" s="279">
        <f t="shared" si="0"/>
        <v>0</v>
      </c>
      <c r="AM17" s="279">
        <f t="shared" si="0"/>
        <v>0</v>
      </c>
      <c r="AN17" s="279">
        <f t="shared" si="0"/>
        <v>0</v>
      </c>
      <c r="AO17" s="279">
        <f t="shared" si="0"/>
        <v>0</v>
      </c>
      <c r="AP17" s="279">
        <f t="shared" si="0"/>
        <v>0</v>
      </c>
      <c r="AQ17" s="279">
        <f t="shared" si="0"/>
        <v>0</v>
      </c>
      <c r="AR17" s="279">
        <f t="shared" si="0"/>
        <v>0</v>
      </c>
      <c r="AS17" s="279">
        <f t="shared" si="0"/>
        <v>0</v>
      </c>
      <c r="AT17" s="279">
        <f t="shared" si="0"/>
        <v>0</v>
      </c>
      <c r="AU17" s="280">
        <f t="shared" si="6"/>
        <v>0</v>
      </c>
      <c r="AV17" s="280">
        <f t="shared" si="7"/>
        <v>0</v>
      </c>
      <c r="AW17" s="280">
        <f t="shared" si="1"/>
        <v>0</v>
      </c>
      <c r="AX17" s="280">
        <f t="shared" si="1"/>
        <v>0</v>
      </c>
      <c r="AY17" s="280">
        <f t="shared" si="1"/>
        <v>0</v>
      </c>
      <c r="AZ17" s="280">
        <f t="shared" si="8"/>
        <v>0</v>
      </c>
      <c r="BA17" s="280">
        <f t="shared" si="2"/>
        <v>0</v>
      </c>
      <c r="BB17" s="280">
        <f t="shared" si="2"/>
        <v>0</v>
      </c>
      <c r="BC17" s="280">
        <f t="shared" si="2"/>
        <v>0</v>
      </c>
      <c r="BD17" s="280">
        <f t="shared" si="2"/>
        <v>0</v>
      </c>
      <c r="BE17" s="280">
        <f t="shared" si="2"/>
        <v>0</v>
      </c>
      <c r="BF17" s="280">
        <f t="shared" si="2"/>
        <v>0</v>
      </c>
      <c r="BG17" s="280">
        <f t="shared" si="2"/>
        <v>0</v>
      </c>
      <c r="BH17" s="280">
        <f t="shared" si="2"/>
        <v>0</v>
      </c>
      <c r="BI17" s="280">
        <f t="shared" si="2"/>
        <v>0</v>
      </c>
      <c r="BJ17" s="280">
        <f t="shared" si="2"/>
        <v>0</v>
      </c>
      <c r="BK17" s="280">
        <f t="shared" si="2"/>
        <v>0</v>
      </c>
      <c r="BL17" s="279">
        <f t="shared" si="9"/>
        <v>0</v>
      </c>
    </row>
    <row r="18" spans="1:66" x14ac:dyDescent="0.25">
      <c r="A18" s="268" t="s">
        <v>162</v>
      </c>
      <c r="B18" s="175">
        <v>0</v>
      </c>
      <c r="C18" s="175">
        <v>0</v>
      </c>
      <c r="D18" s="272">
        <v>38438.050000000003</v>
      </c>
      <c r="E18" s="272">
        <v>38438.050000000003</v>
      </c>
      <c r="F18" s="272">
        <v>38438.050000000003</v>
      </c>
      <c r="G18" s="272">
        <v>38438.050000000003</v>
      </c>
      <c r="H18" s="272">
        <v>38438.050000000003</v>
      </c>
      <c r="I18" s="272">
        <v>38438.050000000003</v>
      </c>
      <c r="J18" s="272">
        <v>38438.050000000003</v>
      </c>
      <c r="K18" s="272">
        <v>38438.050000000003</v>
      </c>
      <c r="L18" s="272">
        <v>38438.050000000003</v>
      </c>
      <c r="M18" s="272">
        <v>38438.050000000003</v>
      </c>
      <c r="N18" s="272">
        <v>38438.050000000003</v>
      </c>
      <c r="O18" s="272">
        <v>38438.050000000003</v>
      </c>
      <c r="P18" s="272">
        <f t="shared" si="3"/>
        <v>461256.59999999992</v>
      </c>
      <c r="Q18" s="272">
        <v>38438.050000000003</v>
      </c>
      <c r="R18" s="272">
        <v>38438.050000000003</v>
      </c>
      <c r="S18" s="272">
        <v>38438.050000000003</v>
      </c>
      <c r="T18" s="272">
        <v>38438.050000000003</v>
      </c>
      <c r="U18" s="272">
        <v>38438.050000000003</v>
      </c>
      <c r="V18" s="272">
        <v>38438.050000000003</v>
      </c>
      <c r="W18" s="272">
        <v>38438.050000000003</v>
      </c>
      <c r="X18" s="272">
        <v>38438.050000000003</v>
      </c>
      <c r="Y18" s="272">
        <v>38438.050000000003</v>
      </c>
      <c r="Z18" s="272">
        <v>38438.050000000003</v>
      </c>
      <c r="AA18" s="272">
        <v>38438.050000000003</v>
      </c>
      <c r="AB18" s="272">
        <v>38438.050000000003</v>
      </c>
      <c r="AC18" s="272">
        <v>38438.050000000003</v>
      </c>
      <c r="AD18" s="272">
        <v>38438.050000000003</v>
      </c>
      <c r="AE18" s="272">
        <v>38438.050000000003</v>
      </c>
      <c r="AF18" s="272">
        <v>38438.050000000003</v>
      </c>
      <c r="AG18" s="170">
        <f t="shared" si="4"/>
        <v>461256.59999999992</v>
      </c>
      <c r="AH18" s="170"/>
      <c r="AI18" s="279">
        <f t="shared" si="5"/>
        <v>0</v>
      </c>
      <c r="AJ18" s="279">
        <f t="shared" si="0"/>
        <v>0</v>
      </c>
      <c r="AK18" s="279">
        <f t="shared" si="0"/>
        <v>0</v>
      </c>
      <c r="AL18" s="279">
        <f t="shared" si="0"/>
        <v>0</v>
      </c>
      <c r="AM18" s="279">
        <f t="shared" si="0"/>
        <v>0</v>
      </c>
      <c r="AN18" s="279">
        <f t="shared" si="0"/>
        <v>0</v>
      </c>
      <c r="AO18" s="279">
        <f t="shared" si="0"/>
        <v>0</v>
      </c>
      <c r="AP18" s="279">
        <f t="shared" si="0"/>
        <v>0</v>
      </c>
      <c r="AQ18" s="279">
        <f t="shared" si="0"/>
        <v>0</v>
      </c>
      <c r="AR18" s="279">
        <f t="shared" si="0"/>
        <v>0</v>
      </c>
      <c r="AS18" s="279">
        <f t="shared" si="0"/>
        <v>0</v>
      </c>
      <c r="AT18" s="279">
        <f t="shared" si="0"/>
        <v>0</v>
      </c>
      <c r="AU18" s="280">
        <f t="shared" si="6"/>
        <v>0</v>
      </c>
      <c r="AV18" s="280">
        <f t="shared" si="7"/>
        <v>0</v>
      </c>
      <c r="AW18" s="280">
        <f t="shared" si="1"/>
        <v>0</v>
      </c>
      <c r="AX18" s="280">
        <f t="shared" si="1"/>
        <v>0</v>
      </c>
      <c r="AY18" s="280">
        <f t="shared" si="1"/>
        <v>0</v>
      </c>
      <c r="AZ18" s="280">
        <f t="shared" si="8"/>
        <v>0</v>
      </c>
      <c r="BA18" s="280">
        <f t="shared" si="2"/>
        <v>0</v>
      </c>
      <c r="BB18" s="280">
        <f t="shared" si="2"/>
        <v>0</v>
      </c>
      <c r="BC18" s="280">
        <f t="shared" si="2"/>
        <v>0</v>
      </c>
      <c r="BD18" s="280">
        <f t="shared" si="2"/>
        <v>0</v>
      </c>
      <c r="BE18" s="280">
        <f t="shared" si="2"/>
        <v>0</v>
      </c>
      <c r="BF18" s="280">
        <f t="shared" si="2"/>
        <v>0</v>
      </c>
      <c r="BG18" s="280">
        <f t="shared" si="2"/>
        <v>0</v>
      </c>
      <c r="BH18" s="280">
        <f t="shared" si="2"/>
        <v>0</v>
      </c>
      <c r="BI18" s="280">
        <f t="shared" si="2"/>
        <v>0</v>
      </c>
      <c r="BJ18" s="280">
        <f t="shared" si="2"/>
        <v>0</v>
      </c>
      <c r="BK18" s="280">
        <f t="shared" si="2"/>
        <v>0</v>
      </c>
      <c r="BL18" s="279">
        <f t="shared" si="9"/>
        <v>0</v>
      </c>
    </row>
    <row r="19" spans="1:66" x14ac:dyDescent="0.25">
      <c r="A19" s="268" t="s">
        <v>163</v>
      </c>
      <c r="B19" s="175">
        <v>0</v>
      </c>
      <c r="C19" s="175">
        <v>0</v>
      </c>
      <c r="D19" s="272">
        <v>9165.64</v>
      </c>
      <c r="E19" s="272">
        <v>9165.64</v>
      </c>
      <c r="F19" s="272">
        <v>9165.64</v>
      </c>
      <c r="G19" s="272">
        <v>9165.64</v>
      </c>
      <c r="H19" s="272">
        <v>9165.64</v>
      </c>
      <c r="I19" s="272">
        <v>9165.64</v>
      </c>
      <c r="J19" s="272">
        <v>9165.64</v>
      </c>
      <c r="K19" s="272">
        <v>9165.64</v>
      </c>
      <c r="L19" s="272">
        <v>9165.64</v>
      </c>
      <c r="M19" s="272">
        <v>9165.64</v>
      </c>
      <c r="N19" s="272">
        <v>9165.64</v>
      </c>
      <c r="O19" s="272">
        <v>9165.64</v>
      </c>
      <c r="P19" s="272">
        <f t="shared" si="3"/>
        <v>109987.68</v>
      </c>
      <c r="Q19" s="272">
        <v>9165.64</v>
      </c>
      <c r="R19" s="272">
        <v>9165.64</v>
      </c>
      <c r="S19" s="272">
        <v>9165.64</v>
      </c>
      <c r="T19" s="272">
        <v>9165.64</v>
      </c>
      <c r="U19" s="272">
        <v>9165.64</v>
      </c>
      <c r="V19" s="272">
        <v>9165.64</v>
      </c>
      <c r="W19" s="272">
        <v>9165.64</v>
      </c>
      <c r="X19" s="272">
        <v>9165.64</v>
      </c>
      <c r="Y19" s="272">
        <v>9165.64</v>
      </c>
      <c r="Z19" s="272">
        <v>9165.64</v>
      </c>
      <c r="AA19" s="272">
        <v>9165.64</v>
      </c>
      <c r="AB19" s="272">
        <v>9165.64</v>
      </c>
      <c r="AC19" s="272">
        <v>9165.64</v>
      </c>
      <c r="AD19" s="272">
        <v>9165.64</v>
      </c>
      <c r="AE19" s="272">
        <v>9165.64</v>
      </c>
      <c r="AF19" s="272">
        <v>9165.64</v>
      </c>
      <c r="AG19" s="170">
        <f t="shared" si="4"/>
        <v>109987.68</v>
      </c>
      <c r="AH19" s="170"/>
      <c r="AI19" s="279">
        <f t="shared" si="5"/>
        <v>0</v>
      </c>
      <c r="AJ19" s="279">
        <f t="shared" si="0"/>
        <v>0</v>
      </c>
      <c r="AK19" s="279">
        <f t="shared" si="0"/>
        <v>0</v>
      </c>
      <c r="AL19" s="279">
        <f t="shared" si="0"/>
        <v>0</v>
      </c>
      <c r="AM19" s="279">
        <f t="shared" si="0"/>
        <v>0</v>
      </c>
      <c r="AN19" s="279">
        <f t="shared" si="0"/>
        <v>0</v>
      </c>
      <c r="AO19" s="279">
        <f t="shared" si="0"/>
        <v>0</v>
      </c>
      <c r="AP19" s="279">
        <f t="shared" si="0"/>
        <v>0</v>
      </c>
      <c r="AQ19" s="279">
        <f t="shared" si="0"/>
        <v>0</v>
      </c>
      <c r="AR19" s="279">
        <f t="shared" si="0"/>
        <v>0</v>
      </c>
      <c r="AS19" s="279">
        <f t="shared" si="0"/>
        <v>0</v>
      </c>
      <c r="AT19" s="279">
        <f t="shared" si="0"/>
        <v>0</v>
      </c>
      <c r="AU19" s="280">
        <f t="shared" si="6"/>
        <v>0</v>
      </c>
      <c r="AV19" s="280">
        <f t="shared" si="7"/>
        <v>0</v>
      </c>
      <c r="AW19" s="280">
        <f t="shared" si="1"/>
        <v>0</v>
      </c>
      <c r="AX19" s="280">
        <f t="shared" si="1"/>
        <v>0</v>
      </c>
      <c r="AY19" s="280">
        <f t="shared" si="1"/>
        <v>0</v>
      </c>
      <c r="AZ19" s="280">
        <f t="shared" si="8"/>
        <v>0</v>
      </c>
      <c r="BA19" s="280">
        <f t="shared" si="2"/>
        <v>0</v>
      </c>
      <c r="BB19" s="280">
        <f t="shared" si="2"/>
        <v>0</v>
      </c>
      <c r="BC19" s="280">
        <f t="shared" si="2"/>
        <v>0</v>
      </c>
      <c r="BD19" s="280">
        <f t="shared" si="2"/>
        <v>0</v>
      </c>
      <c r="BE19" s="280">
        <f t="shared" si="2"/>
        <v>0</v>
      </c>
      <c r="BF19" s="280">
        <f t="shared" si="2"/>
        <v>0</v>
      </c>
      <c r="BG19" s="280">
        <f t="shared" si="2"/>
        <v>0</v>
      </c>
      <c r="BH19" s="280">
        <f t="shared" si="2"/>
        <v>0</v>
      </c>
      <c r="BI19" s="280">
        <f t="shared" si="2"/>
        <v>0</v>
      </c>
      <c r="BJ19" s="280">
        <f t="shared" si="2"/>
        <v>0</v>
      </c>
      <c r="BK19" s="280">
        <f t="shared" si="2"/>
        <v>0</v>
      </c>
      <c r="BL19" s="279">
        <f t="shared" si="9"/>
        <v>0</v>
      </c>
    </row>
    <row r="20" spans="1:66" x14ac:dyDescent="0.25">
      <c r="A20" s="268" t="s">
        <v>164</v>
      </c>
      <c r="B20" s="175">
        <v>0</v>
      </c>
      <c r="C20" s="175">
        <v>0</v>
      </c>
      <c r="D20" s="272">
        <v>6841.16</v>
      </c>
      <c r="E20" s="272">
        <v>6841.16</v>
      </c>
      <c r="F20" s="272">
        <v>6841.16</v>
      </c>
      <c r="G20" s="272">
        <v>6841.16</v>
      </c>
      <c r="H20" s="272">
        <v>6841.16</v>
      </c>
      <c r="I20" s="272">
        <v>6841.16</v>
      </c>
      <c r="J20" s="272">
        <v>6841.16</v>
      </c>
      <c r="K20" s="272">
        <v>6841.16</v>
      </c>
      <c r="L20" s="272">
        <v>6841.16</v>
      </c>
      <c r="M20" s="272">
        <v>6841.16</v>
      </c>
      <c r="N20" s="272">
        <v>6841.16</v>
      </c>
      <c r="O20" s="272">
        <v>6841.16</v>
      </c>
      <c r="P20" s="272">
        <f t="shared" si="3"/>
        <v>82093.920000000027</v>
      </c>
      <c r="Q20" s="272">
        <v>6841.16</v>
      </c>
      <c r="R20" s="272">
        <v>6841.16</v>
      </c>
      <c r="S20" s="272">
        <v>6841.16</v>
      </c>
      <c r="T20" s="272">
        <v>6841.16</v>
      </c>
      <c r="U20" s="272">
        <v>6841.16</v>
      </c>
      <c r="V20" s="272">
        <v>6841.16</v>
      </c>
      <c r="W20" s="272">
        <v>6841.16</v>
      </c>
      <c r="X20" s="272">
        <v>6841.16</v>
      </c>
      <c r="Y20" s="272">
        <v>6841.16</v>
      </c>
      <c r="Z20" s="272">
        <v>6841.16</v>
      </c>
      <c r="AA20" s="272">
        <v>6841.16</v>
      </c>
      <c r="AB20" s="272">
        <v>6841.16</v>
      </c>
      <c r="AC20" s="272">
        <v>6841.16</v>
      </c>
      <c r="AD20" s="272">
        <v>6841.16</v>
      </c>
      <c r="AE20" s="272">
        <v>6841.16</v>
      </c>
      <c r="AF20" s="272">
        <v>6841.16</v>
      </c>
      <c r="AG20" s="170">
        <f t="shared" si="4"/>
        <v>82093.920000000027</v>
      </c>
      <c r="AH20" s="170"/>
      <c r="AI20" s="279">
        <f t="shared" si="5"/>
        <v>0</v>
      </c>
      <c r="AJ20" s="279">
        <f t="shared" si="0"/>
        <v>0</v>
      </c>
      <c r="AK20" s="279">
        <f t="shared" si="0"/>
        <v>0</v>
      </c>
      <c r="AL20" s="279">
        <f t="shared" si="0"/>
        <v>0</v>
      </c>
      <c r="AM20" s="279">
        <f t="shared" si="0"/>
        <v>0</v>
      </c>
      <c r="AN20" s="279">
        <f t="shared" si="0"/>
        <v>0</v>
      </c>
      <c r="AO20" s="279">
        <f t="shared" si="0"/>
        <v>0</v>
      </c>
      <c r="AP20" s="279">
        <f t="shared" si="0"/>
        <v>0</v>
      </c>
      <c r="AQ20" s="279">
        <f t="shared" si="0"/>
        <v>0</v>
      </c>
      <c r="AR20" s="279">
        <f t="shared" si="0"/>
        <v>0</v>
      </c>
      <c r="AS20" s="279">
        <f t="shared" si="0"/>
        <v>0</v>
      </c>
      <c r="AT20" s="279">
        <f t="shared" si="0"/>
        <v>0</v>
      </c>
      <c r="AU20" s="280">
        <f t="shared" si="6"/>
        <v>0</v>
      </c>
      <c r="AV20" s="280">
        <f t="shared" si="7"/>
        <v>0</v>
      </c>
      <c r="AW20" s="280">
        <f t="shared" si="1"/>
        <v>0</v>
      </c>
      <c r="AX20" s="280">
        <f t="shared" si="1"/>
        <v>0</v>
      </c>
      <c r="AY20" s="280">
        <f t="shared" si="1"/>
        <v>0</v>
      </c>
      <c r="AZ20" s="280">
        <f t="shared" si="8"/>
        <v>0</v>
      </c>
      <c r="BA20" s="280">
        <f t="shared" si="2"/>
        <v>0</v>
      </c>
      <c r="BB20" s="280">
        <f t="shared" si="2"/>
        <v>0</v>
      </c>
      <c r="BC20" s="280">
        <f t="shared" si="2"/>
        <v>0</v>
      </c>
      <c r="BD20" s="280">
        <f t="shared" si="2"/>
        <v>0</v>
      </c>
      <c r="BE20" s="280">
        <f t="shared" si="2"/>
        <v>0</v>
      </c>
      <c r="BF20" s="280">
        <f t="shared" si="2"/>
        <v>0</v>
      </c>
      <c r="BG20" s="280">
        <f t="shared" si="2"/>
        <v>0</v>
      </c>
      <c r="BH20" s="280">
        <f t="shared" si="2"/>
        <v>0</v>
      </c>
      <c r="BI20" s="280">
        <f t="shared" si="2"/>
        <v>0</v>
      </c>
      <c r="BJ20" s="280">
        <f t="shared" si="2"/>
        <v>0</v>
      </c>
      <c r="BK20" s="280">
        <f t="shared" si="2"/>
        <v>0</v>
      </c>
      <c r="BL20" s="279">
        <f t="shared" si="9"/>
        <v>0</v>
      </c>
    </row>
    <row r="21" spans="1:66" x14ac:dyDescent="0.25">
      <c r="A21" s="268" t="s">
        <v>165</v>
      </c>
      <c r="B21" s="175">
        <v>0</v>
      </c>
      <c r="C21" s="175">
        <v>0</v>
      </c>
      <c r="D21" s="272">
        <v>1147820.93</v>
      </c>
      <c r="E21" s="272">
        <v>1147820.93</v>
      </c>
      <c r="F21" s="272">
        <v>1147820.93</v>
      </c>
      <c r="G21" s="272">
        <v>1147820.93</v>
      </c>
      <c r="H21" s="272">
        <v>1147820.93</v>
      </c>
      <c r="I21" s="272">
        <v>1147820.93</v>
      </c>
      <c r="J21" s="272">
        <v>1149455.92</v>
      </c>
      <c r="K21" s="272">
        <v>1175731.0999999999</v>
      </c>
      <c r="L21" s="272">
        <v>1207571.2899999998</v>
      </c>
      <c r="M21" s="272">
        <v>1214771.2899999998</v>
      </c>
      <c r="N21" s="272">
        <v>1214771.2899999998</v>
      </c>
      <c r="O21" s="272">
        <v>1214771.2899999998</v>
      </c>
      <c r="P21" s="272">
        <f t="shared" si="3"/>
        <v>14063997.759999996</v>
      </c>
      <c r="Q21" s="272">
        <v>1214771.2899999998</v>
      </c>
      <c r="R21" s="272">
        <v>1214771.2899999998</v>
      </c>
      <c r="S21" s="272">
        <v>1214771.2899999998</v>
      </c>
      <c r="T21" s="272">
        <v>1214771.2899999998</v>
      </c>
      <c r="U21" s="272">
        <v>1214771.2899999998</v>
      </c>
      <c r="V21" s="272">
        <v>1214771.2899999998</v>
      </c>
      <c r="W21" s="272">
        <v>1214771.2899999998</v>
      </c>
      <c r="X21" s="272">
        <v>1214771.2899999998</v>
      </c>
      <c r="Y21" s="272">
        <v>1214771.2899999998</v>
      </c>
      <c r="Z21" s="272">
        <v>1214771.2899999998</v>
      </c>
      <c r="AA21" s="272">
        <v>1214771.2899999998</v>
      </c>
      <c r="AB21" s="272">
        <v>1214771.2899999998</v>
      </c>
      <c r="AC21" s="272">
        <v>1214771.2899999998</v>
      </c>
      <c r="AD21" s="272">
        <v>1214771.2899999998</v>
      </c>
      <c r="AE21" s="272">
        <v>1214771.2899999998</v>
      </c>
      <c r="AF21" s="272">
        <v>1214771.2899999998</v>
      </c>
      <c r="AG21" s="170">
        <f t="shared" si="4"/>
        <v>14577255.479999995</v>
      </c>
      <c r="AH21" s="170"/>
      <c r="AI21" s="279">
        <f t="shared" si="5"/>
        <v>0</v>
      </c>
      <c r="AJ21" s="279">
        <f t="shared" si="5"/>
        <v>0</v>
      </c>
      <c r="AK21" s="279">
        <f t="shared" si="5"/>
        <v>0</v>
      </c>
      <c r="AL21" s="279">
        <f t="shared" si="5"/>
        <v>0</v>
      </c>
      <c r="AM21" s="279">
        <f t="shared" si="5"/>
        <v>0</v>
      </c>
      <c r="AN21" s="279">
        <f t="shared" si="5"/>
        <v>0</v>
      </c>
      <c r="AO21" s="279">
        <f t="shared" si="5"/>
        <v>0</v>
      </c>
      <c r="AP21" s="279">
        <f t="shared" si="5"/>
        <v>0</v>
      </c>
      <c r="AQ21" s="279">
        <f t="shared" si="5"/>
        <v>0</v>
      </c>
      <c r="AR21" s="279">
        <f t="shared" si="5"/>
        <v>0</v>
      </c>
      <c r="AS21" s="279">
        <f t="shared" si="5"/>
        <v>0</v>
      </c>
      <c r="AT21" s="279">
        <f t="shared" si="5"/>
        <v>0</v>
      </c>
      <c r="AU21" s="280">
        <f t="shared" si="6"/>
        <v>0</v>
      </c>
      <c r="AV21" s="280">
        <f t="shared" si="7"/>
        <v>0</v>
      </c>
      <c r="AW21" s="280">
        <f t="shared" si="7"/>
        <v>0</v>
      </c>
      <c r="AX21" s="280">
        <f t="shared" si="7"/>
        <v>0</v>
      </c>
      <c r="AY21" s="280">
        <f t="shared" si="7"/>
        <v>0</v>
      </c>
      <c r="AZ21" s="280">
        <f t="shared" si="8"/>
        <v>0</v>
      </c>
      <c r="BA21" s="280">
        <f t="shared" si="8"/>
        <v>0</v>
      </c>
      <c r="BB21" s="280">
        <f t="shared" si="8"/>
        <v>0</v>
      </c>
      <c r="BC21" s="280">
        <f t="shared" si="8"/>
        <v>0</v>
      </c>
      <c r="BD21" s="280">
        <f t="shared" si="8"/>
        <v>0</v>
      </c>
      <c r="BE21" s="280">
        <f t="shared" si="8"/>
        <v>0</v>
      </c>
      <c r="BF21" s="280">
        <f t="shared" si="8"/>
        <v>0</v>
      </c>
      <c r="BG21" s="280">
        <f t="shared" si="8"/>
        <v>0</v>
      </c>
      <c r="BH21" s="280">
        <f t="shared" si="8"/>
        <v>0</v>
      </c>
      <c r="BI21" s="280">
        <f t="shared" si="8"/>
        <v>0</v>
      </c>
      <c r="BJ21" s="280">
        <f t="shared" si="8"/>
        <v>0</v>
      </c>
      <c r="BK21" s="280">
        <f t="shared" si="8"/>
        <v>0</v>
      </c>
      <c r="BL21" s="279">
        <f t="shared" si="9"/>
        <v>0</v>
      </c>
      <c r="BN21" s="279">
        <f>BL21</f>
        <v>0</v>
      </c>
    </row>
    <row r="22" spans="1:66" x14ac:dyDescent="0.25">
      <c r="A22" s="268" t="s">
        <v>166</v>
      </c>
      <c r="B22" s="175">
        <v>0</v>
      </c>
      <c r="C22" s="175">
        <v>0</v>
      </c>
      <c r="D22" s="272">
        <v>53141.73</v>
      </c>
      <c r="E22" s="272">
        <v>53141.73</v>
      </c>
      <c r="F22" s="272">
        <v>53141.73</v>
      </c>
      <c r="G22" s="272">
        <v>53141.73</v>
      </c>
      <c r="H22" s="272">
        <v>53141.73</v>
      </c>
      <c r="I22" s="272">
        <v>53141.73</v>
      </c>
      <c r="J22" s="272">
        <v>53141.73</v>
      </c>
      <c r="K22" s="272">
        <v>53141.73</v>
      </c>
      <c r="L22" s="272">
        <v>53141.73</v>
      </c>
      <c r="M22" s="272">
        <v>53141.73</v>
      </c>
      <c r="N22" s="272">
        <v>53141.73</v>
      </c>
      <c r="O22" s="272">
        <v>53141.73</v>
      </c>
      <c r="P22" s="272">
        <f t="shared" si="3"/>
        <v>637700.75999999989</v>
      </c>
      <c r="Q22" s="272">
        <v>53141.73</v>
      </c>
      <c r="R22" s="272">
        <v>53141.73</v>
      </c>
      <c r="S22" s="272">
        <v>53141.73</v>
      </c>
      <c r="T22" s="272">
        <v>53141.73</v>
      </c>
      <c r="U22" s="272">
        <v>53141.73</v>
      </c>
      <c r="V22" s="272">
        <v>53141.73</v>
      </c>
      <c r="W22" s="272">
        <v>53141.73</v>
      </c>
      <c r="X22" s="272">
        <v>53141.73</v>
      </c>
      <c r="Y22" s="272">
        <v>53141.73</v>
      </c>
      <c r="Z22" s="272">
        <v>53141.73</v>
      </c>
      <c r="AA22" s="272">
        <v>53141.73</v>
      </c>
      <c r="AB22" s="272">
        <v>53141.73</v>
      </c>
      <c r="AC22" s="272">
        <v>53141.73</v>
      </c>
      <c r="AD22" s="272">
        <v>53141.73</v>
      </c>
      <c r="AE22" s="272">
        <v>53141.73</v>
      </c>
      <c r="AF22" s="272">
        <v>53141.73</v>
      </c>
      <c r="AG22" s="170">
        <f t="shared" si="4"/>
        <v>637700.75999999989</v>
      </c>
      <c r="AH22" s="170"/>
      <c r="AI22" s="279">
        <f t="shared" si="5"/>
        <v>0</v>
      </c>
      <c r="AJ22" s="279">
        <f t="shared" si="5"/>
        <v>0</v>
      </c>
      <c r="AK22" s="279">
        <f t="shared" si="5"/>
        <v>0</v>
      </c>
      <c r="AL22" s="279">
        <f t="shared" si="5"/>
        <v>0</v>
      </c>
      <c r="AM22" s="279">
        <f t="shared" si="5"/>
        <v>0</v>
      </c>
      <c r="AN22" s="279">
        <f t="shared" si="5"/>
        <v>0</v>
      </c>
      <c r="AO22" s="279">
        <f t="shared" si="5"/>
        <v>0</v>
      </c>
      <c r="AP22" s="279">
        <f t="shared" si="5"/>
        <v>0</v>
      </c>
      <c r="AQ22" s="279">
        <f t="shared" si="5"/>
        <v>0</v>
      </c>
      <c r="AR22" s="279">
        <f t="shared" si="5"/>
        <v>0</v>
      </c>
      <c r="AS22" s="279">
        <f t="shared" si="5"/>
        <v>0</v>
      </c>
      <c r="AT22" s="279">
        <f t="shared" si="5"/>
        <v>0</v>
      </c>
      <c r="AU22" s="280">
        <f t="shared" si="6"/>
        <v>0</v>
      </c>
      <c r="AV22" s="280">
        <f t="shared" si="7"/>
        <v>0</v>
      </c>
      <c r="AW22" s="280">
        <f t="shared" si="7"/>
        <v>0</v>
      </c>
      <c r="AX22" s="280">
        <f t="shared" si="7"/>
        <v>0</v>
      </c>
      <c r="AY22" s="280">
        <f t="shared" si="7"/>
        <v>0</v>
      </c>
      <c r="AZ22" s="280">
        <f t="shared" si="8"/>
        <v>0</v>
      </c>
      <c r="BA22" s="280">
        <f t="shared" si="8"/>
        <v>0</v>
      </c>
      <c r="BB22" s="280">
        <f t="shared" si="8"/>
        <v>0</v>
      </c>
      <c r="BC22" s="280">
        <f t="shared" si="8"/>
        <v>0</v>
      </c>
      <c r="BD22" s="280">
        <f t="shared" si="8"/>
        <v>0</v>
      </c>
      <c r="BE22" s="280">
        <f t="shared" si="8"/>
        <v>0</v>
      </c>
      <c r="BF22" s="280">
        <f t="shared" si="8"/>
        <v>0</v>
      </c>
      <c r="BG22" s="280">
        <f t="shared" si="8"/>
        <v>0</v>
      </c>
      <c r="BH22" s="280">
        <f t="shared" si="8"/>
        <v>0</v>
      </c>
      <c r="BI22" s="280">
        <f t="shared" si="8"/>
        <v>0</v>
      </c>
      <c r="BJ22" s="280">
        <f t="shared" si="8"/>
        <v>0</v>
      </c>
      <c r="BK22" s="280">
        <f t="shared" si="8"/>
        <v>0</v>
      </c>
      <c r="BL22" s="279">
        <f t="shared" si="9"/>
        <v>0</v>
      </c>
    </row>
    <row r="23" spans="1:66" x14ac:dyDescent="0.25">
      <c r="A23" s="268" t="s">
        <v>167</v>
      </c>
      <c r="B23" s="175">
        <v>5.0000000000000001E-4</v>
      </c>
      <c r="C23" s="175">
        <v>4.0000000000000002E-4</v>
      </c>
      <c r="D23" s="272">
        <v>4677142.79</v>
      </c>
      <c r="E23" s="272">
        <v>4677142.79</v>
      </c>
      <c r="F23" s="272">
        <v>4677142.79</v>
      </c>
      <c r="G23" s="272">
        <v>4677142.79</v>
      </c>
      <c r="H23" s="272">
        <v>4677142.79</v>
      </c>
      <c r="I23" s="272">
        <v>4677142.79</v>
      </c>
      <c r="J23" s="272">
        <v>4677142.79</v>
      </c>
      <c r="K23" s="272">
        <v>4677142.79</v>
      </c>
      <c r="L23" s="272">
        <v>4677142.79</v>
      </c>
      <c r="M23" s="272">
        <v>4677142.79</v>
      </c>
      <c r="N23" s="272">
        <v>4677142.79</v>
      </c>
      <c r="O23" s="272">
        <v>4677142.79</v>
      </c>
      <c r="P23" s="272">
        <f t="shared" si="3"/>
        <v>56125713.479999997</v>
      </c>
      <c r="Q23" s="272">
        <v>4677142.79</v>
      </c>
      <c r="R23" s="272">
        <v>4378900.2949999999</v>
      </c>
      <c r="S23" s="272">
        <v>4080657.8</v>
      </c>
      <c r="T23" s="272">
        <v>4080657.8</v>
      </c>
      <c r="U23" s="272">
        <v>4080657.8</v>
      </c>
      <c r="V23" s="272">
        <v>4080657.8</v>
      </c>
      <c r="W23" s="272">
        <v>4080657.8</v>
      </c>
      <c r="X23" s="272">
        <v>4080657.8</v>
      </c>
      <c r="Y23" s="272">
        <v>4080657.8</v>
      </c>
      <c r="Z23" s="272">
        <v>4080657.8</v>
      </c>
      <c r="AA23" s="272">
        <v>4080657.8</v>
      </c>
      <c r="AB23" s="272">
        <v>4080657.8</v>
      </c>
      <c r="AC23" s="272">
        <v>4080657.8</v>
      </c>
      <c r="AD23" s="272">
        <v>4080657.8</v>
      </c>
      <c r="AE23" s="272">
        <v>4080657.8</v>
      </c>
      <c r="AF23" s="272">
        <v>4080657.8</v>
      </c>
      <c r="AG23" s="170">
        <f t="shared" si="4"/>
        <v>48967893.599999994</v>
      </c>
      <c r="AH23" s="170"/>
      <c r="AI23" s="279">
        <f t="shared" si="5"/>
        <v>194.88</v>
      </c>
      <c r="AJ23" s="279">
        <f t="shared" si="5"/>
        <v>194.88</v>
      </c>
      <c r="AK23" s="279">
        <f t="shared" si="5"/>
        <v>194.88</v>
      </c>
      <c r="AL23" s="279">
        <f t="shared" si="5"/>
        <v>194.88</v>
      </c>
      <c r="AM23" s="279">
        <f t="shared" si="5"/>
        <v>194.88</v>
      </c>
      <c r="AN23" s="279">
        <f t="shared" si="5"/>
        <v>194.88</v>
      </c>
      <c r="AO23" s="279">
        <f t="shared" si="5"/>
        <v>194.88</v>
      </c>
      <c r="AP23" s="279">
        <f t="shared" si="5"/>
        <v>194.88</v>
      </c>
      <c r="AQ23" s="279">
        <f t="shared" si="5"/>
        <v>194.88</v>
      </c>
      <c r="AR23" s="279">
        <f t="shared" si="5"/>
        <v>194.88</v>
      </c>
      <c r="AS23" s="279">
        <f t="shared" si="5"/>
        <v>194.88</v>
      </c>
      <c r="AT23" s="279">
        <f t="shared" si="5"/>
        <v>194.88</v>
      </c>
      <c r="AU23" s="280">
        <f t="shared" si="6"/>
        <v>2338.5600000000004</v>
      </c>
      <c r="AV23" s="280">
        <f t="shared" si="7"/>
        <v>194.88</v>
      </c>
      <c r="AW23" s="280">
        <f t="shared" si="7"/>
        <v>182.45</v>
      </c>
      <c r="AX23" s="280">
        <f t="shared" si="7"/>
        <v>170.03</v>
      </c>
      <c r="AY23" s="280">
        <f t="shared" si="7"/>
        <v>170.03</v>
      </c>
      <c r="AZ23" s="280">
        <f t="shared" si="8"/>
        <v>136.02000000000001</v>
      </c>
      <c r="BA23" s="280">
        <f t="shared" si="8"/>
        <v>136.02000000000001</v>
      </c>
      <c r="BB23" s="280">
        <f t="shared" si="8"/>
        <v>136.02000000000001</v>
      </c>
      <c r="BC23" s="280">
        <f t="shared" si="8"/>
        <v>136.02000000000001</v>
      </c>
      <c r="BD23" s="280">
        <f t="shared" si="8"/>
        <v>136.02000000000001</v>
      </c>
      <c r="BE23" s="280">
        <f t="shared" si="8"/>
        <v>136.02000000000001</v>
      </c>
      <c r="BF23" s="280">
        <f t="shared" si="8"/>
        <v>136.02000000000001</v>
      </c>
      <c r="BG23" s="280">
        <f t="shared" si="8"/>
        <v>136.02000000000001</v>
      </c>
      <c r="BH23" s="280">
        <f t="shared" si="8"/>
        <v>136.02000000000001</v>
      </c>
      <c r="BI23" s="280">
        <f t="shared" si="8"/>
        <v>136.02000000000001</v>
      </c>
      <c r="BJ23" s="280">
        <f t="shared" si="8"/>
        <v>136.02000000000001</v>
      </c>
      <c r="BK23" s="280">
        <f t="shared" si="8"/>
        <v>136.02000000000001</v>
      </c>
      <c r="BL23" s="279">
        <f t="shared" si="9"/>
        <v>1632.24</v>
      </c>
    </row>
    <row r="24" spans="1:66" x14ac:dyDescent="0.25">
      <c r="A24" s="268" t="s">
        <v>168</v>
      </c>
      <c r="B24" s="175">
        <v>6.6999999999999994E-3</v>
      </c>
      <c r="C24" s="175">
        <v>6.3E-3</v>
      </c>
      <c r="D24" s="272">
        <v>2309727.39</v>
      </c>
      <c r="E24" s="272">
        <v>2309727.39</v>
      </c>
      <c r="F24" s="272">
        <v>2309727.39</v>
      </c>
      <c r="G24" s="272">
        <v>2309727.39</v>
      </c>
      <c r="H24" s="272">
        <v>2309727.39</v>
      </c>
      <c r="I24" s="272">
        <v>2309727.39</v>
      </c>
      <c r="J24" s="272">
        <v>2309727.39</v>
      </c>
      <c r="K24" s="272">
        <v>2309727.39</v>
      </c>
      <c r="L24" s="272">
        <v>2309727.39</v>
      </c>
      <c r="M24" s="272">
        <v>2309727.39</v>
      </c>
      <c r="N24" s="272">
        <v>2309727.39</v>
      </c>
      <c r="O24" s="272">
        <v>2309727.39</v>
      </c>
      <c r="P24" s="272">
        <f t="shared" si="3"/>
        <v>27716728.680000003</v>
      </c>
      <c r="Q24" s="272">
        <v>2309727.39</v>
      </c>
      <c r="R24" s="272">
        <v>2276050.4450000003</v>
      </c>
      <c r="S24" s="272">
        <v>2242373.5</v>
      </c>
      <c r="T24" s="272">
        <v>2242373.5</v>
      </c>
      <c r="U24" s="272">
        <v>2242373.5</v>
      </c>
      <c r="V24" s="272">
        <v>2242373.5</v>
      </c>
      <c r="W24" s="272">
        <v>2242373.5</v>
      </c>
      <c r="X24" s="272">
        <v>2242373.5</v>
      </c>
      <c r="Y24" s="272">
        <v>2242373.5</v>
      </c>
      <c r="Z24" s="272">
        <v>2242373.5</v>
      </c>
      <c r="AA24" s="272">
        <v>2242373.5</v>
      </c>
      <c r="AB24" s="272">
        <v>2242373.5</v>
      </c>
      <c r="AC24" s="272">
        <v>2242373.5</v>
      </c>
      <c r="AD24" s="272">
        <v>2242373.5</v>
      </c>
      <c r="AE24" s="272">
        <v>2242373.5</v>
      </c>
      <c r="AF24" s="272">
        <v>2242373.5</v>
      </c>
      <c r="AG24" s="170">
        <f t="shared" si="4"/>
        <v>26908482</v>
      </c>
      <c r="AH24" s="170"/>
      <c r="AI24" s="279">
        <f t="shared" si="5"/>
        <v>1289.5999999999999</v>
      </c>
      <c r="AJ24" s="279">
        <f t="shared" si="5"/>
        <v>1289.5999999999999</v>
      </c>
      <c r="AK24" s="279">
        <f t="shared" si="5"/>
        <v>1289.5999999999999</v>
      </c>
      <c r="AL24" s="279">
        <f t="shared" si="5"/>
        <v>1289.5999999999999</v>
      </c>
      <c r="AM24" s="279">
        <f t="shared" si="5"/>
        <v>1289.5999999999999</v>
      </c>
      <c r="AN24" s="279">
        <f t="shared" si="5"/>
        <v>1289.5999999999999</v>
      </c>
      <c r="AO24" s="279">
        <f t="shared" si="5"/>
        <v>1289.5999999999999</v>
      </c>
      <c r="AP24" s="279">
        <f t="shared" si="5"/>
        <v>1289.5999999999999</v>
      </c>
      <c r="AQ24" s="279">
        <f t="shared" si="5"/>
        <v>1289.5999999999999</v>
      </c>
      <c r="AR24" s="279">
        <f t="shared" si="5"/>
        <v>1289.5999999999999</v>
      </c>
      <c r="AS24" s="279">
        <f t="shared" si="5"/>
        <v>1289.5999999999999</v>
      </c>
      <c r="AT24" s="279">
        <f t="shared" si="5"/>
        <v>1289.5999999999999</v>
      </c>
      <c r="AU24" s="280">
        <f t="shared" si="6"/>
        <v>15475.200000000003</v>
      </c>
      <c r="AV24" s="280">
        <f t="shared" si="7"/>
        <v>1289.5999999999999</v>
      </c>
      <c r="AW24" s="280">
        <f t="shared" si="7"/>
        <v>1270.79</v>
      </c>
      <c r="AX24" s="280">
        <f t="shared" si="7"/>
        <v>1251.99</v>
      </c>
      <c r="AY24" s="280">
        <f t="shared" si="7"/>
        <v>1251.99</v>
      </c>
      <c r="AZ24" s="280">
        <f t="shared" si="8"/>
        <v>1177.25</v>
      </c>
      <c r="BA24" s="280">
        <f t="shared" si="8"/>
        <v>1177.25</v>
      </c>
      <c r="BB24" s="280">
        <f t="shared" si="8"/>
        <v>1177.25</v>
      </c>
      <c r="BC24" s="280">
        <f t="shared" si="8"/>
        <v>1177.25</v>
      </c>
      <c r="BD24" s="280">
        <f t="shared" si="8"/>
        <v>1177.25</v>
      </c>
      <c r="BE24" s="280">
        <f t="shared" si="8"/>
        <v>1177.25</v>
      </c>
      <c r="BF24" s="280">
        <f t="shared" si="8"/>
        <v>1177.25</v>
      </c>
      <c r="BG24" s="280">
        <f t="shared" si="8"/>
        <v>1177.25</v>
      </c>
      <c r="BH24" s="280">
        <f t="shared" si="8"/>
        <v>1177.25</v>
      </c>
      <c r="BI24" s="280">
        <f t="shared" si="8"/>
        <v>1177.25</v>
      </c>
      <c r="BJ24" s="280">
        <f t="shared" si="8"/>
        <v>1177.25</v>
      </c>
      <c r="BK24" s="280">
        <f t="shared" si="8"/>
        <v>1177.25</v>
      </c>
      <c r="BL24" s="279">
        <f t="shared" si="9"/>
        <v>14127</v>
      </c>
    </row>
    <row r="25" spans="1:66" x14ac:dyDescent="0.25">
      <c r="A25" s="268" t="s">
        <v>169</v>
      </c>
      <c r="B25" s="175">
        <v>1.8000000000000002E-2</v>
      </c>
      <c r="C25" s="294">
        <v>2.9899999999999999E-2</v>
      </c>
      <c r="D25" s="272">
        <v>23443613.079999998</v>
      </c>
      <c r="E25" s="272">
        <v>23443613.079999998</v>
      </c>
      <c r="F25" s="272">
        <v>23443613.079999998</v>
      </c>
      <c r="G25" s="272">
        <v>23443613.079999998</v>
      </c>
      <c r="H25" s="272">
        <v>23443613.079999998</v>
      </c>
      <c r="I25" s="272">
        <v>23451066.149999999</v>
      </c>
      <c r="J25" s="272">
        <v>23458519.219999999</v>
      </c>
      <c r="K25" s="272">
        <v>23458519.219999999</v>
      </c>
      <c r="L25" s="272">
        <v>23458519.219999999</v>
      </c>
      <c r="M25" s="272">
        <v>23479519.219999999</v>
      </c>
      <c r="N25" s="272">
        <v>23500519.219999999</v>
      </c>
      <c r="O25" s="272">
        <v>23500519.219999999</v>
      </c>
      <c r="P25" s="272">
        <f t="shared" si="3"/>
        <v>281525246.87</v>
      </c>
      <c r="Q25" s="272">
        <v>23500519.219999999</v>
      </c>
      <c r="R25" s="272">
        <v>23500519.219999999</v>
      </c>
      <c r="S25" s="272">
        <v>23500519.219999999</v>
      </c>
      <c r="T25" s="272">
        <v>23500519.219999999</v>
      </c>
      <c r="U25" s="272">
        <v>23537677.309999999</v>
      </c>
      <c r="V25" s="272">
        <v>23574835.399999999</v>
      </c>
      <c r="W25" s="272">
        <v>23574835.399999999</v>
      </c>
      <c r="X25" s="272">
        <v>23574835.399999999</v>
      </c>
      <c r="Y25" s="272">
        <v>23574835.399999999</v>
      </c>
      <c r="Z25" s="272">
        <v>23648455.884999998</v>
      </c>
      <c r="AA25" s="272">
        <v>23722076.369999997</v>
      </c>
      <c r="AB25" s="272">
        <v>23722076.369999997</v>
      </c>
      <c r="AC25" s="272">
        <v>23722076.369999997</v>
      </c>
      <c r="AD25" s="272">
        <v>23722076.369999997</v>
      </c>
      <c r="AE25" s="272">
        <v>23722076.369999997</v>
      </c>
      <c r="AF25" s="272">
        <v>23722076.369999997</v>
      </c>
      <c r="AG25" s="170">
        <f t="shared" si="4"/>
        <v>283817933.01499999</v>
      </c>
      <c r="AH25" s="170"/>
      <c r="AI25" s="279">
        <f t="shared" si="5"/>
        <v>35165.42</v>
      </c>
      <c r="AJ25" s="279">
        <f t="shared" si="5"/>
        <v>35165.42</v>
      </c>
      <c r="AK25" s="279">
        <f t="shared" si="5"/>
        <v>35165.42</v>
      </c>
      <c r="AL25" s="279">
        <f t="shared" si="5"/>
        <v>35165.42</v>
      </c>
      <c r="AM25" s="279">
        <f t="shared" si="5"/>
        <v>35165.42</v>
      </c>
      <c r="AN25" s="279">
        <f t="shared" si="5"/>
        <v>35176.6</v>
      </c>
      <c r="AO25" s="279">
        <f t="shared" si="5"/>
        <v>35187.78</v>
      </c>
      <c r="AP25" s="279">
        <f t="shared" si="5"/>
        <v>35187.78</v>
      </c>
      <c r="AQ25" s="279">
        <f t="shared" si="5"/>
        <v>35187.78</v>
      </c>
      <c r="AR25" s="279">
        <f t="shared" si="5"/>
        <v>35219.279999999999</v>
      </c>
      <c r="AS25" s="279">
        <f t="shared" si="5"/>
        <v>35250.78</v>
      </c>
      <c r="AT25" s="279">
        <f t="shared" si="5"/>
        <v>35250.78</v>
      </c>
      <c r="AU25" s="280">
        <f t="shared" si="6"/>
        <v>422287.88000000012</v>
      </c>
      <c r="AV25" s="280">
        <f t="shared" si="7"/>
        <v>35250.78</v>
      </c>
      <c r="AW25" s="280">
        <f t="shared" si="7"/>
        <v>35250.78</v>
      </c>
      <c r="AX25" s="280">
        <f t="shared" si="7"/>
        <v>35250.78</v>
      </c>
      <c r="AY25" s="280">
        <f t="shared" si="7"/>
        <v>35250.78</v>
      </c>
      <c r="AZ25" s="280">
        <f t="shared" si="8"/>
        <v>58648.05</v>
      </c>
      <c r="BA25" s="280">
        <f t="shared" si="8"/>
        <v>58740.63</v>
      </c>
      <c r="BB25" s="280">
        <f t="shared" si="8"/>
        <v>58740.63</v>
      </c>
      <c r="BC25" s="280">
        <f t="shared" si="8"/>
        <v>58740.63</v>
      </c>
      <c r="BD25" s="280">
        <f t="shared" si="8"/>
        <v>58740.63</v>
      </c>
      <c r="BE25" s="280">
        <f t="shared" si="8"/>
        <v>58924.07</v>
      </c>
      <c r="BF25" s="280">
        <f t="shared" si="8"/>
        <v>59107.51</v>
      </c>
      <c r="BG25" s="280">
        <f t="shared" si="8"/>
        <v>59107.51</v>
      </c>
      <c r="BH25" s="280">
        <f t="shared" si="8"/>
        <v>59107.51</v>
      </c>
      <c r="BI25" s="280">
        <f t="shared" si="8"/>
        <v>59107.51</v>
      </c>
      <c r="BJ25" s="280">
        <f t="shared" si="8"/>
        <v>59107.51</v>
      </c>
      <c r="BK25" s="280">
        <f t="shared" si="8"/>
        <v>59107.51</v>
      </c>
      <c r="BL25" s="279">
        <f t="shared" si="9"/>
        <v>707179.70000000007</v>
      </c>
    </row>
    <row r="26" spans="1:66" x14ac:dyDescent="0.25">
      <c r="A26" s="268" t="s">
        <v>545</v>
      </c>
      <c r="B26" s="175">
        <v>0</v>
      </c>
      <c r="C26" s="294">
        <v>2.9899999999999999E-2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272">
        <v>0</v>
      </c>
      <c r="J26" s="272">
        <v>0</v>
      </c>
      <c r="K26" s="272">
        <v>0</v>
      </c>
      <c r="L26" s="272">
        <v>0</v>
      </c>
      <c r="M26" s="272">
        <v>0</v>
      </c>
      <c r="N26" s="272">
        <v>0</v>
      </c>
      <c r="O26" s="272">
        <v>0</v>
      </c>
      <c r="P26" s="272">
        <f t="shared" si="3"/>
        <v>0</v>
      </c>
      <c r="Q26" s="272">
        <v>0</v>
      </c>
      <c r="R26" s="272">
        <v>0</v>
      </c>
      <c r="S26" s="272">
        <v>0</v>
      </c>
      <c r="T26" s="272">
        <v>0</v>
      </c>
      <c r="U26" s="272">
        <v>0</v>
      </c>
      <c r="V26" s="272">
        <v>0</v>
      </c>
      <c r="W26" s="272">
        <v>0</v>
      </c>
      <c r="X26" s="272">
        <v>0</v>
      </c>
      <c r="Y26" s="272">
        <v>0</v>
      </c>
      <c r="Z26" s="272">
        <v>0</v>
      </c>
      <c r="AA26" s="272">
        <v>0</v>
      </c>
      <c r="AB26" s="272">
        <v>0</v>
      </c>
      <c r="AC26" s="272">
        <v>0</v>
      </c>
      <c r="AD26" s="272">
        <v>0</v>
      </c>
      <c r="AE26" s="272">
        <v>0</v>
      </c>
      <c r="AF26" s="272">
        <v>0</v>
      </c>
      <c r="AG26" s="170">
        <f t="shared" si="4"/>
        <v>0</v>
      </c>
      <c r="AH26" s="170"/>
      <c r="AI26" s="279">
        <f t="shared" si="5"/>
        <v>0</v>
      </c>
      <c r="AJ26" s="279">
        <f t="shared" si="5"/>
        <v>0</v>
      </c>
      <c r="AK26" s="279">
        <f t="shared" si="5"/>
        <v>0</v>
      </c>
      <c r="AL26" s="279">
        <f t="shared" si="5"/>
        <v>0</v>
      </c>
      <c r="AM26" s="279">
        <f t="shared" si="5"/>
        <v>0</v>
      </c>
      <c r="AN26" s="279">
        <f t="shared" si="5"/>
        <v>0</v>
      </c>
      <c r="AO26" s="279">
        <f t="shared" si="5"/>
        <v>0</v>
      </c>
      <c r="AP26" s="279">
        <f t="shared" si="5"/>
        <v>0</v>
      </c>
      <c r="AQ26" s="279">
        <f t="shared" si="5"/>
        <v>0</v>
      </c>
      <c r="AR26" s="279">
        <f t="shared" si="5"/>
        <v>0</v>
      </c>
      <c r="AS26" s="279">
        <f t="shared" si="5"/>
        <v>0</v>
      </c>
      <c r="AT26" s="279">
        <f t="shared" si="5"/>
        <v>0</v>
      </c>
      <c r="AU26" s="280">
        <f t="shared" si="6"/>
        <v>0</v>
      </c>
      <c r="AV26" s="280">
        <f t="shared" si="7"/>
        <v>0</v>
      </c>
      <c r="AW26" s="280">
        <f t="shared" si="7"/>
        <v>0</v>
      </c>
      <c r="AX26" s="280">
        <f t="shared" si="7"/>
        <v>0</v>
      </c>
      <c r="AY26" s="280">
        <f t="shared" si="7"/>
        <v>0</v>
      </c>
      <c r="AZ26" s="280">
        <f t="shared" si="8"/>
        <v>0</v>
      </c>
      <c r="BA26" s="280">
        <f t="shared" si="8"/>
        <v>0</v>
      </c>
      <c r="BB26" s="280">
        <f t="shared" si="8"/>
        <v>0</v>
      </c>
      <c r="BC26" s="280">
        <f t="shared" si="8"/>
        <v>0</v>
      </c>
      <c r="BD26" s="280">
        <f t="shared" si="8"/>
        <v>0</v>
      </c>
      <c r="BE26" s="280">
        <f t="shared" si="8"/>
        <v>0</v>
      </c>
      <c r="BF26" s="280">
        <f t="shared" si="8"/>
        <v>0</v>
      </c>
      <c r="BG26" s="280">
        <f t="shared" si="8"/>
        <v>0</v>
      </c>
      <c r="BH26" s="280">
        <f t="shared" si="8"/>
        <v>0</v>
      </c>
      <c r="BI26" s="280">
        <f t="shared" si="8"/>
        <v>0</v>
      </c>
      <c r="BJ26" s="280">
        <f t="shared" si="8"/>
        <v>0</v>
      </c>
      <c r="BK26" s="280">
        <f t="shared" si="8"/>
        <v>0</v>
      </c>
      <c r="BL26" s="279">
        <f t="shared" si="9"/>
        <v>0</v>
      </c>
      <c r="BN26" s="279">
        <f>BL26</f>
        <v>0</v>
      </c>
    </row>
    <row r="27" spans="1:66" x14ac:dyDescent="0.25">
      <c r="A27" s="268" t="s">
        <v>170</v>
      </c>
      <c r="B27" s="175">
        <v>1.8000000000000002E-2</v>
      </c>
      <c r="C27" s="294">
        <v>2.9899999999999999E-2</v>
      </c>
      <c r="D27" s="272">
        <v>47042.13</v>
      </c>
      <c r="E27" s="272">
        <v>47042.13</v>
      </c>
      <c r="F27" s="272">
        <v>47042.13</v>
      </c>
      <c r="G27" s="272">
        <v>47042.13</v>
      </c>
      <c r="H27" s="272">
        <v>47042.13</v>
      </c>
      <c r="I27" s="272">
        <v>47042.13</v>
      </c>
      <c r="J27" s="272">
        <v>47042.13</v>
      </c>
      <c r="K27" s="272">
        <v>47042.13</v>
      </c>
      <c r="L27" s="272">
        <v>47042.13</v>
      </c>
      <c r="M27" s="272">
        <v>47042.13</v>
      </c>
      <c r="N27" s="272">
        <v>47042.13</v>
      </c>
      <c r="O27" s="272">
        <v>47042.13</v>
      </c>
      <c r="P27" s="272">
        <f t="shared" si="3"/>
        <v>564505.55999999994</v>
      </c>
      <c r="Q27" s="272">
        <v>47042.13</v>
      </c>
      <c r="R27" s="272">
        <v>47042.13</v>
      </c>
      <c r="S27" s="272">
        <v>47042.13</v>
      </c>
      <c r="T27" s="272">
        <v>47042.13</v>
      </c>
      <c r="U27" s="272">
        <v>47042.13</v>
      </c>
      <c r="V27" s="272">
        <v>47042.13</v>
      </c>
      <c r="W27" s="272">
        <v>47042.13</v>
      </c>
      <c r="X27" s="272">
        <v>47042.13</v>
      </c>
      <c r="Y27" s="272">
        <v>47042.13</v>
      </c>
      <c r="Z27" s="272">
        <v>47042.13</v>
      </c>
      <c r="AA27" s="272">
        <v>47042.13</v>
      </c>
      <c r="AB27" s="272">
        <v>47042.13</v>
      </c>
      <c r="AC27" s="272">
        <v>47042.13</v>
      </c>
      <c r="AD27" s="272">
        <v>47042.13</v>
      </c>
      <c r="AE27" s="272">
        <v>47042.13</v>
      </c>
      <c r="AF27" s="272">
        <v>47042.13</v>
      </c>
      <c r="AG27" s="170">
        <f t="shared" si="4"/>
        <v>564505.55999999994</v>
      </c>
      <c r="AH27" s="170"/>
      <c r="AI27" s="279">
        <f t="shared" si="5"/>
        <v>70.56</v>
      </c>
      <c r="AJ27" s="279">
        <f t="shared" si="5"/>
        <v>70.56</v>
      </c>
      <c r="AK27" s="279">
        <f t="shared" si="5"/>
        <v>70.56</v>
      </c>
      <c r="AL27" s="279">
        <f t="shared" si="5"/>
        <v>70.56</v>
      </c>
      <c r="AM27" s="279">
        <f t="shared" si="5"/>
        <v>70.56</v>
      </c>
      <c r="AN27" s="279">
        <f t="shared" si="5"/>
        <v>70.56</v>
      </c>
      <c r="AO27" s="279">
        <f t="shared" si="5"/>
        <v>70.56</v>
      </c>
      <c r="AP27" s="279">
        <f t="shared" si="5"/>
        <v>70.56</v>
      </c>
      <c r="AQ27" s="279">
        <f t="shared" si="5"/>
        <v>70.56</v>
      </c>
      <c r="AR27" s="279">
        <f t="shared" si="5"/>
        <v>70.56</v>
      </c>
      <c r="AS27" s="279">
        <f t="shared" si="5"/>
        <v>70.56</v>
      </c>
      <c r="AT27" s="279">
        <f t="shared" si="5"/>
        <v>70.56</v>
      </c>
      <c r="AU27" s="280">
        <f t="shared" si="6"/>
        <v>846.7199999999998</v>
      </c>
      <c r="AV27" s="280">
        <f t="shared" si="7"/>
        <v>70.56</v>
      </c>
      <c r="AW27" s="280">
        <f t="shared" si="7"/>
        <v>70.56</v>
      </c>
      <c r="AX27" s="280">
        <f t="shared" si="7"/>
        <v>70.56</v>
      </c>
      <c r="AY27" s="280">
        <f t="shared" si="7"/>
        <v>70.56</v>
      </c>
      <c r="AZ27" s="280">
        <f t="shared" si="8"/>
        <v>117.21</v>
      </c>
      <c r="BA27" s="280">
        <f t="shared" si="8"/>
        <v>117.21</v>
      </c>
      <c r="BB27" s="280">
        <f t="shared" si="8"/>
        <v>117.21</v>
      </c>
      <c r="BC27" s="280">
        <f t="shared" si="8"/>
        <v>117.21</v>
      </c>
      <c r="BD27" s="280">
        <f t="shared" si="8"/>
        <v>117.21</v>
      </c>
      <c r="BE27" s="280">
        <f t="shared" si="8"/>
        <v>117.21</v>
      </c>
      <c r="BF27" s="280">
        <f t="shared" si="8"/>
        <v>117.21</v>
      </c>
      <c r="BG27" s="280">
        <f t="shared" si="8"/>
        <v>117.21</v>
      </c>
      <c r="BH27" s="280">
        <f t="shared" si="8"/>
        <v>117.21</v>
      </c>
      <c r="BI27" s="280">
        <f t="shared" si="8"/>
        <v>117.21</v>
      </c>
      <c r="BJ27" s="280">
        <f t="shared" si="8"/>
        <v>117.21</v>
      </c>
      <c r="BK27" s="280">
        <f t="shared" si="8"/>
        <v>117.21</v>
      </c>
      <c r="BL27" s="279">
        <f t="shared" si="9"/>
        <v>1406.5200000000002</v>
      </c>
      <c r="BN27" s="279">
        <f>BL27</f>
        <v>1406.5200000000002</v>
      </c>
    </row>
    <row r="28" spans="1:66" x14ac:dyDescent="0.25">
      <c r="A28" s="268" t="s">
        <v>546</v>
      </c>
      <c r="B28" s="175">
        <v>1.8000000000000002E-2</v>
      </c>
      <c r="C28" s="294">
        <v>2.9899999999999999E-2</v>
      </c>
      <c r="D28" s="272">
        <v>5263749.1200000001</v>
      </c>
      <c r="E28" s="272">
        <v>5263749.1200000001</v>
      </c>
      <c r="F28" s="272">
        <v>5263749.1200000001</v>
      </c>
      <c r="G28" s="272">
        <v>5263749.1200000001</v>
      </c>
      <c r="H28" s="272">
        <v>5263749.1200000001</v>
      </c>
      <c r="I28" s="272">
        <v>5263749.1200000001</v>
      </c>
      <c r="J28" s="272">
        <v>5263749.1200000001</v>
      </c>
      <c r="K28" s="272">
        <v>5263749.1200000001</v>
      </c>
      <c r="L28" s="272">
        <v>5263749.1200000001</v>
      </c>
      <c r="M28" s="272">
        <v>5263749.1200000001</v>
      </c>
      <c r="N28" s="272">
        <v>5263749.1200000001</v>
      </c>
      <c r="O28" s="272">
        <v>5263749.1200000001</v>
      </c>
      <c r="P28" s="272">
        <f t="shared" si="3"/>
        <v>63164989.43999999</v>
      </c>
      <c r="Q28" s="272">
        <v>5263749.1200000001</v>
      </c>
      <c r="R28" s="272">
        <v>5263749.1200000001</v>
      </c>
      <c r="S28" s="272">
        <v>5263749.1200000001</v>
      </c>
      <c r="T28" s="272">
        <v>5263749.1200000001</v>
      </c>
      <c r="U28" s="272">
        <v>5263749.1200000001</v>
      </c>
      <c r="V28" s="272">
        <v>5263749.1200000001</v>
      </c>
      <c r="W28" s="272">
        <v>5263749.1200000001</v>
      </c>
      <c r="X28" s="272">
        <v>5263749.1200000001</v>
      </c>
      <c r="Y28" s="272">
        <v>5263749.1200000001</v>
      </c>
      <c r="Z28" s="272">
        <v>5263749.1200000001</v>
      </c>
      <c r="AA28" s="272">
        <v>5263749.1200000001</v>
      </c>
      <c r="AB28" s="272">
        <v>5263749.1200000001</v>
      </c>
      <c r="AC28" s="272">
        <v>5263749.1200000001</v>
      </c>
      <c r="AD28" s="272">
        <v>5263749.1200000001</v>
      </c>
      <c r="AE28" s="272">
        <v>5263749.1200000001</v>
      </c>
      <c r="AF28" s="272">
        <v>5263749.1200000001</v>
      </c>
      <c r="AG28" s="170">
        <f t="shared" si="4"/>
        <v>63164989.43999999</v>
      </c>
      <c r="AH28" s="170"/>
      <c r="AI28" s="279">
        <f t="shared" si="5"/>
        <v>7895.62</v>
      </c>
      <c r="AJ28" s="279">
        <f t="shared" si="5"/>
        <v>7895.62</v>
      </c>
      <c r="AK28" s="279">
        <f t="shared" si="5"/>
        <v>7895.62</v>
      </c>
      <c r="AL28" s="279">
        <f t="shared" si="5"/>
        <v>7895.62</v>
      </c>
      <c r="AM28" s="279">
        <f t="shared" si="5"/>
        <v>7895.62</v>
      </c>
      <c r="AN28" s="279">
        <f t="shared" si="5"/>
        <v>7895.62</v>
      </c>
      <c r="AO28" s="279">
        <f t="shared" si="5"/>
        <v>7895.62</v>
      </c>
      <c r="AP28" s="279">
        <f t="shared" si="5"/>
        <v>7895.62</v>
      </c>
      <c r="AQ28" s="279">
        <f t="shared" si="5"/>
        <v>7895.62</v>
      </c>
      <c r="AR28" s="279">
        <f t="shared" si="5"/>
        <v>7895.62</v>
      </c>
      <c r="AS28" s="279">
        <f t="shared" si="5"/>
        <v>7895.62</v>
      </c>
      <c r="AT28" s="279">
        <f t="shared" si="5"/>
        <v>7895.62</v>
      </c>
      <c r="AU28" s="280">
        <f t="shared" si="6"/>
        <v>94747.439999999988</v>
      </c>
      <c r="AV28" s="280">
        <f t="shared" si="7"/>
        <v>7895.62</v>
      </c>
      <c r="AW28" s="280">
        <f t="shared" si="7"/>
        <v>7895.62</v>
      </c>
      <c r="AX28" s="280">
        <f t="shared" si="7"/>
        <v>7895.62</v>
      </c>
      <c r="AY28" s="280">
        <f t="shared" si="7"/>
        <v>7895.62</v>
      </c>
      <c r="AZ28" s="280">
        <f t="shared" si="8"/>
        <v>13115.51</v>
      </c>
      <c r="BA28" s="280">
        <f t="shared" si="8"/>
        <v>13115.51</v>
      </c>
      <c r="BB28" s="280">
        <f t="shared" si="8"/>
        <v>13115.51</v>
      </c>
      <c r="BC28" s="280">
        <f t="shared" si="8"/>
        <v>13115.51</v>
      </c>
      <c r="BD28" s="280">
        <f t="shared" si="8"/>
        <v>13115.51</v>
      </c>
      <c r="BE28" s="280">
        <f t="shared" si="8"/>
        <v>13115.51</v>
      </c>
      <c r="BF28" s="280">
        <f t="shared" si="8"/>
        <v>13115.51</v>
      </c>
      <c r="BG28" s="280">
        <f t="shared" si="8"/>
        <v>13115.51</v>
      </c>
      <c r="BH28" s="280">
        <f t="shared" si="8"/>
        <v>13115.51</v>
      </c>
      <c r="BI28" s="280">
        <f t="shared" si="8"/>
        <v>13115.51</v>
      </c>
      <c r="BJ28" s="280">
        <f t="shared" si="8"/>
        <v>13115.51</v>
      </c>
      <c r="BK28" s="280">
        <f t="shared" si="8"/>
        <v>13115.51</v>
      </c>
      <c r="BL28" s="279">
        <f t="shared" si="9"/>
        <v>157386.12</v>
      </c>
      <c r="BN28" s="279">
        <f>BL28</f>
        <v>157386.12</v>
      </c>
    </row>
    <row r="29" spans="1:66" x14ac:dyDescent="0.25">
      <c r="A29" s="268" t="s">
        <v>171</v>
      </c>
      <c r="B29" s="175">
        <v>4.8299999999999996E-2</v>
      </c>
      <c r="C29" s="294">
        <v>4.2999999999999997E-2</v>
      </c>
      <c r="D29" s="272">
        <v>45382543.880000003</v>
      </c>
      <c r="E29" s="272">
        <v>45382543.880000003</v>
      </c>
      <c r="F29" s="272">
        <v>45382543.880000003</v>
      </c>
      <c r="G29" s="272">
        <v>45382543.880000003</v>
      </c>
      <c r="H29" s="272">
        <v>45382543.880000003</v>
      </c>
      <c r="I29" s="272">
        <v>45382543.880000003</v>
      </c>
      <c r="J29" s="272">
        <v>45382543.880000003</v>
      </c>
      <c r="K29" s="272">
        <v>45382543.880000003</v>
      </c>
      <c r="L29" s="272">
        <v>45382543.880000003</v>
      </c>
      <c r="M29" s="272">
        <v>45461543.880000003</v>
      </c>
      <c r="N29" s="272">
        <v>45540543.880000003</v>
      </c>
      <c r="O29" s="272">
        <v>45540543.880000003</v>
      </c>
      <c r="P29" s="272">
        <f t="shared" si="3"/>
        <v>544985526.56000006</v>
      </c>
      <c r="Q29" s="272">
        <v>45540543.880000003</v>
      </c>
      <c r="R29" s="272">
        <v>45540543.880000003</v>
      </c>
      <c r="S29" s="272">
        <v>45540543.880000003</v>
      </c>
      <c r="T29" s="272">
        <v>45540543.880000003</v>
      </c>
      <c r="U29" s="272">
        <v>45540543.880000003</v>
      </c>
      <c r="V29" s="272">
        <v>45540543.880000003</v>
      </c>
      <c r="W29" s="272">
        <v>45540543.880000003</v>
      </c>
      <c r="X29" s="272">
        <v>45540543.880000003</v>
      </c>
      <c r="Y29" s="272">
        <v>45540543.880000003</v>
      </c>
      <c r="Z29" s="272">
        <v>45540543.880000003</v>
      </c>
      <c r="AA29" s="272">
        <v>45540543.880000003</v>
      </c>
      <c r="AB29" s="272">
        <v>45540543.880000003</v>
      </c>
      <c r="AC29" s="272">
        <v>45540543.880000003</v>
      </c>
      <c r="AD29" s="272">
        <v>45540543.880000003</v>
      </c>
      <c r="AE29" s="272">
        <v>45540543.880000003</v>
      </c>
      <c r="AF29" s="272">
        <v>45540543.880000003</v>
      </c>
      <c r="AG29" s="170">
        <f t="shared" si="4"/>
        <v>546486526.56000006</v>
      </c>
      <c r="AH29" s="170"/>
      <c r="AI29" s="279">
        <f t="shared" si="5"/>
        <v>182664.74</v>
      </c>
      <c r="AJ29" s="279">
        <f t="shared" si="5"/>
        <v>182664.74</v>
      </c>
      <c r="AK29" s="279">
        <f t="shared" si="5"/>
        <v>182664.74</v>
      </c>
      <c r="AL29" s="279">
        <f t="shared" si="5"/>
        <v>182664.74</v>
      </c>
      <c r="AM29" s="279">
        <f t="shared" si="5"/>
        <v>182664.74</v>
      </c>
      <c r="AN29" s="279">
        <f t="shared" si="5"/>
        <v>182664.74</v>
      </c>
      <c r="AO29" s="279">
        <f t="shared" si="5"/>
        <v>182664.74</v>
      </c>
      <c r="AP29" s="279">
        <f t="shared" si="5"/>
        <v>182664.74</v>
      </c>
      <c r="AQ29" s="279">
        <f t="shared" si="5"/>
        <v>182664.74</v>
      </c>
      <c r="AR29" s="279">
        <f t="shared" si="5"/>
        <v>182982.71</v>
      </c>
      <c r="AS29" s="279">
        <f t="shared" si="5"/>
        <v>183300.69</v>
      </c>
      <c r="AT29" s="279">
        <f t="shared" si="5"/>
        <v>183300.69</v>
      </c>
      <c r="AU29" s="280">
        <f t="shared" si="6"/>
        <v>2193566.75</v>
      </c>
      <c r="AV29" s="280">
        <f t="shared" si="7"/>
        <v>183300.69</v>
      </c>
      <c r="AW29" s="280">
        <f t="shared" si="7"/>
        <v>183300.69</v>
      </c>
      <c r="AX29" s="280">
        <f t="shared" si="7"/>
        <v>183300.69</v>
      </c>
      <c r="AY29" s="280">
        <f t="shared" si="7"/>
        <v>183300.69</v>
      </c>
      <c r="AZ29" s="280">
        <f t="shared" si="8"/>
        <v>163186.95000000001</v>
      </c>
      <c r="BA29" s="280">
        <f t="shared" si="8"/>
        <v>163186.95000000001</v>
      </c>
      <c r="BB29" s="280">
        <f t="shared" si="8"/>
        <v>163186.95000000001</v>
      </c>
      <c r="BC29" s="280">
        <f t="shared" si="8"/>
        <v>163186.95000000001</v>
      </c>
      <c r="BD29" s="280">
        <f t="shared" si="8"/>
        <v>163186.95000000001</v>
      </c>
      <c r="BE29" s="280">
        <f t="shared" si="8"/>
        <v>163186.95000000001</v>
      </c>
      <c r="BF29" s="280">
        <f t="shared" si="8"/>
        <v>163186.95000000001</v>
      </c>
      <c r="BG29" s="280">
        <f t="shared" si="8"/>
        <v>163186.95000000001</v>
      </c>
      <c r="BH29" s="280">
        <f t="shared" si="8"/>
        <v>163186.95000000001</v>
      </c>
      <c r="BI29" s="280">
        <f t="shared" si="8"/>
        <v>163186.95000000001</v>
      </c>
      <c r="BJ29" s="280">
        <f t="shared" si="8"/>
        <v>163186.95000000001</v>
      </c>
      <c r="BK29" s="280">
        <f t="shared" si="8"/>
        <v>163186.95000000001</v>
      </c>
      <c r="BL29" s="279">
        <f t="shared" si="9"/>
        <v>1958243.3999999997</v>
      </c>
    </row>
    <row r="30" spans="1:66" x14ac:dyDescent="0.25">
      <c r="A30" s="268" t="s">
        <v>547</v>
      </c>
      <c r="B30" s="175">
        <v>0</v>
      </c>
      <c r="C30" s="294">
        <v>4.2999999999999997E-2</v>
      </c>
      <c r="D30" s="272">
        <v>0</v>
      </c>
      <c r="E30" s="272">
        <v>0</v>
      </c>
      <c r="F30" s="272">
        <v>0</v>
      </c>
      <c r="G30" s="272">
        <v>0</v>
      </c>
      <c r="H30" s="272">
        <v>0</v>
      </c>
      <c r="I30" s="272">
        <v>0</v>
      </c>
      <c r="J30" s="272">
        <v>0</v>
      </c>
      <c r="K30" s="272">
        <v>0</v>
      </c>
      <c r="L30" s="272">
        <v>0</v>
      </c>
      <c r="M30" s="272">
        <v>0</v>
      </c>
      <c r="N30" s="272">
        <v>0</v>
      </c>
      <c r="O30" s="272">
        <v>0</v>
      </c>
      <c r="P30" s="272">
        <f t="shared" si="3"/>
        <v>0</v>
      </c>
      <c r="Q30" s="272">
        <v>0</v>
      </c>
      <c r="R30" s="272">
        <v>0</v>
      </c>
      <c r="S30" s="272">
        <v>0</v>
      </c>
      <c r="T30" s="272">
        <v>0</v>
      </c>
      <c r="U30" s="272">
        <v>0</v>
      </c>
      <c r="V30" s="272">
        <v>0</v>
      </c>
      <c r="W30" s="272">
        <v>0</v>
      </c>
      <c r="X30" s="272">
        <v>0</v>
      </c>
      <c r="Y30" s="272">
        <v>0</v>
      </c>
      <c r="Z30" s="272">
        <v>0</v>
      </c>
      <c r="AA30" s="272">
        <v>0</v>
      </c>
      <c r="AB30" s="272">
        <v>0</v>
      </c>
      <c r="AC30" s="272">
        <v>0</v>
      </c>
      <c r="AD30" s="272">
        <v>0</v>
      </c>
      <c r="AE30" s="272">
        <v>0</v>
      </c>
      <c r="AF30" s="272">
        <v>0</v>
      </c>
      <c r="AG30" s="170">
        <f t="shared" si="4"/>
        <v>0</v>
      </c>
      <c r="AH30" s="170"/>
      <c r="AI30" s="279">
        <f t="shared" si="5"/>
        <v>0</v>
      </c>
      <c r="AJ30" s="279">
        <f t="shared" si="5"/>
        <v>0</v>
      </c>
      <c r="AK30" s="279">
        <f t="shared" si="5"/>
        <v>0</v>
      </c>
      <c r="AL30" s="279">
        <f t="shared" si="5"/>
        <v>0</v>
      </c>
      <c r="AM30" s="279">
        <f t="shared" si="5"/>
        <v>0</v>
      </c>
      <c r="AN30" s="279">
        <f t="shared" si="5"/>
        <v>0</v>
      </c>
      <c r="AO30" s="279">
        <f t="shared" si="5"/>
        <v>0</v>
      </c>
      <c r="AP30" s="279">
        <f t="shared" si="5"/>
        <v>0</v>
      </c>
      <c r="AQ30" s="279">
        <f t="shared" si="5"/>
        <v>0</v>
      </c>
      <c r="AR30" s="279">
        <f t="shared" si="5"/>
        <v>0</v>
      </c>
      <c r="AS30" s="279">
        <f t="shared" si="5"/>
        <v>0</v>
      </c>
      <c r="AT30" s="279">
        <f t="shared" si="5"/>
        <v>0</v>
      </c>
      <c r="AU30" s="280">
        <f t="shared" si="6"/>
        <v>0</v>
      </c>
      <c r="AV30" s="280">
        <f t="shared" si="7"/>
        <v>0</v>
      </c>
      <c r="AW30" s="280">
        <f t="shared" si="7"/>
        <v>0</v>
      </c>
      <c r="AX30" s="280">
        <f t="shared" si="7"/>
        <v>0</v>
      </c>
      <c r="AY30" s="280">
        <f t="shared" si="7"/>
        <v>0</v>
      </c>
      <c r="AZ30" s="280">
        <f t="shared" si="8"/>
        <v>0</v>
      </c>
      <c r="BA30" s="280">
        <f t="shared" si="8"/>
        <v>0</v>
      </c>
      <c r="BB30" s="280">
        <f t="shared" si="8"/>
        <v>0</v>
      </c>
      <c r="BC30" s="280">
        <f t="shared" si="8"/>
        <v>0</v>
      </c>
      <c r="BD30" s="280">
        <f t="shared" si="8"/>
        <v>0</v>
      </c>
      <c r="BE30" s="280">
        <f t="shared" si="8"/>
        <v>0</v>
      </c>
      <c r="BF30" s="280">
        <f t="shared" si="8"/>
        <v>0</v>
      </c>
      <c r="BG30" s="280">
        <f t="shared" si="8"/>
        <v>0</v>
      </c>
      <c r="BH30" s="280">
        <f t="shared" si="8"/>
        <v>0</v>
      </c>
      <c r="BI30" s="280">
        <f t="shared" si="8"/>
        <v>0</v>
      </c>
      <c r="BJ30" s="280">
        <f t="shared" si="8"/>
        <v>0</v>
      </c>
      <c r="BK30" s="280">
        <f t="shared" si="8"/>
        <v>0</v>
      </c>
      <c r="BL30" s="279">
        <f t="shared" si="9"/>
        <v>0</v>
      </c>
      <c r="BN30" s="279">
        <f>BL30</f>
        <v>0</v>
      </c>
    </row>
    <row r="31" spans="1:66" x14ac:dyDescent="0.25">
      <c r="A31" s="268" t="s">
        <v>172</v>
      </c>
      <c r="B31" s="175">
        <v>3.1999999999999997E-3</v>
      </c>
      <c r="C31" s="294">
        <v>1.29E-2</v>
      </c>
      <c r="D31" s="272">
        <v>21345248.670000002</v>
      </c>
      <c r="E31" s="272">
        <v>21370074.370000001</v>
      </c>
      <c r="F31" s="272">
        <v>21394900.059999999</v>
      </c>
      <c r="G31" s="272">
        <v>21394900.059999999</v>
      </c>
      <c r="H31" s="272">
        <v>21394900.059999999</v>
      </c>
      <c r="I31" s="272">
        <v>21659358.079999998</v>
      </c>
      <c r="J31" s="272">
        <v>21924316.764999997</v>
      </c>
      <c r="K31" s="272">
        <v>21924817.429999996</v>
      </c>
      <c r="L31" s="272">
        <v>21924817.429999996</v>
      </c>
      <c r="M31" s="272">
        <v>21924817.429999996</v>
      </c>
      <c r="N31" s="272">
        <v>21924817.429999996</v>
      </c>
      <c r="O31" s="272">
        <v>21935451.464999996</v>
      </c>
      <c r="P31" s="272">
        <f t="shared" si="3"/>
        <v>260118419.25000003</v>
      </c>
      <c r="Q31" s="272">
        <v>21946085.499999996</v>
      </c>
      <c r="R31" s="272">
        <v>21946085.499999996</v>
      </c>
      <c r="S31" s="272">
        <v>22128317.139999997</v>
      </c>
      <c r="T31" s="272">
        <v>22509249.334999997</v>
      </c>
      <c r="U31" s="272">
        <v>22707949.889999997</v>
      </c>
      <c r="V31" s="272">
        <v>22707949.889999997</v>
      </c>
      <c r="W31" s="272">
        <v>22707949.889999997</v>
      </c>
      <c r="X31" s="272">
        <v>22925348.569999997</v>
      </c>
      <c r="Y31" s="272">
        <v>23153410.709999997</v>
      </c>
      <c r="Z31" s="272">
        <v>23164074.169999998</v>
      </c>
      <c r="AA31" s="272">
        <v>23164074.169999998</v>
      </c>
      <c r="AB31" s="272">
        <v>23164074.169999998</v>
      </c>
      <c r="AC31" s="272">
        <v>23164074.169999998</v>
      </c>
      <c r="AD31" s="272">
        <v>23164074.169999998</v>
      </c>
      <c r="AE31" s="272">
        <v>23164074.169999998</v>
      </c>
      <c r="AF31" s="272">
        <v>23164074.169999998</v>
      </c>
      <c r="AG31" s="170">
        <f t="shared" si="4"/>
        <v>276351128.13999993</v>
      </c>
      <c r="AH31" s="170"/>
      <c r="AI31" s="279">
        <f t="shared" si="5"/>
        <v>5692.07</v>
      </c>
      <c r="AJ31" s="279">
        <f t="shared" si="5"/>
        <v>5698.69</v>
      </c>
      <c r="AK31" s="279">
        <f t="shared" si="5"/>
        <v>5705.31</v>
      </c>
      <c r="AL31" s="279">
        <f t="shared" si="5"/>
        <v>5705.31</v>
      </c>
      <c r="AM31" s="279">
        <f t="shared" si="5"/>
        <v>5705.31</v>
      </c>
      <c r="AN31" s="279">
        <f t="shared" si="5"/>
        <v>5775.83</v>
      </c>
      <c r="AO31" s="279">
        <f t="shared" si="5"/>
        <v>5846.48</v>
      </c>
      <c r="AP31" s="279">
        <f t="shared" si="5"/>
        <v>5846.62</v>
      </c>
      <c r="AQ31" s="279">
        <f t="shared" si="5"/>
        <v>5846.62</v>
      </c>
      <c r="AR31" s="279">
        <f t="shared" si="5"/>
        <v>5846.62</v>
      </c>
      <c r="AS31" s="279">
        <f t="shared" si="5"/>
        <v>5846.62</v>
      </c>
      <c r="AT31" s="279">
        <f t="shared" si="5"/>
        <v>5849.45</v>
      </c>
      <c r="AU31" s="280">
        <f t="shared" si="6"/>
        <v>69364.930000000008</v>
      </c>
      <c r="AV31" s="280">
        <f t="shared" si="7"/>
        <v>5852.29</v>
      </c>
      <c r="AW31" s="280">
        <f t="shared" si="7"/>
        <v>5852.29</v>
      </c>
      <c r="AX31" s="280">
        <f t="shared" si="7"/>
        <v>5900.88</v>
      </c>
      <c r="AY31" s="280">
        <f t="shared" si="7"/>
        <v>6002.47</v>
      </c>
      <c r="AZ31" s="280">
        <f t="shared" si="8"/>
        <v>24411.05</v>
      </c>
      <c r="BA31" s="280">
        <f t="shared" si="8"/>
        <v>24411.05</v>
      </c>
      <c r="BB31" s="280">
        <f t="shared" si="8"/>
        <v>24411.05</v>
      </c>
      <c r="BC31" s="280">
        <f t="shared" si="8"/>
        <v>24644.75</v>
      </c>
      <c r="BD31" s="280">
        <f t="shared" si="8"/>
        <v>24889.919999999998</v>
      </c>
      <c r="BE31" s="280">
        <f t="shared" si="8"/>
        <v>24901.38</v>
      </c>
      <c r="BF31" s="280">
        <f t="shared" si="8"/>
        <v>24901.38</v>
      </c>
      <c r="BG31" s="280">
        <f t="shared" si="8"/>
        <v>24901.38</v>
      </c>
      <c r="BH31" s="280">
        <f t="shared" si="8"/>
        <v>24901.38</v>
      </c>
      <c r="BI31" s="280">
        <f t="shared" si="8"/>
        <v>24901.38</v>
      </c>
      <c r="BJ31" s="280">
        <f t="shared" si="8"/>
        <v>24901.38</v>
      </c>
      <c r="BK31" s="280">
        <f t="shared" si="8"/>
        <v>24901.38</v>
      </c>
      <c r="BL31" s="279">
        <f t="shared" si="9"/>
        <v>297077.48</v>
      </c>
    </row>
    <row r="32" spans="1:66" x14ac:dyDescent="0.25">
      <c r="A32" s="268" t="s">
        <v>548</v>
      </c>
      <c r="B32" s="175">
        <v>0</v>
      </c>
      <c r="C32" s="294">
        <v>1.29E-2</v>
      </c>
      <c r="D32" s="272">
        <v>0</v>
      </c>
      <c r="E32" s="272">
        <v>0</v>
      </c>
      <c r="F32" s="272">
        <v>0</v>
      </c>
      <c r="G32" s="272">
        <v>0</v>
      </c>
      <c r="H32" s="272">
        <v>0</v>
      </c>
      <c r="I32" s="272">
        <v>0</v>
      </c>
      <c r="J32" s="272">
        <v>0</v>
      </c>
      <c r="K32" s="272">
        <v>0</v>
      </c>
      <c r="L32" s="272">
        <v>0</v>
      </c>
      <c r="M32" s="272">
        <v>0</v>
      </c>
      <c r="N32" s="272">
        <v>0</v>
      </c>
      <c r="O32" s="272">
        <v>0</v>
      </c>
      <c r="P32" s="272">
        <f t="shared" si="3"/>
        <v>0</v>
      </c>
      <c r="Q32" s="272">
        <v>0</v>
      </c>
      <c r="R32" s="272">
        <v>0</v>
      </c>
      <c r="S32" s="272">
        <v>0</v>
      </c>
      <c r="T32" s="272">
        <v>0</v>
      </c>
      <c r="U32" s="272">
        <v>0</v>
      </c>
      <c r="V32" s="272">
        <v>0</v>
      </c>
      <c r="W32" s="272">
        <v>0</v>
      </c>
      <c r="X32" s="272">
        <v>0</v>
      </c>
      <c r="Y32" s="272">
        <v>0</v>
      </c>
      <c r="Z32" s="272">
        <v>0</v>
      </c>
      <c r="AA32" s="272">
        <v>0</v>
      </c>
      <c r="AB32" s="272">
        <v>0</v>
      </c>
      <c r="AC32" s="272">
        <v>0</v>
      </c>
      <c r="AD32" s="272">
        <v>0</v>
      </c>
      <c r="AE32" s="272">
        <v>0</v>
      </c>
      <c r="AF32" s="272">
        <v>0</v>
      </c>
      <c r="AG32" s="170">
        <f t="shared" si="4"/>
        <v>0</v>
      </c>
      <c r="AH32" s="170"/>
      <c r="AI32" s="279">
        <f t="shared" si="5"/>
        <v>0</v>
      </c>
      <c r="AJ32" s="279">
        <f t="shared" si="5"/>
        <v>0</v>
      </c>
      <c r="AK32" s="279">
        <f t="shared" si="5"/>
        <v>0</v>
      </c>
      <c r="AL32" s="279">
        <f t="shared" si="5"/>
        <v>0</v>
      </c>
      <c r="AM32" s="279">
        <f t="shared" si="5"/>
        <v>0</v>
      </c>
      <c r="AN32" s="279">
        <f t="shared" si="5"/>
        <v>0</v>
      </c>
      <c r="AO32" s="279">
        <f t="shared" si="5"/>
        <v>0</v>
      </c>
      <c r="AP32" s="279">
        <f t="shared" si="5"/>
        <v>0</v>
      </c>
      <c r="AQ32" s="279">
        <f t="shared" si="5"/>
        <v>0</v>
      </c>
      <c r="AR32" s="279">
        <f t="shared" si="5"/>
        <v>0</v>
      </c>
      <c r="AS32" s="279">
        <f t="shared" si="5"/>
        <v>0</v>
      </c>
      <c r="AT32" s="279">
        <f t="shared" si="5"/>
        <v>0</v>
      </c>
      <c r="AU32" s="280">
        <f t="shared" si="6"/>
        <v>0</v>
      </c>
      <c r="AV32" s="280">
        <f t="shared" si="7"/>
        <v>0</v>
      </c>
      <c r="AW32" s="280">
        <f t="shared" si="7"/>
        <v>0</v>
      </c>
      <c r="AX32" s="280">
        <f t="shared" si="7"/>
        <v>0</v>
      </c>
      <c r="AY32" s="280">
        <f t="shared" si="7"/>
        <v>0</v>
      </c>
      <c r="AZ32" s="280">
        <f t="shared" si="8"/>
        <v>0</v>
      </c>
      <c r="BA32" s="280">
        <f t="shared" si="8"/>
        <v>0</v>
      </c>
      <c r="BB32" s="280">
        <f t="shared" si="8"/>
        <v>0</v>
      </c>
      <c r="BC32" s="280">
        <f t="shared" si="8"/>
        <v>0</v>
      </c>
      <c r="BD32" s="280">
        <f t="shared" si="8"/>
        <v>0</v>
      </c>
      <c r="BE32" s="280">
        <f t="shared" si="8"/>
        <v>0</v>
      </c>
      <c r="BF32" s="280">
        <f t="shared" si="8"/>
        <v>0</v>
      </c>
      <c r="BG32" s="280">
        <f t="shared" si="8"/>
        <v>0</v>
      </c>
      <c r="BH32" s="280">
        <f t="shared" si="8"/>
        <v>0</v>
      </c>
      <c r="BI32" s="280">
        <f t="shared" si="8"/>
        <v>0</v>
      </c>
      <c r="BJ32" s="280">
        <f t="shared" si="8"/>
        <v>0</v>
      </c>
      <c r="BK32" s="280">
        <f t="shared" si="8"/>
        <v>0</v>
      </c>
      <c r="BL32" s="279">
        <f t="shared" si="9"/>
        <v>0</v>
      </c>
      <c r="BN32" s="279">
        <f>BL32</f>
        <v>0</v>
      </c>
    </row>
    <row r="33" spans="1:66" x14ac:dyDescent="0.25">
      <c r="A33" s="268" t="s">
        <v>173</v>
      </c>
      <c r="B33" s="175">
        <v>1.1599999999999999E-2</v>
      </c>
      <c r="C33" s="294">
        <v>8.6999999999999994E-3</v>
      </c>
      <c r="D33" s="272">
        <v>8397192.1199999992</v>
      </c>
      <c r="E33" s="272">
        <v>8397192.1199999992</v>
      </c>
      <c r="F33" s="272">
        <v>8397192.1199999992</v>
      </c>
      <c r="G33" s="272">
        <v>8397192.1199999992</v>
      </c>
      <c r="H33" s="272">
        <v>8444195.3800000008</v>
      </c>
      <c r="I33" s="272">
        <v>8491198.6400000006</v>
      </c>
      <c r="J33" s="272">
        <v>8491198.6400000006</v>
      </c>
      <c r="K33" s="272">
        <v>8491198.6400000006</v>
      </c>
      <c r="L33" s="272">
        <v>8491198.6400000006</v>
      </c>
      <c r="M33" s="272">
        <v>8491198.6400000006</v>
      </c>
      <c r="N33" s="272">
        <v>8491198.6400000006</v>
      </c>
      <c r="O33" s="272">
        <v>8491198.6400000006</v>
      </c>
      <c r="P33" s="272">
        <f t="shared" si="3"/>
        <v>101471354.34</v>
      </c>
      <c r="Q33" s="272">
        <v>8491198.6400000006</v>
      </c>
      <c r="R33" s="272">
        <v>8491198.6400000006</v>
      </c>
      <c r="S33" s="272">
        <v>8491198.6400000006</v>
      </c>
      <c r="T33" s="272">
        <v>8491198.6400000006</v>
      </c>
      <c r="U33" s="272">
        <v>8491198.6400000006</v>
      </c>
      <c r="V33" s="272">
        <v>8491198.6400000006</v>
      </c>
      <c r="W33" s="272">
        <v>8491198.6400000006</v>
      </c>
      <c r="X33" s="272">
        <v>8491198.6400000006</v>
      </c>
      <c r="Y33" s="272">
        <v>8491198.6400000006</v>
      </c>
      <c r="Z33" s="272">
        <v>8491198.6400000006</v>
      </c>
      <c r="AA33" s="272">
        <v>8491198.6400000006</v>
      </c>
      <c r="AB33" s="272">
        <v>8491198.6400000006</v>
      </c>
      <c r="AC33" s="272">
        <v>8491198.6400000006</v>
      </c>
      <c r="AD33" s="272">
        <v>8491198.6400000006</v>
      </c>
      <c r="AE33" s="272">
        <v>8491198.6400000006</v>
      </c>
      <c r="AF33" s="272">
        <v>8491198.6400000006</v>
      </c>
      <c r="AG33" s="170">
        <f t="shared" si="4"/>
        <v>101894383.68000001</v>
      </c>
      <c r="AH33" s="170"/>
      <c r="AI33" s="279">
        <f t="shared" si="5"/>
        <v>8117.29</v>
      </c>
      <c r="AJ33" s="279">
        <f t="shared" si="5"/>
        <v>8117.29</v>
      </c>
      <c r="AK33" s="279">
        <f t="shared" si="5"/>
        <v>8117.29</v>
      </c>
      <c r="AL33" s="279">
        <f t="shared" si="5"/>
        <v>8117.29</v>
      </c>
      <c r="AM33" s="279">
        <f t="shared" si="5"/>
        <v>8162.72</v>
      </c>
      <c r="AN33" s="279">
        <f t="shared" si="5"/>
        <v>8208.16</v>
      </c>
      <c r="AO33" s="279">
        <f t="shared" si="5"/>
        <v>8208.16</v>
      </c>
      <c r="AP33" s="279">
        <f t="shared" si="5"/>
        <v>8208.16</v>
      </c>
      <c r="AQ33" s="279">
        <f t="shared" si="5"/>
        <v>8208.16</v>
      </c>
      <c r="AR33" s="279">
        <f t="shared" si="5"/>
        <v>8208.16</v>
      </c>
      <c r="AS33" s="279">
        <f t="shared" si="5"/>
        <v>8208.16</v>
      </c>
      <c r="AT33" s="279">
        <f t="shared" si="5"/>
        <v>8208.16</v>
      </c>
      <c r="AU33" s="280">
        <f t="shared" si="6"/>
        <v>98089.000000000015</v>
      </c>
      <c r="AV33" s="280">
        <f t="shared" si="7"/>
        <v>8208.16</v>
      </c>
      <c r="AW33" s="280">
        <f t="shared" si="7"/>
        <v>8208.16</v>
      </c>
      <c r="AX33" s="280">
        <f t="shared" si="7"/>
        <v>8208.16</v>
      </c>
      <c r="AY33" s="280">
        <f t="shared" si="7"/>
        <v>8208.16</v>
      </c>
      <c r="AZ33" s="280">
        <f t="shared" si="8"/>
        <v>6156.12</v>
      </c>
      <c r="BA33" s="280">
        <f t="shared" si="8"/>
        <v>6156.12</v>
      </c>
      <c r="BB33" s="280">
        <f t="shared" si="8"/>
        <v>6156.12</v>
      </c>
      <c r="BC33" s="280">
        <f t="shared" si="8"/>
        <v>6156.12</v>
      </c>
      <c r="BD33" s="280">
        <f t="shared" si="8"/>
        <v>6156.12</v>
      </c>
      <c r="BE33" s="280">
        <f t="shared" si="8"/>
        <v>6156.12</v>
      </c>
      <c r="BF33" s="280">
        <f t="shared" si="8"/>
        <v>6156.12</v>
      </c>
      <c r="BG33" s="280">
        <f t="shared" si="8"/>
        <v>6156.12</v>
      </c>
      <c r="BH33" s="280">
        <f t="shared" si="8"/>
        <v>6156.12</v>
      </c>
      <c r="BI33" s="280">
        <f t="shared" si="8"/>
        <v>6156.12</v>
      </c>
      <c r="BJ33" s="280">
        <f t="shared" si="8"/>
        <v>6156.12</v>
      </c>
      <c r="BK33" s="280">
        <f t="shared" si="8"/>
        <v>6156.12</v>
      </c>
      <c r="BL33" s="279">
        <f t="shared" si="9"/>
        <v>73873.440000000002</v>
      </c>
    </row>
    <row r="34" spans="1:66" x14ac:dyDescent="0.25">
      <c r="A34" s="268" t="s">
        <v>174</v>
      </c>
      <c r="B34" s="175">
        <v>8.8000000000000005E-3</v>
      </c>
      <c r="C34" s="294">
        <v>8.8000000000000005E-3</v>
      </c>
      <c r="D34" s="272">
        <v>16653049.6</v>
      </c>
      <c r="E34" s="272">
        <v>16653049.6</v>
      </c>
      <c r="F34" s="272">
        <v>16653049.6</v>
      </c>
      <c r="G34" s="272">
        <v>16653049.6</v>
      </c>
      <c r="H34" s="272">
        <v>16653049.6</v>
      </c>
      <c r="I34" s="272">
        <v>16653049.6</v>
      </c>
      <c r="J34" s="272">
        <v>16653049.6</v>
      </c>
      <c r="K34" s="272">
        <v>16674005.975</v>
      </c>
      <c r="L34" s="272">
        <v>16694962.35</v>
      </c>
      <c r="M34" s="272">
        <v>16694962.35</v>
      </c>
      <c r="N34" s="272">
        <v>16694962.35</v>
      </c>
      <c r="O34" s="272">
        <v>16710100.41</v>
      </c>
      <c r="P34" s="272">
        <f t="shared" si="3"/>
        <v>200040340.63499996</v>
      </c>
      <c r="Q34" s="272">
        <v>16725238.469999999</v>
      </c>
      <c r="R34" s="272">
        <v>16725238.469999999</v>
      </c>
      <c r="S34" s="272">
        <v>16725238.469999999</v>
      </c>
      <c r="T34" s="272">
        <v>16725238.469999999</v>
      </c>
      <c r="U34" s="272">
        <v>16725238.469999999</v>
      </c>
      <c r="V34" s="272">
        <v>16725238.469999999</v>
      </c>
      <c r="W34" s="272">
        <v>16725238.469999999</v>
      </c>
      <c r="X34" s="272">
        <v>16725238.469999999</v>
      </c>
      <c r="Y34" s="272">
        <v>16725238.469999999</v>
      </c>
      <c r="Z34" s="272">
        <v>16763320.174999999</v>
      </c>
      <c r="AA34" s="272">
        <v>16801401.879999999</v>
      </c>
      <c r="AB34" s="272">
        <v>16801401.879999999</v>
      </c>
      <c r="AC34" s="272">
        <v>16801401.879999999</v>
      </c>
      <c r="AD34" s="272">
        <v>16801401.879999999</v>
      </c>
      <c r="AE34" s="272">
        <v>16801401.879999999</v>
      </c>
      <c r="AF34" s="272">
        <v>16827899.474999998</v>
      </c>
      <c r="AG34" s="170">
        <f t="shared" si="4"/>
        <v>201224421.39999998</v>
      </c>
      <c r="AH34" s="170"/>
      <c r="AI34" s="279">
        <f t="shared" si="5"/>
        <v>12212.24</v>
      </c>
      <c r="AJ34" s="279">
        <f t="shared" si="5"/>
        <v>12212.24</v>
      </c>
      <c r="AK34" s="279">
        <f t="shared" si="5"/>
        <v>12212.24</v>
      </c>
      <c r="AL34" s="279">
        <f t="shared" si="5"/>
        <v>12212.24</v>
      </c>
      <c r="AM34" s="279">
        <f t="shared" si="5"/>
        <v>12212.24</v>
      </c>
      <c r="AN34" s="279">
        <f t="shared" si="5"/>
        <v>12212.24</v>
      </c>
      <c r="AO34" s="279">
        <f t="shared" si="5"/>
        <v>12212.24</v>
      </c>
      <c r="AP34" s="279">
        <f t="shared" si="5"/>
        <v>12227.6</v>
      </c>
      <c r="AQ34" s="279">
        <f t="shared" si="5"/>
        <v>12242.97</v>
      </c>
      <c r="AR34" s="279">
        <f t="shared" si="5"/>
        <v>12242.97</v>
      </c>
      <c r="AS34" s="279">
        <f t="shared" si="5"/>
        <v>12242.97</v>
      </c>
      <c r="AT34" s="279">
        <f t="shared" si="5"/>
        <v>12254.07</v>
      </c>
      <c r="AU34" s="280">
        <f t="shared" si="6"/>
        <v>146696.26</v>
      </c>
      <c r="AV34" s="280">
        <f t="shared" si="7"/>
        <v>12265.17</v>
      </c>
      <c r="AW34" s="280">
        <f t="shared" si="7"/>
        <v>12265.17</v>
      </c>
      <c r="AX34" s="280">
        <f t="shared" si="7"/>
        <v>12265.17</v>
      </c>
      <c r="AY34" s="280">
        <f t="shared" si="7"/>
        <v>12265.17</v>
      </c>
      <c r="AZ34" s="280">
        <f t="shared" si="8"/>
        <v>12265.17</v>
      </c>
      <c r="BA34" s="280">
        <f t="shared" si="8"/>
        <v>12265.17</v>
      </c>
      <c r="BB34" s="280">
        <f t="shared" si="8"/>
        <v>12265.17</v>
      </c>
      <c r="BC34" s="280">
        <f t="shared" si="8"/>
        <v>12265.17</v>
      </c>
      <c r="BD34" s="280">
        <f t="shared" si="8"/>
        <v>12265.17</v>
      </c>
      <c r="BE34" s="280">
        <f t="shared" si="8"/>
        <v>12293.1</v>
      </c>
      <c r="BF34" s="280">
        <f t="shared" si="8"/>
        <v>12321.03</v>
      </c>
      <c r="BG34" s="280">
        <f t="shared" si="8"/>
        <v>12321.03</v>
      </c>
      <c r="BH34" s="280">
        <f t="shared" si="8"/>
        <v>12321.03</v>
      </c>
      <c r="BI34" s="280">
        <f t="shared" si="8"/>
        <v>12321.03</v>
      </c>
      <c r="BJ34" s="280">
        <f t="shared" si="8"/>
        <v>12321.03</v>
      </c>
      <c r="BK34" s="280">
        <f t="shared" si="8"/>
        <v>12340.46</v>
      </c>
      <c r="BL34" s="279">
        <f t="shared" si="9"/>
        <v>147564.56</v>
      </c>
    </row>
    <row r="35" spans="1:66" x14ac:dyDescent="0.25">
      <c r="A35" s="268" t="s">
        <v>175</v>
      </c>
      <c r="B35" s="175">
        <v>1.47E-2</v>
      </c>
      <c r="C35" s="294">
        <v>1.46E-2</v>
      </c>
      <c r="D35" s="272">
        <v>42457121.350000001</v>
      </c>
      <c r="E35" s="272">
        <v>42457498.350000001</v>
      </c>
      <c r="F35" s="272">
        <v>42458006.100000001</v>
      </c>
      <c r="G35" s="272">
        <v>42458006.100000001</v>
      </c>
      <c r="H35" s="272">
        <v>42458006.100000001</v>
      </c>
      <c r="I35" s="272">
        <v>42453116.520000003</v>
      </c>
      <c r="J35" s="272">
        <v>42448226.940000005</v>
      </c>
      <c r="K35" s="272">
        <v>42448226.940000005</v>
      </c>
      <c r="L35" s="272">
        <v>42448226.940000005</v>
      </c>
      <c r="M35" s="272">
        <v>42481087.415000007</v>
      </c>
      <c r="N35" s="272">
        <v>42513947.890000008</v>
      </c>
      <c r="O35" s="272">
        <v>42513947.890000008</v>
      </c>
      <c r="P35" s="272">
        <f t="shared" si="3"/>
        <v>509595418.53500003</v>
      </c>
      <c r="Q35" s="272">
        <v>42513947.890000008</v>
      </c>
      <c r="R35" s="272">
        <v>42513947.890000008</v>
      </c>
      <c r="S35" s="272">
        <v>42513947.890000008</v>
      </c>
      <c r="T35" s="272">
        <v>42520569.49000001</v>
      </c>
      <c r="U35" s="272">
        <v>42527191.090000011</v>
      </c>
      <c r="V35" s="272">
        <v>42553849.74000001</v>
      </c>
      <c r="W35" s="272">
        <v>42580508.390000008</v>
      </c>
      <c r="X35" s="272">
        <v>42580508.390000008</v>
      </c>
      <c r="Y35" s="272">
        <v>42580508.390000008</v>
      </c>
      <c r="Z35" s="272">
        <v>42580508.390000008</v>
      </c>
      <c r="AA35" s="272">
        <v>42771499.725000009</v>
      </c>
      <c r="AB35" s="272">
        <v>42962491.06000001</v>
      </c>
      <c r="AC35" s="272">
        <v>42962491.06000001</v>
      </c>
      <c r="AD35" s="272">
        <v>42962491.06000001</v>
      </c>
      <c r="AE35" s="272">
        <v>42962491.06000001</v>
      </c>
      <c r="AF35" s="272">
        <v>42962491.06000001</v>
      </c>
      <c r="AG35" s="170">
        <f t="shared" si="4"/>
        <v>512987029.41500008</v>
      </c>
      <c r="AH35" s="170"/>
      <c r="AI35" s="279">
        <f t="shared" si="5"/>
        <v>52009.97</v>
      </c>
      <c r="AJ35" s="279">
        <f t="shared" si="5"/>
        <v>52010.44</v>
      </c>
      <c r="AK35" s="279">
        <f t="shared" si="5"/>
        <v>52011.06</v>
      </c>
      <c r="AL35" s="279">
        <f t="shared" si="5"/>
        <v>52011.06</v>
      </c>
      <c r="AM35" s="279">
        <f t="shared" si="5"/>
        <v>52011.06</v>
      </c>
      <c r="AN35" s="279">
        <f t="shared" si="5"/>
        <v>52005.07</v>
      </c>
      <c r="AO35" s="279">
        <f t="shared" si="5"/>
        <v>51999.08</v>
      </c>
      <c r="AP35" s="279">
        <f t="shared" si="5"/>
        <v>51999.08</v>
      </c>
      <c r="AQ35" s="279">
        <f t="shared" si="5"/>
        <v>51999.08</v>
      </c>
      <c r="AR35" s="279">
        <f t="shared" si="5"/>
        <v>52039.33</v>
      </c>
      <c r="AS35" s="279">
        <f t="shared" si="5"/>
        <v>52079.59</v>
      </c>
      <c r="AT35" s="279">
        <f t="shared" si="5"/>
        <v>52079.59</v>
      </c>
      <c r="AU35" s="280">
        <f t="shared" si="6"/>
        <v>624254.41</v>
      </c>
      <c r="AV35" s="280">
        <f t="shared" si="7"/>
        <v>52079.59</v>
      </c>
      <c r="AW35" s="280">
        <f t="shared" si="7"/>
        <v>52079.59</v>
      </c>
      <c r="AX35" s="280">
        <f t="shared" si="7"/>
        <v>52079.59</v>
      </c>
      <c r="AY35" s="280">
        <f t="shared" si="7"/>
        <v>52087.7</v>
      </c>
      <c r="AZ35" s="280">
        <f t="shared" si="8"/>
        <v>51741.42</v>
      </c>
      <c r="BA35" s="280">
        <f t="shared" si="8"/>
        <v>51773.85</v>
      </c>
      <c r="BB35" s="280">
        <f t="shared" si="8"/>
        <v>51806.29</v>
      </c>
      <c r="BC35" s="280">
        <f t="shared" si="8"/>
        <v>51806.29</v>
      </c>
      <c r="BD35" s="280">
        <f t="shared" si="8"/>
        <v>51806.29</v>
      </c>
      <c r="BE35" s="280">
        <f t="shared" si="8"/>
        <v>51806.29</v>
      </c>
      <c r="BF35" s="280">
        <f t="shared" si="8"/>
        <v>52038.66</v>
      </c>
      <c r="BG35" s="280">
        <f t="shared" si="8"/>
        <v>52271.03</v>
      </c>
      <c r="BH35" s="280">
        <f t="shared" si="8"/>
        <v>52271.03</v>
      </c>
      <c r="BI35" s="280">
        <f t="shared" si="8"/>
        <v>52271.03</v>
      </c>
      <c r="BJ35" s="280">
        <f t="shared" si="8"/>
        <v>52271.03</v>
      </c>
      <c r="BK35" s="280">
        <f t="shared" si="8"/>
        <v>52271.03</v>
      </c>
      <c r="BL35" s="279">
        <f t="shared" si="9"/>
        <v>624134.24000000011</v>
      </c>
    </row>
    <row r="36" spans="1:66" x14ac:dyDescent="0.25">
      <c r="A36" s="268" t="s">
        <v>549</v>
      </c>
      <c r="B36" s="175">
        <v>0</v>
      </c>
      <c r="C36" s="294">
        <v>1.46E-2</v>
      </c>
      <c r="D36" s="272">
        <v>0</v>
      </c>
      <c r="E36" s="272">
        <v>0</v>
      </c>
      <c r="F36" s="272">
        <v>0</v>
      </c>
      <c r="G36" s="272">
        <v>0</v>
      </c>
      <c r="H36" s="272">
        <v>0</v>
      </c>
      <c r="I36" s="272">
        <v>0</v>
      </c>
      <c r="J36" s="272">
        <v>0</v>
      </c>
      <c r="K36" s="272">
        <v>0</v>
      </c>
      <c r="L36" s="272">
        <v>0</v>
      </c>
      <c r="M36" s="272">
        <v>0</v>
      </c>
      <c r="N36" s="272">
        <v>0</v>
      </c>
      <c r="O36" s="272">
        <v>0</v>
      </c>
      <c r="P36" s="272">
        <f t="shared" si="3"/>
        <v>0</v>
      </c>
      <c r="Q36" s="272">
        <v>0</v>
      </c>
      <c r="R36" s="272">
        <v>0</v>
      </c>
      <c r="S36" s="272">
        <v>0</v>
      </c>
      <c r="T36" s="272">
        <v>0</v>
      </c>
      <c r="U36" s="272">
        <v>0</v>
      </c>
      <c r="V36" s="272">
        <v>0</v>
      </c>
      <c r="W36" s="272">
        <v>0</v>
      </c>
      <c r="X36" s="272">
        <v>0</v>
      </c>
      <c r="Y36" s="272">
        <v>0</v>
      </c>
      <c r="Z36" s="272">
        <v>0</v>
      </c>
      <c r="AA36" s="272">
        <v>0</v>
      </c>
      <c r="AB36" s="272">
        <v>0</v>
      </c>
      <c r="AC36" s="272">
        <v>0</v>
      </c>
      <c r="AD36" s="272">
        <v>0</v>
      </c>
      <c r="AE36" s="272">
        <v>0</v>
      </c>
      <c r="AF36" s="272">
        <v>0</v>
      </c>
      <c r="AG36" s="170">
        <f t="shared" si="4"/>
        <v>0</v>
      </c>
      <c r="AH36" s="170"/>
      <c r="AI36" s="279">
        <f t="shared" si="5"/>
        <v>0</v>
      </c>
      <c r="AJ36" s="279">
        <f t="shared" si="5"/>
        <v>0</v>
      </c>
      <c r="AK36" s="279">
        <f t="shared" si="5"/>
        <v>0</v>
      </c>
      <c r="AL36" s="279">
        <f t="shared" si="5"/>
        <v>0</v>
      </c>
      <c r="AM36" s="279">
        <f t="shared" si="5"/>
        <v>0</v>
      </c>
      <c r="AN36" s="279">
        <f t="shared" si="5"/>
        <v>0</v>
      </c>
      <c r="AO36" s="279">
        <f t="shared" si="5"/>
        <v>0</v>
      </c>
      <c r="AP36" s="279">
        <f t="shared" si="5"/>
        <v>0</v>
      </c>
      <c r="AQ36" s="279">
        <f t="shared" si="5"/>
        <v>0</v>
      </c>
      <c r="AR36" s="279">
        <f t="shared" si="5"/>
        <v>0</v>
      </c>
      <c r="AS36" s="279">
        <f t="shared" si="5"/>
        <v>0</v>
      </c>
      <c r="AT36" s="279">
        <f t="shared" si="5"/>
        <v>0</v>
      </c>
      <c r="AU36" s="280">
        <f t="shared" si="6"/>
        <v>0</v>
      </c>
      <c r="AV36" s="280">
        <f t="shared" si="7"/>
        <v>0</v>
      </c>
      <c r="AW36" s="280">
        <f t="shared" si="7"/>
        <v>0</v>
      </c>
      <c r="AX36" s="280">
        <f t="shared" si="7"/>
        <v>0</v>
      </c>
      <c r="AY36" s="280">
        <f t="shared" si="7"/>
        <v>0</v>
      </c>
      <c r="AZ36" s="280">
        <f t="shared" si="8"/>
        <v>0</v>
      </c>
      <c r="BA36" s="280">
        <f t="shared" si="8"/>
        <v>0</v>
      </c>
      <c r="BB36" s="280">
        <f t="shared" si="8"/>
        <v>0</v>
      </c>
      <c r="BC36" s="280">
        <f t="shared" si="8"/>
        <v>0</v>
      </c>
      <c r="BD36" s="280">
        <f t="shared" si="8"/>
        <v>0</v>
      </c>
      <c r="BE36" s="280">
        <f t="shared" si="8"/>
        <v>0</v>
      </c>
      <c r="BF36" s="280">
        <f t="shared" si="8"/>
        <v>0</v>
      </c>
      <c r="BG36" s="280">
        <f t="shared" si="8"/>
        <v>0</v>
      </c>
      <c r="BH36" s="280">
        <f t="shared" si="8"/>
        <v>0</v>
      </c>
      <c r="BI36" s="280">
        <f t="shared" si="8"/>
        <v>0</v>
      </c>
      <c r="BJ36" s="280">
        <f t="shared" si="8"/>
        <v>0</v>
      </c>
      <c r="BK36" s="280">
        <f t="shared" si="8"/>
        <v>0</v>
      </c>
      <c r="BL36" s="279">
        <f t="shared" si="9"/>
        <v>0</v>
      </c>
      <c r="BN36" s="279">
        <f>BL36</f>
        <v>0</v>
      </c>
    </row>
    <row r="37" spans="1:66" x14ac:dyDescent="0.25">
      <c r="A37" s="268" t="s">
        <v>176</v>
      </c>
      <c r="B37" s="175">
        <v>1.47E-2</v>
      </c>
      <c r="C37" s="294">
        <v>1.46E-2</v>
      </c>
      <c r="D37" s="272">
        <v>8999804.6300000008</v>
      </c>
      <c r="E37" s="272">
        <v>8999804.6300000008</v>
      </c>
      <c r="F37" s="272">
        <v>8999804.6300000008</v>
      </c>
      <c r="G37" s="272">
        <v>8999804.6300000008</v>
      </c>
      <c r="H37" s="272">
        <v>8999804.6300000008</v>
      </c>
      <c r="I37" s="272">
        <v>8999804.6300000008</v>
      </c>
      <c r="J37" s="272">
        <v>8999804.6300000008</v>
      </c>
      <c r="K37" s="272">
        <v>8999804.6300000008</v>
      </c>
      <c r="L37" s="272">
        <v>8999804.6300000008</v>
      </c>
      <c r="M37" s="272">
        <v>8999804.6300000008</v>
      </c>
      <c r="N37" s="272">
        <v>8999804.6300000008</v>
      </c>
      <c r="O37" s="272">
        <v>8999804.6300000008</v>
      </c>
      <c r="P37" s="272">
        <f t="shared" si="3"/>
        <v>107997655.55999999</v>
      </c>
      <c r="Q37" s="272">
        <v>8999804.6300000008</v>
      </c>
      <c r="R37" s="272">
        <v>8999804.6300000008</v>
      </c>
      <c r="S37" s="272">
        <v>8999804.6300000008</v>
      </c>
      <c r="T37" s="272">
        <v>8999804.6300000008</v>
      </c>
      <c r="U37" s="272">
        <v>8999804.6300000008</v>
      </c>
      <c r="V37" s="272">
        <v>8999804.6300000008</v>
      </c>
      <c r="W37" s="272">
        <v>8999804.6300000008</v>
      </c>
      <c r="X37" s="272">
        <v>8999804.6300000008</v>
      </c>
      <c r="Y37" s="272">
        <v>8999804.6300000008</v>
      </c>
      <c r="Z37" s="272">
        <v>8999804.6300000008</v>
      </c>
      <c r="AA37" s="272">
        <v>8999804.6300000008</v>
      </c>
      <c r="AB37" s="272">
        <v>8999804.6300000008</v>
      </c>
      <c r="AC37" s="272">
        <v>8999804.6300000008</v>
      </c>
      <c r="AD37" s="272">
        <v>8999804.6300000008</v>
      </c>
      <c r="AE37" s="272">
        <v>8999804.6300000008</v>
      </c>
      <c r="AF37" s="272">
        <v>8999804.6300000008</v>
      </c>
      <c r="AG37" s="170">
        <f t="shared" si="4"/>
        <v>107997655.55999999</v>
      </c>
      <c r="AH37" s="170"/>
      <c r="AI37" s="279">
        <f t="shared" si="5"/>
        <v>11024.76</v>
      </c>
      <c r="AJ37" s="279">
        <f t="shared" si="5"/>
        <v>11024.76</v>
      </c>
      <c r="AK37" s="279">
        <f t="shared" si="5"/>
        <v>11024.76</v>
      </c>
      <c r="AL37" s="279">
        <f t="shared" si="5"/>
        <v>11024.76</v>
      </c>
      <c r="AM37" s="279">
        <f t="shared" si="5"/>
        <v>11024.76</v>
      </c>
      <c r="AN37" s="279">
        <f t="shared" si="5"/>
        <v>11024.76</v>
      </c>
      <c r="AO37" s="279">
        <f t="shared" si="5"/>
        <v>11024.76</v>
      </c>
      <c r="AP37" s="279">
        <f t="shared" si="5"/>
        <v>11024.76</v>
      </c>
      <c r="AQ37" s="279">
        <f t="shared" si="5"/>
        <v>11024.76</v>
      </c>
      <c r="AR37" s="279">
        <f t="shared" si="5"/>
        <v>11024.76</v>
      </c>
      <c r="AS37" s="279">
        <f t="shared" si="5"/>
        <v>11024.76</v>
      </c>
      <c r="AT37" s="279">
        <f t="shared" si="5"/>
        <v>11024.76</v>
      </c>
      <c r="AU37" s="280">
        <f t="shared" si="6"/>
        <v>132297.11999999997</v>
      </c>
      <c r="AV37" s="280">
        <f t="shared" si="7"/>
        <v>11024.76</v>
      </c>
      <c r="AW37" s="280">
        <f t="shared" si="7"/>
        <v>11024.76</v>
      </c>
      <c r="AX37" s="280">
        <f t="shared" si="7"/>
        <v>11024.76</v>
      </c>
      <c r="AY37" s="280">
        <f t="shared" si="7"/>
        <v>11024.76</v>
      </c>
      <c r="AZ37" s="280">
        <f t="shared" si="8"/>
        <v>10949.76</v>
      </c>
      <c r="BA37" s="280">
        <f t="shared" si="8"/>
        <v>10949.76</v>
      </c>
      <c r="BB37" s="280">
        <f t="shared" si="8"/>
        <v>10949.76</v>
      </c>
      <c r="BC37" s="280">
        <f t="shared" si="8"/>
        <v>10949.76</v>
      </c>
      <c r="BD37" s="280">
        <f t="shared" si="8"/>
        <v>10949.76</v>
      </c>
      <c r="BE37" s="280">
        <f t="shared" si="8"/>
        <v>10949.76</v>
      </c>
      <c r="BF37" s="280">
        <f t="shared" si="8"/>
        <v>10949.76</v>
      </c>
      <c r="BG37" s="280">
        <f t="shared" si="8"/>
        <v>10949.76</v>
      </c>
      <c r="BH37" s="280">
        <f t="shared" si="8"/>
        <v>10949.76</v>
      </c>
      <c r="BI37" s="280">
        <f t="shared" si="8"/>
        <v>10949.76</v>
      </c>
      <c r="BJ37" s="280">
        <f t="shared" si="8"/>
        <v>10949.76</v>
      </c>
      <c r="BK37" s="280">
        <f t="shared" si="8"/>
        <v>10949.76</v>
      </c>
      <c r="BL37" s="279">
        <f t="shared" si="9"/>
        <v>131397.11999999997</v>
      </c>
      <c r="BN37" s="279">
        <f>BL37</f>
        <v>131397.11999999997</v>
      </c>
    </row>
    <row r="38" spans="1:66" x14ac:dyDescent="0.25">
      <c r="A38" s="268" t="s">
        <v>177</v>
      </c>
      <c r="B38" s="175">
        <v>2.4900000000000002E-2</v>
      </c>
      <c r="C38" s="294">
        <v>2.23E-2</v>
      </c>
      <c r="D38" s="272">
        <v>33250679.640000001</v>
      </c>
      <c r="E38" s="272">
        <v>33222848.809999999</v>
      </c>
      <c r="F38" s="272">
        <v>33275896.629999999</v>
      </c>
      <c r="G38" s="272">
        <v>33360233.300000001</v>
      </c>
      <c r="H38" s="272">
        <v>33630144.710000001</v>
      </c>
      <c r="I38" s="272">
        <v>33900004.460000001</v>
      </c>
      <c r="J38" s="272">
        <v>33906255.505000003</v>
      </c>
      <c r="K38" s="272">
        <v>34292570.515000008</v>
      </c>
      <c r="L38" s="272">
        <v>34672634.480000004</v>
      </c>
      <c r="M38" s="272">
        <v>34740721.175000004</v>
      </c>
      <c r="N38" s="272">
        <v>34808807.870000005</v>
      </c>
      <c r="O38" s="272">
        <v>34836074.135000005</v>
      </c>
      <c r="P38" s="272">
        <f t="shared" si="3"/>
        <v>407896871.23000002</v>
      </c>
      <c r="Q38" s="272">
        <v>34863340.400000006</v>
      </c>
      <c r="R38" s="272">
        <v>34863340.400000006</v>
      </c>
      <c r="S38" s="272">
        <v>34863340.400000006</v>
      </c>
      <c r="T38" s="272">
        <v>35165413.230000004</v>
      </c>
      <c r="U38" s="272">
        <v>35685650.725000001</v>
      </c>
      <c r="V38" s="272">
        <v>36065011.835000001</v>
      </c>
      <c r="W38" s="272">
        <v>36813549.594999999</v>
      </c>
      <c r="X38" s="272">
        <v>37400890.910000004</v>
      </c>
      <c r="Y38" s="272">
        <v>37400890.910000004</v>
      </c>
      <c r="Z38" s="272">
        <v>37400890.910000004</v>
      </c>
      <c r="AA38" s="272">
        <v>37400890.910000004</v>
      </c>
      <c r="AB38" s="272">
        <v>37400890.910000004</v>
      </c>
      <c r="AC38" s="272">
        <v>37400890.910000004</v>
      </c>
      <c r="AD38" s="272">
        <v>37400890.910000004</v>
      </c>
      <c r="AE38" s="272">
        <v>37498964.910000004</v>
      </c>
      <c r="AF38" s="272">
        <v>37597038.910000004</v>
      </c>
      <c r="AG38" s="170">
        <f t="shared" si="4"/>
        <v>445466452.34500009</v>
      </c>
      <c r="AH38" s="170"/>
      <c r="AI38" s="279">
        <f t="shared" si="5"/>
        <v>68995.16</v>
      </c>
      <c r="AJ38" s="279">
        <f t="shared" si="5"/>
        <v>68937.41</v>
      </c>
      <c r="AK38" s="279">
        <f t="shared" si="5"/>
        <v>69047.490000000005</v>
      </c>
      <c r="AL38" s="279">
        <f t="shared" si="5"/>
        <v>69222.48</v>
      </c>
      <c r="AM38" s="279">
        <f t="shared" si="5"/>
        <v>69782.55</v>
      </c>
      <c r="AN38" s="279">
        <f t="shared" si="5"/>
        <v>70342.509999999995</v>
      </c>
      <c r="AO38" s="279">
        <f t="shared" si="5"/>
        <v>70355.48</v>
      </c>
      <c r="AP38" s="279">
        <f t="shared" si="5"/>
        <v>71157.08</v>
      </c>
      <c r="AQ38" s="279">
        <f t="shared" si="5"/>
        <v>71945.72</v>
      </c>
      <c r="AR38" s="279">
        <f t="shared" si="5"/>
        <v>72087</v>
      </c>
      <c r="AS38" s="279">
        <f t="shared" si="5"/>
        <v>72228.28</v>
      </c>
      <c r="AT38" s="279">
        <f t="shared" si="5"/>
        <v>72284.850000000006</v>
      </c>
      <c r="AU38" s="280">
        <f t="shared" si="6"/>
        <v>846386.00999999989</v>
      </c>
      <c r="AV38" s="280">
        <f t="shared" si="7"/>
        <v>72341.429999999993</v>
      </c>
      <c r="AW38" s="280">
        <f t="shared" si="7"/>
        <v>72341.429999999993</v>
      </c>
      <c r="AX38" s="280">
        <f t="shared" si="7"/>
        <v>72341.429999999993</v>
      </c>
      <c r="AY38" s="280">
        <f t="shared" si="7"/>
        <v>72968.23</v>
      </c>
      <c r="AZ38" s="280">
        <f t="shared" si="8"/>
        <v>66315.83</v>
      </c>
      <c r="BA38" s="280">
        <f t="shared" si="8"/>
        <v>67020.81</v>
      </c>
      <c r="BB38" s="280">
        <f t="shared" si="8"/>
        <v>68411.850000000006</v>
      </c>
      <c r="BC38" s="280">
        <f t="shared" si="8"/>
        <v>69503.320000000007</v>
      </c>
      <c r="BD38" s="280">
        <f t="shared" si="8"/>
        <v>69503.320000000007</v>
      </c>
      <c r="BE38" s="280">
        <f t="shared" si="8"/>
        <v>69503.320000000007</v>
      </c>
      <c r="BF38" s="280">
        <f t="shared" si="8"/>
        <v>69503.320000000007</v>
      </c>
      <c r="BG38" s="280">
        <f t="shared" si="8"/>
        <v>69503.320000000007</v>
      </c>
      <c r="BH38" s="280">
        <f t="shared" si="8"/>
        <v>69503.320000000007</v>
      </c>
      <c r="BI38" s="280">
        <f t="shared" si="8"/>
        <v>69503.320000000007</v>
      </c>
      <c r="BJ38" s="280">
        <f t="shared" si="8"/>
        <v>69685.58</v>
      </c>
      <c r="BK38" s="280">
        <f t="shared" si="8"/>
        <v>69867.83</v>
      </c>
      <c r="BL38" s="279">
        <f t="shared" si="9"/>
        <v>827825.14000000013</v>
      </c>
    </row>
    <row r="39" spans="1:66" x14ac:dyDescent="0.25">
      <c r="A39" s="268" t="s">
        <v>550</v>
      </c>
      <c r="B39" s="175">
        <v>0</v>
      </c>
      <c r="C39" s="294">
        <v>2.23E-2</v>
      </c>
      <c r="D39" s="272">
        <v>0</v>
      </c>
      <c r="E39" s="272">
        <v>0</v>
      </c>
      <c r="F39" s="272">
        <v>0</v>
      </c>
      <c r="G39" s="272">
        <v>0</v>
      </c>
      <c r="H39" s="272">
        <v>0</v>
      </c>
      <c r="I39" s="272">
        <v>0</v>
      </c>
      <c r="J39" s="272">
        <v>0</v>
      </c>
      <c r="K39" s="272">
        <v>0</v>
      </c>
      <c r="L39" s="272">
        <v>0</v>
      </c>
      <c r="M39" s="272">
        <v>0</v>
      </c>
      <c r="N39" s="272">
        <v>0</v>
      </c>
      <c r="O39" s="272">
        <v>0</v>
      </c>
      <c r="P39" s="272">
        <f t="shared" si="3"/>
        <v>0</v>
      </c>
      <c r="Q39" s="272">
        <v>0</v>
      </c>
      <c r="R39" s="272">
        <v>0</v>
      </c>
      <c r="S39" s="272">
        <v>0</v>
      </c>
      <c r="T39" s="272">
        <v>0</v>
      </c>
      <c r="U39" s="272">
        <v>0</v>
      </c>
      <c r="V39" s="272">
        <v>0</v>
      </c>
      <c r="W39" s="272">
        <v>0</v>
      </c>
      <c r="X39" s="272">
        <v>0</v>
      </c>
      <c r="Y39" s="272">
        <v>0</v>
      </c>
      <c r="Z39" s="272">
        <v>0</v>
      </c>
      <c r="AA39" s="272">
        <v>0</v>
      </c>
      <c r="AB39" s="272">
        <v>0</v>
      </c>
      <c r="AC39" s="272">
        <v>0</v>
      </c>
      <c r="AD39" s="272">
        <v>0</v>
      </c>
      <c r="AE39" s="272">
        <v>0</v>
      </c>
      <c r="AF39" s="272">
        <v>0</v>
      </c>
      <c r="AG39" s="170">
        <f t="shared" si="4"/>
        <v>0</v>
      </c>
      <c r="AH39" s="170"/>
      <c r="AI39" s="279">
        <f t="shared" si="5"/>
        <v>0</v>
      </c>
      <c r="AJ39" s="279">
        <f t="shared" si="5"/>
        <v>0</v>
      </c>
      <c r="AK39" s="279">
        <f t="shared" si="5"/>
        <v>0</v>
      </c>
      <c r="AL39" s="279">
        <f t="shared" si="5"/>
        <v>0</v>
      </c>
      <c r="AM39" s="279">
        <f t="shared" si="5"/>
        <v>0</v>
      </c>
      <c r="AN39" s="279">
        <f t="shared" si="5"/>
        <v>0</v>
      </c>
      <c r="AO39" s="279">
        <f t="shared" si="5"/>
        <v>0</v>
      </c>
      <c r="AP39" s="279">
        <f t="shared" si="5"/>
        <v>0</v>
      </c>
      <c r="AQ39" s="279">
        <f t="shared" si="5"/>
        <v>0</v>
      </c>
      <c r="AR39" s="279">
        <f t="shared" si="5"/>
        <v>0</v>
      </c>
      <c r="AS39" s="279">
        <f t="shared" si="5"/>
        <v>0</v>
      </c>
      <c r="AT39" s="279">
        <f t="shared" si="5"/>
        <v>0</v>
      </c>
      <c r="AU39" s="280">
        <f t="shared" si="6"/>
        <v>0</v>
      </c>
      <c r="AV39" s="280">
        <f t="shared" si="7"/>
        <v>0</v>
      </c>
      <c r="AW39" s="280">
        <f t="shared" si="7"/>
        <v>0</v>
      </c>
      <c r="AX39" s="280">
        <f t="shared" si="7"/>
        <v>0</v>
      </c>
      <c r="AY39" s="280">
        <f t="shared" si="7"/>
        <v>0</v>
      </c>
      <c r="AZ39" s="280">
        <f t="shared" si="8"/>
        <v>0</v>
      </c>
      <c r="BA39" s="280">
        <f t="shared" si="8"/>
        <v>0</v>
      </c>
      <c r="BB39" s="280">
        <f t="shared" si="8"/>
        <v>0</v>
      </c>
      <c r="BC39" s="280">
        <f t="shared" si="8"/>
        <v>0</v>
      </c>
      <c r="BD39" s="280">
        <f t="shared" si="8"/>
        <v>0</v>
      </c>
      <c r="BE39" s="280">
        <f t="shared" si="8"/>
        <v>0</v>
      </c>
      <c r="BF39" s="280">
        <f t="shared" si="8"/>
        <v>0</v>
      </c>
      <c r="BG39" s="280">
        <f t="shared" si="8"/>
        <v>0</v>
      </c>
      <c r="BH39" s="280">
        <f t="shared" si="8"/>
        <v>0</v>
      </c>
      <c r="BI39" s="280">
        <f t="shared" si="8"/>
        <v>0</v>
      </c>
      <c r="BJ39" s="280">
        <f t="shared" si="8"/>
        <v>0</v>
      </c>
      <c r="BK39" s="280">
        <f t="shared" si="8"/>
        <v>0</v>
      </c>
      <c r="BL39" s="279">
        <f t="shared" si="9"/>
        <v>0</v>
      </c>
      <c r="BN39" s="279">
        <f>BL39</f>
        <v>0</v>
      </c>
    </row>
    <row r="40" spans="1:66" x14ac:dyDescent="0.25">
      <c r="A40" s="268" t="s">
        <v>551</v>
      </c>
      <c r="B40" s="175">
        <v>0</v>
      </c>
      <c r="C40" s="294">
        <v>2.23E-2</v>
      </c>
      <c r="D40" s="272">
        <v>0</v>
      </c>
      <c r="E40" s="272">
        <v>0</v>
      </c>
      <c r="F40" s="272">
        <v>0</v>
      </c>
      <c r="G40" s="272">
        <v>0</v>
      </c>
      <c r="H40" s="272">
        <v>0</v>
      </c>
      <c r="I40" s="272">
        <v>0</v>
      </c>
      <c r="J40" s="272">
        <v>0</v>
      </c>
      <c r="K40" s="272">
        <v>0</v>
      </c>
      <c r="L40" s="272">
        <v>0</v>
      </c>
      <c r="M40" s="272">
        <v>0</v>
      </c>
      <c r="N40" s="272">
        <v>0</v>
      </c>
      <c r="O40" s="272">
        <v>0</v>
      </c>
      <c r="P40" s="272">
        <f t="shared" si="3"/>
        <v>0</v>
      </c>
      <c r="Q40" s="272">
        <v>0</v>
      </c>
      <c r="R40" s="272">
        <v>0</v>
      </c>
      <c r="S40" s="272">
        <v>0</v>
      </c>
      <c r="T40" s="272">
        <v>0</v>
      </c>
      <c r="U40" s="272">
        <v>0</v>
      </c>
      <c r="V40" s="272">
        <v>0</v>
      </c>
      <c r="W40" s="272">
        <v>0</v>
      </c>
      <c r="X40" s="272">
        <v>0</v>
      </c>
      <c r="Y40" s="272">
        <v>0</v>
      </c>
      <c r="Z40" s="272">
        <v>0</v>
      </c>
      <c r="AA40" s="272">
        <v>0</v>
      </c>
      <c r="AB40" s="272">
        <v>0</v>
      </c>
      <c r="AC40" s="272">
        <v>0</v>
      </c>
      <c r="AD40" s="272">
        <v>0</v>
      </c>
      <c r="AE40" s="272">
        <v>0</v>
      </c>
      <c r="AF40" s="272">
        <v>0</v>
      </c>
      <c r="AG40" s="170">
        <f t="shared" si="4"/>
        <v>0</v>
      </c>
      <c r="AH40" s="170"/>
      <c r="AI40" s="279">
        <f t="shared" si="5"/>
        <v>0</v>
      </c>
      <c r="AJ40" s="279">
        <f t="shared" si="5"/>
        <v>0</v>
      </c>
      <c r="AK40" s="279">
        <f t="shared" si="5"/>
        <v>0</v>
      </c>
      <c r="AL40" s="279">
        <f t="shared" si="5"/>
        <v>0</v>
      </c>
      <c r="AM40" s="279">
        <f t="shared" si="5"/>
        <v>0</v>
      </c>
      <c r="AN40" s="279">
        <f t="shared" si="5"/>
        <v>0</v>
      </c>
      <c r="AO40" s="279">
        <f t="shared" si="5"/>
        <v>0</v>
      </c>
      <c r="AP40" s="279">
        <f t="shared" si="5"/>
        <v>0</v>
      </c>
      <c r="AQ40" s="279">
        <f t="shared" si="5"/>
        <v>0</v>
      </c>
      <c r="AR40" s="279">
        <f t="shared" si="5"/>
        <v>0</v>
      </c>
      <c r="AS40" s="279">
        <f t="shared" si="5"/>
        <v>0</v>
      </c>
      <c r="AT40" s="279">
        <f t="shared" si="5"/>
        <v>0</v>
      </c>
      <c r="AU40" s="280">
        <f t="shared" si="6"/>
        <v>0</v>
      </c>
      <c r="AV40" s="280">
        <f t="shared" si="7"/>
        <v>0</v>
      </c>
      <c r="AW40" s="280">
        <f t="shared" si="7"/>
        <v>0</v>
      </c>
      <c r="AX40" s="280">
        <f t="shared" si="7"/>
        <v>0</v>
      </c>
      <c r="AY40" s="280">
        <f t="shared" si="7"/>
        <v>0</v>
      </c>
      <c r="AZ40" s="280">
        <f t="shared" si="8"/>
        <v>0</v>
      </c>
      <c r="BA40" s="280">
        <f t="shared" si="8"/>
        <v>0</v>
      </c>
      <c r="BB40" s="280">
        <f t="shared" si="8"/>
        <v>0</v>
      </c>
      <c r="BC40" s="280">
        <f t="shared" si="8"/>
        <v>0</v>
      </c>
      <c r="BD40" s="280">
        <f t="shared" si="8"/>
        <v>0</v>
      </c>
      <c r="BE40" s="280">
        <f t="shared" si="8"/>
        <v>0</v>
      </c>
      <c r="BF40" s="280">
        <f t="shared" si="8"/>
        <v>0</v>
      </c>
      <c r="BG40" s="280">
        <f t="shared" si="8"/>
        <v>0</v>
      </c>
      <c r="BH40" s="280">
        <f t="shared" si="8"/>
        <v>0</v>
      </c>
      <c r="BI40" s="280">
        <f t="shared" si="8"/>
        <v>0</v>
      </c>
      <c r="BJ40" s="280">
        <f t="shared" si="8"/>
        <v>0</v>
      </c>
      <c r="BK40" s="280">
        <f t="shared" si="8"/>
        <v>0</v>
      </c>
      <c r="BL40" s="279">
        <f t="shared" si="9"/>
        <v>0</v>
      </c>
      <c r="BN40" s="279">
        <f>BL40</f>
        <v>0</v>
      </c>
    </row>
    <row r="41" spans="1:66" x14ac:dyDescent="0.25">
      <c r="A41" s="268" t="s">
        <v>178</v>
      </c>
      <c r="B41" s="175">
        <v>2.4900000000000002E-2</v>
      </c>
      <c r="C41" s="294">
        <v>2.23E-2</v>
      </c>
      <c r="D41" s="272">
        <v>10023887.439999999</v>
      </c>
      <c r="E41" s="272">
        <v>10023887.439999999</v>
      </c>
      <c r="F41" s="272">
        <v>10023887.439999999</v>
      </c>
      <c r="G41" s="272">
        <v>10023887.439999999</v>
      </c>
      <c r="H41" s="272">
        <v>10023887.439999999</v>
      </c>
      <c r="I41" s="272">
        <v>10023887.439999999</v>
      </c>
      <c r="J41" s="272">
        <v>10023887.439999999</v>
      </c>
      <c r="K41" s="272">
        <v>10023887.439999999</v>
      </c>
      <c r="L41" s="272">
        <v>10023887.439999999</v>
      </c>
      <c r="M41" s="272">
        <v>10023887.439999999</v>
      </c>
      <c r="N41" s="272">
        <v>10023887.439999999</v>
      </c>
      <c r="O41" s="272">
        <v>10023887.439999999</v>
      </c>
      <c r="P41" s="272">
        <f t="shared" si="3"/>
        <v>120286649.27999999</v>
      </c>
      <c r="Q41" s="272">
        <v>10023887.439999999</v>
      </c>
      <c r="R41" s="272">
        <v>10023887.439999999</v>
      </c>
      <c r="S41" s="272">
        <v>10023887.439999999</v>
      </c>
      <c r="T41" s="272">
        <v>10023887.439999999</v>
      </c>
      <c r="U41" s="272">
        <v>10023887.439999999</v>
      </c>
      <c r="V41" s="272">
        <v>10023887.439999999</v>
      </c>
      <c r="W41" s="272">
        <v>10023887.439999999</v>
      </c>
      <c r="X41" s="272">
        <v>10023887.439999999</v>
      </c>
      <c r="Y41" s="272">
        <v>10023887.439999999</v>
      </c>
      <c r="Z41" s="272">
        <v>10023887.439999999</v>
      </c>
      <c r="AA41" s="272">
        <v>10023887.439999999</v>
      </c>
      <c r="AB41" s="272">
        <v>10023887.439999999</v>
      </c>
      <c r="AC41" s="272">
        <v>10023887.439999999</v>
      </c>
      <c r="AD41" s="272">
        <v>10023887.439999999</v>
      </c>
      <c r="AE41" s="272">
        <v>10023887.439999999</v>
      </c>
      <c r="AF41" s="272">
        <v>10023887.439999999</v>
      </c>
      <c r="AG41" s="170">
        <f t="shared" si="4"/>
        <v>120286649.27999999</v>
      </c>
      <c r="AH41" s="170"/>
      <c r="AI41" s="279">
        <f t="shared" ref="AI41:AT62" si="10">ROUND(D41*$B41/12,2)</f>
        <v>20799.57</v>
      </c>
      <c r="AJ41" s="279">
        <f t="shared" si="10"/>
        <v>20799.57</v>
      </c>
      <c r="AK41" s="279">
        <f t="shared" si="10"/>
        <v>20799.57</v>
      </c>
      <c r="AL41" s="279">
        <f t="shared" si="10"/>
        <v>20799.57</v>
      </c>
      <c r="AM41" s="279">
        <f t="shared" si="10"/>
        <v>20799.57</v>
      </c>
      <c r="AN41" s="279">
        <f t="shared" si="10"/>
        <v>20799.57</v>
      </c>
      <c r="AO41" s="279">
        <f t="shared" si="10"/>
        <v>20799.57</v>
      </c>
      <c r="AP41" s="279">
        <f t="shared" si="10"/>
        <v>20799.57</v>
      </c>
      <c r="AQ41" s="279">
        <f t="shared" si="10"/>
        <v>20799.57</v>
      </c>
      <c r="AR41" s="279">
        <f t="shared" si="10"/>
        <v>20799.57</v>
      </c>
      <c r="AS41" s="279">
        <f t="shared" si="10"/>
        <v>20799.57</v>
      </c>
      <c r="AT41" s="279">
        <f t="shared" si="10"/>
        <v>20799.57</v>
      </c>
      <c r="AU41" s="280">
        <f t="shared" si="6"/>
        <v>249594.84000000005</v>
      </c>
      <c r="AV41" s="280">
        <f t="shared" si="7"/>
        <v>20799.57</v>
      </c>
      <c r="AW41" s="280">
        <f t="shared" si="7"/>
        <v>20799.57</v>
      </c>
      <c r="AX41" s="280">
        <f t="shared" si="7"/>
        <v>20799.57</v>
      </c>
      <c r="AY41" s="280">
        <f t="shared" si="7"/>
        <v>20799.57</v>
      </c>
      <c r="AZ41" s="280">
        <f t="shared" ref="AZ41:BK62" si="11">ROUND(U41*$C41/12,2)</f>
        <v>18627.72</v>
      </c>
      <c r="BA41" s="280">
        <f t="shared" si="11"/>
        <v>18627.72</v>
      </c>
      <c r="BB41" s="280">
        <f t="shared" si="11"/>
        <v>18627.72</v>
      </c>
      <c r="BC41" s="280">
        <f t="shared" si="11"/>
        <v>18627.72</v>
      </c>
      <c r="BD41" s="280">
        <f t="shared" si="11"/>
        <v>18627.72</v>
      </c>
      <c r="BE41" s="280">
        <f t="shared" si="11"/>
        <v>18627.72</v>
      </c>
      <c r="BF41" s="280">
        <f t="shared" si="11"/>
        <v>18627.72</v>
      </c>
      <c r="BG41" s="280">
        <f t="shared" si="11"/>
        <v>18627.72</v>
      </c>
      <c r="BH41" s="280">
        <f t="shared" si="11"/>
        <v>18627.72</v>
      </c>
      <c r="BI41" s="280">
        <f t="shared" si="11"/>
        <v>18627.72</v>
      </c>
      <c r="BJ41" s="280">
        <f t="shared" si="11"/>
        <v>18627.72</v>
      </c>
      <c r="BK41" s="280">
        <f t="shared" si="11"/>
        <v>18627.72</v>
      </c>
      <c r="BL41" s="279">
        <f t="shared" si="9"/>
        <v>223532.64</v>
      </c>
      <c r="BN41" s="279">
        <f>BL41</f>
        <v>223532.64</v>
      </c>
    </row>
    <row r="42" spans="1:66" x14ac:dyDescent="0.25">
      <c r="A42" s="268" t="s">
        <v>179</v>
      </c>
      <c r="B42" s="175">
        <v>1.2E-2</v>
      </c>
      <c r="C42" s="294">
        <v>7.7999999999999996E-3</v>
      </c>
      <c r="D42" s="272">
        <v>15816339.699999999</v>
      </c>
      <c r="E42" s="272">
        <v>15816339.699999999</v>
      </c>
      <c r="F42" s="272">
        <v>15816339.699999999</v>
      </c>
      <c r="G42" s="272">
        <v>15816339.699999999</v>
      </c>
      <c r="H42" s="272">
        <v>15816339.699999999</v>
      </c>
      <c r="I42" s="272">
        <v>15816339.699999999</v>
      </c>
      <c r="J42" s="272">
        <v>15816339.699999999</v>
      </c>
      <c r="K42" s="272">
        <v>15816339.699999999</v>
      </c>
      <c r="L42" s="272">
        <v>15816339.699999999</v>
      </c>
      <c r="M42" s="272">
        <v>15816339.699999999</v>
      </c>
      <c r="N42" s="272">
        <v>15816339.699999999</v>
      </c>
      <c r="O42" s="272">
        <v>15816339.699999999</v>
      </c>
      <c r="P42" s="272">
        <f t="shared" si="3"/>
        <v>189796076.39999998</v>
      </c>
      <c r="Q42" s="272">
        <v>15816339.699999999</v>
      </c>
      <c r="R42" s="272">
        <v>15816339.699999999</v>
      </c>
      <c r="S42" s="272">
        <v>15816339.699999999</v>
      </c>
      <c r="T42" s="272">
        <v>15816339.699999999</v>
      </c>
      <c r="U42" s="272">
        <v>15816339.699999999</v>
      </c>
      <c r="V42" s="272">
        <v>15816339.699999999</v>
      </c>
      <c r="W42" s="272">
        <v>15816339.699999999</v>
      </c>
      <c r="X42" s="272">
        <v>15816339.699999999</v>
      </c>
      <c r="Y42" s="272">
        <v>15816339.699999999</v>
      </c>
      <c r="Z42" s="272">
        <v>15816339.699999999</v>
      </c>
      <c r="AA42" s="272">
        <v>15816339.699999999</v>
      </c>
      <c r="AB42" s="272">
        <v>15816339.699999999</v>
      </c>
      <c r="AC42" s="272">
        <v>15816339.699999999</v>
      </c>
      <c r="AD42" s="272">
        <v>15816339.699999999</v>
      </c>
      <c r="AE42" s="272">
        <v>15816339.699999999</v>
      </c>
      <c r="AF42" s="272">
        <v>15816339.699999999</v>
      </c>
      <c r="AG42" s="170">
        <f t="shared" si="4"/>
        <v>189796076.39999998</v>
      </c>
      <c r="AH42" s="170"/>
      <c r="AI42" s="279">
        <f t="shared" si="10"/>
        <v>15816.34</v>
      </c>
      <c r="AJ42" s="279">
        <f t="shared" si="10"/>
        <v>15816.34</v>
      </c>
      <c r="AK42" s="279">
        <f t="shared" si="10"/>
        <v>15816.34</v>
      </c>
      <c r="AL42" s="279">
        <f t="shared" si="10"/>
        <v>15816.34</v>
      </c>
      <c r="AM42" s="279">
        <f t="shared" si="10"/>
        <v>15816.34</v>
      </c>
      <c r="AN42" s="279">
        <f t="shared" si="10"/>
        <v>15816.34</v>
      </c>
      <c r="AO42" s="279">
        <f t="shared" si="10"/>
        <v>15816.34</v>
      </c>
      <c r="AP42" s="279">
        <f t="shared" si="10"/>
        <v>15816.34</v>
      </c>
      <c r="AQ42" s="279">
        <f t="shared" si="10"/>
        <v>15816.34</v>
      </c>
      <c r="AR42" s="279">
        <f t="shared" si="10"/>
        <v>15816.34</v>
      </c>
      <c r="AS42" s="279">
        <f t="shared" si="10"/>
        <v>15816.34</v>
      </c>
      <c r="AT42" s="279">
        <f t="shared" si="10"/>
        <v>15816.34</v>
      </c>
      <c r="AU42" s="280">
        <f t="shared" si="6"/>
        <v>189796.08</v>
      </c>
      <c r="AV42" s="280">
        <f t="shared" si="7"/>
        <v>15816.34</v>
      </c>
      <c r="AW42" s="280">
        <f t="shared" si="7"/>
        <v>15816.34</v>
      </c>
      <c r="AX42" s="280">
        <f t="shared" si="7"/>
        <v>15816.34</v>
      </c>
      <c r="AY42" s="280">
        <f t="shared" si="7"/>
        <v>15816.34</v>
      </c>
      <c r="AZ42" s="280">
        <f t="shared" si="11"/>
        <v>10280.620000000001</v>
      </c>
      <c r="BA42" s="280">
        <f t="shared" si="11"/>
        <v>10280.620000000001</v>
      </c>
      <c r="BB42" s="280">
        <f t="shared" si="11"/>
        <v>10280.620000000001</v>
      </c>
      <c r="BC42" s="280">
        <f t="shared" si="11"/>
        <v>10280.620000000001</v>
      </c>
      <c r="BD42" s="280">
        <f t="shared" si="11"/>
        <v>10280.620000000001</v>
      </c>
      <c r="BE42" s="280">
        <f t="shared" si="11"/>
        <v>10280.620000000001</v>
      </c>
      <c r="BF42" s="280">
        <f t="shared" si="11"/>
        <v>10280.620000000001</v>
      </c>
      <c r="BG42" s="280">
        <f t="shared" si="11"/>
        <v>10280.620000000001</v>
      </c>
      <c r="BH42" s="280">
        <f t="shared" si="11"/>
        <v>10280.620000000001</v>
      </c>
      <c r="BI42" s="280">
        <f t="shared" si="11"/>
        <v>10280.620000000001</v>
      </c>
      <c r="BJ42" s="280">
        <f t="shared" si="11"/>
        <v>10280.620000000001</v>
      </c>
      <c r="BK42" s="280">
        <f t="shared" si="11"/>
        <v>10280.620000000001</v>
      </c>
      <c r="BL42" s="279">
        <f t="shared" si="9"/>
        <v>123367.43999999999</v>
      </c>
    </row>
    <row r="43" spans="1:66" x14ac:dyDescent="0.25">
      <c r="A43" s="268" t="s">
        <v>552</v>
      </c>
      <c r="B43" s="175">
        <v>0</v>
      </c>
      <c r="C43" s="175">
        <v>0</v>
      </c>
      <c r="D43" s="272">
        <v>0</v>
      </c>
      <c r="E43" s="272">
        <v>0</v>
      </c>
      <c r="F43" s="272">
        <v>0</v>
      </c>
      <c r="G43" s="272">
        <v>0</v>
      </c>
      <c r="H43" s="272">
        <v>0</v>
      </c>
      <c r="I43" s="272">
        <v>0</v>
      </c>
      <c r="J43" s="272">
        <v>0</v>
      </c>
      <c r="K43" s="272">
        <v>0</v>
      </c>
      <c r="L43" s="272">
        <v>0</v>
      </c>
      <c r="M43" s="272">
        <v>0</v>
      </c>
      <c r="N43" s="272">
        <v>0</v>
      </c>
      <c r="O43" s="272">
        <v>0</v>
      </c>
      <c r="P43" s="272">
        <f t="shared" si="3"/>
        <v>0</v>
      </c>
      <c r="Q43" s="272">
        <v>0</v>
      </c>
      <c r="R43" s="272">
        <v>0</v>
      </c>
      <c r="S43" s="272">
        <v>0</v>
      </c>
      <c r="T43" s="272">
        <v>0</v>
      </c>
      <c r="U43" s="272">
        <v>0</v>
      </c>
      <c r="V43" s="272">
        <v>0</v>
      </c>
      <c r="W43" s="272">
        <v>0</v>
      </c>
      <c r="X43" s="272">
        <v>0</v>
      </c>
      <c r="Y43" s="272">
        <v>0</v>
      </c>
      <c r="Z43" s="272">
        <v>0</v>
      </c>
      <c r="AA43" s="272">
        <v>0</v>
      </c>
      <c r="AB43" s="272">
        <v>0</v>
      </c>
      <c r="AC43" s="272">
        <v>0</v>
      </c>
      <c r="AD43" s="272">
        <v>0</v>
      </c>
      <c r="AE43" s="272">
        <v>0</v>
      </c>
      <c r="AF43" s="272">
        <v>0</v>
      </c>
      <c r="AG43" s="170">
        <f t="shared" si="4"/>
        <v>0</v>
      </c>
      <c r="AH43" s="170"/>
      <c r="AI43" s="279">
        <f t="shared" si="10"/>
        <v>0</v>
      </c>
      <c r="AJ43" s="279">
        <f t="shared" si="10"/>
        <v>0</v>
      </c>
      <c r="AK43" s="279">
        <f t="shared" si="10"/>
        <v>0</v>
      </c>
      <c r="AL43" s="279">
        <f t="shared" si="10"/>
        <v>0</v>
      </c>
      <c r="AM43" s="279">
        <f t="shared" si="10"/>
        <v>0</v>
      </c>
      <c r="AN43" s="279">
        <f t="shared" si="10"/>
        <v>0</v>
      </c>
      <c r="AO43" s="279">
        <f t="shared" si="10"/>
        <v>0</v>
      </c>
      <c r="AP43" s="279">
        <f t="shared" si="10"/>
        <v>0</v>
      </c>
      <c r="AQ43" s="279">
        <f t="shared" si="10"/>
        <v>0</v>
      </c>
      <c r="AR43" s="279">
        <f t="shared" si="10"/>
        <v>0</v>
      </c>
      <c r="AS43" s="279">
        <f t="shared" si="10"/>
        <v>0</v>
      </c>
      <c r="AT43" s="279">
        <f t="shared" si="10"/>
        <v>0</v>
      </c>
      <c r="AU43" s="280">
        <f t="shared" si="6"/>
        <v>0</v>
      </c>
      <c r="AV43" s="280">
        <f t="shared" si="7"/>
        <v>0</v>
      </c>
      <c r="AW43" s="280">
        <f t="shared" si="7"/>
        <v>0</v>
      </c>
      <c r="AX43" s="280">
        <f t="shared" si="7"/>
        <v>0</v>
      </c>
      <c r="AY43" s="280">
        <f t="shared" si="7"/>
        <v>0</v>
      </c>
      <c r="AZ43" s="280">
        <f t="shared" si="11"/>
        <v>0</v>
      </c>
      <c r="BA43" s="280">
        <f t="shared" si="11"/>
        <v>0</v>
      </c>
      <c r="BB43" s="280">
        <f t="shared" si="11"/>
        <v>0</v>
      </c>
      <c r="BC43" s="280">
        <f t="shared" si="11"/>
        <v>0</v>
      </c>
      <c r="BD43" s="280">
        <f t="shared" si="11"/>
        <v>0</v>
      </c>
      <c r="BE43" s="280">
        <f t="shared" si="11"/>
        <v>0</v>
      </c>
      <c r="BF43" s="280">
        <f t="shared" si="11"/>
        <v>0</v>
      </c>
      <c r="BG43" s="280">
        <f t="shared" si="11"/>
        <v>0</v>
      </c>
      <c r="BH43" s="280">
        <f t="shared" si="11"/>
        <v>0</v>
      </c>
      <c r="BI43" s="280">
        <f t="shared" si="11"/>
        <v>0</v>
      </c>
      <c r="BJ43" s="280">
        <f t="shared" si="11"/>
        <v>0</v>
      </c>
      <c r="BK43" s="280">
        <f t="shared" si="11"/>
        <v>0</v>
      </c>
      <c r="BL43" s="279">
        <f t="shared" si="9"/>
        <v>0</v>
      </c>
    </row>
    <row r="44" spans="1:66" x14ac:dyDescent="0.25">
      <c r="A44" s="268" t="s">
        <v>553</v>
      </c>
      <c r="B44" s="175">
        <v>0</v>
      </c>
      <c r="C44" s="175">
        <v>0</v>
      </c>
      <c r="D44" s="272">
        <v>18450.52</v>
      </c>
      <c r="E44" s="272">
        <v>0</v>
      </c>
      <c r="F44" s="272">
        <v>0</v>
      </c>
      <c r="G44" s="272">
        <v>0</v>
      </c>
      <c r="H44" s="272">
        <v>0</v>
      </c>
      <c r="I44" s="272">
        <v>0</v>
      </c>
      <c r="J44" s="272">
        <v>0</v>
      </c>
      <c r="K44" s="272">
        <v>0</v>
      </c>
      <c r="L44" s="272">
        <v>0</v>
      </c>
      <c r="M44" s="272">
        <v>0</v>
      </c>
      <c r="N44" s="272">
        <v>0</v>
      </c>
      <c r="O44" s="272">
        <v>0</v>
      </c>
      <c r="P44" s="272">
        <f t="shared" si="3"/>
        <v>18450.52</v>
      </c>
      <c r="Q44" s="272">
        <v>0</v>
      </c>
      <c r="R44" s="272">
        <v>0</v>
      </c>
      <c r="S44" s="272">
        <v>0</v>
      </c>
      <c r="T44" s="272">
        <v>0</v>
      </c>
      <c r="U44" s="272">
        <v>0</v>
      </c>
      <c r="V44" s="272">
        <v>0</v>
      </c>
      <c r="W44" s="272">
        <v>0</v>
      </c>
      <c r="X44" s="272">
        <v>0</v>
      </c>
      <c r="Y44" s="272">
        <v>0</v>
      </c>
      <c r="Z44" s="272">
        <v>0</v>
      </c>
      <c r="AA44" s="272">
        <v>0</v>
      </c>
      <c r="AB44" s="272">
        <v>0</v>
      </c>
      <c r="AC44" s="272">
        <v>0</v>
      </c>
      <c r="AD44" s="272">
        <v>0</v>
      </c>
      <c r="AE44" s="272">
        <v>0</v>
      </c>
      <c r="AF44" s="272">
        <v>0</v>
      </c>
      <c r="AG44" s="170">
        <f t="shared" si="4"/>
        <v>0</v>
      </c>
      <c r="AH44" s="170"/>
      <c r="AI44" s="279">
        <f t="shared" si="10"/>
        <v>0</v>
      </c>
      <c r="AJ44" s="279">
        <f t="shared" si="10"/>
        <v>0</v>
      </c>
      <c r="AK44" s="279">
        <f t="shared" si="10"/>
        <v>0</v>
      </c>
      <c r="AL44" s="279">
        <f t="shared" si="10"/>
        <v>0</v>
      </c>
      <c r="AM44" s="279">
        <f t="shared" si="10"/>
        <v>0</v>
      </c>
      <c r="AN44" s="279">
        <f t="shared" si="10"/>
        <v>0</v>
      </c>
      <c r="AO44" s="279">
        <f t="shared" si="10"/>
        <v>0</v>
      </c>
      <c r="AP44" s="279">
        <f t="shared" si="10"/>
        <v>0</v>
      </c>
      <c r="AQ44" s="279">
        <f t="shared" si="10"/>
        <v>0</v>
      </c>
      <c r="AR44" s="279">
        <f t="shared" si="10"/>
        <v>0</v>
      </c>
      <c r="AS44" s="279">
        <f t="shared" si="10"/>
        <v>0</v>
      </c>
      <c r="AT44" s="279">
        <f t="shared" si="10"/>
        <v>0</v>
      </c>
      <c r="AU44" s="280">
        <f t="shared" si="6"/>
        <v>0</v>
      </c>
      <c r="AV44" s="280">
        <f t="shared" si="7"/>
        <v>0</v>
      </c>
      <c r="AW44" s="280">
        <f t="shared" si="7"/>
        <v>0</v>
      </c>
      <c r="AX44" s="280">
        <f t="shared" si="7"/>
        <v>0</v>
      </c>
      <c r="AY44" s="280">
        <f t="shared" si="7"/>
        <v>0</v>
      </c>
      <c r="AZ44" s="280">
        <f t="shared" si="11"/>
        <v>0</v>
      </c>
      <c r="BA44" s="280">
        <f t="shared" si="11"/>
        <v>0</v>
      </c>
      <c r="BB44" s="280">
        <f t="shared" si="11"/>
        <v>0</v>
      </c>
      <c r="BC44" s="280">
        <f t="shared" si="11"/>
        <v>0</v>
      </c>
      <c r="BD44" s="280">
        <f t="shared" si="11"/>
        <v>0</v>
      </c>
      <c r="BE44" s="280">
        <f t="shared" si="11"/>
        <v>0</v>
      </c>
      <c r="BF44" s="280">
        <f t="shared" si="11"/>
        <v>0</v>
      </c>
      <c r="BG44" s="280">
        <f t="shared" si="11"/>
        <v>0</v>
      </c>
      <c r="BH44" s="280">
        <f t="shared" si="11"/>
        <v>0</v>
      </c>
      <c r="BI44" s="280">
        <f t="shared" si="11"/>
        <v>0</v>
      </c>
      <c r="BJ44" s="280">
        <f t="shared" si="11"/>
        <v>0</v>
      </c>
      <c r="BK44" s="280">
        <f t="shared" si="11"/>
        <v>0</v>
      </c>
      <c r="BL44" s="279">
        <f t="shared" si="9"/>
        <v>0</v>
      </c>
    </row>
    <row r="45" spans="1:66" x14ac:dyDescent="0.25">
      <c r="A45" s="268" t="s">
        <v>180</v>
      </c>
      <c r="B45" s="175">
        <v>0</v>
      </c>
      <c r="C45" s="175">
        <v>0</v>
      </c>
      <c r="D45" s="272">
        <v>1558538.26</v>
      </c>
      <c r="E45" s="272">
        <v>1558538.26</v>
      </c>
      <c r="F45" s="272">
        <v>1558538.26</v>
      </c>
      <c r="G45" s="272">
        <v>1558538.26</v>
      </c>
      <c r="H45" s="272">
        <v>1657504.9</v>
      </c>
      <c r="I45" s="272">
        <v>1756471.53</v>
      </c>
      <c r="J45" s="272">
        <v>1756471.53</v>
      </c>
      <c r="K45" s="272">
        <v>1756471.53</v>
      </c>
      <c r="L45" s="272">
        <v>1756471.53</v>
      </c>
      <c r="M45" s="272">
        <v>1756471.53</v>
      </c>
      <c r="N45" s="272">
        <v>1756471.53</v>
      </c>
      <c r="O45" s="272">
        <v>1756471.53</v>
      </c>
      <c r="P45" s="272">
        <f t="shared" si="3"/>
        <v>20186958.649999999</v>
      </c>
      <c r="Q45" s="272">
        <v>1756471.53</v>
      </c>
      <c r="R45" s="272">
        <v>1756471.53</v>
      </c>
      <c r="S45" s="272">
        <v>1756471.53</v>
      </c>
      <c r="T45" s="272">
        <v>1756471.53</v>
      </c>
      <c r="U45" s="272">
        <v>1756471.53</v>
      </c>
      <c r="V45" s="272">
        <v>1756471.53</v>
      </c>
      <c r="W45" s="272">
        <v>1756471.53</v>
      </c>
      <c r="X45" s="272">
        <v>1756471.53</v>
      </c>
      <c r="Y45" s="272">
        <v>1756471.53</v>
      </c>
      <c r="Z45" s="272">
        <v>1756471.53</v>
      </c>
      <c r="AA45" s="272">
        <v>1756471.53</v>
      </c>
      <c r="AB45" s="272">
        <v>977202.4</v>
      </c>
      <c r="AC45" s="272">
        <v>197933.27000000002</v>
      </c>
      <c r="AD45" s="272">
        <v>197933.27000000002</v>
      </c>
      <c r="AE45" s="272">
        <v>197933.27000000002</v>
      </c>
      <c r="AF45" s="272">
        <v>197933.27000000002</v>
      </c>
      <c r="AG45" s="170">
        <f t="shared" si="4"/>
        <v>14064236.189999998</v>
      </c>
      <c r="AH45" s="170"/>
      <c r="AI45" s="279">
        <f t="shared" si="10"/>
        <v>0</v>
      </c>
      <c r="AJ45" s="279">
        <f t="shared" si="10"/>
        <v>0</v>
      </c>
      <c r="AK45" s="279">
        <f t="shared" si="10"/>
        <v>0</v>
      </c>
      <c r="AL45" s="279">
        <f t="shared" si="10"/>
        <v>0</v>
      </c>
      <c r="AM45" s="279">
        <f t="shared" si="10"/>
        <v>0</v>
      </c>
      <c r="AN45" s="279">
        <f t="shared" si="10"/>
        <v>0</v>
      </c>
      <c r="AO45" s="279">
        <f t="shared" si="10"/>
        <v>0</v>
      </c>
      <c r="AP45" s="279">
        <f t="shared" si="10"/>
        <v>0</v>
      </c>
      <c r="AQ45" s="279">
        <f t="shared" si="10"/>
        <v>0</v>
      </c>
      <c r="AR45" s="279">
        <f t="shared" si="10"/>
        <v>0</v>
      </c>
      <c r="AS45" s="279">
        <f t="shared" si="10"/>
        <v>0</v>
      </c>
      <c r="AT45" s="279">
        <f t="shared" si="10"/>
        <v>0</v>
      </c>
      <c r="AU45" s="280">
        <f t="shared" si="6"/>
        <v>0</v>
      </c>
      <c r="AV45" s="280">
        <f t="shared" si="7"/>
        <v>0</v>
      </c>
      <c r="AW45" s="280">
        <f t="shared" si="7"/>
        <v>0</v>
      </c>
      <c r="AX45" s="280">
        <f t="shared" si="7"/>
        <v>0</v>
      </c>
      <c r="AY45" s="280">
        <f t="shared" si="7"/>
        <v>0</v>
      </c>
      <c r="AZ45" s="280">
        <f t="shared" si="11"/>
        <v>0</v>
      </c>
      <c r="BA45" s="280">
        <f t="shared" si="11"/>
        <v>0</v>
      </c>
      <c r="BB45" s="280">
        <f t="shared" si="11"/>
        <v>0</v>
      </c>
      <c r="BC45" s="280">
        <f t="shared" si="11"/>
        <v>0</v>
      </c>
      <c r="BD45" s="280">
        <f t="shared" si="11"/>
        <v>0</v>
      </c>
      <c r="BE45" s="280">
        <f t="shared" si="11"/>
        <v>0</v>
      </c>
      <c r="BF45" s="280">
        <f t="shared" si="11"/>
        <v>0</v>
      </c>
      <c r="BG45" s="280">
        <f t="shared" si="11"/>
        <v>0</v>
      </c>
      <c r="BH45" s="280">
        <f t="shared" si="11"/>
        <v>0</v>
      </c>
      <c r="BI45" s="280">
        <f t="shared" si="11"/>
        <v>0</v>
      </c>
      <c r="BJ45" s="280">
        <f t="shared" si="11"/>
        <v>0</v>
      </c>
      <c r="BK45" s="280">
        <f t="shared" si="11"/>
        <v>0</v>
      </c>
      <c r="BL45" s="279">
        <f t="shared" si="9"/>
        <v>0</v>
      </c>
    </row>
    <row r="46" spans="1:66" x14ac:dyDescent="0.25">
      <c r="A46" s="268" t="s">
        <v>181</v>
      </c>
      <c r="B46" s="175">
        <v>0</v>
      </c>
      <c r="C46" s="175">
        <v>0</v>
      </c>
      <c r="D46" s="272">
        <v>2420031.65</v>
      </c>
      <c r="E46" s="272">
        <v>2420031.65</v>
      </c>
      <c r="F46" s="272">
        <v>2420031.65</v>
      </c>
      <c r="G46" s="272">
        <v>2420031.65</v>
      </c>
      <c r="H46" s="272">
        <v>2588167.08</v>
      </c>
      <c r="I46" s="272">
        <v>2756302.5</v>
      </c>
      <c r="J46" s="272">
        <v>2756302.5</v>
      </c>
      <c r="K46" s="272">
        <v>2756302.5</v>
      </c>
      <c r="L46" s="272">
        <v>2756302.5</v>
      </c>
      <c r="M46" s="272">
        <v>2756302.5</v>
      </c>
      <c r="N46" s="272">
        <v>2756302.5</v>
      </c>
      <c r="O46" s="272">
        <v>2756302.5</v>
      </c>
      <c r="P46" s="272">
        <f t="shared" si="3"/>
        <v>31562411.18</v>
      </c>
      <c r="Q46" s="272">
        <v>2756302.5</v>
      </c>
      <c r="R46" s="272">
        <v>2756302.5</v>
      </c>
      <c r="S46" s="272">
        <v>2756302.5</v>
      </c>
      <c r="T46" s="272">
        <v>2756302.5</v>
      </c>
      <c r="U46" s="272">
        <v>2756302.5</v>
      </c>
      <c r="V46" s="272">
        <v>2756302.5</v>
      </c>
      <c r="W46" s="272">
        <v>2756302.5</v>
      </c>
      <c r="X46" s="272">
        <v>2756302.5</v>
      </c>
      <c r="Y46" s="272">
        <v>2756302.5</v>
      </c>
      <c r="Z46" s="272">
        <v>2756302.5</v>
      </c>
      <c r="AA46" s="272">
        <v>2756302.5</v>
      </c>
      <c r="AB46" s="272">
        <v>1546286.675</v>
      </c>
      <c r="AC46" s="272">
        <v>336270.85000000009</v>
      </c>
      <c r="AD46" s="272">
        <v>336270.85000000009</v>
      </c>
      <c r="AE46" s="272">
        <v>336270.85000000009</v>
      </c>
      <c r="AF46" s="272">
        <v>336270.85000000009</v>
      </c>
      <c r="AG46" s="170">
        <f t="shared" si="4"/>
        <v>22185487.575000007</v>
      </c>
      <c r="AH46" s="170"/>
      <c r="AI46" s="279">
        <f t="shared" si="10"/>
        <v>0</v>
      </c>
      <c r="AJ46" s="279">
        <f t="shared" si="10"/>
        <v>0</v>
      </c>
      <c r="AK46" s="279">
        <f t="shared" si="10"/>
        <v>0</v>
      </c>
      <c r="AL46" s="279">
        <f t="shared" si="10"/>
        <v>0</v>
      </c>
      <c r="AM46" s="279">
        <f t="shared" si="10"/>
        <v>0</v>
      </c>
      <c r="AN46" s="279">
        <f t="shared" si="10"/>
        <v>0</v>
      </c>
      <c r="AO46" s="279">
        <f t="shared" si="10"/>
        <v>0</v>
      </c>
      <c r="AP46" s="279">
        <f t="shared" si="10"/>
        <v>0</v>
      </c>
      <c r="AQ46" s="279">
        <f t="shared" si="10"/>
        <v>0</v>
      </c>
      <c r="AR46" s="279">
        <f t="shared" si="10"/>
        <v>0</v>
      </c>
      <c r="AS46" s="279">
        <f t="shared" si="10"/>
        <v>0</v>
      </c>
      <c r="AT46" s="279">
        <f t="shared" si="10"/>
        <v>0</v>
      </c>
      <c r="AU46" s="280">
        <f t="shared" si="6"/>
        <v>0</v>
      </c>
      <c r="AV46" s="280">
        <f t="shared" si="7"/>
        <v>0</v>
      </c>
      <c r="AW46" s="280">
        <f t="shared" si="7"/>
        <v>0</v>
      </c>
      <c r="AX46" s="280">
        <f t="shared" si="7"/>
        <v>0</v>
      </c>
      <c r="AY46" s="280">
        <f t="shared" si="7"/>
        <v>0</v>
      </c>
      <c r="AZ46" s="280">
        <f t="shared" si="11"/>
        <v>0</v>
      </c>
      <c r="BA46" s="280">
        <f t="shared" si="11"/>
        <v>0</v>
      </c>
      <c r="BB46" s="280">
        <f t="shared" si="11"/>
        <v>0</v>
      </c>
      <c r="BC46" s="280">
        <f t="shared" si="11"/>
        <v>0</v>
      </c>
      <c r="BD46" s="280">
        <f t="shared" si="11"/>
        <v>0</v>
      </c>
      <c r="BE46" s="280">
        <f t="shared" si="11"/>
        <v>0</v>
      </c>
      <c r="BF46" s="280">
        <f t="shared" si="11"/>
        <v>0</v>
      </c>
      <c r="BG46" s="280">
        <f t="shared" si="11"/>
        <v>0</v>
      </c>
      <c r="BH46" s="280">
        <f t="shared" si="11"/>
        <v>0</v>
      </c>
      <c r="BI46" s="280">
        <f t="shared" si="11"/>
        <v>0</v>
      </c>
      <c r="BJ46" s="280">
        <f t="shared" si="11"/>
        <v>0</v>
      </c>
      <c r="BK46" s="280">
        <f t="shared" si="11"/>
        <v>0</v>
      </c>
      <c r="BL46" s="279">
        <f t="shared" si="9"/>
        <v>0</v>
      </c>
    </row>
    <row r="47" spans="1:66" x14ac:dyDescent="0.25">
      <c r="A47" s="268" t="s">
        <v>182</v>
      </c>
      <c r="B47" s="175">
        <v>0</v>
      </c>
      <c r="C47" s="175">
        <v>0</v>
      </c>
      <c r="D47" s="272">
        <v>4445055.7300000004</v>
      </c>
      <c r="E47" s="272">
        <v>4445055.7300000004</v>
      </c>
      <c r="F47" s="272">
        <v>4445055.7300000004</v>
      </c>
      <c r="G47" s="272">
        <v>4445055.7300000004</v>
      </c>
      <c r="H47" s="272">
        <v>5038252.07</v>
      </c>
      <c r="I47" s="272">
        <v>5631448.4000000004</v>
      </c>
      <c r="J47" s="272">
        <v>5631448.4000000004</v>
      </c>
      <c r="K47" s="272">
        <v>5631448.4000000004</v>
      </c>
      <c r="L47" s="272">
        <v>5631448.4000000004</v>
      </c>
      <c r="M47" s="272">
        <v>5631448.4000000004</v>
      </c>
      <c r="N47" s="272">
        <v>5631448.4000000004</v>
      </c>
      <c r="O47" s="272">
        <v>5631448.4000000004</v>
      </c>
      <c r="P47" s="272">
        <f t="shared" si="3"/>
        <v>62238613.789999992</v>
      </c>
      <c r="Q47" s="272">
        <v>5631448.4000000004</v>
      </c>
      <c r="R47" s="272">
        <v>5631448.4000000004</v>
      </c>
      <c r="S47" s="272">
        <v>5631448.4000000004</v>
      </c>
      <c r="T47" s="272">
        <v>5631448.4000000004</v>
      </c>
      <c r="U47" s="272">
        <v>5631448.4000000004</v>
      </c>
      <c r="V47" s="272">
        <v>5631448.4000000004</v>
      </c>
      <c r="W47" s="272">
        <v>5631448.4000000004</v>
      </c>
      <c r="X47" s="272">
        <v>5631448.4000000004</v>
      </c>
      <c r="Y47" s="272">
        <v>5631448.4000000004</v>
      </c>
      <c r="Z47" s="272">
        <v>5631448.4000000004</v>
      </c>
      <c r="AA47" s="272">
        <v>5631448.4000000004</v>
      </c>
      <c r="AB47" s="272">
        <v>3408920.5350000001</v>
      </c>
      <c r="AC47" s="272">
        <v>1186392.67</v>
      </c>
      <c r="AD47" s="272">
        <v>1186392.67</v>
      </c>
      <c r="AE47" s="272">
        <v>1186392.67</v>
      </c>
      <c r="AF47" s="272">
        <v>1186392.67</v>
      </c>
      <c r="AG47" s="170">
        <f t="shared" si="4"/>
        <v>47574630.015000001</v>
      </c>
      <c r="AH47" s="170"/>
      <c r="AI47" s="279">
        <f t="shared" si="10"/>
        <v>0</v>
      </c>
      <c r="AJ47" s="279">
        <f t="shared" si="10"/>
        <v>0</v>
      </c>
      <c r="AK47" s="279">
        <f t="shared" si="10"/>
        <v>0</v>
      </c>
      <c r="AL47" s="279">
        <f t="shared" si="10"/>
        <v>0</v>
      </c>
      <c r="AM47" s="279">
        <f t="shared" si="10"/>
        <v>0</v>
      </c>
      <c r="AN47" s="279">
        <f t="shared" si="10"/>
        <v>0</v>
      </c>
      <c r="AO47" s="279">
        <f t="shared" si="10"/>
        <v>0</v>
      </c>
      <c r="AP47" s="279">
        <f t="shared" si="10"/>
        <v>0</v>
      </c>
      <c r="AQ47" s="279">
        <f t="shared" si="10"/>
        <v>0</v>
      </c>
      <c r="AR47" s="279">
        <f t="shared" si="10"/>
        <v>0</v>
      </c>
      <c r="AS47" s="279">
        <f t="shared" si="10"/>
        <v>0</v>
      </c>
      <c r="AT47" s="279">
        <f t="shared" si="10"/>
        <v>0</v>
      </c>
      <c r="AU47" s="280">
        <f t="shared" si="6"/>
        <v>0</v>
      </c>
      <c r="AV47" s="280">
        <f t="shared" si="7"/>
        <v>0</v>
      </c>
      <c r="AW47" s="280">
        <f t="shared" si="7"/>
        <v>0</v>
      </c>
      <c r="AX47" s="280">
        <f t="shared" si="7"/>
        <v>0</v>
      </c>
      <c r="AY47" s="280">
        <f t="shared" si="7"/>
        <v>0</v>
      </c>
      <c r="AZ47" s="280">
        <f t="shared" si="11"/>
        <v>0</v>
      </c>
      <c r="BA47" s="280">
        <f t="shared" si="11"/>
        <v>0</v>
      </c>
      <c r="BB47" s="280">
        <f t="shared" si="11"/>
        <v>0</v>
      </c>
      <c r="BC47" s="280">
        <f t="shared" si="11"/>
        <v>0</v>
      </c>
      <c r="BD47" s="280">
        <f t="shared" si="11"/>
        <v>0</v>
      </c>
      <c r="BE47" s="280">
        <f t="shared" si="11"/>
        <v>0</v>
      </c>
      <c r="BF47" s="280">
        <f t="shared" si="11"/>
        <v>0</v>
      </c>
      <c r="BG47" s="280">
        <f t="shared" si="11"/>
        <v>0</v>
      </c>
      <c r="BH47" s="280">
        <f t="shared" si="11"/>
        <v>0</v>
      </c>
      <c r="BI47" s="280">
        <f t="shared" si="11"/>
        <v>0</v>
      </c>
      <c r="BJ47" s="280">
        <f t="shared" si="11"/>
        <v>0</v>
      </c>
      <c r="BK47" s="280">
        <f t="shared" si="11"/>
        <v>0</v>
      </c>
      <c r="BL47" s="279">
        <f t="shared" si="9"/>
        <v>0</v>
      </c>
    </row>
    <row r="48" spans="1:66" x14ac:dyDescent="0.25">
      <c r="A48" s="268" t="s">
        <v>554</v>
      </c>
      <c r="B48" s="175">
        <v>0</v>
      </c>
      <c r="C48" s="175">
        <v>0</v>
      </c>
      <c r="D48" s="272">
        <v>0</v>
      </c>
      <c r="E48" s="272">
        <v>0</v>
      </c>
      <c r="F48" s="272">
        <v>0</v>
      </c>
      <c r="G48" s="272">
        <v>0</v>
      </c>
      <c r="H48" s="272">
        <v>0</v>
      </c>
      <c r="I48" s="272">
        <v>0</v>
      </c>
      <c r="J48" s="272">
        <v>0</v>
      </c>
      <c r="K48" s="272">
        <v>0</v>
      </c>
      <c r="L48" s="272">
        <v>0</v>
      </c>
      <c r="M48" s="272">
        <v>0</v>
      </c>
      <c r="N48" s="272">
        <v>0</v>
      </c>
      <c r="O48" s="272">
        <v>0</v>
      </c>
      <c r="P48" s="272">
        <f t="shared" si="3"/>
        <v>0</v>
      </c>
      <c r="Q48" s="272">
        <v>0</v>
      </c>
      <c r="R48" s="272">
        <v>0</v>
      </c>
      <c r="S48" s="272">
        <v>0</v>
      </c>
      <c r="T48" s="272">
        <v>0</v>
      </c>
      <c r="U48" s="272">
        <v>0</v>
      </c>
      <c r="V48" s="272">
        <v>0</v>
      </c>
      <c r="W48" s="272">
        <v>0</v>
      </c>
      <c r="X48" s="272">
        <v>0</v>
      </c>
      <c r="Y48" s="272">
        <v>0</v>
      </c>
      <c r="Z48" s="272">
        <v>0</v>
      </c>
      <c r="AA48" s="272">
        <v>0</v>
      </c>
      <c r="AB48" s="272">
        <v>0</v>
      </c>
      <c r="AC48" s="272">
        <v>0</v>
      </c>
      <c r="AD48" s="272">
        <v>0</v>
      </c>
      <c r="AE48" s="272">
        <v>0</v>
      </c>
      <c r="AF48" s="272">
        <v>0</v>
      </c>
      <c r="AG48" s="170">
        <f t="shared" si="4"/>
        <v>0</v>
      </c>
      <c r="AH48" s="170"/>
      <c r="AI48" s="279">
        <f t="shared" si="10"/>
        <v>0</v>
      </c>
      <c r="AJ48" s="279">
        <f t="shared" si="10"/>
        <v>0</v>
      </c>
      <c r="AK48" s="279">
        <f t="shared" si="10"/>
        <v>0</v>
      </c>
      <c r="AL48" s="279">
        <f t="shared" si="10"/>
        <v>0</v>
      </c>
      <c r="AM48" s="279">
        <f t="shared" si="10"/>
        <v>0</v>
      </c>
      <c r="AN48" s="279">
        <f t="shared" si="10"/>
        <v>0</v>
      </c>
      <c r="AO48" s="279">
        <f t="shared" si="10"/>
        <v>0</v>
      </c>
      <c r="AP48" s="279">
        <f t="shared" si="10"/>
        <v>0</v>
      </c>
      <c r="AQ48" s="279">
        <f t="shared" si="10"/>
        <v>0</v>
      </c>
      <c r="AR48" s="279">
        <f t="shared" si="10"/>
        <v>0</v>
      </c>
      <c r="AS48" s="279">
        <f t="shared" si="10"/>
        <v>0</v>
      </c>
      <c r="AT48" s="279">
        <f t="shared" si="10"/>
        <v>0</v>
      </c>
      <c r="AU48" s="280">
        <f t="shared" si="6"/>
        <v>0</v>
      </c>
      <c r="AV48" s="280">
        <f t="shared" si="7"/>
        <v>0</v>
      </c>
      <c r="AW48" s="280">
        <f t="shared" si="7"/>
        <v>0</v>
      </c>
      <c r="AX48" s="280">
        <f t="shared" si="7"/>
        <v>0</v>
      </c>
      <c r="AY48" s="280">
        <f t="shared" si="7"/>
        <v>0</v>
      </c>
      <c r="AZ48" s="280">
        <f t="shared" si="11"/>
        <v>0</v>
      </c>
      <c r="BA48" s="280">
        <f t="shared" si="11"/>
        <v>0</v>
      </c>
      <c r="BB48" s="280">
        <f t="shared" si="11"/>
        <v>0</v>
      </c>
      <c r="BC48" s="280">
        <f t="shared" si="11"/>
        <v>0</v>
      </c>
      <c r="BD48" s="280">
        <f t="shared" si="11"/>
        <v>0</v>
      </c>
      <c r="BE48" s="280">
        <f t="shared" si="11"/>
        <v>0</v>
      </c>
      <c r="BF48" s="280">
        <f t="shared" si="11"/>
        <v>0</v>
      </c>
      <c r="BG48" s="280">
        <f t="shared" si="11"/>
        <v>0</v>
      </c>
      <c r="BH48" s="280">
        <f t="shared" si="11"/>
        <v>0</v>
      </c>
      <c r="BI48" s="280">
        <f t="shared" si="11"/>
        <v>0</v>
      </c>
      <c r="BJ48" s="280">
        <f t="shared" si="11"/>
        <v>0</v>
      </c>
      <c r="BK48" s="280">
        <f t="shared" si="11"/>
        <v>0</v>
      </c>
      <c r="BL48" s="279">
        <f t="shared" si="9"/>
        <v>0</v>
      </c>
    </row>
    <row r="49" spans="1:66" x14ac:dyDescent="0.25">
      <c r="A49" s="268" t="s">
        <v>183</v>
      </c>
      <c r="B49" s="175">
        <v>0</v>
      </c>
      <c r="C49" s="175">
        <v>0</v>
      </c>
      <c r="D49" s="272">
        <v>37239.96</v>
      </c>
      <c r="E49" s="272">
        <v>37239.96</v>
      </c>
      <c r="F49" s="272">
        <v>37239.96</v>
      </c>
      <c r="G49" s="272">
        <v>37239.96</v>
      </c>
      <c r="H49" s="272">
        <v>109841.23</v>
      </c>
      <c r="I49" s="272">
        <v>182442.49</v>
      </c>
      <c r="J49" s="272">
        <v>182442.49</v>
      </c>
      <c r="K49" s="272">
        <v>182442.49</v>
      </c>
      <c r="L49" s="272">
        <v>182442.49</v>
      </c>
      <c r="M49" s="272">
        <v>182442.49</v>
      </c>
      <c r="N49" s="272">
        <v>182442.49</v>
      </c>
      <c r="O49" s="272">
        <v>182442.49</v>
      </c>
      <c r="P49" s="272">
        <f t="shared" si="3"/>
        <v>1535898.5</v>
      </c>
      <c r="Q49" s="272">
        <v>182442.49</v>
      </c>
      <c r="R49" s="272">
        <v>182442.49</v>
      </c>
      <c r="S49" s="272">
        <v>182442.49</v>
      </c>
      <c r="T49" s="272">
        <v>182442.49</v>
      </c>
      <c r="U49" s="272">
        <v>182442.49</v>
      </c>
      <c r="V49" s="272">
        <v>182442.49</v>
      </c>
      <c r="W49" s="272">
        <v>182442.49</v>
      </c>
      <c r="X49" s="272">
        <v>182442.49</v>
      </c>
      <c r="Y49" s="272">
        <v>182442.49</v>
      </c>
      <c r="Z49" s="272">
        <v>182442.49</v>
      </c>
      <c r="AA49" s="272">
        <v>182442.49</v>
      </c>
      <c r="AB49" s="272">
        <v>163822.50999999998</v>
      </c>
      <c r="AC49" s="272">
        <v>145202.53</v>
      </c>
      <c r="AD49" s="272">
        <v>145202.53</v>
      </c>
      <c r="AE49" s="272">
        <v>145202.53</v>
      </c>
      <c r="AF49" s="272">
        <v>145202.53</v>
      </c>
      <c r="AG49" s="170">
        <f t="shared" si="4"/>
        <v>2021730.06</v>
      </c>
      <c r="AH49" s="170"/>
      <c r="AI49" s="279">
        <f t="shared" si="10"/>
        <v>0</v>
      </c>
      <c r="AJ49" s="279">
        <f t="shared" si="10"/>
        <v>0</v>
      </c>
      <c r="AK49" s="279">
        <f t="shared" si="10"/>
        <v>0</v>
      </c>
      <c r="AL49" s="279">
        <f t="shared" si="10"/>
        <v>0</v>
      </c>
      <c r="AM49" s="279">
        <f t="shared" si="10"/>
        <v>0</v>
      </c>
      <c r="AN49" s="279">
        <f t="shared" si="10"/>
        <v>0</v>
      </c>
      <c r="AO49" s="279">
        <f t="shared" si="10"/>
        <v>0</v>
      </c>
      <c r="AP49" s="279">
        <f t="shared" si="10"/>
        <v>0</v>
      </c>
      <c r="AQ49" s="279">
        <f t="shared" si="10"/>
        <v>0</v>
      </c>
      <c r="AR49" s="279">
        <f t="shared" si="10"/>
        <v>0</v>
      </c>
      <c r="AS49" s="279">
        <f t="shared" si="10"/>
        <v>0</v>
      </c>
      <c r="AT49" s="279">
        <f t="shared" si="10"/>
        <v>0</v>
      </c>
      <c r="AU49" s="280">
        <f t="shared" si="6"/>
        <v>0</v>
      </c>
      <c r="AV49" s="280">
        <f t="shared" si="7"/>
        <v>0</v>
      </c>
      <c r="AW49" s="280">
        <f t="shared" si="7"/>
        <v>0</v>
      </c>
      <c r="AX49" s="280">
        <f t="shared" si="7"/>
        <v>0</v>
      </c>
      <c r="AY49" s="280">
        <f t="shared" si="7"/>
        <v>0</v>
      </c>
      <c r="AZ49" s="280">
        <f t="shared" si="11"/>
        <v>0</v>
      </c>
      <c r="BA49" s="280">
        <f t="shared" si="11"/>
        <v>0</v>
      </c>
      <c r="BB49" s="280">
        <f t="shared" si="11"/>
        <v>0</v>
      </c>
      <c r="BC49" s="280">
        <f t="shared" si="11"/>
        <v>0</v>
      </c>
      <c r="BD49" s="280">
        <f t="shared" si="11"/>
        <v>0</v>
      </c>
      <c r="BE49" s="280">
        <f t="shared" si="11"/>
        <v>0</v>
      </c>
      <c r="BF49" s="280">
        <f t="shared" si="11"/>
        <v>0</v>
      </c>
      <c r="BG49" s="280">
        <f t="shared" si="11"/>
        <v>0</v>
      </c>
      <c r="BH49" s="280">
        <f t="shared" si="11"/>
        <v>0</v>
      </c>
      <c r="BI49" s="280">
        <f t="shared" si="11"/>
        <v>0</v>
      </c>
      <c r="BJ49" s="280">
        <f t="shared" si="11"/>
        <v>0</v>
      </c>
      <c r="BK49" s="280">
        <f t="shared" si="11"/>
        <v>0</v>
      </c>
      <c r="BL49" s="279">
        <f t="shared" si="9"/>
        <v>0</v>
      </c>
    </row>
    <row r="50" spans="1:66" x14ac:dyDescent="0.25">
      <c r="A50" s="268" t="s">
        <v>184</v>
      </c>
      <c r="B50" s="175">
        <v>1.12E-2</v>
      </c>
      <c r="C50" s="175">
        <v>1.54E-2</v>
      </c>
      <c r="D50" s="272">
        <v>1117119.1299999999</v>
      </c>
      <c r="E50" s="272">
        <v>1117119.1299999999</v>
      </c>
      <c r="F50" s="272">
        <v>1120169.72</v>
      </c>
      <c r="G50" s="272">
        <v>1123220.3</v>
      </c>
      <c r="H50" s="272">
        <v>1123220.3</v>
      </c>
      <c r="I50" s="272">
        <v>1123220.3</v>
      </c>
      <c r="J50" s="272">
        <v>1123220.3</v>
      </c>
      <c r="K50" s="272">
        <v>1123220.3</v>
      </c>
      <c r="L50" s="272">
        <v>1123220.3</v>
      </c>
      <c r="M50" s="272">
        <v>1123220.3</v>
      </c>
      <c r="N50" s="272">
        <v>1123220.3</v>
      </c>
      <c r="O50" s="272">
        <v>1123220.3</v>
      </c>
      <c r="P50" s="272">
        <f t="shared" si="3"/>
        <v>13463390.680000002</v>
      </c>
      <c r="Q50" s="272">
        <v>1123220.3</v>
      </c>
      <c r="R50" s="272">
        <v>1123220.3</v>
      </c>
      <c r="S50" s="272">
        <v>1123220.3</v>
      </c>
      <c r="T50" s="272">
        <v>1123220.3</v>
      </c>
      <c r="U50" s="272">
        <v>1123220.3</v>
      </c>
      <c r="V50" s="272">
        <v>1123220.3</v>
      </c>
      <c r="W50" s="272">
        <v>1123220.3</v>
      </c>
      <c r="X50" s="272">
        <v>1123220.3</v>
      </c>
      <c r="Y50" s="272">
        <v>1123220.3</v>
      </c>
      <c r="Z50" s="272">
        <v>1123220.3</v>
      </c>
      <c r="AA50" s="272">
        <v>1123220.3</v>
      </c>
      <c r="AB50" s="272">
        <v>1123220.3</v>
      </c>
      <c r="AC50" s="272">
        <v>1123220.3</v>
      </c>
      <c r="AD50" s="272">
        <v>1123220.3</v>
      </c>
      <c r="AE50" s="272">
        <v>1123220.3</v>
      </c>
      <c r="AF50" s="272">
        <v>1123220.3</v>
      </c>
      <c r="AG50" s="170">
        <f t="shared" si="4"/>
        <v>13478643.600000003</v>
      </c>
      <c r="AH50" s="170"/>
      <c r="AI50" s="279">
        <f t="shared" si="10"/>
        <v>1042.6400000000001</v>
      </c>
      <c r="AJ50" s="279">
        <f t="shared" si="10"/>
        <v>1042.6400000000001</v>
      </c>
      <c r="AK50" s="279">
        <f t="shared" si="10"/>
        <v>1045.49</v>
      </c>
      <c r="AL50" s="279">
        <f t="shared" si="10"/>
        <v>1048.3399999999999</v>
      </c>
      <c r="AM50" s="279">
        <f t="shared" si="10"/>
        <v>1048.3399999999999</v>
      </c>
      <c r="AN50" s="279">
        <f t="shared" si="10"/>
        <v>1048.3399999999999</v>
      </c>
      <c r="AO50" s="279">
        <f t="shared" si="10"/>
        <v>1048.3399999999999</v>
      </c>
      <c r="AP50" s="279">
        <f t="shared" si="10"/>
        <v>1048.3399999999999</v>
      </c>
      <c r="AQ50" s="279">
        <f t="shared" si="10"/>
        <v>1048.3399999999999</v>
      </c>
      <c r="AR50" s="279">
        <f t="shared" si="10"/>
        <v>1048.3399999999999</v>
      </c>
      <c r="AS50" s="279">
        <f t="shared" si="10"/>
        <v>1048.3399999999999</v>
      </c>
      <c r="AT50" s="279">
        <f t="shared" si="10"/>
        <v>1048.3399999999999</v>
      </c>
      <c r="AU50" s="280">
        <f t="shared" si="6"/>
        <v>12565.830000000002</v>
      </c>
      <c r="AV50" s="280">
        <f t="shared" si="7"/>
        <v>1048.3399999999999</v>
      </c>
      <c r="AW50" s="280">
        <f t="shared" si="7"/>
        <v>1048.3399999999999</v>
      </c>
      <c r="AX50" s="280">
        <f t="shared" si="7"/>
        <v>1048.3399999999999</v>
      </c>
      <c r="AY50" s="280">
        <f t="shared" si="7"/>
        <v>1048.3399999999999</v>
      </c>
      <c r="AZ50" s="280">
        <f t="shared" si="11"/>
        <v>1441.47</v>
      </c>
      <c r="BA50" s="280">
        <f t="shared" si="11"/>
        <v>1441.47</v>
      </c>
      <c r="BB50" s="280">
        <f t="shared" si="11"/>
        <v>1441.47</v>
      </c>
      <c r="BC50" s="280">
        <f t="shared" si="11"/>
        <v>1441.47</v>
      </c>
      <c r="BD50" s="280">
        <f t="shared" si="11"/>
        <v>1441.47</v>
      </c>
      <c r="BE50" s="280">
        <f t="shared" si="11"/>
        <v>1441.47</v>
      </c>
      <c r="BF50" s="280">
        <f t="shared" si="11"/>
        <v>1441.47</v>
      </c>
      <c r="BG50" s="280">
        <f t="shared" si="11"/>
        <v>1441.47</v>
      </c>
      <c r="BH50" s="280">
        <f t="shared" si="11"/>
        <v>1441.47</v>
      </c>
      <c r="BI50" s="280">
        <f t="shared" si="11"/>
        <v>1441.47</v>
      </c>
      <c r="BJ50" s="280">
        <f t="shared" si="11"/>
        <v>1441.47</v>
      </c>
      <c r="BK50" s="280">
        <f t="shared" si="11"/>
        <v>1441.47</v>
      </c>
      <c r="BL50" s="279">
        <f t="shared" si="9"/>
        <v>17297.639999999996</v>
      </c>
    </row>
    <row r="51" spans="1:66" x14ac:dyDescent="0.25">
      <c r="A51" s="268" t="s">
        <v>185</v>
      </c>
      <c r="B51" s="175">
        <v>1.44E-2</v>
      </c>
      <c r="C51" s="294">
        <v>9.9000000000000008E-3</v>
      </c>
      <c r="D51" s="272">
        <v>5592689.75</v>
      </c>
      <c r="E51" s="272">
        <v>5628927.9900000002</v>
      </c>
      <c r="F51" s="272">
        <v>5628927.9400000004</v>
      </c>
      <c r="G51" s="272">
        <v>5628927.9400000004</v>
      </c>
      <c r="H51" s="272">
        <v>5628927.9400000004</v>
      </c>
      <c r="I51" s="272">
        <v>5628927.9400000004</v>
      </c>
      <c r="J51" s="272">
        <v>5628927.9400000004</v>
      </c>
      <c r="K51" s="272">
        <v>5628927.9400000004</v>
      </c>
      <c r="L51" s="272">
        <v>5750584.6750000007</v>
      </c>
      <c r="M51" s="272">
        <v>5872241.4100000001</v>
      </c>
      <c r="N51" s="272">
        <v>5872241.4100000001</v>
      </c>
      <c r="O51" s="272">
        <v>5872241.4100000001</v>
      </c>
      <c r="P51" s="272">
        <f t="shared" si="3"/>
        <v>68362494.284999982</v>
      </c>
      <c r="Q51" s="272">
        <v>5872241.4100000001</v>
      </c>
      <c r="R51" s="272">
        <v>5872241.4100000001</v>
      </c>
      <c r="S51" s="272">
        <v>5872241.4100000001</v>
      </c>
      <c r="T51" s="272">
        <v>5872241.4100000001</v>
      </c>
      <c r="U51" s="272">
        <v>5872241.4100000001</v>
      </c>
      <c r="V51" s="272">
        <v>5872241.4100000001</v>
      </c>
      <c r="W51" s="272">
        <v>5872241.4100000001</v>
      </c>
      <c r="X51" s="272">
        <v>5872241.4100000001</v>
      </c>
      <c r="Y51" s="272">
        <v>5872241.4100000001</v>
      </c>
      <c r="Z51" s="272">
        <v>5872241.4100000001</v>
      </c>
      <c r="AA51" s="272">
        <v>5872241.4100000001</v>
      </c>
      <c r="AB51" s="272">
        <v>5872241.4100000001</v>
      </c>
      <c r="AC51" s="272">
        <v>5872241.4100000001</v>
      </c>
      <c r="AD51" s="272">
        <v>5872241.4100000001</v>
      </c>
      <c r="AE51" s="272">
        <v>5872241.4100000001</v>
      </c>
      <c r="AF51" s="272">
        <v>5872241.4100000001</v>
      </c>
      <c r="AG51" s="170">
        <f t="shared" si="4"/>
        <v>70466896.919999987</v>
      </c>
      <c r="AH51" s="170"/>
      <c r="AI51" s="279">
        <f t="shared" si="10"/>
        <v>6711.23</v>
      </c>
      <c r="AJ51" s="279">
        <f t="shared" si="10"/>
        <v>6754.71</v>
      </c>
      <c r="AK51" s="279">
        <f t="shared" si="10"/>
        <v>6754.71</v>
      </c>
      <c r="AL51" s="279">
        <f t="shared" si="10"/>
        <v>6754.71</v>
      </c>
      <c r="AM51" s="279">
        <f t="shared" si="10"/>
        <v>6754.71</v>
      </c>
      <c r="AN51" s="279">
        <f t="shared" si="10"/>
        <v>6754.71</v>
      </c>
      <c r="AO51" s="279">
        <f t="shared" si="10"/>
        <v>6754.71</v>
      </c>
      <c r="AP51" s="279">
        <f t="shared" si="10"/>
        <v>6754.71</v>
      </c>
      <c r="AQ51" s="279">
        <f t="shared" si="10"/>
        <v>6900.7</v>
      </c>
      <c r="AR51" s="279">
        <f t="shared" si="10"/>
        <v>7046.69</v>
      </c>
      <c r="AS51" s="279">
        <f t="shared" si="10"/>
        <v>7046.69</v>
      </c>
      <c r="AT51" s="279">
        <f t="shared" si="10"/>
        <v>7046.69</v>
      </c>
      <c r="AU51" s="280">
        <f t="shared" si="6"/>
        <v>82034.97</v>
      </c>
      <c r="AV51" s="280">
        <f t="shared" si="7"/>
        <v>7046.69</v>
      </c>
      <c r="AW51" s="280">
        <f t="shared" si="7"/>
        <v>7046.69</v>
      </c>
      <c r="AX51" s="280">
        <f t="shared" si="7"/>
        <v>7046.69</v>
      </c>
      <c r="AY51" s="280">
        <f t="shared" si="7"/>
        <v>7046.69</v>
      </c>
      <c r="AZ51" s="280">
        <f t="shared" si="11"/>
        <v>4844.6000000000004</v>
      </c>
      <c r="BA51" s="280">
        <f t="shared" si="11"/>
        <v>4844.6000000000004</v>
      </c>
      <c r="BB51" s="280">
        <f t="shared" si="11"/>
        <v>4844.6000000000004</v>
      </c>
      <c r="BC51" s="280">
        <f t="shared" si="11"/>
        <v>4844.6000000000004</v>
      </c>
      <c r="BD51" s="280">
        <f t="shared" si="11"/>
        <v>4844.6000000000004</v>
      </c>
      <c r="BE51" s="280">
        <f t="shared" si="11"/>
        <v>4844.6000000000004</v>
      </c>
      <c r="BF51" s="280">
        <f t="shared" si="11"/>
        <v>4844.6000000000004</v>
      </c>
      <c r="BG51" s="280">
        <f t="shared" si="11"/>
        <v>4844.6000000000004</v>
      </c>
      <c r="BH51" s="280">
        <f t="shared" si="11"/>
        <v>4844.6000000000004</v>
      </c>
      <c r="BI51" s="280">
        <f t="shared" si="11"/>
        <v>4844.6000000000004</v>
      </c>
      <c r="BJ51" s="280">
        <f t="shared" si="11"/>
        <v>4844.6000000000004</v>
      </c>
      <c r="BK51" s="280">
        <f t="shared" si="11"/>
        <v>4844.6000000000004</v>
      </c>
      <c r="BL51" s="279">
        <f t="shared" si="9"/>
        <v>58135.19999999999</v>
      </c>
    </row>
    <row r="52" spans="1:66" x14ac:dyDescent="0.25">
      <c r="A52" s="268" t="s">
        <v>186</v>
      </c>
      <c r="B52" s="175">
        <v>2.0499999999999997E-2</v>
      </c>
      <c r="C52" s="294">
        <v>1.49E-2</v>
      </c>
      <c r="D52" s="272">
        <v>95961136.870000005</v>
      </c>
      <c r="E52" s="272">
        <v>96080145.209999993</v>
      </c>
      <c r="F52" s="272">
        <v>96088364.349999994</v>
      </c>
      <c r="G52" s="272">
        <v>96099940.950000003</v>
      </c>
      <c r="H52" s="272">
        <v>96096688.280000001</v>
      </c>
      <c r="I52" s="272">
        <v>96132998.590000004</v>
      </c>
      <c r="J52" s="272">
        <v>96175181.960000008</v>
      </c>
      <c r="K52" s="272">
        <v>96178029.609999999</v>
      </c>
      <c r="L52" s="272">
        <v>96264771.290000007</v>
      </c>
      <c r="M52" s="272">
        <v>96351512.969999999</v>
      </c>
      <c r="N52" s="272">
        <v>96351512.969999999</v>
      </c>
      <c r="O52" s="272">
        <v>96429696.784999996</v>
      </c>
      <c r="P52" s="272">
        <f t="shared" si="3"/>
        <v>1154209979.835</v>
      </c>
      <c r="Q52" s="272">
        <v>96507880.599999994</v>
      </c>
      <c r="R52" s="272">
        <v>96507880.599999994</v>
      </c>
      <c r="S52" s="272">
        <v>96507880.599999994</v>
      </c>
      <c r="T52" s="272">
        <v>96507880.599999994</v>
      </c>
      <c r="U52" s="272">
        <v>96507880.599999994</v>
      </c>
      <c r="V52" s="272">
        <v>96507880.599999994</v>
      </c>
      <c r="W52" s="272">
        <v>96507880.599999994</v>
      </c>
      <c r="X52" s="272">
        <v>96507880.599999994</v>
      </c>
      <c r="Y52" s="272">
        <v>96507880.599999994</v>
      </c>
      <c r="Z52" s="272">
        <v>96507880.599999994</v>
      </c>
      <c r="AA52" s="272">
        <v>96507880.599999994</v>
      </c>
      <c r="AB52" s="272">
        <v>96507880.599999994</v>
      </c>
      <c r="AC52" s="272">
        <v>96507880.599999994</v>
      </c>
      <c r="AD52" s="272">
        <v>96507880.599999994</v>
      </c>
      <c r="AE52" s="272">
        <v>96507880.599999994</v>
      </c>
      <c r="AF52" s="272">
        <v>96507880.599999994</v>
      </c>
      <c r="AG52" s="170">
        <f t="shared" si="4"/>
        <v>1158094567.2</v>
      </c>
      <c r="AH52" s="170"/>
      <c r="AI52" s="279">
        <f t="shared" si="10"/>
        <v>163933.60999999999</v>
      </c>
      <c r="AJ52" s="279">
        <f t="shared" si="10"/>
        <v>164136.91</v>
      </c>
      <c r="AK52" s="279">
        <f t="shared" si="10"/>
        <v>164150.96</v>
      </c>
      <c r="AL52" s="279">
        <f t="shared" si="10"/>
        <v>164170.73000000001</v>
      </c>
      <c r="AM52" s="279">
        <f t="shared" si="10"/>
        <v>164165.18</v>
      </c>
      <c r="AN52" s="279">
        <f t="shared" si="10"/>
        <v>164227.21</v>
      </c>
      <c r="AO52" s="279">
        <f t="shared" si="10"/>
        <v>164299.26999999999</v>
      </c>
      <c r="AP52" s="279">
        <f t="shared" si="10"/>
        <v>164304.13</v>
      </c>
      <c r="AQ52" s="279">
        <f t="shared" si="10"/>
        <v>164452.32</v>
      </c>
      <c r="AR52" s="279">
        <f t="shared" si="10"/>
        <v>164600.5</v>
      </c>
      <c r="AS52" s="279">
        <f t="shared" si="10"/>
        <v>164600.5</v>
      </c>
      <c r="AT52" s="279">
        <f t="shared" si="10"/>
        <v>164734.07</v>
      </c>
      <c r="AU52" s="280">
        <f t="shared" si="6"/>
        <v>1971775.3900000001</v>
      </c>
      <c r="AV52" s="280">
        <f t="shared" si="7"/>
        <v>164867.63</v>
      </c>
      <c r="AW52" s="280">
        <f t="shared" si="7"/>
        <v>164867.63</v>
      </c>
      <c r="AX52" s="280">
        <f t="shared" si="7"/>
        <v>164867.63</v>
      </c>
      <c r="AY52" s="280">
        <f t="shared" si="7"/>
        <v>164867.63</v>
      </c>
      <c r="AZ52" s="280">
        <f t="shared" si="11"/>
        <v>119830.62</v>
      </c>
      <c r="BA52" s="280">
        <f t="shared" si="11"/>
        <v>119830.62</v>
      </c>
      <c r="BB52" s="280">
        <f t="shared" si="11"/>
        <v>119830.62</v>
      </c>
      <c r="BC52" s="280">
        <f t="shared" si="11"/>
        <v>119830.62</v>
      </c>
      <c r="BD52" s="280">
        <f t="shared" si="11"/>
        <v>119830.62</v>
      </c>
      <c r="BE52" s="280">
        <f t="shared" si="11"/>
        <v>119830.62</v>
      </c>
      <c r="BF52" s="280">
        <f t="shared" si="11"/>
        <v>119830.62</v>
      </c>
      <c r="BG52" s="280">
        <f t="shared" si="11"/>
        <v>119830.62</v>
      </c>
      <c r="BH52" s="280">
        <f t="shared" si="11"/>
        <v>119830.62</v>
      </c>
      <c r="BI52" s="280">
        <f t="shared" si="11"/>
        <v>119830.62</v>
      </c>
      <c r="BJ52" s="280">
        <f t="shared" si="11"/>
        <v>119830.62</v>
      </c>
      <c r="BK52" s="280">
        <f t="shared" si="11"/>
        <v>119830.62</v>
      </c>
      <c r="BL52" s="279">
        <f t="shared" si="9"/>
        <v>1437967.4400000004</v>
      </c>
    </row>
    <row r="53" spans="1:66" x14ac:dyDescent="0.25">
      <c r="A53" s="268" t="s">
        <v>555</v>
      </c>
      <c r="B53" s="175">
        <v>0</v>
      </c>
      <c r="C53" s="294">
        <v>1.49E-2</v>
      </c>
      <c r="D53" s="272">
        <v>0</v>
      </c>
      <c r="E53" s="272">
        <v>0</v>
      </c>
      <c r="F53" s="272">
        <v>0</v>
      </c>
      <c r="G53" s="272">
        <v>0</v>
      </c>
      <c r="H53" s="272">
        <v>0</v>
      </c>
      <c r="I53" s="272">
        <v>0</v>
      </c>
      <c r="J53" s="272">
        <v>0</v>
      </c>
      <c r="K53" s="272">
        <v>0</v>
      </c>
      <c r="L53" s="272">
        <v>0</v>
      </c>
      <c r="M53" s="272">
        <v>0</v>
      </c>
      <c r="N53" s="272">
        <v>0</v>
      </c>
      <c r="O53" s="272">
        <v>0</v>
      </c>
      <c r="P53" s="272">
        <f t="shared" si="3"/>
        <v>0</v>
      </c>
      <c r="Q53" s="272">
        <v>0</v>
      </c>
      <c r="R53" s="272">
        <v>0</v>
      </c>
      <c r="S53" s="272">
        <v>0</v>
      </c>
      <c r="T53" s="272">
        <v>0</v>
      </c>
      <c r="U53" s="272">
        <v>0</v>
      </c>
      <c r="V53" s="272">
        <v>0</v>
      </c>
      <c r="W53" s="272">
        <v>0</v>
      </c>
      <c r="X53" s="272">
        <v>0</v>
      </c>
      <c r="Y53" s="272">
        <v>0</v>
      </c>
      <c r="Z53" s="272">
        <v>0</v>
      </c>
      <c r="AA53" s="272">
        <v>0</v>
      </c>
      <c r="AB53" s="272">
        <v>0</v>
      </c>
      <c r="AC53" s="272">
        <v>0</v>
      </c>
      <c r="AD53" s="272">
        <v>0</v>
      </c>
      <c r="AE53" s="272">
        <v>0</v>
      </c>
      <c r="AF53" s="272">
        <v>0</v>
      </c>
      <c r="AG53" s="170">
        <f t="shared" si="4"/>
        <v>0</v>
      </c>
      <c r="AH53" s="170"/>
      <c r="AI53" s="279">
        <f t="shared" si="10"/>
        <v>0</v>
      </c>
      <c r="AJ53" s="279">
        <f t="shared" si="10"/>
        <v>0</v>
      </c>
      <c r="AK53" s="279">
        <f t="shared" si="10"/>
        <v>0</v>
      </c>
      <c r="AL53" s="279">
        <f t="shared" si="10"/>
        <v>0</v>
      </c>
      <c r="AM53" s="279">
        <f t="shared" si="10"/>
        <v>0</v>
      </c>
      <c r="AN53" s="279">
        <f t="shared" si="10"/>
        <v>0</v>
      </c>
      <c r="AO53" s="279">
        <f t="shared" si="10"/>
        <v>0</v>
      </c>
      <c r="AP53" s="279">
        <f t="shared" si="10"/>
        <v>0</v>
      </c>
      <c r="AQ53" s="279">
        <f t="shared" si="10"/>
        <v>0</v>
      </c>
      <c r="AR53" s="279">
        <f t="shared" si="10"/>
        <v>0</v>
      </c>
      <c r="AS53" s="279">
        <f t="shared" si="10"/>
        <v>0</v>
      </c>
      <c r="AT53" s="279">
        <f t="shared" si="10"/>
        <v>0</v>
      </c>
      <c r="AU53" s="280">
        <f t="shared" si="6"/>
        <v>0</v>
      </c>
      <c r="AV53" s="280">
        <f t="shared" si="7"/>
        <v>0</v>
      </c>
      <c r="AW53" s="280">
        <f t="shared" si="7"/>
        <v>0</v>
      </c>
      <c r="AX53" s="280">
        <f t="shared" si="7"/>
        <v>0</v>
      </c>
      <c r="AY53" s="280">
        <f t="shared" si="7"/>
        <v>0</v>
      </c>
      <c r="AZ53" s="280">
        <f t="shared" si="11"/>
        <v>0</v>
      </c>
      <c r="BA53" s="280">
        <f t="shared" si="11"/>
        <v>0</v>
      </c>
      <c r="BB53" s="280">
        <f t="shared" si="11"/>
        <v>0</v>
      </c>
      <c r="BC53" s="280">
        <f t="shared" si="11"/>
        <v>0</v>
      </c>
      <c r="BD53" s="280">
        <f t="shared" si="11"/>
        <v>0</v>
      </c>
      <c r="BE53" s="280">
        <f t="shared" si="11"/>
        <v>0</v>
      </c>
      <c r="BF53" s="280">
        <f t="shared" si="11"/>
        <v>0</v>
      </c>
      <c r="BG53" s="280">
        <f t="shared" si="11"/>
        <v>0</v>
      </c>
      <c r="BH53" s="280">
        <f t="shared" si="11"/>
        <v>0</v>
      </c>
      <c r="BI53" s="280">
        <f t="shared" si="11"/>
        <v>0</v>
      </c>
      <c r="BJ53" s="280">
        <f t="shared" si="11"/>
        <v>0</v>
      </c>
      <c r="BK53" s="280">
        <f t="shared" si="11"/>
        <v>0</v>
      </c>
      <c r="BL53" s="279">
        <f t="shared" si="9"/>
        <v>0</v>
      </c>
      <c r="BN53" s="279">
        <f>BL53</f>
        <v>0</v>
      </c>
    </row>
    <row r="54" spans="1:66" x14ac:dyDescent="0.25">
      <c r="A54" s="268" t="s">
        <v>187</v>
      </c>
      <c r="B54" s="175">
        <v>2.0499999999999997E-2</v>
      </c>
      <c r="C54" s="294">
        <v>1.49E-2</v>
      </c>
      <c r="D54" s="272">
        <v>468724.34</v>
      </c>
      <c r="E54" s="272">
        <v>468724.34</v>
      </c>
      <c r="F54" s="272">
        <v>468724.34</v>
      </c>
      <c r="G54" s="272">
        <v>468724.34</v>
      </c>
      <c r="H54" s="272">
        <v>468724.34</v>
      </c>
      <c r="I54" s="272">
        <v>468724.34</v>
      </c>
      <c r="J54" s="272">
        <v>468724.34</v>
      </c>
      <c r="K54" s="272">
        <v>468724.34</v>
      </c>
      <c r="L54" s="272">
        <v>468724.34</v>
      </c>
      <c r="M54" s="272">
        <v>468724.34</v>
      </c>
      <c r="N54" s="272">
        <v>468724.34</v>
      </c>
      <c r="O54" s="272">
        <v>468724.34</v>
      </c>
      <c r="P54" s="272">
        <f t="shared" si="3"/>
        <v>5624692.0799999991</v>
      </c>
      <c r="Q54" s="272">
        <v>468724.34</v>
      </c>
      <c r="R54" s="272">
        <v>468724.34</v>
      </c>
      <c r="S54" s="272">
        <v>468724.34</v>
      </c>
      <c r="T54" s="272">
        <v>468724.34</v>
      </c>
      <c r="U54" s="272">
        <v>468724.34</v>
      </c>
      <c r="V54" s="272">
        <v>468724.34</v>
      </c>
      <c r="W54" s="272">
        <v>468724.34</v>
      </c>
      <c r="X54" s="272">
        <v>468724.34</v>
      </c>
      <c r="Y54" s="272">
        <v>468724.34</v>
      </c>
      <c r="Z54" s="272">
        <v>468724.34</v>
      </c>
      <c r="AA54" s="272">
        <v>468724.34</v>
      </c>
      <c r="AB54" s="272">
        <v>468724.34</v>
      </c>
      <c r="AC54" s="272">
        <v>468724.34</v>
      </c>
      <c r="AD54" s="272">
        <v>468724.34</v>
      </c>
      <c r="AE54" s="272">
        <v>468724.34</v>
      </c>
      <c r="AF54" s="272">
        <v>468724.34</v>
      </c>
      <c r="AG54" s="170">
        <f t="shared" si="4"/>
        <v>5624692.0799999991</v>
      </c>
      <c r="AH54" s="170"/>
      <c r="AI54" s="279">
        <f t="shared" si="10"/>
        <v>800.74</v>
      </c>
      <c r="AJ54" s="279">
        <f t="shared" si="10"/>
        <v>800.74</v>
      </c>
      <c r="AK54" s="279">
        <f t="shared" si="10"/>
        <v>800.74</v>
      </c>
      <c r="AL54" s="279">
        <f t="shared" si="10"/>
        <v>800.74</v>
      </c>
      <c r="AM54" s="279">
        <f t="shared" si="10"/>
        <v>800.74</v>
      </c>
      <c r="AN54" s="279">
        <f t="shared" si="10"/>
        <v>800.74</v>
      </c>
      <c r="AO54" s="279">
        <f t="shared" si="10"/>
        <v>800.74</v>
      </c>
      <c r="AP54" s="279">
        <f t="shared" si="10"/>
        <v>800.74</v>
      </c>
      <c r="AQ54" s="279">
        <f t="shared" si="10"/>
        <v>800.74</v>
      </c>
      <c r="AR54" s="279">
        <f t="shared" si="10"/>
        <v>800.74</v>
      </c>
      <c r="AS54" s="279">
        <f t="shared" si="10"/>
        <v>800.74</v>
      </c>
      <c r="AT54" s="279">
        <f t="shared" si="10"/>
        <v>800.74</v>
      </c>
      <c r="AU54" s="280">
        <f t="shared" si="6"/>
        <v>9608.8799999999992</v>
      </c>
      <c r="AV54" s="280">
        <f t="shared" si="7"/>
        <v>800.74</v>
      </c>
      <c r="AW54" s="280">
        <f t="shared" si="7"/>
        <v>800.74</v>
      </c>
      <c r="AX54" s="280">
        <f t="shared" si="7"/>
        <v>800.74</v>
      </c>
      <c r="AY54" s="280">
        <f t="shared" si="7"/>
        <v>800.74</v>
      </c>
      <c r="AZ54" s="280">
        <f t="shared" si="11"/>
        <v>582</v>
      </c>
      <c r="BA54" s="280">
        <f t="shared" si="11"/>
        <v>582</v>
      </c>
      <c r="BB54" s="280">
        <f t="shared" si="11"/>
        <v>582</v>
      </c>
      <c r="BC54" s="280">
        <f t="shared" si="11"/>
        <v>582</v>
      </c>
      <c r="BD54" s="280">
        <f t="shared" si="11"/>
        <v>582</v>
      </c>
      <c r="BE54" s="280">
        <f t="shared" si="11"/>
        <v>582</v>
      </c>
      <c r="BF54" s="280">
        <f t="shared" si="11"/>
        <v>582</v>
      </c>
      <c r="BG54" s="280">
        <f t="shared" si="11"/>
        <v>582</v>
      </c>
      <c r="BH54" s="280">
        <f t="shared" si="11"/>
        <v>582</v>
      </c>
      <c r="BI54" s="280">
        <f t="shared" si="11"/>
        <v>582</v>
      </c>
      <c r="BJ54" s="280">
        <f t="shared" si="11"/>
        <v>582</v>
      </c>
      <c r="BK54" s="280">
        <f t="shared" si="11"/>
        <v>582</v>
      </c>
      <c r="BL54" s="279">
        <f t="shared" si="9"/>
        <v>6984</v>
      </c>
      <c r="BN54" s="279">
        <f>BL54</f>
        <v>6984</v>
      </c>
    </row>
    <row r="55" spans="1:66" x14ac:dyDescent="0.25">
      <c r="A55" s="268" t="s">
        <v>188</v>
      </c>
      <c r="B55" s="175">
        <v>0</v>
      </c>
      <c r="C55" s="175">
        <v>0</v>
      </c>
      <c r="D55" s="272">
        <v>583381.43999999994</v>
      </c>
      <c r="E55" s="272">
        <v>583381.43999999994</v>
      </c>
      <c r="F55" s="272">
        <v>583381.43999999994</v>
      </c>
      <c r="G55" s="272">
        <v>583381.43999999994</v>
      </c>
      <c r="H55" s="272">
        <v>607120.74</v>
      </c>
      <c r="I55" s="272">
        <v>630860.03</v>
      </c>
      <c r="J55" s="272">
        <v>630860.03</v>
      </c>
      <c r="K55" s="272">
        <v>630860.03</v>
      </c>
      <c r="L55" s="272">
        <v>630860.03</v>
      </c>
      <c r="M55" s="272">
        <v>630860.03</v>
      </c>
      <c r="N55" s="272">
        <v>630860.03</v>
      </c>
      <c r="O55" s="272">
        <v>630860.03</v>
      </c>
      <c r="P55" s="272">
        <f t="shared" si="3"/>
        <v>7356666.7100000018</v>
      </c>
      <c r="Q55" s="272">
        <v>630860.03</v>
      </c>
      <c r="R55" s="272">
        <v>630860.03</v>
      </c>
      <c r="S55" s="272">
        <v>630860.03</v>
      </c>
      <c r="T55" s="272">
        <v>630860.03</v>
      </c>
      <c r="U55" s="272">
        <v>630860.03</v>
      </c>
      <c r="V55" s="272">
        <v>630860.03</v>
      </c>
      <c r="W55" s="272">
        <v>630860.03</v>
      </c>
      <c r="X55" s="272">
        <v>630860.03</v>
      </c>
      <c r="Y55" s="272">
        <v>630860.03</v>
      </c>
      <c r="Z55" s="272">
        <v>630860.03</v>
      </c>
      <c r="AA55" s="272">
        <v>630860.03</v>
      </c>
      <c r="AB55" s="272">
        <v>339169.31000000006</v>
      </c>
      <c r="AC55" s="272">
        <v>47478.590000000084</v>
      </c>
      <c r="AD55" s="272">
        <v>47478.590000000084</v>
      </c>
      <c r="AE55" s="272">
        <v>47478.590000000084</v>
      </c>
      <c r="AF55" s="272">
        <v>47478.590000000084</v>
      </c>
      <c r="AG55" s="170">
        <f t="shared" si="4"/>
        <v>4945103.8800000008</v>
      </c>
      <c r="AH55" s="170"/>
      <c r="AI55" s="279">
        <f t="shared" si="10"/>
        <v>0</v>
      </c>
      <c r="AJ55" s="279">
        <f t="shared" si="10"/>
        <v>0</v>
      </c>
      <c r="AK55" s="279">
        <f t="shared" si="10"/>
        <v>0</v>
      </c>
      <c r="AL55" s="279">
        <f t="shared" si="10"/>
        <v>0</v>
      </c>
      <c r="AM55" s="279">
        <f t="shared" si="10"/>
        <v>0</v>
      </c>
      <c r="AN55" s="279">
        <f t="shared" si="10"/>
        <v>0</v>
      </c>
      <c r="AO55" s="279">
        <f t="shared" si="10"/>
        <v>0</v>
      </c>
      <c r="AP55" s="279">
        <f t="shared" si="10"/>
        <v>0</v>
      </c>
      <c r="AQ55" s="279">
        <f t="shared" si="10"/>
        <v>0</v>
      </c>
      <c r="AR55" s="279">
        <f t="shared" si="10"/>
        <v>0</v>
      </c>
      <c r="AS55" s="279">
        <f t="shared" si="10"/>
        <v>0</v>
      </c>
      <c r="AT55" s="279">
        <f t="shared" si="10"/>
        <v>0</v>
      </c>
      <c r="AU55" s="280">
        <f t="shared" si="6"/>
        <v>0</v>
      </c>
      <c r="AV55" s="280">
        <f t="shared" si="7"/>
        <v>0</v>
      </c>
      <c r="AW55" s="280">
        <f t="shared" si="7"/>
        <v>0</v>
      </c>
      <c r="AX55" s="280">
        <f t="shared" si="7"/>
        <v>0</v>
      </c>
      <c r="AY55" s="280">
        <f t="shared" si="7"/>
        <v>0</v>
      </c>
      <c r="AZ55" s="280">
        <f t="shared" si="11"/>
        <v>0</v>
      </c>
      <c r="BA55" s="280">
        <f t="shared" si="11"/>
        <v>0</v>
      </c>
      <c r="BB55" s="280">
        <f t="shared" si="11"/>
        <v>0</v>
      </c>
      <c r="BC55" s="280">
        <f t="shared" si="11"/>
        <v>0</v>
      </c>
      <c r="BD55" s="280">
        <f t="shared" si="11"/>
        <v>0</v>
      </c>
      <c r="BE55" s="280">
        <f t="shared" si="11"/>
        <v>0</v>
      </c>
      <c r="BF55" s="280">
        <f t="shared" si="11"/>
        <v>0</v>
      </c>
      <c r="BG55" s="280">
        <f t="shared" si="11"/>
        <v>0</v>
      </c>
      <c r="BH55" s="280">
        <f t="shared" si="11"/>
        <v>0</v>
      </c>
      <c r="BI55" s="280">
        <f t="shared" si="11"/>
        <v>0</v>
      </c>
      <c r="BJ55" s="280">
        <f t="shared" si="11"/>
        <v>0</v>
      </c>
      <c r="BK55" s="280">
        <f t="shared" si="11"/>
        <v>0</v>
      </c>
      <c r="BL55" s="279">
        <f t="shared" si="9"/>
        <v>0</v>
      </c>
    </row>
    <row r="56" spans="1:66" x14ac:dyDescent="0.25">
      <c r="A56" s="268" t="s">
        <v>189</v>
      </c>
      <c r="B56" s="175">
        <v>0</v>
      </c>
      <c r="C56" s="175">
        <v>0</v>
      </c>
      <c r="D56" s="272">
        <v>1631257.97</v>
      </c>
      <c r="E56" s="272">
        <v>1631257.97</v>
      </c>
      <c r="F56" s="272">
        <v>1631257.97</v>
      </c>
      <c r="G56" s="272">
        <v>1631257.97</v>
      </c>
      <c r="H56" s="272">
        <v>1726218.74</v>
      </c>
      <c r="I56" s="272">
        <v>1821179.5</v>
      </c>
      <c r="J56" s="272">
        <v>1821179.5</v>
      </c>
      <c r="K56" s="272">
        <v>1821179.5</v>
      </c>
      <c r="L56" s="272">
        <v>1821179.5</v>
      </c>
      <c r="M56" s="272">
        <v>1821179.5</v>
      </c>
      <c r="N56" s="272">
        <v>1821179.5</v>
      </c>
      <c r="O56" s="272">
        <v>1821179.5</v>
      </c>
      <c r="P56" s="272">
        <f t="shared" si="3"/>
        <v>20999507.120000001</v>
      </c>
      <c r="Q56" s="272">
        <v>1821179.5</v>
      </c>
      <c r="R56" s="272">
        <v>1821179.5</v>
      </c>
      <c r="S56" s="272">
        <v>1821179.5</v>
      </c>
      <c r="T56" s="272">
        <v>1821179.5</v>
      </c>
      <c r="U56" s="272">
        <v>1821179.5</v>
      </c>
      <c r="V56" s="272">
        <v>1821179.5</v>
      </c>
      <c r="W56" s="272">
        <v>1821179.5</v>
      </c>
      <c r="X56" s="272">
        <v>1821179.5</v>
      </c>
      <c r="Y56" s="272">
        <v>1821179.5</v>
      </c>
      <c r="Z56" s="272">
        <v>1821179.5</v>
      </c>
      <c r="AA56" s="272">
        <v>1821179.5</v>
      </c>
      <c r="AB56" s="272">
        <v>1005550.515</v>
      </c>
      <c r="AC56" s="272">
        <v>189921.53000000003</v>
      </c>
      <c r="AD56" s="272">
        <v>189921.53000000003</v>
      </c>
      <c r="AE56" s="272">
        <v>189921.53000000003</v>
      </c>
      <c r="AF56" s="272">
        <v>189921.53000000003</v>
      </c>
      <c r="AG56" s="170">
        <f t="shared" si="4"/>
        <v>14513493.134999998</v>
      </c>
      <c r="AH56" s="170"/>
      <c r="AI56" s="279">
        <f t="shared" si="10"/>
        <v>0</v>
      </c>
      <c r="AJ56" s="279">
        <f t="shared" si="10"/>
        <v>0</v>
      </c>
      <c r="AK56" s="279">
        <f t="shared" si="10"/>
        <v>0</v>
      </c>
      <c r="AL56" s="279">
        <f t="shared" si="10"/>
        <v>0</v>
      </c>
      <c r="AM56" s="279">
        <f t="shared" si="10"/>
        <v>0</v>
      </c>
      <c r="AN56" s="279">
        <f t="shared" si="10"/>
        <v>0</v>
      </c>
      <c r="AO56" s="279">
        <f t="shared" si="10"/>
        <v>0</v>
      </c>
      <c r="AP56" s="279">
        <f t="shared" si="10"/>
        <v>0</v>
      </c>
      <c r="AQ56" s="279">
        <f t="shared" si="10"/>
        <v>0</v>
      </c>
      <c r="AR56" s="279">
        <f t="shared" si="10"/>
        <v>0</v>
      </c>
      <c r="AS56" s="279">
        <f t="shared" si="10"/>
        <v>0</v>
      </c>
      <c r="AT56" s="279">
        <f t="shared" si="10"/>
        <v>0</v>
      </c>
      <c r="AU56" s="280">
        <f t="shared" si="6"/>
        <v>0</v>
      </c>
      <c r="AV56" s="280">
        <f t="shared" si="7"/>
        <v>0</v>
      </c>
      <c r="AW56" s="280">
        <f t="shared" si="7"/>
        <v>0</v>
      </c>
      <c r="AX56" s="280">
        <f t="shared" si="7"/>
        <v>0</v>
      </c>
      <c r="AY56" s="280">
        <f t="shared" si="7"/>
        <v>0</v>
      </c>
      <c r="AZ56" s="280">
        <f t="shared" si="11"/>
        <v>0</v>
      </c>
      <c r="BA56" s="280">
        <f t="shared" si="11"/>
        <v>0</v>
      </c>
      <c r="BB56" s="280">
        <f t="shared" si="11"/>
        <v>0</v>
      </c>
      <c r="BC56" s="280">
        <f t="shared" si="11"/>
        <v>0</v>
      </c>
      <c r="BD56" s="280">
        <f t="shared" si="11"/>
        <v>0</v>
      </c>
      <c r="BE56" s="280">
        <f t="shared" si="11"/>
        <v>0</v>
      </c>
      <c r="BF56" s="280">
        <f t="shared" si="11"/>
        <v>0</v>
      </c>
      <c r="BG56" s="280">
        <f t="shared" si="11"/>
        <v>0</v>
      </c>
      <c r="BH56" s="280">
        <f t="shared" si="11"/>
        <v>0</v>
      </c>
      <c r="BI56" s="280">
        <f t="shared" si="11"/>
        <v>0</v>
      </c>
      <c r="BJ56" s="280">
        <f t="shared" si="11"/>
        <v>0</v>
      </c>
      <c r="BK56" s="280">
        <f t="shared" si="11"/>
        <v>0</v>
      </c>
      <c r="BL56" s="279">
        <f t="shared" si="9"/>
        <v>0</v>
      </c>
    </row>
    <row r="57" spans="1:66" x14ac:dyDescent="0.25">
      <c r="A57" s="268" t="s">
        <v>556</v>
      </c>
      <c r="B57" s="175">
        <v>0</v>
      </c>
      <c r="C57" s="175">
        <v>0</v>
      </c>
      <c r="D57" s="272">
        <v>0</v>
      </c>
      <c r="E57" s="272">
        <v>0</v>
      </c>
      <c r="F57" s="272">
        <v>0</v>
      </c>
      <c r="G57" s="272">
        <v>0</v>
      </c>
      <c r="H57" s="272">
        <v>0</v>
      </c>
      <c r="I57" s="272">
        <v>0</v>
      </c>
      <c r="J57" s="272">
        <v>0</v>
      </c>
      <c r="K57" s="272">
        <v>0</v>
      </c>
      <c r="L57" s="272">
        <v>0</v>
      </c>
      <c r="M57" s="272">
        <v>0</v>
      </c>
      <c r="N57" s="272">
        <v>0</v>
      </c>
      <c r="O57" s="272">
        <v>0</v>
      </c>
      <c r="P57" s="272">
        <f t="shared" si="3"/>
        <v>0</v>
      </c>
      <c r="Q57" s="272">
        <v>0</v>
      </c>
      <c r="R57" s="272">
        <v>0</v>
      </c>
      <c r="S57" s="272">
        <v>0</v>
      </c>
      <c r="T57" s="272">
        <v>0</v>
      </c>
      <c r="U57" s="272">
        <v>0</v>
      </c>
      <c r="V57" s="272">
        <v>0</v>
      </c>
      <c r="W57" s="272">
        <v>0</v>
      </c>
      <c r="X57" s="272">
        <v>0</v>
      </c>
      <c r="Y57" s="272">
        <v>0</v>
      </c>
      <c r="Z57" s="272">
        <v>0</v>
      </c>
      <c r="AA57" s="272">
        <v>0</v>
      </c>
      <c r="AB57" s="272">
        <v>0</v>
      </c>
      <c r="AC57" s="272">
        <v>0</v>
      </c>
      <c r="AD57" s="272">
        <v>0</v>
      </c>
      <c r="AE57" s="272">
        <v>0</v>
      </c>
      <c r="AF57" s="272">
        <v>0</v>
      </c>
      <c r="AG57" s="170">
        <f t="shared" si="4"/>
        <v>0</v>
      </c>
      <c r="AH57" s="170"/>
      <c r="AI57" s="279">
        <f t="shared" si="10"/>
        <v>0</v>
      </c>
      <c r="AJ57" s="279">
        <f t="shared" si="10"/>
        <v>0</v>
      </c>
      <c r="AK57" s="279">
        <f t="shared" si="10"/>
        <v>0</v>
      </c>
      <c r="AL57" s="279">
        <f t="shared" si="10"/>
        <v>0</v>
      </c>
      <c r="AM57" s="279">
        <f t="shared" si="10"/>
        <v>0</v>
      </c>
      <c r="AN57" s="279">
        <f t="shared" si="10"/>
        <v>0</v>
      </c>
      <c r="AO57" s="279">
        <f t="shared" si="10"/>
        <v>0</v>
      </c>
      <c r="AP57" s="279">
        <f t="shared" si="10"/>
        <v>0</v>
      </c>
      <c r="AQ57" s="279">
        <f t="shared" si="10"/>
        <v>0</v>
      </c>
      <c r="AR57" s="279">
        <f t="shared" si="10"/>
        <v>0</v>
      </c>
      <c r="AS57" s="279">
        <f t="shared" si="10"/>
        <v>0</v>
      </c>
      <c r="AT57" s="279">
        <f t="shared" si="10"/>
        <v>0</v>
      </c>
      <c r="AU57" s="280">
        <f t="shared" si="6"/>
        <v>0</v>
      </c>
      <c r="AV57" s="280">
        <f t="shared" si="7"/>
        <v>0</v>
      </c>
      <c r="AW57" s="280">
        <f t="shared" si="7"/>
        <v>0</v>
      </c>
      <c r="AX57" s="280">
        <f t="shared" si="7"/>
        <v>0</v>
      </c>
      <c r="AY57" s="280">
        <f t="shared" si="7"/>
        <v>0</v>
      </c>
      <c r="AZ57" s="280">
        <f t="shared" si="11"/>
        <v>0</v>
      </c>
      <c r="BA57" s="280">
        <f t="shared" si="11"/>
        <v>0</v>
      </c>
      <c r="BB57" s="280">
        <f t="shared" si="11"/>
        <v>0</v>
      </c>
      <c r="BC57" s="280">
        <f t="shared" si="11"/>
        <v>0</v>
      </c>
      <c r="BD57" s="280">
        <f t="shared" si="11"/>
        <v>0</v>
      </c>
      <c r="BE57" s="280">
        <f t="shared" si="11"/>
        <v>0</v>
      </c>
      <c r="BF57" s="280">
        <f t="shared" si="11"/>
        <v>0</v>
      </c>
      <c r="BG57" s="280">
        <f t="shared" si="11"/>
        <v>0</v>
      </c>
      <c r="BH57" s="280">
        <f t="shared" si="11"/>
        <v>0</v>
      </c>
      <c r="BI57" s="280">
        <f t="shared" si="11"/>
        <v>0</v>
      </c>
      <c r="BJ57" s="280">
        <f t="shared" si="11"/>
        <v>0</v>
      </c>
      <c r="BK57" s="280">
        <f t="shared" si="11"/>
        <v>0</v>
      </c>
      <c r="BL57" s="279">
        <f t="shared" si="9"/>
        <v>0</v>
      </c>
    </row>
    <row r="58" spans="1:66" x14ac:dyDescent="0.25">
      <c r="A58" s="268" t="s">
        <v>557</v>
      </c>
      <c r="B58" s="175">
        <v>0</v>
      </c>
      <c r="C58" s="175">
        <v>0</v>
      </c>
      <c r="D58" s="272">
        <v>0</v>
      </c>
      <c r="E58" s="272">
        <v>0</v>
      </c>
      <c r="F58" s="272">
        <v>0</v>
      </c>
      <c r="G58" s="272">
        <v>0</v>
      </c>
      <c r="H58" s="272">
        <v>0</v>
      </c>
      <c r="I58" s="272">
        <v>0</v>
      </c>
      <c r="J58" s="272">
        <v>0</v>
      </c>
      <c r="K58" s="272">
        <v>0</v>
      </c>
      <c r="L58" s="272">
        <v>0</v>
      </c>
      <c r="M58" s="272">
        <v>0</v>
      </c>
      <c r="N58" s="272">
        <v>0</v>
      </c>
      <c r="O58" s="272">
        <v>0</v>
      </c>
      <c r="P58" s="272">
        <f t="shared" si="3"/>
        <v>0</v>
      </c>
      <c r="Q58" s="272">
        <v>0</v>
      </c>
      <c r="R58" s="272">
        <v>0</v>
      </c>
      <c r="S58" s="272">
        <v>0</v>
      </c>
      <c r="T58" s="272">
        <v>0</v>
      </c>
      <c r="U58" s="272">
        <v>0</v>
      </c>
      <c r="V58" s="272">
        <v>0</v>
      </c>
      <c r="W58" s="272">
        <v>0</v>
      </c>
      <c r="X58" s="272">
        <v>0</v>
      </c>
      <c r="Y58" s="272">
        <v>0</v>
      </c>
      <c r="Z58" s="272">
        <v>0</v>
      </c>
      <c r="AA58" s="272">
        <v>0</v>
      </c>
      <c r="AB58" s="272">
        <v>0</v>
      </c>
      <c r="AC58" s="272">
        <v>0</v>
      </c>
      <c r="AD58" s="272">
        <v>0</v>
      </c>
      <c r="AE58" s="272">
        <v>0</v>
      </c>
      <c r="AF58" s="272">
        <v>0</v>
      </c>
      <c r="AG58" s="170">
        <f t="shared" si="4"/>
        <v>0</v>
      </c>
      <c r="AH58" s="170"/>
      <c r="AI58" s="279">
        <f t="shared" si="10"/>
        <v>0</v>
      </c>
      <c r="AJ58" s="279">
        <f t="shared" si="10"/>
        <v>0</v>
      </c>
      <c r="AK58" s="279">
        <f t="shared" si="10"/>
        <v>0</v>
      </c>
      <c r="AL58" s="279">
        <f t="shared" si="10"/>
        <v>0</v>
      </c>
      <c r="AM58" s="279">
        <f t="shared" si="10"/>
        <v>0</v>
      </c>
      <c r="AN58" s="279">
        <f t="shared" si="10"/>
        <v>0</v>
      </c>
      <c r="AO58" s="279">
        <f t="shared" si="10"/>
        <v>0</v>
      </c>
      <c r="AP58" s="279">
        <f t="shared" si="10"/>
        <v>0</v>
      </c>
      <c r="AQ58" s="279">
        <f t="shared" si="10"/>
        <v>0</v>
      </c>
      <c r="AR58" s="279">
        <f t="shared" si="10"/>
        <v>0</v>
      </c>
      <c r="AS58" s="279">
        <f t="shared" si="10"/>
        <v>0</v>
      </c>
      <c r="AT58" s="279">
        <f t="shared" si="10"/>
        <v>0</v>
      </c>
      <c r="AU58" s="280">
        <f t="shared" si="6"/>
        <v>0</v>
      </c>
      <c r="AV58" s="280">
        <f t="shared" si="7"/>
        <v>0</v>
      </c>
      <c r="AW58" s="280">
        <f t="shared" si="7"/>
        <v>0</v>
      </c>
      <c r="AX58" s="280">
        <f t="shared" si="7"/>
        <v>0</v>
      </c>
      <c r="AY58" s="280">
        <f t="shared" si="7"/>
        <v>0</v>
      </c>
      <c r="AZ58" s="280">
        <f t="shared" si="11"/>
        <v>0</v>
      </c>
      <c r="BA58" s="280">
        <f t="shared" si="11"/>
        <v>0</v>
      </c>
      <c r="BB58" s="280">
        <f t="shared" si="11"/>
        <v>0</v>
      </c>
      <c r="BC58" s="280">
        <f t="shared" si="11"/>
        <v>0</v>
      </c>
      <c r="BD58" s="280">
        <f t="shared" si="11"/>
        <v>0</v>
      </c>
      <c r="BE58" s="280">
        <f t="shared" si="11"/>
        <v>0</v>
      </c>
      <c r="BF58" s="280">
        <f t="shared" si="11"/>
        <v>0</v>
      </c>
      <c r="BG58" s="280">
        <f t="shared" si="11"/>
        <v>0</v>
      </c>
      <c r="BH58" s="280">
        <f t="shared" si="11"/>
        <v>0</v>
      </c>
      <c r="BI58" s="280">
        <f t="shared" si="11"/>
        <v>0</v>
      </c>
      <c r="BJ58" s="280">
        <f t="shared" si="11"/>
        <v>0</v>
      </c>
      <c r="BK58" s="280">
        <f t="shared" si="11"/>
        <v>0</v>
      </c>
      <c r="BL58" s="279">
        <f t="shared" si="9"/>
        <v>0</v>
      </c>
      <c r="BN58" s="279">
        <f>BL58</f>
        <v>0</v>
      </c>
    </row>
    <row r="59" spans="1:66" x14ac:dyDescent="0.25">
      <c r="A59" s="268" t="s">
        <v>558</v>
      </c>
      <c r="B59" s="175">
        <v>0</v>
      </c>
      <c r="C59" s="175">
        <v>0</v>
      </c>
      <c r="D59" s="272">
        <v>0</v>
      </c>
      <c r="E59" s="272">
        <v>0</v>
      </c>
      <c r="F59" s="272">
        <v>0</v>
      </c>
      <c r="G59" s="272">
        <v>0</v>
      </c>
      <c r="H59" s="272">
        <v>0</v>
      </c>
      <c r="I59" s="272">
        <v>0</v>
      </c>
      <c r="J59" s="272">
        <v>0</v>
      </c>
      <c r="K59" s="272">
        <v>0</v>
      </c>
      <c r="L59" s="272">
        <v>0</v>
      </c>
      <c r="M59" s="272">
        <v>0</v>
      </c>
      <c r="N59" s="272">
        <v>0</v>
      </c>
      <c r="O59" s="272">
        <v>0</v>
      </c>
      <c r="P59" s="272">
        <f t="shared" si="3"/>
        <v>0</v>
      </c>
      <c r="Q59" s="272">
        <v>0</v>
      </c>
      <c r="R59" s="272">
        <v>0</v>
      </c>
      <c r="S59" s="272">
        <v>0</v>
      </c>
      <c r="T59" s="272">
        <v>0</v>
      </c>
      <c r="U59" s="272">
        <v>0</v>
      </c>
      <c r="V59" s="272">
        <v>0</v>
      </c>
      <c r="W59" s="272">
        <v>0</v>
      </c>
      <c r="X59" s="272">
        <v>0</v>
      </c>
      <c r="Y59" s="272">
        <v>0</v>
      </c>
      <c r="Z59" s="272">
        <v>0</v>
      </c>
      <c r="AA59" s="272">
        <v>0</v>
      </c>
      <c r="AB59" s="272">
        <v>0</v>
      </c>
      <c r="AC59" s="272">
        <v>0</v>
      </c>
      <c r="AD59" s="272">
        <v>0</v>
      </c>
      <c r="AE59" s="272">
        <v>0</v>
      </c>
      <c r="AF59" s="272">
        <v>0</v>
      </c>
      <c r="AG59" s="170">
        <f t="shared" si="4"/>
        <v>0</v>
      </c>
      <c r="AH59" s="170"/>
      <c r="AI59" s="279">
        <f t="shared" si="10"/>
        <v>0</v>
      </c>
      <c r="AJ59" s="279">
        <f t="shared" si="10"/>
        <v>0</v>
      </c>
      <c r="AK59" s="279">
        <f t="shared" si="10"/>
        <v>0</v>
      </c>
      <c r="AL59" s="279">
        <f t="shared" si="10"/>
        <v>0</v>
      </c>
      <c r="AM59" s="279">
        <f t="shared" si="10"/>
        <v>0</v>
      </c>
      <c r="AN59" s="279">
        <f t="shared" si="10"/>
        <v>0</v>
      </c>
      <c r="AO59" s="279">
        <f t="shared" si="10"/>
        <v>0</v>
      </c>
      <c r="AP59" s="279">
        <f t="shared" si="10"/>
        <v>0</v>
      </c>
      <c r="AQ59" s="279">
        <f t="shared" si="10"/>
        <v>0</v>
      </c>
      <c r="AR59" s="279">
        <f t="shared" si="10"/>
        <v>0</v>
      </c>
      <c r="AS59" s="279">
        <f t="shared" si="10"/>
        <v>0</v>
      </c>
      <c r="AT59" s="279">
        <f t="shared" si="10"/>
        <v>0</v>
      </c>
      <c r="AU59" s="280">
        <f t="shared" si="6"/>
        <v>0</v>
      </c>
      <c r="AV59" s="280">
        <f t="shared" si="7"/>
        <v>0</v>
      </c>
      <c r="AW59" s="280">
        <f t="shared" si="7"/>
        <v>0</v>
      </c>
      <c r="AX59" s="280">
        <f t="shared" si="7"/>
        <v>0</v>
      </c>
      <c r="AY59" s="280">
        <f t="shared" si="7"/>
        <v>0</v>
      </c>
      <c r="AZ59" s="280">
        <f t="shared" si="11"/>
        <v>0</v>
      </c>
      <c r="BA59" s="280">
        <f t="shared" si="11"/>
        <v>0</v>
      </c>
      <c r="BB59" s="280">
        <f t="shared" si="11"/>
        <v>0</v>
      </c>
      <c r="BC59" s="280">
        <f t="shared" si="11"/>
        <v>0</v>
      </c>
      <c r="BD59" s="280">
        <f t="shared" si="11"/>
        <v>0</v>
      </c>
      <c r="BE59" s="280">
        <f t="shared" si="11"/>
        <v>0</v>
      </c>
      <c r="BF59" s="280">
        <f t="shared" si="11"/>
        <v>0</v>
      </c>
      <c r="BG59" s="280">
        <f t="shared" si="11"/>
        <v>0</v>
      </c>
      <c r="BH59" s="280">
        <f t="shared" si="11"/>
        <v>0</v>
      </c>
      <c r="BI59" s="280">
        <f t="shared" si="11"/>
        <v>0</v>
      </c>
      <c r="BJ59" s="280">
        <f t="shared" si="11"/>
        <v>0</v>
      </c>
      <c r="BK59" s="280">
        <f t="shared" si="11"/>
        <v>0</v>
      </c>
      <c r="BL59" s="279">
        <f t="shared" si="9"/>
        <v>0</v>
      </c>
    </row>
    <row r="60" spans="1:66" x14ac:dyDescent="0.25">
      <c r="A60" s="268" t="s">
        <v>559</v>
      </c>
      <c r="B60" s="175">
        <v>0</v>
      </c>
      <c r="C60" s="175">
        <v>0</v>
      </c>
      <c r="D60" s="272">
        <v>0</v>
      </c>
      <c r="E60" s="272">
        <v>0</v>
      </c>
      <c r="F60" s="272">
        <v>0</v>
      </c>
      <c r="G60" s="272">
        <v>0</v>
      </c>
      <c r="H60" s="272">
        <v>0</v>
      </c>
      <c r="I60" s="272">
        <v>0</v>
      </c>
      <c r="J60" s="272">
        <v>0</v>
      </c>
      <c r="K60" s="272">
        <v>0</v>
      </c>
      <c r="L60" s="272">
        <v>0</v>
      </c>
      <c r="M60" s="272">
        <v>0</v>
      </c>
      <c r="N60" s="272">
        <v>0</v>
      </c>
      <c r="O60" s="272">
        <v>0</v>
      </c>
      <c r="P60" s="272">
        <f t="shared" si="3"/>
        <v>0</v>
      </c>
      <c r="Q60" s="272">
        <v>0</v>
      </c>
      <c r="R60" s="272">
        <v>0</v>
      </c>
      <c r="S60" s="272">
        <v>0</v>
      </c>
      <c r="T60" s="272">
        <v>0</v>
      </c>
      <c r="U60" s="272">
        <v>0</v>
      </c>
      <c r="V60" s="272">
        <v>0</v>
      </c>
      <c r="W60" s="272">
        <v>0</v>
      </c>
      <c r="X60" s="272">
        <v>0</v>
      </c>
      <c r="Y60" s="272">
        <v>0</v>
      </c>
      <c r="Z60" s="272">
        <v>0</v>
      </c>
      <c r="AA60" s="272">
        <v>0</v>
      </c>
      <c r="AB60" s="272">
        <v>0</v>
      </c>
      <c r="AC60" s="272">
        <v>0</v>
      </c>
      <c r="AD60" s="272">
        <v>0</v>
      </c>
      <c r="AE60" s="272">
        <v>0</v>
      </c>
      <c r="AF60" s="272">
        <v>0</v>
      </c>
      <c r="AG60" s="170">
        <f t="shared" si="4"/>
        <v>0</v>
      </c>
      <c r="AH60" s="170"/>
      <c r="AI60" s="279">
        <f t="shared" si="10"/>
        <v>0</v>
      </c>
      <c r="AJ60" s="279">
        <f t="shared" si="10"/>
        <v>0</v>
      </c>
      <c r="AK60" s="279">
        <f t="shared" si="10"/>
        <v>0</v>
      </c>
      <c r="AL60" s="279">
        <f t="shared" si="10"/>
        <v>0</v>
      </c>
      <c r="AM60" s="279">
        <f t="shared" si="10"/>
        <v>0</v>
      </c>
      <c r="AN60" s="279">
        <f t="shared" si="10"/>
        <v>0</v>
      </c>
      <c r="AO60" s="279">
        <f t="shared" si="10"/>
        <v>0</v>
      </c>
      <c r="AP60" s="279">
        <f t="shared" si="10"/>
        <v>0</v>
      </c>
      <c r="AQ60" s="279">
        <f t="shared" si="10"/>
        <v>0</v>
      </c>
      <c r="AR60" s="279">
        <f t="shared" si="10"/>
        <v>0</v>
      </c>
      <c r="AS60" s="279">
        <f t="shared" si="10"/>
        <v>0</v>
      </c>
      <c r="AT60" s="279">
        <f t="shared" si="10"/>
        <v>0</v>
      </c>
      <c r="AU60" s="280">
        <f t="shared" si="6"/>
        <v>0</v>
      </c>
      <c r="AV60" s="280">
        <f t="shared" si="7"/>
        <v>0</v>
      </c>
      <c r="AW60" s="280">
        <f t="shared" si="7"/>
        <v>0</v>
      </c>
      <c r="AX60" s="280">
        <f t="shared" si="7"/>
        <v>0</v>
      </c>
      <c r="AY60" s="280">
        <f t="shared" si="7"/>
        <v>0</v>
      </c>
      <c r="AZ60" s="280">
        <f t="shared" si="11"/>
        <v>0</v>
      </c>
      <c r="BA60" s="280">
        <f t="shared" si="11"/>
        <v>0</v>
      </c>
      <c r="BB60" s="280">
        <f t="shared" si="11"/>
        <v>0</v>
      </c>
      <c r="BC60" s="280">
        <f t="shared" si="11"/>
        <v>0</v>
      </c>
      <c r="BD60" s="280">
        <f t="shared" si="11"/>
        <v>0</v>
      </c>
      <c r="BE60" s="280">
        <f t="shared" si="11"/>
        <v>0</v>
      </c>
      <c r="BF60" s="280">
        <f t="shared" si="11"/>
        <v>0</v>
      </c>
      <c r="BG60" s="280">
        <f t="shared" si="11"/>
        <v>0</v>
      </c>
      <c r="BH60" s="280">
        <f t="shared" si="11"/>
        <v>0</v>
      </c>
      <c r="BI60" s="280">
        <f t="shared" si="11"/>
        <v>0</v>
      </c>
      <c r="BJ60" s="280">
        <f t="shared" si="11"/>
        <v>0</v>
      </c>
      <c r="BK60" s="280">
        <f t="shared" si="11"/>
        <v>0</v>
      </c>
      <c r="BL60" s="279">
        <f t="shared" si="9"/>
        <v>0</v>
      </c>
    </row>
    <row r="61" spans="1:66" x14ac:dyDescent="0.25">
      <c r="A61" s="268" t="s">
        <v>560</v>
      </c>
      <c r="B61" s="175">
        <v>0</v>
      </c>
      <c r="C61" s="175">
        <v>0</v>
      </c>
      <c r="D61" s="272">
        <v>0</v>
      </c>
      <c r="E61" s="272">
        <v>0</v>
      </c>
      <c r="F61" s="272">
        <v>0</v>
      </c>
      <c r="G61" s="272">
        <v>0</v>
      </c>
      <c r="H61" s="272">
        <v>0</v>
      </c>
      <c r="I61" s="272">
        <v>0</v>
      </c>
      <c r="J61" s="272">
        <v>0</v>
      </c>
      <c r="K61" s="272">
        <v>0</v>
      </c>
      <c r="L61" s="272">
        <v>0</v>
      </c>
      <c r="M61" s="272">
        <v>0</v>
      </c>
      <c r="N61" s="272">
        <v>0</v>
      </c>
      <c r="O61" s="272">
        <v>0</v>
      </c>
      <c r="P61" s="272">
        <f t="shared" si="3"/>
        <v>0</v>
      </c>
      <c r="Q61" s="272">
        <v>0</v>
      </c>
      <c r="R61" s="272">
        <v>0</v>
      </c>
      <c r="S61" s="272">
        <v>0</v>
      </c>
      <c r="T61" s="272">
        <v>0</v>
      </c>
      <c r="U61" s="272">
        <v>0</v>
      </c>
      <c r="V61" s="272">
        <v>0</v>
      </c>
      <c r="W61" s="272">
        <v>0</v>
      </c>
      <c r="X61" s="272">
        <v>0</v>
      </c>
      <c r="Y61" s="272">
        <v>0</v>
      </c>
      <c r="Z61" s="272">
        <v>0</v>
      </c>
      <c r="AA61" s="272">
        <v>0</v>
      </c>
      <c r="AB61" s="272">
        <v>0</v>
      </c>
      <c r="AC61" s="272">
        <v>0</v>
      </c>
      <c r="AD61" s="272">
        <v>0</v>
      </c>
      <c r="AE61" s="272">
        <v>0</v>
      </c>
      <c r="AF61" s="272">
        <v>0</v>
      </c>
      <c r="AG61" s="170">
        <f t="shared" si="4"/>
        <v>0</v>
      </c>
      <c r="AH61" s="170"/>
      <c r="AI61" s="279">
        <f t="shared" si="10"/>
        <v>0</v>
      </c>
      <c r="AJ61" s="279">
        <f t="shared" si="10"/>
        <v>0</v>
      </c>
      <c r="AK61" s="279">
        <f t="shared" si="10"/>
        <v>0</v>
      </c>
      <c r="AL61" s="279">
        <f t="shared" si="10"/>
        <v>0</v>
      </c>
      <c r="AM61" s="279">
        <f t="shared" si="10"/>
        <v>0</v>
      </c>
      <c r="AN61" s="279">
        <f t="shared" si="10"/>
        <v>0</v>
      </c>
      <c r="AO61" s="279">
        <f t="shared" si="10"/>
        <v>0</v>
      </c>
      <c r="AP61" s="279">
        <f t="shared" si="10"/>
        <v>0</v>
      </c>
      <c r="AQ61" s="279">
        <f t="shared" si="10"/>
        <v>0</v>
      </c>
      <c r="AR61" s="279">
        <f t="shared" si="10"/>
        <v>0</v>
      </c>
      <c r="AS61" s="279">
        <f t="shared" si="10"/>
        <v>0</v>
      </c>
      <c r="AT61" s="279">
        <f t="shared" si="10"/>
        <v>0</v>
      </c>
      <c r="AU61" s="280">
        <f t="shared" si="6"/>
        <v>0</v>
      </c>
      <c r="AV61" s="280">
        <f t="shared" si="7"/>
        <v>0</v>
      </c>
      <c r="AW61" s="280">
        <f t="shared" si="7"/>
        <v>0</v>
      </c>
      <c r="AX61" s="280">
        <f t="shared" si="7"/>
        <v>0</v>
      </c>
      <c r="AY61" s="280">
        <f t="shared" si="7"/>
        <v>0</v>
      </c>
      <c r="AZ61" s="280">
        <f t="shared" si="11"/>
        <v>0</v>
      </c>
      <c r="BA61" s="280">
        <f t="shared" si="11"/>
        <v>0</v>
      </c>
      <c r="BB61" s="280">
        <f t="shared" si="11"/>
        <v>0</v>
      </c>
      <c r="BC61" s="280">
        <f t="shared" si="11"/>
        <v>0</v>
      </c>
      <c r="BD61" s="280">
        <f t="shared" si="11"/>
        <v>0</v>
      </c>
      <c r="BE61" s="280">
        <f t="shared" si="11"/>
        <v>0</v>
      </c>
      <c r="BF61" s="280">
        <f t="shared" si="11"/>
        <v>0</v>
      </c>
      <c r="BG61" s="280">
        <f t="shared" si="11"/>
        <v>0</v>
      </c>
      <c r="BH61" s="280">
        <f t="shared" si="11"/>
        <v>0</v>
      </c>
      <c r="BI61" s="280">
        <f t="shared" si="11"/>
        <v>0</v>
      </c>
      <c r="BJ61" s="280">
        <f t="shared" si="11"/>
        <v>0</v>
      </c>
      <c r="BK61" s="280">
        <f t="shared" si="11"/>
        <v>0</v>
      </c>
      <c r="BL61" s="279">
        <f t="shared" si="9"/>
        <v>0</v>
      </c>
    </row>
    <row r="62" spans="1:66" x14ac:dyDescent="0.25">
      <c r="A62" s="176" t="s">
        <v>561</v>
      </c>
      <c r="B62" s="175">
        <v>0</v>
      </c>
      <c r="C62" s="175">
        <v>0</v>
      </c>
      <c r="D62" s="272">
        <v>0</v>
      </c>
      <c r="E62" s="272">
        <v>0</v>
      </c>
      <c r="F62" s="272">
        <v>0</v>
      </c>
      <c r="G62" s="272">
        <v>0</v>
      </c>
      <c r="H62" s="272">
        <v>0</v>
      </c>
      <c r="I62" s="272">
        <v>0</v>
      </c>
      <c r="J62" s="272">
        <v>0</v>
      </c>
      <c r="K62" s="272">
        <v>0</v>
      </c>
      <c r="L62" s="272">
        <v>0</v>
      </c>
      <c r="M62" s="272">
        <v>0</v>
      </c>
      <c r="N62" s="272">
        <v>0</v>
      </c>
      <c r="O62" s="272">
        <v>0</v>
      </c>
      <c r="P62" s="272">
        <f t="shared" si="3"/>
        <v>0</v>
      </c>
      <c r="Q62" s="272">
        <v>0</v>
      </c>
      <c r="R62" s="272">
        <v>0</v>
      </c>
      <c r="S62" s="272">
        <v>0</v>
      </c>
      <c r="T62" s="272">
        <v>0</v>
      </c>
      <c r="U62" s="272">
        <v>0</v>
      </c>
      <c r="V62" s="272">
        <v>0</v>
      </c>
      <c r="W62" s="272">
        <v>0</v>
      </c>
      <c r="X62" s="272">
        <v>0</v>
      </c>
      <c r="Y62" s="272">
        <v>0</v>
      </c>
      <c r="Z62" s="272">
        <v>0</v>
      </c>
      <c r="AA62" s="272">
        <v>0</v>
      </c>
      <c r="AB62" s="272">
        <v>0</v>
      </c>
      <c r="AC62" s="272">
        <v>0</v>
      </c>
      <c r="AD62" s="272">
        <v>0</v>
      </c>
      <c r="AE62" s="272">
        <v>0</v>
      </c>
      <c r="AF62" s="272">
        <v>0</v>
      </c>
      <c r="AG62" s="170">
        <f t="shared" si="4"/>
        <v>0</v>
      </c>
      <c r="AH62" s="170"/>
      <c r="AI62" s="279">
        <f t="shared" si="10"/>
        <v>0</v>
      </c>
      <c r="AJ62" s="279">
        <f t="shared" si="10"/>
        <v>0</v>
      </c>
      <c r="AK62" s="279">
        <f t="shared" si="10"/>
        <v>0</v>
      </c>
      <c r="AL62" s="279">
        <f t="shared" ref="AL62:AT90" si="12">ROUND(G62*$B62/12,2)</f>
        <v>0</v>
      </c>
      <c r="AM62" s="279">
        <f t="shared" si="12"/>
        <v>0</v>
      </c>
      <c r="AN62" s="279">
        <f t="shared" si="12"/>
        <v>0</v>
      </c>
      <c r="AO62" s="279">
        <f t="shared" si="12"/>
        <v>0</v>
      </c>
      <c r="AP62" s="279">
        <f t="shared" si="12"/>
        <v>0</v>
      </c>
      <c r="AQ62" s="279">
        <f t="shared" si="12"/>
        <v>0</v>
      </c>
      <c r="AR62" s="279">
        <f t="shared" si="12"/>
        <v>0</v>
      </c>
      <c r="AS62" s="279">
        <f t="shared" si="12"/>
        <v>0</v>
      </c>
      <c r="AT62" s="279">
        <f t="shared" si="12"/>
        <v>0</v>
      </c>
      <c r="AU62" s="280">
        <f t="shared" si="6"/>
        <v>0</v>
      </c>
      <c r="AV62" s="280">
        <f t="shared" si="7"/>
        <v>0</v>
      </c>
      <c r="AW62" s="280">
        <f t="shared" si="7"/>
        <v>0</v>
      </c>
      <c r="AX62" s="280">
        <f t="shared" si="7"/>
        <v>0</v>
      </c>
      <c r="AY62" s="280">
        <f t="shared" si="7"/>
        <v>0</v>
      </c>
      <c r="AZ62" s="280">
        <f t="shared" si="11"/>
        <v>0</v>
      </c>
      <c r="BA62" s="280">
        <f t="shared" si="11"/>
        <v>0</v>
      </c>
      <c r="BB62" s="280">
        <f t="shared" si="11"/>
        <v>0</v>
      </c>
      <c r="BC62" s="280">
        <f t="shared" ref="BC62:BK90" si="13">ROUND(X62*$C62/12,2)</f>
        <v>0</v>
      </c>
      <c r="BD62" s="280">
        <f t="shared" si="13"/>
        <v>0</v>
      </c>
      <c r="BE62" s="280">
        <f t="shared" si="13"/>
        <v>0</v>
      </c>
      <c r="BF62" s="280">
        <f t="shared" si="13"/>
        <v>0</v>
      </c>
      <c r="BG62" s="280">
        <f t="shared" si="13"/>
        <v>0</v>
      </c>
      <c r="BH62" s="280">
        <f t="shared" si="13"/>
        <v>0</v>
      </c>
      <c r="BI62" s="280">
        <f t="shared" si="13"/>
        <v>0</v>
      </c>
      <c r="BJ62" s="280">
        <f t="shared" si="13"/>
        <v>0</v>
      </c>
      <c r="BK62" s="280">
        <f t="shared" si="13"/>
        <v>0</v>
      </c>
      <c r="BL62" s="279">
        <f t="shared" si="9"/>
        <v>0</v>
      </c>
    </row>
    <row r="63" spans="1:66" x14ac:dyDescent="0.25">
      <c r="A63" s="176" t="s">
        <v>562</v>
      </c>
      <c r="B63" s="175">
        <v>0</v>
      </c>
      <c r="C63" s="175">
        <v>0</v>
      </c>
      <c r="D63" s="272">
        <v>0</v>
      </c>
      <c r="E63" s="272">
        <v>0</v>
      </c>
      <c r="F63" s="272">
        <v>0</v>
      </c>
      <c r="G63" s="272">
        <v>0</v>
      </c>
      <c r="H63" s="272">
        <v>0</v>
      </c>
      <c r="I63" s="272">
        <v>0</v>
      </c>
      <c r="J63" s="272">
        <v>0</v>
      </c>
      <c r="K63" s="272">
        <v>0</v>
      </c>
      <c r="L63" s="272">
        <v>0</v>
      </c>
      <c r="M63" s="272">
        <v>0</v>
      </c>
      <c r="N63" s="272">
        <v>0</v>
      </c>
      <c r="O63" s="272">
        <v>0</v>
      </c>
      <c r="P63" s="272">
        <f t="shared" si="3"/>
        <v>0</v>
      </c>
      <c r="Q63" s="272">
        <v>0</v>
      </c>
      <c r="R63" s="272">
        <v>0</v>
      </c>
      <c r="S63" s="272">
        <v>0</v>
      </c>
      <c r="T63" s="272">
        <v>0</v>
      </c>
      <c r="U63" s="272">
        <v>0</v>
      </c>
      <c r="V63" s="272">
        <v>0</v>
      </c>
      <c r="W63" s="272">
        <v>0</v>
      </c>
      <c r="X63" s="272">
        <v>0</v>
      </c>
      <c r="Y63" s="272">
        <v>0</v>
      </c>
      <c r="Z63" s="272">
        <v>0</v>
      </c>
      <c r="AA63" s="272">
        <v>0</v>
      </c>
      <c r="AB63" s="272">
        <v>0</v>
      </c>
      <c r="AC63" s="272">
        <v>0</v>
      </c>
      <c r="AD63" s="272">
        <v>0</v>
      </c>
      <c r="AE63" s="272">
        <v>0</v>
      </c>
      <c r="AF63" s="272">
        <v>0</v>
      </c>
      <c r="AG63" s="170">
        <f t="shared" si="4"/>
        <v>0</v>
      </c>
      <c r="AH63" s="170"/>
      <c r="AI63" s="279">
        <f t="shared" ref="AI63:AI94" si="14">ROUND(D63*$B63/12,2)</f>
        <v>0</v>
      </c>
      <c r="AJ63" s="279">
        <f t="shared" ref="AJ63:AJ94" si="15">ROUND(E63*$B63/12,2)</f>
        <v>0</v>
      </c>
      <c r="AK63" s="279">
        <f t="shared" ref="AK63:AK94" si="16">ROUND(F63*$B63/12,2)</f>
        <v>0</v>
      </c>
      <c r="AL63" s="279">
        <f t="shared" si="12"/>
        <v>0</v>
      </c>
      <c r="AM63" s="279">
        <f t="shared" si="12"/>
        <v>0</v>
      </c>
      <c r="AN63" s="279">
        <f t="shared" si="12"/>
        <v>0</v>
      </c>
      <c r="AO63" s="279">
        <f t="shared" si="12"/>
        <v>0</v>
      </c>
      <c r="AP63" s="279">
        <f t="shared" si="12"/>
        <v>0</v>
      </c>
      <c r="AQ63" s="279">
        <f t="shared" si="12"/>
        <v>0</v>
      </c>
      <c r="AR63" s="279">
        <f t="shared" si="12"/>
        <v>0</v>
      </c>
      <c r="AS63" s="279">
        <f t="shared" si="12"/>
        <v>0</v>
      </c>
      <c r="AT63" s="279">
        <f t="shared" si="12"/>
        <v>0</v>
      </c>
      <c r="AU63" s="280">
        <f t="shared" si="6"/>
        <v>0</v>
      </c>
      <c r="AV63" s="280">
        <f t="shared" si="7"/>
        <v>0</v>
      </c>
      <c r="AW63" s="280">
        <f t="shared" si="7"/>
        <v>0</v>
      </c>
      <c r="AX63" s="280">
        <f t="shared" si="7"/>
        <v>0</v>
      </c>
      <c r="AY63" s="280">
        <f t="shared" si="7"/>
        <v>0</v>
      </c>
      <c r="AZ63" s="280">
        <f t="shared" ref="AZ63:AZ94" si="17">ROUND(U63*$C63/12,2)</f>
        <v>0</v>
      </c>
      <c r="BA63" s="280">
        <f t="shared" ref="BA63:BA94" si="18">ROUND(V63*$C63/12,2)</f>
        <v>0</v>
      </c>
      <c r="BB63" s="280">
        <f t="shared" ref="BB63:BB94" si="19">ROUND(W63*$C63/12,2)</f>
        <v>0</v>
      </c>
      <c r="BC63" s="280">
        <f t="shared" si="13"/>
        <v>0</v>
      </c>
      <c r="BD63" s="280">
        <f t="shared" si="13"/>
        <v>0</v>
      </c>
      <c r="BE63" s="280">
        <f t="shared" si="13"/>
        <v>0</v>
      </c>
      <c r="BF63" s="280">
        <f t="shared" si="13"/>
        <v>0</v>
      </c>
      <c r="BG63" s="280">
        <f t="shared" si="13"/>
        <v>0</v>
      </c>
      <c r="BH63" s="280">
        <f t="shared" si="13"/>
        <v>0</v>
      </c>
      <c r="BI63" s="280">
        <f t="shared" si="13"/>
        <v>0</v>
      </c>
      <c r="BJ63" s="280">
        <f t="shared" si="13"/>
        <v>0</v>
      </c>
      <c r="BK63" s="280">
        <f t="shared" si="13"/>
        <v>0</v>
      </c>
      <c r="BL63" s="279">
        <f t="shared" si="9"/>
        <v>0</v>
      </c>
      <c r="BN63" s="279">
        <f>BL63</f>
        <v>0</v>
      </c>
    </row>
    <row r="64" spans="1:66" x14ac:dyDescent="0.25">
      <c r="A64" s="268" t="s">
        <v>563</v>
      </c>
      <c r="B64" s="175">
        <v>0</v>
      </c>
      <c r="C64" s="175">
        <v>0</v>
      </c>
      <c r="D64" s="272">
        <v>0</v>
      </c>
      <c r="E64" s="272">
        <v>0</v>
      </c>
      <c r="F64" s="272">
        <v>0</v>
      </c>
      <c r="G64" s="272">
        <v>0</v>
      </c>
      <c r="H64" s="272">
        <v>0</v>
      </c>
      <c r="I64" s="272">
        <v>0</v>
      </c>
      <c r="J64" s="272">
        <v>0</v>
      </c>
      <c r="K64" s="272">
        <v>0</v>
      </c>
      <c r="L64" s="272">
        <v>0</v>
      </c>
      <c r="M64" s="272">
        <v>0</v>
      </c>
      <c r="N64" s="272">
        <v>0</v>
      </c>
      <c r="O64" s="272">
        <v>0</v>
      </c>
      <c r="P64" s="272">
        <f t="shared" si="3"/>
        <v>0</v>
      </c>
      <c r="Q64" s="272">
        <v>0</v>
      </c>
      <c r="R64" s="272">
        <v>0</v>
      </c>
      <c r="S64" s="272">
        <v>0</v>
      </c>
      <c r="T64" s="272">
        <v>0</v>
      </c>
      <c r="U64" s="272">
        <v>0</v>
      </c>
      <c r="V64" s="272">
        <v>0</v>
      </c>
      <c r="W64" s="272">
        <v>0</v>
      </c>
      <c r="X64" s="272">
        <v>0</v>
      </c>
      <c r="Y64" s="272">
        <v>0</v>
      </c>
      <c r="Z64" s="272">
        <v>0</v>
      </c>
      <c r="AA64" s="272">
        <v>0</v>
      </c>
      <c r="AB64" s="272">
        <v>0</v>
      </c>
      <c r="AC64" s="272">
        <v>0</v>
      </c>
      <c r="AD64" s="272">
        <v>0</v>
      </c>
      <c r="AE64" s="272">
        <v>0</v>
      </c>
      <c r="AF64" s="272">
        <v>0</v>
      </c>
      <c r="AG64" s="170">
        <f t="shared" si="4"/>
        <v>0</v>
      </c>
      <c r="AH64" s="170"/>
      <c r="AI64" s="279">
        <f t="shared" si="14"/>
        <v>0</v>
      </c>
      <c r="AJ64" s="279">
        <f t="shared" si="15"/>
        <v>0</v>
      </c>
      <c r="AK64" s="279">
        <f t="shared" si="16"/>
        <v>0</v>
      </c>
      <c r="AL64" s="279">
        <f t="shared" si="12"/>
        <v>0</v>
      </c>
      <c r="AM64" s="279">
        <f t="shared" si="12"/>
        <v>0</v>
      </c>
      <c r="AN64" s="279">
        <f t="shared" si="12"/>
        <v>0</v>
      </c>
      <c r="AO64" s="279">
        <f t="shared" si="12"/>
        <v>0</v>
      </c>
      <c r="AP64" s="279">
        <f t="shared" si="12"/>
        <v>0</v>
      </c>
      <c r="AQ64" s="279">
        <f t="shared" si="12"/>
        <v>0</v>
      </c>
      <c r="AR64" s="279">
        <f t="shared" si="12"/>
        <v>0</v>
      </c>
      <c r="AS64" s="279">
        <f t="shared" si="12"/>
        <v>0</v>
      </c>
      <c r="AT64" s="279">
        <f t="shared" si="12"/>
        <v>0</v>
      </c>
      <c r="AU64" s="280">
        <f t="shared" si="6"/>
        <v>0</v>
      </c>
      <c r="AV64" s="280">
        <f t="shared" si="7"/>
        <v>0</v>
      </c>
      <c r="AW64" s="280">
        <f t="shared" si="7"/>
        <v>0</v>
      </c>
      <c r="AX64" s="280">
        <f t="shared" si="7"/>
        <v>0</v>
      </c>
      <c r="AY64" s="280">
        <f t="shared" si="7"/>
        <v>0</v>
      </c>
      <c r="AZ64" s="280">
        <f t="shared" si="17"/>
        <v>0</v>
      </c>
      <c r="BA64" s="280">
        <f t="shared" si="18"/>
        <v>0</v>
      </c>
      <c r="BB64" s="280">
        <f t="shared" si="19"/>
        <v>0</v>
      </c>
      <c r="BC64" s="280">
        <f t="shared" si="13"/>
        <v>0</v>
      </c>
      <c r="BD64" s="280">
        <f t="shared" si="13"/>
        <v>0</v>
      </c>
      <c r="BE64" s="280">
        <f t="shared" si="13"/>
        <v>0</v>
      </c>
      <c r="BF64" s="280">
        <f t="shared" si="13"/>
        <v>0</v>
      </c>
      <c r="BG64" s="280">
        <f t="shared" si="13"/>
        <v>0</v>
      </c>
      <c r="BH64" s="280">
        <f t="shared" si="13"/>
        <v>0</v>
      </c>
      <c r="BI64" s="280">
        <f t="shared" si="13"/>
        <v>0</v>
      </c>
      <c r="BJ64" s="280">
        <f t="shared" si="13"/>
        <v>0</v>
      </c>
      <c r="BK64" s="280">
        <f t="shared" si="13"/>
        <v>0</v>
      </c>
      <c r="BL64" s="279">
        <f t="shared" si="9"/>
        <v>0</v>
      </c>
    </row>
    <row r="65" spans="1:71" x14ac:dyDescent="0.25">
      <c r="A65" s="268" t="s">
        <v>190</v>
      </c>
      <c r="B65" s="175">
        <v>3.1600000000000003E-2</v>
      </c>
      <c r="C65" s="175">
        <v>3.2100000000000004E-2</v>
      </c>
      <c r="D65" s="272">
        <v>34647513.759999998</v>
      </c>
      <c r="E65" s="272">
        <v>34647513.759999998</v>
      </c>
      <c r="F65" s="272">
        <v>34647513.759999998</v>
      </c>
      <c r="G65" s="272">
        <v>34647513.759999998</v>
      </c>
      <c r="H65" s="272">
        <v>34647513.759999998</v>
      </c>
      <c r="I65" s="272">
        <v>34647513.759999998</v>
      </c>
      <c r="J65" s="272">
        <v>34647513.759999998</v>
      </c>
      <c r="K65" s="272">
        <v>34647513.759999998</v>
      </c>
      <c r="L65" s="272">
        <v>34647513.759999998</v>
      </c>
      <c r="M65" s="272">
        <v>34647513.759999998</v>
      </c>
      <c r="N65" s="272">
        <v>34647513.759999998</v>
      </c>
      <c r="O65" s="272">
        <v>34647513.759999998</v>
      </c>
      <c r="P65" s="272">
        <f t="shared" si="3"/>
        <v>415770165.11999995</v>
      </c>
      <c r="Q65" s="272">
        <v>34647513.759999998</v>
      </c>
      <c r="R65" s="272">
        <v>18482843.459999997</v>
      </c>
      <c r="S65" s="272">
        <v>2318173.1599999964</v>
      </c>
      <c r="T65" s="272">
        <v>2318173.1599999964</v>
      </c>
      <c r="U65" s="272">
        <v>2318173.1599999964</v>
      </c>
      <c r="V65" s="272">
        <v>2318173.1599999964</v>
      </c>
      <c r="W65" s="272">
        <v>2318173.1599999964</v>
      </c>
      <c r="X65" s="272">
        <v>2318173.1599999964</v>
      </c>
      <c r="Y65" s="272">
        <v>2318173.1599999964</v>
      </c>
      <c r="Z65" s="272">
        <v>2318173.1599999964</v>
      </c>
      <c r="AA65" s="272">
        <v>2318173.1599999964</v>
      </c>
      <c r="AB65" s="272">
        <v>2318173.1599999964</v>
      </c>
      <c r="AC65" s="272">
        <v>2318173.1599999964</v>
      </c>
      <c r="AD65" s="272">
        <v>2318173.1599999964</v>
      </c>
      <c r="AE65" s="272">
        <v>2318173.1599999964</v>
      </c>
      <c r="AF65" s="272">
        <v>2318173.1599999964</v>
      </c>
      <c r="AG65" s="170">
        <f t="shared" si="4"/>
        <v>27818077.919999957</v>
      </c>
      <c r="AH65" s="170"/>
      <c r="AI65" s="279">
        <f t="shared" si="14"/>
        <v>91238.45</v>
      </c>
      <c r="AJ65" s="279">
        <f t="shared" si="15"/>
        <v>91238.45</v>
      </c>
      <c r="AK65" s="279">
        <f t="shared" si="16"/>
        <v>91238.45</v>
      </c>
      <c r="AL65" s="279">
        <f t="shared" si="12"/>
        <v>91238.45</v>
      </c>
      <c r="AM65" s="279">
        <f t="shared" si="12"/>
        <v>91238.45</v>
      </c>
      <c r="AN65" s="279">
        <f t="shared" si="12"/>
        <v>91238.45</v>
      </c>
      <c r="AO65" s="279">
        <f t="shared" si="12"/>
        <v>91238.45</v>
      </c>
      <c r="AP65" s="279">
        <f t="shared" si="12"/>
        <v>91238.45</v>
      </c>
      <c r="AQ65" s="279">
        <f t="shared" si="12"/>
        <v>91238.45</v>
      </c>
      <c r="AR65" s="279">
        <f t="shared" si="12"/>
        <v>91238.45</v>
      </c>
      <c r="AS65" s="279">
        <f t="shared" si="12"/>
        <v>91238.45</v>
      </c>
      <c r="AT65" s="279">
        <f t="shared" si="12"/>
        <v>91238.45</v>
      </c>
      <c r="AU65" s="280">
        <f t="shared" si="6"/>
        <v>1094861.3999999997</v>
      </c>
      <c r="AV65" s="280">
        <f t="shared" si="7"/>
        <v>91238.45</v>
      </c>
      <c r="AW65" s="280">
        <f t="shared" si="7"/>
        <v>48671.49</v>
      </c>
      <c r="AX65" s="280">
        <f t="shared" si="7"/>
        <v>6104.52</v>
      </c>
      <c r="AY65" s="280">
        <f t="shared" si="7"/>
        <v>6104.52</v>
      </c>
      <c r="AZ65" s="280">
        <f t="shared" si="17"/>
        <v>6201.11</v>
      </c>
      <c r="BA65" s="280">
        <f t="shared" si="18"/>
        <v>6201.11</v>
      </c>
      <c r="BB65" s="280">
        <f t="shared" si="19"/>
        <v>6201.11</v>
      </c>
      <c r="BC65" s="280">
        <f t="shared" si="13"/>
        <v>6201.11</v>
      </c>
      <c r="BD65" s="280">
        <f t="shared" si="13"/>
        <v>6201.11</v>
      </c>
      <c r="BE65" s="280">
        <f t="shared" si="13"/>
        <v>6201.11</v>
      </c>
      <c r="BF65" s="280">
        <f t="shared" si="13"/>
        <v>6201.11</v>
      </c>
      <c r="BG65" s="280">
        <f t="shared" si="13"/>
        <v>6201.11</v>
      </c>
      <c r="BH65" s="280">
        <f t="shared" si="13"/>
        <v>6201.11</v>
      </c>
      <c r="BI65" s="280">
        <f t="shared" si="13"/>
        <v>6201.11</v>
      </c>
      <c r="BJ65" s="280">
        <f t="shared" si="13"/>
        <v>6201.11</v>
      </c>
      <c r="BK65" s="280">
        <f t="shared" si="13"/>
        <v>6201.11</v>
      </c>
      <c r="BL65" s="279">
        <f t="shared" si="9"/>
        <v>74413.319999999992</v>
      </c>
    </row>
    <row r="66" spans="1:71" x14ac:dyDescent="0.25">
      <c r="A66" s="268" t="s">
        <v>564</v>
      </c>
      <c r="B66" s="175">
        <v>0</v>
      </c>
      <c r="C66" s="451">
        <f>BQ68</f>
        <v>6.0375374234370024E-3</v>
      </c>
      <c r="D66" s="272">
        <v>13208176.67</v>
      </c>
      <c r="E66" s="272">
        <v>13208176.67</v>
      </c>
      <c r="F66" s="272">
        <v>13208176.67</v>
      </c>
      <c r="G66" s="272">
        <v>13208176.67</v>
      </c>
      <c r="H66" s="272">
        <v>13208176.67</v>
      </c>
      <c r="I66" s="272">
        <v>13208176.67</v>
      </c>
      <c r="J66" s="272">
        <v>13208176.67</v>
      </c>
      <c r="K66" s="272">
        <v>13208176.67</v>
      </c>
      <c r="L66" s="272">
        <v>13208176.67</v>
      </c>
      <c r="M66" s="272">
        <v>13208176.67</v>
      </c>
      <c r="N66" s="272">
        <v>13208176.67</v>
      </c>
      <c r="O66" s="272">
        <v>13208176.67</v>
      </c>
      <c r="P66" s="272">
        <f t="shared" si="3"/>
        <v>158498120.03999999</v>
      </c>
      <c r="Q66" s="272">
        <v>13208176.67</v>
      </c>
      <c r="R66" s="272">
        <v>13208176.67</v>
      </c>
      <c r="S66" s="272">
        <v>13208176.67</v>
      </c>
      <c r="T66" s="272">
        <v>13208176.67</v>
      </c>
      <c r="U66" s="272">
        <v>13208176.67</v>
      </c>
      <c r="V66" s="272">
        <v>13208176.67</v>
      </c>
      <c r="W66" s="272">
        <v>13208176.67</v>
      </c>
      <c r="X66" s="272">
        <v>13208176.67</v>
      </c>
      <c r="Y66" s="272">
        <v>13208176.67</v>
      </c>
      <c r="Z66" s="272">
        <v>13208176.67</v>
      </c>
      <c r="AA66" s="272">
        <v>13208176.67</v>
      </c>
      <c r="AB66" s="272">
        <v>13208176.67</v>
      </c>
      <c r="AC66" s="272">
        <v>13208176.67</v>
      </c>
      <c r="AD66" s="272">
        <v>13208176.67</v>
      </c>
      <c r="AE66" s="272">
        <v>13208176.67</v>
      </c>
      <c r="AF66" s="272">
        <v>13208176.67</v>
      </c>
      <c r="AG66" s="170">
        <f t="shared" si="4"/>
        <v>158498120.03999999</v>
      </c>
      <c r="AH66" s="170"/>
      <c r="AI66" s="279">
        <f t="shared" si="14"/>
        <v>0</v>
      </c>
      <c r="AJ66" s="279">
        <f t="shared" si="15"/>
        <v>0</v>
      </c>
      <c r="AK66" s="279">
        <f t="shared" si="16"/>
        <v>0</v>
      </c>
      <c r="AL66" s="279">
        <f t="shared" si="12"/>
        <v>0</v>
      </c>
      <c r="AM66" s="279">
        <f t="shared" si="12"/>
        <v>0</v>
      </c>
      <c r="AN66" s="279">
        <f t="shared" si="12"/>
        <v>0</v>
      </c>
      <c r="AO66" s="279">
        <f t="shared" si="12"/>
        <v>0</v>
      </c>
      <c r="AP66" s="279">
        <f t="shared" si="12"/>
        <v>0</v>
      </c>
      <c r="AQ66" s="279">
        <f t="shared" si="12"/>
        <v>0</v>
      </c>
      <c r="AR66" s="279">
        <f t="shared" si="12"/>
        <v>0</v>
      </c>
      <c r="AS66" s="279">
        <f t="shared" si="12"/>
        <v>0</v>
      </c>
      <c r="AT66" s="279">
        <f t="shared" si="12"/>
        <v>0</v>
      </c>
      <c r="AU66" s="280">
        <f t="shared" si="6"/>
        <v>0</v>
      </c>
      <c r="AV66" s="280">
        <f t="shared" si="7"/>
        <v>0</v>
      </c>
      <c r="AW66" s="280">
        <f t="shared" si="7"/>
        <v>0</v>
      </c>
      <c r="AX66" s="280">
        <f t="shared" si="7"/>
        <v>0</v>
      </c>
      <c r="AY66" s="280">
        <f t="shared" si="7"/>
        <v>0</v>
      </c>
      <c r="AZ66" s="280">
        <f t="shared" si="17"/>
        <v>6645.41</v>
      </c>
      <c r="BA66" s="280">
        <f t="shared" si="18"/>
        <v>6645.41</v>
      </c>
      <c r="BB66" s="280">
        <f t="shared" si="19"/>
        <v>6645.41</v>
      </c>
      <c r="BC66" s="280">
        <f t="shared" si="13"/>
        <v>6645.41</v>
      </c>
      <c r="BD66" s="280">
        <f t="shared" si="13"/>
        <v>6645.41</v>
      </c>
      <c r="BE66" s="280">
        <f t="shared" si="13"/>
        <v>6645.41</v>
      </c>
      <c r="BF66" s="280">
        <f t="shared" si="13"/>
        <v>6645.41</v>
      </c>
      <c r="BG66" s="280">
        <f t="shared" si="13"/>
        <v>6645.41</v>
      </c>
      <c r="BH66" s="280">
        <f t="shared" si="13"/>
        <v>6645.41</v>
      </c>
      <c r="BI66" s="280">
        <f t="shared" si="13"/>
        <v>6645.41</v>
      </c>
      <c r="BJ66" s="280">
        <f t="shared" si="13"/>
        <v>6645.41</v>
      </c>
      <c r="BK66" s="280">
        <f t="shared" si="13"/>
        <v>6645.41</v>
      </c>
      <c r="BL66" s="279">
        <f t="shared" si="9"/>
        <v>79744.920000000027</v>
      </c>
      <c r="BP66" s="272">
        <v>9299115</v>
      </c>
      <c r="BQ66" s="295">
        <v>0</v>
      </c>
      <c r="BR66" s="272">
        <f>BP66*BQ66</f>
        <v>0</v>
      </c>
    </row>
    <row r="67" spans="1:71" x14ac:dyDescent="0.25">
      <c r="A67" s="268" t="s">
        <v>565</v>
      </c>
      <c r="B67" s="175">
        <v>3.1600000000000003E-2</v>
      </c>
      <c r="C67" s="175">
        <v>3.2100000000000004E-2</v>
      </c>
      <c r="D67" s="272">
        <v>0</v>
      </c>
      <c r="E67" s="272">
        <v>0</v>
      </c>
      <c r="F67" s="272">
        <v>0</v>
      </c>
      <c r="G67" s="272">
        <v>0</v>
      </c>
      <c r="H67" s="272">
        <v>0</v>
      </c>
      <c r="I67" s="272">
        <v>0</v>
      </c>
      <c r="J67" s="272">
        <v>0</v>
      </c>
      <c r="K67" s="272">
        <v>0</v>
      </c>
      <c r="L67" s="272">
        <v>0</v>
      </c>
      <c r="M67" s="272">
        <v>0</v>
      </c>
      <c r="N67" s="272">
        <v>0</v>
      </c>
      <c r="O67" s="272">
        <v>0</v>
      </c>
      <c r="P67" s="272">
        <f t="shared" si="3"/>
        <v>0</v>
      </c>
      <c r="Q67" s="272">
        <v>0</v>
      </c>
      <c r="R67" s="272">
        <v>0</v>
      </c>
      <c r="S67" s="272">
        <v>0</v>
      </c>
      <c r="T67" s="272">
        <v>0</v>
      </c>
      <c r="U67" s="272">
        <v>0</v>
      </c>
      <c r="V67" s="272">
        <v>0</v>
      </c>
      <c r="W67" s="272">
        <v>0</v>
      </c>
      <c r="X67" s="272">
        <v>0</v>
      </c>
      <c r="Y67" s="272">
        <v>0</v>
      </c>
      <c r="Z67" s="272">
        <v>0</v>
      </c>
      <c r="AA67" s="272">
        <v>0</v>
      </c>
      <c r="AB67" s="272">
        <v>0</v>
      </c>
      <c r="AC67" s="272">
        <v>0</v>
      </c>
      <c r="AD67" s="272">
        <v>0</v>
      </c>
      <c r="AE67" s="272">
        <v>0</v>
      </c>
      <c r="AF67" s="272">
        <v>0</v>
      </c>
      <c r="AG67" s="170">
        <f t="shared" si="4"/>
        <v>0</v>
      </c>
      <c r="AH67" s="170"/>
      <c r="AI67" s="279">
        <f t="shared" si="14"/>
        <v>0</v>
      </c>
      <c r="AJ67" s="279">
        <f t="shared" si="15"/>
        <v>0</v>
      </c>
      <c r="AK67" s="279">
        <f t="shared" si="16"/>
        <v>0</v>
      </c>
      <c r="AL67" s="279">
        <f t="shared" si="12"/>
        <v>0</v>
      </c>
      <c r="AM67" s="279">
        <f t="shared" si="12"/>
        <v>0</v>
      </c>
      <c r="AN67" s="279">
        <f t="shared" si="12"/>
        <v>0</v>
      </c>
      <c r="AO67" s="279">
        <f t="shared" si="12"/>
        <v>0</v>
      </c>
      <c r="AP67" s="279">
        <f t="shared" si="12"/>
        <v>0</v>
      </c>
      <c r="AQ67" s="279">
        <f t="shared" si="12"/>
        <v>0</v>
      </c>
      <c r="AR67" s="279">
        <f t="shared" si="12"/>
        <v>0</v>
      </c>
      <c r="AS67" s="279">
        <f t="shared" si="12"/>
        <v>0</v>
      </c>
      <c r="AT67" s="279">
        <f t="shared" si="12"/>
        <v>0</v>
      </c>
      <c r="AU67" s="280">
        <f t="shared" si="6"/>
        <v>0</v>
      </c>
      <c r="AV67" s="280">
        <f t="shared" si="7"/>
        <v>0</v>
      </c>
      <c r="AW67" s="280">
        <f t="shared" si="7"/>
        <v>0</v>
      </c>
      <c r="AX67" s="280">
        <f t="shared" si="7"/>
        <v>0</v>
      </c>
      <c r="AY67" s="280">
        <f t="shared" si="7"/>
        <v>0</v>
      </c>
      <c r="AZ67" s="280">
        <f t="shared" si="17"/>
        <v>0</v>
      </c>
      <c r="BA67" s="280">
        <f t="shared" si="18"/>
        <v>0</v>
      </c>
      <c r="BB67" s="280">
        <f t="shared" si="19"/>
        <v>0</v>
      </c>
      <c r="BC67" s="280">
        <f t="shared" si="13"/>
        <v>0</v>
      </c>
      <c r="BD67" s="280">
        <f t="shared" si="13"/>
        <v>0</v>
      </c>
      <c r="BE67" s="280">
        <f t="shared" si="13"/>
        <v>0</v>
      </c>
      <c r="BF67" s="280">
        <f t="shared" si="13"/>
        <v>0</v>
      </c>
      <c r="BG67" s="280">
        <f t="shared" si="13"/>
        <v>0</v>
      </c>
      <c r="BH67" s="280">
        <f t="shared" si="13"/>
        <v>0</v>
      </c>
      <c r="BI67" s="280">
        <f t="shared" si="13"/>
        <v>0</v>
      </c>
      <c r="BJ67" s="280">
        <f t="shared" si="13"/>
        <v>0</v>
      </c>
      <c r="BK67" s="280">
        <f t="shared" si="13"/>
        <v>0</v>
      </c>
      <c r="BL67" s="279">
        <f t="shared" si="9"/>
        <v>0</v>
      </c>
      <c r="BN67" s="279">
        <f>BL67</f>
        <v>0</v>
      </c>
      <c r="BP67" s="272">
        <v>3909061.87</v>
      </c>
      <c r="BQ67" s="295">
        <v>2.0400000000000001E-2</v>
      </c>
      <c r="BR67" s="272">
        <f>BP67*BQ67</f>
        <v>79744.862148000015</v>
      </c>
    </row>
    <row r="68" spans="1:71" x14ac:dyDescent="0.25">
      <c r="A68" s="268" t="s">
        <v>566</v>
      </c>
      <c r="B68" s="175">
        <v>0</v>
      </c>
      <c r="C68" s="175">
        <v>3.2100000000000004E-2</v>
      </c>
      <c r="D68" s="272">
        <v>0</v>
      </c>
      <c r="E68" s="272">
        <v>0</v>
      </c>
      <c r="F68" s="272">
        <v>0</v>
      </c>
      <c r="G68" s="272">
        <v>0</v>
      </c>
      <c r="H68" s="272">
        <v>0</v>
      </c>
      <c r="I68" s="272">
        <v>0</v>
      </c>
      <c r="J68" s="272">
        <v>0</v>
      </c>
      <c r="K68" s="272">
        <v>0</v>
      </c>
      <c r="L68" s="272">
        <v>0</v>
      </c>
      <c r="M68" s="272">
        <v>0</v>
      </c>
      <c r="N68" s="272">
        <v>0</v>
      </c>
      <c r="O68" s="272">
        <v>0</v>
      </c>
      <c r="P68" s="272">
        <f t="shared" si="3"/>
        <v>0</v>
      </c>
      <c r="Q68" s="272">
        <v>0</v>
      </c>
      <c r="R68" s="272">
        <v>0</v>
      </c>
      <c r="S68" s="272">
        <v>0</v>
      </c>
      <c r="T68" s="272">
        <v>0</v>
      </c>
      <c r="U68" s="272">
        <v>0</v>
      </c>
      <c r="V68" s="272">
        <v>0</v>
      </c>
      <c r="W68" s="272">
        <v>0</v>
      </c>
      <c r="X68" s="272">
        <v>0</v>
      </c>
      <c r="Y68" s="272">
        <v>0</v>
      </c>
      <c r="Z68" s="272">
        <v>0</v>
      </c>
      <c r="AA68" s="272">
        <v>0</v>
      </c>
      <c r="AB68" s="272">
        <v>0</v>
      </c>
      <c r="AC68" s="272">
        <v>0</v>
      </c>
      <c r="AD68" s="272">
        <v>0</v>
      </c>
      <c r="AE68" s="272">
        <v>0</v>
      </c>
      <c r="AF68" s="272">
        <v>0</v>
      </c>
      <c r="AG68" s="170">
        <f t="shared" si="4"/>
        <v>0</v>
      </c>
      <c r="AH68" s="170"/>
      <c r="AI68" s="279">
        <f t="shared" si="14"/>
        <v>0</v>
      </c>
      <c r="AJ68" s="279">
        <f t="shared" si="15"/>
        <v>0</v>
      </c>
      <c r="AK68" s="279">
        <f t="shared" si="16"/>
        <v>0</v>
      </c>
      <c r="AL68" s="279">
        <f t="shared" si="12"/>
        <v>0</v>
      </c>
      <c r="AM68" s="279">
        <f t="shared" si="12"/>
        <v>0</v>
      </c>
      <c r="AN68" s="279">
        <f t="shared" si="12"/>
        <v>0</v>
      </c>
      <c r="AO68" s="279">
        <f t="shared" si="12"/>
        <v>0</v>
      </c>
      <c r="AP68" s="279">
        <f t="shared" si="12"/>
        <v>0</v>
      </c>
      <c r="AQ68" s="279">
        <f t="shared" si="12"/>
        <v>0</v>
      </c>
      <c r="AR68" s="279">
        <f t="shared" si="12"/>
        <v>0</v>
      </c>
      <c r="AS68" s="279">
        <f t="shared" si="12"/>
        <v>0</v>
      </c>
      <c r="AT68" s="279">
        <f t="shared" si="12"/>
        <v>0</v>
      </c>
      <c r="AU68" s="280">
        <f t="shared" si="6"/>
        <v>0</v>
      </c>
      <c r="AV68" s="280">
        <f t="shared" si="7"/>
        <v>0</v>
      </c>
      <c r="AW68" s="280">
        <f t="shared" si="7"/>
        <v>0</v>
      </c>
      <c r="AX68" s="280">
        <f t="shared" si="7"/>
        <v>0</v>
      </c>
      <c r="AY68" s="280">
        <f t="shared" si="7"/>
        <v>0</v>
      </c>
      <c r="AZ68" s="280">
        <f t="shared" si="17"/>
        <v>0</v>
      </c>
      <c r="BA68" s="280">
        <f t="shared" si="18"/>
        <v>0</v>
      </c>
      <c r="BB68" s="280">
        <f t="shared" si="19"/>
        <v>0</v>
      </c>
      <c r="BC68" s="280">
        <f t="shared" si="13"/>
        <v>0</v>
      </c>
      <c r="BD68" s="280">
        <f t="shared" si="13"/>
        <v>0</v>
      </c>
      <c r="BE68" s="280">
        <f t="shared" si="13"/>
        <v>0</v>
      </c>
      <c r="BF68" s="280">
        <f t="shared" si="13"/>
        <v>0</v>
      </c>
      <c r="BG68" s="280">
        <f t="shared" si="13"/>
        <v>0</v>
      </c>
      <c r="BH68" s="280">
        <f t="shared" si="13"/>
        <v>0</v>
      </c>
      <c r="BI68" s="280">
        <f t="shared" si="13"/>
        <v>0</v>
      </c>
      <c r="BJ68" s="280">
        <f t="shared" si="13"/>
        <v>0</v>
      </c>
      <c r="BK68" s="280">
        <f t="shared" si="13"/>
        <v>0</v>
      </c>
      <c r="BL68" s="279">
        <f t="shared" si="9"/>
        <v>0</v>
      </c>
      <c r="BN68" s="279">
        <f>BL68</f>
        <v>0</v>
      </c>
      <c r="BP68" s="272">
        <f>SUM(BP66:BP67)</f>
        <v>13208176.870000001</v>
      </c>
      <c r="BQ68" s="295">
        <f>BR68/BP68</f>
        <v>6.0375374234370024E-3</v>
      </c>
      <c r="BR68" s="272">
        <f>SUM(BR66:BR67)</f>
        <v>79744.862148000015</v>
      </c>
      <c r="BS68" s="295"/>
    </row>
    <row r="69" spans="1:71" x14ac:dyDescent="0.25">
      <c r="A69" s="268" t="s">
        <v>191</v>
      </c>
      <c r="B69" s="175">
        <v>2.98E-2</v>
      </c>
      <c r="C69" s="175">
        <v>3.0799999999999998E-2</v>
      </c>
      <c r="D69" s="272">
        <v>46113867.229999997</v>
      </c>
      <c r="E69" s="272">
        <v>46113698.68</v>
      </c>
      <c r="F69" s="272">
        <v>46113530.119999997</v>
      </c>
      <c r="G69" s="272">
        <v>46104074.119999997</v>
      </c>
      <c r="H69" s="272">
        <v>45999886.369999997</v>
      </c>
      <c r="I69" s="272">
        <v>45905154.619999997</v>
      </c>
      <c r="J69" s="272">
        <v>45914622.82</v>
      </c>
      <c r="K69" s="272">
        <v>45924091.019999996</v>
      </c>
      <c r="L69" s="272">
        <v>45924091.019999996</v>
      </c>
      <c r="M69" s="272">
        <v>45924091.019999996</v>
      </c>
      <c r="N69" s="272">
        <v>45924091.019999996</v>
      </c>
      <c r="O69" s="272">
        <v>45924091.019999996</v>
      </c>
      <c r="P69" s="272">
        <f t="shared" si="3"/>
        <v>551885289.05999994</v>
      </c>
      <c r="Q69" s="272">
        <v>45924091.019999996</v>
      </c>
      <c r="R69" s="272">
        <v>23424141.069999997</v>
      </c>
      <c r="S69" s="272">
        <v>924191.11999999732</v>
      </c>
      <c r="T69" s="272">
        <v>924191.11999999732</v>
      </c>
      <c r="U69" s="272">
        <v>924191.11999999732</v>
      </c>
      <c r="V69" s="272">
        <v>924191.11999999732</v>
      </c>
      <c r="W69" s="272">
        <v>924191.11999999732</v>
      </c>
      <c r="X69" s="272">
        <v>924191.11999999732</v>
      </c>
      <c r="Y69" s="272">
        <v>924191.11999999732</v>
      </c>
      <c r="Z69" s="272">
        <v>924191.11999999732</v>
      </c>
      <c r="AA69" s="272">
        <v>924191.11999999732</v>
      </c>
      <c r="AB69" s="272">
        <v>924191.11999999732</v>
      </c>
      <c r="AC69" s="272">
        <v>924191.11999999732</v>
      </c>
      <c r="AD69" s="272">
        <v>924191.11999999732</v>
      </c>
      <c r="AE69" s="272">
        <v>924191.11999999732</v>
      </c>
      <c r="AF69" s="272">
        <v>924191.11999999732</v>
      </c>
      <c r="AG69" s="170">
        <f t="shared" si="4"/>
        <v>11090293.439999968</v>
      </c>
      <c r="AH69" s="170"/>
      <c r="AI69" s="279">
        <f t="shared" si="14"/>
        <v>114516.1</v>
      </c>
      <c r="AJ69" s="279">
        <f t="shared" si="15"/>
        <v>114515.69</v>
      </c>
      <c r="AK69" s="279">
        <f t="shared" si="16"/>
        <v>114515.27</v>
      </c>
      <c r="AL69" s="279">
        <f t="shared" si="12"/>
        <v>114491.78</v>
      </c>
      <c r="AM69" s="279">
        <f t="shared" si="12"/>
        <v>114233.05</v>
      </c>
      <c r="AN69" s="279">
        <f t="shared" si="12"/>
        <v>113997.8</v>
      </c>
      <c r="AO69" s="279">
        <f t="shared" si="12"/>
        <v>114021.31</v>
      </c>
      <c r="AP69" s="279">
        <f t="shared" si="12"/>
        <v>114044.83</v>
      </c>
      <c r="AQ69" s="279">
        <f t="shared" si="12"/>
        <v>114044.83</v>
      </c>
      <c r="AR69" s="279">
        <f t="shared" si="12"/>
        <v>114044.83</v>
      </c>
      <c r="AS69" s="279">
        <f t="shared" si="12"/>
        <v>114044.83</v>
      </c>
      <c r="AT69" s="279">
        <f t="shared" si="12"/>
        <v>114044.83</v>
      </c>
      <c r="AU69" s="280">
        <f t="shared" si="6"/>
        <v>1370515.1500000001</v>
      </c>
      <c r="AV69" s="280">
        <f t="shared" si="7"/>
        <v>114044.83</v>
      </c>
      <c r="AW69" s="280">
        <f t="shared" si="7"/>
        <v>58169.95</v>
      </c>
      <c r="AX69" s="280">
        <f t="shared" si="7"/>
        <v>2295.0700000000002</v>
      </c>
      <c r="AY69" s="280">
        <f t="shared" si="7"/>
        <v>2295.0700000000002</v>
      </c>
      <c r="AZ69" s="280">
        <f t="shared" si="17"/>
        <v>2372.09</v>
      </c>
      <c r="BA69" s="280">
        <f t="shared" si="18"/>
        <v>2372.09</v>
      </c>
      <c r="BB69" s="280">
        <f t="shared" si="19"/>
        <v>2372.09</v>
      </c>
      <c r="BC69" s="280">
        <f t="shared" si="13"/>
        <v>2372.09</v>
      </c>
      <c r="BD69" s="280">
        <f t="shared" si="13"/>
        <v>2372.09</v>
      </c>
      <c r="BE69" s="280">
        <f t="shared" si="13"/>
        <v>2372.09</v>
      </c>
      <c r="BF69" s="280">
        <f t="shared" si="13"/>
        <v>2372.09</v>
      </c>
      <c r="BG69" s="280">
        <f t="shared" si="13"/>
        <v>2372.09</v>
      </c>
      <c r="BH69" s="280">
        <f t="shared" si="13"/>
        <v>2372.09</v>
      </c>
      <c r="BI69" s="280">
        <f t="shared" si="13"/>
        <v>2372.09</v>
      </c>
      <c r="BJ69" s="280">
        <f t="shared" si="13"/>
        <v>2372.09</v>
      </c>
      <c r="BK69" s="280">
        <f t="shared" si="13"/>
        <v>2372.09</v>
      </c>
      <c r="BL69" s="279">
        <f t="shared" si="9"/>
        <v>28465.08</v>
      </c>
      <c r="BR69" s="279">
        <f>BR68/12</f>
        <v>6645.4051790000012</v>
      </c>
    </row>
    <row r="70" spans="1:71" x14ac:dyDescent="0.25">
      <c r="A70" s="268" t="s">
        <v>567</v>
      </c>
      <c r="B70" s="175">
        <v>2.98E-2</v>
      </c>
      <c r="C70" s="175">
        <v>3.0799999999999998E-2</v>
      </c>
      <c r="D70" s="272">
        <v>0</v>
      </c>
      <c r="E70" s="272">
        <v>0</v>
      </c>
      <c r="F70" s="272">
        <v>0</v>
      </c>
      <c r="G70" s="272">
        <v>0</v>
      </c>
      <c r="H70" s="272">
        <v>0</v>
      </c>
      <c r="I70" s="272">
        <v>0</v>
      </c>
      <c r="J70" s="272">
        <v>0</v>
      </c>
      <c r="K70" s="272">
        <v>0</v>
      </c>
      <c r="L70" s="272">
        <v>0</v>
      </c>
      <c r="M70" s="272">
        <v>0</v>
      </c>
      <c r="N70" s="272">
        <v>0</v>
      </c>
      <c r="O70" s="272">
        <v>0</v>
      </c>
      <c r="P70" s="272">
        <f t="shared" ref="P70:P133" si="20">SUM(D70:O70)</f>
        <v>0</v>
      </c>
      <c r="Q70" s="272">
        <v>0</v>
      </c>
      <c r="R70" s="272">
        <v>0</v>
      </c>
      <c r="S70" s="272">
        <v>0</v>
      </c>
      <c r="T70" s="272">
        <v>0</v>
      </c>
      <c r="U70" s="272">
        <v>0</v>
      </c>
      <c r="V70" s="272">
        <v>0</v>
      </c>
      <c r="W70" s="272">
        <v>0</v>
      </c>
      <c r="X70" s="272">
        <v>0</v>
      </c>
      <c r="Y70" s="272">
        <v>0</v>
      </c>
      <c r="Z70" s="272">
        <v>0</v>
      </c>
      <c r="AA70" s="272">
        <v>0</v>
      </c>
      <c r="AB70" s="272">
        <v>0</v>
      </c>
      <c r="AC70" s="272">
        <v>0</v>
      </c>
      <c r="AD70" s="272">
        <v>0</v>
      </c>
      <c r="AE70" s="272">
        <v>0</v>
      </c>
      <c r="AF70" s="272">
        <v>0</v>
      </c>
      <c r="AG70" s="170">
        <f t="shared" ref="AG70:AG133" si="21">SUM(U70:AF70)</f>
        <v>0</v>
      </c>
      <c r="AH70" s="170"/>
      <c r="AI70" s="279">
        <f t="shared" si="14"/>
        <v>0</v>
      </c>
      <c r="AJ70" s="279">
        <f t="shared" si="15"/>
        <v>0</v>
      </c>
      <c r="AK70" s="279">
        <f t="shared" si="16"/>
        <v>0</v>
      </c>
      <c r="AL70" s="279">
        <f t="shared" si="12"/>
        <v>0</v>
      </c>
      <c r="AM70" s="279">
        <f t="shared" si="12"/>
        <v>0</v>
      </c>
      <c r="AN70" s="279">
        <f t="shared" si="12"/>
        <v>0</v>
      </c>
      <c r="AO70" s="279">
        <f t="shared" si="12"/>
        <v>0</v>
      </c>
      <c r="AP70" s="279">
        <f t="shared" si="12"/>
        <v>0</v>
      </c>
      <c r="AQ70" s="279">
        <f t="shared" si="12"/>
        <v>0</v>
      </c>
      <c r="AR70" s="279">
        <f t="shared" si="12"/>
        <v>0</v>
      </c>
      <c r="AS70" s="279">
        <f t="shared" si="12"/>
        <v>0</v>
      </c>
      <c r="AT70" s="279">
        <f t="shared" si="12"/>
        <v>0</v>
      </c>
      <c r="AU70" s="280">
        <f t="shared" ref="AU70:AU133" si="22">SUM(AI70:AT70)</f>
        <v>0</v>
      </c>
      <c r="AV70" s="280">
        <f t="shared" ref="AV70:AY94" si="23">ROUND(Q70*$B70/12,2)</f>
        <v>0</v>
      </c>
      <c r="AW70" s="280">
        <f t="shared" si="23"/>
        <v>0</v>
      </c>
      <c r="AX70" s="280">
        <f t="shared" si="23"/>
        <v>0</v>
      </c>
      <c r="AY70" s="280">
        <f t="shared" si="23"/>
        <v>0</v>
      </c>
      <c r="AZ70" s="280">
        <f t="shared" si="17"/>
        <v>0</v>
      </c>
      <c r="BA70" s="280">
        <f t="shared" si="18"/>
        <v>0</v>
      </c>
      <c r="BB70" s="280">
        <f t="shared" si="19"/>
        <v>0</v>
      </c>
      <c r="BC70" s="280">
        <f t="shared" si="13"/>
        <v>0</v>
      </c>
      <c r="BD70" s="280">
        <f t="shared" si="13"/>
        <v>0</v>
      </c>
      <c r="BE70" s="280">
        <f t="shared" si="13"/>
        <v>0</v>
      </c>
      <c r="BF70" s="280">
        <f t="shared" si="13"/>
        <v>0</v>
      </c>
      <c r="BG70" s="280">
        <f t="shared" si="13"/>
        <v>0</v>
      </c>
      <c r="BH70" s="280">
        <f t="shared" si="13"/>
        <v>0</v>
      </c>
      <c r="BI70" s="280">
        <f t="shared" si="13"/>
        <v>0</v>
      </c>
      <c r="BJ70" s="280">
        <f t="shared" si="13"/>
        <v>0</v>
      </c>
      <c r="BK70" s="280">
        <f t="shared" si="13"/>
        <v>0</v>
      </c>
      <c r="BL70" s="279">
        <f t="shared" ref="BL70:BL133" si="24">SUM(AZ70:BK70)</f>
        <v>0</v>
      </c>
      <c r="BN70" s="279">
        <f>BL70</f>
        <v>0</v>
      </c>
      <c r="BR70" s="452">
        <f>BR69/BP68</f>
        <v>5.0312811861975024E-4</v>
      </c>
    </row>
    <row r="71" spans="1:71" x14ac:dyDescent="0.25">
      <c r="A71" s="268" t="s">
        <v>568</v>
      </c>
      <c r="B71" s="175">
        <v>2.98E-2</v>
      </c>
      <c r="C71" s="175">
        <v>3.0799999999999998E-2</v>
      </c>
      <c r="D71" s="272">
        <v>0</v>
      </c>
      <c r="E71" s="272">
        <v>0</v>
      </c>
      <c r="F71" s="272">
        <v>0</v>
      </c>
      <c r="G71" s="272">
        <v>0</v>
      </c>
      <c r="H71" s="272">
        <v>0</v>
      </c>
      <c r="I71" s="272">
        <v>0</v>
      </c>
      <c r="J71" s="272">
        <v>0</v>
      </c>
      <c r="K71" s="272">
        <v>0</v>
      </c>
      <c r="L71" s="272">
        <v>0</v>
      </c>
      <c r="M71" s="272">
        <v>0</v>
      </c>
      <c r="N71" s="272">
        <v>0</v>
      </c>
      <c r="O71" s="272">
        <v>0</v>
      </c>
      <c r="P71" s="272">
        <f t="shared" si="20"/>
        <v>0</v>
      </c>
      <c r="Q71" s="272">
        <v>0</v>
      </c>
      <c r="R71" s="272">
        <v>0</v>
      </c>
      <c r="S71" s="272">
        <v>0</v>
      </c>
      <c r="T71" s="272">
        <v>0</v>
      </c>
      <c r="U71" s="272">
        <v>0</v>
      </c>
      <c r="V71" s="272">
        <v>0</v>
      </c>
      <c r="W71" s="272">
        <v>0</v>
      </c>
      <c r="X71" s="272">
        <v>0</v>
      </c>
      <c r="Y71" s="272">
        <v>0</v>
      </c>
      <c r="Z71" s="272">
        <v>0</v>
      </c>
      <c r="AA71" s="272">
        <v>0</v>
      </c>
      <c r="AB71" s="272">
        <v>0</v>
      </c>
      <c r="AC71" s="272">
        <v>0</v>
      </c>
      <c r="AD71" s="272">
        <v>0</v>
      </c>
      <c r="AE71" s="272">
        <v>0</v>
      </c>
      <c r="AF71" s="272">
        <v>0</v>
      </c>
      <c r="AG71" s="170">
        <f t="shared" si="21"/>
        <v>0</v>
      </c>
      <c r="AH71" s="170"/>
      <c r="AI71" s="279">
        <f t="shared" si="14"/>
        <v>0</v>
      </c>
      <c r="AJ71" s="279">
        <f t="shared" si="15"/>
        <v>0</v>
      </c>
      <c r="AK71" s="279">
        <f t="shared" si="16"/>
        <v>0</v>
      </c>
      <c r="AL71" s="279">
        <f t="shared" si="12"/>
        <v>0</v>
      </c>
      <c r="AM71" s="279">
        <f t="shared" si="12"/>
        <v>0</v>
      </c>
      <c r="AN71" s="279">
        <f t="shared" si="12"/>
        <v>0</v>
      </c>
      <c r="AO71" s="279">
        <f t="shared" si="12"/>
        <v>0</v>
      </c>
      <c r="AP71" s="279">
        <f t="shared" si="12"/>
        <v>0</v>
      </c>
      <c r="AQ71" s="279">
        <f t="shared" si="12"/>
        <v>0</v>
      </c>
      <c r="AR71" s="279">
        <f t="shared" si="12"/>
        <v>0</v>
      </c>
      <c r="AS71" s="279">
        <f t="shared" si="12"/>
        <v>0</v>
      </c>
      <c r="AT71" s="279">
        <f t="shared" si="12"/>
        <v>0</v>
      </c>
      <c r="AU71" s="280">
        <f t="shared" si="22"/>
        <v>0</v>
      </c>
      <c r="AV71" s="280">
        <f t="shared" si="23"/>
        <v>0</v>
      </c>
      <c r="AW71" s="280">
        <f t="shared" si="23"/>
        <v>0</v>
      </c>
      <c r="AX71" s="280">
        <f t="shared" si="23"/>
        <v>0</v>
      </c>
      <c r="AY71" s="280">
        <f t="shared" si="23"/>
        <v>0</v>
      </c>
      <c r="AZ71" s="280">
        <f t="shared" si="17"/>
        <v>0</v>
      </c>
      <c r="BA71" s="280">
        <f t="shared" si="18"/>
        <v>0</v>
      </c>
      <c r="BB71" s="280">
        <f t="shared" si="19"/>
        <v>0</v>
      </c>
      <c r="BC71" s="280">
        <f t="shared" si="13"/>
        <v>0</v>
      </c>
      <c r="BD71" s="280">
        <f t="shared" si="13"/>
        <v>0</v>
      </c>
      <c r="BE71" s="280">
        <f t="shared" si="13"/>
        <v>0</v>
      </c>
      <c r="BF71" s="280">
        <f t="shared" si="13"/>
        <v>0</v>
      </c>
      <c r="BG71" s="280">
        <f t="shared" si="13"/>
        <v>0</v>
      </c>
      <c r="BH71" s="280">
        <f t="shared" si="13"/>
        <v>0</v>
      </c>
      <c r="BI71" s="280">
        <f t="shared" si="13"/>
        <v>0</v>
      </c>
      <c r="BJ71" s="280">
        <f t="shared" si="13"/>
        <v>0</v>
      </c>
      <c r="BK71" s="280">
        <f t="shared" si="13"/>
        <v>0</v>
      </c>
      <c r="BL71" s="279">
        <f t="shared" si="24"/>
        <v>0</v>
      </c>
      <c r="BN71" s="279">
        <f>BL71</f>
        <v>0</v>
      </c>
    </row>
    <row r="72" spans="1:71" x14ac:dyDescent="0.25">
      <c r="A72" s="268" t="s">
        <v>569</v>
      </c>
      <c r="B72" s="175">
        <v>0</v>
      </c>
      <c r="C72" s="175">
        <v>3.0799999999999998E-2</v>
      </c>
      <c r="D72" s="272">
        <v>0</v>
      </c>
      <c r="E72" s="272">
        <v>0</v>
      </c>
      <c r="F72" s="272">
        <v>0</v>
      </c>
      <c r="G72" s="272">
        <v>0</v>
      </c>
      <c r="H72" s="272">
        <v>0</v>
      </c>
      <c r="I72" s="272">
        <v>0</v>
      </c>
      <c r="J72" s="272">
        <v>0</v>
      </c>
      <c r="K72" s="272">
        <v>0</v>
      </c>
      <c r="L72" s="272">
        <v>0</v>
      </c>
      <c r="M72" s="272">
        <v>0</v>
      </c>
      <c r="N72" s="272">
        <v>0</v>
      </c>
      <c r="O72" s="272">
        <v>0</v>
      </c>
      <c r="P72" s="272">
        <f t="shared" si="20"/>
        <v>0</v>
      </c>
      <c r="Q72" s="272">
        <v>0</v>
      </c>
      <c r="R72" s="272">
        <v>0</v>
      </c>
      <c r="S72" s="272">
        <v>0</v>
      </c>
      <c r="T72" s="272">
        <v>0</v>
      </c>
      <c r="U72" s="272">
        <v>0</v>
      </c>
      <c r="V72" s="272">
        <v>0</v>
      </c>
      <c r="W72" s="272">
        <v>0</v>
      </c>
      <c r="X72" s="272">
        <v>0</v>
      </c>
      <c r="Y72" s="272">
        <v>0</v>
      </c>
      <c r="Z72" s="272">
        <v>0</v>
      </c>
      <c r="AA72" s="272">
        <v>0</v>
      </c>
      <c r="AB72" s="272">
        <v>0</v>
      </c>
      <c r="AC72" s="272">
        <v>0</v>
      </c>
      <c r="AD72" s="272">
        <v>0</v>
      </c>
      <c r="AE72" s="272">
        <v>0</v>
      </c>
      <c r="AF72" s="272">
        <v>0</v>
      </c>
      <c r="AG72" s="170">
        <f t="shared" si="21"/>
        <v>0</v>
      </c>
      <c r="AH72" s="170"/>
      <c r="AI72" s="279">
        <f t="shared" si="14"/>
        <v>0</v>
      </c>
      <c r="AJ72" s="279">
        <f t="shared" si="15"/>
        <v>0</v>
      </c>
      <c r="AK72" s="279">
        <f t="shared" si="16"/>
        <v>0</v>
      </c>
      <c r="AL72" s="279">
        <f t="shared" si="12"/>
        <v>0</v>
      </c>
      <c r="AM72" s="279">
        <f t="shared" si="12"/>
        <v>0</v>
      </c>
      <c r="AN72" s="279">
        <f t="shared" si="12"/>
        <v>0</v>
      </c>
      <c r="AO72" s="279">
        <f t="shared" si="12"/>
        <v>0</v>
      </c>
      <c r="AP72" s="279">
        <f t="shared" si="12"/>
        <v>0</v>
      </c>
      <c r="AQ72" s="279">
        <f t="shared" si="12"/>
        <v>0</v>
      </c>
      <c r="AR72" s="279">
        <f t="shared" si="12"/>
        <v>0</v>
      </c>
      <c r="AS72" s="279">
        <f t="shared" si="12"/>
        <v>0</v>
      </c>
      <c r="AT72" s="279">
        <f t="shared" si="12"/>
        <v>0</v>
      </c>
      <c r="AU72" s="280">
        <f t="shared" si="22"/>
        <v>0</v>
      </c>
      <c r="AV72" s="280">
        <f t="shared" si="23"/>
        <v>0</v>
      </c>
      <c r="AW72" s="280">
        <f t="shared" si="23"/>
        <v>0</v>
      </c>
      <c r="AX72" s="280">
        <f t="shared" si="23"/>
        <v>0</v>
      </c>
      <c r="AY72" s="280">
        <f t="shared" si="23"/>
        <v>0</v>
      </c>
      <c r="AZ72" s="280">
        <f t="shared" si="17"/>
        <v>0</v>
      </c>
      <c r="BA72" s="280">
        <f t="shared" si="18"/>
        <v>0</v>
      </c>
      <c r="BB72" s="280">
        <f t="shared" si="19"/>
        <v>0</v>
      </c>
      <c r="BC72" s="280">
        <f t="shared" si="13"/>
        <v>0</v>
      </c>
      <c r="BD72" s="280">
        <f t="shared" si="13"/>
        <v>0</v>
      </c>
      <c r="BE72" s="280">
        <f t="shared" si="13"/>
        <v>0</v>
      </c>
      <c r="BF72" s="280">
        <f t="shared" si="13"/>
        <v>0</v>
      </c>
      <c r="BG72" s="280">
        <f t="shared" si="13"/>
        <v>0</v>
      </c>
      <c r="BH72" s="280">
        <f t="shared" si="13"/>
        <v>0</v>
      </c>
      <c r="BI72" s="280">
        <f t="shared" si="13"/>
        <v>0</v>
      </c>
      <c r="BJ72" s="280">
        <f t="shared" si="13"/>
        <v>0</v>
      </c>
      <c r="BK72" s="280">
        <f t="shared" si="13"/>
        <v>0</v>
      </c>
      <c r="BL72" s="279">
        <f t="shared" si="24"/>
        <v>0</v>
      </c>
      <c r="BN72" s="279">
        <f>BL72</f>
        <v>0</v>
      </c>
    </row>
    <row r="73" spans="1:71" x14ac:dyDescent="0.25">
      <c r="A73" s="268" t="s">
        <v>192</v>
      </c>
      <c r="B73" s="175">
        <v>2.6499999999999999E-2</v>
      </c>
      <c r="C73" s="294">
        <v>4.9000000000000002E-2</v>
      </c>
      <c r="D73" s="272">
        <v>130604074.18000001</v>
      </c>
      <c r="E73" s="272">
        <v>130429107.34</v>
      </c>
      <c r="F73" s="272">
        <v>130367869.42</v>
      </c>
      <c r="G73" s="272">
        <v>130487094.36</v>
      </c>
      <c r="H73" s="272">
        <v>130491211.62</v>
      </c>
      <c r="I73" s="272">
        <v>131183560.95999999</v>
      </c>
      <c r="J73" s="272">
        <v>131891355.03500001</v>
      </c>
      <c r="K73" s="272">
        <v>131968657.11500001</v>
      </c>
      <c r="L73" s="272">
        <v>132047304.96000001</v>
      </c>
      <c r="M73" s="272">
        <v>132106437.30000001</v>
      </c>
      <c r="N73" s="272">
        <v>132270868.81500001</v>
      </c>
      <c r="O73" s="272">
        <v>132406286.15500002</v>
      </c>
      <c r="P73" s="272">
        <f t="shared" si="20"/>
        <v>1576253827.26</v>
      </c>
      <c r="Q73" s="272">
        <v>132414683.09</v>
      </c>
      <c r="R73" s="272">
        <v>132059760.54500002</v>
      </c>
      <c r="S73" s="272">
        <v>131678794.70000002</v>
      </c>
      <c r="T73" s="272">
        <v>131638897.26000002</v>
      </c>
      <c r="U73" s="272">
        <v>131719251.23500003</v>
      </c>
      <c r="V73" s="272">
        <v>131800209.80000004</v>
      </c>
      <c r="W73" s="272">
        <v>131786486.54000004</v>
      </c>
      <c r="X73" s="272">
        <v>131707735.76000004</v>
      </c>
      <c r="Y73" s="272">
        <v>131607314.91500004</v>
      </c>
      <c r="Z73" s="272">
        <v>131573666.39500003</v>
      </c>
      <c r="AA73" s="272">
        <v>131527399.55000003</v>
      </c>
      <c r="AB73" s="272">
        <v>133510341.53000003</v>
      </c>
      <c r="AC73" s="272">
        <v>135528045.61000004</v>
      </c>
      <c r="AD73" s="272">
        <v>135173123.06500003</v>
      </c>
      <c r="AE73" s="272">
        <v>134792157.22000003</v>
      </c>
      <c r="AF73" s="272">
        <v>136001420.08500004</v>
      </c>
      <c r="AG73" s="170">
        <f t="shared" si="21"/>
        <v>1596727151.7050006</v>
      </c>
      <c r="AH73" s="170"/>
      <c r="AI73" s="279">
        <f t="shared" si="14"/>
        <v>288417.33</v>
      </c>
      <c r="AJ73" s="279">
        <f t="shared" si="15"/>
        <v>288030.95</v>
      </c>
      <c r="AK73" s="279">
        <f t="shared" si="16"/>
        <v>287895.71000000002</v>
      </c>
      <c r="AL73" s="279">
        <f t="shared" si="12"/>
        <v>288159</v>
      </c>
      <c r="AM73" s="279">
        <f t="shared" si="12"/>
        <v>288168.09000000003</v>
      </c>
      <c r="AN73" s="279">
        <f t="shared" si="12"/>
        <v>289697.03000000003</v>
      </c>
      <c r="AO73" s="279">
        <f t="shared" si="12"/>
        <v>291260.08</v>
      </c>
      <c r="AP73" s="279">
        <f t="shared" si="12"/>
        <v>291430.78000000003</v>
      </c>
      <c r="AQ73" s="279">
        <f t="shared" si="12"/>
        <v>291604.46999999997</v>
      </c>
      <c r="AR73" s="279">
        <f t="shared" si="12"/>
        <v>291735.05</v>
      </c>
      <c r="AS73" s="279">
        <f t="shared" si="12"/>
        <v>292098.17</v>
      </c>
      <c r="AT73" s="279">
        <f t="shared" si="12"/>
        <v>292397.21999999997</v>
      </c>
      <c r="AU73" s="280">
        <f t="shared" si="22"/>
        <v>3480893.88</v>
      </c>
      <c r="AV73" s="280">
        <f t="shared" si="23"/>
        <v>292415.76</v>
      </c>
      <c r="AW73" s="280">
        <f t="shared" si="23"/>
        <v>291631.96999999997</v>
      </c>
      <c r="AX73" s="280">
        <f t="shared" si="23"/>
        <v>290790.67</v>
      </c>
      <c r="AY73" s="280">
        <f t="shared" si="23"/>
        <v>290702.56</v>
      </c>
      <c r="AZ73" s="280">
        <f t="shared" si="17"/>
        <v>537853.61</v>
      </c>
      <c r="BA73" s="280">
        <f t="shared" si="18"/>
        <v>538184.18999999994</v>
      </c>
      <c r="BB73" s="280">
        <f t="shared" si="19"/>
        <v>538128.15</v>
      </c>
      <c r="BC73" s="280">
        <f t="shared" si="13"/>
        <v>537806.59</v>
      </c>
      <c r="BD73" s="280">
        <f t="shared" si="13"/>
        <v>537396.54</v>
      </c>
      <c r="BE73" s="280">
        <f t="shared" si="13"/>
        <v>537259.14</v>
      </c>
      <c r="BF73" s="280">
        <f t="shared" si="13"/>
        <v>537070.21</v>
      </c>
      <c r="BG73" s="280">
        <f t="shared" si="13"/>
        <v>545167.23</v>
      </c>
      <c r="BH73" s="280">
        <f t="shared" si="13"/>
        <v>553406.18999999994</v>
      </c>
      <c r="BI73" s="280">
        <f t="shared" si="13"/>
        <v>551956.92000000004</v>
      </c>
      <c r="BJ73" s="280">
        <f t="shared" si="13"/>
        <v>550401.31000000006</v>
      </c>
      <c r="BK73" s="280">
        <f t="shared" si="13"/>
        <v>555339.13</v>
      </c>
      <c r="BL73" s="279">
        <f t="shared" si="24"/>
        <v>6519969.21</v>
      </c>
      <c r="BN73" s="279"/>
    </row>
    <row r="74" spans="1:71" x14ac:dyDescent="0.25">
      <c r="A74" s="268" t="s">
        <v>570</v>
      </c>
      <c r="B74" s="175">
        <v>0</v>
      </c>
      <c r="C74" s="451">
        <v>4.2299999999999997E-2</v>
      </c>
      <c r="D74" s="272">
        <v>19802080.260000002</v>
      </c>
      <c r="E74" s="272">
        <v>19802080.260000002</v>
      </c>
      <c r="F74" s="272">
        <v>19802080.260000002</v>
      </c>
      <c r="G74" s="272">
        <v>19802080.260000002</v>
      </c>
      <c r="H74" s="272">
        <v>19802080.260000002</v>
      </c>
      <c r="I74" s="272">
        <v>19802080.260000002</v>
      </c>
      <c r="J74" s="272">
        <v>19802080.260000002</v>
      </c>
      <c r="K74" s="272">
        <v>19802080.260000002</v>
      </c>
      <c r="L74" s="272">
        <v>19802080.260000002</v>
      </c>
      <c r="M74" s="272">
        <v>19802080.260000002</v>
      </c>
      <c r="N74" s="272">
        <v>19802080.260000002</v>
      </c>
      <c r="O74" s="272">
        <v>19802080.260000002</v>
      </c>
      <c r="P74" s="272">
        <f t="shared" si="20"/>
        <v>237624963.11999997</v>
      </c>
      <c r="Q74" s="272">
        <v>19802080.260000002</v>
      </c>
      <c r="R74" s="272">
        <v>19802080.260000002</v>
      </c>
      <c r="S74" s="272">
        <v>19802080.260000002</v>
      </c>
      <c r="T74" s="272">
        <v>19802080.260000002</v>
      </c>
      <c r="U74" s="272">
        <v>19802080.260000002</v>
      </c>
      <c r="V74" s="272">
        <v>19802080.260000002</v>
      </c>
      <c r="W74" s="272">
        <v>19802080.260000002</v>
      </c>
      <c r="X74" s="272">
        <v>19802080.260000002</v>
      </c>
      <c r="Y74" s="272">
        <v>19802080.260000002</v>
      </c>
      <c r="Z74" s="272">
        <v>19802080.260000002</v>
      </c>
      <c r="AA74" s="272">
        <v>19802080.260000002</v>
      </c>
      <c r="AB74" s="272">
        <v>19802080.260000002</v>
      </c>
      <c r="AC74" s="272">
        <v>19802080.260000002</v>
      </c>
      <c r="AD74" s="272">
        <v>19802080.260000002</v>
      </c>
      <c r="AE74" s="272">
        <v>19802080.260000002</v>
      </c>
      <c r="AF74" s="272">
        <v>19802080.260000002</v>
      </c>
      <c r="AG74" s="170">
        <f t="shared" si="21"/>
        <v>237624963.11999997</v>
      </c>
      <c r="AH74" s="170"/>
      <c r="AI74" s="279">
        <f t="shared" si="14"/>
        <v>0</v>
      </c>
      <c r="AJ74" s="279">
        <f t="shared" si="15"/>
        <v>0</v>
      </c>
      <c r="AK74" s="279">
        <f t="shared" si="16"/>
        <v>0</v>
      </c>
      <c r="AL74" s="279">
        <f t="shared" si="12"/>
        <v>0</v>
      </c>
      <c r="AM74" s="279">
        <f t="shared" si="12"/>
        <v>0</v>
      </c>
      <c r="AN74" s="279">
        <f t="shared" si="12"/>
        <v>0</v>
      </c>
      <c r="AO74" s="279">
        <f t="shared" si="12"/>
        <v>0</v>
      </c>
      <c r="AP74" s="279">
        <f t="shared" si="12"/>
        <v>0</v>
      </c>
      <c r="AQ74" s="279">
        <f t="shared" si="12"/>
        <v>0</v>
      </c>
      <c r="AR74" s="279">
        <f t="shared" si="12"/>
        <v>0</v>
      </c>
      <c r="AS74" s="279">
        <f t="shared" si="12"/>
        <v>0</v>
      </c>
      <c r="AT74" s="279">
        <f t="shared" si="12"/>
        <v>0</v>
      </c>
      <c r="AU74" s="280">
        <f t="shared" si="22"/>
        <v>0</v>
      </c>
      <c r="AV74" s="280">
        <f t="shared" si="23"/>
        <v>0</v>
      </c>
      <c r="AW74" s="280">
        <f t="shared" si="23"/>
        <v>0</v>
      </c>
      <c r="AX74" s="280">
        <f t="shared" si="23"/>
        <v>0</v>
      </c>
      <c r="AY74" s="280">
        <f t="shared" si="23"/>
        <v>0</v>
      </c>
      <c r="AZ74" s="280">
        <f t="shared" si="17"/>
        <v>69802.33</v>
      </c>
      <c r="BA74" s="280">
        <f t="shared" si="18"/>
        <v>69802.33</v>
      </c>
      <c r="BB74" s="280">
        <f t="shared" si="19"/>
        <v>69802.33</v>
      </c>
      <c r="BC74" s="280">
        <f t="shared" si="13"/>
        <v>69802.33</v>
      </c>
      <c r="BD74" s="280">
        <f t="shared" si="13"/>
        <v>69802.33</v>
      </c>
      <c r="BE74" s="280">
        <f t="shared" si="13"/>
        <v>69802.33</v>
      </c>
      <c r="BF74" s="280">
        <f t="shared" si="13"/>
        <v>69802.33</v>
      </c>
      <c r="BG74" s="280">
        <f t="shared" si="13"/>
        <v>69802.33</v>
      </c>
      <c r="BH74" s="280">
        <f t="shared" si="13"/>
        <v>69802.33</v>
      </c>
      <c r="BI74" s="280">
        <f t="shared" si="13"/>
        <v>69802.33</v>
      </c>
      <c r="BJ74" s="280">
        <f t="shared" si="13"/>
        <v>69802.33</v>
      </c>
      <c r="BK74" s="280">
        <f t="shared" si="13"/>
        <v>69802.33</v>
      </c>
      <c r="BL74" s="279">
        <f t="shared" si="24"/>
        <v>837627.95999999985</v>
      </c>
    </row>
    <row r="75" spans="1:71" x14ac:dyDescent="0.25">
      <c r="A75" s="268" t="s">
        <v>571</v>
      </c>
      <c r="B75" s="175">
        <v>2.6499999999999999E-2</v>
      </c>
      <c r="C75" s="294">
        <v>4.9000000000000002E-2</v>
      </c>
      <c r="D75" s="272">
        <v>0</v>
      </c>
      <c r="E75" s="272">
        <v>0</v>
      </c>
      <c r="F75" s="272">
        <v>0</v>
      </c>
      <c r="G75" s="272">
        <v>0</v>
      </c>
      <c r="H75" s="272">
        <v>0</v>
      </c>
      <c r="I75" s="272">
        <v>0</v>
      </c>
      <c r="J75" s="272">
        <v>0</v>
      </c>
      <c r="K75" s="272">
        <v>0</v>
      </c>
      <c r="L75" s="272">
        <v>0</v>
      </c>
      <c r="M75" s="272">
        <v>0</v>
      </c>
      <c r="N75" s="272">
        <v>0</v>
      </c>
      <c r="O75" s="272">
        <v>0</v>
      </c>
      <c r="P75" s="272">
        <f t="shared" si="20"/>
        <v>0</v>
      </c>
      <c r="Q75" s="272">
        <v>0</v>
      </c>
      <c r="R75" s="272">
        <v>0</v>
      </c>
      <c r="S75" s="272">
        <v>0</v>
      </c>
      <c r="T75" s="272">
        <v>0</v>
      </c>
      <c r="U75" s="272">
        <v>0</v>
      </c>
      <c r="V75" s="272">
        <v>0</v>
      </c>
      <c r="W75" s="272">
        <v>0</v>
      </c>
      <c r="X75" s="272">
        <v>0</v>
      </c>
      <c r="Y75" s="272">
        <v>0</v>
      </c>
      <c r="Z75" s="272">
        <v>0</v>
      </c>
      <c r="AA75" s="272">
        <v>0</v>
      </c>
      <c r="AB75" s="272">
        <v>0</v>
      </c>
      <c r="AC75" s="272">
        <v>0</v>
      </c>
      <c r="AD75" s="272">
        <v>0</v>
      </c>
      <c r="AE75" s="272">
        <v>0</v>
      </c>
      <c r="AF75" s="272">
        <v>0</v>
      </c>
      <c r="AG75" s="170">
        <f t="shared" si="21"/>
        <v>0</v>
      </c>
      <c r="AH75" s="170"/>
      <c r="AI75" s="279">
        <f t="shared" si="14"/>
        <v>0</v>
      </c>
      <c r="AJ75" s="279">
        <f t="shared" si="15"/>
        <v>0</v>
      </c>
      <c r="AK75" s="279">
        <f t="shared" si="16"/>
        <v>0</v>
      </c>
      <c r="AL75" s="279">
        <f t="shared" si="12"/>
        <v>0</v>
      </c>
      <c r="AM75" s="279">
        <f t="shared" si="12"/>
        <v>0</v>
      </c>
      <c r="AN75" s="279">
        <f t="shared" si="12"/>
        <v>0</v>
      </c>
      <c r="AO75" s="279">
        <f t="shared" si="12"/>
        <v>0</v>
      </c>
      <c r="AP75" s="279">
        <f t="shared" si="12"/>
        <v>0</v>
      </c>
      <c r="AQ75" s="279">
        <f t="shared" si="12"/>
        <v>0</v>
      </c>
      <c r="AR75" s="279">
        <f t="shared" si="12"/>
        <v>0</v>
      </c>
      <c r="AS75" s="279">
        <f t="shared" si="12"/>
        <v>0</v>
      </c>
      <c r="AT75" s="279">
        <f t="shared" si="12"/>
        <v>0</v>
      </c>
      <c r="AU75" s="280">
        <f t="shared" si="22"/>
        <v>0</v>
      </c>
      <c r="AV75" s="280">
        <f t="shared" si="23"/>
        <v>0</v>
      </c>
      <c r="AW75" s="280">
        <f t="shared" si="23"/>
        <v>0</v>
      </c>
      <c r="AX75" s="280">
        <f t="shared" si="23"/>
        <v>0</v>
      </c>
      <c r="AY75" s="280">
        <f t="shared" si="23"/>
        <v>0</v>
      </c>
      <c r="AZ75" s="280">
        <f t="shared" si="17"/>
        <v>0</v>
      </c>
      <c r="BA75" s="280">
        <f t="shared" si="18"/>
        <v>0</v>
      </c>
      <c r="BB75" s="280">
        <f t="shared" si="19"/>
        <v>0</v>
      </c>
      <c r="BC75" s="280">
        <f t="shared" si="13"/>
        <v>0</v>
      </c>
      <c r="BD75" s="280">
        <f t="shared" si="13"/>
        <v>0</v>
      </c>
      <c r="BE75" s="280">
        <f t="shared" si="13"/>
        <v>0</v>
      </c>
      <c r="BF75" s="280">
        <f t="shared" si="13"/>
        <v>0</v>
      </c>
      <c r="BG75" s="280">
        <f t="shared" si="13"/>
        <v>0</v>
      </c>
      <c r="BH75" s="280">
        <f t="shared" si="13"/>
        <v>0</v>
      </c>
      <c r="BI75" s="280">
        <f t="shared" si="13"/>
        <v>0</v>
      </c>
      <c r="BJ75" s="280">
        <f t="shared" si="13"/>
        <v>0</v>
      </c>
      <c r="BK75" s="280">
        <f t="shared" si="13"/>
        <v>0</v>
      </c>
      <c r="BL75" s="279">
        <f t="shared" si="24"/>
        <v>0</v>
      </c>
      <c r="BN75" s="279">
        <f t="shared" ref="BN75:BN80" si="25">BL75</f>
        <v>0</v>
      </c>
    </row>
    <row r="76" spans="1:71" x14ac:dyDescent="0.25">
      <c r="A76" s="268" t="s">
        <v>572</v>
      </c>
      <c r="B76" s="175">
        <v>2.6499999999999999E-2</v>
      </c>
      <c r="C76" s="294">
        <v>4.9000000000000002E-2</v>
      </c>
      <c r="D76" s="272">
        <v>0</v>
      </c>
      <c r="E76" s="272">
        <v>0</v>
      </c>
      <c r="F76" s="272">
        <v>0</v>
      </c>
      <c r="G76" s="272">
        <v>0</v>
      </c>
      <c r="H76" s="272">
        <v>0</v>
      </c>
      <c r="I76" s="272">
        <v>0</v>
      </c>
      <c r="J76" s="272">
        <v>0</v>
      </c>
      <c r="K76" s="272">
        <v>0</v>
      </c>
      <c r="L76" s="272">
        <v>0</v>
      </c>
      <c r="M76" s="272">
        <v>0</v>
      </c>
      <c r="N76" s="272">
        <v>0</v>
      </c>
      <c r="O76" s="272">
        <v>0</v>
      </c>
      <c r="P76" s="272">
        <f t="shared" si="20"/>
        <v>0</v>
      </c>
      <c r="Q76" s="272">
        <v>0</v>
      </c>
      <c r="R76" s="272">
        <v>0</v>
      </c>
      <c r="S76" s="272">
        <v>0</v>
      </c>
      <c r="T76" s="272">
        <v>0</v>
      </c>
      <c r="U76" s="272">
        <v>0</v>
      </c>
      <c r="V76" s="272">
        <v>0</v>
      </c>
      <c r="W76" s="272">
        <v>0</v>
      </c>
      <c r="X76" s="272">
        <v>0</v>
      </c>
      <c r="Y76" s="272">
        <v>0</v>
      </c>
      <c r="Z76" s="272">
        <v>0</v>
      </c>
      <c r="AA76" s="272">
        <v>0</v>
      </c>
      <c r="AB76" s="272">
        <v>0</v>
      </c>
      <c r="AC76" s="272">
        <v>0</v>
      </c>
      <c r="AD76" s="272">
        <v>0</v>
      </c>
      <c r="AE76" s="272">
        <v>0</v>
      </c>
      <c r="AF76" s="272">
        <v>0</v>
      </c>
      <c r="AG76" s="170">
        <f t="shared" si="21"/>
        <v>0</v>
      </c>
      <c r="AH76" s="170"/>
      <c r="AI76" s="279">
        <f t="shared" si="14"/>
        <v>0</v>
      </c>
      <c r="AJ76" s="279">
        <f t="shared" si="15"/>
        <v>0</v>
      </c>
      <c r="AK76" s="279">
        <f t="shared" si="16"/>
        <v>0</v>
      </c>
      <c r="AL76" s="279">
        <f t="shared" si="12"/>
        <v>0</v>
      </c>
      <c r="AM76" s="279">
        <f t="shared" si="12"/>
        <v>0</v>
      </c>
      <c r="AN76" s="279">
        <f t="shared" si="12"/>
        <v>0</v>
      </c>
      <c r="AO76" s="279">
        <f t="shared" si="12"/>
        <v>0</v>
      </c>
      <c r="AP76" s="279">
        <f t="shared" si="12"/>
        <v>0</v>
      </c>
      <c r="AQ76" s="279">
        <f t="shared" si="12"/>
        <v>0</v>
      </c>
      <c r="AR76" s="279">
        <f t="shared" si="12"/>
        <v>0</v>
      </c>
      <c r="AS76" s="279">
        <f t="shared" si="12"/>
        <v>0</v>
      </c>
      <c r="AT76" s="279">
        <f t="shared" si="12"/>
        <v>0</v>
      </c>
      <c r="AU76" s="280">
        <f t="shared" si="22"/>
        <v>0</v>
      </c>
      <c r="AV76" s="280">
        <f t="shared" si="23"/>
        <v>0</v>
      </c>
      <c r="AW76" s="280">
        <f t="shared" si="23"/>
        <v>0</v>
      </c>
      <c r="AX76" s="280">
        <f t="shared" si="23"/>
        <v>0</v>
      </c>
      <c r="AY76" s="280">
        <f t="shared" si="23"/>
        <v>0</v>
      </c>
      <c r="AZ76" s="280">
        <f t="shared" si="17"/>
        <v>0</v>
      </c>
      <c r="BA76" s="280">
        <f t="shared" si="18"/>
        <v>0</v>
      </c>
      <c r="BB76" s="280">
        <f t="shared" si="19"/>
        <v>0</v>
      </c>
      <c r="BC76" s="280">
        <f t="shared" si="13"/>
        <v>0</v>
      </c>
      <c r="BD76" s="280">
        <f t="shared" si="13"/>
        <v>0</v>
      </c>
      <c r="BE76" s="280">
        <f t="shared" si="13"/>
        <v>0</v>
      </c>
      <c r="BF76" s="280">
        <f t="shared" si="13"/>
        <v>0</v>
      </c>
      <c r="BG76" s="280">
        <f t="shared" si="13"/>
        <v>0</v>
      </c>
      <c r="BH76" s="280">
        <f t="shared" si="13"/>
        <v>0</v>
      </c>
      <c r="BI76" s="280">
        <f t="shared" si="13"/>
        <v>0</v>
      </c>
      <c r="BJ76" s="280">
        <f t="shared" si="13"/>
        <v>0</v>
      </c>
      <c r="BK76" s="280">
        <f t="shared" si="13"/>
        <v>0</v>
      </c>
      <c r="BL76" s="279">
        <f t="shared" si="24"/>
        <v>0</v>
      </c>
      <c r="BN76" s="279">
        <f t="shared" si="25"/>
        <v>0</v>
      </c>
    </row>
    <row r="77" spans="1:71" x14ac:dyDescent="0.25">
      <c r="A77" s="268" t="s">
        <v>193</v>
      </c>
      <c r="B77" s="175">
        <v>2.6499999999999999E-2</v>
      </c>
      <c r="C77" s="294">
        <v>4.9000000000000002E-2</v>
      </c>
      <c r="D77" s="272">
        <v>119029967.39</v>
      </c>
      <c r="E77" s="272">
        <v>119029967.39</v>
      </c>
      <c r="F77" s="272">
        <v>119029967.39</v>
      </c>
      <c r="G77" s="272">
        <v>119029967.39</v>
      </c>
      <c r="H77" s="272">
        <v>119029967.39</v>
      </c>
      <c r="I77" s="272">
        <v>119029967.39</v>
      </c>
      <c r="J77" s="272">
        <v>119029967.39</v>
      </c>
      <c r="K77" s="272">
        <v>119029967.39</v>
      </c>
      <c r="L77" s="272">
        <v>119029967.39</v>
      </c>
      <c r="M77" s="272">
        <v>119029967.39</v>
      </c>
      <c r="N77" s="272">
        <v>119029967.39</v>
      </c>
      <c r="O77" s="272">
        <v>119029967.39</v>
      </c>
      <c r="P77" s="272">
        <f t="shared" si="20"/>
        <v>1428359608.6800003</v>
      </c>
      <c r="Q77" s="272">
        <v>119029967.39</v>
      </c>
      <c r="R77" s="272">
        <v>119029967.39</v>
      </c>
      <c r="S77" s="272">
        <v>119029967.39</v>
      </c>
      <c r="T77" s="272">
        <v>119029967.39</v>
      </c>
      <c r="U77" s="272">
        <v>119029967.39</v>
      </c>
      <c r="V77" s="272">
        <v>119029967.39</v>
      </c>
      <c r="W77" s="272">
        <v>119029967.39</v>
      </c>
      <c r="X77" s="272">
        <v>119029967.39</v>
      </c>
      <c r="Y77" s="272">
        <v>119029967.39</v>
      </c>
      <c r="Z77" s="272">
        <v>119029967.39</v>
      </c>
      <c r="AA77" s="272">
        <v>119029967.39</v>
      </c>
      <c r="AB77" s="272">
        <v>119743390.59</v>
      </c>
      <c r="AC77" s="272">
        <v>120456813.79000001</v>
      </c>
      <c r="AD77" s="272">
        <v>120456813.79000001</v>
      </c>
      <c r="AE77" s="272">
        <v>120456813.79000001</v>
      </c>
      <c r="AF77" s="272">
        <v>120456813.79000001</v>
      </c>
      <c r="AG77" s="170">
        <f t="shared" si="21"/>
        <v>1434780417.48</v>
      </c>
      <c r="AH77" s="170"/>
      <c r="AI77" s="279">
        <f t="shared" si="14"/>
        <v>262857.84000000003</v>
      </c>
      <c r="AJ77" s="279">
        <f t="shared" si="15"/>
        <v>262857.84000000003</v>
      </c>
      <c r="AK77" s="279">
        <f t="shared" si="16"/>
        <v>262857.84000000003</v>
      </c>
      <c r="AL77" s="279">
        <f t="shared" si="12"/>
        <v>262857.84000000003</v>
      </c>
      <c r="AM77" s="279">
        <f t="shared" si="12"/>
        <v>262857.84000000003</v>
      </c>
      <c r="AN77" s="279">
        <f t="shared" si="12"/>
        <v>262857.84000000003</v>
      </c>
      <c r="AO77" s="279">
        <f t="shared" si="12"/>
        <v>262857.84000000003</v>
      </c>
      <c r="AP77" s="279">
        <f t="shared" si="12"/>
        <v>262857.84000000003</v>
      </c>
      <c r="AQ77" s="279">
        <f t="shared" si="12"/>
        <v>262857.84000000003</v>
      </c>
      <c r="AR77" s="279">
        <f t="shared" si="12"/>
        <v>262857.84000000003</v>
      </c>
      <c r="AS77" s="279">
        <f t="shared" si="12"/>
        <v>262857.84000000003</v>
      </c>
      <c r="AT77" s="279">
        <f t="shared" si="12"/>
        <v>262857.84000000003</v>
      </c>
      <c r="AU77" s="280">
        <f t="shared" si="22"/>
        <v>3154294.0799999996</v>
      </c>
      <c r="AV77" s="280">
        <f t="shared" si="23"/>
        <v>262857.84000000003</v>
      </c>
      <c r="AW77" s="280">
        <f t="shared" si="23"/>
        <v>262857.84000000003</v>
      </c>
      <c r="AX77" s="280">
        <f t="shared" si="23"/>
        <v>262857.84000000003</v>
      </c>
      <c r="AY77" s="280">
        <f t="shared" si="23"/>
        <v>262857.84000000003</v>
      </c>
      <c r="AZ77" s="280">
        <f t="shared" si="17"/>
        <v>486039.03</v>
      </c>
      <c r="BA77" s="280">
        <f t="shared" si="18"/>
        <v>486039.03</v>
      </c>
      <c r="BB77" s="280">
        <f t="shared" si="19"/>
        <v>486039.03</v>
      </c>
      <c r="BC77" s="280">
        <f t="shared" si="13"/>
        <v>486039.03</v>
      </c>
      <c r="BD77" s="280">
        <f t="shared" si="13"/>
        <v>486039.03</v>
      </c>
      <c r="BE77" s="280">
        <f t="shared" si="13"/>
        <v>486039.03</v>
      </c>
      <c r="BF77" s="280">
        <f t="shared" si="13"/>
        <v>486039.03</v>
      </c>
      <c r="BG77" s="280">
        <f t="shared" si="13"/>
        <v>488952.18</v>
      </c>
      <c r="BH77" s="280">
        <f t="shared" si="13"/>
        <v>491865.32</v>
      </c>
      <c r="BI77" s="280">
        <f t="shared" si="13"/>
        <v>491865.32</v>
      </c>
      <c r="BJ77" s="280">
        <f t="shared" si="13"/>
        <v>491865.32</v>
      </c>
      <c r="BK77" s="280">
        <f t="shared" si="13"/>
        <v>491865.32</v>
      </c>
      <c r="BL77" s="279">
        <f t="shared" si="24"/>
        <v>5858686.6700000018</v>
      </c>
      <c r="BN77" s="279">
        <f t="shared" si="25"/>
        <v>5858686.6700000018</v>
      </c>
    </row>
    <row r="78" spans="1:71" x14ac:dyDescent="0.25">
      <c r="A78" s="268" t="s">
        <v>194</v>
      </c>
      <c r="B78" s="175">
        <v>2.6499999999999999E-2</v>
      </c>
      <c r="C78" s="294">
        <v>4.9000000000000002E-2</v>
      </c>
      <c r="D78" s="272">
        <v>193017311.44999999</v>
      </c>
      <c r="E78" s="272">
        <v>193017311.44999999</v>
      </c>
      <c r="F78" s="272">
        <v>193017311.44999999</v>
      </c>
      <c r="G78" s="272">
        <v>193015955.27000001</v>
      </c>
      <c r="H78" s="272">
        <v>193014599.08000001</v>
      </c>
      <c r="I78" s="272">
        <v>193014599.08000001</v>
      </c>
      <c r="J78" s="272">
        <v>193287828.17000002</v>
      </c>
      <c r="K78" s="272">
        <v>193561057.26000002</v>
      </c>
      <c r="L78" s="272">
        <v>193561057.26000002</v>
      </c>
      <c r="M78" s="272">
        <v>193561057.26000002</v>
      </c>
      <c r="N78" s="272">
        <v>193561057.26000002</v>
      </c>
      <c r="O78" s="272">
        <v>193561057.26000002</v>
      </c>
      <c r="P78" s="272">
        <f t="shared" si="20"/>
        <v>2319190202.25</v>
      </c>
      <c r="Q78" s="272">
        <v>193561057.26000002</v>
      </c>
      <c r="R78" s="272">
        <v>193561057.26000002</v>
      </c>
      <c r="S78" s="272">
        <v>193561057.26000002</v>
      </c>
      <c r="T78" s="272">
        <v>193561057.26000002</v>
      </c>
      <c r="U78" s="272">
        <v>193561057.26000002</v>
      </c>
      <c r="V78" s="272">
        <v>193561057.26000002</v>
      </c>
      <c r="W78" s="272">
        <v>193561057.26000002</v>
      </c>
      <c r="X78" s="272">
        <v>193561057.26000002</v>
      </c>
      <c r="Y78" s="272">
        <v>193561057.26000002</v>
      </c>
      <c r="Z78" s="272">
        <v>193561057.26000002</v>
      </c>
      <c r="AA78" s="272">
        <v>193561057.26000002</v>
      </c>
      <c r="AB78" s="272">
        <v>194294276.36500004</v>
      </c>
      <c r="AC78" s="272">
        <v>195027495.47000003</v>
      </c>
      <c r="AD78" s="272">
        <v>195027495.47000003</v>
      </c>
      <c r="AE78" s="272">
        <v>195027495.47000003</v>
      </c>
      <c r="AF78" s="272">
        <v>195027495.47000003</v>
      </c>
      <c r="AG78" s="170">
        <f t="shared" si="21"/>
        <v>2329331659.0650005</v>
      </c>
      <c r="AH78" s="170"/>
      <c r="AI78" s="279">
        <f t="shared" si="14"/>
        <v>426246.56</v>
      </c>
      <c r="AJ78" s="279">
        <f t="shared" si="15"/>
        <v>426246.56</v>
      </c>
      <c r="AK78" s="279">
        <f t="shared" si="16"/>
        <v>426246.56</v>
      </c>
      <c r="AL78" s="279">
        <f t="shared" si="12"/>
        <v>426243.57</v>
      </c>
      <c r="AM78" s="279">
        <f t="shared" si="12"/>
        <v>426240.57</v>
      </c>
      <c r="AN78" s="279">
        <f t="shared" si="12"/>
        <v>426240.57</v>
      </c>
      <c r="AO78" s="279">
        <f t="shared" si="12"/>
        <v>426843.95</v>
      </c>
      <c r="AP78" s="279">
        <f t="shared" si="12"/>
        <v>427447.33</v>
      </c>
      <c r="AQ78" s="279">
        <f t="shared" si="12"/>
        <v>427447.33</v>
      </c>
      <c r="AR78" s="279">
        <f t="shared" si="12"/>
        <v>427447.33</v>
      </c>
      <c r="AS78" s="279">
        <f t="shared" si="12"/>
        <v>427447.33</v>
      </c>
      <c r="AT78" s="279">
        <f t="shared" si="12"/>
        <v>427447.33</v>
      </c>
      <c r="AU78" s="280">
        <f t="shared" si="22"/>
        <v>5121544.99</v>
      </c>
      <c r="AV78" s="280">
        <f t="shared" si="23"/>
        <v>427447.33</v>
      </c>
      <c r="AW78" s="280">
        <f t="shared" si="23"/>
        <v>427447.33</v>
      </c>
      <c r="AX78" s="280">
        <f t="shared" si="23"/>
        <v>427447.33</v>
      </c>
      <c r="AY78" s="280">
        <f t="shared" si="23"/>
        <v>427447.33</v>
      </c>
      <c r="AZ78" s="280">
        <f t="shared" si="17"/>
        <v>790374.32</v>
      </c>
      <c r="BA78" s="280">
        <f t="shared" si="18"/>
        <v>790374.32</v>
      </c>
      <c r="BB78" s="280">
        <f t="shared" si="19"/>
        <v>790374.32</v>
      </c>
      <c r="BC78" s="280">
        <f t="shared" si="13"/>
        <v>790374.32</v>
      </c>
      <c r="BD78" s="280">
        <f t="shared" si="13"/>
        <v>790374.32</v>
      </c>
      <c r="BE78" s="280">
        <f t="shared" si="13"/>
        <v>790374.32</v>
      </c>
      <c r="BF78" s="280">
        <f t="shared" si="13"/>
        <v>790374.32</v>
      </c>
      <c r="BG78" s="280">
        <f t="shared" si="13"/>
        <v>793368.3</v>
      </c>
      <c r="BH78" s="280">
        <f t="shared" si="13"/>
        <v>796362.27</v>
      </c>
      <c r="BI78" s="280">
        <f t="shared" si="13"/>
        <v>796362.27</v>
      </c>
      <c r="BJ78" s="280">
        <f t="shared" si="13"/>
        <v>796362.27</v>
      </c>
      <c r="BK78" s="280">
        <f t="shared" si="13"/>
        <v>796362.27</v>
      </c>
      <c r="BL78" s="279">
        <f t="shared" si="24"/>
        <v>9511437.6199999992</v>
      </c>
      <c r="BN78" s="279">
        <f t="shared" si="25"/>
        <v>9511437.6199999992</v>
      </c>
    </row>
    <row r="79" spans="1:71" s="282" customFormat="1" x14ac:dyDescent="0.25">
      <c r="A79" s="282" t="s">
        <v>195</v>
      </c>
      <c r="B79" s="175">
        <v>2.6499999999999999E-2</v>
      </c>
      <c r="C79" s="294">
        <v>4.9000000000000002E-2</v>
      </c>
      <c r="D79" s="283">
        <v>0</v>
      </c>
      <c r="E79" s="283">
        <v>0</v>
      </c>
      <c r="F79" s="283">
        <v>0</v>
      </c>
      <c r="G79" s="283">
        <v>0</v>
      </c>
      <c r="H79" s="283">
        <v>0</v>
      </c>
      <c r="I79" s="283">
        <v>0</v>
      </c>
      <c r="J79" s="283">
        <v>0</v>
      </c>
      <c r="K79" s="283">
        <v>0</v>
      </c>
      <c r="L79" s="283">
        <v>0</v>
      </c>
      <c r="M79" s="283">
        <v>0</v>
      </c>
      <c r="N79" s="283">
        <v>0</v>
      </c>
      <c r="O79" s="283">
        <v>0</v>
      </c>
      <c r="P79" s="272">
        <f t="shared" si="20"/>
        <v>0</v>
      </c>
      <c r="Q79" s="283">
        <v>0</v>
      </c>
      <c r="R79" s="283">
        <v>0</v>
      </c>
      <c r="S79" s="283">
        <v>0</v>
      </c>
      <c r="T79" s="283">
        <v>0</v>
      </c>
      <c r="U79" s="283">
        <v>0</v>
      </c>
      <c r="V79" s="283">
        <v>0</v>
      </c>
      <c r="W79" s="283">
        <v>0</v>
      </c>
      <c r="X79" s="283">
        <v>0</v>
      </c>
      <c r="Y79" s="283">
        <v>0</v>
      </c>
      <c r="Z79" s="283">
        <v>8477425.5</v>
      </c>
      <c r="AA79" s="283">
        <v>17156425.5</v>
      </c>
      <c r="AB79" s="283">
        <v>32990055.390000001</v>
      </c>
      <c r="AC79" s="283">
        <v>48622110.780000001</v>
      </c>
      <c r="AD79" s="283">
        <v>48672110.780000001</v>
      </c>
      <c r="AE79" s="283">
        <v>48772110.780000001</v>
      </c>
      <c r="AF79" s="283">
        <v>48922110.780000001</v>
      </c>
      <c r="AG79" s="170">
        <f t="shared" si="21"/>
        <v>253612349.50999999</v>
      </c>
      <c r="AH79" s="284"/>
      <c r="AI79" s="279">
        <f t="shared" si="14"/>
        <v>0</v>
      </c>
      <c r="AJ79" s="279">
        <f t="shared" si="15"/>
        <v>0</v>
      </c>
      <c r="AK79" s="279">
        <f t="shared" si="16"/>
        <v>0</v>
      </c>
      <c r="AL79" s="279">
        <f t="shared" si="12"/>
        <v>0</v>
      </c>
      <c r="AM79" s="279">
        <f t="shared" si="12"/>
        <v>0</v>
      </c>
      <c r="AN79" s="279">
        <f t="shared" si="12"/>
        <v>0</v>
      </c>
      <c r="AO79" s="279">
        <f t="shared" si="12"/>
        <v>0</v>
      </c>
      <c r="AP79" s="279">
        <f t="shared" si="12"/>
        <v>0</v>
      </c>
      <c r="AQ79" s="279">
        <f t="shared" si="12"/>
        <v>0</v>
      </c>
      <c r="AR79" s="279">
        <f t="shared" si="12"/>
        <v>0</v>
      </c>
      <c r="AS79" s="279">
        <f t="shared" si="12"/>
        <v>0</v>
      </c>
      <c r="AT79" s="279">
        <f t="shared" si="12"/>
        <v>0</v>
      </c>
      <c r="AU79" s="280">
        <f t="shared" si="22"/>
        <v>0</v>
      </c>
      <c r="AV79" s="280">
        <f t="shared" si="23"/>
        <v>0</v>
      </c>
      <c r="AW79" s="280">
        <f t="shared" si="23"/>
        <v>0</v>
      </c>
      <c r="AX79" s="280">
        <f t="shared" si="23"/>
        <v>0</v>
      </c>
      <c r="AY79" s="280">
        <f t="shared" si="23"/>
        <v>0</v>
      </c>
      <c r="AZ79" s="280">
        <f t="shared" si="17"/>
        <v>0</v>
      </c>
      <c r="BA79" s="280">
        <f t="shared" si="18"/>
        <v>0</v>
      </c>
      <c r="BB79" s="280">
        <f t="shared" si="19"/>
        <v>0</v>
      </c>
      <c r="BC79" s="280">
        <f t="shared" si="13"/>
        <v>0</v>
      </c>
      <c r="BD79" s="280">
        <f t="shared" si="13"/>
        <v>0</v>
      </c>
      <c r="BE79" s="280">
        <f t="shared" si="13"/>
        <v>34616.15</v>
      </c>
      <c r="BF79" s="280">
        <f t="shared" si="13"/>
        <v>70055.399999999994</v>
      </c>
      <c r="BG79" s="280">
        <f t="shared" si="13"/>
        <v>134709.39000000001</v>
      </c>
      <c r="BH79" s="280">
        <f t="shared" si="13"/>
        <v>198540.29</v>
      </c>
      <c r="BI79" s="280">
        <f t="shared" si="13"/>
        <v>198744.45</v>
      </c>
      <c r="BJ79" s="280">
        <f t="shared" si="13"/>
        <v>199152.79</v>
      </c>
      <c r="BK79" s="280">
        <f t="shared" si="13"/>
        <v>199765.29</v>
      </c>
      <c r="BL79" s="279">
        <f t="shared" si="24"/>
        <v>1035583.76</v>
      </c>
      <c r="BN79" s="279">
        <f t="shared" si="25"/>
        <v>1035583.76</v>
      </c>
    </row>
    <row r="80" spans="1:71" x14ac:dyDescent="0.25">
      <c r="A80" s="268" t="s">
        <v>573</v>
      </c>
      <c r="B80" s="175">
        <v>2.6499999999999999E-2</v>
      </c>
      <c r="C80" s="294">
        <v>4.9000000000000002E-2</v>
      </c>
      <c r="D80" s="272">
        <v>0</v>
      </c>
      <c r="E80" s="272">
        <v>0</v>
      </c>
      <c r="F80" s="272">
        <v>0</v>
      </c>
      <c r="G80" s="272">
        <v>0</v>
      </c>
      <c r="H80" s="272">
        <v>0</v>
      </c>
      <c r="I80" s="272">
        <v>0</v>
      </c>
      <c r="J80" s="272">
        <v>0</v>
      </c>
      <c r="K80" s="272">
        <v>0</v>
      </c>
      <c r="L80" s="272">
        <v>0</v>
      </c>
      <c r="M80" s="272">
        <v>0</v>
      </c>
      <c r="N80" s="272">
        <v>0</v>
      </c>
      <c r="O80" s="272">
        <v>0</v>
      </c>
      <c r="P80" s="272">
        <f t="shared" si="20"/>
        <v>0</v>
      </c>
      <c r="Q80" s="272">
        <v>0</v>
      </c>
      <c r="R80" s="272">
        <v>0</v>
      </c>
      <c r="S80" s="272">
        <v>0</v>
      </c>
      <c r="T80" s="272">
        <v>0</v>
      </c>
      <c r="U80" s="272">
        <v>0</v>
      </c>
      <c r="V80" s="272">
        <v>0</v>
      </c>
      <c r="W80" s="272">
        <v>0</v>
      </c>
      <c r="X80" s="272">
        <v>0</v>
      </c>
      <c r="Y80" s="272">
        <v>0</v>
      </c>
      <c r="Z80" s="272">
        <v>0</v>
      </c>
      <c r="AA80" s="272">
        <v>0</v>
      </c>
      <c r="AB80" s="272">
        <v>0</v>
      </c>
      <c r="AC80" s="272">
        <v>0</v>
      </c>
      <c r="AD80" s="272">
        <v>0</v>
      </c>
      <c r="AE80" s="272">
        <v>0</v>
      </c>
      <c r="AF80" s="272">
        <v>0</v>
      </c>
      <c r="AG80" s="170">
        <f t="shared" si="21"/>
        <v>0</v>
      </c>
      <c r="AI80" s="279">
        <f t="shared" si="14"/>
        <v>0</v>
      </c>
      <c r="AJ80" s="279">
        <f t="shared" si="15"/>
        <v>0</v>
      </c>
      <c r="AK80" s="279">
        <f t="shared" si="16"/>
        <v>0</v>
      </c>
      <c r="AL80" s="279">
        <f t="shared" si="12"/>
        <v>0</v>
      </c>
      <c r="AM80" s="279">
        <f t="shared" si="12"/>
        <v>0</v>
      </c>
      <c r="AN80" s="279">
        <f t="shared" si="12"/>
        <v>0</v>
      </c>
      <c r="AO80" s="279">
        <f t="shared" si="12"/>
        <v>0</v>
      </c>
      <c r="AP80" s="279">
        <f t="shared" si="12"/>
        <v>0</v>
      </c>
      <c r="AQ80" s="279">
        <f t="shared" si="12"/>
        <v>0</v>
      </c>
      <c r="AR80" s="279">
        <f t="shared" si="12"/>
        <v>0</v>
      </c>
      <c r="AS80" s="279">
        <f t="shared" si="12"/>
        <v>0</v>
      </c>
      <c r="AT80" s="279">
        <f t="shared" si="12"/>
        <v>0</v>
      </c>
      <c r="AU80" s="280">
        <f t="shared" si="22"/>
        <v>0</v>
      </c>
      <c r="AV80" s="280">
        <f t="shared" si="23"/>
        <v>0</v>
      </c>
      <c r="AW80" s="280">
        <f t="shared" si="23"/>
        <v>0</v>
      </c>
      <c r="AX80" s="280">
        <f t="shared" si="23"/>
        <v>0</v>
      </c>
      <c r="AY80" s="280">
        <f t="shared" si="23"/>
        <v>0</v>
      </c>
      <c r="AZ80" s="280">
        <f t="shared" si="17"/>
        <v>0</v>
      </c>
      <c r="BA80" s="280">
        <f t="shared" si="18"/>
        <v>0</v>
      </c>
      <c r="BB80" s="280">
        <f t="shared" si="19"/>
        <v>0</v>
      </c>
      <c r="BC80" s="280">
        <f t="shared" si="13"/>
        <v>0</v>
      </c>
      <c r="BD80" s="280">
        <f t="shared" si="13"/>
        <v>0</v>
      </c>
      <c r="BE80" s="280">
        <f t="shared" si="13"/>
        <v>0</v>
      </c>
      <c r="BF80" s="280">
        <f t="shared" si="13"/>
        <v>0</v>
      </c>
      <c r="BG80" s="280">
        <f t="shared" si="13"/>
        <v>0</v>
      </c>
      <c r="BH80" s="280">
        <f t="shared" si="13"/>
        <v>0</v>
      </c>
      <c r="BI80" s="280">
        <f t="shared" si="13"/>
        <v>0</v>
      </c>
      <c r="BJ80" s="280">
        <f t="shared" si="13"/>
        <v>0</v>
      </c>
      <c r="BK80" s="280">
        <f t="shared" si="13"/>
        <v>0</v>
      </c>
      <c r="BL80" s="279">
        <f t="shared" si="24"/>
        <v>0</v>
      </c>
      <c r="BN80" s="279">
        <f t="shared" si="25"/>
        <v>0</v>
      </c>
    </row>
    <row r="81" spans="1:66" x14ac:dyDescent="0.25">
      <c r="A81" s="268" t="s">
        <v>574</v>
      </c>
      <c r="B81" s="175">
        <v>2.6499999999999999E-2</v>
      </c>
      <c r="C81" s="294">
        <v>4.9000000000000002E-2</v>
      </c>
      <c r="D81" s="272">
        <v>0</v>
      </c>
      <c r="E81" s="272">
        <v>0</v>
      </c>
      <c r="F81" s="272">
        <v>0</v>
      </c>
      <c r="G81" s="272">
        <v>0</v>
      </c>
      <c r="H81" s="272">
        <v>0</v>
      </c>
      <c r="I81" s="272">
        <v>0</v>
      </c>
      <c r="J81" s="272">
        <v>0</v>
      </c>
      <c r="K81" s="272">
        <v>0</v>
      </c>
      <c r="L81" s="272">
        <v>0</v>
      </c>
      <c r="M81" s="272">
        <v>0</v>
      </c>
      <c r="N81" s="272">
        <v>0</v>
      </c>
      <c r="O81" s="272">
        <v>0</v>
      </c>
      <c r="P81" s="272">
        <f t="shared" si="20"/>
        <v>0</v>
      </c>
      <c r="Q81" s="272">
        <v>0</v>
      </c>
      <c r="R81" s="272">
        <v>0</v>
      </c>
      <c r="S81" s="272">
        <v>0</v>
      </c>
      <c r="T81" s="272">
        <v>0</v>
      </c>
      <c r="U81" s="272">
        <v>0</v>
      </c>
      <c r="V81" s="272">
        <v>0</v>
      </c>
      <c r="W81" s="272">
        <v>0</v>
      </c>
      <c r="X81" s="272">
        <v>0</v>
      </c>
      <c r="Y81" s="272">
        <v>0</v>
      </c>
      <c r="Z81" s="272">
        <v>0</v>
      </c>
      <c r="AA81" s="272">
        <v>0</v>
      </c>
      <c r="AB81" s="272">
        <v>0</v>
      </c>
      <c r="AC81" s="272">
        <v>0</v>
      </c>
      <c r="AD81" s="272">
        <v>0</v>
      </c>
      <c r="AE81" s="272">
        <v>0</v>
      </c>
      <c r="AF81" s="272">
        <v>0</v>
      </c>
      <c r="AG81" s="170">
        <f t="shared" si="21"/>
        <v>0</v>
      </c>
      <c r="AI81" s="279">
        <f t="shared" si="14"/>
        <v>0</v>
      </c>
      <c r="AJ81" s="279">
        <f t="shared" si="15"/>
        <v>0</v>
      </c>
      <c r="AK81" s="279">
        <f t="shared" si="16"/>
        <v>0</v>
      </c>
      <c r="AL81" s="279">
        <f t="shared" si="12"/>
        <v>0</v>
      </c>
      <c r="AM81" s="279">
        <f t="shared" si="12"/>
        <v>0</v>
      </c>
      <c r="AN81" s="279">
        <f t="shared" si="12"/>
        <v>0</v>
      </c>
      <c r="AO81" s="279">
        <f t="shared" si="12"/>
        <v>0</v>
      </c>
      <c r="AP81" s="279">
        <f t="shared" si="12"/>
        <v>0</v>
      </c>
      <c r="AQ81" s="279">
        <f t="shared" si="12"/>
        <v>0</v>
      </c>
      <c r="AR81" s="279">
        <f t="shared" si="12"/>
        <v>0</v>
      </c>
      <c r="AS81" s="279">
        <f t="shared" si="12"/>
        <v>0</v>
      </c>
      <c r="AT81" s="279">
        <f t="shared" si="12"/>
        <v>0</v>
      </c>
      <c r="AU81" s="280">
        <f t="shared" si="22"/>
        <v>0</v>
      </c>
      <c r="AV81" s="280">
        <f t="shared" si="23"/>
        <v>0</v>
      </c>
      <c r="AW81" s="280">
        <f t="shared" si="23"/>
        <v>0</v>
      </c>
      <c r="AX81" s="280">
        <f t="shared" si="23"/>
        <v>0</v>
      </c>
      <c r="AY81" s="280">
        <f t="shared" si="23"/>
        <v>0</v>
      </c>
      <c r="AZ81" s="280">
        <f t="shared" si="17"/>
        <v>0</v>
      </c>
      <c r="BA81" s="280">
        <f t="shared" si="18"/>
        <v>0</v>
      </c>
      <c r="BB81" s="280">
        <f t="shared" si="19"/>
        <v>0</v>
      </c>
      <c r="BC81" s="280">
        <f t="shared" si="13"/>
        <v>0</v>
      </c>
      <c r="BD81" s="280">
        <f t="shared" si="13"/>
        <v>0</v>
      </c>
      <c r="BE81" s="280">
        <f t="shared" si="13"/>
        <v>0</v>
      </c>
      <c r="BF81" s="280">
        <f t="shared" si="13"/>
        <v>0</v>
      </c>
      <c r="BG81" s="280">
        <f t="shared" si="13"/>
        <v>0</v>
      </c>
      <c r="BH81" s="280">
        <f t="shared" si="13"/>
        <v>0</v>
      </c>
      <c r="BI81" s="280">
        <f t="shared" si="13"/>
        <v>0</v>
      </c>
      <c r="BJ81" s="280">
        <f t="shared" si="13"/>
        <v>0</v>
      </c>
      <c r="BK81" s="280">
        <f t="shared" si="13"/>
        <v>0</v>
      </c>
      <c r="BL81" s="279">
        <f t="shared" si="24"/>
        <v>0</v>
      </c>
    </row>
    <row r="82" spans="1:66" x14ac:dyDescent="0.25">
      <c r="A82" s="268" t="s">
        <v>196</v>
      </c>
      <c r="B82" s="175">
        <v>4.8100000000000004E-2</v>
      </c>
      <c r="C82" s="294">
        <v>4.65E-2</v>
      </c>
      <c r="D82" s="272">
        <v>335254704.83999997</v>
      </c>
      <c r="E82" s="272">
        <v>335344729.55000001</v>
      </c>
      <c r="F82" s="272">
        <v>335360822.77999997</v>
      </c>
      <c r="G82" s="272">
        <v>335362918.29000002</v>
      </c>
      <c r="H82" s="272">
        <v>335360398.56</v>
      </c>
      <c r="I82" s="272">
        <v>336209679.13</v>
      </c>
      <c r="J82" s="272">
        <v>337082573.01999998</v>
      </c>
      <c r="K82" s="272">
        <v>337135777.21999997</v>
      </c>
      <c r="L82" s="272">
        <v>337167777.21999997</v>
      </c>
      <c r="M82" s="272">
        <v>337167777.21999997</v>
      </c>
      <c r="N82" s="272">
        <v>337167777.21999997</v>
      </c>
      <c r="O82" s="272">
        <v>337167777.21999997</v>
      </c>
      <c r="P82" s="272">
        <f t="shared" si="20"/>
        <v>4035782712.269999</v>
      </c>
      <c r="Q82" s="272">
        <v>337167777.21999997</v>
      </c>
      <c r="R82" s="272">
        <v>337167777.21999997</v>
      </c>
      <c r="S82" s="272">
        <v>337167777.21999997</v>
      </c>
      <c r="T82" s="272">
        <v>337167777.21999997</v>
      </c>
      <c r="U82" s="272">
        <v>337167777.21999997</v>
      </c>
      <c r="V82" s="272">
        <v>337167777.21999997</v>
      </c>
      <c r="W82" s="272">
        <v>337167777.21999997</v>
      </c>
      <c r="X82" s="272">
        <v>337167777.21999997</v>
      </c>
      <c r="Y82" s="272">
        <v>337167777.21999997</v>
      </c>
      <c r="Z82" s="272">
        <v>337167777.21999997</v>
      </c>
      <c r="AA82" s="272">
        <v>337167777.21999997</v>
      </c>
      <c r="AB82" s="272">
        <v>337236084.77999997</v>
      </c>
      <c r="AC82" s="272">
        <v>337304392.33999997</v>
      </c>
      <c r="AD82" s="272">
        <v>337304392.33999997</v>
      </c>
      <c r="AE82" s="272">
        <v>337304392.33999997</v>
      </c>
      <c r="AF82" s="272">
        <v>337750523.11999995</v>
      </c>
      <c r="AG82" s="170">
        <f t="shared" si="21"/>
        <v>4047074225.46</v>
      </c>
      <c r="AI82" s="279">
        <f t="shared" si="14"/>
        <v>1343812.61</v>
      </c>
      <c r="AJ82" s="279">
        <f t="shared" si="15"/>
        <v>1344173.46</v>
      </c>
      <c r="AK82" s="279">
        <f t="shared" si="16"/>
        <v>1344237.96</v>
      </c>
      <c r="AL82" s="279">
        <f t="shared" si="12"/>
        <v>1344246.36</v>
      </c>
      <c r="AM82" s="279">
        <f t="shared" si="12"/>
        <v>1344236.26</v>
      </c>
      <c r="AN82" s="279">
        <f t="shared" si="12"/>
        <v>1347640.46</v>
      </c>
      <c r="AO82" s="279">
        <f t="shared" si="12"/>
        <v>1351139.31</v>
      </c>
      <c r="AP82" s="279">
        <f t="shared" si="12"/>
        <v>1351352.57</v>
      </c>
      <c r="AQ82" s="279">
        <f t="shared" si="12"/>
        <v>1351480.84</v>
      </c>
      <c r="AR82" s="279">
        <f t="shared" si="12"/>
        <v>1351480.84</v>
      </c>
      <c r="AS82" s="279">
        <f t="shared" si="12"/>
        <v>1351480.84</v>
      </c>
      <c r="AT82" s="279">
        <f t="shared" si="12"/>
        <v>1351480.84</v>
      </c>
      <c r="AU82" s="280">
        <f t="shared" si="22"/>
        <v>16176762.35</v>
      </c>
      <c r="AV82" s="280">
        <f t="shared" si="23"/>
        <v>1351480.84</v>
      </c>
      <c r="AW82" s="280">
        <f t="shared" si="23"/>
        <v>1351480.84</v>
      </c>
      <c r="AX82" s="280">
        <f t="shared" si="23"/>
        <v>1351480.84</v>
      </c>
      <c r="AY82" s="280">
        <f t="shared" si="23"/>
        <v>1351480.84</v>
      </c>
      <c r="AZ82" s="280">
        <f t="shared" si="17"/>
        <v>1306525.1399999999</v>
      </c>
      <c r="BA82" s="280">
        <f t="shared" si="18"/>
        <v>1306525.1399999999</v>
      </c>
      <c r="BB82" s="280">
        <f t="shared" si="19"/>
        <v>1306525.1399999999</v>
      </c>
      <c r="BC82" s="280">
        <f t="shared" si="13"/>
        <v>1306525.1399999999</v>
      </c>
      <c r="BD82" s="280">
        <f t="shared" si="13"/>
        <v>1306525.1399999999</v>
      </c>
      <c r="BE82" s="280">
        <f t="shared" si="13"/>
        <v>1306525.1399999999</v>
      </c>
      <c r="BF82" s="280">
        <f t="shared" si="13"/>
        <v>1306525.1399999999</v>
      </c>
      <c r="BG82" s="280">
        <f t="shared" si="13"/>
        <v>1306789.83</v>
      </c>
      <c r="BH82" s="280">
        <f t="shared" si="13"/>
        <v>1307054.52</v>
      </c>
      <c r="BI82" s="280">
        <f t="shared" si="13"/>
        <v>1307054.52</v>
      </c>
      <c r="BJ82" s="280">
        <f t="shared" si="13"/>
        <v>1307054.52</v>
      </c>
      <c r="BK82" s="280">
        <f t="shared" si="13"/>
        <v>1308783.28</v>
      </c>
      <c r="BL82" s="279">
        <f t="shared" si="24"/>
        <v>15682412.649999997</v>
      </c>
    </row>
    <row r="83" spans="1:66" x14ac:dyDescent="0.25">
      <c r="A83" s="268" t="s">
        <v>575</v>
      </c>
      <c r="B83" s="175">
        <v>0</v>
      </c>
      <c r="C83" s="294">
        <v>4.65E-2</v>
      </c>
      <c r="D83" s="272">
        <v>0</v>
      </c>
      <c r="E83" s="272">
        <v>0</v>
      </c>
      <c r="F83" s="272">
        <v>0</v>
      </c>
      <c r="G83" s="272">
        <v>0</v>
      </c>
      <c r="H83" s="272">
        <v>0</v>
      </c>
      <c r="I83" s="272">
        <v>0</v>
      </c>
      <c r="J83" s="272">
        <v>0</v>
      </c>
      <c r="K83" s="272">
        <v>0</v>
      </c>
      <c r="L83" s="272">
        <v>0</v>
      </c>
      <c r="M83" s="272">
        <v>0</v>
      </c>
      <c r="N83" s="272">
        <v>0</v>
      </c>
      <c r="O83" s="272">
        <v>0</v>
      </c>
      <c r="P83" s="272">
        <f t="shared" si="20"/>
        <v>0</v>
      </c>
      <c r="Q83" s="272">
        <v>0</v>
      </c>
      <c r="R83" s="272">
        <v>0</v>
      </c>
      <c r="S83" s="272">
        <v>0</v>
      </c>
      <c r="T83" s="272">
        <v>0</v>
      </c>
      <c r="U83" s="272">
        <v>0</v>
      </c>
      <c r="V83" s="272">
        <v>0</v>
      </c>
      <c r="W83" s="272">
        <v>0</v>
      </c>
      <c r="X83" s="272">
        <v>0</v>
      </c>
      <c r="Y83" s="272">
        <v>0</v>
      </c>
      <c r="Z83" s="272">
        <v>0</v>
      </c>
      <c r="AA83" s="272">
        <v>0</v>
      </c>
      <c r="AB83" s="272">
        <v>0</v>
      </c>
      <c r="AC83" s="272">
        <v>0</v>
      </c>
      <c r="AD83" s="272">
        <v>0</v>
      </c>
      <c r="AE83" s="272">
        <v>0</v>
      </c>
      <c r="AF83" s="272">
        <v>0</v>
      </c>
      <c r="AG83" s="170">
        <f t="shared" si="21"/>
        <v>0</v>
      </c>
      <c r="AI83" s="279">
        <f t="shared" si="14"/>
        <v>0</v>
      </c>
      <c r="AJ83" s="279">
        <f t="shared" si="15"/>
        <v>0</v>
      </c>
      <c r="AK83" s="279">
        <f t="shared" si="16"/>
        <v>0</v>
      </c>
      <c r="AL83" s="279">
        <f t="shared" si="12"/>
        <v>0</v>
      </c>
      <c r="AM83" s="279">
        <f t="shared" si="12"/>
        <v>0</v>
      </c>
      <c r="AN83" s="279">
        <f t="shared" si="12"/>
        <v>0</v>
      </c>
      <c r="AO83" s="279">
        <f t="shared" si="12"/>
        <v>0</v>
      </c>
      <c r="AP83" s="279">
        <f t="shared" si="12"/>
        <v>0</v>
      </c>
      <c r="AQ83" s="279">
        <f t="shared" si="12"/>
        <v>0</v>
      </c>
      <c r="AR83" s="279">
        <f t="shared" si="12"/>
        <v>0</v>
      </c>
      <c r="AS83" s="279">
        <f t="shared" si="12"/>
        <v>0</v>
      </c>
      <c r="AT83" s="279">
        <f t="shared" si="12"/>
        <v>0</v>
      </c>
      <c r="AU83" s="280">
        <f t="shared" si="22"/>
        <v>0</v>
      </c>
      <c r="AV83" s="280">
        <f t="shared" si="23"/>
        <v>0</v>
      </c>
      <c r="AW83" s="280">
        <f t="shared" si="23"/>
        <v>0</v>
      </c>
      <c r="AX83" s="280">
        <f t="shared" si="23"/>
        <v>0</v>
      </c>
      <c r="AY83" s="280">
        <f t="shared" si="23"/>
        <v>0</v>
      </c>
      <c r="AZ83" s="280">
        <f t="shared" si="17"/>
        <v>0</v>
      </c>
      <c r="BA83" s="280">
        <f t="shared" si="18"/>
        <v>0</v>
      </c>
      <c r="BB83" s="280">
        <f t="shared" si="19"/>
        <v>0</v>
      </c>
      <c r="BC83" s="280">
        <f t="shared" si="13"/>
        <v>0</v>
      </c>
      <c r="BD83" s="280">
        <f t="shared" si="13"/>
        <v>0</v>
      </c>
      <c r="BE83" s="280">
        <f t="shared" si="13"/>
        <v>0</v>
      </c>
      <c r="BF83" s="280">
        <f t="shared" si="13"/>
        <v>0</v>
      </c>
      <c r="BG83" s="280">
        <f t="shared" si="13"/>
        <v>0</v>
      </c>
      <c r="BH83" s="280">
        <f t="shared" si="13"/>
        <v>0</v>
      </c>
      <c r="BI83" s="280">
        <f t="shared" si="13"/>
        <v>0</v>
      </c>
      <c r="BJ83" s="280">
        <f t="shared" si="13"/>
        <v>0</v>
      </c>
      <c r="BK83" s="280">
        <f t="shared" si="13"/>
        <v>0</v>
      </c>
      <c r="BL83" s="279">
        <f t="shared" si="24"/>
        <v>0</v>
      </c>
      <c r="BN83" s="279">
        <f>BL83</f>
        <v>0</v>
      </c>
    </row>
    <row r="84" spans="1:66" x14ac:dyDescent="0.25">
      <c r="A84" s="268" t="s">
        <v>197</v>
      </c>
      <c r="B84" s="175">
        <v>2.93E-2</v>
      </c>
      <c r="C84" s="294">
        <v>3.6799999999999999E-2</v>
      </c>
      <c r="D84" s="272">
        <v>195869006.75999999</v>
      </c>
      <c r="E84" s="272">
        <v>195953566.93000001</v>
      </c>
      <c r="F84" s="272">
        <v>195994329.99000001</v>
      </c>
      <c r="G84" s="272">
        <v>196167538.33000001</v>
      </c>
      <c r="H84" s="272">
        <v>197336554.96000001</v>
      </c>
      <c r="I84" s="272">
        <v>199751765.16</v>
      </c>
      <c r="J84" s="272">
        <v>201026919.685</v>
      </c>
      <c r="K84" s="272">
        <v>201203858.19500002</v>
      </c>
      <c r="L84" s="272">
        <v>201351799.79000002</v>
      </c>
      <c r="M84" s="272">
        <v>201456389.65000004</v>
      </c>
      <c r="N84" s="272">
        <v>201560979.51000002</v>
      </c>
      <c r="O84" s="272">
        <v>201753469.84000003</v>
      </c>
      <c r="P84" s="272">
        <f t="shared" si="20"/>
        <v>2389426178.8000002</v>
      </c>
      <c r="Q84" s="272">
        <v>201945960.17000002</v>
      </c>
      <c r="R84" s="272">
        <v>201945960.17000002</v>
      </c>
      <c r="S84" s="272">
        <v>202369899.38000003</v>
      </c>
      <c r="T84" s="272">
        <v>204000318.64500001</v>
      </c>
      <c r="U84" s="272">
        <v>205535335.39500001</v>
      </c>
      <c r="V84" s="272">
        <v>209440467.22</v>
      </c>
      <c r="W84" s="272">
        <v>213530371.22</v>
      </c>
      <c r="X84" s="272">
        <v>214680224.81</v>
      </c>
      <c r="Y84" s="272">
        <v>215316769.53</v>
      </c>
      <c r="Z84" s="272">
        <v>215316769.53</v>
      </c>
      <c r="AA84" s="272">
        <v>215316769.53</v>
      </c>
      <c r="AB84" s="272">
        <v>215490773.25</v>
      </c>
      <c r="AC84" s="272">
        <v>215664776.97</v>
      </c>
      <c r="AD84" s="272">
        <v>215664776.97</v>
      </c>
      <c r="AE84" s="272">
        <v>219085398.67500001</v>
      </c>
      <c r="AF84" s="272">
        <v>222582413.82499999</v>
      </c>
      <c r="AG84" s="170">
        <f t="shared" si="21"/>
        <v>2577624846.9249997</v>
      </c>
      <c r="AI84" s="279">
        <f t="shared" si="14"/>
        <v>478246.82</v>
      </c>
      <c r="AJ84" s="279">
        <f t="shared" si="15"/>
        <v>478453.29</v>
      </c>
      <c r="AK84" s="279">
        <f t="shared" si="16"/>
        <v>478552.82</v>
      </c>
      <c r="AL84" s="279">
        <f t="shared" si="12"/>
        <v>478975.74</v>
      </c>
      <c r="AM84" s="279">
        <f t="shared" si="12"/>
        <v>481830.09</v>
      </c>
      <c r="AN84" s="279">
        <f t="shared" si="12"/>
        <v>487727.23</v>
      </c>
      <c r="AO84" s="279">
        <f t="shared" si="12"/>
        <v>490840.73</v>
      </c>
      <c r="AP84" s="279">
        <f t="shared" si="12"/>
        <v>491272.75</v>
      </c>
      <c r="AQ84" s="279">
        <f t="shared" si="12"/>
        <v>491633.98</v>
      </c>
      <c r="AR84" s="279">
        <f t="shared" si="12"/>
        <v>491889.35</v>
      </c>
      <c r="AS84" s="279">
        <f t="shared" si="12"/>
        <v>492144.72</v>
      </c>
      <c r="AT84" s="279">
        <f t="shared" si="12"/>
        <v>492614.72</v>
      </c>
      <c r="AU84" s="280">
        <f t="shared" si="22"/>
        <v>5834182.2399999984</v>
      </c>
      <c r="AV84" s="280">
        <f t="shared" si="23"/>
        <v>493084.72</v>
      </c>
      <c r="AW84" s="280">
        <f t="shared" si="23"/>
        <v>493084.72</v>
      </c>
      <c r="AX84" s="280">
        <f t="shared" si="23"/>
        <v>494119.84</v>
      </c>
      <c r="AY84" s="280">
        <f t="shared" si="23"/>
        <v>498100.78</v>
      </c>
      <c r="AZ84" s="280">
        <f t="shared" si="17"/>
        <v>630308.36</v>
      </c>
      <c r="BA84" s="280">
        <f t="shared" si="18"/>
        <v>642284.1</v>
      </c>
      <c r="BB84" s="280">
        <f t="shared" si="19"/>
        <v>654826.47</v>
      </c>
      <c r="BC84" s="280">
        <f t="shared" si="13"/>
        <v>658352.68999999994</v>
      </c>
      <c r="BD84" s="280">
        <f t="shared" si="13"/>
        <v>660304.76</v>
      </c>
      <c r="BE84" s="280">
        <f t="shared" si="13"/>
        <v>660304.76</v>
      </c>
      <c r="BF84" s="280">
        <f t="shared" si="13"/>
        <v>660304.76</v>
      </c>
      <c r="BG84" s="280">
        <f t="shared" si="13"/>
        <v>660838.37</v>
      </c>
      <c r="BH84" s="280">
        <f t="shared" si="13"/>
        <v>661371.98</v>
      </c>
      <c r="BI84" s="280">
        <f t="shared" si="13"/>
        <v>661371.98</v>
      </c>
      <c r="BJ84" s="280">
        <f t="shared" si="13"/>
        <v>671861.89</v>
      </c>
      <c r="BK84" s="280">
        <f t="shared" si="13"/>
        <v>682586.07</v>
      </c>
      <c r="BL84" s="279">
        <f t="shared" si="24"/>
        <v>7904716.1900000004</v>
      </c>
    </row>
    <row r="85" spans="1:66" x14ac:dyDescent="0.25">
      <c r="A85" s="268" t="s">
        <v>576</v>
      </c>
      <c r="B85" s="175">
        <v>0</v>
      </c>
      <c r="C85" s="451">
        <v>8.0000000000000004E-4</v>
      </c>
      <c r="D85" s="272">
        <v>2100620.94</v>
      </c>
      <c r="E85" s="272">
        <v>2100620.94</v>
      </c>
      <c r="F85" s="272">
        <v>2100620.94</v>
      </c>
      <c r="G85" s="272">
        <v>2100620.94</v>
      </c>
      <c r="H85" s="272">
        <v>2100620.94</v>
      </c>
      <c r="I85" s="272">
        <v>2100620.94</v>
      </c>
      <c r="J85" s="272">
        <v>2100620.94</v>
      </c>
      <c r="K85" s="272">
        <v>2100620.94</v>
      </c>
      <c r="L85" s="272">
        <v>2100620.94</v>
      </c>
      <c r="M85" s="272">
        <v>2100620.94</v>
      </c>
      <c r="N85" s="272">
        <v>2100620.94</v>
      </c>
      <c r="O85" s="272">
        <v>2100620.94</v>
      </c>
      <c r="P85" s="272">
        <f t="shared" si="20"/>
        <v>25207451.280000005</v>
      </c>
      <c r="Q85" s="272">
        <v>2100620.94</v>
      </c>
      <c r="R85" s="272">
        <v>2100620.94</v>
      </c>
      <c r="S85" s="272">
        <v>2100620.94</v>
      </c>
      <c r="T85" s="272">
        <v>2100620.94</v>
      </c>
      <c r="U85" s="272">
        <v>2100620.94</v>
      </c>
      <c r="V85" s="272">
        <v>2100620.94</v>
      </c>
      <c r="W85" s="272">
        <v>2100620.94</v>
      </c>
      <c r="X85" s="272">
        <v>2100620.94</v>
      </c>
      <c r="Y85" s="272">
        <v>2100620.94</v>
      </c>
      <c r="Z85" s="272">
        <v>2100620.94</v>
      </c>
      <c r="AA85" s="272">
        <v>2100620.94</v>
      </c>
      <c r="AB85" s="272">
        <v>2100620.94</v>
      </c>
      <c r="AC85" s="272">
        <v>2100620.94</v>
      </c>
      <c r="AD85" s="272">
        <v>2100620.94</v>
      </c>
      <c r="AE85" s="272">
        <v>2100620.94</v>
      </c>
      <c r="AF85" s="272">
        <v>2100620.94</v>
      </c>
      <c r="AG85" s="170">
        <f t="shared" si="21"/>
        <v>25207451.280000005</v>
      </c>
      <c r="AI85" s="279">
        <f t="shared" si="14"/>
        <v>0</v>
      </c>
      <c r="AJ85" s="279">
        <f t="shared" si="15"/>
        <v>0</v>
      </c>
      <c r="AK85" s="279">
        <f t="shared" si="16"/>
        <v>0</v>
      </c>
      <c r="AL85" s="279">
        <f t="shared" si="12"/>
        <v>0</v>
      </c>
      <c r="AM85" s="279">
        <f t="shared" si="12"/>
        <v>0</v>
      </c>
      <c r="AN85" s="279">
        <f t="shared" si="12"/>
        <v>0</v>
      </c>
      <c r="AO85" s="279">
        <f t="shared" si="12"/>
        <v>0</v>
      </c>
      <c r="AP85" s="279">
        <f t="shared" si="12"/>
        <v>0</v>
      </c>
      <c r="AQ85" s="279">
        <f t="shared" si="12"/>
        <v>0</v>
      </c>
      <c r="AR85" s="279">
        <f t="shared" si="12"/>
        <v>0</v>
      </c>
      <c r="AS85" s="279">
        <f t="shared" si="12"/>
        <v>0</v>
      </c>
      <c r="AT85" s="279">
        <f t="shared" si="12"/>
        <v>0</v>
      </c>
      <c r="AU85" s="280">
        <f t="shared" si="22"/>
        <v>0</v>
      </c>
      <c r="AV85" s="280">
        <f t="shared" si="23"/>
        <v>0</v>
      </c>
      <c r="AW85" s="280">
        <f t="shared" si="23"/>
        <v>0</v>
      </c>
      <c r="AX85" s="280">
        <f t="shared" si="23"/>
        <v>0</v>
      </c>
      <c r="AY85" s="280">
        <f t="shared" si="23"/>
        <v>0</v>
      </c>
      <c r="AZ85" s="280">
        <f t="shared" si="17"/>
        <v>140.04</v>
      </c>
      <c r="BA85" s="280">
        <f t="shared" si="18"/>
        <v>140.04</v>
      </c>
      <c r="BB85" s="280">
        <f t="shared" si="19"/>
        <v>140.04</v>
      </c>
      <c r="BC85" s="280">
        <f t="shared" si="13"/>
        <v>140.04</v>
      </c>
      <c r="BD85" s="280">
        <f t="shared" si="13"/>
        <v>140.04</v>
      </c>
      <c r="BE85" s="280">
        <f t="shared" si="13"/>
        <v>140.04</v>
      </c>
      <c r="BF85" s="280">
        <f t="shared" si="13"/>
        <v>140.04</v>
      </c>
      <c r="BG85" s="280">
        <f t="shared" si="13"/>
        <v>140.04</v>
      </c>
      <c r="BH85" s="280">
        <f t="shared" si="13"/>
        <v>140.04</v>
      </c>
      <c r="BI85" s="280">
        <f t="shared" si="13"/>
        <v>140.04</v>
      </c>
      <c r="BJ85" s="280">
        <f t="shared" si="13"/>
        <v>140.04</v>
      </c>
      <c r="BK85" s="280">
        <f t="shared" si="13"/>
        <v>140.04</v>
      </c>
      <c r="BL85" s="279">
        <f t="shared" si="24"/>
        <v>1680.4799999999998</v>
      </c>
    </row>
    <row r="86" spans="1:66" x14ac:dyDescent="0.25">
      <c r="A86" s="268" t="s">
        <v>577</v>
      </c>
      <c r="B86" s="175">
        <v>0</v>
      </c>
      <c r="C86" s="294">
        <v>3.6799999999999999E-2</v>
      </c>
      <c r="D86" s="272">
        <v>0</v>
      </c>
      <c r="E86" s="272">
        <v>0</v>
      </c>
      <c r="F86" s="272">
        <v>0</v>
      </c>
      <c r="G86" s="272">
        <v>0</v>
      </c>
      <c r="H86" s="272">
        <v>0</v>
      </c>
      <c r="I86" s="272">
        <v>0</v>
      </c>
      <c r="J86" s="272">
        <v>0</v>
      </c>
      <c r="K86" s="272">
        <v>0</v>
      </c>
      <c r="L86" s="272">
        <v>0</v>
      </c>
      <c r="M86" s="272">
        <v>0</v>
      </c>
      <c r="N86" s="272">
        <v>0</v>
      </c>
      <c r="O86" s="272">
        <v>0</v>
      </c>
      <c r="P86" s="272">
        <f t="shared" si="20"/>
        <v>0</v>
      </c>
      <c r="Q86" s="272">
        <v>0</v>
      </c>
      <c r="R86" s="272">
        <v>0</v>
      </c>
      <c r="S86" s="272">
        <v>0</v>
      </c>
      <c r="T86" s="272">
        <v>0</v>
      </c>
      <c r="U86" s="272">
        <v>0</v>
      </c>
      <c r="V86" s="272">
        <v>0</v>
      </c>
      <c r="W86" s="272">
        <v>0</v>
      </c>
      <c r="X86" s="272">
        <v>0</v>
      </c>
      <c r="Y86" s="272">
        <v>0</v>
      </c>
      <c r="Z86" s="272">
        <v>0</v>
      </c>
      <c r="AA86" s="272">
        <v>0</v>
      </c>
      <c r="AB86" s="272">
        <v>0</v>
      </c>
      <c r="AC86" s="272">
        <v>0</v>
      </c>
      <c r="AD86" s="272">
        <v>0</v>
      </c>
      <c r="AE86" s="272">
        <v>0</v>
      </c>
      <c r="AF86" s="272">
        <v>0</v>
      </c>
      <c r="AG86" s="170">
        <f t="shared" si="21"/>
        <v>0</v>
      </c>
      <c r="AI86" s="279">
        <f t="shared" si="14"/>
        <v>0</v>
      </c>
      <c r="AJ86" s="279">
        <f t="shared" si="15"/>
        <v>0</v>
      </c>
      <c r="AK86" s="279">
        <f t="shared" si="16"/>
        <v>0</v>
      </c>
      <c r="AL86" s="279">
        <f t="shared" si="12"/>
        <v>0</v>
      </c>
      <c r="AM86" s="279">
        <f t="shared" si="12"/>
        <v>0</v>
      </c>
      <c r="AN86" s="279">
        <f t="shared" si="12"/>
        <v>0</v>
      </c>
      <c r="AO86" s="279">
        <f t="shared" si="12"/>
        <v>0</v>
      </c>
      <c r="AP86" s="279">
        <f t="shared" si="12"/>
        <v>0</v>
      </c>
      <c r="AQ86" s="279">
        <f t="shared" si="12"/>
        <v>0</v>
      </c>
      <c r="AR86" s="279">
        <f t="shared" si="12"/>
        <v>0</v>
      </c>
      <c r="AS86" s="279">
        <f t="shared" si="12"/>
        <v>0</v>
      </c>
      <c r="AT86" s="279">
        <f t="shared" si="12"/>
        <v>0</v>
      </c>
      <c r="AU86" s="280">
        <f t="shared" si="22"/>
        <v>0</v>
      </c>
      <c r="AV86" s="280">
        <f t="shared" si="23"/>
        <v>0</v>
      </c>
      <c r="AW86" s="280">
        <f t="shared" si="23"/>
        <v>0</v>
      </c>
      <c r="AX86" s="280">
        <f t="shared" si="23"/>
        <v>0</v>
      </c>
      <c r="AY86" s="280">
        <f t="shared" si="23"/>
        <v>0</v>
      </c>
      <c r="AZ86" s="280">
        <f t="shared" si="17"/>
        <v>0</v>
      </c>
      <c r="BA86" s="280">
        <f t="shared" si="18"/>
        <v>0</v>
      </c>
      <c r="BB86" s="280">
        <f t="shared" si="19"/>
        <v>0</v>
      </c>
      <c r="BC86" s="280">
        <f t="shared" si="13"/>
        <v>0</v>
      </c>
      <c r="BD86" s="280">
        <f t="shared" si="13"/>
        <v>0</v>
      </c>
      <c r="BE86" s="280">
        <f t="shared" si="13"/>
        <v>0</v>
      </c>
      <c r="BF86" s="280">
        <f t="shared" si="13"/>
        <v>0</v>
      </c>
      <c r="BG86" s="280">
        <f t="shared" si="13"/>
        <v>0</v>
      </c>
      <c r="BH86" s="280">
        <f t="shared" si="13"/>
        <v>0</v>
      </c>
      <c r="BI86" s="280">
        <f t="shared" si="13"/>
        <v>0</v>
      </c>
      <c r="BJ86" s="280">
        <f t="shared" si="13"/>
        <v>0</v>
      </c>
      <c r="BK86" s="280">
        <f t="shared" si="13"/>
        <v>0</v>
      </c>
      <c r="BL86" s="279">
        <f t="shared" si="24"/>
        <v>0</v>
      </c>
      <c r="BN86" s="279">
        <f>BL86</f>
        <v>0</v>
      </c>
    </row>
    <row r="87" spans="1:66" x14ac:dyDescent="0.25">
      <c r="A87" s="268" t="s">
        <v>578</v>
      </c>
      <c r="B87" s="175">
        <v>0</v>
      </c>
      <c r="C87" s="294">
        <v>3.6799999999999999E-2</v>
      </c>
      <c r="D87" s="272">
        <v>0</v>
      </c>
      <c r="E87" s="272">
        <v>0</v>
      </c>
      <c r="F87" s="272">
        <v>0</v>
      </c>
      <c r="G87" s="272">
        <v>0</v>
      </c>
      <c r="H87" s="272">
        <v>0</v>
      </c>
      <c r="I87" s="272">
        <v>0</v>
      </c>
      <c r="J87" s="272">
        <v>0</v>
      </c>
      <c r="K87" s="272">
        <v>0</v>
      </c>
      <c r="L87" s="272">
        <v>0</v>
      </c>
      <c r="M87" s="272">
        <v>0</v>
      </c>
      <c r="N87" s="272">
        <v>0</v>
      </c>
      <c r="O87" s="272">
        <v>0</v>
      </c>
      <c r="P87" s="272">
        <f t="shared" si="20"/>
        <v>0</v>
      </c>
      <c r="Q87" s="272">
        <v>0</v>
      </c>
      <c r="R87" s="272">
        <v>0</v>
      </c>
      <c r="S87" s="272">
        <v>0</v>
      </c>
      <c r="T87" s="272">
        <v>0</v>
      </c>
      <c r="U87" s="272">
        <v>0</v>
      </c>
      <c r="V87" s="272">
        <v>0</v>
      </c>
      <c r="W87" s="272">
        <v>0</v>
      </c>
      <c r="X87" s="272">
        <v>0</v>
      </c>
      <c r="Y87" s="272">
        <v>0</v>
      </c>
      <c r="Z87" s="272">
        <v>0</v>
      </c>
      <c r="AA87" s="272">
        <v>0</v>
      </c>
      <c r="AB87" s="272">
        <v>0</v>
      </c>
      <c r="AC87" s="272">
        <v>0</v>
      </c>
      <c r="AD87" s="272">
        <v>0</v>
      </c>
      <c r="AE87" s="272">
        <v>0</v>
      </c>
      <c r="AF87" s="272">
        <v>0</v>
      </c>
      <c r="AG87" s="170">
        <f t="shared" si="21"/>
        <v>0</v>
      </c>
      <c r="AI87" s="279">
        <f t="shared" si="14"/>
        <v>0</v>
      </c>
      <c r="AJ87" s="279">
        <f t="shared" si="15"/>
        <v>0</v>
      </c>
      <c r="AK87" s="279">
        <f t="shared" si="16"/>
        <v>0</v>
      </c>
      <c r="AL87" s="279">
        <f t="shared" si="12"/>
        <v>0</v>
      </c>
      <c r="AM87" s="279">
        <f t="shared" si="12"/>
        <v>0</v>
      </c>
      <c r="AN87" s="279">
        <f t="shared" si="12"/>
        <v>0</v>
      </c>
      <c r="AO87" s="279">
        <f t="shared" si="12"/>
        <v>0</v>
      </c>
      <c r="AP87" s="279">
        <f t="shared" si="12"/>
        <v>0</v>
      </c>
      <c r="AQ87" s="279">
        <f t="shared" si="12"/>
        <v>0</v>
      </c>
      <c r="AR87" s="279">
        <f t="shared" si="12"/>
        <v>0</v>
      </c>
      <c r="AS87" s="279">
        <f t="shared" si="12"/>
        <v>0</v>
      </c>
      <c r="AT87" s="279">
        <f t="shared" si="12"/>
        <v>0</v>
      </c>
      <c r="AU87" s="280">
        <f t="shared" si="22"/>
        <v>0</v>
      </c>
      <c r="AV87" s="280">
        <f t="shared" si="23"/>
        <v>0</v>
      </c>
      <c r="AW87" s="280">
        <f t="shared" si="23"/>
        <v>0</v>
      </c>
      <c r="AX87" s="280">
        <f t="shared" si="23"/>
        <v>0</v>
      </c>
      <c r="AY87" s="280">
        <f t="shared" si="23"/>
        <v>0</v>
      </c>
      <c r="AZ87" s="280">
        <f t="shared" si="17"/>
        <v>0</v>
      </c>
      <c r="BA87" s="280">
        <f t="shared" si="18"/>
        <v>0</v>
      </c>
      <c r="BB87" s="280">
        <f t="shared" si="19"/>
        <v>0</v>
      </c>
      <c r="BC87" s="280">
        <f t="shared" si="13"/>
        <v>0</v>
      </c>
      <c r="BD87" s="280">
        <f t="shared" si="13"/>
        <v>0</v>
      </c>
      <c r="BE87" s="280">
        <f t="shared" si="13"/>
        <v>0</v>
      </c>
      <c r="BF87" s="280">
        <f t="shared" si="13"/>
        <v>0</v>
      </c>
      <c r="BG87" s="280">
        <f t="shared" si="13"/>
        <v>0</v>
      </c>
      <c r="BH87" s="280">
        <f t="shared" si="13"/>
        <v>0</v>
      </c>
      <c r="BI87" s="280">
        <f t="shared" si="13"/>
        <v>0</v>
      </c>
      <c r="BJ87" s="280">
        <f t="shared" si="13"/>
        <v>0</v>
      </c>
      <c r="BK87" s="280">
        <f t="shared" si="13"/>
        <v>0</v>
      </c>
      <c r="BL87" s="279">
        <f t="shared" si="24"/>
        <v>0</v>
      </c>
      <c r="BN87" s="279">
        <f>BL87</f>
        <v>0</v>
      </c>
    </row>
    <row r="88" spans="1:66" x14ac:dyDescent="0.25">
      <c r="A88" s="268" t="s">
        <v>198</v>
      </c>
      <c r="B88" s="175">
        <v>2.93E-2</v>
      </c>
      <c r="C88" s="294">
        <v>3.6799999999999999E-2</v>
      </c>
      <c r="D88" s="272">
        <v>160279154.88</v>
      </c>
      <c r="E88" s="272">
        <v>160279154.88</v>
      </c>
      <c r="F88" s="272">
        <v>160279154.88</v>
      </c>
      <c r="G88" s="272">
        <v>160279154.88</v>
      </c>
      <c r="H88" s="272">
        <v>160279154.88</v>
      </c>
      <c r="I88" s="272">
        <v>162365420.24000001</v>
      </c>
      <c r="J88" s="272">
        <v>164451685.59</v>
      </c>
      <c r="K88" s="272">
        <v>164451685.59</v>
      </c>
      <c r="L88" s="272">
        <v>164451685.59</v>
      </c>
      <c r="M88" s="272">
        <v>164451685.59</v>
      </c>
      <c r="N88" s="272">
        <v>164451685.59</v>
      </c>
      <c r="O88" s="272">
        <v>164451685.59</v>
      </c>
      <c r="P88" s="272">
        <f t="shared" si="20"/>
        <v>1950471308.1799996</v>
      </c>
      <c r="Q88" s="272">
        <v>164451685.59</v>
      </c>
      <c r="R88" s="272">
        <v>164451685.59</v>
      </c>
      <c r="S88" s="272">
        <v>164451685.59</v>
      </c>
      <c r="T88" s="272">
        <v>164451685.59</v>
      </c>
      <c r="U88" s="272">
        <v>164451685.59</v>
      </c>
      <c r="V88" s="272">
        <v>164451685.59</v>
      </c>
      <c r="W88" s="272">
        <v>164451685.59</v>
      </c>
      <c r="X88" s="272">
        <v>164451685.59</v>
      </c>
      <c r="Y88" s="272">
        <v>164451685.59</v>
      </c>
      <c r="Z88" s="272">
        <v>164451685.59</v>
      </c>
      <c r="AA88" s="272">
        <v>164451685.59</v>
      </c>
      <c r="AB88" s="272">
        <v>164451685.59</v>
      </c>
      <c r="AC88" s="272">
        <v>164451685.59</v>
      </c>
      <c r="AD88" s="272">
        <v>164451685.59</v>
      </c>
      <c r="AE88" s="272">
        <v>164698065.15000001</v>
      </c>
      <c r="AF88" s="272">
        <v>164944444.71000001</v>
      </c>
      <c r="AG88" s="170">
        <f t="shared" si="21"/>
        <v>1974159365.76</v>
      </c>
      <c r="AI88" s="279">
        <f t="shared" si="14"/>
        <v>391348.27</v>
      </c>
      <c r="AJ88" s="279">
        <f t="shared" si="15"/>
        <v>391348.27</v>
      </c>
      <c r="AK88" s="279">
        <f t="shared" si="16"/>
        <v>391348.27</v>
      </c>
      <c r="AL88" s="279">
        <f t="shared" si="12"/>
        <v>391348.27</v>
      </c>
      <c r="AM88" s="279">
        <f t="shared" si="12"/>
        <v>391348.27</v>
      </c>
      <c r="AN88" s="279">
        <f t="shared" si="12"/>
        <v>396442.23</v>
      </c>
      <c r="AO88" s="279">
        <f t="shared" si="12"/>
        <v>401536.2</v>
      </c>
      <c r="AP88" s="279">
        <f t="shared" si="12"/>
        <v>401536.2</v>
      </c>
      <c r="AQ88" s="279">
        <f t="shared" si="12"/>
        <v>401536.2</v>
      </c>
      <c r="AR88" s="279">
        <f t="shared" si="12"/>
        <v>401536.2</v>
      </c>
      <c r="AS88" s="279">
        <f t="shared" si="12"/>
        <v>401536.2</v>
      </c>
      <c r="AT88" s="279">
        <f t="shared" si="12"/>
        <v>401536.2</v>
      </c>
      <c r="AU88" s="280">
        <f t="shared" si="22"/>
        <v>4762400.7800000012</v>
      </c>
      <c r="AV88" s="280">
        <f t="shared" si="23"/>
        <v>401536.2</v>
      </c>
      <c r="AW88" s="280">
        <f t="shared" si="23"/>
        <v>401536.2</v>
      </c>
      <c r="AX88" s="280">
        <f t="shared" si="23"/>
        <v>401536.2</v>
      </c>
      <c r="AY88" s="280">
        <f t="shared" si="23"/>
        <v>401536.2</v>
      </c>
      <c r="AZ88" s="280">
        <f t="shared" si="17"/>
        <v>504318.5</v>
      </c>
      <c r="BA88" s="280">
        <f t="shared" si="18"/>
        <v>504318.5</v>
      </c>
      <c r="BB88" s="280">
        <f t="shared" si="19"/>
        <v>504318.5</v>
      </c>
      <c r="BC88" s="280">
        <f t="shared" si="13"/>
        <v>504318.5</v>
      </c>
      <c r="BD88" s="280">
        <f t="shared" si="13"/>
        <v>504318.5</v>
      </c>
      <c r="BE88" s="280">
        <f t="shared" si="13"/>
        <v>504318.5</v>
      </c>
      <c r="BF88" s="280">
        <f t="shared" si="13"/>
        <v>504318.5</v>
      </c>
      <c r="BG88" s="280">
        <f t="shared" si="13"/>
        <v>504318.5</v>
      </c>
      <c r="BH88" s="280">
        <f t="shared" si="13"/>
        <v>504318.5</v>
      </c>
      <c r="BI88" s="280">
        <f t="shared" si="13"/>
        <v>504318.5</v>
      </c>
      <c r="BJ88" s="280">
        <f t="shared" si="13"/>
        <v>505074.07</v>
      </c>
      <c r="BK88" s="280">
        <f t="shared" si="13"/>
        <v>505829.63</v>
      </c>
      <c r="BL88" s="279">
        <f t="shared" si="24"/>
        <v>6054088.7000000002</v>
      </c>
      <c r="BN88" s="279">
        <f>BL88</f>
        <v>6054088.7000000002</v>
      </c>
    </row>
    <row r="89" spans="1:66" x14ac:dyDescent="0.25">
      <c r="A89" s="268" t="s">
        <v>579</v>
      </c>
      <c r="B89" s="175">
        <v>2.93E-2</v>
      </c>
      <c r="C89" s="294">
        <v>3.6799999999999999E-2</v>
      </c>
      <c r="D89" s="272">
        <v>0</v>
      </c>
      <c r="E89" s="272">
        <v>0</v>
      </c>
      <c r="F89" s="272">
        <v>0</v>
      </c>
      <c r="G89" s="272">
        <v>0</v>
      </c>
      <c r="H89" s="272">
        <v>0</v>
      </c>
      <c r="I89" s="272">
        <v>0</v>
      </c>
      <c r="J89" s="272">
        <v>0</v>
      </c>
      <c r="K89" s="272">
        <v>0</v>
      </c>
      <c r="L89" s="272">
        <v>0</v>
      </c>
      <c r="M89" s="272">
        <v>0</v>
      </c>
      <c r="N89" s="272">
        <v>0</v>
      </c>
      <c r="O89" s="272">
        <v>0</v>
      </c>
      <c r="P89" s="272">
        <f t="shared" si="20"/>
        <v>0</v>
      </c>
      <c r="Q89" s="272">
        <v>0</v>
      </c>
      <c r="R89" s="272">
        <v>0</v>
      </c>
      <c r="S89" s="272">
        <v>0</v>
      </c>
      <c r="T89" s="272">
        <v>0</v>
      </c>
      <c r="U89" s="272">
        <v>0</v>
      </c>
      <c r="V89" s="272">
        <v>0</v>
      </c>
      <c r="W89" s="272">
        <v>0</v>
      </c>
      <c r="X89" s="272">
        <v>0</v>
      </c>
      <c r="Y89" s="272">
        <v>0</v>
      </c>
      <c r="Z89" s="272">
        <v>0</v>
      </c>
      <c r="AA89" s="272">
        <v>0</v>
      </c>
      <c r="AB89" s="272">
        <v>0</v>
      </c>
      <c r="AC89" s="272">
        <v>0</v>
      </c>
      <c r="AD89" s="272">
        <v>0</v>
      </c>
      <c r="AE89" s="272">
        <v>0</v>
      </c>
      <c r="AF89" s="272">
        <v>0</v>
      </c>
      <c r="AG89" s="170">
        <f t="shared" si="21"/>
        <v>0</v>
      </c>
      <c r="AI89" s="279">
        <f t="shared" si="14"/>
        <v>0</v>
      </c>
      <c r="AJ89" s="279">
        <f t="shared" si="15"/>
        <v>0</v>
      </c>
      <c r="AK89" s="279">
        <f t="shared" si="16"/>
        <v>0</v>
      </c>
      <c r="AL89" s="279">
        <f t="shared" si="12"/>
        <v>0</v>
      </c>
      <c r="AM89" s="279">
        <f t="shared" si="12"/>
        <v>0</v>
      </c>
      <c r="AN89" s="279">
        <f t="shared" si="12"/>
        <v>0</v>
      </c>
      <c r="AO89" s="279">
        <f t="shared" si="12"/>
        <v>0</v>
      </c>
      <c r="AP89" s="279">
        <f t="shared" si="12"/>
        <v>0</v>
      </c>
      <c r="AQ89" s="279">
        <f t="shared" si="12"/>
        <v>0</v>
      </c>
      <c r="AR89" s="279">
        <f t="shared" si="12"/>
        <v>0</v>
      </c>
      <c r="AS89" s="279">
        <f t="shared" si="12"/>
        <v>0</v>
      </c>
      <c r="AT89" s="279">
        <f t="shared" si="12"/>
        <v>0</v>
      </c>
      <c r="AU89" s="280">
        <f t="shared" si="22"/>
        <v>0</v>
      </c>
      <c r="AV89" s="280">
        <f t="shared" si="23"/>
        <v>0</v>
      </c>
      <c r="AW89" s="280">
        <f t="shared" si="23"/>
        <v>0</v>
      </c>
      <c r="AX89" s="280">
        <f t="shared" si="23"/>
        <v>0</v>
      </c>
      <c r="AY89" s="280">
        <f t="shared" si="23"/>
        <v>0</v>
      </c>
      <c r="AZ89" s="280">
        <f t="shared" si="17"/>
        <v>0</v>
      </c>
      <c r="BA89" s="280">
        <f t="shared" si="18"/>
        <v>0</v>
      </c>
      <c r="BB89" s="280">
        <f t="shared" si="19"/>
        <v>0</v>
      </c>
      <c r="BC89" s="280">
        <f t="shared" si="13"/>
        <v>0</v>
      </c>
      <c r="BD89" s="280">
        <f t="shared" si="13"/>
        <v>0</v>
      </c>
      <c r="BE89" s="280">
        <f t="shared" si="13"/>
        <v>0</v>
      </c>
      <c r="BF89" s="280">
        <f t="shared" si="13"/>
        <v>0</v>
      </c>
      <c r="BG89" s="280">
        <f t="shared" si="13"/>
        <v>0</v>
      </c>
      <c r="BH89" s="280">
        <f t="shared" si="13"/>
        <v>0</v>
      </c>
      <c r="BI89" s="280">
        <f t="shared" si="13"/>
        <v>0</v>
      </c>
      <c r="BJ89" s="280">
        <f t="shared" si="13"/>
        <v>0</v>
      </c>
      <c r="BK89" s="280">
        <f t="shared" si="13"/>
        <v>0</v>
      </c>
      <c r="BL89" s="279">
        <f t="shared" si="24"/>
        <v>0</v>
      </c>
      <c r="BN89" s="279">
        <f>BL89</f>
        <v>0</v>
      </c>
    </row>
    <row r="90" spans="1:66" x14ac:dyDescent="0.25">
      <c r="A90" s="268" t="s">
        <v>580</v>
      </c>
      <c r="B90" s="175">
        <v>0</v>
      </c>
      <c r="C90" s="451">
        <v>4.0000000000000002E-4</v>
      </c>
      <c r="D90" s="272">
        <v>39480.550000000003</v>
      </c>
      <c r="E90" s="272">
        <v>39480.550000000003</v>
      </c>
      <c r="F90" s="272">
        <v>39480.550000000003</v>
      </c>
      <c r="G90" s="272">
        <v>39480.550000000003</v>
      </c>
      <c r="H90" s="272">
        <v>39480.550000000003</v>
      </c>
      <c r="I90" s="272">
        <v>39480.550000000003</v>
      </c>
      <c r="J90" s="272">
        <v>39480.550000000003</v>
      </c>
      <c r="K90" s="272">
        <v>39480.550000000003</v>
      </c>
      <c r="L90" s="272">
        <v>39480.550000000003</v>
      </c>
      <c r="M90" s="272">
        <v>39480.550000000003</v>
      </c>
      <c r="N90" s="272">
        <v>39480.550000000003</v>
      </c>
      <c r="O90" s="272">
        <v>39480.550000000003</v>
      </c>
      <c r="P90" s="272">
        <f t="shared" si="20"/>
        <v>473766.59999999992</v>
      </c>
      <c r="Q90" s="272">
        <v>39480.550000000003</v>
      </c>
      <c r="R90" s="272">
        <v>39480.550000000003</v>
      </c>
      <c r="S90" s="272">
        <v>39480.550000000003</v>
      </c>
      <c r="T90" s="272">
        <v>39480.550000000003</v>
      </c>
      <c r="U90" s="272">
        <v>39480.550000000003</v>
      </c>
      <c r="V90" s="272">
        <v>39480.550000000003</v>
      </c>
      <c r="W90" s="272">
        <v>39480.550000000003</v>
      </c>
      <c r="X90" s="272">
        <v>39480.550000000003</v>
      </c>
      <c r="Y90" s="272">
        <v>39480.550000000003</v>
      </c>
      <c r="Z90" s="272">
        <v>39480.550000000003</v>
      </c>
      <c r="AA90" s="272">
        <v>39480.550000000003</v>
      </c>
      <c r="AB90" s="272">
        <v>39480.550000000003</v>
      </c>
      <c r="AC90" s="272">
        <v>39480.550000000003</v>
      </c>
      <c r="AD90" s="272">
        <v>39480.550000000003</v>
      </c>
      <c r="AE90" s="272">
        <v>39480.550000000003</v>
      </c>
      <c r="AF90" s="272">
        <v>39480.550000000003</v>
      </c>
      <c r="AG90" s="170">
        <f t="shared" si="21"/>
        <v>473766.59999999992</v>
      </c>
      <c r="AI90" s="279">
        <f t="shared" si="14"/>
        <v>0</v>
      </c>
      <c r="AJ90" s="279">
        <f t="shared" si="15"/>
        <v>0</v>
      </c>
      <c r="AK90" s="279">
        <f t="shared" si="16"/>
        <v>0</v>
      </c>
      <c r="AL90" s="279">
        <f t="shared" si="12"/>
        <v>0</v>
      </c>
      <c r="AM90" s="279">
        <f t="shared" si="12"/>
        <v>0</v>
      </c>
      <c r="AN90" s="279">
        <f t="shared" si="12"/>
        <v>0</v>
      </c>
      <c r="AO90" s="279">
        <f t="shared" ref="AO90:AT114" si="26">ROUND(J90*$B90/12,2)</f>
        <v>0</v>
      </c>
      <c r="AP90" s="279">
        <f t="shared" si="26"/>
        <v>0</v>
      </c>
      <c r="AQ90" s="279">
        <f t="shared" si="26"/>
        <v>0</v>
      </c>
      <c r="AR90" s="279">
        <f t="shared" si="26"/>
        <v>0</v>
      </c>
      <c r="AS90" s="279">
        <f t="shared" si="26"/>
        <v>0</v>
      </c>
      <c r="AT90" s="279">
        <f t="shared" si="26"/>
        <v>0</v>
      </c>
      <c r="AU90" s="280">
        <f t="shared" si="22"/>
        <v>0</v>
      </c>
      <c r="AV90" s="280">
        <f t="shared" si="23"/>
        <v>0</v>
      </c>
      <c r="AW90" s="280">
        <f t="shared" si="23"/>
        <v>0</v>
      </c>
      <c r="AX90" s="280">
        <f t="shared" si="23"/>
        <v>0</v>
      </c>
      <c r="AY90" s="280">
        <f t="shared" si="23"/>
        <v>0</v>
      </c>
      <c r="AZ90" s="280">
        <f t="shared" si="17"/>
        <v>1.32</v>
      </c>
      <c r="BA90" s="280">
        <f t="shared" si="18"/>
        <v>1.32</v>
      </c>
      <c r="BB90" s="280">
        <f t="shared" si="19"/>
        <v>1.32</v>
      </c>
      <c r="BC90" s="280">
        <f t="shared" si="13"/>
        <v>1.32</v>
      </c>
      <c r="BD90" s="280">
        <f t="shared" si="13"/>
        <v>1.32</v>
      </c>
      <c r="BE90" s="280">
        <f t="shared" si="13"/>
        <v>1.32</v>
      </c>
      <c r="BF90" s="280">
        <f t="shared" ref="BF90:BK105" si="27">ROUND(AA90*$C90/12,2)</f>
        <v>1.32</v>
      </c>
      <c r="BG90" s="280">
        <f t="shared" si="27"/>
        <v>1.32</v>
      </c>
      <c r="BH90" s="280">
        <f t="shared" si="27"/>
        <v>1.32</v>
      </c>
      <c r="BI90" s="280">
        <f t="shared" si="27"/>
        <v>1.32</v>
      </c>
      <c r="BJ90" s="280">
        <f t="shared" si="27"/>
        <v>1.32</v>
      </c>
      <c r="BK90" s="280">
        <f t="shared" si="27"/>
        <v>1.32</v>
      </c>
      <c r="BL90" s="279">
        <f t="shared" si="24"/>
        <v>15.840000000000002</v>
      </c>
    </row>
    <row r="91" spans="1:66" x14ac:dyDescent="0.25">
      <c r="A91" s="268" t="s">
        <v>199</v>
      </c>
      <c r="B91" s="175">
        <v>4.1700000000000001E-2</v>
      </c>
      <c r="C91" s="294">
        <v>3.1699999999999999E-2</v>
      </c>
      <c r="D91" s="272">
        <v>139656667.53</v>
      </c>
      <c r="E91" s="272">
        <v>139600799.19999999</v>
      </c>
      <c r="F91" s="272">
        <v>139612034.52000001</v>
      </c>
      <c r="G91" s="272">
        <v>139812092.52000001</v>
      </c>
      <c r="H91" s="272">
        <v>139896912.22</v>
      </c>
      <c r="I91" s="272">
        <v>139929309.5</v>
      </c>
      <c r="J91" s="272">
        <v>139929309.5</v>
      </c>
      <c r="K91" s="272">
        <v>139929309.5</v>
      </c>
      <c r="L91" s="272">
        <v>139929309.5</v>
      </c>
      <c r="M91" s="272">
        <v>139929309.5</v>
      </c>
      <c r="N91" s="272">
        <v>139929309.5</v>
      </c>
      <c r="O91" s="272">
        <v>139929309.5</v>
      </c>
      <c r="P91" s="272">
        <f t="shared" si="20"/>
        <v>1678083672.49</v>
      </c>
      <c r="Q91" s="272">
        <v>139929309.5</v>
      </c>
      <c r="R91" s="272">
        <v>140007138.23500001</v>
      </c>
      <c r="S91" s="272">
        <v>140084966.97</v>
      </c>
      <c r="T91" s="272">
        <v>140084966.97</v>
      </c>
      <c r="U91" s="272">
        <v>140084966.97</v>
      </c>
      <c r="V91" s="272">
        <v>140084966.97</v>
      </c>
      <c r="W91" s="272">
        <v>140084966.97</v>
      </c>
      <c r="X91" s="272">
        <v>140084966.97</v>
      </c>
      <c r="Y91" s="272">
        <v>140084966.97</v>
      </c>
      <c r="Z91" s="272">
        <v>140084966.97</v>
      </c>
      <c r="AA91" s="272">
        <v>140084966.97</v>
      </c>
      <c r="AB91" s="272">
        <v>140084966.97</v>
      </c>
      <c r="AC91" s="272">
        <v>140084966.97</v>
      </c>
      <c r="AD91" s="272">
        <v>140084966.97</v>
      </c>
      <c r="AE91" s="272">
        <v>140084966.97</v>
      </c>
      <c r="AF91" s="272">
        <v>140084966.97</v>
      </c>
      <c r="AG91" s="170">
        <f t="shared" si="21"/>
        <v>1681019603.6400001</v>
      </c>
      <c r="AI91" s="279">
        <f t="shared" si="14"/>
        <v>485306.92</v>
      </c>
      <c r="AJ91" s="279">
        <f t="shared" si="15"/>
        <v>485112.78</v>
      </c>
      <c r="AK91" s="279">
        <f t="shared" si="16"/>
        <v>485151.82</v>
      </c>
      <c r="AL91" s="279">
        <f t="shared" ref="AL91:AL116" si="28">ROUND(G91*$B91/12,2)</f>
        <v>485847.02</v>
      </c>
      <c r="AM91" s="279">
        <f t="shared" ref="AM91:AM116" si="29">ROUND(H91*$B91/12,2)</f>
        <v>486141.77</v>
      </c>
      <c r="AN91" s="279">
        <f t="shared" ref="AN91:AN116" si="30">ROUND(I91*$B91/12,2)</f>
        <v>486254.35</v>
      </c>
      <c r="AO91" s="279">
        <f t="shared" si="26"/>
        <v>486254.35</v>
      </c>
      <c r="AP91" s="279">
        <f t="shared" si="26"/>
        <v>486254.35</v>
      </c>
      <c r="AQ91" s="279">
        <f t="shared" si="26"/>
        <v>486254.35</v>
      </c>
      <c r="AR91" s="279">
        <f t="shared" si="26"/>
        <v>486254.35</v>
      </c>
      <c r="AS91" s="279">
        <f t="shared" si="26"/>
        <v>486254.35</v>
      </c>
      <c r="AT91" s="279">
        <f t="shared" si="26"/>
        <v>486254.35</v>
      </c>
      <c r="AU91" s="280">
        <f t="shared" si="22"/>
        <v>5831340.7599999988</v>
      </c>
      <c r="AV91" s="280">
        <f t="shared" si="23"/>
        <v>486254.35</v>
      </c>
      <c r="AW91" s="280">
        <f t="shared" si="23"/>
        <v>486524.81</v>
      </c>
      <c r="AX91" s="280">
        <f t="shared" si="23"/>
        <v>486795.26</v>
      </c>
      <c r="AY91" s="280">
        <f t="shared" si="23"/>
        <v>486795.26</v>
      </c>
      <c r="AZ91" s="280">
        <f t="shared" si="17"/>
        <v>370057.79</v>
      </c>
      <c r="BA91" s="280">
        <f t="shared" si="18"/>
        <v>370057.79</v>
      </c>
      <c r="BB91" s="280">
        <f t="shared" si="19"/>
        <v>370057.79</v>
      </c>
      <c r="BC91" s="280">
        <f t="shared" ref="BC91:BC112" si="31">ROUND(X91*$C91/12,2)</f>
        <v>370057.79</v>
      </c>
      <c r="BD91" s="280">
        <f t="shared" ref="BD91:BD112" si="32">ROUND(Y91*$C91/12,2)</f>
        <v>370057.79</v>
      </c>
      <c r="BE91" s="280">
        <f t="shared" ref="BE91:BE112" si="33">ROUND(Z91*$C91/12,2)</f>
        <v>370057.79</v>
      </c>
      <c r="BF91" s="280">
        <f t="shared" si="27"/>
        <v>370057.79</v>
      </c>
      <c r="BG91" s="280">
        <f t="shared" si="27"/>
        <v>370057.79</v>
      </c>
      <c r="BH91" s="280">
        <f t="shared" si="27"/>
        <v>370057.79</v>
      </c>
      <c r="BI91" s="280">
        <f t="shared" si="27"/>
        <v>370057.79</v>
      </c>
      <c r="BJ91" s="280">
        <f t="shared" si="27"/>
        <v>370057.79</v>
      </c>
      <c r="BK91" s="280">
        <f t="shared" si="27"/>
        <v>370057.79</v>
      </c>
      <c r="BL91" s="279">
        <f t="shared" si="24"/>
        <v>4440693.4799999995</v>
      </c>
    </row>
    <row r="92" spans="1:66" x14ac:dyDescent="0.25">
      <c r="A92" s="268" t="s">
        <v>581</v>
      </c>
      <c r="B92" s="175">
        <v>0</v>
      </c>
      <c r="C92" s="294">
        <v>3.1699999999999999E-2</v>
      </c>
      <c r="D92" s="272">
        <v>0</v>
      </c>
      <c r="E92" s="272">
        <v>0</v>
      </c>
      <c r="F92" s="272">
        <v>0</v>
      </c>
      <c r="G92" s="272">
        <v>0</v>
      </c>
      <c r="H92" s="272">
        <v>0</v>
      </c>
      <c r="I92" s="272">
        <v>0</v>
      </c>
      <c r="J92" s="272">
        <v>0</v>
      </c>
      <c r="K92" s="272">
        <v>0</v>
      </c>
      <c r="L92" s="272">
        <v>0</v>
      </c>
      <c r="M92" s="272">
        <v>0</v>
      </c>
      <c r="N92" s="272">
        <v>0</v>
      </c>
      <c r="O92" s="272">
        <v>0</v>
      </c>
      <c r="P92" s="272">
        <f t="shared" si="20"/>
        <v>0</v>
      </c>
      <c r="Q92" s="272">
        <v>0</v>
      </c>
      <c r="R92" s="272">
        <v>0</v>
      </c>
      <c r="S92" s="272">
        <v>0</v>
      </c>
      <c r="T92" s="272">
        <v>0</v>
      </c>
      <c r="U92" s="272">
        <v>0</v>
      </c>
      <c r="V92" s="272">
        <v>0</v>
      </c>
      <c r="W92" s="272">
        <v>0</v>
      </c>
      <c r="X92" s="272">
        <v>0</v>
      </c>
      <c r="Y92" s="272">
        <v>0</v>
      </c>
      <c r="Z92" s="272">
        <v>0</v>
      </c>
      <c r="AA92" s="272">
        <v>0</v>
      </c>
      <c r="AB92" s="272">
        <v>0</v>
      </c>
      <c r="AC92" s="272">
        <v>0</v>
      </c>
      <c r="AD92" s="272">
        <v>0</v>
      </c>
      <c r="AE92" s="272">
        <v>0</v>
      </c>
      <c r="AF92" s="272">
        <v>0</v>
      </c>
      <c r="AG92" s="170">
        <f t="shared" si="21"/>
        <v>0</v>
      </c>
      <c r="AI92" s="279">
        <f t="shared" si="14"/>
        <v>0</v>
      </c>
      <c r="AJ92" s="279">
        <f t="shared" si="15"/>
        <v>0</v>
      </c>
      <c r="AK92" s="279">
        <f t="shared" si="16"/>
        <v>0</v>
      </c>
      <c r="AL92" s="279">
        <f t="shared" si="28"/>
        <v>0</v>
      </c>
      <c r="AM92" s="279">
        <f t="shared" si="29"/>
        <v>0</v>
      </c>
      <c r="AN92" s="279">
        <f t="shared" si="30"/>
        <v>0</v>
      </c>
      <c r="AO92" s="279">
        <f t="shared" si="26"/>
        <v>0</v>
      </c>
      <c r="AP92" s="279">
        <f t="shared" si="26"/>
        <v>0</v>
      </c>
      <c r="AQ92" s="279">
        <f t="shared" si="26"/>
        <v>0</v>
      </c>
      <c r="AR92" s="279">
        <f t="shared" si="26"/>
        <v>0</v>
      </c>
      <c r="AS92" s="279">
        <f t="shared" si="26"/>
        <v>0</v>
      </c>
      <c r="AT92" s="279">
        <f t="shared" si="26"/>
        <v>0</v>
      </c>
      <c r="AU92" s="280">
        <f t="shared" si="22"/>
        <v>0</v>
      </c>
      <c r="AV92" s="280">
        <f t="shared" si="23"/>
        <v>0</v>
      </c>
      <c r="AW92" s="280">
        <f t="shared" si="23"/>
        <v>0</v>
      </c>
      <c r="AX92" s="280">
        <f t="shared" si="23"/>
        <v>0</v>
      </c>
      <c r="AY92" s="280">
        <f t="shared" si="23"/>
        <v>0</v>
      </c>
      <c r="AZ92" s="280">
        <f t="shared" si="17"/>
        <v>0</v>
      </c>
      <c r="BA92" s="280">
        <f t="shared" si="18"/>
        <v>0</v>
      </c>
      <c r="BB92" s="280">
        <f t="shared" si="19"/>
        <v>0</v>
      </c>
      <c r="BC92" s="280">
        <f t="shared" si="31"/>
        <v>0</v>
      </c>
      <c r="BD92" s="280">
        <f t="shared" si="32"/>
        <v>0</v>
      </c>
      <c r="BE92" s="280">
        <f t="shared" si="33"/>
        <v>0</v>
      </c>
      <c r="BF92" s="280">
        <f t="shared" si="27"/>
        <v>0</v>
      </c>
      <c r="BG92" s="280">
        <f t="shared" si="27"/>
        <v>0</v>
      </c>
      <c r="BH92" s="280">
        <f t="shared" si="27"/>
        <v>0</v>
      </c>
      <c r="BI92" s="280">
        <f t="shared" si="27"/>
        <v>0</v>
      </c>
      <c r="BJ92" s="280">
        <f t="shared" si="27"/>
        <v>0</v>
      </c>
      <c r="BK92" s="280">
        <f t="shared" si="27"/>
        <v>0</v>
      </c>
      <c r="BL92" s="279">
        <f t="shared" si="24"/>
        <v>0</v>
      </c>
      <c r="BN92" s="279">
        <f>BL92</f>
        <v>0</v>
      </c>
    </row>
    <row r="93" spans="1:66" x14ac:dyDescent="0.25">
      <c r="A93" s="268" t="s">
        <v>200</v>
      </c>
      <c r="B93" s="175">
        <v>4.1700000000000001E-2</v>
      </c>
      <c r="C93" s="294">
        <v>3.1699999999999999E-2</v>
      </c>
      <c r="D93" s="272">
        <v>1047185.25</v>
      </c>
      <c r="E93" s="272">
        <v>1047185.25</v>
      </c>
      <c r="F93" s="272">
        <v>1047185.25</v>
      </c>
      <c r="G93" s="272">
        <v>1047185.25</v>
      </c>
      <c r="H93" s="272">
        <v>1047185.25</v>
      </c>
      <c r="I93" s="272">
        <v>1047185.25</v>
      </c>
      <c r="J93" s="272">
        <v>1080022.4850000001</v>
      </c>
      <c r="K93" s="272">
        <v>1112859.72</v>
      </c>
      <c r="L93" s="272">
        <v>1112859.72</v>
      </c>
      <c r="M93" s="272">
        <v>1112859.72</v>
      </c>
      <c r="N93" s="272">
        <v>1112859.72</v>
      </c>
      <c r="O93" s="272">
        <v>1112859.72</v>
      </c>
      <c r="P93" s="272">
        <f t="shared" si="20"/>
        <v>12927432.585000003</v>
      </c>
      <c r="Q93" s="272">
        <v>1112859.72</v>
      </c>
      <c r="R93" s="272">
        <v>1112859.72</v>
      </c>
      <c r="S93" s="272">
        <v>1112859.72</v>
      </c>
      <c r="T93" s="272">
        <v>1112859.72</v>
      </c>
      <c r="U93" s="272">
        <v>1112859.72</v>
      </c>
      <c r="V93" s="272">
        <v>1112859.72</v>
      </c>
      <c r="W93" s="272">
        <v>1112859.72</v>
      </c>
      <c r="X93" s="272">
        <v>1112859.72</v>
      </c>
      <c r="Y93" s="272">
        <v>1112859.72</v>
      </c>
      <c r="Z93" s="272">
        <v>1112859.72</v>
      </c>
      <c r="AA93" s="272">
        <v>1112859.72</v>
      </c>
      <c r="AB93" s="272">
        <v>1112859.72</v>
      </c>
      <c r="AC93" s="272">
        <v>1112859.72</v>
      </c>
      <c r="AD93" s="272">
        <v>1112859.72</v>
      </c>
      <c r="AE93" s="272">
        <v>1112859.72</v>
      </c>
      <c r="AF93" s="272">
        <v>1112859.72</v>
      </c>
      <c r="AG93" s="170">
        <f t="shared" si="21"/>
        <v>13354316.640000002</v>
      </c>
      <c r="AI93" s="279">
        <f t="shared" si="14"/>
        <v>3638.97</v>
      </c>
      <c r="AJ93" s="279">
        <f t="shared" si="15"/>
        <v>3638.97</v>
      </c>
      <c r="AK93" s="279">
        <f t="shared" si="16"/>
        <v>3638.97</v>
      </c>
      <c r="AL93" s="279">
        <f t="shared" si="28"/>
        <v>3638.97</v>
      </c>
      <c r="AM93" s="279">
        <f t="shared" si="29"/>
        <v>3638.97</v>
      </c>
      <c r="AN93" s="279">
        <f t="shared" si="30"/>
        <v>3638.97</v>
      </c>
      <c r="AO93" s="279">
        <f t="shared" si="26"/>
        <v>3753.08</v>
      </c>
      <c r="AP93" s="279">
        <f t="shared" si="26"/>
        <v>3867.19</v>
      </c>
      <c r="AQ93" s="279">
        <f t="shared" si="26"/>
        <v>3867.19</v>
      </c>
      <c r="AR93" s="279">
        <f t="shared" si="26"/>
        <v>3867.19</v>
      </c>
      <c r="AS93" s="279">
        <f t="shared" si="26"/>
        <v>3867.19</v>
      </c>
      <c r="AT93" s="279">
        <f t="shared" si="26"/>
        <v>3867.19</v>
      </c>
      <c r="AU93" s="280">
        <f t="shared" si="22"/>
        <v>44922.850000000006</v>
      </c>
      <c r="AV93" s="280">
        <f t="shared" si="23"/>
        <v>3867.19</v>
      </c>
      <c r="AW93" s="280">
        <f t="shared" si="23"/>
        <v>3867.19</v>
      </c>
      <c r="AX93" s="280">
        <f t="shared" si="23"/>
        <v>3867.19</v>
      </c>
      <c r="AY93" s="280">
        <f t="shared" si="23"/>
        <v>3867.19</v>
      </c>
      <c r="AZ93" s="280">
        <f t="shared" si="17"/>
        <v>2939.8</v>
      </c>
      <c r="BA93" s="280">
        <f t="shared" si="18"/>
        <v>2939.8</v>
      </c>
      <c r="BB93" s="280">
        <f t="shared" si="19"/>
        <v>2939.8</v>
      </c>
      <c r="BC93" s="280">
        <f t="shared" si="31"/>
        <v>2939.8</v>
      </c>
      <c r="BD93" s="280">
        <f t="shared" si="32"/>
        <v>2939.8</v>
      </c>
      <c r="BE93" s="280">
        <f t="shared" si="33"/>
        <v>2939.8</v>
      </c>
      <c r="BF93" s="280">
        <f t="shared" si="27"/>
        <v>2939.8</v>
      </c>
      <c r="BG93" s="280">
        <f t="shared" si="27"/>
        <v>2939.8</v>
      </c>
      <c r="BH93" s="280">
        <f t="shared" si="27"/>
        <v>2939.8</v>
      </c>
      <c r="BI93" s="280">
        <f t="shared" si="27"/>
        <v>2939.8</v>
      </c>
      <c r="BJ93" s="280">
        <f t="shared" si="27"/>
        <v>2939.8</v>
      </c>
      <c r="BK93" s="280">
        <f t="shared" si="27"/>
        <v>2939.8</v>
      </c>
      <c r="BL93" s="279">
        <f t="shared" si="24"/>
        <v>35277.599999999999</v>
      </c>
      <c r="BN93" s="279">
        <f>BL93</f>
        <v>35277.599999999999</v>
      </c>
    </row>
    <row r="94" spans="1:66" x14ac:dyDescent="0.25">
      <c r="A94" s="268" t="s">
        <v>201</v>
      </c>
      <c r="B94" s="175">
        <v>1.6500000000000001E-2</v>
      </c>
      <c r="C94" s="294">
        <v>3.39E-2</v>
      </c>
      <c r="D94" s="272">
        <v>132888809.72</v>
      </c>
      <c r="E94" s="272">
        <v>132874474.22</v>
      </c>
      <c r="F94" s="272">
        <v>132910419.56</v>
      </c>
      <c r="G94" s="272">
        <v>132979732.84</v>
      </c>
      <c r="H94" s="272">
        <v>133316626.01000001</v>
      </c>
      <c r="I94" s="272">
        <v>133619654.79000001</v>
      </c>
      <c r="J94" s="272">
        <v>133619158.34999999</v>
      </c>
      <c r="K94" s="272">
        <v>133619158.34999999</v>
      </c>
      <c r="L94" s="272">
        <v>133786202.85499999</v>
      </c>
      <c r="M94" s="272">
        <v>134035434.37</v>
      </c>
      <c r="N94" s="272">
        <v>134263498.26999998</v>
      </c>
      <c r="O94" s="272">
        <v>134513270.94499999</v>
      </c>
      <c r="P94" s="272">
        <f t="shared" si="20"/>
        <v>1602426440.28</v>
      </c>
      <c r="Q94" s="272">
        <v>134609655.30499998</v>
      </c>
      <c r="R94" s="272">
        <v>133951749.72499999</v>
      </c>
      <c r="S94" s="272">
        <v>133357461.245</v>
      </c>
      <c r="T94" s="272">
        <v>133403405.55500002</v>
      </c>
      <c r="U94" s="272">
        <v>133291213.23500001</v>
      </c>
      <c r="V94" s="272">
        <v>133180155.81000002</v>
      </c>
      <c r="W94" s="272">
        <v>133700511.06500003</v>
      </c>
      <c r="X94" s="272">
        <v>134098800.63000001</v>
      </c>
      <c r="Y94" s="272">
        <v>133945778.31500003</v>
      </c>
      <c r="Z94" s="272">
        <v>133918096.93500005</v>
      </c>
      <c r="AA94" s="272">
        <v>135546395.95000005</v>
      </c>
      <c r="AB94" s="272">
        <v>136725325.55500001</v>
      </c>
      <c r="AC94" s="272">
        <v>136262693.49500003</v>
      </c>
      <c r="AD94" s="272">
        <v>135604787.91500005</v>
      </c>
      <c r="AE94" s="272">
        <v>134897995.41500008</v>
      </c>
      <c r="AF94" s="272">
        <v>134831435.70500007</v>
      </c>
      <c r="AG94" s="170">
        <f t="shared" si="21"/>
        <v>1616003190.0250003</v>
      </c>
      <c r="AI94" s="279">
        <f t="shared" si="14"/>
        <v>182722.11</v>
      </c>
      <c r="AJ94" s="279">
        <f t="shared" si="15"/>
        <v>182702.4</v>
      </c>
      <c r="AK94" s="279">
        <f t="shared" si="16"/>
        <v>182751.83</v>
      </c>
      <c r="AL94" s="279">
        <f t="shared" si="28"/>
        <v>182847.13</v>
      </c>
      <c r="AM94" s="279">
        <f t="shared" si="29"/>
        <v>183310.36</v>
      </c>
      <c r="AN94" s="279">
        <f t="shared" si="30"/>
        <v>183727.03</v>
      </c>
      <c r="AO94" s="279">
        <f t="shared" si="26"/>
        <v>183726.34</v>
      </c>
      <c r="AP94" s="279">
        <f t="shared" si="26"/>
        <v>183726.34</v>
      </c>
      <c r="AQ94" s="279">
        <f t="shared" si="26"/>
        <v>183956.03</v>
      </c>
      <c r="AR94" s="279">
        <f t="shared" si="26"/>
        <v>184298.72</v>
      </c>
      <c r="AS94" s="279">
        <f t="shared" si="26"/>
        <v>184612.31</v>
      </c>
      <c r="AT94" s="279">
        <f t="shared" si="26"/>
        <v>184955.75</v>
      </c>
      <c r="AU94" s="280">
        <f t="shared" si="22"/>
        <v>2203336.35</v>
      </c>
      <c r="AV94" s="280">
        <f t="shared" si="23"/>
        <v>185088.28</v>
      </c>
      <c r="AW94" s="280">
        <f t="shared" si="23"/>
        <v>184183.66</v>
      </c>
      <c r="AX94" s="280">
        <f t="shared" si="23"/>
        <v>183366.51</v>
      </c>
      <c r="AY94" s="280">
        <f t="shared" si="23"/>
        <v>183429.68</v>
      </c>
      <c r="AZ94" s="280">
        <f t="shared" si="17"/>
        <v>376547.68</v>
      </c>
      <c r="BA94" s="280">
        <f t="shared" si="18"/>
        <v>376233.94</v>
      </c>
      <c r="BB94" s="280">
        <f t="shared" si="19"/>
        <v>377703.94</v>
      </c>
      <c r="BC94" s="280">
        <f t="shared" si="31"/>
        <v>378829.11</v>
      </c>
      <c r="BD94" s="280">
        <f t="shared" si="32"/>
        <v>378396.82</v>
      </c>
      <c r="BE94" s="280">
        <f t="shared" si="33"/>
        <v>378318.62</v>
      </c>
      <c r="BF94" s="280">
        <f t="shared" si="27"/>
        <v>382918.57</v>
      </c>
      <c r="BG94" s="280">
        <f t="shared" si="27"/>
        <v>386249.04</v>
      </c>
      <c r="BH94" s="280">
        <f t="shared" si="27"/>
        <v>384942.11</v>
      </c>
      <c r="BI94" s="280">
        <f t="shared" si="27"/>
        <v>383083.53</v>
      </c>
      <c r="BJ94" s="280">
        <f t="shared" si="27"/>
        <v>381086.84</v>
      </c>
      <c r="BK94" s="280">
        <f t="shared" si="27"/>
        <v>380898.81</v>
      </c>
      <c r="BL94" s="279">
        <f t="shared" si="24"/>
        <v>4565209.0099999988</v>
      </c>
    </row>
    <row r="95" spans="1:66" x14ac:dyDescent="0.25">
      <c r="A95" s="268" t="s">
        <v>582</v>
      </c>
      <c r="B95" s="175">
        <v>0</v>
      </c>
      <c r="C95" s="294">
        <v>3.39E-2</v>
      </c>
      <c r="D95" s="272">
        <v>0</v>
      </c>
      <c r="E95" s="272">
        <v>0</v>
      </c>
      <c r="F95" s="272">
        <v>0</v>
      </c>
      <c r="G95" s="272">
        <v>0</v>
      </c>
      <c r="H95" s="272">
        <v>0</v>
      </c>
      <c r="I95" s="272">
        <v>0</v>
      </c>
      <c r="J95" s="272">
        <v>0</v>
      </c>
      <c r="K95" s="272">
        <v>0</v>
      </c>
      <c r="L95" s="272">
        <v>0</v>
      </c>
      <c r="M95" s="272">
        <v>0</v>
      </c>
      <c r="N95" s="272">
        <v>0</v>
      </c>
      <c r="O95" s="272">
        <v>0</v>
      </c>
      <c r="P95" s="272">
        <f t="shared" si="20"/>
        <v>0</v>
      </c>
      <c r="Q95" s="272">
        <v>0</v>
      </c>
      <c r="R95" s="272">
        <v>0</v>
      </c>
      <c r="S95" s="272">
        <v>0</v>
      </c>
      <c r="T95" s="272">
        <v>0</v>
      </c>
      <c r="U95" s="272">
        <v>0</v>
      </c>
      <c r="V95" s="272">
        <v>0</v>
      </c>
      <c r="W95" s="272">
        <v>0</v>
      </c>
      <c r="X95" s="272">
        <v>0</v>
      </c>
      <c r="Y95" s="272">
        <v>0</v>
      </c>
      <c r="Z95" s="272">
        <v>0</v>
      </c>
      <c r="AA95" s="272">
        <v>0</v>
      </c>
      <c r="AB95" s="272">
        <v>0</v>
      </c>
      <c r="AC95" s="272">
        <v>0</v>
      </c>
      <c r="AD95" s="272">
        <v>0</v>
      </c>
      <c r="AE95" s="272">
        <v>0</v>
      </c>
      <c r="AF95" s="272">
        <v>0</v>
      </c>
      <c r="AG95" s="170">
        <f t="shared" si="21"/>
        <v>0</v>
      </c>
      <c r="AI95" s="279">
        <f t="shared" ref="AI95:AI117" si="34">ROUND(D95*$B95/12,2)</f>
        <v>0</v>
      </c>
      <c r="AJ95" s="279">
        <f t="shared" ref="AJ95:AJ117" si="35">ROUND(E95*$B95/12,2)</f>
        <v>0</v>
      </c>
      <c r="AK95" s="279">
        <f t="shared" ref="AK95:AK117" si="36">ROUND(F95*$B95/12,2)</f>
        <v>0</v>
      </c>
      <c r="AL95" s="279">
        <f t="shared" si="28"/>
        <v>0</v>
      </c>
      <c r="AM95" s="279">
        <f t="shared" si="29"/>
        <v>0</v>
      </c>
      <c r="AN95" s="279">
        <f t="shared" si="30"/>
        <v>0</v>
      </c>
      <c r="AO95" s="279">
        <f t="shared" si="26"/>
        <v>0</v>
      </c>
      <c r="AP95" s="279">
        <f t="shared" si="26"/>
        <v>0</v>
      </c>
      <c r="AQ95" s="279">
        <f t="shared" si="26"/>
        <v>0</v>
      </c>
      <c r="AR95" s="279">
        <f t="shared" si="26"/>
        <v>0</v>
      </c>
      <c r="AS95" s="279">
        <f t="shared" si="26"/>
        <v>0</v>
      </c>
      <c r="AT95" s="279">
        <f t="shared" si="26"/>
        <v>0</v>
      </c>
      <c r="AU95" s="280">
        <f t="shared" si="22"/>
        <v>0</v>
      </c>
      <c r="AV95" s="280">
        <f t="shared" ref="AV95:AY110" si="37">ROUND(Q95*$B95/12,2)</f>
        <v>0</v>
      </c>
      <c r="AW95" s="280">
        <f t="shared" si="37"/>
        <v>0</v>
      </c>
      <c r="AX95" s="280">
        <f t="shared" si="37"/>
        <v>0</v>
      </c>
      <c r="AY95" s="280">
        <f t="shared" si="37"/>
        <v>0</v>
      </c>
      <c r="AZ95" s="280">
        <f t="shared" ref="AZ95:AZ112" si="38">ROUND(U95*$C95/12,2)</f>
        <v>0</v>
      </c>
      <c r="BA95" s="280">
        <f t="shared" ref="BA95:BA112" si="39">ROUND(V95*$C95/12,2)</f>
        <v>0</v>
      </c>
      <c r="BB95" s="280">
        <f t="shared" ref="BB95:BB112" si="40">ROUND(W95*$C95/12,2)</f>
        <v>0</v>
      </c>
      <c r="BC95" s="280">
        <f t="shared" si="31"/>
        <v>0</v>
      </c>
      <c r="BD95" s="280">
        <f t="shared" si="32"/>
        <v>0</v>
      </c>
      <c r="BE95" s="280">
        <f t="shared" si="33"/>
        <v>0</v>
      </c>
      <c r="BF95" s="280">
        <f t="shared" si="27"/>
        <v>0</v>
      </c>
      <c r="BG95" s="280">
        <f t="shared" si="27"/>
        <v>0</v>
      </c>
      <c r="BH95" s="280">
        <f t="shared" si="27"/>
        <v>0</v>
      </c>
      <c r="BI95" s="280">
        <f t="shared" si="27"/>
        <v>0</v>
      </c>
      <c r="BJ95" s="280">
        <f t="shared" si="27"/>
        <v>0</v>
      </c>
      <c r="BK95" s="280">
        <f t="shared" si="27"/>
        <v>0</v>
      </c>
      <c r="BL95" s="279">
        <f t="shared" si="24"/>
        <v>0</v>
      </c>
      <c r="BN95" s="279">
        <f>BL95</f>
        <v>0</v>
      </c>
    </row>
    <row r="96" spans="1:66" x14ac:dyDescent="0.25">
      <c r="A96" s="268" t="s">
        <v>202</v>
      </c>
      <c r="B96" s="175">
        <v>1.6500000000000001E-2</v>
      </c>
      <c r="C96" s="294">
        <v>3.39E-2</v>
      </c>
      <c r="D96" s="272">
        <v>144285636.30000001</v>
      </c>
      <c r="E96" s="272">
        <v>144285636.30000001</v>
      </c>
      <c r="F96" s="272">
        <v>144285636.30000001</v>
      </c>
      <c r="G96" s="272">
        <v>144285636.30000001</v>
      </c>
      <c r="H96" s="272">
        <v>144285636.30000001</v>
      </c>
      <c r="I96" s="272">
        <v>144285636.30000001</v>
      </c>
      <c r="J96" s="272">
        <v>144722406.41500002</v>
      </c>
      <c r="K96" s="272">
        <v>145159176.53</v>
      </c>
      <c r="L96" s="272">
        <v>145159176.53</v>
      </c>
      <c r="M96" s="272">
        <v>145159176.53</v>
      </c>
      <c r="N96" s="272">
        <v>145159176.53</v>
      </c>
      <c r="O96" s="272">
        <v>145159176.53</v>
      </c>
      <c r="P96" s="272">
        <f t="shared" si="20"/>
        <v>1736232106.8649998</v>
      </c>
      <c r="Q96" s="272">
        <v>145159176.53</v>
      </c>
      <c r="R96" s="272">
        <v>145159176.53</v>
      </c>
      <c r="S96" s="272">
        <v>145159176.53</v>
      </c>
      <c r="T96" s="272">
        <v>145159176.53</v>
      </c>
      <c r="U96" s="272">
        <v>145159176.53</v>
      </c>
      <c r="V96" s="272">
        <v>145159176.53</v>
      </c>
      <c r="W96" s="272">
        <v>145159176.53</v>
      </c>
      <c r="X96" s="272">
        <v>145159176.53</v>
      </c>
      <c r="Y96" s="272">
        <v>145159176.53</v>
      </c>
      <c r="Z96" s="272">
        <v>145159176.53</v>
      </c>
      <c r="AA96" s="272">
        <v>145159176.53</v>
      </c>
      <c r="AB96" s="272">
        <v>145159176.53</v>
      </c>
      <c r="AC96" s="272">
        <v>145159176.53</v>
      </c>
      <c r="AD96" s="272">
        <v>145159176.53</v>
      </c>
      <c r="AE96" s="272">
        <v>145159176.53</v>
      </c>
      <c r="AF96" s="272">
        <v>145159176.53</v>
      </c>
      <c r="AG96" s="170">
        <f t="shared" si="21"/>
        <v>1741910118.3599999</v>
      </c>
      <c r="AI96" s="279">
        <f t="shared" si="34"/>
        <v>198392.75</v>
      </c>
      <c r="AJ96" s="279">
        <f t="shared" si="35"/>
        <v>198392.75</v>
      </c>
      <c r="AK96" s="279">
        <f t="shared" si="36"/>
        <v>198392.75</v>
      </c>
      <c r="AL96" s="279">
        <f t="shared" si="28"/>
        <v>198392.75</v>
      </c>
      <c r="AM96" s="279">
        <f t="shared" si="29"/>
        <v>198392.75</v>
      </c>
      <c r="AN96" s="279">
        <f t="shared" si="30"/>
        <v>198392.75</v>
      </c>
      <c r="AO96" s="279">
        <f t="shared" si="26"/>
        <v>198993.31</v>
      </c>
      <c r="AP96" s="279">
        <f t="shared" si="26"/>
        <v>199593.87</v>
      </c>
      <c r="AQ96" s="279">
        <f t="shared" si="26"/>
        <v>199593.87</v>
      </c>
      <c r="AR96" s="279">
        <f t="shared" si="26"/>
        <v>199593.87</v>
      </c>
      <c r="AS96" s="279">
        <f t="shared" si="26"/>
        <v>199593.87</v>
      </c>
      <c r="AT96" s="279">
        <f t="shared" si="26"/>
        <v>199593.87</v>
      </c>
      <c r="AU96" s="280">
        <f t="shared" si="22"/>
        <v>2387319.1600000006</v>
      </c>
      <c r="AV96" s="280">
        <f t="shared" si="37"/>
        <v>199593.87</v>
      </c>
      <c r="AW96" s="280">
        <f t="shared" si="37"/>
        <v>199593.87</v>
      </c>
      <c r="AX96" s="280">
        <f t="shared" si="37"/>
        <v>199593.87</v>
      </c>
      <c r="AY96" s="280">
        <f t="shared" si="37"/>
        <v>199593.87</v>
      </c>
      <c r="AZ96" s="280">
        <f t="shared" si="38"/>
        <v>410074.67</v>
      </c>
      <c r="BA96" s="280">
        <f t="shared" si="39"/>
        <v>410074.67</v>
      </c>
      <c r="BB96" s="280">
        <f t="shared" si="40"/>
        <v>410074.67</v>
      </c>
      <c r="BC96" s="280">
        <f t="shared" si="31"/>
        <v>410074.67</v>
      </c>
      <c r="BD96" s="280">
        <f t="shared" si="32"/>
        <v>410074.67</v>
      </c>
      <c r="BE96" s="280">
        <f t="shared" si="33"/>
        <v>410074.67</v>
      </c>
      <c r="BF96" s="280">
        <f t="shared" si="27"/>
        <v>410074.67</v>
      </c>
      <c r="BG96" s="280">
        <f t="shared" si="27"/>
        <v>410074.67</v>
      </c>
      <c r="BH96" s="280">
        <f t="shared" si="27"/>
        <v>410074.67</v>
      </c>
      <c r="BI96" s="280">
        <f t="shared" si="27"/>
        <v>410074.67</v>
      </c>
      <c r="BJ96" s="280">
        <f t="shared" si="27"/>
        <v>410074.67</v>
      </c>
      <c r="BK96" s="280">
        <f t="shared" si="27"/>
        <v>410074.67</v>
      </c>
      <c r="BL96" s="279">
        <f t="shared" si="24"/>
        <v>4920896.04</v>
      </c>
      <c r="BN96" s="279">
        <f>BL96</f>
        <v>4920896.04</v>
      </c>
    </row>
    <row r="97" spans="1:66" x14ac:dyDescent="0.25">
      <c r="A97" s="268" t="s">
        <v>583</v>
      </c>
      <c r="B97" s="175">
        <v>1.6500000000000001E-2</v>
      </c>
      <c r="C97" s="294">
        <v>3.39E-2</v>
      </c>
      <c r="D97" s="272">
        <v>0</v>
      </c>
      <c r="E97" s="272">
        <v>0</v>
      </c>
      <c r="F97" s="272">
        <v>0</v>
      </c>
      <c r="G97" s="272">
        <v>0</v>
      </c>
      <c r="H97" s="272">
        <v>0</v>
      </c>
      <c r="I97" s="272">
        <v>0</v>
      </c>
      <c r="J97" s="272">
        <v>0</v>
      </c>
      <c r="K97" s="272">
        <v>0</v>
      </c>
      <c r="L97" s="272">
        <v>0</v>
      </c>
      <c r="M97" s="272">
        <v>0</v>
      </c>
      <c r="N97" s="272">
        <v>0</v>
      </c>
      <c r="O97" s="272">
        <v>0</v>
      </c>
      <c r="P97" s="272">
        <f t="shared" si="20"/>
        <v>0</v>
      </c>
      <c r="Q97" s="272">
        <v>0</v>
      </c>
      <c r="R97" s="272">
        <v>0</v>
      </c>
      <c r="S97" s="272">
        <v>0</v>
      </c>
      <c r="T97" s="272">
        <v>0</v>
      </c>
      <c r="U97" s="272">
        <v>0</v>
      </c>
      <c r="V97" s="272">
        <v>0</v>
      </c>
      <c r="W97" s="272">
        <v>0</v>
      </c>
      <c r="X97" s="272">
        <v>0</v>
      </c>
      <c r="Y97" s="272">
        <v>0</v>
      </c>
      <c r="Z97" s="272">
        <v>0</v>
      </c>
      <c r="AA97" s="272">
        <v>0</v>
      </c>
      <c r="AB97" s="272">
        <v>0</v>
      </c>
      <c r="AC97" s="272">
        <v>0</v>
      </c>
      <c r="AD97" s="272">
        <v>0</v>
      </c>
      <c r="AE97" s="272">
        <v>0</v>
      </c>
      <c r="AF97" s="272">
        <v>0</v>
      </c>
      <c r="AG97" s="170">
        <f t="shared" si="21"/>
        <v>0</v>
      </c>
      <c r="AI97" s="279">
        <f t="shared" si="34"/>
        <v>0</v>
      </c>
      <c r="AJ97" s="279">
        <f t="shared" si="35"/>
        <v>0</v>
      </c>
      <c r="AK97" s="279">
        <f t="shared" si="36"/>
        <v>0</v>
      </c>
      <c r="AL97" s="279">
        <f t="shared" si="28"/>
        <v>0</v>
      </c>
      <c r="AM97" s="279">
        <f t="shared" si="29"/>
        <v>0</v>
      </c>
      <c r="AN97" s="279">
        <f t="shared" si="30"/>
        <v>0</v>
      </c>
      <c r="AO97" s="279">
        <f t="shared" si="26"/>
        <v>0</v>
      </c>
      <c r="AP97" s="279">
        <f t="shared" si="26"/>
        <v>0</v>
      </c>
      <c r="AQ97" s="279">
        <f t="shared" si="26"/>
        <v>0</v>
      </c>
      <c r="AR97" s="279">
        <f t="shared" si="26"/>
        <v>0</v>
      </c>
      <c r="AS97" s="279">
        <f t="shared" si="26"/>
        <v>0</v>
      </c>
      <c r="AT97" s="279">
        <f t="shared" si="26"/>
        <v>0</v>
      </c>
      <c r="AU97" s="280">
        <f t="shared" si="22"/>
        <v>0</v>
      </c>
      <c r="AV97" s="280">
        <f t="shared" si="37"/>
        <v>0</v>
      </c>
      <c r="AW97" s="280">
        <f t="shared" si="37"/>
        <v>0</v>
      </c>
      <c r="AX97" s="280">
        <f t="shared" si="37"/>
        <v>0</v>
      </c>
      <c r="AY97" s="280">
        <f t="shared" si="37"/>
        <v>0</v>
      </c>
      <c r="AZ97" s="280">
        <f t="shared" si="38"/>
        <v>0</v>
      </c>
      <c r="BA97" s="280">
        <f t="shared" si="39"/>
        <v>0</v>
      </c>
      <c r="BB97" s="280">
        <f t="shared" si="40"/>
        <v>0</v>
      </c>
      <c r="BC97" s="280">
        <f t="shared" si="31"/>
        <v>0</v>
      </c>
      <c r="BD97" s="280">
        <f t="shared" si="32"/>
        <v>0</v>
      </c>
      <c r="BE97" s="280">
        <f t="shared" si="33"/>
        <v>0</v>
      </c>
      <c r="BF97" s="280">
        <f t="shared" si="27"/>
        <v>0</v>
      </c>
      <c r="BG97" s="280">
        <f t="shared" si="27"/>
        <v>0</v>
      </c>
      <c r="BH97" s="280">
        <f t="shared" si="27"/>
        <v>0</v>
      </c>
      <c r="BI97" s="280">
        <f t="shared" si="27"/>
        <v>0</v>
      </c>
      <c r="BJ97" s="280">
        <f t="shared" si="27"/>
        <v>0</v>
      </c>
      <c r="BK97" s="280">
        <f t="shared" si="27"/>
        <v>0</v>
      </c>
      <c r="BL97" s="279">
        <f t="shared" si="24"/>
        <v>0</v>
      </c>
      <c r="BN97" s="279">
        <f>BL97</f>
        <v>0</v>
      </c>
    </row>
    <row r="98" spans="1:66" x14ac:dyDescent="0.25">
      <c r="A98" s="268" t="s">
        <v>584</v>
      </c>
      <c r="B98" s="175">
        <v>0</v>
      </c>
      <c r="C98" s="175">
        <v>0</v>
      </c>
      <c r="D98" s="272">
        <v>1901133.18</v>
      </c>
      <c r="E98" s="272">
        <v>1901133.18</v>
      </c>
      <c r="F98" s="272">
        <v>1901133.18</v>
      </c>
      <c r="G98" s="272">
        <v>1901133.18</v>
      </c>
      <c r="H98" s="272">
        <v>1901133.18</v>
      </c>
      <c r="I98" s="272">
        <v>1901133.18</v>
      </c>
      <c r="J98" s="272">
        <v>1901133.18</v>
      </c>
      <c r="K98" s="272">
        <v>1901133.18</v>
      </c>
      <c r="L98" s="272">
        <v>1901133.18</v>
      </c>
      <c r="M98" s="272">
        <v>1901133.18</v>
      </c>
      <c r="N98" s="272">
        <v>1901133.18</v>
      </c>
      <c r="O98" s="272">
        <v>1901133.18</v>
      </c>
      <c r="P98" s="272">
        <f t="shared" si="20"/>
        <v>22813598.16</v>
      </c>
      <c r="Q98" s="272">
        <v>1901133.18</v>
      </c>
      <c r="R98" s="272">
        <v>1901133.18</v>
      </c>
      <c r="S98" s="272">
        <v>1901133.18</v>
      </c>
      <c r="T98" s="272">
        <v>1901133.18</v>
      </c>
      <c r="U98" s="272">
        <v>1901133.18</v>
      </c>
      <c r="V98" s="272">
        <v>1901133.18</v>
      </c>
      <c r="W98" s="272">
        <v>1901133.18</v>
      </c>
      <c r="X98" s="272">
        <v>1901133.18</v>
      </c>
      <c r="Y98" s="272">
        <v>1901133.18</v>
      </c>
      <c r="Z98" s="272">
        <v>1901133.18</v>
      </c>
      <c r="AA98" s="272">
        <v>1901133.18</v>
      </c>
      <c r="AB98" s="272">
        <v>1901133.18</v>
      </c>
      <c r="AC98" s="272">
        <v>1901133.18</v>
      </c>
      <c r="AD98" s="272">
        <v>1901133.18</v>
      </c>
      <c r="AE98" s="272">
        <v>1901133.18</v>
      </c>
      <c r="AF98" s="272">
        <v>1901133.18</v>
      </c>
      <c r="AG98" s="170">
        <f t="shared" si="21"/>
        <v>22813598.16</v>
      </c>
      <c r="AI98" s="279">
        <f t="shared" si="34"/>
        <v>0</v>
      </c>
      <c r="AJ98" s="279">
        <f t="shared" si="35"/>
        <v>0</v>
      </c>
      <c r="AK98" s="279">
        <f t="shared" si="36"/>
        <v>0</v>
      </c>
      <c r="AL98" s="279">
        <f t="shared" si="28"/>
        <v>0</v>
      </c>
      <c r="AM98" s="279">
        <f t="shared" si="29"/>
        <v>0</v>
      </c>
      <c r="AN98" s="279">
        <f t="shared" si="30"/>
        <v>0</v>
      </c>
      <c r="AO98" s="279">
        <f t="shared" si="26"/>
        <v>0</v>
      </c>
      <c r="AP98" s="279">
        <f t="shared" si="26"/>
        <v>0</v>
      </c>
      <c r="AQ98" s="279">
        <f t="shared" si="26"/>
        <v>0</v>
      </c>
      <c r="AR98" s="279">
        <f t="shared" si="26"/>
        <v>0</v>
      </c>
      <c r="AS98" s="279">
        <f t="shared" si="26"/>
        <v>0</v>
      </c>
      <c r="AT98" s="279">
        <f t="shared" si="26"/>
        <v>0</v>
      </c>
      <c r="AU98" s="280">
        <f t="shared" si="22"/>
        <v>0</v>
      </c>
      <c r="AV98" s="280">
        <f t="shared" si="37"/>
        <v>0</v>
      </c>
      <c r="AW98" s="280">
        <f t="shared" si="37"/>
        <v>0</v>
      </c>
      <c r="AX98" s="280">
        <f t="shared" si="37"/>
        <v>0</v>
      </c>
      <c r="AY98" s="280">
        <f t="shared" si="37"/>
        <v>0</v>
      </c>
      <c r="AZ98" s="280">
        <f t="shared" si="38"/>
        <v>0</v>
      </c>
      <c r="BA98" s="280">
        <f t="shared" si="39"/>
        <v>0</v>
      </c>
      <c r="BB98" s="280">
        <f t="shared" si="40"/>
        <v>0</v>
      </c>
      <c r="BC98" s="280">
        <f t="shared" si="31"/>
        <v>0</v>
      </c>
      <c r="BD98" s="280">
        <f t="shared" si="32"/>
        <v>0</v>
      </c>
      <c r="BE98" s="280">
        <f t="shared" si="33"/>
        <v>0</v>
      </c>
      <c r="BF98" s="280">
        <f t="shared" si="27"/>
        <v>0</v>
      </c>
      <c r="BG98" s="280">
        <f t="shared" si="27"/>
        <v>0</v>
      </c>
      <c r="BH98" s="280">
        <f t="shared" si="27"/>
        <v>0</v>
      </c>
      <c r="BI98" s="280">
        <f t="shared" si="27"/>
        <v>0</v>
      </c>
      <c r="BJ98" s="280">
        <f t="shared" si="27"/>
        <v>0</v>
      </c>
      <c r="BK98" s="280">
        <f t="shared" si="27"/>
        <v>0</v>
      </c>
      <c r="BL98" s="279">
        <f t="shared" si="24"/>
        <v>0</v>
      </c>
    </row>
    <row r="99" spans="1:66" x14ac:dyDescent="0.25">
      <c r="A99" s="268" t="s">
        <v>203</v>
      </c>
      <c r="B99" s="175">
        <v>2.3799999999999998E-2</v>
      </c>
      <c r="C99" s="294">
        <v>7.9000000000000008E-3</v>
      </c>
      <c r="D99" s="272">
        <v>67049298.240000002</v>
      </c>
      <c r="E99" s="272">
        <v>66882985.939999998</v>
      </c>
      <c r="F99" s="272">
        <v>66715750.450000003</v>
      </c>
      <c r="G99" s="272">
        <v>66715750.450000003</v>
      </c>
      <c r="H99" s="272">
        <v>66715750.450000003</v>
      </c>
      <c r="I99" s="272">
        <v>66715750.450000003</v>
      </c>
      <c r="J99" s="272">
        <v>66715750.450000003</v>
      </c>
      <c r="K99" s="272">
        <v>66715750.450000003</v>
      </c>
      <c r="L99" s="272">
        <v>66715750.450000003</v>
      </c>
      <c r="M99" s="272">
        <v>66715750.450000003</v>
      </c>
      <c r="N99" s="272">
        <v>66715750.450000003</v>
      </c>
      <c r="O99" s="272">
        <v>66715750.450000003</v>
      </c>
      <c r="P99" s="272">
        <f t="shared" si="20"/>
        <v>801089788.68000007</v>
      </c>
      <c r="Q99" s="272">
        <v>66715750.450000003</v>
      </c>
      <c r="R99" s="272">
        <v>66715750.450000003</v>
      </c>
      <c r="S99" s="272">
        <v>66715750.450000003</v>
      </c>
      <c r="T99" s="272">
        <v>66715750.450000003</v>
      </c>
      <c r="U99" s="272">
        <v>66715750.450000003</v>
      </c>
      <c r="V99" s="272">
        <v>66715750.450000003</v>
      </c>
      <c r="W99" s="272">
        <v>66715750.450000003</v>
      </c>
      <c r="X99" s="272">
        <v>66715750.450000003</v>
      </c>
      <c r="Y99" s="272">
        <v>66715750.450000003</v>
      </c>
      <c r="Z99" s="272">
        <v>66715750.450000003</v>
      </c>
      <c r="AA99" s="272">
        <v>66715750.450000003</v>
      </c>
      <c r="AB99" s="272">
        <v>66715750.450000003</v>
      </c>
      <c r="AC99" s="272">
        <v>66715750.450000003</v>
      </c>
      <c r="AD99" s="272">
        <v>66715750.450000003</v>
      </c>
      <c r="AE99" s="272">
        <v>66715750.450000003</v>
      </c>
      <c r="AF99" s="272">
        <v>66715750.450000003</v>
      </c>
      <c r="AG99" s="170">
        <f t="shared" si="21"/>
        <v>800589005.4000001</v>
      </c>
      <c r="AI99" s="279">
        <f t="shared" si="34"/>
        <v>132981.10999999999</v>
      </c>
      <c r="AJ99" s="279">
        <f t="shared" si="35"/>
        <v>132651.26</v>
      </c>
      <c r="AK99" s="279">
        <f t="shared" si="36"/>
        <v>132319.57</v>
      </c>
      <c r="AL99" s="279">
        <f t="shared" si="28"/>
        <v>132319.57</v>
      </c>
      <c r="AM99" s="279">
        <f t="shared" si="29"/>
        <v>132319.57</v>
      </c>
      <c r="AN99" s="279">
        <f t="shared" si="30"/>
        <v>132319.57</v>
      </c>
      <c r="AO99" s="279">
        <f t="shared" si="26"/>
        <v>132319.57</v>
      </c>
      <c r="AP99" s="279">
        <f t="shared" si="26"/>
        <v>132319.57</v>
      </c>
      <c r="AQ99" s="279">
        <f t="shared" si="26"/>
        <v>132319.57</v>
      </c>
      <c r="AR99" s="279">
        <f t="shared" si="26"/>
        <v>132319.57</v>
      </c>
      <c r="AS99" s="279">
        <f t="shared" si="26"/>
        <v>132319.57</v>
      </c>
      <c r="AT99" s="279">
        <f t="shared" si="26"/>
        <v>132319.57</v>
      </c>
      <c r="AU99" s="280">
        <f t="shared" si="22"/>
        <v>1588828.0700000005</v>
      </c>
      <c r="AV99" s="280">
        <f t="shared" si="37"/>
        <v>132319.57</v>
      </c>
      <c r="AW99" s="280">
        <f t="shared" si="37"/>
        <v>132319.57</v>
      </c>
      <c r="AX99" s="280">
        <f t="shared" si="37"/>
        <v>132319.57</v>
      </c>
      <c r="AY99" s="280">
        <f t="shared" si="37"/>
        <v>132319.57</v>
      </c>
      <c r="AZ99" s="280">
        <f t="shared" si="38"/>
        <v>43921.2</v>
      </c>
      <c r="BA99" s="280">
        <f t="shared" si="39"/>
        <v>43921.2</v>
      </c>
      <c r="BB99" s="280">
        <f t="shared" si="40"/>
        <v>43921.2</v>
      </c>
      <c r="BC99" s="280">
        <f t="shared" si="31"/>
        <v>43921.2</v>
      </c>
      <c r="BD99" s="280">
        <f t="shared" si="32"/>
        <v>43921.2</v>
      </c>
      <c r="BE99" s="280">
        <f t="shared" si="33"/>
        <v>43921.2</v>
      </c>
      <c r="BF99" s="280">
        <f t="shared" si="27"/>
        <v>43921.2</v>
      </c>
      <c r="BG99" s="280">
        <f t="shared" si="27"/>
        <v>43921.2</v>
      </c>
      <c r="BH99" s="280">
        <f t="shared" si="27"/>
        <v>43921.2</v>
      </c>
      <c r="BI99" s="280">
        <f t="shared" si="27"/>
        <v>43921.2</v>
      </c>
      <c r="BJ99" s="280">
        <f t="shared" si="27"/>
        <v>43921.2</v>
      </c>
      <c r="BK99" s="280">
        <f t="shared" si="27"/>
        <v>43921.2</v>
      </c>
      <c r="BL99" s="279">
        <f t="shared" si="24"/>
        <v>527054.4</v>
      </c>
    </row>
    <row r="100" spans="1:66" x14ac:dyDescent="0.25">
      <c r="A100" s="268" t="s">
        <v>585</v>
      </c>
      <c r="B100" s="175">
        <v>0</v>
      </c>
      <c r="C100" s="294">
        <v>7.9000000000000008E-3</v>
      </c>
      <c r="D100" s="272">
        <v>0</v>
      </c>
      <c r="E100" s="272">
        <v>0</v>
      </c>
      <c r="F100" s="272">
        <v>0</v>
      </c>
      <c r="G100" s="272">
        <v>0</v>
      </c>
      <c r="H100" s="272">
        <v>0</v>
      </c>
      <c r="I100" s="272">
        <v>0</v>
      </c>
      <c r="J100" s="272">
        <v>0</v>
      </c>
      <c r="K100" s="272">
        <v>0</v>
      </c>
      <c r="L100" s="272">
        <v>0</v>
      </c>
      <c r="M100" s="272">
        <v>0</v>
      </c>
      <c r="N100" s="272">
        <v>0</v>
      </c>
      <c r="O100" s="272">
        <v>0</v>
      </c>
      <c r="P100" s="272">
        <f t="shared" si="20"/>
        <v>0</v>
      </c>
      <c r="Q100" s="272">
        <v>0</v>
      </c>
      <c r="R100" s="272">
        <v>0</v>
      </c>
      <c r="S100" s="272">
        <v>0</v>
      </c>
      <c r="T100" s="272">
        <v>0</v>
      </c>
      <c r="U100" s="272">
        <v>0</v>
      </c>
      <c r="V100" s="272">
        <v>0</v>
      </c>
      <c r="W100" s="272">
        <v>0</v>
      </c>
      <c r="X100" s="272">
        <v>0</v>
      </c>
      <c r="Y100" s="272">
        <v>0</v>
      </c>
      <c r="Z100" s="272">
        <v>0</v>
      </c>
      <c r="AA100" s="272">
        <v>0</v>
      </c>
      <c r="AB100" s="272">
        <v>0</v>
      </c>
      <c r="AC100" s="272">
        <v>0</v>
      </c>
      <c r="AD100" s="272">
        <v>0</v>
      </c>
      <c r="AE100" s="272">
        <v>0</v>
      </c>
      <c r="AF100" s="272">
        <v>0</v>
      </c>
      <c r="AG100" s="170">
        <f t="shared" si="21"/>
        <v>0</v>
      </c>
      <c r="AI100" s="279">
        <f t="shared" si="34"/>
        <v>0</v>
      </c>
      <c r="AJ100" s="279">
        <f t="shared" si="35"/>
        <v>0</v>
      </c>
      <c r="AK100" s="279">
        <f t="shared" si="36"/>
        <v>0</v>
      </c>
      <c r="AL100" s="279">
        <f t="shared" si="28"/>
        <v>0</v>
      </c>
      <c r="AM100" s="279">
        <f t="shared" si="29"/>
        <v>0</v>
      </c>
      <c r="AN100" s="279">
        <f t="shared" si="30"/>
        <v>0</v>
      </c>
      <c r="AO100" s="279">
        <f t="shared" si="26"/>
        <v>0</v>
      </c>
      <c r="AP100" s="279">
        <f t="shared" si="26"/>
        <v>0</v>
      </c>
      <c r="AQ100" s="279">
        <f t="shared" si="26"/>
        <v>0</v>
      </c>
      <c r="AR100" s="279">
        <f t="shared" si="26"/>
        <v>0</v>
      </c>
      <c r="AS100" s="279">
        <f t="shared" si="26"/>
        <v>0</v>
      </c>
      <c r="AT100" s="279">
        <f t="shared" si="26"/>
        <v>0</v>
      </c>
      <c r="AU100" s="280">
        <f t="shared" si="22"/>
        <v>0</v>
      </c>
      <c r="AV100" s="280">
        <f t="shared" si="37"/>
        <v>0</v>
      </c>
      <c r="AW100" s="280">
        <f t="shared" si="37"/>
        <v>0</v>
      </c>
      <c r="AX100" s="280">
        <f t="shared" si="37"/>
        <v>0</v>
      </c>
      <c r="AY100" s="280">
        <f t="shared" si="37"/>
        <v>0</v>
      </c>
      <c r="AZ100" s="280">
        <f t="shared" si="38"/>
        <v>0</v>
      </c>
      <c r="BA100" s="280">
        <f t="shared" si="39"/>
        <v>0</v>
      </c>
      <c r="BB100" s="280">
        <f t="shared" si="40"/>
        <v>0</v>
      </c>
      <c r="BC100" s="280">
        <f t="shared" si="31"/>
        <v>0</v>
      </c>
      <c r="BD100" s="280">
        <f t="shared" si="32"/>
        <v>0</v>
      </c>
      <c r="BE100" s="280">
        <f t="shared" si="33"/>
        <v>0</v>
      </c>
      <c r="BF100" s="280">
        <f t="shared" si="27"/>
        <v>0</v>
      </c>
      <c r="BG100" s="280">
        <f t="shared" si="27"/>
        <v>0</v>
      </c>
      <c r="BH100" s="280">
        <f t="shared" si="27"/>
        <v>0</v>
      </c>
      <c r="BI100" s="280">
        <f t="shared" si="27"/>
        <v>0</v>
      </c>
      <c r="BJ100" s="280">
        <f t="shared" si="27"/>
        <v>0</v>
      </c>
      <c r="BK100" s="280">
        <f t="shared" si="27"/>
        <v>0</v>
      </c>
      <c r="BL100" s="279">
        <f t="shared" si="24"/>
        <v>0</v>
      </c>
      <c r="BN100" s="279">
        <f>BL100</f>
        <v>0</v>
      </c>
    </row>
    <row r="101" spans="1:66" x14ac:dyDescent="0.25">
      <c r="A101" s="268" t="s">
        <v>204</v>
      </c>
      <c r="B101" s="175">
        <v>2.3799999999999998E-2</v>
      </c>
      <c r="C101" s="294">
        <v>7.9000000000000008E-3</v>
      </c>
      <c r="D101" s="272">
        <v>3526595.26</v>
      </c>
      <c r="E101" s="272">
        <v>3975997.45</v>
      </c>
      <c r="F101" s="272">
        <v>3975997.45</v>
      </c>
      <c r="G101" s="272">
        <v>3975997.45</v>
      </c>
      <c r="H101" s="272">
        <v>3975997.45</v>
      </c>
      <c r="I101" s="272">
        <v>3975997.45</v>
      </c>
      <c r="J101" s="272">
        <v>3956098.04</v>
      </c>
      <c r="K101" s="272">
        <v>3936198.6300000004</v>
      </c>
      <c r="L101" s="272">
        <v>3936198.6300000004</v>
      </c>
      <c r="M101" s="272">
        <v>3936198.6300000004</v>
      </c>
      <c r="N101" s="272">
        <v>3936198.6300000004</v>
      </c>
      <c r="O101" s="272">
        <v>3936198.6300000004</v>
      </c>
      <c r="P101" s="272">
        <f t="shared" si="20"/>
        <v>47043673.700000003</v>
      </c>
      <c r="Q101" s="272">
        <v>3936198.6300000004</v>
      </c>
      <c r="R101" s="272">
        <v>3936198.6300000004</v>
      </c>
      <c r="S101" s="272">
        <v>3936198.6300000004</v>
      </c>
      <c r="T101" s="272">
        <v>3936198.6300000004</v>
      </c>
      <c r="U101" s="272">
        <v>3936198.6300000004</v>
      </c>
      <c r="V101" s="272">
        <v>3936198.6300000004</v>
      </c>
      <c r="W101" s="272">
        <v>3936198.6300000004</v>
      </c>
      <c r="X101" s="272">
        <v>3936198.6300000004</v>
      </c>
      <c r="Y101" s="272">
        <v>3936198.6300000004</v>
      </c>
      <c r="Z101" s="272">
        <v>3936198.6300000004</v>
      </c>
      <c r="AA101" s="272">
        <v>3936198.6300000004</v>
      </c>
      <c r="AB101" s="272">
        <v>3936198.6300000004</v>
      </c>
      <c r="AC101" s="272">
        <v>3936198.6300000004</v>
      </c>
      <c r="AD101" s="272">
        <v>3936198.6300000004</v>
      </c>
      <c r="AE101" s="272">
        <v>3936198.6300000004</v>
      </c>
      <c r="AF101" s="272">
        <v>3936198.6300000004</v>
      </c>
      <c r="AG101" s="170">
        <f t="shared" si="21"/>
        <v>47234383.56000001</v>
      </c>
      <c r="AI101" s="279">
        <f t="shared" si="34"/>
        <v>6994.41</v>
      </c>
      <c r="AJ101" s="279">
        <f t="shared" si="35"/>
        <v>7885.73</v>
      </c>
      <c r="AK101" s="279">
        <f t="shared" si="36"/>
        <v>7885.73</v>
      </c>
      <c r="AL101" s="279">
        <f t="shared" si="28"/>
        <v>7885.73</v>
      </c>
      <c r="AM101" s="279">
        <f t="shared" si="29"/>
        <v>7885.73</v>
      </c>
      <c r="AN101" s="279">
        <f t="shared" si="30"/>
        <v>7885.73</v>
      </c>
      <c r="AO101" s="279">
        <f t="shared" si="26"/>
        <v>7846.26</v>
      </c>
      <c r="AP101" s="279">
        <f t="shared" si="26"/>
        <v>7806.79</v>
      </c>
      <c r="AQ101" s="279">
        <f t="shared" si="26"/>
        <v>7806.79</v>
      </c>
      <c r="AR101" s="279">
        <f t="shared" si="26"/>
        <v>7806.79</v>
      </c>
      <c r="AS101" s="279">
        <f t="shared" si="26"/>
        <v>7806.79</v>
      </c>
      <c r="AT101" s="279">
        <f t="shared" si="26"/>
        <v>7806.79</v>
      </c>
      <c r="AU101" s="280">
        <f t="shared" si="22"/>
        <v>93303.269999999975</v>
      </c>
      <c r="AV101" s="280">
        <f t="shared" si="37"/>
        <v>7806.79</v>
      </c>
      <c r="AW101" s="280">
        <f t="shared" si="37"/>
        <v>7806.79</v>
      </c>
      <c r="AX101" s="280">
        <f t="shared" si="37"/>
        <v>7806.79</v>
      </c>
      <c r="AY101" s="280">
        <f t="shared" si="37"/>
        <v>7806.79</v>
      </c>
      <c r="AZ101" s="280">
        <f t="shared" si="38"/>
        <v>2591.33</v>
      </c>
      <c r="BA101" s="280">
        <f t="shared" si="39"/>
        <v>2591.33</v>
      </c>
      <c r="BB101" s="280">
        <f t="shared" si="40"/>
        <v>2591.33</v>
      </c>
      <c r="BC101" s="280">
        <f t="shared" si="31"/>
        <v>2591.33</v>
      </c>
      <c r="BD101" s="280">
        <f t="shared" si="32"/>
        <v>2591.33</v>
      </c>
      <c r="BE101" s="280">
        <f t="shared" si="33"/>
        <v>2591.33</v>
      </c>
      <c r="BF101" s="280">
        <f t="shared" si="27"/>
        <v>2591.33</v>
      </c>
      <c r="BG101" s="280">
        <f t="shared" si="27"/>
        <v>2591.33</v>
      </c>
      <c r="BH101" s="280">
        <f t="shared" si="27"/>
        <v>2591.33</v>
      </c>
      <c r="BI101" s="280">
        <f t="shared" si="27"/>
        <v>2591.33</v>
      </c>
      <c r="BJ101" s="280">
        <f t="shared" si="27"/>
        <v>2591.33</v>
      </c>
      <c r="BK101" s="280">
        <f t="shared" si="27"/>
        <v>2591.33</v>
      </c>
      <c r="BL101" s="279">
        <f t="shared" si="24"/>
        <v>31095.960000000006</v>
      </c>
      <c r="BN101" s="279">
        <f>BL101</f>
        <v>31095.960000000006</v>
      </c>
    </row>
    <row r="102" spans="1:66" x14ac:dyDescent="0.25">
      <c r="A102" s="268" t="s">
        <v>205</v>
      </c>
      <c r="B102" s="175">
        <v>2.2599999999999999E-2</v>
      </c>
      <c r="C102" s="294">
        <v>2.3900000000000001E-2</v>
      </c>
      <c r="D102" s="272">
        <v>262503269.06999999</v>
      </c>
      <c r="E102" s="272">
        <v>261634701.13999999</v>
      </c>
      <c r="F102" s="272">
        <v>260840314.78</v>
      </c>
      <c r="G102" s="272">
        <v>260914715.16</v>
      </c>
      <c r="H102" s="272">
        <v>261579808.21000001</v>
      </c>
      <c r="I102" s="272">
        <v>262207165.84999999</v>
      </c>
      <c r="J102" s="272">
        <v>262271187.98499998</v>
      </c>
      <c r="K102" s="272">
        <v>262408235.13499999</v>
      </c>
      <c r="L102" s="272">
        <v>262538291.60500002</v>
      </c>
      <c r="M102" s="272">
        <v>263669603.28999999</v>
      </c>
      <c r="N102" s="272">
        <v>268925774.51999998</v>
      </c>
      <c r="O102" s="272">
        <v>276321901.68000001</v>
      </c>
      <c r="P102" s="272">
        <f t="shared" si="20"/>
        <v>3165814968.4249992</v>
      </c>
      <c r="Q102" s="272">
        <v>279494661.26999998</v>
      </c>
      <c r="R102" s="272">
        <v>279273345.07999998</v>
      </c>
      <c r="S102" s="272">
        <v>279537736.95499998</v>
      </c>
      <c r="T102" s="272">
        <v>280063973.11000001</v>
      </c>
      <c r="U102" s="272">
        <v>280073103.005</v>
      </c>
      <c r="V102" s="272">
        <v>280033442.89499998</v>
      </c>
      <c r="W102" s="272">
        <v>280217996.57000005</v>
      </c>
      <c r="X102" s="272">
        <v>280362001.56</v>
      </c>
      <c r="Y102" s="272">
        <v>280637938.20999998</v>
      </c>
      <c r="Z102" s="272">
        <v>280955511.5399999</v>
      </c>
      <c r="AA102" s="272">
        <v>283176631.18999994</v>
      </c>
      <c r="AB102" s="272">
        <v>285261801.71999997</v>
      </c>
      <c r="AC102" s="272">
        <v>285118678.67999995</v>
      </c>
      <c r="AD102" s="272">
        <v>284897362.48999995</v>
      </c>
      <c r="AE102" s="272">
        <v>284659806.68499994</v>
      </c>
      <c r="AF102" s="272">
        <v>284634928.15999997</v>
      </c>
      <c r="AG102" s="170">
        <f t="shared" si="21"/>
        <v>3390029202.704999</v>
      </c>
      <c r="AI102" s="279">
        <f t="shared" si="34"/>
        <v>494381.16</v>
      </c>
      <c r="AJ102" s="279">
        <f t="shared" si="35"/>
        <v>492745.35</v>
      </c>
      <c r="AK102" s="279">
        <f t="shared" si="36"/>
        <v>491249.26</v>
      </c>
      <c r="AL102" s="279">
        <f t="shared" si="28"/>
        <v>491389.38</v>
      </c>
      <c r="AM102" s="279">
        <f t="shared" si="29"/>
        <v>492641.97</v>
      </c>
      <c r="AN102" s="279">
        <f t="shared" si="30"/>
        <v>493823.5</v>
      </c>
      <c r="AO102" s="279">
        <f t="shared" si="26"/>
        <v>493944.07</v>
      </c>
      <c r="AP102" s="279">
        <f t="shared" si="26"/>
        <v>494202.18</v>
      </c>
      <c r="AQ102" s="279">
        <f t="shared" si="26"/>
        <v>494447.12</v>
      </c>
      <c r="AR102" s="279">
        <f t="shared" si="26"/>
        <v>496577.75</v>
      </c>
      <c r="AS102" s="279">
        <f t="shared" si="26"/>
        <v>506476.88</v>
      </c>
      <c r="AT102" s="279">
        <f t="shared" si="26"/>
        <v>520406.25</v>
      </c>
      <c r="AU102" s="280">
        <f t="shared" si="22"/>
        <v>5962284.8700000001</v>
      </c>
      <c r="AV102" s="280">
        <f t="shared" si="37"/>
        <v>526381.61</v>
      </c>
      <c r="AW102" s="280">
        <f t="shared" si="37"/>
        <v>525964.80000000005</v>
      </c>
      <c r="AX102" s="280">
        <f t="shared" si="37"/>
        <v>526462.74</v>
      </c>
      <c r="AY102" s="280">
        <f t="shared" si="37"/>
        <v>527453.81999999995</v>
      </c>
      <c r="AZ102" s="280">
        <f t="shared" si="38"/>
        <v>557812.26</v>
      </c>
      <c r="BA102" s="280">
        <f t="shared" si="39"/>
        <v>557733.27</v>
      </c>
      <c r="BB102" s="280">
        <f t="shared" si="40"/>
        <v>558100.84</v>
      </c>
      <c r="BC102" s="280">
        <f t="shared" si="31"/>
        <v>558387.65</v>
      </c>
      <c r="BD102" s="280">
        <f t="shared" si="32"/>
        <v>558937.23</v>
      </c>
      <c r="BE102" s="280">
        <f t="shared" si="33"/>
        <v>559569.73</v>
      </c>
      <c r="BF102" s="280">
        <f t="shared" si="27"/>
        <v>563993.46</v>
      </c>
      <c r="BG102" s="280">
        <f t="shared" si="27"/>
        <v>568146.42000000004</v>
      </c>
      <c r="BH102" s="280">
        <f t="shared" si="27"/>
        <v>567861.37</v>
      </c>
      <c r="BI102" s="280">
        <f t="shared" si="27"/>
        <v>567420.57999999996</v>
      </c>
      <c r="BJ102" s="280">
        <f t="shared" si="27"/>
        <v>566947.44999999995</v>
      </c>
      <c r="BK102" s="280">
        <f t="shared" si="27"/>
        <v>566897.9</v>
      </c>
      <c r="BL102" s="279">
        <f t="shared" si="24"/>
        <v>6751808.1600000011</v>
      </c>
    </row>
    <row r="103" spans="1:66" x14ac:dyDescent="0.25">
      <c r="A103" s="268" t="s">
        <v>586</v>
      </c>
      <c r="B103" s="175">
        <v>0</v>
      </c>
      <c r="C103" s="294">
        <v>2.3900000000000001E-2</v>
      </c>
      <c r="D103" s="272">
        <v>0</v>
      </c>
      <c r="E103" s="272">
        <v>0</v>
      </c>
      <c r="F103" s="272">
        <v>0</v>
      </c>
      <c r="G103" s="272">
        <v>0</v>
      </c>
      <c r="H103" s="272">
        <v>0</v>
      </c>
      <c r="I103" s="272">
        <v>0</v>
      </c>
      <c r="J103" s="272">
        <v>0</v>
      </c>
      <c r="K103" s="272">
        <v>0</v>
      </c>
      <c r="L103" s="272">
        <v>0</v>
      </c>
      <c r="M103" s="272">
        <v>0</v>
      </c>
      <c r="N103" s="272">
        <v>0</v>
      </c>
      <c r="O103" s="272">
        <v>0</v>
      </c>
      <c r="P103" s="272">
        <f t="shared" si="20"/>
        <v>0</v>
      </c>
      <c r="Q103" s="272">
        <v>0</v>
      </c>
      <c r="R103" s="272">
        <v>0</v>
      </c>
      <c r="S103" s="272">
        <v>0</v>
      </c>
      <c r="T103" s="272">
        <v>0</v>
      </c>
      <c r="U103" s="272">
        <v>0</v>
      </c>
      <c r="V103" s="272">
        <v>0</v>
      </c>
      <c r="W103" s="272">
        <v>0</v>
      </c>
      <c r="X103" s="272">
        <v>0</v>
      </c>
      <c r="Y103" s="272">
        <v>0</v>
      </c>
      <c r="Z103" s="272">
        <v>0</v>
      </c>
      <c r="AA103" s="272">
        <v>0</v>
      </c>
      <c r="AB103" s="272">
        <v>0</v>
      </c>
      <c r="AC103" s="272">
        <v>0</v>
      </c>
      <c r="AD103" s="272">
        <v>0</v>
      </c>
      <c r="AE103" s="272">
        <v>0</v>
      </c>
      <c r="AF103" s="272">
        <v>0</v>
      </c>
      <c r="AG103" s="170">
        <f t="shared" si="21"/>
        <v>0</v>
      </c>
      <c r="AI103" s="279">
        <f t="shared" si="34"/>
        <v>0</v>
      </c>
      <c r="AJ103" s="279">
        <f t="shared" si="35"/>
        <v>0</v>
      </c>
      <c r="AK103" s="279">
        <f t="shared" si="36"/>
        <v>0</v>
      </c>
      <c r="AL103" s="279">
        <f t="shared" si="28"/>
        <v>0</v>
      </c>
      <c r="AM103" s="279">
        <f t="shared" si="29"/>
        <v>0</v>
      </c>
      <c r="AN103" s="279">
        <f t="shared" si="30"/>
        <v>0</v>
      </c>
      <c r="AO103" s="279">
        <f t="shared" si="26"/>
        <v>0</v>
      </c>
      <c r="AP103" s="279">
        <f t="shared" si="26"/>
        <v>0</v>
      </c>
      <c r="AQ103" s="279">
        <f t="shared" si="26"/>
        <v>0</v>
      </c>
      <c r="AR103" s="279">
        <f t="shared" si="26"/>
        <v>0</v>
      </c>
      <c r="AS103" s="279">
        <f t="shared" si="26"/>
        <v>0</v>
      </c>
      <c r="AT103" s="279">
        <f t="shared" si="26"/>
        <v>0</v>
      </c>
      <c r="AU103" s="280">
        <f t="shared" si="22"/>
        <v>0</v>
      </c>
      <c r="AV103" s="280">
        <f t="shared" si="37"/>
        <v>0</v>
      </c>
      <c r="AW103" s="280">
        <f t="shared" si="37"/>
        <v>0</v>
      </c>
      <c r="AX103" s="280">
        <f t="shared" si="37"/>
        <v>0</v>
      </c>
      <c r="AY103" s="280">
        <f t="shared" si="37"/>
        <v>0</v>
      </c>
      <c r="AZ103" s="280">
        <f t="shared" si="38"/>
        <v>0</v>
      </c>
      <c r="BA103" s="280">
        <f t="shared" si="39"/>
        <v>0</v>
      </c>
      <c r="BB103" s="280">
        <f t="shared" si="40"/>
        <v>0</v>
      </c>
      <c r="BC103" s="280">
        <f t="shared" si="31"/>
        <v>0</v>
      </c>
      <c r="BD103" s="280">
        <f t="shared" si="32"/>
        <v>0</v>
      </c>
      <c r="BE103" s="280">
        <f t="shared" si="33"/>
        <v>0</v>
      </c>
      <c r="BF103" s="280">
        <f t="shared" si="27"/>
        <v>0</v>
      </c>
      <c r="BG103" s="280">
        <f t="shared" si="27"/>
        <v>0</v>
      </c>
      <c r="BH103" s="280">
        <f t="shared" si="27"/>
        <v>0</v>
      </c>
      <c r="BI103" s="280">
        <f t="shared" si="27"/>
        <v>0</v>
      </c>
      <c r="BJ103" s="280">
        <f t="shared" si="27"/>
        <v>0</v>
      </c>
      <c r="BK103" s="280">
        <f t="shared" si="27"/>
        <v>0</v>
      </c>
      <c r="BL103" s="279">
        <f t="shared" si="24"/>
        <v>0</v>
      </c>
      <c r="BN103" s="279">
        <f>BL103</f>
        <v>0</v>
      </c>
    </row>
    <row r="104" spans="1:66" x14ac:dyDescent="0.25">
      <c r="A104" s="268" t="s">
        <v>206</v>
      </c>
      <c r="B104" s="175">
        <v>2.2599999999999999E-2</v>
      </c>
      <c r="C104" s="294">
        <v>2.3900000000000001E-2</v>
      </c>
      <c r="D104" s="272">
        <v>170984896.59999999</v>
      </c>
      <c r="E104" s="272">
        <v>170984896.59999999</v>
      </c>
      <c r="F104" s="272">
        <v>170984896.59999999</v>
      </c>
      <c r="G104" s="272">
        <v>170984896.59999999</v>
      </c>
      <c r="H104" s="272">
        <v>170984896.59999999</v>
      </c>
      <c r="I104" s="272">
        <v>170984896.59999999</v>
      </c>
      <c r="J104" s="272">
        <v>171379066.02500001</v>
      </c>
      <c r="K104" s="272">
        <v>171773235.44999999</v>
      </c>
      <c r="L104" s="272">
        <v>171773235.44999999</v>
      </c>
      <c r="M104" s="272">
        <v>171773235.44999999</v>
      </c>
      <c r="N104" s="272">
        <v>171773235.44999999</v>
      </c>
      <c r="O104" s="272">
        <v>171773235.44999999</v>
      </c>
      <c r="P104" s="272">
        <f t="shared" si="20"/>
        <v>2056154622.8750002</v>
      </c>
      <c r="Q104" s="272">
        <v>171773235.44999999</v>
      </c>
      <c r="R104" s="272">
        <v>171773235.44999999</v>
      </c>
      <c r="S104" s="272">
        <v>171773235.44999999</v>
      </c>
      <c r="T104" s="272">
        <v>171773235.44999999</v>
      </c>
      <c r="U104" s="272">
        <v>171773235.44999999</v>
      </c>
      <c r="V104" s="272">
        <v>171773235.44999999</v>
      </c>
      <c r="W104" s="272">
        <v>171773235.44999999</v>
      </c>
      <c r="X104" s="272">
        <v>171773235.44999999</v>
      </c>
      <c r="Y104" s="272">
        <v>171773235.44999999</v>
      </c>
      <c r="Z104" s="272">
        <v>171773235.44999999</v>
      </c>
      <c r="AA104" s="272">
        <v>171773235.44999999</v>
      </c>
      <c r="AB104" s="272">
        <v>171773235.44999999</v>
      </c>
      <c r="AC104" s="272">
        <v>171773235.44999999</v>
      </c>
      <c r="AD104" s="272">
        <v>171773235.44999999</v>
      </c>
      <c r="AE104" s="272">
        <v>171773235.44999999</v>
      </c>
      <c r="AF104" s="272">
        <v>171773235.44999999</v>
      </c>
      <c r="AG104" s="170">
        <f t="shared" si="21"/>
        <v>2061278825.4000003</v>
      </c>
      <c r="AI104" s="279">
        <f t="shared" si="34"/>
        <v>322021.56</v>
      </c>
      <c r="AJ104" s="279">
        <f t="shared" si="35"/>
        <v>322021.56</v>
      </c>
      <c r="AK104" s="279">
        <f t="shared" si="36"/>
        <v>322021.56</v>
      </c>
      <c r="AL104" s="279">
        <f t="shared" si="28"/>
        <v>322021.56</v>
      </c>
      <c r="AM104" s="279">
        <f t="shared" si="29"/>
        <v>322021.56</v>
      </c>
      <c r="AN104" s="279">
        <f t="shared" si="30"/>
        <v>322021.56</v>
      </c>
      <c r="AO104" s="279">
        <f t="shared" si="26"/>
        <v>322763.90999999997</v>
      </c>
      <c r="AP104" s="279">
        <f t="shared" si="26"/>
        <v>323506.26</v>
      </c>
      <c r="AQ104" s="279">
        <f t="shared" si="26"/>
        <v>323506.26</v>
      </c>
      <c r="AR104" s="279">
        <f t="shared" si="26"/>
        <v>323506.26</v>
      </c>
      <c r="AS104" s="279">
        <f t="shared" si="26"/>
        <v>323506.26</v>
      </c>
      <c r="AT104" s="279">
        <f t="shared" si="26"/>
        <v>323506.26</v>
      </c>
      <c r="AU104" s="280">
        <f t="shared" si="22"/>
        <v>3872424.5699999994</v>
      </c>
      <c r="AV104" s="280">
        <f t="shared" si="37"/>
        <v>323506.26</v>
      </c>
      <c r="AW104" s="280">
        <f t="shared" si="37"/>
        <v>323506.26</v>
      </c>
      <c r="AX104" s="280">
        <f t="shared" si="37"/>
        <v>323506.26</v>
      </c>
      <c r="AY104" s="280">
        <f t="shared" si="37"/>
        <v>323506.26</v>
      </c>
      <c r="AZ104" s="280">
        <f t="shared" si="38"/>
        <v>342115.03</v>
      </c>
      <c r="BA104" s="280">
        <f t="shared" si="39"/>
        <v>342115.03</v>
      </c>
      <c r="BB104" s="280">
        <f t="shared" si="40"/>
        <v>342115.03</v>
      </c>
      <c r="BC104" s="280">
        <f t="shared" si="31"/>
        <v>342115.03</v>
      </c>
      <c r="BD104" s="280">
        <f t="shared" si="32"/>
        <v>342115.03</v>
      </c>
      <c r="BE104" s="280">
        <f t="shared" si="33"/>
        <v>342115.03</v>
      </c>
      <c r="BF104" s="280">
        <f t="shared" si="27"/>
        <v>342115.03</v>
      </c>
      <c r="BG104" s="280">
        <f t="shared" si="27"/>
        <v>342115.03</v>
      </c>
      <c r="BH104" s="280">
        <f t="shared" si="27"/>
        <v>342115.03</v>
      </c>
      <c r="BI104" s="280">
        <f t="shared" si="27"/>
        <v>342115.03</v>
      </c>
      <c r="BJ104" s="280">
        <f t="shared" si="27"/>
        <v>342115.03</v>
      </c>
      <c r="BK104" s="280">
        <f t="shared" si="27"/>
        <v>342115.03</v>
      </c>
      <c r="BL104" s="279">
        <f t="shared" si="24"/>
        <v>4105380.3600000013</v>
      </c>
      <c r="BN104" s="279">
        <f>BL104</f>
        <v>4105380.3600000013</v>
      </c>
    </row>
    <row r="105" spans="1:66" x14ac:dyDescent="0.25">
      <c r="A105" s="268" t="s">
        <v>587</v>
      </c>
      <c r="B105" s="175">
        <v>2.2599999999999999E-2</v>
      </c>
      <c r="C105" s="294">
        <v>2.3900000000000001E-2</v>
      </c>
      <c r="D105" s="272">
        <v>0</v>
      </c>
      <c r="E105" s="272">
        <v>0</v>
      </c>
      <c r="F105" s="272">
        <v>0</v>
      </c>
      <c r="G105" s="272">
        <v>0</v>
      </c>
      <c r="H105" s="272">
        <v>0</v>
      </c>
      <c r="I105" s="272">
        <v>0</v>
      </c>
      <c r="J105" s="272">
        <v>0</v>
      </c>
      <c r="K105" s="272">
        <v>0</v>
      </c>
      <c r="L105" s="272">
        <v>0</v>
      </c>
      <c r="M105" s="272">
        <v>0</v>
      </c>
      <c r="N105" s="272">
        <v>0</v>
      </c>
      <c r="O105" s="272">
        <v>0</v>
      </c>
      <c r="P105" s="272">
        <f t="shared" si="20"/>
        <v>0</v>
      </c>
      <c r="Q105" s="272">
        <v>0</v>
      </c>
      <c r="R105" s="272">
        <v>0</v>
      </c>
      <c r="S105" s="272">
        <v>0</v>
      </c>
      <c r="T105" s="272">
        <v>0</v>
      </c>
      <c r="U105" s="272">
        <v>0</v>
      </c>
      <c r="V105" s="272">
        <v>0</v>
      </c>
      <c r="W105" s="272">
        <v>0</v>
      </c>
      <c r="X105" s="272">
        <v>0</v>
      </c>
      <c r="Y105" s="272">
        <v>0</v>
      </c>
      <c r="Z105" s="272">
        <v>0</v>
      </c>
      <c r="AA105" s="272">
        <v>0</v>
      </c>
      <c r="AB105" s="272">
        <v>0</v>
      </c>
      <c r="AC105" s="272">
        <v>0</v>
      </c>
      <c r="AD105" s="272">
        <v>0</v>
      </c>
      <c r="AE105" s="272">
        <v>0</v>
      </c>
      <c r="AF105" s="272">
        <v>0</v>
      </c>
      <c r="AG105" s="170">
        <f t="shared" si="21"/>
        <v>0</v>
      </c>
      <c r="AI105" s="279">
        <f t="shared" si="34"/>
        <v>0</v>
      </c>
      <c r="AJ105" s="279">
        <f t="shared" si="35"/>
        <v>0</v>
      </c>
      <c r="AK105" s="279">
        <f t="shared" si="36"/>
        <v>0</v>
      </c>
      <c r="AL105" s="279">
        <f t="shared" si="28"/>
        <v>0</v>
      </c>
      <c r="AM105" s="279">
        <f t="shared" si="29"/>
        <v>0</v>
      </c>
      <c r="AN105" s="279">
        <f t="shared" si="30"/>
        <v>0</v>
      </c>
      <c r="AO105" s="279">
        <f t="shared" si="26"/>
        <v>0</v>
      </c>
      <c r="AP105" s="279">
        <f t="shared" si="26"/>
        <v>0</v>
      </c>
      <c r="AQ105" s="279">
        <f t="shared" si="26"/>
        <v>0</v>
      </c>
      <c r="AR105" s="279">
        <f t="shared" si="26"/>
        <v>0</v>
      </c>
      <c r="AS105" s="279">
        <f t="shared" si="26"/>
        <v>0</v>
      </c>
      <c r="AT105" s="279">
        <f t="shared" si="26"/>
        <v>0</v>
      </c>
      <c r="AU105" s="280">
        <f t="shared" si="22"/>
        <v>0</v>
      </c>
      <c r="AV105" s="280">
        <f t="shared" si="37"/>
        <v>0</v>
      </c>
      <c r="AW105" s="280">
        <f t="shared" si="37"/>
        <v>0</v>
      </c>
      <c r="AX105" s="280">
        <f t="shared" si="37"/>
        <v>0</v>
      </c>
      <c r="AY105" s="280">
        <f t="shared" si="37"/>
        <v>0</v>
      </c>
      <c r="AZ105" s="280">
        <f t="shared" si="38"/>
        <v>0</v>
      </c>
      <c r="BA105" s="280">
        <f t="shared" si="39"/>
        <v>0</v>
      </c>
      <c r="BB105" s="280">
        <f t="shared" si="40"/>
        <v>0</v>
      </c>
      <c r="BC105" s="280">
        <f t="shared" si="31"/>
        <v>0</v>
      </c>
      <c r="BD105" s="280">
        <f t="shared" si="32"/>
        <v>0</v>
      </c>
      <c r="BE105" s="280">
        <f t="shared" si="33"/>
        <v>0</v>
      </c>
      <c r="BF105" s="280">
        <f t="shared" si="27"/>
        <v>0</v>
      </c>
      <c r="BG105" s="280">
        <f t="shared" si="27"/>
        <v>0</v>
      </c>
      <c r="BH105" s="280">
        <f t="shared" si="27"/>
        <v>0</v>
      </c>
      <c r="BI105" s="280">
        <f t="shared" si="27"/>
        <v>0</v>
      </c>
      <c r="BJ105" s="280">
        <f t="shared" si="27"/>
        <v>0</v>
      </c>
      <c r="BK105" s="280">
        <f t="shared" si="27"/>
        <v>0</v>
      </c>
      <c r="BL105" s="279">
        <f t="shared" si="24"/>
        <v>0</v>
      </c>
      <c r="BN105" s="279">
        <f>BL105</f>
        <v>0</v>
      </c>
    </row>
    <row r="106" spans="1:66" x14ac:dyDescent="0.25">
      <c r="A106" s="268" t="s">
        <v>207</v>
      </c>
      <c r="B106" s="175">
        <v>2.5999999999999999E-2</v>
      </c>
      <c r="C106" s="294">
        <v>2.7900000000000001E-2</v>
      </c>
      <c r="D106" s="272">
        <v>291890808.73000002</v>
      </c>
      <c r="E106" s="272">
        <v>290702877.31</v>
      </c>
      <c r="F106" s="272">
        <v>290249930.69</v>
      </c>
      <c r="G106" s="272">
        <v>290850846.02999997</v>
      </c>
      <c r="H106" s="272">
        <v>290927277.39999998</v>
      </c>
      <c r="I106" s="272">
        <v>290761487.68000001</v>
      </c>
      <c r="J106" s="272">
        <v>290563200.57999998</v>
      </c>
      <c r="K106" s="272">
        <v>291200339.45499998</v>
      </c>
      <c r="L106" s="272">
        <v>291824047.06999999</v>
      </c>
      <c r="M106" s="272">
        <v>291959265.94499993</v>
      </c>
      <c r="N106" s="272">
        <v>297246097.83499998</v>
      </c>
      <c r="O106" s="272">
        <v>305135724.24000001</v>
      </c>
      <c r="P106" s="272">
        <f t="shared" si="20"/>
        <v>3513311902.9650002</v>
      </c>
      <c r="Q106" s="272">
        <v>307800060.01999998</v>
      </c>
      <c r="R106" s="272">
        <v>307573248.70499998</v>
      </c>
      <c r="S106" s="272">
        <v>309604409.53499997</v>
      </c>
      <c r="T106" s="272">
        <v>311843765.77999997</v>
      </c>
      <c r="U106" s="272">
        <v>311926526.38499999</v>
      </c>
      <c r="V106" s="272">
        <v>315384754.37499994</v>
      </c>
      <c r="W106" s="272">
        <v>318828048.55499995</v>
      </c>
      <c r="X106" s="272">
        <v>318966543.45999998</v>
      </c>
      <c r="Y106" s="272">
        <v>318988840.92499995</v>
      </c>
      <c r="Z106" s="272">
        <v>319403152.01499993</v>
      </c>
      <c r="AA106" s="272">
        <v>322223447.60999995</v>
      </c>
      <c r="AB106" s="272">
        <v>324262547.50499994</v>
      </c>
      <c r="AC106" s="272">
        <v>323925417.63999999</v>
      </c>
      <c r="AD106" s="272">
        <v>323448505.69</v>
      </c>
      <c r="AE106" s="272">
        <v>323020823.04500002</v>
      </c>
      <c r="AF106" s="272">
        <v>323051436.44999999</v>
      </c>
      <c r="AG106" s="170">
        <f t="shared" si="21"/>
        <v>3843430043.6549997</v>
      </c>
      <c r="AI106" s="279">
        <f t="shared" si="34"/>
        <v>632430.09</v>
      </c>
      <c r="AJ106" s="279">
        <f t="shared" si="35"/>
        <v>629856.23</v>
      </c>
      <c r="AK106" s="279">
        <f t="shared" si="36"/>
        <v>628874.85</v>
      </c>
      <c r="AL106" s="279">
        <f t="shared" si="28"/>
        <v>630176.82999999996</v>
      </c>
      <c r="AM106" s="279">
        <f t="shared" si="29"/>
        <v>630342.43000000005</v>
      </c>
      <c r="AN106" s="279">
        <f t="shared" si="30"/>
        <v>629983.22</v>
      </c>
      <c r="AO106" s="279">
        <f t="shared" si="26"/>
        <v>629553.6</v>
      </c>
      <c r="AP106" s="279">
        <f t="shared" si="26"/>
        <v>630934.06999999995</v>
      </c>
      <c r="AQ106" s="279">
        <f t="shared" si="26"/>
        <v>632285.43999999994</v>
      </c>
      <c r="AR106" s="279">
        <f t="shared" si="26"/>
        <v>632578.41</v>
      </c>
      <c r="AS106" s="279">
        <f t="shared" si="26"/>
        <v>644033.21</v>
      </c>
      <c r="AT106" s="279">
        <f t="shared" si="26"/>
        <v>661127.4</v>
      </c>
      <c r="AU106" s="280">
        <f t="shared" si="22"/>
        <v>7612175.7800000003</v>
      </c>
      <c r="AV106" s="280">
        <f t="shared" si="37"/>
        <v>666900.13</v>
      </c>
      <c r="AW106" s="280">
        <f t="shared" si="37"/>
        <v>666408.71</v>
      </c>
      <c r="AX106" s="280">
        <f t="shared" si="37"/>
        <v>670809.55000000005</v>
      </c>
      <c r="AY106" s="280">
        <f t="shared" si="37"/>
        <v>675661.49</v>
      </c>
      <c r="AZ106" s="280">
        <f t="shared" si="38"/>
        <v>725229.17</v>
      </c>
      <c r="BA106" s="280">
        <f t="shared" si="39"/>
        <v>733269.55</v>
      </c>
      <c r="BB106" s="280">
        <f t="shared" si="40"/>
        <v>741275.21</v>
      </c>
      <c r="BC106" s="280">
        <f t="shared" si="31"/>
        <v>741597.21</v>
      </c>
      <c r="BD106" s="280">
        <f t="shared" si="32"/>
        <v>741649.06</v>
      </c>
      <c r="BE106" s="280">
        <f t="shared" si="33"/>
        <v>742612.33</v>
      </c>
      <c r="BF106" s="280">
        <f t="shared" ref="BF106:BK111" si="41">ROUND(AA106*$C106/12,2)</f>
        <v>749169.52</v>
      </c>
      <c r="BG106" s="280">
        <f t="shared" si="41"/>
        <v>753910.42</v>
      </c>
      <c r="BH106" s="280">
        <f t="shared" si="41"/>
        <v>753126.6</v>
      </c>
      <c r="BI106" s="280">
        <f t="shared" si="41"/>
        <v>752017.78</v>
      </c>
      <c r="BJ106" s="280">
        <f t="shared" si="41"/>
        <v>751023.41</v>
      </c>
      <c r="BK106" s="280">
        <f t="shared" si="41"/>
        <v>751094.59</v>
      </c>
      <c r="BL106" s="279">
        <f t="shared" si="24"/>
        <v>8935974.8500000015</v>
      </c>
    </row>
    <row r="107" spans="1:66" x14ac:dyDescent="0.25">
      <c r="A107" s="268" t="s">
        <v>588</v>
      </c>
      <c r="B107" s="175">
        <v>0</v>
      </c>
      <c r="C107" s="451">
        <v>2.7400000000000001E-2</v>
      </c>
      <c r="D107" s="272">
        <v>32692663.850000001</v>
      </c>
      <c r="E107" s="272">
        <v>32692663.850000001</v>
      </c>
      <c r="F107" s="272">
        <v>32692663.850000001</v>
      </c>
      <c r="G107" s="272">
        <v>32692663.850000001</v>
      </c>
      <c r="H107" s="272">
        <v>32692663.850000001</v>
      </c>
      <c r="I107" s="272">
        <v>32692663.850000001</v>
      </c>
      <c r="J107" s="272">
        <v>32692663.850000001</v>
      </c>
      <c r="K107" s="272">
        <v>32692663.850000001</v>
      </c>
      <c r="L107" s="272">
        <v>32692663.850000001</v>
      </c>
      <c r="M107" s="272">
        <v>32692663.850000001</v>
      </c>
      <c r="N107" s="272">
        <v>32692663.850000001</v>
      </c>
      <c r="O107" s="272">
        <v>32692663.850000001</v>
      </c>
      <c r="P107" s="272">
        <f t="shared" si="20"/>
        <v>392311966.20000005</v>
      </c>
      <c r="Q107" s="272">
        <v>32692663.850000001</v>
      </c>
      <c r="R107" s="272">
        <v>32692663.850000001</v>
      </c>
      <c r="S107" s="272">
        <v>32692663.850000001</v>
      </c>
      <c r="T107" s="272">
        <v>32692663.850000001</v>
      </c>
      <c r="U107" s="272">
        <v>32692663.850000001</v>
      </c>
      <c r="V107" s="272">
        <v>32692663.850000001</v>
      </c>
      <c r="W107" s="272">
        <v>32692663.850000001</v>
      </c>
      <c r="X107" s="272">
        <v>32692663.850000001</v>
      </c>
      <c r="Y107" s="272">
        <v>32692663.850000001</v>
      </c>
      <c r="Z107" s="272">
        <v>32692663.850000001</v>
      </c>
      <c r="AA107" s="272">
        <v>32692663.850000001</v>
      </c>
      <c r="AB107" s="272">
        <v>32692663.850000001</v>
      </c>
      <c r="AC107" s="272">
        <v>32692663.850000001</v>
      </c>
      <c r="AD107" s="272">
        <v>32692663.850000001</v>
      </c>
      <c r="AE107" s="272">
        <v>32692663.850000001</v>
      </c>
      <c r="AF107" s="272">
        <v>32692663.850000001</v>
      </c>
      <c r="AG107" s="170">
        <f t="shared" si="21"/>
        <v>392311966.20000005</v>
      </c>
      <c r="AI107" s="279">
        <f t="shared" si="34"/>
        <v>0</v>
      </c>
      <c r="AJ107" s="279">
        <f t="shared" si="35"/>
        <v>0</v>
      </c>
      <c r="AK107" s="279">
        <f t="shared" si="36"/>
        <v>0</v>
      </c>
      <c r="AL107" s="279">
        <f t="shared" si="28"/>
        <v>0</v>
      </c>
      <c r="AM107" s="279">
        <f t="shared" si="29"/>
        <v>0</v>
      </c>
      <c r="AN107" s="279">
        <f t="shared" si="30"/>
        <v>0</v>
      </c>
      <c r="AO107" s="279">
        <f t="shared" si="26"/>
        <v>0</v>
      </c>
      <c r="AP107" s="279">
        <f t="shared" si="26"/>
        <v>0</v>
      </c>
      <c r="AQ107" s="279">
        <f t="shared" si="26"/>
        <v>0</v>
      </c>
      <c r="AR107" s="279">
        <f t="shared" si="26"/>
        <v>0</v>
      </c>
      <c r="AS107" s="279">
        <f t="shared" si="26"/>
        <v>0</v>
      </c>
      <c r="AT107" s="279">
        <f t="shared" si="26"/>
        <v>0</v>
      </c>
      <c r="AU107" s="280">
        <f t="shared" si="22"/>
        <v>0</v>
      </c>
      <c r="AV107" s="280">
        <f t="shared" si="37"/>
        <v>0</v>
      </c>
      <c r="AW107" s="280">
        <f t="shared" si="37"/>
        <v>0</v>
      </c>
      <c r="AX107" s="280">
        <f t="shared" si="37"/>
        <v>0</v>
      </c>
      <c r="AY107" s="280">
        <f t="shared" si="37"/>
        <v>0</v>
      </c>
      <c r="AZ107" s="280">
        <f t="shared" si="38"/>
        <v>74648.25</v>
      </c>
      <c r="BA107" s="280">
        <f t="shared" si="39"/>
        <v>74648.25</v>
      </c>
      <c r="BB107" s="280">
        <f t="shared" si="40"/>
        <v>74648.25</v>
      </c>
      <c r="BC107" s="280">
        <f t="shared" si="31"/>
        <v>74648.25</v>
      </c>
      <c r="BD107" s="280">
        <f t="shared" si="32"/>
        <v>74648.25</v>
      </c>
      <c r="BE107" s="280">
        <f t="shared" si="33"/>
        <v>74648.25</v>
      </c>
      <c r="BF107" s="280">
        <f t="shared" si="41"/>
        <v>74648.25</v>
      </c>
      <c r="BG107" s="280">
        <f t="shared" si="41"/>
        <v>74648.25</v>
      </c>
      <c r="BH107" s="280">
        <f t="shared" si="41"/>
        <v>74648.25</v>
      </c>
      <c r="BI107" s="280">
        <f t="shared" si="41"/>
        <v>74648.25</v>
      </c>
      <c r="BJ107" s="280">
        <f t="shared" si="41"/>
        <v>74648.25</v>
      </c>
      <c r="BK107" s="280">
        <f t="shared" si="41"/>
        <v>74648.25</v>
      </c>
      <c r="BL107" s="279">
        <f t="shared" si="24"/>
        <v>895779</v>
      </c>
    </row>
    <row r="108" spans="1:66" x14ac:dyDescent="0.25">
      <c r="A108" s="268" t="s">
        <v>589</v>
      </c>
      <c r="B108" s="175">
        <v>0</v>
      </c>
      <c r="C108" s="294">
        <v>2.7900000000000001E-2</v>
      </c>
      <c r="D108" s="272">
        <v>0</v>
      </c>
      <c r="E108" s="272">
        <v>0</v>
      </c>
      <c r="F108" s="272">
        <v>0</v>
      </c>
      <c r="G108" s="272">
        <v>0</v>
      </c>
      <c r="H108" s="272">
        <v>0</v>
      </c>
      <c r="I108" s="272">
        <v>0</v>
      </c>
      <c r="J108" s="272">
        <v>0</v>
      </c>
      <c r="K108" s="272">
        <v>0</v>
      </c>
      <c r="L108" s="272">
        <v>0</v>
      </c>
      <c r="M108" s="272">
        <v>0</v>
      </c>
      <c r="N108" s="272">
        <v>0</v>
      </c>
      <c r="O108" s="272">
        <v>0</v>
      </c>
      <c r="P108" s="272">
        <f t="shared" si="20"/>
        <v>0</v>
      </c>
      <c r="Q108" s="272">
        <v>0</v>
      </c>
      <c r="R108" s="272">
        <v>0</v>
      </c>
      <c r="S108" s="272">
        <v>0</v>
      </c>
      <c r="T108" s="272">
        <v>0</v>
      </c>
      <c r="U108" s="272">
        <v>0</v>
      </c>
      <c r="V108" s="272">
        <v>0</v>
      </c>
      <c r="W108" s="272">
        <v>0</v>
      </c>
      <c r="X108" s="272">
        <v>0</v>
      </c>
      <c r="Y108" s="272">
        <v>0</v>
      </c>
      <c r="Z108" s="272">
        <v>0</v>
      </c>
      <c r="AA108" s="272">
        <v>0</v>
      </c>
      <c r="AB108" s="272">
        <v>0</v>
      </c>
      <c r="AC108" s="272">
        <v>0</v>
      </c>
      <c r="AD108" s="272">
        <v>0</v>
      </c>
      <c r="AE108" s="272">
        <v>0</v>
      </c>
      <c r="AF108" s="272">
        <v>0</v>
      </c>
      <c r="AG108" s="170">
        <f t="shared" si="21"/>
        <v>0</v>
      </c>
      <c r="AI108" s="279">
        <f t="shared" si="34"/>
        <v>0</v>
      </c>
      <c r="AJ108" s="279">
        <f t="shared" si="35"/>
        <v>0</v>
      </c>
      <c r="AK108" s="279">
        <f t="shared" si="36"/>
        <v>0</v>
      </c>
      <c r="AL108" s="279">
        <f t="shared" si="28"/>
        <v>0</v>
      </c>
      <c r="AM108" s="279">
        <f t="shared" si="29"/>
        <v>0</v>
      </c>
      <c r="AN108" s="279">
        <f t="shared" si="30"/>
        <v>0</v>
      </c>
      <c r="AO108" s="279">
        <f t="shared" si="26"/>
        <v>0</v>
      </c>
      <c r="AP108" s="279">
        <f t="shared" si="26"/>
        <v>0</v>
      </c>
      <c r="AQ108" s="279">
        <f t="shared" si="26"/>
        <v>0</v>
      </c>
      <c r="AR108" s="279">
        <f t="shared" si="26"/>
        <v>0</v>
      </c>
      <c r="AS108" s="279">
        <f t="shared" si="26"/>
        <v>0</v>
      </c>
      <c r="AT108" s="279">
        <f t="shared" si="26"/>
        <v>0</v>
      </c>
      <c r="AU108" s="280">
        <f t="shared" si="22"/>
        <v>0</v>
      </c>
      <c r="AV108" s="280">
        <f t="shared" si="37"/>
        <v>0</v>
      </c>
      <c r="AW108" s="280">
        <f t="shared" si="37"/>
        <v>0</v>
      </c>
      <c r="AX108" s="280">
        <f t="shared" si="37"/>
        <v>0</v>
      </c>
      <c r="AY108" s="280">
        <f t="shared" si="37"/>
        <v>0</v>
      </c>
      <c r="AZ108" s="280">
        <f t="shared" si="38"/>
        <v>0</v>
      </c>
      <c r="BA108" s="280">
        <f t="shared" si="39"/>
        <v>0</v>
      </c>
      <c r="BB108" s="280">
        <f t="shared" si="40"/>
        <v>0</v>
      </c>
      <c r="BC108" s="280">
        <f t="shared" si="31"/>
        <v>0</v>
      </c>
      <c r="BD108" s="280">
        <f t="shared" si="32"/>
        <v>0</v>
      </c>
      <c r="BE108" s="280">
        <f t="shared" si="33"/>
        <v>0</v>
      </c>
      <c r="BF108" s="280">
        <f t="shared" si="41"/>
        <v>0</v>
      </c>
      <c r="BG108" s="280">
        <f t="shared" si="41"/>
        <v>0</v>
      </c>
      <c r="BH108" s="280">
        <f t="shared" si="41"/>
        <v>0</v>
      </c>
      <c r="BI108" s="280">
        <f t="shared" si="41"/>
        <v>0</v>
      </c>
      <c r="BJ108" s="280">
        <f t="shared" si="41"/>
        <v>0</v>
      </c>
      <c r="BK108" s="280">
        <f t="shared" si="41"/>
        <v>0</v>
      </c>
      <c r="BL108" s="279">
        <f t="shared" si="24"/>
        <v>0</v>
      </c>
      <c r="BN108" s="279">
        <f>BL108</f>
        <v>0</v>
      </c>
    </row>
    <row r="109" spans="1:66" x14ac:dyDescent="0.25">
      <c r="A109" s="268" t="s">
        <v>590</v>
      </c>
      <c r="B109" s="175">
        <v>0</v>
      </c>
      <c r="C109" s="294">
        <v>2.7900000000000001E-2</v>
      </c>
      <c r="D109" s="272">
        <v>0</v>
      </c>
      <c r="E109" s="272">
        <v>0</v>
      </c>
      <c r="F109" s="272">
        <v>0</v>
      </c>
      <c r="G109" s="272">
        <v>0</v>
      </c>
      <c r="H109" s="272">
        <v>0</v>
      </c>
      <c r="I109" s="272">
        <v>0</v>
      </c>
      <c r="J109" s="272">
        <v>0</v>
      </c>
      <c r="K109" s="272">
        <v>0</v>
      </c>
      <c r="L109" s="272">
        <v>0</v>
      </c>
      <c r="M109" s="272">
        <v>0</v>
      </c>
      <c r="N109" s="272">
        <v>0</v>
      </c>
      <c r="O109" s="272">
        <v>0</v>
      </c>
      <c r="P109" s="272">
        <f t="shared" si="20"/>
        <v>0</v>
      </c>
      <c r="Q109" s="272">
        <v>0</v>
      </c>
      <c r="R109" s="272">
        <v>0</v>
      </c>
      <c r="S109" s="272">
        <v>0</v>
      </c>
      <c r="T109" s="272">
        <v>0</v>
      </c>
      <c r="U109" s="272">
        <v>0</v>
      </c>
      <c r="V109" s="272">
        <v>0</v>
      </c>
      <c r="W109" s="272">
        <v>0</v>
      </c>
      <c r="X109" s="272">
        <v>0</v>
      </c>
      <c r="Y109" s="272">
        <v>0</v>
      </c>
      <c r="Z109" s="272">
        <v>0</v>
      </c>
      <c r="AA109" s="272">
        <v>0</v>
      </c>
      <c r="AB109" s="272">
        <v>0</v>
      </c>
      <c r="AC109" s="272">
        <v>0</v>
      </c>
      <c r="AD109" s="272">
        <v>0</v>
      </c>
      <c r="AE109" s="272">
        <v>0</v>
      </c>
      <c r="AF109" s="272">
        <v>0</v>
      </c>
      <c r="AG109" s="170">
        <f t="shared" si="21"/>
        <v>0</v>
      </c>
      <c r="AI109" s="279">
        <f t="shared" si="34"/>
        <v>0</v>
      </c>
      <c r="AJ109" s="279">
        <f t="shared" si="35"/>
        <v>0</v>
      </c>
      <c r="AK109" s="279">
        <f t="shared" si="36"/>
        <v>0</v>
      </c>
      <c r="AL109" s="279">
        <f t="shared" si="28"/>
        <v>0</v>
      </c>
      <c r="AM109" s="279">
        <f t="shared" si="29"/>
        <v>0</v>
      </c>
      <c r="AN109" s="279">
        <f t="shared" si="30"/>
        <v>0</v>
      </c>
      <c r="AO109" s="279">
        <f t="shared" si="26"/>
        <v>0</v>
      </c>
      <c r="AP109" s="279">
        <f t="shared" si="26"/>
        <v>0</v>
      </c>
      <c r="AQ109" s="279">
        <f t="shared" si="26"/>
        <v>0</v>
      </c>
      <c r="AR109" s="279">
        <f t="shared" si="26"/>
        <v>0</v>
      </c>
      <c r="AS109" s="279">
        <f t="shared" si="26"/>
        <v>0</v>
      </c>
      <c r="AT109" s="279">
        <f t="shared" si="26"/>
        <v>0</v>
      </c>
      <c r="AU109" s="280">
        <f t="shared" si="22"/>
        <v>0</v>
      </c>
      <c r="AV109" s="280">
        <f t="shared" si="37"/>
        <v>0</v>
      </c>
      <c r="AW109" s="280">
        <f t="shared" si="37"/>
        <v>0</v>
      </c>
      <c r="AX109" s="280">
        <f t="shared" si="37"/>
        <v>0</v>
      </c>
      <c r="AY109" s="280">
        <f t="shared" si="37"/>
        <v>0</v>
      </c>
      <c r="AZ109" s="280">
        <f t="shared" si="38"/>
        <v>0</v>
      </c>
      <c r="BA109" s="280">
        <f t="shared" si="39"/>
        <v>0</v>
      </c>
      <c r="BB109" s="280">
        <f t="shared" si="40"/>
        <v>0</v>
      </c>
      <c r="BC109" s="280">
        <f t="shared" si="31"/>
        <v>0</v>
      </c>
      <c r="BD109" s="280">
        <f t="shared" si="32"/>
        <v>0</v>
      </c>
      <c r="BE109" s="280">
        <f t="shared" si="33"/>
        <v>0</v>
      </c>
      <c r="BF109" s="280">
        <f t="shared" si="41"/>
        <v>0</v>
      </c>
      <c r="BG109" s="280">
        <f t="shared" si="41"/>
        <v>0</v>
      </c>
      <c r="BH109" s="280">
        <f t="shared" si="41"/>
        <v>0</v>
      </c>
      <c r="BI109" s="280">
        <f t="shared" si="41"/>
        <v>0</v>
      </c>
      <c r="BJ109" s="280">
        <f t="shared" si="41"/>
        <v>0</v>
      </c>
      <c r="BK109" s="280">
        <f t="shared" si="41"/>
        <v>0</v>
      </c>
      <c r="BL109" s="279">
        <f t="shared" si="24"/>
        <v>0</v>
      </c>
      <c r="BN109" s="279">
        <f>BL109</f>
        <v>0</v>
      </c>
    </row>
    <row r="110" spans="1:66" x14ac:dyDescent="0.25">
      <c r="A110" s="268" t="s">
        <v>208</v>
      </c>
      <c r="B110" s="175">
        <v>2.5999999999999999E-2</v>
      </c>
      <c r="C110" s="294">
        <v>2.7900000000000001E-2</v>
      </c>
      <c r="D110" s="272">
        <v>309940145.06999999</v>
      </c>
      <c r="E110" s="272">
        <v>309934551.01999998</v>
      </c>
      <c r="F110" s="272">
        <v>309934551.01999998</v>
      </c>
      <c r="G110" s="272">
        <v>309934551.01999998</v>
      </c>
      <c r="H110" s="272">
        <v>309934551.01999998</v>
      </c>
      <c r="I110" s="272">
        <v>309934551.01999998</v>
      </c>
      <c r="J110" s="272">
        <v>311193492.94499999</v>
      </c>
      <c r="K110" s="272">
        <v>312722792.14499998</v>
      </c>
      <c r="L110" s="272">
        <v>313614777.24000001</v>
      </c>
      <c r="M110" s="272">
        <v>314398905.06</v>
      </c>
      <c r="N110" s="272">
        <v>314837632.005</v>
      </c>
      <c r="O110" s="272">
        <v>315113858.94999999</v>
      </c>
      <c r="P110" s="272">
        <f t="shared" si="20"/>
        <v>3741494358.5149999</v>
      </c>
      <c r="Q110" s="272">
        <v>315113858.94999999</v>
      </c>
      <c r="R110" s="272">
        <v>315113858.94999999</v>
      </c>
      <c r="S110" s="272">
        <v>315113858.94999999</v>
      </c>
      <c r="T110" s="272">
        <v>315113858.94999999</v>
      </c>
      <c r="U110" s="272">
        <v>315113858.94999999</v>
      </c>
      <c r="V110" s="272">
        <v>315113858.94999999</v>
      </c>
      <c r="W110" s="272">
        <v>315113858.94999999</v>
      </c>
      <c r="X110" s="272">
        <v>315113858.94999999</v>
      </c>
      <c r="Y110" s="272">
        <v>315113858.94999999</v>
      </c>
      <c r="Z110" s="272">
        <v>315113858.94999999</v>
      </c>
      <c r="AA110" s="272">
        <v>315113858.94999999</v>
      </c>
      <c r="AB110" s="272">
        <v>315113858.94999999</v>
      </c>
      <c r="AC110" s="272">
        <v>315113858.94999999</v>
      </c>
      <c r="AD110" s="272">
        <v>315113858.94999999</v>
      </c>
      <c r="AE110" s="272">
        <v>315113858.94999999</v>
      </c>
      <c r="AF110" s="272">
        <v>315113858.94999999</v>
      </c>
      <c r="AG110" s="170">
        <f t="shared" si="21"/>
        <v>3781366307.3999991</v>
      </c>
      <c r="AI110" s="279">
        <f t="shared" si="34"/>
        <v>671536.98</v>
      </c>
      <c r="AJ110" s="279">
        <f t="shared" si="35"/>
        <v>671524.86</v>
      </c>
      <c r="AK110" s="279">
        <f t="shared" si="36"/>
        <v>671524.86</v>
      </c>
      <c r="AL110" s="279">
        <f t="shared" si="28"/>
        <v>671524.86</v>
      </c>
      <c r="AM110" s="279">
        <f t="shared" si="29"/>
        <v>671524.86</v>
      </c>
      <c r="AN110" s="279">
        <f t="shared" si="30"/>
        <v>671524.86</v>
      </c>
      <c r="AO110" s="279">
        <f t="shared" si="26"/>
        <v>674252.57</v>
      </c>
      <c r="AP110" s="279">
        <f t="shared" si="26"/>
        <v>677566.05</v>
      </c>
      <c r="AQ110" s="279">
        <f t="shared" si="26"/>
        <v>679498.68</v>
      </c>
      <c r="AR110" s="279">
        <f t="shared" si="26"/>
        <v>681197.63</v>
      </c>
      <c r="AS110" s="279">
        <f t="shared" si="26"/>
        <v>682148.2</v>
      </c>
      <c r="AT110" s="279">
        <f t="shared" si="26"/>
        <v>682746.69</v>
      </c>
      <c r="AU110" s="280">
        <f t="shared" si="22"/>
        <v>8106571.0999999996</v>
      </c>
      <c r="AV110" s="280">
        <f t="shared" si="37"/>
        <v>682746.69</v>
      </c>
      <c r="AW110" s="280">
        <f t="shared" si="37"/>
        <v>682746.69</v>
      </c>
      <c r="AX110" s="280">
        <f t="shared" si="37"/>
        <v>682746.69</v>
      </c>
      <c r="AY110" s="280">
        <f t="shared" si="37"/>
        <v>682746.69</v>
      </c>
      <c r="AZ110" s="280">
        <f t="shared" si="38"/>
        <v>732639.72</v>
      </c>
      <c r="BA110" s="280">
        <f t="shared" si="39"/>
        <v>732639.72</v>
      </c>
      <c r="BB110" s="280">
        <f t="shared" si="40"/>
        <v>732639.72</v>
      </c>
      <c r="BC110" s="280">
        <f t="shared" si="31"/>
        <v>732639.72</v>
      </c>
      <c r="BD110" s="280">
        <f t="shared" si="32"/>
        <v>732639.72</v>
      </c>
      <c r="BE110" s="280">
        <f t="shared" si="33"/>
        <v>732639.72</v>
      </c>
      <c r="BF110" s="280">
        <f t="shared" si="41"/>
        <v>732639.72</v>
      </c>
      <c r="BG110" s="280">
        <f t="shared" si="41"/>
        <v>732639.72</v>
      </c>
      <c r="BH110" s="280">
        <f t="shared" si="41"/>
        <v>732639.72</v>
      </c>
      <c r="BI110" s="280">
        <f t="shared" si="41"/>
        <v>732639.72</v>
      </c>
      <c r="BJ110" s="280">
        <f t="shared" si="41"/>
        <v>732639.72</v>
      </c>
      <c r="BK110" s="280">
        <f t="shared" si="41"/>
        <v>732639.72</v>
      </c>
      <c r="BL110" s="279">
        <f t="shared" si="24"/>
        <v>8791676.6399999987</v>
      </c>
      <c r="BN110" s="279">
        <f>BL110</f>
        <v>8791676.6399999987</v>
      </c>
    </row>
    <row r="111" spans="1:66" x14ac:dyDescent="0.25">
      <c r="A111" s="268" t="s">
        <v>209</v>
      </c>
      <c r="B111" s="175">
        <v>2.5999999999999999E-2</v>
      </c>
      <c r="C111" s="294">
        <v>2.7900000000000001E-2</v>
      </c>
      <c r="D111" s="272">
        <v>149260567.90000001</v>
      </c>
      <c r="E111" s="272">
        <v>149260567.90000001</v>
      </c>
      <c r="F111" s="272">
        <v>149260567.90000001</v>
      </c>
      <c r="G111" s="272">
        <v>149260567.90000001</v>
      </c>
      <c r="H111" s="272">
        <v>149260567.90000001</v>
      </c>
      <c r="I111" s="272">
        <v>149260567.90000001</v>
      </c>
      <c r="J111" s="272">
        <v>149632835.58500001</v>
      </c>
      <c r="K111" s="272">
        <v>150005103.27000001</v>
      </c>
      <c r="L111" s="272">
        <v>150005103.27000001</v>
      </c>
      <c r="M111" s="272">
        <v>150005103.27000001</v>
      </c>
      <c r="N111" s="272">
        <v>150005103.27000001</v>
      </c>
      <c r="O111" s="272">
        <v>150005103.27000001</v>
      </c>
      <c r="P111" s="272">
        <f t="shared" si="20"/>
        <v>1795221759.335</v>
      </c>
      <c r="Q111" s="272">
        <v>150005103.27000001</v>
      </c>
      <c r="R111" s="272">
        <v>150005103.27000001</v>
      </c>
      <c r="S111" s="272">
        <v>149142603.27000001</v>
      </c>
      <c r="T111" s="272">
        <v>148280103.27000001</v>
      </c>
      <c r="U111" s="272">
        <v>148280103.27000001</v>
      </c>
      <c r="V111" s="272">
        <v>148280103.27000001</v>
      </c>
      <c r="W111" s="272">
        <v>148280103.27000001</v>
      </c>
      <c r="X111" s="272">
        <v>148280103.27000001</v>
      </c>
      <c r="Y111" s="272">
        <v>148280103.27000001</v>
      </c>
      <c r="Z111" s="272">
        <v>148280103.27000001</v>
      </c>
      <c r="AA111" s="272">
        <v>148280103.27000001</v>
      </c>
      <c r="AB111" s="272">
        <v>148280103.27000001</v>
      </c>
      <c r="AC111" s="272">
        <v>148280103.27000001</v>
      </c>
      <c r="AD111" s="272">
        <v>148280103.27000001</v>
      </c>
      <c r="AE111" s="272">
        <v>148280103.27000001</v>
      </c>
      <c r="AF111" s="272">
        <v>148280103.27000001</v>
      </c>
      <c r="AG111" s="170">
        <f t="shared" si="21"/>
        <v>1779361239.24</v>
      </c>
      <c r="AI111" s="279">
        <f t="shared" si="34"/>
        <v>323397.90000000002</v>
      </c>
      <c r="AJ111" s="279">
        <f t="shared" si="35"/>
        <v>323397.90000000002</v>
      </c>
      <c r="AK111" s="279">
        <f t="shared" si="36"/>
        <v>323397.90000000002</v>
      </c>
      <c r="AL111" s="279">
        <f t="shared" si="28"/>
        <v>323397.90000000002</v>
      </c>
      <c r="AM111" s="279">
        <f t="shared" si="29"/>
        <v>323397.90000000002</v>
      </c>
      <c r="AN111" s="279">
        <f t="shared" si="30"/>
        <v>323397.90000000002</v>
      </c>
      <c r="AO111" s="279">
        <f t="shared" si="26"/>
        <v>324204.48</v>
      </c>
      <c r="AP111" s="279">
        <f t="shared" si="26"/>
        <v>325011.06</v>
      </c>
      <c r="AQ111" s="279">
        <f t="shared" si="26"/>
        <v>325011.06</v>
      </c>
      <c r="AR111" s="279">
        <f t="shared" si="26"/>
        <v>325011.06</v>
      </c>
      <c r="AS111" s="279">
        <f t="shared" si="26"/>
        <v>325011.06</v>
      </c>
      <c r="AT111" s="279">
        <f t="shared" si="26"/>
        <v>325011.06</v>
      </c>
      <c r="AU111" s="280">
        <f t="shared" si="22"/>
        <v>3889647.18</v>
      </c>
      <c r="AV111" s="280">
        <f t="shared" ref="AV111:AY174" si="42">ROUND(Q111*$B111/12,2)</f>
        <v>325011.06</v>
      </c>
      <c r="AW111" s="280">
        <f t="shared" si="42"/>
        <v>325011.06</v>
      </c>
      <c r="AX111" s="280">
        <f t="shared" si="42"/>
        <v>323142.31</v>
      </c>
      <c r="AY111" s="280">
        <f t="shared" si="42"/>
        <v>321273.56</v>
      </c>
      <c r="AZ111" s="280">
        <f t="shared" si="38"/>
        <v>344751.24</v>
      </c>
      <c r="BA111" s="280">
        <f t="shared" si="39"/>
        <v>344751.24</v>
      </c>
      <c r="BB111" s="280">
        <f t="shared" si="40"/>
        <v>344751.24</v>
      </c>
      <c r="BC111" s="280">
        <f t="shared" si="31"/>
        <v>344751.24</v>
      </c>
      <c r="BD111" s="280">
        <f t="shared" si="32"/>
        <v>344751.24</v>
      </c>
      <c r="BE111" s="280">
        <f t="shared" si="33"/>
        <v>344751.24</v>
      </c>
      <c r="BF111" s="280">
        <f t="shared" si="41"/>
        <v>344751.24</v>
      </c>
      <c r="BG111" s="280">
        <f t="shared" si="41"/>
        <v>344751.24</v>
      </c>
      <c r="BH111" s="280">
        <f t="shared" si="41"/>
        <v>344751.24</v>
      </c>
      <c r="BI111" s="280">
        <f t="shared" si="41"/>
        <v>344751.24</v>
      </c>
      <c r="BJ111" s="280">
        <f t="shared" si="41"/>
        <v>344751.24</v>
      </c>
      <c r="BK111" s="280">
        <f t="shared" si="41"/>
        <v>344751.24</v>
      </c>
      <c r="BL111" s="279">
        <f t="shared" si="24"/>
        <v>4137014.8800000008</v>
      </c>
      <c r="BN111" s="279">
        <f>BL111</f>
        <v>4137014.8800000008</v>
      </c>
    </row>
    <row r="112" spans="1:66" x14ac:dyDescent="0.25">
      <c r="A112" s="268" t="s">
        <v>210</v>
      </c>
      <c r="B112" s="175">
        <v>2.5999999999999999E-2</v>
      </c>
      <c r="C112" s="294">
        <v>2.7900000000000001E-2</v>
      </c>
      <c r="D112" s="272">
        <v>0</v>
      </c>
      <c r="E112" s="272">
        <v>0</v>
      </c>
      <c r="F112" s="272">
        <v>0</v>
      </c>
      <c r="G112" s="272">
        <v>0</v>
      </c>
      <c r="H112" s="272">
        <v>0</v>
      </c>
      <c r="I112" s="272">
        <v>0</v>
      </c>
      <c r="J112" s="272">
        <v>0</v>
      </c>
      <c r="K112" s="272">
        <v>0</v>
      </c>
      <c r="L112" s="272">
        <v>0</v>
      </c>
      <c r="M112" s="272">
        <v>0</v>
      </c>
      <c r="N112" s="272">
        <v>0</v>
      </c>
      <c r="O112" s="272">
        <v>0</v>
      </c>
      <c r="P112" s="272">
        <f t="shared" si="20"/>
        <v>0</v>
      </c>
      <c r="Q112" s="272">
        <v>0</v>
      </c>
      <c r="R112" s="272">
        <v>0</v>
      </c>
      <c r="S112" s="272">
        <v>0</v>
      </c>
      <c r="T112" s="272">
        <v>0</v>
      </c>
      <c r="U112" s="272">
        <v>66388608.069999993</v>
      </c>
      <c r="V112" s="272">
        <v>133274716.57999998</v>
      </c>
      <c r="W112" s="272">
        <v>134266717.57499999</v>
      </c>
      <c r="X112" s="272">
        <v>135286218.69999999</v>
      </c>
      <c r="Y112" s="272">
        <v>136261219.755</v>
      </c>
      <c r="Z112" s="272">
        <v>137093720.80499998</v>
      </c>
      <c r="AA112" s="272">
        <v>137706221.85499999</v>
      </c>
      <c r="AB112" s="272">
        <v>138165141.25499997</v>
      </c>
      <c r="AC112" s="272">
        <v>138394060.16999999</v>
      </c>
      <c r="AD112" s="272">
        <v>138394060.16999999</v>
      </c>
      <c r="AE112" s="272">
        <v>138394060.16999999</v>
      </c>
      <c r="AF112" s="272">
        <v>138394060.16999999</v>
      </c>
      <c r="AG112" s="170">
        <f t="shared" si="21"/>
        <v>1572018805.2750001</v>
      </c>
      <c r="AI112" s="279">
        <f t="shared" si="34"/>
        <v>0</v>
      </c>
      <c r="AJ112" s="279">
        <f t="shared" si="35"/>
        <v>0</v>
      </c>
      <c r="AK112" s="279">
        <f t="shared" si="36"/>
        <v>0</v>
      </c>
      <c r="AL112" s="279">
        <f t="shared" si="28"/>
        <v>0</v>
      </c>
      <c r="AM112" s="279">
        <f t="shared" si="29"/>
        <v>0</v>
      </c>
      <c r="AN112" s="279">
        <f t="shared" si="30"/>
        <v>0</v>
      </c>
      <c r="AO112" s="279">
        <f t="shared" si="26"/>
        <v>0</v>
      </c>
      <c r="AP112" s="279">
        <f t="shared" si="26"/>
        <v>0</v>
      </c>
      <c r="AQ112" s="279">
        <f t="shared" si="26"/>
        <v>0</v>
      </c>
      <c r="AR112" s="279">
        <f t="shared" si="26"/>
        <v>0</v>
      </c>
      <c r="AS112" s="279">
        <f t="shared" si="26"/>
        <v>0</v>
      </c>
      <c r="AT112" s="279">
        <f t="shared" si="26"/>
        <v>0</v>
      </c>
      <c r="AU112" s="280">
        <f t="shared" si="22"/>
        <v>0</v>
      </c>
      <c r="AV112" s="280">
        <f t="shared" si="42"/>
        <v>0</v>
      </c>
      <c r="AW112" s="280">
        <f t="shared" si="42"/>
        <v>0</v>
      </c>
      <c r="AX112" s="280">
        <f t="shared" si="42"/>
        <v>0</v>
      </c>
      <c r="AY112" s="280">
        <f t="shared" si="42"/>
        <v>0</v>
      </c>
      <c r="AZ112" s="280">
        <f t="shared" si="38"/>
        <v>154353.51</v>
      </c>
      <c r="BA112" s="280">
        <f t="shared" si="39"/>
        <v>309863.71999999997</v>
      </c>
      <c r="BB112" s="280">
        <f t="shared" si="40"/>
        <v>312170.12</v>
      </c>
      <c r="BC112" s="280">
        <f t="shared" si="31"/>
        <v>314540.46000000002</v>
      </c>
      <c r="BD112" s="280">
        <f t="shared" si="32"/>
        <v>316807.34000000003</v>
      </c>
      <c r="BE112" s="280">
        <f t="shared" si="33"/>
        <v>318742.90000000002</v>
      </c>
      <c r="BF112" s="280">
        <f>ROUND(AA112*$C112/12,2)</f>
        <v>320166.96999999997</v>
      </c>
      <c r="BG112" s="280">
        <f>ROUND(AB112*$C112/12,2)</f>
        <v>321233.95</v>
      </c>
      <c r="BH112" s="280">
        <f>ROUND(AC112*$C112/12,2)</f>
        <v>321766.19</v>
      </c>
      <c r="BI112" s="280">
        <f t="shared" ref="BI112:BK175" si="43">ROUND(AD112*$C112/12,2)</f>
        <v>321766.19</v>
      </c>
      <c r="BJ112" s="280">
        <f t="shared" si="43"/>
        <v>321766.19</v>
      </c>
      <c r="BK112" s="280">
        <f t="shared" si="43"/>
        <v>321766.19</v>
      </c>
      <c r="BL112" s="279">
        <f t="shared" si="24"/>
        <v>3654943.73</v>
      </c>
      <c r="BN112" s="279">
        <f>BL112</f>
        <v>3654943.73</v>
      </c>
    </row>
    <row r="113" spans="1:66" x14ac:dyDescent="0.25">
      <c r="A113" s="268" t="s">
        <v>211</v>
      </c>
      <c r="B113" s="175">
        <v>3.8900000000000004E-2</v>
      </c>
      <c r="C113" s="294">
        <v>2.7E-2</v>
      </c>
      <c r="D113" s="272">
        <v>119326981.54000001</v>
      </c>
      <c r="E113" s="272">
        <v>119201243.08</v>
      </c>
      <c r="F113" s="272">
        <v>119076454.31999999</v>
      </c>
      <c r="G113" s="272">
        <v>119076454.31999999</v>
      </c>
      <c r="H113" s="272">
        <v>119076454.31999999</v>
      </c>
      <c r="I113" s="272">
        <v>118995346.18000001</v>
      </c>
      <c r="J113" s="272">
        <v>118914238.02999999</v>
      </c>
      <c r="K113" s="272">
        <v>118914238.02999999</v>
      </c>
      <c r="L113" s="272">
        <v>118914238.02999999</v>
      </c>
      <c r="M113" s="272">
        <v>118914238.02999999</v>
      </c>
      <c r="N113" s="272">
        <v>118914238.02999999</v>
      </c>
      <c r="O113" s="272">
        <v>118914238.02999999</v>
      </c>
      <c r="P113" s="272">
        <f t="shared" si="20"/>
        <v>1428238361.9399998</v>
      </c>
      <c r="Q113" s="272">
        <v>118914238.02999999</v>
      </c>
      <c r="R113" s="272">
        <v>118992066.76499999</v>
      </c>
      <c r="S113" s="272">
        <v>119069895.49999999</v>
      </c>
      <c r="T113" s="272">
        <v>119069895.49999999</v>
      </c>
      <c r="U113" s="272">
        <v>119069895.49999999</v>
      </c>
      <c r="V113" s="272">
        <v>119069895.49999999</v>
      </c>
      <c r="W113" s="272">
        <v>119069895.49999999</v>
      </c>
      <c r="X113" s="272">
        <v>119069895.49999999</v>
      </c>
      <c r="Y113" s="272">
        <v>119069895.49999999</v>
      </c>
      <c r="Z113" s="272">
        <v>119069895.49999999</v>
      </c>
      <c r="AA113" s="272">
        <v>119069895.49999999</v>
      </c>
      <c r="AB113" s="272">
        <v>119069895.49999999</v>
      </c>
      <c r="AC113" s="272">
        <v>119069895.49999999</v>
      </c>
      <c r="AD113" s="272">
        <v>119069895.49999999</v>
      </c>
      <c r="AE113" s="272">
        <v>119069895.49999999</v>
      </c>
      <c r="AF113" s="272">
        <v>119069895.49999999</v>
      </c>
      <c r="AG113" s="170">
        <f t="shared" si="21"/>
        <v>1428838745.9999998</v>
      </c>
      <c r="AI113" s="279">
        <f t="shared" si="34"/>
        <v>386818.3</v>
      </c>
      <c r="AJ113" s="279">
        <f t="shared" si="35"/>
        <v>386410.7</v>
      </c>
      <c r="AK113" s="279">
        <f t="shared" si="36"/>
        <v>386006.17</v>
      </c>
      <c r="AL113" s="279">
        <f t="shared" si="28"/>
        <v>386006.17</v>
      </c>
      <c r="AM113" s="279">
        <f t="shared" si="29"/>
        <v>386006.17</v>
      </c>
      <c r="AN113" s="279">
        <f t="shared" si="30"/>
        <v>385743.25</v>
      </c>
      <c r="AO113" s="279">
        <f t="shared" si="26"/>
        <v>385480.32</v>
      </c>
      <c r="AP113" s="279">
        <f t="shared" si="26"/>
        <v>385480.32</v>
      </c>
      <c r="AQ113" s="279">
        <f t="shared" si="26"/>
        <v>385480.32</v>
      </c>
      <c r="AR113" s="279">
        <f t="shared" si="26"/>
        <v>385480.32</v>
      </c>
      <c r="AS113" s="279">
        <f t="shared" si="26"/>
        <v>385480.32</v>
      </c>
      <c r="AT113" s="279">
        <f t="shared" si="26"/>
        <v>385480.32</v>
      </c>
      <c r="AU113" s="280">
        <f t="shared" si="22"/>
        <v>4629872.68</v>
      </c>
      <c r="AV113" s="280">
        <f t="shared" si="42"/>
        <v>385480.32</v>
      </c>
      <c r="AW113" s="280">
        <f t="shared" si="42"/>
        <v>385732.62</v>
      </c>
      <c r="AX113" s="280">
        <f t="shared" si="42"/>
        <v>385984.91</v>
      </c>
      <c r="AY113" s="280">
        <f t="shared" si="42"/>
        <v>385984.91</v>
      </c>
      <c r="AZ113" s="280">
        <f t="shared" ref="AZ113:BH141" si="44">ROUND(U113*$C113/12,2)</f>
        <v>267907.26</v>
      </c>
      <c r="BA113" s="280">
        <f t="shared" si="44"/>
        <v>267907.26</v>
      </c>
      <c r="BB113" s="280">
        <f t="shared" si="44"/>
        <v>267907.26</v>
      </c>
      <c r="BC113" s="280">
        <f t="shared" si="44"/>
        <v>267907.26</v>
      </c>
      <c r="BD113" s="280">
        <f t="shared" si="44"/>
        <v>267907.26</v>
      </c>
      <c r="BE113" s="280">
        <f t="shared" si="44"/>
        <v>267907.26</v>
      </c>
      <c r="BF113" s="280">
        <f t="shared" si="44"/>
        <v>267907.26</v>
      </c>
      <c r="BG113" s="280">
        <f t="shared" si="44"/>
        <v>267907.26</v>
      </c>
      <c r="BH113" s="280">
        <f t="shared" si="44"/>
        <v>267907.26</v>
      </c>
      <c r="BI113" s="280">
        <f t="shared" si="43"/>
        <v>267907.26</v>
      </c>
      <c r="BJ113" s="280">
        <f t="shared" si="43"/>
        <v>267907.26</v>
      </c>
      <c r="BK113" s="280">
        <f t="shared" si="43"/>
        <v>267907.26</v>
      </c>
      <c r="BL113" s="279">
        <f t="shared" si="24"/>
        <v>3214887.1199999992</v>
      </c>
    </row>
    <row r="114" spans="1:66" x14ac:dyDescent="0.25">
      <c r="A114" s="268" t="s">
        <v>591</v>
      </c>
      <c r="B114" s="175">
        <v>3.8900000000000004E-2</v>
      </c>
      <c r="C114" s="294">
        <v>2.7E-2</v>
      </c>
      <c r="D114" s="272">
        <v>0</v>
      </c>
      <c r="E114" s="272">
        <v>0</v>
      </c>
      <c r="F114" s="272">
        <v>0</v>
      </c>
      <c r="G114" s="272">
        <v>0</v>
      </c>
      <c r="H114" s="272">
        <v>0</v>
      </c>
      <c r="I114" s="272">
        <v>0</v>
      </c>
      <c r="J114" s="272">
        <v>0</v>
      </c>
      <c r="K114" s="272">
        <v>0</v>
      </c>
      <c r="L114" s="272">
        <v>0</v>
      </c>
      <c r="M114" s="272">
        <v>0</v>
      </c>
      <c r="N114" s="272">
        <v>0</v>
      </c>
      <c r="O114" s="272">
        <v>0</v>
      </c>
      <c r="P114" s="272">
        <f t="shared" si="20"/>
        <v>0</v>
      </c>
      <c r="Q114" s="272">
        <v>0</v>
      </c>
      <c r="R114" s="272">
        <v>0</v>
      </c>
      <c r="S114" s="272">
        <v>0</v>
      </c>
      <c r="T114" s="272">
        <v>0</v>
      </c>
      <c r="U114" s="272">
        <v>0</v>
      </c>
      <c r="V114" s="272">
        <v>0</v>
      </c>
      <c r="W114" s="272">
        <v>0</v>
      </c>
      <c r="X114" s="272">
        <v>0</v>
      </c>
      <c r="Y114" s="272">
        <v>0</v>
      </c>
      <c r="Z114" s="272">
        <v>0</v>
      </c>
      <c r="AA114" s="272">
        <v>0</v>
      </c>
      <c r="AB114" s="272">
        <v>0</v>
      </c>
      <c r="AC114" s="272">
        <v>0</v>
      </c>
      <c r="AD114" s="272">
        <v>0</v>
      </c>
      <c r="AE114" s="272">
        <v>0</v>
      </c>
      <c r="AF114" s="272">
        <v>0</v>
      </c>
      <c r="AG114" s="170">
        <f t="shared" si="21"/>
        <v>0</v>
      </c>
      <c r="AI114" s="279">
        <f t="shared" si="34"/>
        <v>0</v>
      </c>
      <c r="AJ114" s="279">
        <f t="shared" si="35"/>
        <v>0</v>
      </c>
      <c r="AK114" s="279">
        <f t="shared" si="36"/>
        <v>0</v>
      </c>
      <c r="AL114" s="279">
        <f t="shared" si="28"/>
        <v>0</v>
      </c>
      <c r="AM114" s="279">
        <f t="shared" si="29"/>
        <v>0</v>
      </c>
      <c r="AN114" s="279">
        <f t="shared" si="30"/>
        <v>0</v>
      </c>
      <c r="AO114" s="279">
        <f t="shared" si="26"/>
        <v>0</v>
      </c>
      <c r="AP114" s="279">
        <f t="shared" si="26"/>
        <v>0</v>
      </c>
      <c r="AQ114" s="279">
        <f t="shared" si="26"/>
        <v>0</v>
      </c>
      <c r="AR114" s="279">
        <f t="shared" si="26"/>
        <v>0</v>
      </c>
      <c r="AS114" s="279">
        <f t="shared" si="26"/>
        <v>0</v>
      </c>
      <c r="AT114" s="279">
        <f t="shared" si="26"/>
        <v>0</v>
      </c>
      <c r="AU114" s="280">
        <f t="shared" si="22"/>
        <v>0</v>
      </c>
      <c r="AV114" s="280">
        <f t="shared" si="42"/>
        <v>0</v>
      </c>
      <c r="AW114" s="280">
        <f t="shared" si="42"/>
        <v>0</v>
      </c>
      <c r="AX114" s="280">
        <f t="shared" si="42"/>
        <v>0</v>
      </c>
      <c r="AY114" s="280">
        <f t="shared" si="42"/>
        <v>0</v>
      </c>
      <c r="AZ114" s="280">
        <f t="shared" si="44"/>
        <v>0</v>
      </c>
      <c r="BA114" s="280">
        <f t="shared" si="44"/>
        <v>0</v>
      </c>
      <c r="BB114" s="280">
        <f t="shared" si="44"/>
        <v>0</v>
      </c>
      <c r="BC114" s="280">
        <f t="shared" si="44"/>
        <v>0</v>
      </c>
      <c r="BD114" s="280">
        <f t="shared" si="44"/>
        <v>0</v>
      </c>
      <c r="BE114" s="280">
        <f t="shared" si="44"/>
        <v>0</v>
      </c>
      <c r="BF114" s="280">
        <f t="shared" si="44"/>
        <v>0</v>
      </c>
      <c r="BG114" s="280">
        <f t="shared" si="44"/>
        <v>0</v>
      </c>
      <c r="BH114" s="280">
        <f t="shared" si="44"/>
        <v>0</v>
      </c>
      <c r="BI114" s="280">
        <f t="shared" si="43"/>
        <v>0</v>
      </c>
      <c r="BJ114" s="280">
        <f t="shared" si="43"/>
        <v>0</v>
      </c>
      <c r="BK114" s="280">
        <f t="shared" si="43"/>
        <v>0</v>
      </c>
      <c r="BL114" s="279">
        <f t="shared" si="24"/>
        <v>0</v>
      </c>
      <c r="BN114" s="279">
        <f>BL114</f>
        <v>0</v>
      </c>
    </row>
    <row r="115" spans="1:66" x14ac:dyDescent="0.25">
      <c r="A115" s="268" t="s">
        <v>212</v>
      </c>
      <c r="B115" s="175">
        <v>3.8900000000000004E-2</v>
      </c>
      <c r="C115" s="294">
        <v>2.7E-2</v>
      </c>
      <c r="D115" s="272">
        <v>656029.5</v>
      </c>
      <c r="E115" s="272">
        <v>656029.5</v>
      </c>
      <c r="F115" s="272">
        <v>656029.5</v>
      </c>
      <c r="G115" s="272">
        <v>656029.5</v>
      </c>
      <c r="H115" s="272">
        <v>656029.5</v>
      </c>
      <c r="I115" s="272">
        <v>656029.5</v>
      </c>
      <c r="J115" s="272">
        <v>675416.25</v>
      </c>
      <c r="K115" s="272">
        <v>694803</v>
      </c>
      <c r="L115" s="272">
        <v>694803</v>
      </c>
      <c r="M115" s="272">
        <v>694803</v>
      </c>
      <c r="N115" s="272">
        <v>694803</v>
      </c>
      <c r="O115" s="272">
        <v>694803</v>
      </c>
      <c r="P115" s="272">
        <f t="shared" si="20"/>
        <v>8085608.25</v>
      </c>
      <c r="Q115" s="272">
        <v>694803</v>
      </c>
      <c r="R115" s="272">
        <v>694803</v>
      </c>
      <c r="S115" s="272">
        <v>694803</v>
      </c>
      <c r="T115" s="272">
        <v>694803</v>
      </c>
      <c r="U115" s="272">
        <v>694803</v>
      </c>
      <c r="V115" s="272">
        <v>694803</v>
      </c>
      <c r="W115" s="272">
        <v>694803</v>
      </c>
      <c r="X115" s="272">
        <v>694803</v>
      </c>
      <c r="Y115" s="272">
        <v>694803</v>
      </c>
      <c r="Z115" s="272">
        <v>694803</v>
      </c>
      <c r="AA115" s="272">
        <v>694803</v>
      </c>
      <c r="AB115" s="272">
        <v>694803</v>
      </c>
      <c r="AC115" s="272">
        <v>694803</v>
      </c>
      <c r="AD115" s="272">
        <v>694803</v>
      </c>
      <c r="AE115" s="272">
        <v>694803</v>
      </c>
      <c r="AF115" s="272">
        <v>694803</v>
      </c>
      <c r="AG115" s="170">
        <f t="shared" si="21"/>
        <v>8337636</v>
      </c>
      <c r="AI115" s="279">
        <f t="shared" si="34"/>
        <v>2126.63</v>
      </c>
      <c r="AJ115" s="279">
        <f t="shared" si="35"/>
        <v>2126.63</v>
      </c>
      <c r="AK115" s="279">
        <f t="shared" si="36"/>
        <v>2126.63</v>
      </c>
      <c r="AL115" s="279">
        <f t="shared" si="28"/>
        <v>2126.63</v>
      </c>
      <c r="AM115" s="279">
        <f t="shared" si="29"/>
        <v>2126.63</v>
      </c>
      <c r="AN115" s="279">
        <f t="shared" si="30"/>
        <v>2126.63</v>
      </c>
      <c r="AO115" s="279">
        <f t="shared" ref="AO115:AT116" si="45">ROUND(J115*$B115/12,2)</f>
        <v>2189.4699999999998</v>
      </c>
      <c r="AP115" s="279">
        <f t="shared" si="45"/>
        <v>2252.3200000000002</v>
      </c>
      <c r="AQ115" s="279">
        <f t="shared" si="45"/>
        <v>2252.3200000000002</v>
      </c>
      <c r="AR115" s="279">
        <f t="shared" si="45"/>
        <v>2252.3200000000002</v>
      </c>
      <c r="AS115" s="279">
        <f t="shared" si="45"/>
        <v>2252.3200000000002</v>
      </c>
      <c r="AT115" s="279">
        <f t="shared" si="45"/>
        <v>2252.3200000000002</v>
      </c>
      <c r="AU115" s="280">
        <f t="shared" si="22"/>
        <v>26210.850000000002</v>
      </c>
      <c r="AV115" s="280">
        <f t="shared" si="42"/>
        <v>2252.3200000000002</v>
      </c>
      <c r="AW115" s="280">
        <f t="shared" si="42"/>
        <v>2252.3200000000002</v>
      </c>
      <c r="AX115" s="280">
        <f t="shared" si="42"/>
        <v>2252.3200000000002</v>
      </c>
      <c r="AY115" s="280">
        <f t="shared" si="42"/>
        <v>2252.3200000000002</v>
      </c>
      <c r="AZ115" s="280">
        <f t="shared" si="44"/>
        <v>1563.31</v>
      </c>
      <c r="BA115" s="280">
        <f t="shared" si="44"/>
        <v>1563.31</v>
      </c>
      <c r="BB115" s="280">
        <f t="shared" si="44"/>
        <v>1563.31</v>
      </c>
      <c r="BC115" s="280">
        <f t="shared" si="44"/>
        <v>1563.31</v>
      </c>
      <c r="BD115" s="280">
        <f t="shared" si="44"/>
        <v>1563.31</v>
      </c>
      <c r="BE115" s="280">
        <f t="shared" si="44"/>
        <v>1563.31</v>
      </c>
      <c r="BF115" s="280">
        <f t="shared" si="44"/>
        <v>1563.31</v>
      </c>
      <c r="BG115" s="280">
        <f t="shared" si="44"/>
        <v>1563.31</v>
      </c>
      <c r="BH115" s="280">
        <f t="shared" si="44"/>
        <v>1563.31</v>
      </c>
      <c r="BI115" s="280">
        <f t="shared" si="43"/>
        <v>1563.31</v>
      </c>
      <c r="BJ115" s="280">
        <f t="shared" si="43"/>
        <v>1563.31</v>
      </c>
      <c r="BK115" s="280">
        <f t="shared" si="43"/>
        <v>1563.31</v>
      </c>
      <c r="BL115" s="279">
        <f t="shared" si="24"/>
        <v>18759.719999999998</v>
      </c>
      <c r="BN115" s="279">
        <f>BL115</f>
        <v>18759.719999999998</v>
      </c>
    </row>
    <row r="116" spans="1:66" x14ac:dyDescent="0.25">
      <c r="A116" s="268" t="s">
        <v>213</v>
      </c>
      <c r="B116" s="175">
        <v>4.0100000000000004E-2</v>
      </c>
      <c r="C116" s="294">
        <v>2.29E-2</v>
      </c>
      <c r="D116" s="272">
        <v>254127435.44</v>
      </c>
      <c r="E116" s="272">
        <v>254103435.88999999</v>
      </c>
      <c r="F116" s="272">
        <v>254113448.78999999</v>
      </c>
      <c r="G116" s="272">
        <v>254332359.53999999</v>
      </c>
      <c r="H116" s="272">
        <v>254542012</v>
      </c>
      <c r="I116" s="272">
        <v>254565389.00999999</v>
      </c>
      <c r="J116" s="272">
        <v>254598224.31</v>
      </c>
      <c r="K116" s="272">
        <v>254598224.31</v>
      </c>
      <c r="L116" s="272">
        <v>254598224.31</v>
      </c>
      <c r="M116" s="272">
        <v>254598224.31</v>
      </c>
      <c r="N116" s="272">
        <v>254598224.31</v>
      </c>
      <c r="O116" s="272">
        <v>254598224.31</v>
      </c>
      <c r="P116" s="272">
        <f t="shared" si="20"/>
        <v>3053373426.5299997</v>
      </c>
      <c r="Q116" s="272">
        <v>254598224.31</v>
      </c>
      <c r="R116" s="272">
        <v>254822014.84</v>
      </c>
      <c r="S116" s="272">
        <v>255347134.345</v>
      </c>
      <c r="T116" s="272">
        <v>255648463.31999999</v>
      </c>
      <c r="U116" s="272">
        <v>255648463.31999999</v>
      </c>
      <c r="V116" s="272">
        <v>255648463.31999999</v>
      </c>
      <c r="W116" s="272">
        <v>255648463.31999999</v>
      </c>
      <c r="X116" s="272">
        <v>255648463.31999999</v>
      </c>
      <c r="Y116" s="272">
        <v>255648463.31999999</v>
      </c>
      <c r="Z116" s="272">
        <v>255648463.31999999</v>
      </c>
      <c r="AA116" s="272">
        <v>255648463.31999999</v>
      </c>
      <c r="AB116" s="272">
        <v>255648463.31999999</v>
      </c>
      <c r="AC116" s="272">
        <v>255648463.31999999</v>
      </c>
      <c r="AD116" s="272">
        <v>255648463.31999999</v>
      </c>
      <c r="AE116" s="272">
        <v>255648463.31999999</v>
      </c>
      <c r="AF116" s="272">
        <v>255648463.31999999</v>
      </c>
      <c r="AG116" s="170">
        <f t="shared" si="21"/>
        <v>3067781559.8400002</v>
      </c>
      <c r="AI116" s="279">
        <f t="shared" si="34"/>
        <v>849209.18</v>
      </c>
      <c r="AJ116" s="279">
        <f t="shared" si="35"/>
        <v>849128.98</v>
      </c>
      <c r="AK116" s="279">
        <f t="shared" si="36"/>
        <v>849162.44</v>
      </c>
      <c r="AL116" s="279">
        <f t="shared" si="28"/>
        <v>849893.97</v>
      </c>
      <c r="AM116" s="279">
        <f t="shared" si="29"/>
        <v>850594.56</v>
      </c>
      <c r="AN116" s="279">
        <f t="shared" si="30"/>
        <v>850672.67</v>
      </c>
      <c r="AO116" s="279">
        <f t="shared" si="45"/>
        <v>850782.4</v>
      </c>
      <c r="AP116" s="279">
        <f t="shared" si="45"/>
        <v>850782.4</v>
      </c>
      <c r="AQ116" s="279">
        <f t="shared" si="45"/>
        <v>850782.4</v>
      </c>
      <c r="AR116" s="279">
        <f t="shared" si="45"/>
        <v>850782.4</v>
      </c>
      <c r="AS116" s="279">
        <f t="shared" si="45"/>
        <v>850782.4</v>
      </c>
      <c r="AT116" s="279">
        <f t="shared" si="45"/>
        <v>850782.4</v>
      </c>
      <c r="AU116" s="280">
        <f t="shared" si="22"/>
        <v>10203356.200000003</v>
      </c>
      <c r="AV116" s="280">
        <f t="shared" si="42"/>
        <v>850782.4</v>
      </c>
      <c r="AW116" s="280">
        <f t="shared" si="42"/>
        <v>851530.23</v>
      </c>
      <c r="AX116" s="280">
        <f t="shared" si="42"/>
        <v>853285.01</v>
      </c>
      <c r="AY116" s="280">
        <f t="shared" si="42"/>
        <v>854291.95</v>
      </c>
      <c r="AZ116" s="280">
        <f t="shared" si="44"/>
        <v>487862.48</v>
      </c>
      <c r="BA116" s="280">
        <f t="shared" si="44"/>
        <v>487862.48</v>
      </c>
      <c r="BB116" s="280">
        <f t="shared" si="44"/>
        <v>487862.48</v>
      </c>
      <c r="BC116" s="280">
        <f t="shared" si="44"/>
        <v>487862.48</v>
      </c>
      <c r="BD116" s="280">
        <f t="shared" si="44"/>
        <v>487862.48</v>
      </c>
      <c r="BE116" s="280">
        <f t="shared" si="44"/>
        <v>487862.48</v>
      </c>
      <c r="BF116" s="280">
        <f t="shared" si="44"/>
        <v>487862.48</v>
      </c>
      <c r="BG116" s="280">
        <f t="shared" si="44"/>
        <v>487862.48</v>
      </c>
      <c r="BH116" s="280">
        <f t="shared" si="44"/>
        <v>487862.48</v>
      </c>
      <c r="BI116" s="280">
        <f t="shared" si="43"/>
        <v>487862.48</v>
      </c>
      <c r="BJ116" s="280">
        <f t="shared" si="43"/>
        <v>487862.48</v>
      </c>
      <c r="BK116" s="280">
        <f t="shared" si="43"/>
        <v>487862.48</v>
      </c>
      <c r="BL116" s="279">
        <f t="shared" si="24"/>
        <v>5854349.7600000016</v>
      </c>
    </row>
    <row r="117" spans="1:66" x14ac:dyDescent="0.25">
      <c r="A117" s="268" t="s">
        <v>592</v>
      </c>
      <c r="B117" s="175">
        <v>4.0100000000000004E-2</v>
      </c>
      <c r="C117" s="294">
        <v>2.29E-2</v>
      </c>
      <c r="D117" s="272">
        <v>0</v>
      </c>
      <c r="E117" s="272">
        <v>0</v>
      </c>
      <c r="F117" s="272">
        <v>0</v>
      </c>
      <c r="G117" s="272">
        <v>0</v>
      </c>
      <c r="H117" s="272">
        <v>0</v>
      </c>
      <c r="I117" s="272">
        <v>0</v>
      </c>
      <c r="J117" s="272">
        <v>0</v>
      </c>
      <c r="K117" s="272">
        <v>0</v>
      </c>
      <c r="L117" s="272">
        <v>0</v>
      </c>
      <c r="M117" s="272">
        <v>0</v>
      </c>
      <c r="N117" s="272">
        <v>0</v>
      </c>
      <c r="O117" s="272">
        <v>0</v>
      </c>
      <c r="P117" s="272">
        <f t="shared" si="20"/>
        <v>0</v>
      </c>
      <c r="Q117" s="272">
        <v>0</v>
      </c>
      <c r="R117" s="272">
        <v>0</v>
      </c>
      <c r="S117" s="272">
        <v>0</v>
      </c>
      <c r="T117" s="272">
        <v>0</v>
      </c>
      <c r="U117" s="272">
        <v>0</v>
      </c>
      <c r="V117" s="272">
        <v>0</v>
      </c>
      <c r="W117" s="272">
        <v>0</v>
      </c>
      <c r="X117" s="272">
        <v>0</v>
      </c>
      <c r="Y117" s="272">
        <v>0</v>
      </c>
      <c r="Z117" s="272">
        <v>0</v>
      </c>
      <c r="AA117" s="272">
        <v>0</v>
      </c>
      <c r="AB117" s="272">
        <v>0</v>
      </c>
      <c r="AC117" s="272">
        <v>0</v>
      </c>
      <c r="AD117" s="272">
        <v>0</v>
      </c>
      <c r="AE117" s="272">
        <v>0</v>
      </c>
      <c r="AF117" s="272">
        <v>0</v>
      </c>
      <c r="AG117" s="170">
        <f t="shared" si="21"/>
        <v>0</v>
      </c>
      <c r="AI117" s="279">
        <f t="shared" si="34"/>
        <v>0</v>
      </c>
      <c r="AJ117" s="279">
        <f t="shared" si="35"/>
        <v>0</v>
      </c>
      <c r="AK117" s="279">
        <f t="shared" si="36"/>
        <v>0</v>
      </c>
      <c r="AL117" s="279">
        <f t="shared" ref="AL117:AT145" si="46">ROUND(G117*$B117/12,2)</f>
        <v>0</v>
      </c>
      <c r="AM117" s="279">
        <f t="shared" si="46"/>
        <v>0</v>
      </c>
      <c r="AN117" s="279">
        <f t="shared" si="46"/>
        <v>0</v>
      </c>
      <c r="AO117" s="279">
        <f t="shared" si="46"/>
        <v>0</v>
      </c>
      <c r="AP117" s="279">
        <f t="shared" si="46"/>
        <v>0</v>
      </c>
      <c r="AQ117" s="279">
        <f t="shared" si="46"/>
        <v>0</v>
      </c>
      <c r="AR117" s="279">
        <f t="shared" si="46"/>
        <v>0</v>
      </c>
      <c r="AS117" s="279">
        <f t="shared" si="46"/>
        <v>0</v>
      </c>
      <c r="AT117" s="279">
        <f t="shared" si="46"/>
        <v>0</v>
      </c>
      <c r="AU117" s="280">
        <f t="shared" si="22"/>
        <v>0</v>
      </c>
      <c r="AV117" s="280">
        <f t="shared" si="42"/>
        <v>0</v>
      </c>
      <c r="AW117" s="280">
        <f t="shared" si="42"/>
        <v>0</v>
      </c>
      <c r="AX117" s="280">
        <f t="shared" si="42"/>
        <v>0</v>
      </c>
      <c r="AY117" s="280">
        <f t="shared" si="42"/>
        <v>0</v>
      </c>
      <c r="AZ117" s="280">
        <f t="shared" si="44"/>
        <v>0</v>
      </c>
      <c r="BA117" s="280">
        <f t="shared" si="44"/>
        <v>0</v>
      </c>
      <c r="BB117" s="280">
        <f t="shared" si="44"/>
        <v>0</v>
      </c>
      <c r="BC117" s="280">
        <f t="shared" si="44"/>
        <v>0</v>
      </c>
      <c r="BD117" s="280">
        <f t="shared" si="44"/>
        <v>0</v>
      </c>
      <c r="BE117" s="280">
        <f t="shared" si="44"/>
        <v>0</v>
      </c>
      <c r="BF117" s="280">
        <f t="shared" si="44"/>
        <v>0</v>
      </c>
      <c r="BG117" s="280">
        <f t="shared" si="44"/>
        <v>0</v>
      </c>
      <c r="BH117" s="280">
        <f t="shared" si="44"/>
        <v>0</v>
      </c>
      <c r="BI117" s="280">
        <f t="shared" si="43"/>
        <v>0</v>
      </c>
      <c r="BJ117" s="280">
        <f t="shared" si="43"/>
        <v>0</v>
      </c>
      <c r="BK117" s="280">
        <f t="shared" si="43"/>
        <v>0</v>
      </c>
      <c r="BL117" s="279">
        <f t="shared" si="24"/>
        <v>0</v>
      </c>
      <c r="BN117" s="279">
        <f>BL117</f>
        <v>0</v>
      </c>
    </row>
    <row r="118" spans="1:66" x14ac:dyDescent="0.25">
      <c r="A118" s="268" t="s">
        <v>214</v>
      </c>
      <c r="B118" s="175">
        <v>4.0100000000000004E-2</v>
      </c>
      <c r="C118" s="294">
        <v>2.29E-2</v>
      </c>
      <c r="D118" s="272">
        <v>589393.82999999996</v>
      </c>
      <c r="E118" s="272">
        <v>589393.82999999996</v>
      </c>
      <c r="F118" s="272">
        <v>589393.82999999996</v>
      </c>
      <c r="G118" s="272">
        <v>589393.82999999996</v>
      </c>
      <c r="H118" s="272">
        <v>589393.82999999996</v>
      </c>
      <c r="I118" s="272">
        <v>589393.82999999996</v>
      </c>
      <c r="J118" s="272">
        <v>603604.38500000001</v>
      </c>
      <c r="K118" s="272">
        <v>617814.93999999994</v>
      </c>
      <c r="L118" s="272">
        <v>617814.93999999994</v>
      </c>
      <c r="M118" s="272">
        <v>617814.93999999994</v>
      </c>
      <c r="N118" s="272">
        <v>617814.93999999994</v>
      </c>
      <c r="O118" s="272">
        <v>617814.93999999994</v>
      </c>
      <c r="P118" s="272">
        <f t="shared" si="20"/>
        <v>7229042.0649999976</v>
      </c>
      <c r="Q118" s="272">
        <v>617814.93999999994</v>
      </c>
      <c r="R118" s="272">
        <v>617814.93999999994</v>
      </c>
      <c r="S118" s="272">
        <v>617814.93999999994</v>
      </c>
      <c r="T118" s="272">
        <v>617814.93999999994</v>
      </c>
      <c r="U118" s="272">
        <v>617814.93999999994</v>
      </c>
      <c r="V118" s="272">
        <v>617814.93999999994</v>
      </c>
      <c r="W118" s="272">
        <v>617814.93999999994</v>
      </c>
      <c r="X118" s="272">
        <v>617814.93999999994</v>
      </c>
      <c r="Y118" s="272">
        <v>617814.93999999994</v>
      </c>
      <c r="Z118" s="272">
        <v>617814.93999999994</v>
      </c>
      <c r="AA118" s="272">
        <v>617814.93999999994</v>
      </c>
      <c r="AB118" s="272">
        <v>617814.93999999994</v>
      </c>
      <c r="AC118" s="272">
        <v>617814.93999999994</v>
      </c>
      <c r="AD118" s="272">
        <v>617814.93999999994</v>
      </c>
      <c r="AE118" s="272">
        <v>617814.93999999994</v>
      </c>
      <c r="AF118" s="272">
        <v>617814.93999999994</v>
      </c>
      <c r="AG118" s="170">
        <f t="shared" si="21"/>
        <v>7413779.2799999975</v>
      </c>
      <c r="AI118" s="279">
        <f t="shared" ref="AI118:AN174" si="47">ROUND(D118*$B118/12,2)</f>
        <v>1969.56</v>
      </c>
      <c r="AJ118" s="279">
        <f t="shared" si="47"/>
        <v>1969.56</v>
      </c>
      <c r="AK118" s="279">
        <f t="shared" si="47"/>
        <v>1969.56</v>
      </c>
      <c r="AL118" s="279">
        <f t="shared" si="46"/>
        <v>1969.56</v>
      </c>
      <c r="AM118" s="279">
        <f t="shared" si="46"/>
        <v>1969.56</v>
      </c>
      <c r="AN118" s="279">
        <f t="shared" si="46"/>
        <v>1969.56</v>
      </c>
      <c r="AO118" s="279">
        <f t="shared" si="46"/>
        <v>2017.04</v>
      </c>
      <c r="AP118" s="279">
        <f t="shared" si="46"/>
        <v>2064.5300000000002</v>
      </c>
      <c r="AQ118" s="279">
        <f t="shared" si="46"/>
        <v>2064.5300000000002</v>
      </c>
      <c r="AR118" s="279">
        <f t="shared" si="46"/>
        <v>2064.5300000000002</v>
      </c>
      <c r="AS118" s="279">
        <f t="shared" si="46"/>
        <v>2064.5300000000002</v>
      </c>
      <c r="AT118" s="279">
        <f t="shared" si="46"/>
        <v>2064.5300000000002</v>
      </c>
      <c r="AU118" s="280">
        <f t="shared" si="22"/>
        <v>24157.049999999996</v>
      </c>
      <c r="AV118" s="280">
        <f t="shared" si="42"/>
        <v>2064.5300000000002</v>
      </c>
      <c r="AW118" s="280">
        <f t="shared" si="42"/>
        <v>2064.5300000000002</v>
      </c>
      <c r="AX118" s="280">
        <f t="shared" si="42"/>
        <v>2064.5300000000002</v>
      </c>
      <c r="AY118" s="280">
        <f t="shared" si="42"/>
        <v>2064.5300000000002</v>
      </c>
      <c r="AZ118" s="280">
        <f t="shared" si="44"/>
        <v>1179</v>
      </c>
      <c r="BA118" s="280">
        <f t="shared" si="44"/>
        <v>1179</v>
      </c>
      <c r="BB118" s="280">
        <f t="shared" si="44"/>
        <v>1179</v>
      </c>
      <c r="BC118" s="280">
        <f t="shared" si="44"/>
        <v>1179</v>
      </c>
      <c r="BD118" s="280">
        <f t="shared" si="44"/>
        <v>1179</v>
      </c>
      <c r="BE118" s="280">
        <f t="shared" si="44"/>
        <v>1179</v>
      </c>
      <c r="BF118" s="280">
        <f t="shared" si="44"/>
        <v>1179</v>
      </c>
      <c r="BG118" s="280">
        <f t="shared" si="44"/>
        <v>1179</v>
      </c>
      <c r="BH118" s="280">
        <f t="shared" si="44"/>
        <v>1179</v>
      </c>
      <c r="BI118" s="280">
        <f t="shared" si="43"/>
        <v>1179</v>
      </c>
      <c r="BJ118" s="280">
        <f t="shared" si="43"/>
        <v>1179</v>
      </c>
      <c r="BK118" s="280">
        <f t="shared" si="43"/>
        <v>1179</v>
      </c>
      <c r="BL118" s="279">
        <f t="shared" si="24"/>
        <v>14148</v>
      </c>
      <c r="BN118" s="279">
        <f>BL118</f>
        <v>14148</v>
      </c>
    </row>
    <row r="119" spans="1:66" x14ac:dyDescent="0.25">
      <c r="A119" s="268" t="s">
        <v>593</v>
      </c>
      <c r="B119" s="175">
        <v>2.5999999999999999E-2</v>
      </c>
      <c r="C119" s="294">
        <v>2.29E-2</v>
      </c>
      <c r="D119" s="272">
        <v>0</v>
      </c>
      <c r="E119" s="272">
        <v>0</v>
      </c>
      <c r="F119" s="272">
        <v>0</v>
      </c>
      <c r="G119" s="272">
        <v>0</v>
      </c>
      <c r="H119" s="272">
        <v>0</v>
      </c>
      <c r="I119" s="272">
        <v>0</v>
      </c>
      <c r="J119" s="272">
        <v>0</v>
      </c>
      <c r="K119" s="272">
        <v>0</v>
      </c>
      <c r="L119" s="272">
        <v>0</v>
      </c>
      <c r="M119" s="272">
        <v>0</v>
      </c>
      <c r="N119" s="272">
        <v>0</v>
      </c>
      <c r="O119" s="272">
        <v>0</v>
      </c>
      <c r="P119" s="272">
        <f t="shared" si="20"/>
        <v>0</v>
      </c>
      <c r="Q119" s="272">
        <v>0</v>
      </c>
      <c r="R119" s="272">
        <v>0</v>
      </c>
      <c r="S119" s="272">
        <v>0</v>
      </c>
      <c r="T119" s="272">
        <v>0</v>
      </c>
      <c r="U119" s="272">
        <v>0</v>
      </c>
      <c r="V119" s="272">
        <v>0</v>
      </c>
      <c r="W119" s="272">
        <v>0</v>
      </c>
      <c r="X119" s="272">
        <v>0</v>
      </c>
      <c r="Y119" s="272">
        <v>0</v>
      </c>
      <c r="Z119" s="272">
        <v>0</v>
      </c>
      <c r="AA119" s="272">
        <v>0</v>
      </c>
      <c r="AB119" s="272">
        <v>0</v>
      </c>
      <c r="AC119" s="272">
        <v>0</v>
      </c>
      <c r="AD119" s="272">
        <v>0</v>
      </c>
      <c r="AE119" s="272">
        <v>0</v>
      </c>
      <c r="AF119" s="272">
        <v>0</v>
      </c>
      <c r="AG119" s="170">
        <f t="shared" si="21"/>
        <v>0</v>
      </c>
      <c r="AI119" s="279">
        <f t="shared" si="47"/>
        <v>0</v>
      </c>
      <c r="AJ119" s="279">
        <f t="shared" si="47"/>
        <v>0</v>
      </c>
      <c r="AK119" s="279">
        <f t="shared" si="47"/>
        <v>0</v>
      </c>
      <c r="AL119" s="279">
        <f t="shared" si="46"/>
        <v>0</v>
      </c>
      <c r="AM119" s="279">
        <f t="shared" si="46"/>
        <v>0</v>
      </c>
      <c r="AN119" s="279">
        <f t="shared" si="46"/>
        <v>0</v>
      </c>
      <c r="AO119" s="279">
        <f t="shared" si="46"/>
        <v>0</v>
      </c>
      <c r="AP119" s="279">
        <f t="shared" si="46"/>
        <v>0</v>
      </c>
      <c r="AQ119" s="279">
        <f t="shared" si="46"/>
        <v>0</v>
      </c>
      <c r="AR119" s="279">
        <f t="shared" si="46"/>
        <v>0</v>
      </c>
      <c r="AS119" s="279">
        <f t="shared" si="46"/>
        <v>0</v>
      </c>
      <c r="AT119" s="279">
        <f t="shared" si="46"/>
        <v>0</v>
      </c>
      <c r="AU119" s="280">
        <f t="shared" si="22"/>
        <v>0</v>
      </c>
      <c r="AV119" s="280">
        <f t="shared" si="42"/>
        <v>0</v>
      </c>
      <c r="AW119" s="280">
        <f t="shared" si="42"/>
        <v>0</v>
      </c>
      <c r="AX119" s="280">
        <f t="shared" si="42"/>
        <v>0</v>
      </c>
      <c r="AY119" s="280">
        <f t="shared" si="42"/>
        <v>0</v>
      </c>
      <c r="AZ119" s="280">
        <f t="shared" si="44"/>
        <v>0</v>
      </c>
      <c r="BA119" s="280">
        <f t="shared" si="44"/>
        <v>0</v>
      </c>
      <c r="BB119" s="280">
        <f t="shared" si="44"/>
        <v>0</v>
      </c>
      <c r="BC119" s="280">
        <f t="shared" si="44"/>
        <v>0</v>
      </c>
      <c r="BD119" s="280">
        <f t="shared" si="44"/>
        <v>0</v>
      </c>
      <c r="BE119" s="280">
        <f t="shared" si="44"/>
        <v>0</v>
      </c>
      <c r="BF119" s="280">
        <f t="shared" si="44"/>
        <v>0</v>
      </c>
      <c r="BG119" s="280">
        <f t="shared" si="44"/>
        <v>0</v>
      </c>
      <c r="BH119" s="280">
        <f t="shared" si="44"/>
        <v>0</v>
      </c>
      <c r="BI119" s="280">
        <f t="shared" si="43"/>
        <v>0</v>
      </c>
      <c r="BJ119" s="280">
        <f t="shared" si="43"/>
        <v>0</v>
      </c>
      <c r="BK119" s="280">
        <f t="shared" si="43"/>
        <v>0</v>
      </c>
      <c r="BL119" s="279">
        <f t="shared" si="24"/>
        <v>0</v>
      </c>
      <c r="BN119" s="279">
        <f>BL119</f>
        <v>0</v>
      </c>
    </row>
    <row r="120" spans="1:66" x14ac:dyDescent="0.25">
      <c r="A120" s="268" t="s">
        <v>594</v>
      </c>
      <c r="B120" s="175">
        <v>2.5999999999999999E-2</v>
      </c>
      <c r="C120" s="294">
        <v>2.29E-2</v>
      </c>
      <c r="D120" s="272">
        <v>0</v>
      </c>
      <c r="E120" s="272">
        <v>0</v>
      </c>
      <c r="F120" s="272">
        <v>0</v>
      </c>
      <c r="G120" s="272">
        <v>0</v>
      </c>
      <c r="H120" s="272">
        <v>0</v>
      </c>
      <c r="I120" s="272">
        <v>0</v>
      </c>
      <c r="J120" s="272">
        <v>0</v>
      </c>
      <c r="K120" s="272">
        <v>0</v>
      </c>
      <c r="L120" s="272">
        <v>0</v>
      </c>
      <c r="M120" s="272">
        <v>0</v>
      </c>
      <c r="N120" s="272">
        <v>0</v>
      </c>
      <c r="O120" s="272">
        <v>0</v>
      </c>
      <c r="P120" s="272">
        <f t="shared" si="20"/>
        <v>0</v>
      </c>
      <c r="Q120" s="272">
        <v>0</v>
      </c>
      <c r="R120" s="272">
        <v>0</v>
      </c>
      <c r="S120" s="272">
        <v>0</v>
      </c>
      <c r="T120" s="272">
        <v>0</v>
      </c>
      <c r="U120" s="272">
        <v>0</v>
      </c>
      <c r="V120" s="272">
        <v>0</v>
      </c>
      <c r="W120" s="272">
        <v>0</v>
      </c>
      <c r="X120" s="272">
        <v>0</v>
      </c>
      <c r="Y120" s="272">
        <v>0</v>
      </c>
      <c r="Z120" s="272">
        <v>0</v>
      </c>
      <c r="AA120" s="272">
        <v>0</v>
      </c>
      <c r="AB120" s="272">
        <v>0</v>
      </c>
      <c r="AC120" s="272">
        <v>0</v>
      </c>
      <c r="AD120" s="272">
        <v>0</v>
      </c>
      <c r="AE120" s="272">
        <v>0</v>
      </c>
      <c r="AF120" s="272">
        <v>0</v>
      </c>
      <c r="AG120" s="170">
        <f t="shared" si="21"/>
        <v>0</v>
      </c>
      <c r="AI120" s="279">
        <f t="shared" si="47"/>
        <v>0</v>
      </c>
      <c r="AJ120" s="279">
        <f t="shared" si="47"/>
        <v>0</v>
      </c>
      <c r="AK120" s="279">
        <f t="shared" si="47"/>
        <v>0</v>
      </c>
      <c r="AL120" s="279">
        <f t="shared" si="46"/>
        <v>0</v>
      </c>
      <c r="AM120" s="279">
        <f t="shared" si="46"/>
        <v>0</v>
      </c>
      <c r="AN120" s="279">
        <f t="shared" si="46"/>
        <v>0</v>
      </c>
      <c r="AO120" s="279">
        <f t="shared" si="46"/>
        <v>0</v>
      </c>
      <c r="AP120" s="279">
        <f t="shared" si="46"/>
        <v>0</v>
      </c>
      <c r="AQ120" s="279">
        <f t="shared" si="46"/>
        <v>0</v>
      </c>
      <c r="AR120" s="279">
        <f t="shared" si="46"/>
        <v>0</v>
      </c>
      <c r="AS120" s="279">
        <f t="shared" si="46"/>
        <v>0</v>
      </c>
      <c r="AT120" s="279">
        <f t="shared" si="46"/>
        <v>0</v>
      </c>
      <c r="AU120" s="280">
        <f t="shared" si="22"/>
        <v>0</v>
      </c>
      <c r="AV120" s="280">
        <f t="shared" si="42"/>
        <v>0</v>
      </c>
      <c r="AW120" s="280">
        <f t="shared" si="42"/>
        <v>0</v>
      </c>
      <c r="AX120" s="280">
        <f t="shared" si="42"/>
        <v>0</v>
      </c>
      <c r="AY120" s="280">
        <f t="shared" si="42"/>
        <v>0</v>
      </c>
      <c r="AZ120" s="280">
        <f t="shared" si="44"/>
        <v>0</v>
      </c>
      <c r="BA120" s="280">
        <f t="shared" si="44"/>
        <v>0</v>
      </c>
      <c r="BB120" s="280">
        <f t="shared" si="44"/>
        <v>0</v>
      </c>
      <c r="BC120" s="280">
        <f t="shared" si="44"/>
        <v>0</v>
      </c>
      <c r="BD120" s="280">
        <f t="shared" si="44"/>
        <v>0</v>
      </c>
      <c r="BE120" s="280">
        <f t="shared" si="44"/>
        <v>0</v>
      </c>
      <c r="BF120" s="280">
        <f t="shared" si="44"/>
        <v>0</v>
      </c>
      <c r="BG120" s="280">
        <f t="shared" si="44"/>
        <v>0</v>
      </c>
      <c r="BH120" s="280">
        <f t="shared" si="44"/>
        <v>0</v>
      </c>
      <c r="BI120" s="280">
        <f t="shared" si="43"/>
        <v>0</v>
      </c>
      <c r="BJ120" s="280">
        <f t="shared" si="43"/>
        <v>0</v>
      </c>
      <c r="BK120" s="280">
        <f t="shared" si="43"/>
        <v>0</v>
      </c>
      <c r="BL120" s="279">
        <f t="shared" si="24"/>
        <v>0</v>
      </c>
      <c r="BN120" s="279">
        <f>BL120</f>
        <v>0</v>
      </c>
    </row>
    <row r="121" spans="1:66" x14ac:dyDescent="0.25">
      <c r="A121" s="268" t="s">
        <v>215</v>
      </c>
      <c r="B121" s="175">
        <v>0</v>
      </c>
      <c r="C121" s="175">
        <v>0</v>
      </c>
      <c r="D121" s="272">
        <v>152243.76</v>
      </c>
      <c r="E121" s="272">
        <v>152243.76</v>
      </c>
      <c r="F121" s="272">
        <v>152243.76</v>
      </c>
      <c r="G121" s="272">
        <v>152243.76</v>
      </c>
      <c r="H121" s="272">
        <v>76121.88</v>
      </c>
      <c r="I121" s="272">
        <v>0</v>
      </c>
      <c r="J121" s="272">
        <v>0</v>
      </c>
      <c r="K121" s="272">
        <v>0</v>
      </c>
      <c r="L121" s="272">
        <v>0</v>
      </c>
      <c r="M121" s="272">
        <v>0</v>
      </c>
      <c r="N121" s="272">
        <v>0</v>
      </c>
      <c r="O121" s="272">
        <v>0</v>
      </c>
      <c r="P121" s="272">
        <f t="shared" si="20"/>
        <v>685096.92</v>
      </c>
      <c r="Q121" s="272">
        <v>0</v>
      </c>
      <c r="R121" s="272">
        <v>0</v>
      </c>
      <c r="S121" s="272">
        <v>0</v>
      </c>
      <c r="T121" s="272">
        <v>0</v>
      </c>
      <c r="U121" s="272">
        <v>0</v>
      </c>
      <c r="V121" s="272">
        <v>0</v>
      </c>
      <c r="W121" s="272">
        <v>0</v>
      </c>
      <c r="X121" s="272">
        <v>0</v>
      </c>
      <c r="Y121" s="272">
        <v>0</v>
      </c>
      <c r="Z121" s="272">
        <v>0</v>
      </c>
      <c r="AA121" s="272">
        <v>0</v>
      </c>
      <c r="AB121" s="272">
        <v>-76121.88</v>
      </c>
      <c r="AC121" s="272">
        <v>-152243.76</v>
      </c>
      <c r="AD121" s="272">
        <v>-152243.76</v>
      </c>
      <c r="AE121" s="272">
        <v>-152243.76</v>
      </c>
      <c r="AF121" s="272">
        <v>-152243.76</v>
      </c>
      <c r="AG121" s="170">
        <f t="shared" si="21"/>
        <v>-685096.92</v>
      </c>
      <c r="AI121" s="279">
        <f t="shared" si="47"/>
        <v>0</v>
      </c>
      <c r="AJ121" s="279">
        <f t="shared" si="47"/>
        <v>0</v>
      </c>
      <c r="AK121" s="279">
        <f t="shared" si="47"/>
        <v>0</v>
      </c>
      <c r="AL121" s="279">
        <f t="shared" si="46"/>
        <v>0</v>
      </c>
      <c r="AM121" s="279">
        <f t="shared" si="46"/>
        <v>0</v>
      </c>
      <c r="AN121" s="279">
        <f t="shared" si="46"/>
        <v>0</v>
      </c>
      <c r="AO121" s="279">
        <f t="shared" si="46"/>
        <v>0</v>
      </c>
      <c r="AP121" s="279">
        <f t="shared" si="46"/>
        <v>0</v>
      </c>
      <c r="AQ121" s="279">
        <f t="shared" si="46"/>
        <v>0</v>
      </c>
      <c r="AR121" s="279">
        <f t="shared" si="46"/>
        <v>0</v>
      </c>
      <c r="AS121" s="279">
        <f t="shared" si="46"/>
        <v>0</v>
      </c>
      <c r="AT121" s="279">
        <f t="shared" si="46"/>
        <v>0</v>
      </c>
      <c r="AU121" s="280">
        <f t="shared" si="22"/>
        <v>0</v>
      </c>
      <c r="AV121" s="280">
        <f t="shared" si="42"/>
        <v>0</v>
      </c>
      <c r="AW121" s="280">
        <f t="shared" si="42"/>
        <v>0</v>
      </c>
      <c r="AX121" s="280">
        <f t="shared" si="42"/>
        <v>0</v>
      </c>
      <c r="AY121" s="280">
        <f t="shared" si="42"/>
        <v>0</v>
      </c>
      <c r="AZ121" s="280">
        <f t="shared" si="44"/>
        <v>0</v>
      </c>
      <c r="BA121" s="280">
        <f t="shared" si="44"/>
        <v>0</v>
      </c>
      <c r="BB121" s="280">
        <f t="shared" si="44"/>
        <v>0</v>
      </c>
      <c r="BC121" s="280">
        <f t="shared" si="44"/>
        <v>0</v>
      </c>
      <c r="BD121" s="280">
        <f t="shared" si="44"/>
        <v>0</v>
      </c>
      <c r="BE121" s="280">
        <f t="shared" si="44"/>
        <v>0</v>
      </c>
      <c r="BF121" s="280">
        <f t="shared" si="44"/>
        <v>0</v>
      </c>
      <c r="BG121" s="280">
        <f t="shared" si="44"/>
        <v>0</v>
      </c>
      <c r="BH121" s="280">
        <f t="shared" si="44"/>
        <v>0</v>
      </c>
      <c r="BI121" s="280">
        <f t="shared" si="43"/>
        <v>0</v>
      </c>
      <c r="BJ121" s="280">
        <f t="shared" si="43"/>
        <v>0</v>
      </c>
      <c r="BK121" s="280">
        <f t="shared" si="43"/>
        <v>0</v>
      </c>
      <c r="BL121" s="279">
        <f t="shared" si="24"/>
        <v>0</v>
      </c>
    </row>
    <row r="122" spans="1:66" x14ac:dyDescent="0.25">
      <c r="A122" s="268" t="s">
        <v>216</v>
      </c>
      <c r="B122" s="175">
        <v>0</v>
      </c>
      <c r="C122" s="175">
        <v>0</v>
      </c>
      <c r="D122" s="272">
        <v>41300.9</v>
      </c>
      <c r="E122" s="272">
        <v>41300.9</v>
      </c>
      <c r="F122" s="272">
        <v>41300.9</v>
      </c>
      <c r="G122" s="272">
        <v>41300.9</v>
      </c>
      <c r="H122" s="272">
        <v>20650.45</v>
      </c>
      <c r="I122" s="272">
        <v>0</v>
      </c>
      <c r="J122" s="272">
        <v>0</v>
      </c>
      <c r="K122" s="272">
        <v>0</v>
      </c>
      <c r="L122" s="272">
        <v>0</v>
      </c>
      <c r="M122" s="272">
        <v>0</v>
      </c>
      <c r="N122" s="272">
        <v>0</v>
      </c>
      <c r="O122" s="272">
        <v>0</v>
      </c>
      <c r="P122" s="272">
        <f t="shared" si="20"/>
        <v>185854.05000000002</v>
      </c>
      <c r="Q122" s="272">
        <v>0</v>
      </c>
      <c r="R122" s="272">
        <v>0</v>
      </c>
      <c r="S122" s="272">
        <v>0</v>
      </c>
      <c r="T122" s="272">
        <v>0</v>
      </c>
      <c r="U122" s="272">
        <v>0</v>
      </c>
      <c r="V122" s="272">
        <v>0</v>
      </c>
      <c r="W122" s="272">
        <v>0</v>
      </c>
      <c r="X122" s="272">
        <v>0</v>
      </c>
      <c r="Y122" s="272">
        <v>0</v>
      </c>
      <c r="Z122" s="272">
        <v>0</v>
      </c>
      <c r="AA122" s="272">
        <v>0</v>
      </c>
      <c r="AB122" s="272">
        <v>-20650.45</v>
      </c>
      <c r="AC122" s="272">
        <v>-41300.9</v>
      </c>
      <c r="AD122" s="272">
        <v>-41300.9</v>
      </c>
      <c r="AE122" s="272">
        <v>-41300.9</v>
      </c>
      <c r="AF122" s="272">
        <v>-41300.9</v>
      </c>
      <c r="AG122" s="170">
        <f t="shared" si="21"/>
        <v>-185854.05</v>
      </c>
      <c r="AI122" s="279">
        <f t="shared" si="47"/>
        <v>0</v>
      </c>
      <c r="AJ122" s="279">
        <f t="shared" si="47"/>
        <v>0</v>
      </c>
      <c r="AK122" s="279">
        <f t="shared" si="47"/>
        <v>0</v>
      </c>
      <c r="AL122" s="279">
        <f t="shared" si="46"/>
        <v>0</v>
      </c>
      <c r="AM122" s="279">
        <f t="shared" si="46"/>
        <v>0</v>
      </c>
      <c r="AN122" s="279">
        <f t="shared" si="46"/>
        <v>0</v>
      </c>
      <c r="AO122" s="279">
        <f t="shared" si="46"/>
        <v>0</v>
      </c>
      <c r="AP122" s="279">
        <f t="shared" si="46"/>
        <v>0</v>
      </c>
      <c r="AQ122" s="279">
        <f t="shared" si="46"/>
        <v>0</v>
      </c>
      <c r="AR122" s="279">
        <f t="shared" si="46"/>
        <v>0</v>
      </c>
      <c r="AS122" s="279">
        <f t="shared" si="46"/>
        <v>0</v>
      </c>
      <c r="AT122" s="279">
        <f t="shared" si="46"/>
        <v>0</v>
      </c>
      <c r="AU122" s="280">
        <f t="shared" si="22"/>
        <v>0</v>
      </c>
      <c r="AV122" s="280">
        <f t="shared" si="42"/>
        <v>0</v>
      </c>
      <c r="AW122" s="280">
        <f t="shared" si="42"/>
        <v>0</v>
      </c>
      <c r="AX122" s="280">
        <f t="shared" si="42"/>
        <v>0</v>
      </c>
      <c r="AY122" s="280">
        <f t="shared" si="42"/>
        <v>0</v>
      </c>
      <c r="AZ122" s="280">
        <f t="shared" si="44"/>
        <v>0</v>
      </c>
      <c r="BA122" s="280">
        <f t="shared" si="44"/>
        <v>0</v>
      </c>
      <c r="BB122" s="280">
        <f t="shared" si="44"/>
        <v>0</v>
      </c>
      <c r="BC122" s="280">
        <f t="shared" si="44"/>
        <v>0</v>
      </c>
      <c r="BD122" s="280">
        <f t="shared" si="44"/>
        <v>0</v>
      </c>
      <c r="BE122" s="280">
        <f t="shared" si="44"/>
        <v>0</v>
      </c>
      <c r="BF122" s="280">
        <f t="shared" si="44"/>
        <v>0</v>
      </c>
      <c r="BG122" s="280">
        <f t="shared" si="44"/>
        <v>0</v>
      </c>
      <c r="BH122" s="280">
        <f t="shared" si="44"/>
        <v>0</v>
      </c>
      <c r="BI122" s="280">
        <f t="shared" si="43"/>
        <v>0</v>
      </c>
      <c r="BJ122" s="280">
        <f t="shared" si="43"/>
        <v>0</v>
      </c>
      <c r="BK122" s="280">
        <f t="shared" si="43"/>
        <v>0</v>
      </c>
      <c r="BL122" s="279">
        <f t="shared" si="24"/>
        <v>0</v>
      </c>
    </row>
    <row r="123" spans="1:66" x14ac:dyDescent="0.25">
      <c r="A123" s="268" t="s">
        <v>595</v>
      </c>
      <c r="B123" s="175">
        <v>0</v>
      </c>
      <c r="C123" s="175">
        <v>0</v>
      </c>
      <c r="D123" s="272">
        <v>1831840.98</v>
      </c>
      <c r="E123" s="272">
        <v>1831840.98</v>
      </c>
      <c r="F123" s="272">
        <v>1831840.98</v>
      </c>
      <c r="G123" s="272">
        <v>1831840.98</v>
      </c>
      <c r="H123" s="272">
        <v>1831840.98</v>
      </c>
      <c r="I123" s="272">
        <v>1831840.98</v>
      </c>
      <c r="J123" s="272">
        <v>1831840.98</v>
      </c>
      <c r="K123" s="272">
        <v>1831840.98</v>
      </c>
      <c r="L123" s="272">
        <v>1831840.98</v>
      </c>
      <c r="M123" s="272">
        <v>1831840.98</v>
      </c>
      <c r="N123" s="272">
        <v>1831840.98</v>
      </c>
      <c r="O123" s="272">
        <v>1831840.98</v>
      </c>
      <c r="P123" s="272">
        <f t="shared" si="20"/>
        <v>21982091.760000002</v>
      </c>
      <c r="Q123" s="272">
        <v>1831840.98</v>
      </c>
      <c r="R123" s="272">
        <v>1831840.98</v>
      </c>
      <c r="S123" s="272">
        <v>1831840.98</v>
      </c>
      <c r="T123" s="272">
        <v>1831840.98</v>
      </c>
      <c r="U123" s="272">
        <v>1831840.98</v>
      </c>
      <c r="V123" s="272">
        <v>1831840.98</v>
      </c>
      <c r="W123" s="272">
        <v>1831840.98</v>
      </c>
      <c r="X123" s="272">
        <v>1831840.98</v>
      </c>
      <c r="Y123" s="272">
        <v>1831840.98</v>
      </c>
      <c r="Z123" s="272">
        <v>1831840.98</v>
      </c>
      <c r="AA123" s="272">
        <v>1831840.98</v>
      </c>
      <c r="AB123" s="272">
        <v>915920.49</v>
      </c>
      <c r="AC123" s="272">
        <v>0</v>
      </c>
      <c r="AD123" s="272">
        <v>0</v>
      </c>
      <c r="AE123" s="272">
        <v>0</v>
      </c>
      <c r="AF123" s="272">
        <v>0</v>
      </c>
      <c r="AG123" s="170">
        <f t="shared" si="21"/>
        <v>13738807.350000001</v>
      </c>
      <c r="AI123" s="279">
        <f t="shared" si="47"/>
        <v>0</v>
      </c>
      <c r="AJ123" s="279">
        <f t="shared" si="47"/>
        <v>0</v>
      </c>
      <c r="AK123" s="279">
        <f t="shared" si="47"/>
        <v>0</v>
      </c>
      <c r="AL123" s="279">
        <f t="shared" si="46"/>
        <v>0</v>
      </c>
      <c r="AM123" s="279">
        <f t="shared" si="46"/>
        <v>0</v>
      </c>
      <c r="AN123" s="279">
        <f t="shared" si="46"/>
        <v>0</v>
      </c>
      <c r="AO123" s="279">
        <f t="shared" si="46"/>
        <v>0</v>
      </c>
      <c r="AP123" s="279">
        <f t="shared" si="46"/>
        <v>0</v>
      </c>
      <c r="AQ123" s="279">
        <f t="shared" si="46"/>
        <v>0</v>
      </c>
      <c r="AR123" s="279">
        <f t="shared" si="46"/>
        <v>0</v>
      </c>
      <c r="AS123" s="279">
        <f t="shared" si="46"/>
        <v>0</v>
      </c>
      <c r="AT123" s="279">
        <f t="shared" si="46"/>
        <v>0</v>
      </c>
      <c r="AU123" s="280">
        <f t="shared" si="22"/>
        <v>0</v>
      </c>
      <c r="AV123" s="280">
        <f t="shared" si="42"/>
        <v>0</v>
      </c>
      <c r="AW123" s="280">
        <f t="shared" si="42"/>
        <v>0</v>
      </c>
      <c r="AX123" s="280">
        <f t="shared" si="42"/>
        <v>0</v>
      </c>
      <c r="AY123" s="280">
        <f t="shared" si="42"/>
        <v>0</v>
      </c>
      <c r="AZ123" s="280">
        <f t="shared" si="44"/>
        <v>0</v>
      </c>
      <c r="BA123" s="280">
        <f t="shared" si="44"/>
        <v>0</v>
      </c>
      <c r="BB123" s="280">
        <f t="shared" si="44"/>
        <v>0</v>
      </c>
      <c r="BC123" s="280">
        <f t="shared" si="44"/>
        <v>0</v>
      </c>
      <c r="BD123" s="280">
        <f t="shared" si="44"/>
        <v>0</v>
      </c>
      <c r="BE123" s="280">
        <f t="shared" si="44"/>
        <v>0</v>
      </c>
      <c r="BF123" s="280">
        <f t="shared" si="44"/>
        <v>0</v>
      </c>
      <c r="BG123" s="280">
        <f t="shared" si="44"/>
        <v>0</v>
      </c>
      <c r="BH123" s="280">
        <f t="shared" si="44"/>
        <v>0</v>
      </c>
      <c r="BI123" s="280">
        <f t="shared" si="43"/>
        <v>0</v>
      </c>
      <c r="BJ123" s="280">
        <f t="shared" si="43"/>
        <v>0</v>
      </c>
      <c r="BK123" s="280">
        <f t="shared" si="43"/>
        <v>0</v>
      </c>
      <c r="BL123" s="279">
        <f t="shared" si="24"/>
        <v>0</v>
      </c>
    </row>
    <row r="124" spans="1:66" x14ac:dyDescent="0.25">
      <c r="A124" s="268" t="s">
        <v>596</v>
      </c>
      <c r="B124" s="175">
        <v>0</v>
      </c>
      <c r="C124" s="175">
        <v>0</v>
      </c>
      <c r="D124" s="272">
        <v>0</v>
      </c>
      <c r="E124" s="272">
        <v>0</v>
      </c>
      <c r="F124" s="272">
        <v>0</v>
      </c>
      <c r="G124" s="272">
        <v>0</v>
      </c>
      <c r="H124" s="272">
        <v>0</v>
      </c>
      <c r="I124" s="272">
        <v>0</v>
      </c>
      <c r="J124" s="272">
        <v>0</v>
      </c>
      <c r="K124" s="272">
        <v>0</v>
      </c>
      <c r="L124" s="272">
        <v>0</v>
      </c>
      <c r="M124" s="272">
        <v>0</v>
      </c>
      <c r="N124" s="272">
        <v>0</v>
      </c>
      <c r="O124" s="272">
        <v>0</v>
      </c>
      <c r="P124" s="272">
        <f t="shared" si="20"/>
        <v>0</v>
      </c>
      <c r="Q124" s="272">
        <v>0</v>
      </c>
      <c r="R124" s="272">
        <v>0</v>
      </c>
      <c r="S124" s="272">
        <v>0</v>
      </c>
      <c r="T124" s="272">
        <v>0</v>
      </c>
      <c r="U124" s="272">
        <v>0</v>
      </c>
      <c r="V124" s="272">
        <v>0</v>
      </c>
      <c r="W124" s="272">
        <v>0</v>
      </c>
      <c r="X124" s="272">
        <v>0</v>
      </c>
      <c r="Y124" s="272">
        <v>0</v>
      </c>
      <c r="Z124" s="272">
        <v>0</v>
      </c>
      <c r="AA124" s="272">
        <v>0</v>
      </c>
      <c r="AB124" s="272">
        <v>0</v>
      </c>
      <c r="AC124" s="272">
        <v>0</v>
      </c>
      <c r="AD124" s="272">
        <v>0</v>
      </c>
      <c r="AE124" s="272">
        <v>0</v>
      </c>
      <c r="AF124" s="272">
        <v>0</v>
      </c>
      <c r="AG124" s="170">
        <f t="shared" si="21"/>
        <v>0</v>
      </c>
      <c r="AI124" s="279">
        <f t="shared" si="47"/>
        <v>0</v>
      </c>
      <c r="AJ124" s="279">
        <f t="shared" si="47"/>
        <v>0</v>
      </c>
      <c r="AK124" s="279">
        <f t="shared" si="47"/>
        <v>0</v>
      </c>
      <c r="AL124" s="279">
        <f t="shared" si="46"/>
        <v>0</v>
      </c>
      <c r="AM124" s="279">
        <f t="shared" si="46"/>
        <v>0</v>
      </c>
      <c r="AN124" s="279">
        <f t="shared" si="46"/>
        <v>0</v>
      </c>
      <c r="AO124" s="279">
        <f t="shared" si="46"/>
        <v>0</v>
      </c>
      <c r="AP124" s="279">
        <f t="shared" si="46"/>
        <v>0</v>
      </c>
      <c r="AQ124" s="279">
        <f t="shared" si="46"/>
        <v>0</v>
      </c>
      <c r="AR124" s="279">
        <f t="shared" si="46"/>
        <v>0</v>
      </c>
      <c r="AS124" s="279">
        <f t="shared" si="46"/>
        <v>0</v>
      </c>
      <c r="AT124" s="279">
        <f t="shared" si="46"/>
        <v>0</v>
      </c>
      <c r="AU124" s="280">
        <f t="shared" si="22"/>
        <v>0</v>
      </c>
      <c r="AV124" s="280">
        <f t="shared" si="42"/>
        <v>0</v>
      </c>
      <c r="AW124" s="280">
        <f t="shared" si="42"/>
        <v>0</v>
      </c>
      <c r="AX124" s="280">
        <f t="shared" si="42"/>
        <v>0</v>
      </c>
      <c r="AY124" s="280">
        <f t="shared" si="42"/>
        <v>0</v>
      </c>
      <c r="AZ124" s="280">
        <f t="shared" si="44"/>
        <v>0</v>
      </c>
      <c r="BA124" s="280">
        <f t="shared" si="44"/>
        <v>0</v>
      </c>
      <c r="BB124" s="280">
        <f t="shared" si="44"/>
        <v>0</v>
      </c>
      <c r="BC124" s="280">
        <f t="shared" si="44"/>
        <v>0</v>
      </c>
      <c r="BD124" s="280">
        <f t="shared" si="44"/>
        <v>0</v>
      </c>
      <c r="BE124" s="280">
        <f t="shared" si="44"/>
        <v>0</v>
      </c>
      <c r="BF124" s="280">
        <f t="shared" si="44"/>
        <v>0</v>
      </c>
      <c r="BG124" s="280">
        <f t="shared" si="44"/>
        <v>0</v>
      </c>
      <c r="BH124" s="280">
        <f t="shared" si="44"/>
        <v>0</v>
      </c>
      <c r="BI124" s="280">
        <f t="shared" si="43"/>
        <v>0</v>
      </c>
      <c r="BJ124" s="280">
        <f t="shared" si="43"/>
        <v>0</v>
      </c>
      <c r="BK124" s="280">
        <f t="shared" si="43"/>
        <v>0</v>
      </c>
      <c r="BL124" s="279">
        <f t="shared" si="24"/>
        <v>0</v>
      </c>
      <c r="BN124" s="279">
        <f>BL124</f>
        <v>0</v>
      </c>
    </row>
    <row r="125" spans="1:66" x14ac:dyDescent="0.25">
      <c r="A125" s="268" t="s">
        <v>217</v>
      </c>
      <c r="B125" s="175">
        <v>0</v>
      </c>
      <c r="C125" s="175">
        <v>0</v>
      </c>
      <c r="D125" s="272">
        <v>277179.53000000003</v>
      </c>
      <c r="E125" s="272">
        <v>277179.53000000003</v>
      </c>
      <c r="F125" s="272">
        <v>277179.53000000003</v>
      </c>
      <c r="G125" s="272">
        <v>277179.53000000003</v>
      </c>
      <c r="H125" s="272">
        <v>138589.76999999999</v>
      </c>
      <c r="I125" s="272">
        <v>0</v>
      </c>
      <c r="J125" s="272">
        <v>0</v>
      </c>
      <c r="K125" s="272">
        <v>0</v>
      </c>
      <c r="L125" s="272">
        <v>0</v>
      </c>
      <c r="M125" s="272">
        <v>0</v>
      </c>
      <c r="N125" s="272">
        <v>0</v>
      </c>
      <c r="O125" s="272">
        <v>0</v>
      </c>
      <c r="P125" s="272">
        <f t="shared" si="20"/>
        <v>1247307.8900000001</v>
      </c>
      <c r="Q125" s="272">
        <v>0</v>
      </c>
      <c r="R125" s="272">
        <v>0</v>
      </c>
      <c r="S125" s="272">
        <v>0</v>
      </c>
      <c r="T125" s="272">
        <v>0</v>
      </c>
      <c r="U125" s="272">
        <v>0</v>
      </c>
      <c r="V125" s="272">
        <v>0</v>
      </c>
      <c r="W125" s="272">
        <v>0</v>
      </c>
      <c r="X125" s="272">
        <v>0</v>
      </c>
      <c r="Y125" s="272">
        <v>0</v>
      </c>
      <c r="Z125" s="272">
        <v>0</v>
      </c>
      <c r="AA125" s="272">
        <v>0</v>
      </c>
      <c r="AB125" s="272">
        <v>-138589.76500000001</v>
      </c>
      <c r="AC125" s="272">
        <v>-277179.53000000003</v>
      </c>
      <c r="AD125" s="272">
        <v>-277179.53000000003</v>
      </c>
      <c r="AE125" s="272">
        <v>-277179.53000000003</v>
      </c>
      <c r="AF125" s="272">
        <v>-277179.53000000003</v>
      </c>
      <c r="AG125" s="170">
        <f t="shared" si="21"/>
        <v>-1247307.8850000002</v>
      </c>
      <c r="AI125" s="279">
        <f t="shared" si="47"/>
        <v>0</v>
      </c>
      <c r="AJ125" s="279">
        <f t="shared" si="47"/>
        <v>0</v>
      </c>
      <c r="AK125" s="279">
        <f t="shared" si="47"/>
        <v>0</v>
      </c>
      <c r="AL125" s="279">
        <f t="shared" si="46"/>
        <v>0</v>
      </c>
      <c r="AM125" s="279">
        <f t="shared" si="46"/>
        <v>0</v>
      </c>
      <c r="AN125" s="279">
        <f t="shared" si="46"/>
        <v>0</v>
      </c>
      <c r="AO125" s="279">
        <f t="shared" si="46"/>
        <v>0</v>
      </c>
      <c r="AP125" s="279">
        <f t="shared" si="46"/>
        <v>0</v>
      </c>
      <c r="AQ125" s="279">
        <f t="shared" si="46"/>
        <v>0</v>
      </c>
      <c r="AR125" s="279">
        <f t="shared" si="46"/>
        <v>0</v>
      </c>
      <c r="AS125" s="279">
        <f t="shared" si="46"/>
        <v>0</v>
      </c>
      <c r="AT125" s="279">
        <f t="shared" si="46"/>
        <v>0</v>
      </c>
      <c r="AU125" s="280">
        <f t="shared" si="22"/>
        <v>0</v>
      </c>
      <c r="AV125" s="280">
        <f t="shared" si="42"/>
        <v>0</v>
      </c>
      <c r="AW125" s="280">
        <f t="shared" si="42"/>
        <v>0</v>
      </c>
      <c r="AX125" s="280">
        <f t="shared" si="42"/>
        <v>0</v>
      </c>
      <c r="AY125" s="280">
        <f t="shared" si="42"/>
        <v>0</v>
      </c>
      <c r="AZ125" s="280">
        <f t="shared" si="44"/>
        <v>0</v>
      </c>
      <c r="BA125" s="280">
        <f t="shared" si="44"/>
        <v>0</v>
      </c>
      <c r="BB125" s="280">
        <f t="shared" si="44"/>
        <v>0</v>
      </c>
      <c r="BC125" s="280">
        <f t="shared" si="44"/>
        <v>0</v>
      </c>
      <c r="BD125" s="280">
        <f t="shared" si="44"/>
        <v>0</v>
      </c>
      <c r="BE125" s="280">
        <f t="shared" si="44"/>
        <v>0</v>
      </c>
      <c r="BF125" s="280">
        <f t="shared" si="44"/>
        <v>0</v>
      </c>
      <c r="BG125" s="280">
        <f t="shared" si="44"/>
        <v>0</v>
      </c>
      <c r="BH125" s="280">
        <f t="shared" si="44"/>
        <v>0</v>
      </c>
      <c r="BI125" s="280">
        <f t="shared" si="43"/>
        <v>0</v>
      </c>
      <c r="BJ125" s="280">
        <f t="shared" si="43"/>
        <v>0</v>
      </c>
      <c r="BK125" s="280">
        <f t="shared" si="43"/>
        <v>0</v>
      </c>
      <c r="BL125" s="279">
        <f t="shared" si="24"/>
        <v>0</v>
      </c>
    </row>
    <row r="126" spans="1:66" x14ac:dyDescent="0.25">
      <c r="A126" s="268" t="s">
        <v>597</v>
      </c>
      <c r="B126" s="175">
        <v>0</v>
      </c>
      <c r="C126" s="175">
        <v>0</v>
      </c>
      <c r="D126" s="272">
        <v>0</v>
      </c>
      <c r="E126" s="272">
        <v>0</v>
      </c>
      <c r="F126" s="272">
        <v>0</v>
      </c>
      <c r="G126" s="272">
        <v>0</v>
      </c>
      <c r="H126" s="272">
        <v>0</v>
      </c>
      <c r="I126" s="272">
        <v>0</v>
      </c>
      <c r="J126" s="272">
        <v>0</v>
      </c>
      <c r="K126" s="272">
        <v>0</v>
      </c>
      <c r="L126" s="272">
        <v>0</v>
      </c>
      <c r="M126" s="272">
        <v>0</v>
      </c>
      <c r="N126" s="272">
        <v>0</v>
      </c>
      <c r="O126" s="272">
        <v>0</v>
      </c>
      <c r="P126" s="272">
        <f t="shared" si="20"/>
        <v>0</v>
      </c>
      <c r="Q126" s="272">
        <v>0</v>
      </c>
      <c r="R126" s="272">
        <v>0</v>
      </c>
      <c r="S126" s="272">
        <v>0</v>
      </c>
      <c r="T126" s="272">
        <v>0</v>
      </c>
      <c r="U126" s="272">
        <v>0</v>
      </c>
      <c r="V126" s="272">
        <v>0</v>
      </c>
      <c r="W126" s="272">
        <v>0</v>
      </c>
      <c r="X126" s="272">
        <v>0</v>
      </c>
      <c r="Y126" s="272">
        <v>0</v>
      </c>
      <c r="Z126" s="272">
        <v>0</v>
      </c>
      <c r="AA126" s="272">
        <v>0</v>
      </c>
      <c r="AB126" s="272">
        <v>0</v>
      </c>
      <c r="AC126" s="272">
        <v>0</v>
      </c>
      <c r="AD126" s="272">
        <v>0</v>
      </c>
      <c r="AE126" s="272">
        <v>0</v>
      </c>
      <c r="AF126" s="272">
        <v>0</v>
      </c>
      <c r="AG126" s="170">
        <f t="shared" si="21"/>
        <v>0</v>
      </c>
      <c r="AI126" s="279">
        <f t="shared" si="47"/>
        <v>0</v>
      </c>
      <c r="AJ126" s="279">
        <f t="shared" si="47"/>
        <v>0</v>
      </c>
      <c r="AK126" s="279">
        <f t="shared" si="47"/>
        <v>0</v>
      </c>
      <c r="AL126" s="279">
        <f t="shared" si="46"/>
        <v>0</v>
      </c>
      <c r="AM126" s="279">
        <f t="shared" si="46"/>
        <v>0</v>
      </c>
      <c r="AN126" s="279">
        <f t="shared" si="46"/>
        <v>0</v>
      </c>
      <c r="AO126" s="279">
        <f t="shared" si="46"/>
        <v>0</v>
      </c>
      <c r="AP126" s="279">
        <f t="shared" si="46"/>
        <v>0</v>
      </c>
      <c r="AQ126" s="279">
        <f t="shared" si="46"/>
        <v>0</v>
      </c>
      <c r="AR126" s="279">
        <f t="shared" si="46"/>
        <v>0</v>
      </c>
      <c r="AS126" s="279">
        <f t="shared" si="46"/>
        <v>0</v>
      </c>
      <c r="AT126" s="279">
        <f t="shared" si="46"/>
        <v>0</v>
      </c>
      <c r="AU126" s="280">
        <f t="shared" si="22"/>
        <v>0</v>
      </c>
      <c r="AV126" s="280">
        <f t="shared" si="42"/>
        <v>0</v>
      </c>
      <c r="AW126" s="280">
        <f t="shared" si="42"/>
        <v>0</v>
      </c>
      <c r="AX126" s="280">
        <f t="shared" si="42"/>
        <v>0</v>
      </c>
      <c r="AY126" s="280">
        <f t="shared" si="42"/>
        <v>0</v>
      </c>
      <c r="AZ126" s="280">
        <f t="shared" si="44"/>
        <v>0</v>
      </c>
      <c r="BA126" s="280">
        <f t="shared" si="44"/>
        <v>0</v>
      </c>
      <c r="BB126" s="280">
        <f t="shared" si="44"/>
        <v>0</v>
      </c>
      <c r="BC126" s="280">
        <f t="shared" si="44"/>
        <v>0</v>
      </c>
      <c r="BD126" s="280">
        <f t="shared" si="44"/>
        <v>0</v>
      </c>
      <c r="BE126" s="280">
        <f t="shared" si="44"/>
        <v>0</v>
      </c>
      <c r="BF126" s="280">
        <f t="shared" si="44"/>
        <v>0</v>
      </c>
      <c r="BG126" s="280">
        <f t="shared" si="44"/>
        <v>0</v>
      </c>
      <c r="BH126" s="280">
        <f t="shared" si="44"/>
        <v>0</v>
      </c>
      <c r="BI126" s="280">
        <f t="shared" si="43"/>
        <v>0</v>
      </c>
      <c r="BJ126" s="280">
        <f t="shared" si="43"/>
        <v>0</v>
      </c>
      <c r="BK126" s="280">
        <f t="shared" si="43"/>
        <v>0</v>
      </c>
      <c r="BL126" s="279">
        <f t="shared" si="24"/>
        <v>0</v>
      </c>
      <c r="BN126" s="279">
        <f>BL126</f>
        <v>0</v>
      </c>
    </row>
    <row r="127" spans="1:66" x14ac:dyDescent="0.25">
      <c r="A127" s="268" t="s">
        <v>598</v>
      </c>
      <c r="B127" s="175">
        <v>0</v>
      </c>
      <c r="C127" s="175">
        <v>0</v>
      </c>
      <c r="D127" s="272">
        <v>0</v>
      </c>
      <c r="E127" s="272">
        <v>0</v>
      </c>
      <c r="F127" s="272">
        <v>0</v>
      </c>
      <c r="G127" s="272">
        <v>0</v>
      </c>
      <c r="H127" s="272">
        <v>0</v>
      </c>
      <c r="I127" s="272">
        <v>0</v>
      </c>
      <c r="J127" s="272">
        <v>0</v>
      </c>
      <c r="K127" s="272">
        <v>0</v>
      </c>
      <c r="L127" s="272">
        <v>0</v>
      </c>
      <c r="M127" s="272">
        <v>0</v>
      </c>
      <c r="N127" s="272">
        <v>0</v>
      </c>
      <c r="O127" s="272">
        <v>0</v>
      </c>
      <c r="P127" s="272">
        <f t="shared" si="20"/>
        <v>0</v>
      </c>
      <c r="Q127" s="272">
        <v>0</v>
      </c>
      <c r="R127" s="272">
        <v>0</v>
      </c>
      <c r="S127" s="272">
        <v>0</v>
      </c>
      <c r="T127" s="272">
        <v>0</v>
      </c>
      <c r="U127" s="272">
        <v>0</v>
      </c>
      <c r="V127" s="272">
        <v>0</v>
      </c>
      <c r="W127" s="272">
        <v>0</v>
      </c>
      <c r="X127" s="272">
        <v>0</v>
      </c>
      <c r="Y127" s="272">
        <v>0</v>
      </c>
      <c r="Z127" s="272">
        <v>0</v>
      </c>
      <c r="AA127" s="272">
        <v>0</v>
      </c>
      <c r="AB127" s="272">
        <v>0</v>
      </c>
      <c r="AC127" s="272">
        <v>0</v>
      </c>
      <c r="AD127" s="272">
        <v>0</v>
      </c>
      <c r="AE127" s="272">
        <v>0</v>
      </c>
      <c r="AF127" s="272">
        <v>0</v>
      </c>
      <c r="AG127" s="170">
        <f t="shared" si="21"/>
        <v>0</v>
      </c>
      <c r="AI127" s="279">
        <f t="shared" si="47"/>
        <v>0</v>
      </c>
      <c r="AJ127" s="279">
        <f t="shared" si="47"/>
        <v>0</v>
      </c>
      <c r="AK127" s="279">
        <f t="shared" si="47"/>
        <v>0</v>
      </c>
      <c r="AL127" s="279">
        <f t="shared" si="46"/>
        <v>0</v>
      </c>
      <c r="AM127" s="279">
        <f t="shared" si="46"/>
        <v>0</v>
      </c>
      <c r="AN127" s="279">
        <f t="shared" si="46"/>
        <v>0</v>
      </c>
      <c r="AO127" s="279">
        <f t="shared" si="46"/>
        <v>0</v>
      </c>
      <c r="AP127" s="279">
        <f t="shared" si="46"/>
        <v>0</v>
      </c>
      <c r="AQ127" s="279">
        <f t="shared" si="46"/>
        <v>0</v>
      </c>
      <c r="AR127" s="279">
        <f t="shared" si="46"/>
        <v>0</v>
      </c>
      <c r="AS127" s="279">
        <f t="shared" si="46"/>
        <v>0</v>
      </c>
      <c r="AT127" s="279">
        <f t="shared" si="46"/>
        <v>0</v>
      </c>
      <c r="AU127" s="280">
        <f t="shared" si="22"/>
        <v>0</v>
      </c>
      <c r="AV127" s="280">
        <f t="shared" si="42"/>
        <v>0</v>
      </c>
      <c r="AW127" s="280">
        <f t="shared" si="42"/>
        <v>0</v>
      </c>
      <c r="AX127" s="280">
        <f t="shared" si="42"/>
        <v>0</v>
      </c>
      <c r="AY127" s="280">
        <f t="shared" si="42"/>
        <v>0</v>
      </c>
      <c r="AZ127" s="280">
        <f t="shared" si="44"/>
        <v>0</v>
      </c>
      <c r="BA127" s="280">
        <f t="shared" si="44"/>
        <v>0</v>
      </c>
      <c r="BB127" s="280">
        <f t="shared" si="44"/>
        <v>0</v>
      </c>
      <c r="BC127" s="280">
        <f t="shared" si="44"/>
        <v>0</v>
      </c>
      <c r="BD127" s="280">
        <f t="shared" si="44"/>
        <v>0</v>
      </c>
      <c r="BE127" s="280">
        <f t="shared" si="44"/>
        <v>0</v>
      </c>
      <c r="BF127" s="280">
        <f t="shared" si="44"/>
        <v>0</v>
      </c>
      <c r="BG127" s="280">
        <f t="shared" si="44"/>
        <v>0</v>
      </c>
      <c r="BH127" s="280">
        <f t="shared" si="44"/>
        <v>0</v>
      </c>
      <c r="BI127" s="280">
        <f t="shared" si="43"/>
        <v>0</v>
      </c>
      <c r="BJ127" s="280">
        <f t="shared" si="43"/>
        <v>0</v>
      </c>
      <c r="BK127" s="280">
        <f t="shared" si="43"/>
        <v>0</v>
      </c>
      <c r="BL127" s="279">
        <f t="shared" si="24"/>
        <v>0</v>
      </c>
      <c r="BN127" s="279">
        <f>BL127</f>
        <v>0</v>
      </c>
    </row>
    <row r="128" spans="1:66" x14ac:dyDescent="0.25">
      <c r="A128" s="268" t="s">
        <v>599</v>
      </c>
      <c r="B128" s="175">
        <v>0</v>
      </c>
      <c r="C128" s="175">
        <v>0</v>
      </c>
      <c r="D128" s="272">
        <v>0</v>
      </c>
      <c r="E128" s="272">
        <v>0</v>
      </c>
      <c r="F128" s="272">
        <v>0</v>
      </c>
      <c r="G128" s="272">
        <v>0</v>
      </c>
      <c r="H128" s="272">
        <v>0</v>
      </c>
      <c r="I128" s="272">
        <v>0</v>
      </c>
      <c r="J128" s="272">
        <v>0</v>
      </c>
      <c r="K128" s="272">
        <v>0</v>
      </c>
      <c r="L128" s="272">
        <v>0</v>
      </c>
      <c r="M128" s="272">
        <v>0</v>
      </c>
      <c r="N128" s="272">
        <v>0</v>
      </c>
      <c r="O128" s="272">
        <v>0</v>
      </c>
      <c r="P128" s="272">
        <f t="shared" si="20"/>
        <v>0</v>
      </c>
      <c r="Q128" s="272">
        <v>0</v>
      </c>
      <c r="R128" s="272">
        <v>0</v>
      </c>
      <c r="S128" s="272">
        <v>0</v>
      </c>
      <c r="T128" s="272">
        <v>0</v>
      </c>
      <c r="U128" s="272">
        <v>0</v>
      </c>
      <c r="V128" s="272">
        <v>0</v>
      </c>
      <c r="W128" s="272">
        <v>0</v>
      </c>
      <c r="X128" s="272">
        <v>0</v>
      </c>
      <c r="Y128" s="272">
        <v>0</v>
      </c>
      <c r="Z128" s="272">
        <v>0</v>
      </c>
      <c r="AA128" s="272">
        <v>0</v>
      </c>
      <c r="AB128" s="272">
        <v>0</v>
      </c>
      <c r="AC128" s="272">
        <v>0</v>
      </c>
      <c r="AD128" s="272">
        <v>0</v>
      </c>
      <c r="AE128" s="272">
        <v>0</v>
      </c>
      <c r="AF128" s="272">
        <v>0</v>
      </c>
      <c r="AG128" s="170">
        <f t="shared" si="21"/>
        <v>0</v>
      </c>
      <c r="AI128" s="279">
        <f t="shared" si="47"/>
        <v>0</v>
      </c>
      <c r="AJ128" s="279">
        <f t="shared" si="47"/>
        <v>0</v>
      </c>
      <c r="AK128" s="279">
        <f t="shared" si="47"/>
        <v>0</v>
      </c>
      <c r="AL128" s="279">
        <f t="shared" si="46"/>
        <v>0</v>
      </c>
      <c r="AM128" s="279">
        <f t="shared" si="46"/>
        <v>0</v>
      </c>
      <c r="AN128" s="279">
        <f t="shared" si="46"/>
        <v>0</v>
      </c>
      <c r="AO128" s="279">
        <f t="shared" si="46"/>
        <v>0</v>
      </c>
      <c r="AP128" s="279">
        <f t="shared" si="46"/>
        <v>0</v>
      </c>
      <c r="AQ128" s="279">
        <f t="shared" si="46"/>
        <v>0</v>
      </c>
      <c r="AR128" s="279">
        <f t="shared" si="46"/>
        <v>0</v>
      </c>
      <c r="AS128" s="279">
        <f t="shared" si="46"/>
        <v>0</v>
      </c>
      <c r="AT128" s="279">
        <f t="shared" si="46"/>
        <v>0</v>
      </c>
      <c r="AU128" s="280">
        <f t="shared" si="22"/>
        <v>0</v>
      </c>
      <c r="AV128" s="280">
        <f t="shared" si="42"/>
        <v>0</v>
      </c>
      <c r="AW128" s="280">
        <f t="shared" si="42"/>
        <v>0</v>
      </c>
      <c r="AX128" s="280">
        <f t="shared" si="42"/>
        <v>0</v>
      </c>
      <c r="AY128" s="280">
        <f t="shared" si="42"/>
        <v>0</v>
      </c>
      <c r="AZ128" s="280">
        <f t="shared" si="44"/>
        <v>0</v>
      </c>
      <c r="BA128" s="280">
        <f t="shared" si="44"/>
        <v>0</v>
      </c>
      <c r="BB128" s="280">
        <f t="shared" si="44"/>
        <v>0</v>
      </c>
      <c r="BC128" s="280">
        <f t="shared" si="44"/>
        <v>0</v>
      </c>
      <c r="BD128" s="280">
        <f t="shared" si="44"/>
        <v>0</v>
      </c>
      <c r="BE128" s="280">
        <f t="shared" si="44"/>
        <v>0</v>
      </c>
      <c r="BF128" s="280">
        <f t="shared" si="44"/>
        <v>0</v>
      </c>
      <c r="BG128" s="280">
        <f t="shared" si="44"/>
        <v>0</v>
      </c>
      <c r="BH128" s="280">
        <f t="shared" si="44"/>
        <v>0</v>
      </c>
      <c r="BI128" s="280">
        <f t="shared" si="43"/>
        <v>0</v>
      </c>
      <c r="BJ128" s="280">
        <f t="shared" si="43"/>
        <v>0</v>
      </c>
      <c r="BK128" s="280">
        <f t="shared" si="43"/>
        <v>0</v>
      </c>
      <c r="BL128" s="279">
        <f t="shared" si="24"/>
        <v>0</v>
      </c>
      <c r="BN128" s="279">
        <f>BL128</f>
        <v>0</v>
      </c>
    </row>
    <row r="129" spans="1:66" x14ac:dyDescent="0.25">
      <c r="A129" s="268" t="s">
        <v>600</v>
      </c>
      <c r="B129" s="175">
        <v>0</v>
      </c>
      <c r="C129" s="175">
        <v>0</v>
      </c>
      <c r="D129" s="272">
        <v>0</v>
      </c>
      <c r="E129" s="272">
        <v>0</v>
      </c>
      <c r="F129" s="272">
        <v>0</v>
      </c>
      <c r="G129" s="272">
        <v>0</v>
      </c>
      <c r="H129" s="272">
        <v>0</v>
      </c>
      <c r="I129" s="272">
        <v>0</v>
      </c>
      <c r="J129" s="272">
        <v>0</v>
      </c>
      <c r="K129" s="272">
        <v>0</v>
      </c>
      <c r="L129" s="272">
        <v>0</v>
      </c>
      <c r="M129" s="272">
        <v>0</v>
      </c>
      <c r="N129" s="272">
        <v>0</v>
      </c>
      <c r="O129" s="272">
        <v>0</v>
      </c>
      <c r="P129" s="272">
        <f t="shared" si="20"/>
        <v>0</v>
      </c>
      <c r="Q129" s="272">
        <v>0</v>
      </c>
      <c r="R129" s="272">
        <v>0</v>
      </c>
      <c r="S129" s="272">
        <v>0</v>
      </c>
      <c r="T129" s="272">
        <v>0</v>
      </c>
      <c r="U129" s="272">
        <v>0</v>
      </c>
      <c r="V129" s="272">
        <v>0</v>
      </c>
      <c r="W129" s="272">
        <v>0</v>
      </c>
      <c r="X129" s="272">
        <v>0</v>
      </c>
      <c r="Y129" s="272">
        <v>0</v>
      </c>
      <c r="Z129" s="272">
        <v>0</v>
      </c>
      <c r="AA129" s="272">
        <v>0</v>
      </c>
      <c r="AB129" s="272">
        <v>0</v>
      </c>
      <c r="AC129" s="272">
        <v>0</v>
      </c>
      <c r="AD129" s="272">
        <v>0</v>
      </c>
      <c r="AE129" s="272">
        <v>0</v>
      </c>
      <c r="AF129" s="272">
        <v>0</v>
      </c>
      <c r="AG129" s="170">
        <f t="shared" si="21"/>
        <v>0</v>
      </c>
      <c r="AI129" s="279">
        <f t="shared" si="47"/>
        <v>0</v>
      </c>
      <c r="AJ129" s="279">
        <f t="shared" si="47"/>
        <v>0</v>
      </c>
      <c r="AK129" s="279">
        <f t="shared" si="47"/>
        <v>0</v>
      </c>
      <c r="AL129" s="279">
        <f t="shared" si="46"/>
        <v>0</v>
      </c>
      <c r="AM129" s="279">
        <f t="shared" si="46"/>
        <v>0</v>
      </c>
      <c r="AN129" s="279">
        <f t="shared" si="46"/>
        <v>0</v>
      </c>
      <c r="AO129" s="279">
        <f t="shared" si="46"/>
        <v>0</v>
      </c>
      <c r="AP129" s="279">
        <f t="shared" si="46"/>
        <v>0</v>
      </c>
      <c r="AQ129" s="279">
        <f t="shared" si="46"/>
        <v>0</v>
      </c>
      <c r="AR129" s="279">
        <f t="shared" si="46"/>
        <v>0</v>
      </c>
      <c r="AS129" s="279">
        <f t="shared" si="46"/>
        <v>0</v>
      </c>
      <c r="AT129" s="279">
        <f t="shared" si="46"/>
        <v>0</v>
      </c>
      <c r="AU129" s="280">
        <f t="shared" si="22"/>
        <v>0</v>
      </c>
      <c r="AV129" s="280">
        <f t="shared" si="42"/>
        <v>0</v>
      </c>
      <c r="AW129" s="280">
        <f t="shared" si="42"/>
        <v>0</v>
      </c>
      <c r="AX129" s="280">
        <f t="shared" si="42"/>
        <v>0</v>
      </c>
      <c r="AY129" s="280">
        <f t="shared" si="42"/>
        <v>0</v>
      </c>
      <c r="AZ129" s="280">
        <f t="shared" si="44"/>
        <v>0</v>
      </c>
      <c r="BA129" s="280">
        <f t="shared" si="44"/>
        <v>0</v>
      </c>
      <c r="BB129" s="280">
        <f t="shared" si="44"/>
        <v>0</v>
      </c>
      <c r="BC129" s="280">
        <f t="shared" si="44"/>
        <v>0</v>
      </c>
      <c r="BD129" s="280">
        <f t="shared" si="44"/>
        <v>0</v>
      </c>
      <c r="BE129" s="280">
        <f t="shared" si="44"/>
        <v>0</v>
      </c>
      <c r="BF129" s="280">
        <f t="shared" si="44"/>
        <v>0</v>
      </c>
      <c r="BG129" s="280">
        <f t="shared" si="44"/>
        <v>0</v>
      </c>
      <c r="BH129" s="280">
        <f t="shared" si="44"/>
        <v>0</v>
      </c>
      <c r="BI129" s="280">
        <f t="shared" si="43"/>
        <v>0</v>
      </c>
      <c r="BJ129" s="280">
        <f t="shared" si="43"/>
        <v>0</v>
      </c>
      <c r="BK129" s="280">
        <f t="shared" si="43"/>
        <v>0</v>
      </c>
      <c r="BL129" s="279">
        <f t="shared" si="24"/>
        <v>0</v>
      </c>
    </row>
    <row r="130" spans="1:66" x14ac:dyDescent="0.25">
      <c r="A130" s="268" t="s">
        <v>601</v>
      </c>
      <c r="B130" s="175">
        <v>0</v>
      </c>
      <c r="C130" s="175">
        <v>0</v>
      </c>
      <c r="D130" s="272">
        <v>91265.89</v>
      </c>
      <c r="E130" s="272">
        <v>91265.89</v>
      </c>
      <c r="F130" s="272">
        <v>91265.89</v>
      </c>
      <c r="G130" s="272">
        <v>91265.89</v>
      </c>
      <c r="H130" s="272">
        <v>91265.89</v>
      </c>
      <c r="I130" s="272">
        <v>91265.89</v>
      </c>
      <c r="J130" s="272">
        <v>91265.89</v>
      </c>
      <c r="K130" s="272">
        <v>91265.89</v>
      </c>
      <c r="L130" s="272">
        <v>91265.89</v>
      </c>
      <c r="M130" s="272">
        <v>91265.89</v>
      </c>
      <c r="N130" s="272">
        <v>91265.89</v>
      </c>
      <c r="O130" s="272">
        <v>91265.89</v>
      </c>
      <c r="P130" s="272">
        <f t="shared" si="20"/>
        <v>1095190.68</v>
      </c>
      <c r="Q130" s="272">
        <v>91265.89</v>
      </c>
      <c r="R130" s="272">
        <v>91265.89</v>
      </c>
      <c r="S130" s="272">
        <v>91265.89</v>
      </c>
      <c r="T130" s="272">
        <v>91265.89</v>
      </c>
      <c r="U130" s="272">
        <v>91265.89</v>
      </c>
      <c r="V130" s="272">
        <v>91265.89</v>
      </c>
      <c r="W130" s="272">
        <v>91265.89</v>
      </c>
      <c r="X130" s="272">
        <v>91265.89</v>
      </c>
      <c r="Y130" s="272">
        <v>91265.89</v>
      </c>
      <c r="Z130" s="272">
        <v>91265.89</v>
      </c>
      <c r="AA130" s="272">
        <v>91265.89</v>
      </c>
      <c r="AB130" s="272">
        <v>45632.945</v>
      </c>
      <c r="AC130" s="272">
        <v>0</v>
      </c>
      <c r="AD130" s="272">
        <v>0</v>
      </c>
      <c r="AE130" s="272">
        <v>0</v>
      </c>
      <c r="AF130" s="272">
        <v>0</v>
      </c>
      <c r="AG130" s="170">
        <f t="shared" si="21"/>
        <v>684494.17499999993</v>
      </c>
      <c r="AI130" s="279">
        <f t="shared" si="47"/>
        <v>0</v>
      </c>
      <c r="AJ130" s="279">
        <f t="shared" si="47"/>
        <v>0</v>
      </c>
      <c r="AK130" s="279">
        <f t="shared" si="47"/>
        <v>0</v>
      </c>
      <c r="AL130" s="279">
        <f t="shared" si="46"/>
        <v>0</v>
      </c>
      <c r="AM130" s="279">
        <f t="shared" si="46"/>
        <v>0</v>
      </c>
      <c r="AN130" s="279">
        <f t="shared" si="46"/>
        <v>0</v>
      </c>
      <c r="AO130" s="279">
        <f t="shared" si="46"/>
        <v>0</v>
      </c>
      <c r="AP130" s="279">
        <f t="shared" si="46"/>
        <v>0</v>
      </c>
      <c r="AQ130" s="279">
        <f t="shared" si="46"/>
        <v>0</v>
      </c>
      <c r="AR130" s="279">
        <f t="shared" si="46"/>
        <v>0</v>
      </c>
      <c r="AS130" s="279">
        <f t="shared" si="46"/>
        <v>0</v>
      </c>
      <c r="AT130" s="279">
        <f t="shared" si="46"/>
        <v>0</v>
      </c>
      <c r="AU130" s="280">
        <f t="shared" si="22"/>
        <v>0</v>
      </c>
      <c r="AV130" s="280">
        <f t="shared" si="42"/>
        <v>0</v>
      </c>
      <c r="AW130" s="280">
        <f t="shared" si="42"/>
        <v>0</v>
      </c>
      <c r="AX130" s="280">
        <f t="shared" si="42"/>
        <v>0</v>
      </c>
      <c r="AY130" s="280">
        <f t="shared" si="42"/>
        <v>0</v>
      </c>
      <c r="AZ130" s="280">
        <f t="shared" si="44"/>
        <v>0</v>
      </c>
      <c r="BA130" s="280">
        <f t="shared" si="44"/>
        <v>0</v>
      </c>
      <c r="BB130" s="280">
        <f t="shared" si="44"/>
        <v>0</v>
      </c>
      <c r="BC130" s="280">
        <f t="shared" si="44"/>
        <v>0</v>
      </c>
      <c r="BD130" s="280">
        <f t="shared" si="44"/>
        <v>0</v>
      </c>
      <c r="BE130" s="280">
        <f t="shared" si="44"/>
        <v>0</v>
      </c>
      <c r="BF130" s="280">
        <f t="shared" si="44"/>
        <v>0</v>
      </c>
      <c r="BG130" s="280">
        <f t="shared" si="44"/>
        <v>0</v>
      </c>
      <c r="BH130" s="280">
        <f t="shared" si="44"/>
        <v>0</v>
      </c>
      <c r="BI130" s="280">
        <f t="shared" si="43"/>
        <v>0</v>
      </c>
      <c r="BJ130" s="280">
        <f t="shared" si="43"/>
        <v>0</v>
      </c>
      <c r="BK130" s="280">
        <f t="shared" si="43"/>
        <v>0</v>
      </c>
      <c r="BL130" s="279">
        <f t="shared" si="24"/>
        <v>0</v>
      </c>
    </row>
    <row r="131" spans="1:66" x14ac:dyDescent="0.25">
      <c r="A131" s="268" t="s">
        <v>218</v>
      </c>
      <c r="B131" s="175">
        <v>0</v>
      </c>
      <c r="C131" s="175">
        <v>0</v>
      </c>
      <c r="D131" s="272">
        <v>145202.53</v>
      </c>
      <c r="E131" s="272">
        <v>145202.53</v>
      </c>
      <c r="F131" s="272">
        <v>145202.53</v>
      </c>
      <c r="G131" s="272">
        <v>145202.53</v>
      </c>
      <c r="H131" s="272">
        <v>72601.27</v>
      </c>
      <c r="I131" s="272">
        <v>0</v>
      </c>
      <c r="J131" s="272">
        <v>0</v>
      </c>
      <c r="K131" s="272">
        <v>0</v>
      </c>
      <c r="L131" s="272">
        <v>0</v>
      </c>
      <c r="M131" s="272">
        <v>0</v>
      </c>
      <c r="N131" s="272">
        <v>0</v>
      </c>
      <c r="O131" s="272">
        <v>0</v>
      </c>
      <c r="P131" s="272">
        <f t="shared" si="20"/>
        <v>653411.39</v>
      </c>
      <c r="Q131" s="272">
        <v>0</v>
      </c>
      <c r="R131" s="272">
        <v>0</v>
      </c>
      <c r="S131" s="272">
        <v>0</v>
      </c>
      <c r="T131" s="272">
        <v>0</v>
      </c>
      <c r="U131" s="272">
        <v>0</v>
      </c>
      <c r="V131" s="272">
        <v>0</v>
      </c>
      <c r="W131" s="272">
        <v>0</v>
      </c>
      <c r="X131" s="272">
        <v>0</v>
      </c>
      <c r="Y131" s="272">
        <v>0</v>
      </c>
      <c r="Z131" s="272">
        <v>0</v>
      </c>
      <c r="AA131" s="272">
        <v>0</v>
      </c>
      <c r="AB131" s="272">
        <v>-72601.264999999999</v>
      </c>
      <c r="AC131" s="272">
        <v>-145202.53</v>
      </c>
      <c r="AD131" s="272">
        <v>-145202.53</v>
      </c>
      <c r="AE131" s="272">
        <v>-145202.53</v>
      </c>
      <c r="AF131" s="272">
        <v>-145202.53</v>
      </c>
      <c r="AG131" s="170">
        <f t="shared" si="21"/>
        <v>-653411.38500000001</v>
      </c>
      <c r="AI131" s="279">
        <f t="shared" si="47"/>
        <v>0</v>
      </c>
      <c r="AJ131" s="279">
        <f t="shared" si="47"/>
        <v>0</v>
      </c>
      <c r="AK131" s="279">
        <f t="shared" si="47"/>
        <v>0</v>
      </c>
      <c r="AL131" s="279">
        <f t="shared" si="46"/>
        <v>0</v>
      </c>
      <c r="AM131" s="279">
        <f t="shared" si="46"/>
        <v>0</v>
      </c>
      <c r="AN131" s="279">
        <f t="shared" si="46"/>
        <v>0</v>
      </c>
      <c r="AO131" s="279">
        <f t="shared" si="46"/>
        <v>0</v>
      </c>
      <c r="AP131" s="279">
        <f t="shared" si="46"/>
        <v>0</v>
      </c>
      <c r="AQ131" s="279">
        <f t="shared" si="46"/>
        <v>0</v>
      </c>
      <c r="AR131" s="279">
        <f t="shared" si="46"/>
        <v>0</v>
      </c>
      <c r="AS131" s="279">
        <f t="shared" si="46"/>
        <v>0</v>
      </c>
      <c r="AT131" s="279">
        <f t="shared" si="46"/>
        <v>0</v>
      </c>
      <c r="AU131" s="280">
        <f t="shared" si="22"/>
        <v>0</v>
      </c>
      <c r="AV131" s="280">
        <f t="shared" si="42"/>
        <v>0</v>
      </c>
      <c r="AW131" s="280">
        <f t="shared" si="42"/>
        <v>0</v>
      </c>
      <c r="AX131" s="280">
        <f t="shared" si="42"/>
        <v>0</v>
      </c>
      <c r="AY131" s="280">
        <f t="shared" si="42"/>
        <v>0</v>
      </c>
      <c r="AZ131" s="280">
        <f t="shared" si="44"/>
        <v>0</v>
      </c>
      <c r="BA131" s="280">
        <f t="shared" si="44"/>
        <v>0</v>
      </c>
      <c r="BB131" s="280">
        <f t="shared" si="44"/>
        <v>0</v>
      </c>
      <c r="BC131" s="280">
        <f t="shared" si="44"/>
        <v>0</v>
      </c>
      <c r="BD131" s="280">
        <f t="shared" si="44"/>
        <v>0</v>
      </c>
      <c r="BE131" s="280">
        <f t="shared" si="44"/>
        <v>0</v>
      </c>
      <c r="BF131" s="280">
        <f t="shared" si="44"/>
        <v>0</v>
      </c>
      <c r="BG131" s="280">
        <f t="shared" si="44"/>
        <v>0</v>
      </c>
      <c r="BH131" s="280">
        <f t="shared" si="44"/>
        <v>0</v>
      </c>
      <c r="BI131" s="280">
        <f t="shared" si="43"/>
        <v>0</v>
      </c>
      <c r="BJ131" s="280">
        <f t="shared" si="43"/>
        <v>0</v>
      </c>
      <c r="BK131" s="280">
        <f t="shared" si="43"/>
        <v>0</v>
      </c>
      <c r="BL131" s="279">
        <f t="shared" si="24"/>
        <v>0</v>
      </c>
    </row>
    <row r="132" spans="1:66" x14ac:dyDescent="0.25">
      <c r="A132" s="268" t="s">
        <v>602</v>
      </c>
      <c r="B132" s="175">
        <v>0</v>
      </c>
      <c r="C132" s="175">
        <v>0</v>
      </c>
      <c r="D132" s="272">
        <v>0</v>
      </c>
      <c r="E132" s="272">
        <v>0</v>
      </c>
      <c r="F132" s="272">
        <v>0</v>
      </c>
      <c r="G132" s="272">
        <v>0</v>
      </c>
      <c r="H132" s="272">
        <v>0</v>
      </c>
      <c r="I132" s="272">
        <v>0</v>
      </c>
      <c r="J132" s="272">
        <v>0</v>
      </c>
      <c r="K132" s="272">
        <v>0</v>
      </c>
      <c r="L132" s="272">
        <v>0</v>
      </c>
      <c r="M132" s="272">
        <v>0</v>
      </c>
      <c r="N132" s="272">
        <v>0</v>
      </c>
      <c r="O132" s="272">
        <v>0</v>
      </c>
      <c r="P132" s="272">
        <f t="shared" si="20"/>
        <v>0</v>
      </c>
      <c r="Q132" s="272">
        <v>0</v>
      </c>
      <c r="R132" s="272">
        <v>0</v>
      </c>
      <c r="S132" s="272">
        <v>0</v>
      </c>
      <c r="T132" s="272">
        <v>0</v>
      </c>
      <c r="U132" s="272">
        <v>0</v>
      </c>
      <c r="V132" s="272">
        <v>0</v>
      </c>
      <c r="W132" s="272">
        <v>0</v>
      </c>
      <c r="X132" s="272">
        <v>0</v>
      </c>
      <c r="Y132" s="272">
        <v>0</v>
      </c>
      <c r="Z132" s="272">
        <v>0</v>
      </c>
      <c r="AA132" s="272">
        <v>0</v>
      </c>
      <c r="AB132" s="272">
        <v>0</v>
      </c>
      <c r="AC132" s="272">
        <v>0</v>
      </c>
      <c r="AD132" s="272">
        <v>0</v>
      </c>
      <c r="AE132" s="272">
        <v>0</v>
      </c>
      <c r="AF132" s="272">
        <v>0</v>
      </c>
      <c r="AG132" s="170">
        <f t="shared" si="21"/>
        <v>0</v>
      </c>
      <c r="AI132" s="279">
        <f t="shared" si="47"/>
        <v>0</v>
      </c>
      <c r="AJ132" s="279">
        <f t="shared" si="47"/>
        <v>0</v>
      </c>
      <c r="AK132" s="279">
        <f t="shared" si="47"/>
        <v>0</v>
      </c>
      <c r="AL132" s="279">
        <f t="shared" si="46"/>
        <v>0</v>
      </c>
      <c r="AM132" s="279">
        <f t="shared" si="46"/>
        <v>0</v>
      </c>
      <c r="AN132" s="279">
        <f t="shared" si="46"/>
        <v>0</v>
      </c>
      <c r="AO132" s="279">
        <f t="shared" si="46"/>
        <v>0</v>
      </c>
      <c r="AP132" s="279">
        <f t="shared" si="46"/>
        <v>0</v>
      </c>
      <c r="AQ132" s="279">
        <f t="shared" si="46"/>
        <v>0</v>
      </c>
      <c r="AR132" s="279">
        <f t="shared" si="46"/>
        <v>0</v>
      </c>
      <c r="AS132" s="279">
        <f t="shared" si="46"/>
        <v>0</v>
      </c>
      <c r="AT132" s="279">
        <f t="shared" si="46"/>
        <v>0</v>
      </c>
      <c r="AU132" s="280">
        <f t="shared" si="22"/>
        <v>0</v>
      </c>
      <c r="AV132" s="280">
        <f t="shared" si="42"/>
        <v>0</v>
      </c>
      <c r="AW132" s="280">
        <f t="shared" si="42"/>
        <v>0</v>
      </c>
      <c r="AX132" s="280">
        <f t="shared" si="42"/>
        <v>0</v>
      </c>
      <c r="AY132" s="280">
        <f t="shared" si="42"/>
        <v>0</v>
      </c>
      <c r="AZ132" s="280">
        <f t="shared" si="44"/>
        <v>0</v>
      </c>
      <c r="BA132" s="280">
        <f t="shared" si="44"/>
        <v>0</v>
      </c>
      <c r="BB132" s="280">
        <f t="shared" si="44"/>
        <v>0</v>
      </c>
      <c r="BC132" s="280">
        <f t="shared" si="44"/>
        <v>0</v>
      </c>
      <c r="BD132" s="280">
        <f t="shared" si="44"/>
        <v>0</v>
      </c>
      <c r="BE132" s="280">
        <f t="shared" si="44"/>
        <v>0</v>
      </c>
      <c r="BF132" s="280">
        <f t="shared" si="44"/>
        <v>0</v>
      </c>
      <c r="BG132" s="280">
        <f t="shared" si="44"/>
        <v>0</v>
      </c>
      <c r="BH132" s="280">
        <f t="shared" si="44"/>
        <v>0</v>
      </c>
      <c r="BI132" s="280">
        <f t="shared" si="43"/>
        <v>0</v>
      </c>
      <c r="BJ132" s="280">
        <f t="shared" si="43"/>
        <v>0</v>
      </c>
      <c r="BK132" s="280">
        <f t="shared" si="43"/>
        <v>0</v>
      </c>
      <c r="BL132" s="279">
        <f t="shared" si="24"/>
        <v>0</v>
      </c>
      <c r="BN132" s="279">
        <f>BL132</f>
        <v>0</v>
      </c>
    </row>
    <row r="133" spans="1:66" x14ac:dyDescent="0.25">
      <c r="A133" s="268" t="s">
        <v>603</v>
      </c>
      <c r="B133" s="175">
        <v>0</v>
      </c>
      <c r="C133" s="175">
        <v>0</v>
      </c>
      <c r="D133" s="272">
        <v>0</v>
      </c>
      <c r="E133" s="272">
        <v>0</v>
      </c>
      <c r="F133" s="272">
        <v>0</v>
      </c>
      <c r="G133" s="272">
        <v>0</v>
      </c>
      <c r="H133" s="272">
        <v>0</v>
      </c>
      <c r="I133" s="272">
        <v>0</v>
      </c>
      <c r="J133" s="272">
        <v>0</v>
      </c>
      <c r="K133" s="272">
        <v>0</v>
      </c>
      <c r="L133" s="272">
        <v>0</v>
      </c>
      <c r="M133" s="272">
        <v>0</v>
      </c>
      <c r="N133" s="272">
        <v>0</v>
      </c>
      <c r="O133" s="272">
        <v>0</v>
      </c>
      <c r="P133" s="272">
        <f t="shared" si="20"/>
        <v>0</v>
      </c>
      <c r="Q133" s="272">
        <v>0</v>
      </c>
      <c r="R133" s="272">
        <v>0</v>
      </c>
      <c r="S133" s="272">
        <v>0</v>
      </c>
      <c r="T133" s="272">
        <v>0</v>
      </c>
      <c r="U133" s="272">
        <v>0</v>
      </c>
      <c r="V133" s="272">
        <v>0</v>
      </c>
      <c r="W133" s="272">
        <v>0</v>
      </c>
      <c r="X133" s="272">
        <v>0</v>
      </c>
      <c r="Y133" s="272">
        <v>0</v>
      </c>
      <c r="Z133" s="272">
        <v>0</v>
      </c>
      <c r="AA133" s="272">
        <v>0</v>
      </c>
      <c r="AB133" s="272">
        <v>0</v>
      </c>
      <c r="AC133" s="272">
        <v>0</v>
      </c>
      <c r="AD133" s="272">
        <v>0</v>
      </c>
      <c r="AE133" s="272">
        <v>0</v>
      </c>
      <c r="AF133" s="272">
        <v>0</v>
      </c>
      <c r="AG133" s="170">
        <f t="shared" si="21"/>
        <v>0</v>
      </c>
      <c r="AI133" s="279">
        <f t="shared" si="47"/>
        <v>0</v>
      </c>
      <c r="AJ133" s="279">
        <f t="shared" si="47"/>
        <v>0</v>
      </c>
      <c r="AK133" s="279">
        <f t="shared" si="47"/>
        <v>0</v>
      </c>
      <c r="AL133" s="279">
        <f t="shared" si="46"/>
        <v>0</v>
      </c>
      <c r="AM133" s="279">
        <f t="shared" si="46"/>
        <v>0</v>
      </c>
      <c r="AN133" s="279">
        <f t="shared" si="46"/>
        <v>0</v>
      </c>
      <c r="AO133" s="279">
        <f t="shared" si="46"/>
        <v>0</v>
      </c>
      <c r="AP133" s="279">
        <f t="shared" si="46"/>
        <v>0</v>
      </c>
      <c r="AQ133" s="279">
        <f t="shared" si="46"/>
        <v>0</v>
      </c>
      <c r="AR133" s="279">
        <f t="shared" si="46"/>
        <v>0</v>
      </c>
      <c r="AS133" s="279">
        <f t="shared" si="46"/>
        <v>0</v>
      </c>
      <c r="AT133" s="279">
        <f t="shared" si="46"/>
        <v>0</v>
      </c>
      <c r="AU133" s="280">
        <f t="shared" si="22"/>
        <v>0</v>
      </c>
      <c r="AV133" s="280">
        <f t="shared" si="42"/>
        <v>0</v>
      </c>
      <c r="AW133" s="280">
        <f t="shared" si="42"/>
        <v>0</v>
      </c>
      <c r="AX133" s="280">
        <f t="shared" si="42"/>
        <v>0</v>
      </c>
      <c r="AY133" s="280">
        <f t="shared" si="42"/>
        <v>0</v>
      </c>
      <c r="AZ133" s="280">
        <f t="shared" si="44"/>
        <v>0</v>
      </c>
      <c r="BA133" s="280">
        <f t="shared" si="44"/>
        <v>0</v>
      </c>
      <c r="BB133" s="280">
        <f t="shared" si="44"/>
        <v>0</v>
      </c>
      <c r="BC133" s="280">
        <f t="shared" si="44"/>
        <v>0</v>
      </c>
      <c r="BD133" s="280">
        <f t="shared" si="44"/>
        <v>0</v>
      </c>
      <c r="BE133" s="280">
        <f t="shared" si="44"/>
        <v>0</v>
      </c>
      <c r="BF133" s="280">
        <f t="shared" si="44"/>
        <v>0</v>
      </c>
      <c r="BG133" s="280">
        <f t="shared" si="44"/>
        <v>0</v>
      </c>
      <c r="BH133" s="280">
        <f t="shared" si="44"/>
        <v>0</v>
      </c>
      <c r="BI133" s="280">
        <f t="shared" si="43"/>
        <v>0</v>
      </c>
      <c r="BJ133" s="280">
        <f t="shared" si="43"/>
        <v>0</v>
      </c>
      <c r="BK133" s="280">
        <f t="shared" si="43"/>
        <v>0</v>
      </c>
      <c r="BL133" s="279">
        <f t="shared" si="24"/>
        <v>0</v>
      </c>
      <c r="BN133" s="279">
        <f>BL133</f>
        <v>0</v>
      </c>
    </row>
    <row r="134" spans="1:66" x14ac:dyDescent="0.25">
      <c r="A134" s="268" t="s">
        <v>219</v>
      </c>
      <c r="B134" s="175">
        <v>2.3699999999999999E-2</v>
      </c>
      <c r="C134" s="294">
        <v>1.7600000000000001E-2</v>
      </c>
      <c r="D134" s="272">
        <v>537306502.15999997</v>
      </c>
      <c r="E134" s="272">
        <v>538075455.99000001</v>
      </c>
      <c r="F134" s="272">
        <v>538711923.25999999</v>
      </c>
      <c r="G134" s="272">
        <v>539629147.38</v>
      </c>
      <c r="H134" s="272">
        <v>540075528.5</v>
      </c>
      <c r="I134" s="272">
        <v>541928573.16999996</v>
      </c>
      <c r="J134" s="272">
        <v>543723942.94500005</v>
      </c>
      <c r="K134" s="272">
        <v>543869392.06000006</v>
      </c>
      <c r="L134" s="272">
        <v>544131182.04500008</v>
      </c>
      <c r="M134" s="272">
        <v>544634042.66000009</v>
      </c>
      <c r="N134" s="272">
        <v>545053305.69500005</v>
      </c>
      <c r="O134" s="272">
        <v>546066784.75</v>
      </c>
      <c r="P134" s="272">
        <f t="shared" ref="P134:P197" si="48">SUM(D134:O134)</f>
        <v>6503205780.6149998</v>
      </c>
      <c r="Q134" s="272">
        <v>547028831.64999998</v>
      </c>
      <c r="R134" s="272">
        <v>546711411.14999998</v>
      </c>
      <c r="S134" s="272">
        <v>546398345.80499995</v>
      </c>
      <c r="T134" s="272">
        <v>546971810.44499993</v>
      </c>
      <c r="U134" s="272">
        <v>548686827.17499995</v>
      </c>
      <c r="V134" s="272">
        <v>550233510.36999977</v>
      </c>
      <c r="W134" s="272">
        <v>550633862.66499984</v>
      </c>
      <c r="X134" s="272">
        <v>550563432.89999974</v>
      </c>
      <c r="Y134" s="272">
        <v>550763069.98999977</v>
      </c>
      <c r="Z134" s="272">
        <v>551254692.15999973</v>
      </c>
      <c r="AA134" s="272">
        <v>551511575.14999986</v>
      </c>
      <c r="AB134" s="272">
        <v>552112968.76499963</v>
      </c>
      <c r="AC134" s="272">
        <v>552679458.35999978</v>
      </c>
      <c r="AD134" s="272">
        <v>552362037.85999978</v>
      </c>
      <c r="AE134" s="272">
        <v>552021325.86499977</v>
      </c>
      <c r="AF134" s="272">
        <v>551985644.09499979</v>
      </c>
      <c r="AG134" s="170">
        <f t="shared" ref="AG134:AG197" si="49">SUM(U134:AF134)</f>
        <v>6614808405.3549976</v>
      </c>
      <c r="AI134" s="279">
        <f t="shared" si="47"/>
        <v>1061180.3400000001</v>
      </c>
      <c r="AJ134" s="279">
        <f t="shared" si="47"/>
        <v>1062699.03</v>
      </c>
      <c r="AK134" s="279">
        <f t="shared" si="47"/>
        <v>1063956.05</v>
      </c>
      <c r="AL134" s="279">
        <f t="shared" si="46"/>
        <v>1065767.57</v>
      </c>
      <c r="AM134" s="279">
        <f t="shared" si="46"/>
        <v>1066649.17</v>
      </c>
      <c r="AN134" s="279">
        <f t="shared" si="46"/>
        <v>1070308.93</v>
      </c>
      <c r="AO134" s="279">
        <f t="shared" si="46"/>
        <v>1073854.79</v>
      </c>
      <c r="AP134" s="279">
        <f t="shared" si="46"/>
        <v>1074142.05</v>
      </c>
      <c r="AQ134" s="279">
        <f t="shared" si="46"/>
        <v>1074659.08</v>
      </c>
      <c r="AR134" s="279">
        <f t="shared" si="46"/>
        <v>1075652.23</v>
      </c>
      <c r="AS134" s="279">
        <f t="shared" si="46"/>
        <v>1076480.28</v>
      </c>
      <c r="AT134" s="279">
        <f t="shared" si="46"/>
        <v>1078481.8999999999</v>
      </c>
      <c r="AU134" s="280">
        <f t="shared" ref="AU134:AU197" si="50">SUM(AI134:AT134)</f>
        <v>12843831.42</v>
      </c>
      <c r="AV134" s="280">
        <f t="shared" si="42"/>
        <v>1080381.94</v>
      </c>
      <c r="AW134" s="280">
        <f t="shared" si="42"/>
        <v>1079755.04</v>
      </c>
      <c r="AX134" s="280">
        <f t="shared" si="42"/>
        <v>1079136.73</v>
      </c>
      <c r="AY134" s="280">
        <f t="shared" si="42"/>
        <v>1080269.33</v>
      </c>
      <c r="AZ134" s="280">
        <f t="shared" si="44"/>
        <v>804740.68</v>
      </c>
      <c r="BA134" s="280">
        <f t="shared" si="44"/>
        <v>807009.15</v>
      </c>
      <c r="BB134" s="280">
        <f t="shared" si="44"/>
        <v>807596.33</v>
      </c>
      <c r="BC134" s="280">
        <f t="shared" si="44"/>
        <v>807493.03</v>
      </c>
      <c r="BD134" s="280">
        <f t="shared" si="44"/>
        <v>807785.84</v>
      </c>
      <c r="BE134" s="280">
        <f t="shared" si="44"/>
        <v>808506.88</v>
      </c>
      <c r="BF134" s="280">
        <f t="shared" si="44"/>
        <v>808883.64</v>
      </c>
      <c r="BG134" s="280">
        <f t="shared" si="44"/>
        <v>809765.69</v>
      </c>
      <c r="BH134" s="280">
        <f t="shared" si="44"/>
        <v>810596.54</v>
      </c>
      <c r="BI134" s="280">
        <f t="shared" si="43"/>
        <v>810130.99</v>
      </c>
      <c r="BJ134" s="280">
        <f t="shared" si="43"/>
        <v>809631.28</v>
      </c>
      <c r="BK134" s="280">
        <f t="shared" si="43"/>
        <v>809578.94</v>
      </c>
      <c r="BL134" s="279">
        <f t="shared" ref="BL134:BL197" si="51">SUM(AZ134:BK134)</f>
        <v>9701718.9900000002</v>
      </c>
    </row>
    <row r="135" spans="1:66" x14ac:dyDescent="0.25">
      <c r="A135" s="268" t="s">
        <v>604</v>
      </c>
      <c r="B135" s="175">
        <v>0</v>
      </c>
      <c r="C135" s="451">
        <v>9.2999999999999992E-3</v>
      </c>
      <c r="D135" s="272">
        <v>4493379.6399999997</v>
      </c>
      <c r="E135" s="272">
        <v>4493379.6399999997</v>
      </c>
      <c r="F135" s="272">
        <v>4493379.6399999997</v>
      </c>
      <c r="G135" s="272">
        <v>4493379.6399999997</v>
      </c>
      <c r="H135" s="272">
        <v>4493379.6399999997</v>
      </c>
      <c r="I135" s="272">
        <v>4493379.6399999997</v>
      </c>
      <c r="J135" s="272">
        <v>4493379.6399999997</v>
      </c>
      <c r="K135" s="272">
        <v>4493379.6399999997</v>
      </c>
      <c r="L135" s="272">
        <v>4493379.6399999997</v>
      </c>
      <c r="M135" s="272">
        <v>4493379.6399999997</v>
      </c>
      <c r="N135" s="272">
        <v>4493379.6399999997</v>
      </c>
      <c r="O135" s="272">
        <v>4493379.6399999997</v>
      </c>
      <c r="P135" s="272">
        <f t="shared" si="48"/>
        <v>53920555.68</v>
      </c>
      <c r="Q135" s="272">
        <v>4493379.6399999997</v>
      </c>
      <c r="R135" s="272">
        <v>4493379.6399999997</v>
      </c>
      <c r="S135" s="272">
        <v>4493379.6399999997</v>
      </c>
      <c r="T135" s="272">
        <v>4493379.6399999997</v>
      </c>
      <c r="U135" s="272">
        <v>4493379.6399999997</v>
      </c>
      <c r="V135" s="272">
        <v>4493379.6399999997</v>
      </c>
      <c r="W135" s="272">
        <v>4493379.6399999997</v>
      </c>
      <c r="X135" s="272">
        <v>4493379.6399999997</v>
      </c>
      <c r="Y135" s="272">
        <v>4493379.6399999997</v>
      </c>
      <c r="Z135" s="272">
        <v>4493379.6399999997</v>
      </c>
      <c r="AA135" s="272">
        <v>4493379.6399999997</v>
      </c>
      <c r="AB135" s="272">
        <v>4493379.6399999997</v>
      </c>
      <c r="AC135" s="272">
        <v>4493379.6399999997</v>
      </c>
      <c r="AD135" s="272">
        <v>4493379.6399999997</v>
      </c>
      <c r="AE135" s="272">
        <v>4493379.6399999997</v>
      </c>
      <c r="AF135" s="272">
        <v>4493379.6399999997</v>
      </c>
      <c r="AG135" s="170">
        <f t="shared" si="49"/>
        <v>53920555.68</v>
      </c>
      <c r="AI135" s="279">
        <f t="shared" si="47"/>
        <v>0</v>
      </c>
      <c r="AJ135" s="279">
        <f t="shared" si="47"/>
        <v>0</v>
      </c>
      <c r="AK135" s="279">
        <f t="shared" si="47"/>
        <v>0</v>
      </c>
      <c r="AL135" s="279">
        <f t="shared" si="46"/>
        <v>0</v>
      </c>
      <c r="AM135" s="279">
        <f t="shared" si="46"/>
        <v>0</v>
      </c>
      <c r="AN135" s="279">
        <f t="shared" si="46"/>
        <v>0</v>
      </c>
      <c r="AO135" s="279">
        <f t="shared" si="46"/>
        <v>0</v>
      </c>
      <c r="AP135" s="279">
        <f t="shared" si="46"/>
        <v>0</v>
      </c>
      <c r="AQ135" s="279">
        <f t="shared" si="46"/>
        <v>0</v>
      </c>
      <c r="AR135" s="279">
        <f t="shared" si="46"/>
        <v>0</v>
      </c>
      <c r="AS135" s="279">
        <f t="shared" si="46"/>
        <v>0</v>
      </c>
      <c r="AT135" s="279">
        <f t="shared" si="46"/>
        <v>0</v>
      </c>
      <c r="AU135" s="280">
        <f t="shared" si="50"/>
        <v>0</v>
      </c>
      <c r="AV135" s="280">
        <f t="shared" si="42"/>
        <v>0</v>
      </c>
      <c r="AW135" s="280">
        <f t="shared" si="42"/>
        <v>0</v>
      </c>
      <c r="AX135" s="280">
        <f t="shared" si="42"/>
        <v>0</v>
      </c>
      <c r="AY135" s="280">
        <f t="shared" si="42"/>
        <v>0</v>
      </c>
      <c r="AZ135" s="280">
        <f t="shared" si="44"/>
        <v>3482.37</v>
      </c>
      <c r="BA135" s="280">
        <f t="shared" si="44"/>
        <v>3482.37</v>
      </c>
      <c r="BB135" s="280">
        <f t="shared" si="44"/>
        <v>3482.37</v>
      </c>
      <c r="BC135" s="280">
        <f t="shared" si="44"/>
        <v>3482.37</v>
      </c>
      <c r="BD135" s="280">
        <f t="shared" si="44"/>
        <v>3482.37</v>
      </c>
      <c r="BE135" s="280">
        <f t="shared" si="44"/>
        <v>3482.37</v>
      </c>
      <c r="BF135" s="280">
        <f t="shared" si="44"/>
        <v>3482.37</v>
      </c>
      <c r="BG135" s="280">
        <f t="shared" si="44"/>
        <v>3482.37</v>
      </c>
      <c r="BH135" s="280">
        <f t="shared" si="44"/>
        <v>3482.37</v>
      </c>
      <c r="BI135" s="280">
        <f t="shared" si="43"/>
        <v>3482.37</v>
      </c>
      <c r="BJ135" s="280">
        <f t="shared" si="43"/>
        <v>3482.37</v>
      </c>
      <c r="BK135" s="280">
        <f t="shared" si="43"/>
        <v>3482.37</v>
      </c>
      <c r="BL135" s="279">
        <f t="shared" si="51"/>
        <v>41788.44</v>
      </c>
    </row>
    <row r="136" spans="1:66" x14ac:dyDescent="0.25">
      <c r="A136" s="268" t="s">
        <v>605</v>
      </c>
      <c r="B136" s="175">
        <v>2.3699999999999999E-2</v>
      </c>
      <c r="C136" s="294">
        <v>1.7600000000000001E-2</v>
      </c>
      <c r="D136" s="272">
        <v>0</v>
      </c>
      <c r="E136" s="272">
        <v>0</v>
      </c>
      <c r="F136" s="272">
        <v>0</v>
      </c>
      <c r="G136" s="272">
        <v>0</v>
      </c>
      <c r="H136" s="272">
        <v>0</v>
      </c>
      <c r="I136" s="272">
        <v>0</v>
      </c>
      <c r="J136" s="272">
        <v>0</v>
      </c>
      <c r="K136" s="272">
        <v>0</v>
      </c>
      <c r="L136" s="272">
        <v>0</v>
      </c>
      <c r="M136" s="272">
        <v>0</v>
      </c>
      <c r="N136" s="272">
        <v>0</v>
      </c>
      <c r="O136" s="272">
        <v>0</v>
      </c>
      <c r="P136" s="272">
        <f t="shared" si="48"/>
        <v>0</v>
      </c>
      <c r="Q136" s="272">
        <v>0</v>
      </c>
      <c r="R136" s="272">
        <v>0</v>
      </c>
      <c r="S136" s="272">
        <v>0</v>
      </c>
      <c r="T136" s="272">
        <v>0</v>
      </c>
      <c r="U136" s="272">
        <v>0</v>
      </c>
      <c r="V136" s="272">
        <v>0</v>
      </c>
      <c r="W136" s="272">
        <v>0</v>
      </c>
      <c r="X136" s="272">
        <v>0</v>
      </c>
      <c r="Y136" s="272">
        <v>0</v>
      </c>
      <c r="Z136" s="272">
        <v>0</v>
      </c>
      <c r="AA136" s="272">
        <v>0</v>
      </c>
      <c r="AB136" s="272">
        <v>0</v>
      </c>
      <c r="AC136" s="272">
        <v>0</v>
      </c>
      <c r="AD136" s="272">
        <v>0</v>
      </c>
      <c r="AE136" s="272">
        <v>0</v>
      </c>
      <c r="AF136" s="272">
        <v>0</v>
      </c>
      <c r="AG136" s="170">
        <f t="shared" si="49"/>
        <v>0</v>
      </c>
      <c r="AI136" s="279">
        <f t="shared" si="47"/>
        <v>0</v>
      </c>
      <c r="AJ136" s="279">
        <f t="shared" si="47"/>
        <v>0</v>
      </c>
      <c r="AK136" s="279">
        <f t="shared" si="47"/>
        <v>0</v>
      </c>
      <c r="AL136" s="279">
        <f t="shared" si="46"/>
        <v>0</v>
      </c>
      <c r="AM136" s="279">
        <f t="shared" si="46"/>
        <v>0</v>
      </c>
      <c r="AN136" s="279">
        <f t="shared" si="46"/>
        <v>0</v>
      </c>
      <c r="AO136" s="279">
        <f t="shared" si="46"/>
        <v>0</v>
      </c>
      <c r="AP136" s="279">
        <f t="shared" si="46"/>
        <v>0</v>
      </c>
      <c r="AQ136" s="279">
        <f t="shared" si="46"/>
        <v>0</v>
      </c>
      <c r="AR136" s="279">
        <f t="shared" si="46"/>
        <v>0</v>
      </c>
      <c r="AS136" s="279">
        <f t="shared" si="46"/>
        <v>0</v>
      </c>
      <c r="AT136" s="279">
        <f t="shared" si="46"/>
        <v>0</v>
      </c>
      <c r="AU136" s="280">
        <f t="shared" si="50"/>
        <v>0</v>
      </c>
      <c r="AV136" s="280">
        <f t="shared" si="42"/>
        <v>0</v>
      </c>
      <c r="AW136" s="280">
        <f t="shared" si="42"/>
        <v>0</v>
      </c>
      <c r="AX136" s="280">
        <f t="shared" si="42"/>
        <v>0</v>
      </c>
      <c r="AY136" s="280">
        <f t="shared" si="42"/>
        <v>0</v>
      </c>
      <c r="AZ136" s="280">
        <f t="shared" si="44"/>
        <v>0</v>
      </c>
      <c r="BA136" s="280">
        <f t="shared" si="44"/>
        <v>0</v>
      </c>
      <c r="BB136" s="280">
        <f t="shared" si="44"/>
        <v>0</v>
      </c>
      <c r="BC136" s="280">
        <f t="shared" si="44"/>
        <v>0</v>
      </c>
      <c r="BD136" s="280">
        <f t="shared" si="44"/>
        <v>0</v>
      </c>
      <c r="BE136" s="280">
        <f t="shared" si="44"/>
        <v>0</v>
      </c>
      <c r="BF136" s="280">
        <f t="shared" si="44"/>
        <v>0</v>
      </c>
      <c r="BG136" s="280">
        <f t="shared" si="44"/>
        <v>0</v>
      </c>
      <c r="BH136" s="280">
        <f t="shared" si="44"/>
        <v>0</v>
      </c>
      <c r="BI136" s="280">
        <f t="shared" si="43"/>
        <v>0</v>
      </c>
      <c r="BJ136" s="280">
        <f t="shared" si="43"/>
        <v>0</v>
      </c>
      <c r="BK136" s="280">
        <f t="shared" si="43"/>
        <v>0</v>
      </c>
      <c r="BL136" s="279">
        <f t="shared" si="51"/>
        <v>0</v>
      </c>
      <c r="BN136" s="279">
        <f t="shared" ref="BN136:BN141" si="52">BL136</f>
        <v>0</v>
      </c>
    </row>
    <row r="137" spans="1:66" x14ac:dyDescent="0.25">
      <c r="A137" s="268" t="s">
        <v>220</v>
      </c>
      <c r="B137" s="175">
        <v>2.3699999999999999E-2</v>
      </c>
      <c r="C137" s="294">
        <v>1.7600000000000001E-2</v>
      </c>
      <c r="D137" s="272">
        <v>14977829.02</v>
      </c>
      <c r="E137" s="272">
        <v>14977829.02</v>
      </c>
      <c r="F137" s="272">
        <v>14977829.02</v>
      </c>
      <c r="G137" s="272">
        <v>14977829.02</v>
      </c>
      <c r="H137" s="272">
        <v>14977829.02</v>
      </c>
      <c r="I137" s="272">
        <v>14977829.02</v>
      </c>
      <c r="J137" s="272">
        <v>14977829.02</v>
      </c>
      <c r="K137" s="272">
        <v>31100892.719999999</v>
      </c>
      <c r="L137" s="272">
        <v>60744666.789999999</v>
      </c>
      <c r="M137" s="272">
        <v>74976943.465000004</v>
      </c>
      <c r="N137" s="272">
        <v>76202529.769999996</v>
      </c>
      <c r="O137" s="272">
        <v>77433356.594999999</v>
      </c>
      <c r="P137" s="272">
        <f t="shared" si="48"/>
        <v>425303192.48000002</v>
      </c>
      <c r="Q137" s="272">
        <v>78162913.420000002</v>
      </c>
      <c r="R137" s="272">
        <v>78188413.420000002</v>
      </c>
      <c r="S137" s="272">
        <v>78351613.420000002</v>
      </c>
      <c r="T137" s="272">
        <v>78564013.420000002</v>
      </c>
      <c r="U137" s="272">
        <v>78638713.420000002</v>
      </c>
      <c r="V137" s="272">
        <v>78664213.420000002</v>
      </c>
      <c r="W137" s="272">
        <v>78689713.420000002</v>
      </c>
      <c r="X137" s="272">
        <v>78715213.420000002</v>
      </c>
      <c r="Y137" s="272">
        <v>78740713.420000002</v>
      </c>
      <c r="Z137" s="272">
        <v>78766213.420000002</v>
      </c>
      <c r="AA137" s="272">
        <v>90547604.960000008</v>
      </c>
      <c r="AB137" s="272">
        <v>121364284.96000001</v>
      </c>
      <c r="AC137" s="272">
        <v>140649983.42000002</v>
      </c>
      <c r="AD137" s="272">
        <v>141622943.42000002</v>
      </c>
      <c r="AE137" s="272">
        <v>142390343.42000002</v>
      </c>
      <c r="AF137" s="272">
        <v>142492143.42000002</v>
      </c>
      <c r="AG137" s="170">
        <f t="shared" si="49"/>
        <v>1251282084.1200004</v>
      </c>
      <c r="AI137" s="279">
        <f t="shared" si="47"/>
        <v>29581.21</v>
      </c>
      <c r="AJ137" s="279">
        <f t="shared" si="47"/>
        <v>29581.21</v>
      </c>
      <c r="AK137" s="279">
        <f t="shared" si="47"/>
        <v>29581.21</v>
      </c>
      <c r="AL137" s="279">
        <f t="shared" si="46"/>
        <v>29581.21</v>
      </c>
      <c r="AM137" s="279">
        <f t="shared" si="46"/>
        <v>29581.21</v>
      </c>
      <c r="AN137" s="279">
        <f t="shared" si="46"/>
        <v>29581.21</v>
      </c>
      <c r="AO137" s="279">
        <f t="shared" si="46"/>
        <v>29581.21</v>
      </c>
      <c r="AP137" s="279">
        <f t="shared" si="46"/>
        <v>61424.26</v>
      </c>
      <c r="AQ137" s="279">
        <f t="shared" si="46"/>
        <v>119970.72</v>
      </c>
      <c r="AR137" s="279">
        <f t="shared" si="46"/>
        <v>148079.46</v>
      </c>
      <c r="AS137" s="279">
        <f t="shared" si="46"/>
        <v>150500</v>
      </c>
      <c r="AT137" s="279">
        <f t="shared" si="46"/>
        <v>152930.88</v>
      </c>
      <c r="AU137" s="280">
        <f t="shared" si="50"/>
        <v>839973.78999999992</v>
      </c>
      <c r="AV137" s="280">
        <f t="shared" si="42"/>
        <v>154371.75</v>
      </c>
      <c r="AW137" s="280">
        <f t="shared" si="42"/>
        <v>154422.12</v>
      </c>
      <c r="AX137" s="280">
        <f t="shared" si="42"/>
        <v>154744.44</v>
      </c>
      <c r="AY137" s="280">
        <f t="shared" si="42"/>
        <v>155163.93</v>
      </c>
      <c r="AZ137" s="280">
        <f t="shared" si="44"/>
        <v>115336.78</v>
      </c>
      <c r="BA137" s="280">
        <f t="shared" si="44"/>
        <v>115374.18</v>
      </c>
      <c r="BB137" s="280">
        <f t="shared" si="44"/>
        <v>115411.58</v>
      </c>
      <c r="BC137" s="280">
        <f t="shared" si="44"/>
        <v>115448.98</v>
      </c>
      <c r="BD137" s="280">
        <f t="shared" si="44"/>
        <v>115486.38</v>
      </c>
      <c r="BE137" s="280">
        <f t="shared" si="44"/>
        <v>115523.78</v>
      </c>
      <c r="BF137" s="280">
        <f t="shared" si="44"/>
        <v>132803.15</v>
      </c>
      <c r="BG137" s="280">
        <f t="shared" si="44"/>
        <v>178000.95</v>
      </c>
      <c r="BH137" s="280">
        <f t="shared" si="44"/>
        <v>206286.64</v>
      </c>
      <c r="BI137" s="280">
        <f t="shared" si="43"/>
        <v>207713.65</v>
      </c>
      <c r="BJ137" s="280">
        <f t="shared" si="43"/>
        <v>208839.17</v>
      </c>
      <c r="BK137" s="280">
        <f t="shared" si="43"/>
        <v>208988.48</v>
      </c>
      <c r="BL137" s="279">
        <f t="shared" si="51"/>
        <v>1835213.7199999997</v>
      </c>
      <c r="BN137" s="279">
        <f t="shared" si="52"/>
        <v>1835213.7199999997</v>
      </c>
    </row>
    <row r="138" spans="1:66" x14ac:dyDescent="0.25">
      <c r="A138" s="268" t="s">
        <v>606</v>
      </c>
      <c r="B138" s="175">
        <v>0</v>
      </c>
      <c r="C138" s="451">
        <v>9.2999999999999992E-3</v>
      </c>
      <c r="D138" s="272">
        <v>4610665.2300000004</v>
      </c>
      <c r="E138" s="272">
        <v>4610665.2300000004</v>
      </c>
      <c r="F138" s="272">
        <v>4610665.2300000004</v>
      </c>
      <c r="G138" s="272">
        <v>4610665.2300000004</v>
      </c>
      <c r="H138" s="272">
        <v>4610665.2300000004</v>
      </c>
      <c r="I138" s="272">
        <v>4610665.2300000004</v>
      </c>
      <c r="J138" s="272">
        <v>4610665.2300000004</v>
      </c>
      <c r="K138" s="272">
        <v>4610665.2300000004</v>
      </c>
      <c r="L138" s="272">
        <v>4610665.2300000004</v>
      </c>
      <c r="M138" s="272">
        <v>4610665.2300000004</v>
      </c>
      <c r="N138" s="272">
        <v>4610665.2300000004</v>
      </c>
      <c r="O138" s="272">
        <v>4610665.2300000004</v>
      </c>
      <c r="P138" s="272">
        <f t="shared" si="48"/>
        <v>55327982.76000002</v>
      </c>
      <c r="Q138" s="272">
        <v>4610665.2300000004</v>
      </c>
      <c r="R138" s="272">
        <v>4610665.2300000004</v>
      </c>
      <c r="S138" s="272">
        <v>4610665.2300000004</v>
      </c>
      <c r="T138" s="272">
        <v>4610665.2300000004</v>
      </c>
      <c r="U138" s="272">
        <v>4610665.2300000004</v>
      </c>
      <c r="V138" s="272">
        <v>4610665.2300000004</v>
      </c>
      <c r="W138" s="272">
        <v>4610665.2300000004</v>
      </c>
      <c r="X138" s="272">
        <v>4610665.2300000004</v>
      </c>
      <c r="Y138" s="272">
        <v>4610665.2300000004</v>
      </c>
      <c r="Z138" s="272">
        <v>4610665.2300000004</v>
      </c>
      <c r="AA138" s="272">
        <v>4610665.2300000004</v>
      </c>
      <c r="AB138" s="272">
        <v>4610665.2300000004</v>
      </c>
      <c r="AC138" s="272">
        <v>4610665.2300000004</v>
      </c>
      <c r="AD138" s="272">
        <v>4610665.2300000004</v>
      </c>
      <c r="AE138" s="272">
        <v>4610665.2300000004</v>
      </c>
      <c r="AF138" s="272">
        <v>4610665.2300000004</v>
      </c>
      <c r="AG138" s="170">
        <f t="shared" si="49"/>
        <v>55327982.76000002</v>
      </c>
      <c r="AI138" s="279">
        <f t="shared" si="47"/>
        <v>0</v>
      </c>
      <c r="AJ138" s="279">
        <f t="shared" si="47"/>
        <v>0</v>
      </c>
      <c r="AK138" s="279">
        <f t="shared" si="47"/>
        <v>0</v>
      </c>
      <c r="AL138" s="279">
        <f t="shared" si="46"/>
        <v>0</v>
      </c>
      <c r="AM138" s="279">
        <f t="shared" si="46"/>
        <v>0</v>
      </c>
      <c r="AN138" s="279">
        <f t="shared" si="46"/>
        <v>0</v>
      </c>
      <c r="AO138" s="279">
        <f t="shared" si="46"/>
        <v>0</v>
      </c>
      <c r="AP138" s="279">
        <f t="shared" si="46"/>
        <v>0</v>
      </c>
      <c r="AQ138" s="279">
        <f t="shared" si="46"/>
        <v>0</v>
      </c>
      <c r="AR138" s="279">
        <f t="shared" si="46"/>
        <v>0</v>
      </c>
      <c r="AS138" s="279">
        <f t="shared" si="46"/>
        <v>0</v>
      </c>
      <c r="AT138" s="279">
        <f t="shared" si="46"/>
        <v>0</v>
      </c>
      <c r="AU138" s="280">
        <f t="shared" si="50"/>
        <v>0</v>
      </c>
      <c r="AV138" s="280">
        <f t="shared" si="42"/>
        <v>0</v>
      </c>
      <c r="AW138" s="280">
        <f t="shared" si="42"/>
        <v>0</v>
      </c>
      <c r="AX138" s="280">
        <f t="shared" si="42"/>
        <v>0</v>
      </c>
      <c r="AY138" s="280">
        <f t="shared" si="42"/>
        <v>0</v>
      </c>
      <c r="AZ138" s="280">
        <f t="shared" si="44"/>
        <v>3573.27</v>
      </c>
      <c r="BA138" s="280">
        <f t="shared" si="44"/>
        <v>3573.27</v>
      </c>
      <c r="BB138" s="280">
        <f t="shared" si="44"/>
        <v>3573.27</v>
      </c>
      <c r="BC138" s="280">
        <f t="shared" si="44"/>
        <v>3573.27</v>
      </c>
      <c r="BD138" s="280">
        <f t="shared" si="44"/>
        <v>3573.27</v>
      </c>
      <c r="BE138" s="280">
        <f t="shared" si="44"/>
        <v>3573.27</v>
      </c>
      <c r="BF138" s="280">
        <f t="shared" si="44"/>
        <v>3573.27</v>
      </c>
      <c r="BG138" s="280">
        <f t="shared" si="44"/>
        <v>3573.27</v>
      </c>
      <c r="BH138" s="280">
        <f t="shared" si="44"/>
        <v>3573.27</v>
      </c>
      <c r="BI138" s="280">
        <f t="shared" si="43"/>
        <v>3573.27</v>
      </c>
      <c r="BJ138" s="280">
        <f t="shared" si="43"/>
        <v>3573.27</v>
      </c>
      <c r="BK138" s="280">
        <f t="shared" si="43"/>
        <v>3573.27</v>
      </c>
      <c r="BL138" s="279">
        <f t="shared" si="51"/>
        <v>42879.239999999991</v>
      </c>
      <c r="BN138" s="279">
        <f t="shared" si="52"/>
        <v>42879.239999999991</v>
      </c>
    </row>
    <row r="139" spans="1:66" x14ac:dyDescent="0.25">
      <c r="A139" s="268" t="s">
        <v>221</v>
      </c>
      <c r="B139" s="175">
        <v>2.3699999999999999E-2</v>
      </c>
      <c r="C139" s="294">
        <v>1.7600000000000001E-2</v>
      </c>
      <c r="D139" s="272">
        <v>350074.4</v>
      </c>
      <c r="E139" s="272">
        <v>350074.4</v>
      </c>
      <c r="F139" s="272">
        <v>350074.4</v>
      </c>
      <c r="G139" s="272">
        <v>350074.4</v>
      </c>
      <c r="H139" s="272">
        <v>350074.4</v>
      </c>
      <c r="I139" s="272">
        <v>350074.4</v>
      </c>
      <c r="J139" s="272">
        <v>350074.4</v>
      </c>
      <c r="K139" s="272">
        <v>350074.4</v>
      </c>
      <c r="L139" s="272">
        <v>350074.4</v>
      </c>
      <c r="M139" s="272">
        <v>350074.4</v>
      </c>
      <c r="N139" s="272">
        <v>350074.4</v>
      </c>
      <c r="O139" s="272">
        <v>350074.4</v>
      </c>
      <c r="P139" s="272">
        <f t="shared" si="48"/>
        <v>4200892.8</v>
      </c>
      <c r="Q139" s="272">
        <v>350074.4</v>
      </c>
      <c r="R139" s="272">
        <v>350074.4</v>
      </c>
      <c r="S139" s="272">
        <v>350074.4</v>
      </c>
      <c r="T139" s="272">
        <v>19365012.414999999</v>
      </c>
      <c r="U139" s="272">
        <v>38466479.564999998</v>
      </c>
      <c r="V139" s="272">
        <v>40199470.880000003</v>
      </c>
      <c r="W139" s="272">
        <v>41854933.060000002</v>
      </c>
      <c r="X139" s="272">
        <v>41872933.060000002</v>
      </c>
      <c r="Y139" s="272">
        <v>41890933.060000002</v>
      </c>
      <c r="Z139" s="272">
        <v>41908933.060000002</v>
      </c>
      <c r="AA139" s="272">
        <v>41926933.060000002</v>
      </c>
      <c r="AB139" s="272">
        <v>42111057.700000003</v>
      </c>
      <c r="AC139" s="272">
        <v>42286182.340000004</v>
      </c>
      <c r="AD139" s="272">
        <v>42286182.340000004</v>
      </c>
      <c r="AE139" s="272">
        <v>42286182.340000004</v>
      </c>
      <c r="AF139" s="272">
        <v>42286182.340000004</v>
      </c>
      <c r="AG139" s="170">
        <f t="shared" si="49"/>
        <v>499376402.80500007</v>
      </c>
      <c r="AI139" s="279">
        <f t="shared" si="47"/>
        <v>691.4</v>
      </c>
      <c r="AJ139" s="279">
        <f t="shared" si="47"/>
        <v>691.4</v>
      </c>
      <c r="AK139" s="279">
        <f t="shared" si="47"/>
        <v>691.4</v>
      </c>
      <c r="AL139" s="279">
        <f t="shared" si="46"/>
        <v>691.4</v>
      </c>
      <c r="AM139" s="279">
        <f t="shared" si="46"/>
        <v>691.4</v>
      </c>
      <c r="AN139" s="279">
        <f t="shared" si="46"/>
        <v>691.4</v>
      </c>
      <c r="AO139" s="279">
        <f t="shared" si="46"/>
        <v>691.4</v>
      </c>
      <c r="AP139" s="279">
        <f t="shared" si="46"/>
        <v>691.4</v>
      </c>
      <c r="AQ139" s="279">
        <f t="shared" si="46"/>
        <v>691.4</v>
      </c>
      <c r="AR139" s="279">
        <f t="shared" si="46"/>
        <v>691.4</v>
      </c>
      <c r="AS139" s="279">
        <f t="shared" si="46"/>
        <v>691.4</v>
      </c>
      <c r="AT139" s="279">
        <f t="shared" si="46"/>
        <v>691.4</v>
      </c>
      <c r="AU139" s="280">
        <f t="shared" si="50"/>
        <v>8296.7999999999975</v>
      </c>
      <c r="AV139" s="280">
        <f t="shared" si="42"/>
        <v>691.4</v>
      </c>
      <c r="AW139" s="280">
        <f t="shared" si="42"/>
        <v>691.4</v>
      </c>
      <c r="AX139" s="280">
        <f t="shared" si="42"/>
        <v>691.4</v>
      </c>
      <c r="AY139" s="280">
        <f t="shared" si="42"/>
        <v>38245.9</v>
      </c>
      <c r="AZ139" s="280">
        <f t="shared" si="44"/>
        <v>56417.5</v>
      </c>
      <c r="BA139" s="280">
        <f t="shared" si="44"/>
        <v>58959.22</v>
      </c>
      <c r="BB139" s="280">
        <f t="shared" si="44"/>
        <v>61387.24</v>
      </c>
      <c r="BC139" s="280">
        <f t="shared" si="44"/>
        <v>61413.64</v>
      </c>
      <c r="BD139" s="280">
        <f t="shared" si="44"/>
        <v>61440.04</v>
      </c>
      <c r="BE139" s="280">
        <f t="shared" si="44"/>
        <v>61466.44</v>
      </c>
      <c r="BF139" s="280">
        <f t="shared" si="44"/>
        <v>61492.84</v>
      </c>
      <c r="BG139" s="280">
        <f t="shared" si="44"/>
        <v>61762.879999999997</v>
      </c>
      <c r="BH139" s="280">
        <f t="shared" si="44"/>
        <v>62019.73</v>
      </c>
      <c r="BI139" s="280">
        <f t="shared" si="43"/>
        <v>62019.73</v>
      </c>
      <c r="BJ139" s="280">
        <f t="shared" si="43"/>
        <v>62019.73</v>
      </c>
      <c r="BK139" s="280">
        <f t="shared" si="43"/>
        <v>62019.73</v>
      </c>
      <c r="BL139" s="279">
        <f t="shared" si="51"/>
        <v>732418.71999999986</v>
      </c>
      <c r="BN139" s="279">
        <f t="shared" si="52"/>
        <v>732418.71999999986</v>
      </c>
    </row>
    <row r="140" spans="1:66" x14ac:dyDescent="0.25">
      <c r="A140" s="268" t="s">
        <v>607</v>
      </c>
      <c r="B140" s="175">
        <v>2.3699999999999999E-2</v>
      </c>
      <c r="C140" s="294">
        <v>1.7600000000000001E-2</v>
      </c>
      <c r="D140" s="272">
        <v>0</v>
      </c>
      <c r="E140" s="272">
        <v>0</v>
      </c>
      <c r="F140" s="272">
        <v>0</v>
      </c>
      <c r="G140" s="272">
        <v>0</v>
      </c>
      <c r="H140" s="272">
        <v>0</v>
      </c>
      <c r="I140" s="272">
        <v>0</v>
      </c>
      <c r="J140" s="272">
        <v>0</v>
      </c>
      <c r="K140" s="272">
        <v>0</v>
      </c>
      <c r="L140" s="272">
        <v>0</v>
      </c>
      <c r="M140" s="272">
        <v>0</v>
      </c>
      <c r="N140" s="272">
        <v>0</v>
      </c>
      <c r="O140" s="272">
        <v>0</v>
      </c>
      <c r="P140" s="272">
        <f t="shared" si="48"/>
        <v>0</v>
      </c>
      <c r="Q140" s="272">
        <v>0</v>
      </c>
      <c r="R140" s="272">
        <v>0</v>
      </c>
      <c r="S140" s="272">
        <v>0</v>
      </c>
      <c r="T140" s="272">
        <v>0</v>
      </c>
      <c r="U140" s="272">
        <v>0</v>
      </c>
      <c r="V140" s="272">
        <v>0</v>
      </c>
      <c r="W140" s="272">
        <v>0</v>
      </c>
      <c r="X140" s="272">
        <v>0</v>
      </c>
      <c r="Y140" s="272">
        <v>0</v>
      </c>
      <c r="Z140" s="272">
        <v>0</v>
      </c>
      <c r="AA140" s="272">
        <v>0</v>
      </c>
      <c r="AB140" s="272">
        <v>0</v>
      </c>
      <c r="AC140" s="272">
        <v>0</v>
      </c>
      <c r="AD140" s="272">
        <v>0</v>
      </c>
      <c r="AE140" s="272">
        <v>0</v>
      </c>
      <c r="AF140" s="272">
        <v>0</v>
      </c>
      <c r="AG140" s="170">
        <f t="shared" si="49"/>
        <v>0</v>
      </c>
      <c r="AI140" s="279">
        <f t="shared" si="47"/>
        <v>0</v>
      </c>
      <c r="AJ140" s="279">
        <f t="shared" si="47"/>
        <v>0</v>
      </c>
      <c r="AK140" s="279">
        <f t="shared" si="47"/>
        <v>0</v>
      </c>
      <c r="AL140" s="279">
        <f t="shared" si="46"/>
        <v>0</v>
      </c>
      <c r="AM140" s="279">
        <f t="shared" si="46"/>
        <v>0</v>
      </c>
      <c r="AN140" s="279">
        <f t="shared" si="46"/>
        <v>0</v>
      </c>
      <c r="AO140" s="279">
        <f t="shared" si="46"/>
        <v>0</v>
      </c>
      <c r="AP140" s="279">
        <f t="shared" si="46"/>
        <v>0</v>
      </c>
      <c r="AQ140" s="279">
        <f t="shared" si="46"/>
        <v>0</v>
      </c>
      <c r="AR140" s="279">
        <f t="shared" si="46"/>
        <v>0</v>
      </c>
      <c r="AS140" s="279">
        <f t="shared" si="46"/>
        <v>0</v>
      </c>
      <c r="AT140" s="279">
        <f t="shared" si="46"/>
        <v>0</v>
      </c>
      <c r="AU140" s="280">
        <f t="shared" si="50"/>
        <v>0</v>
      </c>
      <c r="AV140" s="280">
        <f t="shared" si="42"/>
        <v>0</v>
      </c>
      <c r="AW140" s="280">
        <f t="shared" si="42"/>
        <v>0</v>
      </c>
      <c r="AX140" s="280">
        <f t="shared" si="42"/>
        <v>0</v>
      </c>
      <c r="AY140" s="280">
        <f t="shared" si="42"/>
        <v>0</v>
      </c>
      <c r="AZ140" s="280">
        <f t="shared" si="44"/>
        <v>0</v>
      </c>
      <c r="BA140" s="280">
        <f t="shared" si="44"/>
        <v>0</v>
      </c>
      <c r="BB140" s="280">
        <f t="shared" si="44"/>
        <v>0</v>
      </c>
      <c r="BC140" s="280">
        <f t="shared" si="44"/>
        <v>0</v>
      </c>
      <c r="BD140" s="280">
        <f t="shared" si="44"/>
        <v>0</v>
      </c>
      <c r="BE140" s="280">
        <f t="shared" si="44"/>
        <v>0</v>
      </c>
      <c r="BF140" s="280">
        <f t="shared" si="44"/>
        <v>0</v>
      </c>
      <c r="BG140" s="280">
        <f t="shared" si="44"/>
        <v>0</v>
      </c>
      <c r="BH140" s="280">
        <f t="shared" si="44"/>
        <v>0</v>
      </c>
      <c r="BI140" s="280">
        <f t="shared" si="43"/>
        <v>0</v>
      </c>
      <c r="BJ140" s="280">
        <f t="shared" si="43"/>
        <v>0</v>
      </c>
      <c r="BK140" s="280">
        <f t="shared" si="43"/>
        <v>0</v>
      </c>
      <c r="BL140" s="279">
        <f t="shared" si="51"/>
        <v>0</v>
      </c>
      <c r="BN140" s="279">
        <f t="shared" si="52"/>
        <v>0</v>
      </c>
    </row>
    <row r="141" spans="1:66" x14ac:dyDescent="0.25">
      <c r="A141" s="268" t="s">
        <v>608</v>
      </c>
      <c r="B141" s="175">
        <v>2.3699999999999999E-2</v>
      </c>
      <c r="C141" s="294">
        <v>1.7600000000000001E-2</v>
      </c>
      <c r="D141" s="272">
        <v>0</v>
      </c>
      <c r="E141" s="272">
        <v>0</v>
      </c>
      <c r="F141" s="272">
        <v>0</v>
      </c>
      <c r="G141" s="272">
        <v>0</v>
      </c>
      <c r="H141" s="272">
        <v>0</v>
      </c>
      <c r="I141" s="272">
        <v>0</v>
      </c>
      <c r="J141" s="272">
        <v>0</v>
      </c>
      <c r="K141" s="272">
        <v>0</v>
      </c>
      <c r="L141" s="272">
        <v>0</v>
      </c>
      <c r="M141" s="272">
        <v>0</v>
      </c>
      <c r="N141" s="272">
        <v>0</v>
      </c>
      <c r="O141" s="272">
        <v>0</v>
      </c>
      <c r="P141" s="272">
        <f t="shared" si="48"/>
        <v>0</v>
      </c>
      <c r="Q141" s="272">
        <v>0</v>
      </c>
      <c r="R141" s="272">
        <v>0</v>
      </c>
      <c r="S141" s="272">
        <v>0</v>
      </c>
      <c r="T141" s="272">
        <v>0</v>
      </c>
      <c r="U141" s="272">
        <v>0</v>
      </c>
      <c r="V141" s="272">
        <v>0</v>
      </c>
      <c r="W141" s="272">
        <v>0</v>
      </c>
      <c r="X141" s="272">
        <v>0</v>
      </c>
      <c r="Y141" s="272">
        <v>0</v>
      </c>
      <c r="Z141" s="272">
        <v>0</v>
      </c>
      <c r="AA141" s="272">
        <v>0</v>
      </c>
      <c r="AB141" s="272">
        <v>0</v>
      </c>
      <c r="AC141" s="272">
        <v>0</v>
      </c>
      <c r="AD141" s="272">
        <v>0</v>
      </c>
      <c r="AE141" s="272">
        <v>0</v>
      </c>
      <c r="AF141" s="272">
        <v>0</v>
      </c>
      <c r="AG141" s="170">
        <f t="shared" si="49"/>
        <v>0</v>
      </c>
      <c r="AI141" s="279">
        <f t="shared" si="47"/>
        <v>0</v>
      </c>
      <c r="AJ141" s="279">
        <f t="shared" si="47"/>
        <v>0</v>
      </c>
      <c r="AK141" s="279">
        <f t="shared" si="47"/>
        <v>0</v>
      </c>
      <c r="AL141" s="279">
        <f t="shared" si="46"/>
        <v>0</v>
      </c>
      <c r="AM141" s="279">
        <f t="shared" si="46"/>
        <v>0</v>
      </c>
      <c r="AN141" s="279">
        <f t="shared" si="46"/>
        <v>0</v>
      </c>
      <c r="AO141" s="279">
        <f t="shared" si="46"/>
        <v>0</v>
      </c>
      <c r="AP141" s="279">
        <f t="shared" si="46"/>
        <v>0</v>
      </c>
      <c r="AQ141" s="279">
        <f t="shared" si="46"/>
        <v>0</v>
      </c>
      <c r="AR141" s="279">
        <f t="shared" si="46"/>
        <v>0</v>
      </c>
      <c r="AS141" s="279">
        <f t="shared" si="46"/>
        <v>0</v>
      </c>
      <c r="AT141" s="279">
        <f t="shared" si="46"/>
        <v>0</v>
      </c>
      <c r="AU141" s="280">
        <f t="shared" si="50"/>
        <v>0</v>
      </c>
      <c r="AV141" s="280">
        <f t="shared" si="42"/>
        <v>0</v>
      </c>
      <c r="AW141" s="280">
        <f t="shared" si="42"/>
        <v>0</v>
      </c>
      <c r="AX141" s="280">
        <f t="shared" si="42"/>
        <v>0</v>
      </c>
      <c r="AY141" s="280">
        <f t="shared" si="42"/>
        <v>0</v>
      </c>
      <c r="AZ141" s="280">
        <f t="shared" si="44"/>
        <v>0</v>
      </c>
      <c r="BA141" s="280">
        <f t="shared" si="44"/>
        <v>0</v>
      </c>
      <c r="BB141" s="280">
        <f t="shared" si="44"/>
        <v>0</v>
      </c>
      <c r="BC141" s="280">
        <f t="shared" ref="BC141:BK180" si="53">ROUND(X141*$C141/12,2)</f>
        <v>0</v>
      </c>
      <c r="BD141" s="280">
        <f t="shared" si="53"/>
        <v>0</v>
      </c>
      <c r="BE141" s="280">
        <f t="shared" si="53"/>
        <v>0</v>
      </c>
      <c r="BF141" s="280">
        <f t="shared" si="53"/>
        <v>0</v>
      </c>
      <c r="BG141" s="280">
        <f t="shared" si="53"/>
        <v>0</v>
      </c>
      <c r="BH141" s="280">
        <f t="shared" si="53"/>
        <v>0</v>
      </c>
      <c r="BI141" s="280">
        <f t="shared" si="43"/>
        <v>0</v>
      </c>
      <c r="BJ141" s="280">
        <f t="shared" si="43"/>
        <v>0</v>
      </c>
      <c r="BK141" s="280">
        <f t="shared" si="43"/>
        <v>0</v>
      </c>
      <c r="BL141" s="279">
        <f t="shared" si="51"/>
        <v>0</v>
      </c>
      <c r="BN141" s="279">
        <f t="shared" si="52"/>
        <v>0</v>
      </c>
    </row>
    <row r="142" spans="1:66" x14ac:dyDescent="0.25">
      <c r="A142" s="268" t="s">
        <v>222</v>
      </c>
      <c r="B142" s="175">
        <v>2.2200000000000001E-2</v>
      </c>
      <c r="C142" s="294">
        <v>1.5900000000000001E-2</v>
      </c>
      <c r="D142" s="272">
        <v>72953390.629999995</v>
      </c>
      <c r="E142" s="272">
        <v>72953390.629999995</v>
      </c>
      <c r="F142" s="272">
        <v>72953390.629999995</v>
      </c>
      <c r="G142" s="272">
        <v>72953390.629999995</v>
      </c>
      <c r="H142" s="272">
        <v>72953390.629999995</v>
      </c>
      <c r="I142" s="272">
        <v>72953390.629999995</v>
      </c>
      <c r="J142" s="272">
        <v>72953390.629999995</v>
      </c>
      <c r="K142" s="272">
        <v>72953390.629999995</v>
      </c>
      <c r="L142" s="272">
        <v>72953390.629999995</v>
      </c>
      <c r="M142" s="272">
        <v>73265863.765000001</v>
      </c>
      <c r="N142" s="272">
        <v>73686711.899999991</v>
      </c>
      <c r="O142" s="272">
        <v>73795086.899999991</v>
      </c>
      <c r="P142" s="272">
        <f t="shared" si="48"/>
        <v>877328178.2349999</v>
      </c>
      <c r="Q142" s="272">
        <v>73795086.899999991</v>
      </c>
      <c r="R142" s="272">
        <v>73795086.899999991</v>
      </c>
      <c r="S142" s="272">
        <v>73795086.899999991</v>
      </c>
      <c r="T142" s="272">
        <v>73795086.899999991</v>
      </c>
      <c r="U142" s="272">
        <v>73795086.899999991</v>
      </c>
      <c r="V142" s="272">
        <v>73795086.899999991</v>
      </c>
      <c r="W142" s="272">
        <v>73795086.899999991</v>
      </c>
      <c r="X142" s="272">
        <v>73795086.899999991</v>
      </c>
      <c r="Y142" s="272">
        <v>73795086.899999991</v>
      </c>
      <c r="Z142" s="272">
        <v>73795086.899999991</v>
      </c>
      <c r="AA142" s="272">
        <v>73795086.899999991</v>
      </c>
      <c r="AB142" s="272">
        <v>73795086.899999991</v>
      </c>
      <c r="AC142" s="272">
        <v>73795086.899999991</v>
      </c>
      <c r="AD142" s="272">
        <v>73795086.899999991</v>
      </c>
      <c r="AE142" s="272">
        <v>73795086.899999991</v>
      </c>
      <c r="AF142" s="272">
        <v>73795086.899999991</v>
      </c>
      <c r="AG142" s="170">
        <f t="shared" si="49"/>
        <v>885541042.79999983</v>
      </c>
      <c r="AI142" s="279">
        <f t="shared" si="47"/>
        <v>134963.76999999999</v>
      </c>
      <c r="AJ142" s="279">
        <f t="shared" si="47"/>
        <v>134963.76999999999</v>
      </c>
      <c r="AK142" s="279">
        <f t="shared" si="47"/>
        <v>134963.76999999999</v>
      </c>
      <c r="AL142" s="279">
        <f t="shared" si="46"/>
        <v>134963.76999999999</v>
      </c>
      <c r="AM142" s="279">
        <f t="shared" si="46"/>
        <v>134963.76999999999</v>
      </c>
      <c r="AN142" s="279">
        <f t="shared" si="46"/>
        <v>134963.76999999999</v>
      </c>
      <c r="AO142" s="279">
        <f t="shared" si="46"/>
        <v>134963.76999999999</v>
      </c>
      <c r="AP142" s="279">
        <f t="shared" si="46"/>
        <v>134963.76999999999</v>
      </c>
      <c r="AQ142" s="279">
        <f t="shared" si="46"/>
        <v>134963.76999999999</v>
      </c>
      <c r="AR142" s="279">
        <f t="shared" si="46"/>
        <v>135541.85</v>
      </c>
      <c r="AS142" s="279">
        <f t="shared" si="46"/>
        <v>136320.42000000001</v>
      </c>
      <c r="AT142" s="279">
        <f t="shared" si="46"/>
        <v>136520.91</v>
      </c>
      <c r="AU142" s="280">
        <f t="shared" si="50"/>
        <v>1623057.1099999999</v>
      </c>
      <c r="AV142" s="280">
        <f t="shared" si="42"/>
        <v>136520.91</v>
      </c>
      <c r="AW142" s="280">
        <f t="shared" si="42"/>
        <v>136520.91</v>
      </c>
      <c r="AX142" s="280">
        <f t="shared" si="42"/>
        <v>136520.91</v>
      </c>
      <c r="AY142" s="280">
        <f t="shared" si="42"/>
        <v>136520.91</v>
      </c>
      <c r="AZ142" s="280">
        <f t="shared" ref="AZ142:AZ173" si="54">ROUND(U142*$C142/12,2)</f>
        <v>97778.49</v>
      </c>
      <c r="BA142" s="280">
        <f t="shared" ref="BA142:BA173" si="55">ROUND(V142*$C142/12,2)</f>
        <v>97778.49</v>
      </c>
      <c r="BB142" s="280">
        <f t="shared" ref="BB142:BB173" si="56">ROUND(W142*$C142/12,2)</f>
        <v>97778.49</v>
      </c>
      <c r="BC142" s="280">
        <f t="shared" si="53"/>
        <v>97778.49</v>
      </c>
      <c r="BD142" s="280">
        <f t="shared" si="53"/>
        <v>97778.49</v>
      </c>
      <c r="BE142" s="280">
        <f t="shared" si="53"/>
        <v>97778.49</v>
      </c>
      <c r="BF142" s="280">
        <f t="shared" si="53"/>
        <v>97778.49</v>
      </c>
      <c r="BG142" s="280">
        <f t="shared" si="53"/>
        <v>97778.49</v>
      </c>
      <c r="BH142" s="280">
        <f t="shared" si="53"/>
        <v>97778.49</v>
      </c>
      <c r="BI142" s="280">
        <f t="shared" si="43"/>
        <v>97778.49</v>
      </c>
      <c r="BJ142" s="280">
        <f t="shared" si="43"/>
        <v>97778.49</v>
      </c>
      <c r="BK142" s="280">
        <f t="shared" si="43"/>
        <v>97778.49</v>
      </c>
      <c r="BL142" s="279">
        <f t="shared" si="51"/>
        <v>1173341.8800000001</v>
      </c>
    </row>
    <row r="143" spans="1:66" x14ac:dyDescent="0.25">
      <c r="A143" s="268" t="s">
        <v>609</v>
      </c>
      <c r="B143" s="175">
        <v>2.2200000000000001E-2</v>
      </c>
      <c r="C143" s="294">
        <v>1.5900000000000001E-2</v>
      </c>
      <c r="D143" s="272">
        <v>0</v>
      </c>
      <c r="E143" s="272">
        <v>0</v>
      </c>
      <c r="F143" s="272">
        <v>0</v>
      </c>
      <c r="G143" s="272">
        <v>0</v>
      </c>
      <c r="H143" s="272">
        <v>0</v>
      </c>
      <c r="I143" s="272">
        <v>0</v>
      </c>
      <c r="J143" s="272">
        <v>0</v>
      </c>
      <c r="K143" s="272">
        <v>0</v>
      </c>
      <c r="L143" s="272">
        <v>0</v>
      </c>
      <c r="M143" s="272">
        <v>0</v>
      </c>
      <c r="N143" s="272">
        <v>0</v>
      </c>
      <c r="O143" s="272">
        <v>0</v>
      </c>
      <c r="P143" s="272">
        <f t="shared" si="48"/>
        <v>0</v>
      </c>
      <c r="Q143" s="272">
        <v>0</v>
      </c>
      <c r="R143" s="272">
        <v>0</v>
      </c>
      <c r="S143" s="272">
        <v>0</v>
      </c>
      <c r="T143" s="272">
        <v>0</v>
      </c>
      <c r="U143" s="272">
        <v>0</v>
      </c>
      <c r="V143" s="272">
        <v>0</v>
      </c>
      <c r="W143" s="272">
        <v>0</v>
      </c>
      <c r="X143" s="272">
        <v>0</v>
      </c>
      <c r="Y143" s="272">
        <v>0</v>
      </c>
      <c r="Z143" s="272">
        <v>0</v>
      </c>
      <c r="AA143" s="272">
        <v>0</v>
      </c>
      <c r="AB143" s="272">
        <v>0</v>
      </c>
      <c r="AC143" s="272">
        <v>0</v>
      </c>
      <c r="AD143" s="272">
        <v>0</v>
      </c>
      <c r="AE143" s="272">
        <v>0</v>
      </c>
      <c r="AF143" s="272">
        <v>0</v>
      </c>
      <c r="AG143" s="170">
        <f t="shared" si="49"/>
        <v>0</v>
      </c>
      <c r="AI143" s="279">
        <f t="shared" si="47"/>
        <v>0</v>
      </c>
      <c r="AJ143" s="279">
        <f t="shared" si="47"/>
        <v>0</v>
      </c>
      <c r="AK143" s="279">
        <f t="shared" si="47"/>
        <v>0</v>
      </c>
      <c r="AL143" s="279">
        <f t="shared" si="46"/>
        <v>0</v>
      </c>
      <c r="AM143" s="279">
        <f t="shared" si="46"/>
        <v>0</v>
      </c>
      <c r="AN143" s="279">
        <f t="shared" si="46"/>
        <v>0</v>
      </c>
      <c r="AO143" s="279">
        <f t="shared" si="46"/>
        <v>0</v>
      </c>
      <c r="AP143" s="279">
        <f t="shared" si="46"/>
        <v>0</v>
      </c>
      <c r="AQ143" s="279">
        <f t="shared" si="46"/>
        <v>0</v>
      </c>
      <c r="AR143" s="279">
        <f t="shared" si="46"/>
        <v>0</v>
      </c>
      <c r="AS143" s="279">
        <f t="shared" si="46"/>
        <v>0</v>
      </c>
      <c r="AT143" s="279">
        <f t="shared" si="46"/>
        <v>0</v>
      </c>
      <c r="AU143" s="280">
        <f t="shared" si="50"/>
        <v>0</v>
      </c>
      <c r="AV143" s="280">
        <f t="shared" si="42"/>
        <v>0</v>
      </c>
      <c r="AW143" s="280">
        <f t="shared" si="42"/>
        <v>0</v>
      </c>
      <c r="AX143" s="280">
        <f t="shared" si="42"/>
        <v>0</v>
      </c>
      <c r="AY143" s="280">
        <f t="shared" si="42"/>
        <v>0</v>
      </c>
      <c r="AZ143" s="280">
        <f t="shared" si="54"/>
        <v>0</v>
      </c>
      <c r="BA143" s="280">
        <f t="shared" si="55"/>
        <v>0</v>
      </c>
      <c r="BB143" s="280">
        <f t="shared" si="56"/>
        <v>0</v>
      </c>
      <c r="BC143" s="280">
        <f t="shared" si="53"/>
        <v>0</v>
      </c>
      <c r="BD143" s="280">
        <f t="shared" si="53"/>
        <v>0</v>
      </c>
      <c r="BE143" s="280">
        <f t="shared" si="53"/>
        <v>0</v>
      </c>
      <c r="BF143" s="280">
        <f t="shared" si="53"/>
        <v>0</v>
      </c>
      <c r="BG143" s="280">
        <f t="shared" si="53"/>
        <v>0</v>
      </c>
      <c r="BH143" s="280">
        <f t="shared" si="53"/>
        <v>0</v>
      </c>
      <c r="BI143" s="280">
        <f t="shared" si="43"/>
        <v>0</v>
      </c>
      <c r="BJ143" s="280">
        <f t="shared" si="43"/>
        <v>0</v>
      </c>
      <c r="BK143" s="280">
        <f t="shared" si="43"/>
        <v>0</v>
      </c>
      <c r="BL143" s="279">
        <f t="shared" si="51"/>
        <v>0</v>
      </c>
      <c r="BN143" s="279">
        <f>BL143</f>
        <v>0</v>
      </c>
    </row>
    <row r="144" spans="1:66" x14ac:dyDescent="0.25">
      <c r="A144" s="268" t="s">
        <v>223</v>
      </c>
      <c r="B144" s="175">
        <v>0</v>
      </c>
      <c r="C144" s="175">
        <v>0</v>
      </c>
      <c r="D144" s="272">
        <v>35937.440000000002</v>
      </c>
      <c r="E144" s="272">
        <v>35937.440000000002</v>
      </c>
      <c r="F144" s="272">
        <v>35937.440000000002</v>
      </c>
      <c r="G144" s="272">
        <v>35937.440000000002</v>
      </c>
      <c r="H144" s="272">
        <v>17968.72</v>
      </c>
      <c r="I144" s="272">
        <v>0</v>
      </c>
      <c r="J144" s="272">
        <v>0</v>
      </c>
      <c r="K144" s="272">
        <v>0</v>
      </c>
      <c r="L144" s="272">
        <v>0</v>
      </c>
      <c r="M144" s="272">
        <v>0</v>
      </c>
      <c r="N144" s="272">
        <v>0</v>
      </c>
      <c r="O144" s="272">
        <v>0</v>
      </c>
      <c r="P144" s="272">
        <f t="shared" si="48"/>
        <v>161718.48000000001</v>
      </c>
      <c r="Q144" s="272">
        <v>0</v>
      </c>
      <c r="R144" s="272">
        <v>0</v>
      </c>
      <c r="S144" s="272">
        <v>0</v>
      </c>
      <c r="T144" s="272">
        <v>0</v>
      </c>
      <c r="U144" s="272">
        <v>0</v>
      </c>
      <c r="V144" s="272">
        <v>0</v>
      </c>
      <c r="W144" s="272">
        <v>0</v>
      </c>
      <c r="X144" s="272">
        <v>0</v>
      </c>
      <c r="Y144" s="272">
        <v>0</v>
      </c>
      <c r="Z144" s="272">
        <v>0</v>
      </c>
      <c r="AA144" s="272">
        <v>0</v>
      </c>
      <c r="AB144" s="272">
        <v>-17968.72</v>
      </c>
      <c r="AC144" s="272">
        <v>-35937.440000000002</v>
      </c>
      <c r="AD144" s="272">
        <v>-35937.440000000002</v>
      </c>
      <c r="AE144" s="272">
        <v>-35937.440000000002</v>
      </c>
      <c r="AF144" s="272">
        <v>-35937.440000000002</v>
      </c>
      <c r="AG144" s="170">
        <f t="shared" si="49"/>
        <v>-161718.48000000001</v>
      </c>
      <c r="AI144" s="279">
        <f t="shared" si="47"/>
        <v>0</v>
      </c>
      <c r="AJ144" s="279">
        <f t="shared" si="47"/>
        <v>0</v>
      </c>
      <c r="AK144" s="279">
        <f t="shared" si="47"/>
        <v>0</v>
      </c>
      <c r="AL144" s="279">
        <f t="shared" si="46"/>
        <v>0</v>
      </c>
      <c r="AM144" s="279">
        <f t="shared" si="46"/>
        <v>0</v>
      </c>
      <c r="AN144" s="279">
        <f t="shared" si="46"/>
        <v>0</v>
      </c>
      <c r="AO144" s="279">
        <f t="shared" si="46"/>
        <v>0</v>
      </c>
      <c r="AP144" s="279">
        <f t="shared" si="46"/>
        <v>0</v>
      </c>
      <c r="AQ144" s="279">
        <f t="shared" si="46"/>
        <v>0</v>
      </c>
      <c r="AR144" s="279">
        <f t="shared" si="46"/>
        <v>0</v>
      </c>
      <c r="AS144" s="279">
        <f t="shared" si="46"/>
        <v>0</v>
      </c>
      <c r="AT144" s="279">
        <f t="shared" si="46"/>
        <v>0</v>
      </c>
      <c r="AU144" s="280">
        <f t="shared" si="50"/>
        <v>0</v>
      </c>
      <c r="AV144" s="280">
        <f t="shared" si="42"/>
        <v>0</v>
      </c>
      <c r="AW144" s="280">
        <f t="shared" si="42"/>
        <v>0</v>
      </c>
      <c r="AX144" s="280">
        <f t="shared" si="42"/>
        <v>0</v>
      </c>
      <c r="AY144" s="280">
        <f t="shared" si="42"/>
        <v>0</v>
      </c>
      <c r="AZ144" s="280">
        <f t="shared" si="54"/>
        <v>0</v>
      </c>
      <c r="BA144" s="280">
        <f t="shared" si="55"/>
        <v>0</v>
      </c>
      <c r="BB144" s="280">
        <f t="shared" si="56"/>
        <v>0</v>
      </c>
      <c r="BC144" s="280">
        <f t="shared" si="53"/>
        <v>0</v>
      </c>
      <c r="BD144" s="280">
        <f t="shared" si="53"/>
        <v>0</v>
      </c>
      <c r="BE144" s="280">
        <f t="shared" si="53"/>
        <v>0</v>
      </c>
      <c r="BF144" s="280">
        <f t="shared" si="53"/>
        <v>0</v>
      </c>
      <c r="BG144" s="280">
        <f t="shared" si="53"/>
        <v>0</v>
      </c>
      <c r="BH144" s="280">
        <f t="shared" si="53"/>
        <v>0</v>
      </c>
      <c r="BI144" s="280">
        <f t="shared" si="43"/>
        <v>0</v>
      </c>
      <c r="BJ144" s="280">
        <f t="shared" si="43"/>
        <v>0</v>
      </c>
      <c r="BK144" s="280">
        <f t="shared" si="43"/>
        <v>0</v>
      </c>
      <c r="BL144" s="279">
        <f t="shared" si="51"/>
        <v>0</v>
      </c>
    </row>
    <row r="145" spans="1:66" x14ac:dyDescent="0.25">
      <c r="A145" s="268" t="s">
        <v>224</v>
      </c>
      <c r="B145" s="175">
        <v>0</v>
      </c>
      <c r="C145" s="175">
        <v>0</v>
      </c>
      <c r="D145" s="272">
        <v>91162.48</v>
      </c>
      <c r="E145" s="272">
        <v>91162.48</v>
      </c>
      <c r="F145" s="272">
        <v>91162.48</v>
      </c>
      <c r="G145" s="272">
        <v>91162.48</v>
      </c>
      <c r="H145" s="272">
        <v>45581.24</v>
      </c>
      <c r="I145" s="272">
        <v>0</v>
      </c>
      <c r="J145" s="272">
        <v>0</v>
      </c>
      <c r="K145" s="272">
        <v>0</v>
      </c>
      <c r="L145" s="272">
        <v>0</v>
      </c>
      <c r="M145" s="272">
        <v>0</v>
      </c>
      <c r="N145" s="272">
        <v>0</v>
      </c>
      <c r="O145" s="272">
        <v>0</v>
      </c>
      <c r="P145" s="272">
        <f t="shared" si="48"/>
        <v>410231.16</v>
      </c>
      <c r="Q145" s="272">
        <v>0</v>
      </c>
      <c r="R145" s="272">
        <v>0</v>
      </c>
      <c r="S145" s="272">
        <v>0</v>
      </c>
      <c r="T145" s="272">
        <v>0</v>
      </c>
      <c r="U145" s="272">
        <v>0</v>
      </c>
      <c r="V145" s="272">
        <v>0</v>
      </c>
      <c r="W145" s="272">
        <v>0</v>
      </c>
      <c r="X145" s="272">
        <v>0</v>
      </c>
      <c r="Y145" s="272">
        <v>0</v>
      </c>
      <c r="Z145" s="272">
        <v>0</v>
      </c>
      <c r="AA145" s="272">
        <v>0</v>
      </c>
      <c r="AB145" s="272">
        <v>-45581.24</v>
      </c>
      <c r="AC145" s="272">
        <v>-91162.48</v>
      </c>
      <c r="AD145" s="272">
        <v>-91162.48</v>
      </c>
      <c r="AE145" s="272">
        <v>-91162.48</v>
      </c>
      <c r="AF145" s="272">
        <v>-91162.48</v>
      </c>
      <c r="AG145" s="170">
        <f t="shared" si="49"/>
        <v>-410231.16</v>
      </c>
      <c r="AI145" s="279">
        <f t="shared" si="47"/>
        <v>0</v>
      </c>
      <c r="AJ145" s="279">
        <f t="shared" si="47"/>
        <v>0</v>
      </c>
      <c r="AK145" s="279">
        <f t="shared" si="47"/>
        <v>0</v>
      </c>
      <c r="AL145" s="279">
        <f t="shared" si="46"/>
        <v>0</v>
      </c>
      <c r="AM145" s="279">
        <f t="shared" si="46"/>
        <v>0</v>
      </c>
      <c r="AN145" s="279">
        <f t="shared" si="46"/>
        <v>0</v>
      </c>
      <c r="AO145" s="279">
        <f t="shared" ref="AO145:AT187" si="57">ROUND(J145*$B145/12,2)</f>
        <v>0</v>
      </c>
      <c r="AP145" s="279">
        <f t="shared" si="57"/>
        <v>0</v>
      </c>
      <c r="AQ145" s="279">
        <f t="shared" si="57"/>
        <v>0</v>
      </c>
      <c r="AR145" s="279">
        <f t="shared" si="57"/>
        <v>0</v>
      </c>
      <c r="AS145" s="279">
        <f t="shared" si="57"/>
        <v>0</v>
      </c>
      <c r="AT145" s="279">
        <f t="shared" si="57"/>
        <v>0</v>
      </c>
      <c r="AU145" s="280">
        <f t="shared" si="50"/>
        <v>0</v>
      </c>
      <c r="AV145" s="280">
        <f t="shared" si="42"/>
        <v>0</v>
      </c>
      <c r="AW145" s="280">
        <f t="shared" si="42"/>
        <v>0</v>
      </c>
      <c r="AX145" s="280">
        <f t="shared" si="42"/>
        <v>0</v>
      </c>
      <c r="AY145" s="280">
        <f t="shared" si="42"/>
        <v>0</v>
      </c>
      <c r="AZ145" s="280">
        <f t="shared" si="54"/>
        <v>0</v>
      </c>
      <c r="BA145" s="280">
        <f t="shared" si="55"/>
        <v>0</v>
      </c>
      <c r="BB145" s="280">
        <f t="shared" si="56"/>
        <v>0</v>
      </c>
      <c r="BC145" s="280">
        <f t="shared" si="53"/>
        <v>0</v>
      </c>
      <c r="BD145" s="280">
        <f t="shared" si="53"/>
        <v>0</v>
      </c>
      <c r="BE145" s="280">
        <f t="shared" si="53"/>
        <v>0</v>
      </c>
      <c r="BF145" s="280">
        <f t="shared" si="53"/>
        <v>0</v>
      </c>
      <c r="BG145" s="280">
        <f t="shared" si="53"/>
        <v>0</v>
      </c>
      <c r="BH145" s="280">
        <f t="shared" si="53"/>
        <v>0</v>
      </c>
      <c r="BI145" s="280">
        <f t="shared" si="43"/>
        <v>0</v>
      </c>
      <c r="BJ145" s="280">
        <f t="shared" si="43"/>
        <v>0</v>
      </c>
      <c r="BK145" s="280">
        <f t="shared" si="43"/>
        <v>0</v>
      </c>
      <c r="BL145" s="279">
        <f t="shared" si="51"/>
        <v>0</v>
      </c>
    </row>
    <row r="146" spans="1:66" x14ac:dyDescent="0.25">
      <c r="A146" s="268" t="s">
        <v>610</v>
      </c>
      <c r="B146" s="175">
        <v>0</v>
      </c>
      <c r="C146" s="175">
        <v>0</v>
      </c>
      <c r="D146" s="272">
        <v>575455.72</v>
      </c>
      <c r="E146" s="272">
        <v>575455.72</v>
      </c>
      <c r="F146" s="272">
        <v>575455.72</v>
      </c>
      <c r="G146" s="272">
        <v>575455.72</v>
      </c>
      <c r="H146" s="272">
        <v>575455.72</v>
      </c>
      <c r="I146" s="272">
        <v>575455.72</v>
      </c>
      <c r="J146" s="272">
        <v>575455.72</v>
      </c>
      <c r="K146" s="272">
        <v>575455.72</v>
      </c>
      <c r="L146" s="272">
        <v>575455.72</v>
      </c>
      <c r="M146" s="272">
        <v>575455.72</v>
      </c>
      <c r="N146" s="272">
        <v>575455.72</v>
      </c>
      <c r="O146" s="272">
        <v>575455.72</v>
      </c>
      <c r="P146" s="272">
        <f t="shared" si="48"/>
        <v>6905468.6399999978</v>
      </c>
      <c r="Q146" s="272">
        <v>575455.72</v>
      </c>
      <c r="R146" s="272">
        <v>575455.72</v>
      </c>
      <c r="S146" s="272">
        <v>575455.72</v>
      </c>
      <c r="T146" s="272">
        <v>575455.72</v>
      </c>
      <c r="U146" s="272">
        <v>575455.72</v>
      </c>
      <c r="V146" s="272">
        <v>575455.72</v>
      </c>
      <c r="W146" s="272">
        <v>575455.72</v>
      </c>
      <c r="X146" s="272">
        <v>575455.72</v>
      </c>
      <c r="Y146" s="272">
        <v>575455.72</v>
      </c>
      <c r="Z146" s="272">
        <v>575455.72</v>
      </c>
      <c r="AA146" s="272">
        <v>575455.72</v>
      </c>
      <c r="AB146" s="272">
        <v>287727.86</v>
      </c>
      <c r="AC146" s="272">
        <v>0</v>
      </c>
      <c r="AD146" s="272">
        <v>0</v>
      </c>
      <c r="AE146" s="272">
        <v>0</v>
      </c>
      <c r="AF146" s="272">
        <v>0</v>
      </c>
      <c r="AG146" s="170">
        <f t="shared" si="49"/>
        <v>4315917.8999999994</v>
      </c>
      <c r="AI146" s="279">
        <f t="shared" si="47"/>
        <v>0</v>
      </c>
      <c r="AJ146" s="279">
        <f t="shared" si="47"/>
        <v>0</v>
      </c>
      <c r="AK146" s="279">
        <f t="shared" si="47"/>
        <v>0</v>
      </c>
      <c r="AL146" s="279">
        <f t="shared" si="47"/>
        <v>0</v>
      </c>
      <c r="AM146" s="279">
        <f t="shared" si="47"/>
        <v>0</v>
      </c>
      <c r="AN146" s="279">
        <f t="shared" si="47"/>
        <v>0</v>
      </c>
      <c r="AO146" s="279">
        <f t="shared" si="57"/>
        <v>0</v>
      </c>
      <c r="AP146" s="279">
        <f t="shared" si="57"/>
        <v>0</v>
      </c>
      <c r="AQ146" s="279">
        <f t="shared" si="57"/>
        <v>0</v>
      </c>
      <c r="AR146" s="279">
        <f t="shared" si="57"/>
        <v>0</v>
      </c>
      <c r="AS146" s="279">
        <f t="shared" si="57"/>
        <v>0</v>
      </c>
      <c r="AT146" s="279">
        <f t="shared" si="57"/>
        <v>0</v>
      </c>
      <c r="AU146" s="280">
        <f t="shared" si="50"/>
        <v>0</v>
      </c>
      <c r="AV146" s="280">
        <f t="shared" si="42"/>
        <v>0</v>
      </c>
      <c r="AW146" s="280">
        <f t="shared" si="42"/>
        <v>0</v>
      </c>
      <c r="AX146" s="280">
        <f t="shared" si="42"/>
        <v>0</v>
      </c>
      <c r="AY146" s="280">
        <f t="shared" si="42"/>
        <v>0</v>
      </c>
      <c r="AZ146" s="280">
        <f t="shared" si="54"/>
        <v>0</v>
      </c>
      <c r="BA146" s="280">
        <f t="shared" si="55"/>
        <v>0</v>
      </c>
      <c r="BB146" s="280">
        <f t="shared" si="56"/>
        <v>0</v>
      </c>
      <c r="BC146" s="280">
        <f t="shared" si="53"/>
        <v>0</v>
      </c>
      <c r="BD146" s="280">
        <f t="shared" si="53"/>
        <v>0</v>
      </c>
      <c r="BE146" s="280">
        <f t="shared" si="53"/>
        <v>0</v>
      </c>
      <c r="BF146" s="280">
        <f t="shared" si="53"/>
        <v>0</v>
      </c>
      <c r="BG146" s="280">
        <f t="shared" si="53"/>
        <v>0</v>
      </c>
      <c r="BH146" s="280">
        <f t="shared" si="53"/>
        <v>0</v>
      </c>
      <c r="BI146" s="280">
        <f t="shared" si="43"/>
        <v>0</v>
      </c>
      <c r="BJ146" s="280">
        <f t="shared" si="43"/>
        <v>0</v>
      </c>
      <c r="BK146" s="280">
        <f t="shared" si="43"/>
        <v>0</v>
      </c>
      <c r="BL146" s="279">
        <f t="shared" si="51"/>
        <v>0</v>
      </c>
    </row>
    <row r="147" spans="1:66" x14ac:dyDescent="0.25">
      <c r="A147" s="268" t="s">
        <v>611</v>
      </c>
      <c r="B147" s="175">
        <v>0</v>
      </c>
      <c r="C147" s="175">
        <v>0</v>
      </c>
      <c r="D147" s="272">
        <v>0</v>
      </c>
      <c r="E147" s="272">
        <v>0</v>
      </c>
      <c r="F147" s="272">
        <v>0</v>
      </c>
      <c r="G147" s="272">
        <v>0</v>
      </c>
      <c r="H147" s="272">
        <v>0</v>
      </c>
      <c r="I147" s="272">
        <v>0</v>
      </c>
      <c r="J147" s="272">
        <v>0</v>
      </c>
      <c r="K147" s="272">
        <v>0</v>
      </c>
      <c r="L147" s="272">
        <v>0</v>
      </c>
      <c r="M147" s="272">
        <v>0</v>
      </c>
      <c r="N147" s="272">
        <v>0</v>
      </c>
      <c r="O147" s="272">
        <v>0</v>
      </c>
      <c r="P147" s="272">
        <f t="shared" si="48"/>
        <v>0</v>
      </c>
      <c r="Q147" s="272">
        <v>0</v>
      </c>
      <c r="R147" s="272">
        <v>0</v>
      </c>
      <c r="S147" s="272">
        <v>0</v>
      </c>
      <c r="T147" s="272">
        <v>0</v>
      </c>
      <c r="U147" s="272">
        <v>0</v>
      </c>
      <c r="V147" s="272">
        <v>0</v>
      </c>
      <c r="W147" s="272">
        <v>0</v>
      </c>
      <c r="X147" s="272">
        <v>0</v>
      </c>
      <c r="Y147" s="272">
        <v>0</v>
      </c>
      <c r="Z147" s="272">
        <v>0</v>
      </c>
      <c r="AA147" s="272">
        <v>0</v>
      </c>
      <c r="AB147" s="272">
        <v>0</v>
      </c>
      <c r="AC147" s="272">
        <v>0</v>
      </c>
      <c r="AD147" s="272">
        <v>0</v>
      </c>
      <c r="AE147" s="272">
        <v>0</v>
      </c>
      <c r="AF147" s="272">
        <v>0</v>
      </c>
      <c r="AG147" s="170">
        <f t="shared" si="49"/>
        <v>0</v>
      </c>
      <c r="AI147" s="279">
        <f t="shared" si="47"/>
        <v>0</v>
      </c>
      <c r="AJ147" s="279">
        <f t="shared" si="47"/>
        <v>0</v>
      </c>
      <c r="AK147" s="279">
        <f t="shared" si="47"/>
        <v>0</v>
      </c>
      <c r="AL147" s="279">
        <f t="shared" si="47"/>
        <v>0</v>
      </c>
      <c r="AM147" s="279">
        <f t="shared" si="47"/>
        <v>0</v>
      </c>
      <c r="AN147" s="279">
        <f t="shared" si="47"/>
        <v>0</v>
      </c>
      <c r="AO147" s="279">
        <f t="shared" si="57"/>
        <v>0</v>
      </c>
      <c r="AP147" s="279">
        <f t="shared" si="57"/>
        <v>0</v>
      </c>
      <c r="AQ147" s="279">
        <f t="shared" si="57"/>
        <v>0</v>
      </c>
      <c r="AR147" s="279">
        <f t="shared" si="57"/>
        <v>0</v>
      </c>
      <c r="AS147" s="279">
        <f t="shared" si="57"/>
        <v>0</v>
      </c>
      <c r="AT147" s="279">
        <f t="shared" si="57"/>
        <v>0</v>
      </c>
      <c r="AU147" s="280">
        <f t="shared" si="50"/>
        <v>0</v>
      </c>
      <c r="AV147" s="280">
        <f t="shared" si="42"/>
        <v>0</v>
      </c>
      <c r="AW147" s="280">
        <f t="shared" si="42"/>
        <v>0</v>
      </c>
      <c r="AX147" s="280">
        <f t="shared" si="42"/>
        <v>0</v>
      </c>
      <c r="AY147" s="280">
        <f t="shared" si="42"/>
        <v>0</v>
      </c>
      <c r="AZ147" s="280">
        <f t="shared" si="54"/>
        <v>0</v>
      </c>
      <c r="BA147" s="280">
        <f t="shared" si="55"/>
        <v>0</v>
      </c>
      <c r="BB147" s="280">
        <f t="shared" si="56"/>
        <v>0</v>
      </c>
      <c r="BC147" s="280">
        <f t="shared" si="53"/>
        <v>0</v>
      </c>
      <c r="BD147" s="280">
        <f t="shared" si="53"/>
        <v>0</v>
      </c>
      <c r="BE147" s="280">
        <f t="shared" si="53"/>
        <v>0</v>
      </c>
      <c r="BF147" s="280">
        <f t="shared" si="53"/>
        <v>0</v>
      </c>
      <c r="BG147" s="280">
        <f t="shared" si="53"/>
        <v>0</v>
      </c>
      <c r="BH147" s="280">
        <f t="shared" si="53"/>
        <v>0</v>
      </c>
      <c r="BI147" s="280">
        <f t="shared" si="43"/>
        <v>0</v>
      </c>
      <c r="BJ147" s="280">
        <f t="shared" si="43"/>
        <v>0</v>
      </c>
      <c r="BK147" s="280">
        <f t="shared" si="43"/>
        <v>0</v>
      </c>
      <c r="BL147" s="279">
        <f t="shared" si="51"/>
        <v>0</v>
      </c>
      <c r="BN147" s="279">
        <f>BL147</f>
        <v>0</v>
      </c>
    </row>
    <row r="148" spans="1:66" x14ac:dyDescent="0.25">
      <c r="A148" s="268" t="s">
        <v>612</v>
      </c>
      <c r="B148" s="175">
        <v>0</v>
      </c>
      <c r="C148" s="175">
        <v>0</v>
      </c>
      <c r="D148" s="272">
        <v>0</v>
      </c>
      <c r="E148" s="272">
        <v>0</v>
      </c>
      <c r="F148" s="272">
        <v>0</v>
      </c>
      <c r="G148" s="272">
        <v>0</v>
      </c>
      <c r="H148" s="272">
        <v>0</v>
      </c>
      <c r="I148" s="272">
        <v>0</v>
      </c>
      <c r="J148" s="272">
        <v>0</v>
      </c>
      <c r="K148" s="272">
        <v>0</v>
      </c>
      <c r="L148" s="272">
        <v>0</v>
      </c>
      <c r="M148" s="272">
        <v>0</v>
      </c>
      <c r="N148" s="272">
        <v>0</v>
      </c>
      <c r="O148" s="272">
        <v>0</v>
      </c>
      <c r="P148" s="272">
        <f t="shared" si="48"/>
        <v>0</v>
      </c>
      <c r="Q148" s="272">
        <v>0</v>
      </c>
      <c r="R148" s="272">
        <v>0</v>
      </c>
      <c r="S148" s="272">
        <v>0</v>
      </c>
      <c r="T148" s="272">
        <v>0</v>
      </c>
      <c r="U148" s="272">
        <v>0</v>
      </c>
      <c r="V148" s="272">
        <v>0</v>
      </c>
      <c r="W148" s="272">
        <v>0</v>
      </c>
      <c r="X148" s="272">
        <v>0</v>
      </c>
      <c r="Y148" s="272">
        <v>0</v>
      </c>
      <c r="Z148" s="272">
        <v>0</v>
      </c>
      <c r="AA148" s="272">
        <v>0</v>
      </c>
      <c r="AB148" s="272">
        <v>0</v>
      </c>
      <c r="AC148" s="272">
        <v>0</v>
      </c>
      <c r="AD148" s="272">
        <v>0</v>
      </c>
      <c r="AE148" s="272">
        <v>0</v>
      </c>
      <c r="AF148" s="272">
        <v>0</v>
      </c>
      <c r="AG148" s="170">
        <f t="shared" si="49"/>
        <v>0</v>
      </c>
      <c r="AI148" s="279">
        <f t="shared" si="47"/>
        <v>0</v>
      </c>
      <c r="AJ148" s="279">
        <f t="shared" si="47"/>
        <v>0</v>
      </c>
      <c r="AK148" s="279">
        <f t="shared" si="47"/>
        <v>0</v>
      </c>
      <c r="AL148" s="279">
        <f t="shared" si="47"/>
        <v>0</v>
      </c>
      <c r="AM148" s="279">
        <f t="shared" si="47"/>
        <v>0</v>
      </c>
      <c r="AN148" s="279">
        <f t="shared" si="47"/>
        <v>0</v>
      </c>
      <c r="AO148" s="279">
        <f t="shared" si="57"/>
        <v>0</v>
      </c>
      <c r="AP148" s="279">
        <f t="shared" si="57"/>
        <v>0</v>
      </c>
      <c r="AQ148" s="279">
        <f t="shared" si="57"/>
        <v>0</v>
      </c>
      <c r="AR148" s="279">
        <f t="shared" si="57"/>
        <v>0</v>
      </c>
      <c r="AS148" s="279">
        <f t="shared" si="57"/>
        <v>0</v>
      </c>
      <c r="AT148" s="279">
        <f t="shared" si="57"/>
        <v>0</v>
      </c>
      <c r="AU148" s="280">
        <f t="shared" si="50"/>
        <v>0</v>
      </c>
      <c r="AV148" s="280">
        <f t="shared" si="42"/>
        <v>0</v>
      </c>
      <c r="AW148" s="280">
        <f t="shared" si="42"/>
        <v>0</v>
      </c>
      <c r="AX148" s="280">
        <f t="shared" si="42"/>
        <v>0</v>
      </c>
      <c r="AY148" s="280">
        <f t="shared" si="42"/>
        <v>0</v>
      </c>
      <c r="AZ148" s="280">
        <f t="shared" si="54"/>
        <v>0</v>
      </c>
      <c r="BA148" s="280">
        <f t="shared" si="55"/>
        <v>0</v>
      </c>
      <c r="BB148" s="280">
        <f t="shared" si="56"/>
        <v>0</v>
      </c>
      <c r="BC148" s="280">
        <f t="shared" si="53"/>
        <v>0</v>
      </c>
      <c r="BD148" s="280">
        <f t="shared" si="53"/>
        <v>0</v>
      </c>
      <c r="BE148" s="280">
        <f t="shared" si="53"/>
        <v>0</v>
      </c>
      <c r="BF148" s="280">
        <f t="shared" si="53"/>
        <v>0</v>
      </c>
      <c r="BG148" s="280">
        <f t="shared" si="53"/>
        <v>0</v>
      </c>
      <c r="BH148" s="280">
        <f t="shared" si="53"/>
        <v>0</v>
      </c>
      <c r="BI148" s="280">
        <f t="shared" si="43"/>
        <v>0</v>
      </c>
      <c r="BJ148" s="280">
        <f t="shared" si="43"/>
        <v>0</v>
      </c>
      <c r="BK148" s="280">
        <f t="shared" si="43"/>
        <v>0</v>
      </c>
      <c r="BL148" s="279">
        <f t="shared" si="51"/>
        <v>0</v>
      </c>
      <c r="BN148" s="279">
        <f>BL148</f>
        <v>0</v>
      </c>
    </row>
    <row r="149" spans="1:66" x14ac:dyDescent="0.25">
      <c r="A149" s="268" t="s">
        <v>613</v>
      </c>
      <c r="B149" s="175">
        <v>0</v>
      </c>
      <c r="C149" s="175">
        <v>0</v>
      </c>
      <c r="D149" s="272">
        <v>0</v>
      </c>
      <c r="E149" s="272">
        <v>0</v>
      </c>
      <c r="F149" s="272">
        <v>0</v>
      </c>
      <c r="G149" s="272">
        <v>0</v>
      </c>
      <c r="H149" s="272">
        <v>0</v>
      </c>
      <c r="I149" s="272">
        <v>0</v>
      </c>
      <c r="J149" s="272">
        <v>0</v>
      </c>
      <c r="K149" s="272">
        <v>0</v>
      </c>
      <c r="L149" s="272">
        <v>0</v>
      </c>
      <c r="M149" s="272">
        <v>0</v>
      </c>
      <c r="N149" s="272">
        <v>0</v>
      </c>
      <c r="O149" s="272">
        <v>0</v>
      </c>
      <c r="P149" s="272">
        <f t="shared" si="48"/>
        <v>0</v>
      </c>
      <c r="Q149" s="272">
        <v>0</v>
      </c>
      <c r="R149" s="272">
        <v>0</v>
      </c>
      <c r="S149" s="272">
        <v>0</v>
      </c>
      <c r="T149" s="272">
        <v>0</v>
      </c>
      <c r="U149" s="272">
        <v>0</v>
      </c>
      <c r="V149" s="272">
        <v>0</v>
      </c>
      <c r="W149" s="272">
        <v>0</v>
      </c>
      <c r="X149" s="272">
        <v>0</v>
      </c>
      <c r="Y149" s="272">
        <v>0</v>
      </c>
      <c r="Z149" s="272">
        <v>0</v>
      </c>
      <c r="AA149" s="272">
        <v>0</v>
      </c>
      <c r="AB149" s="272">
        <v>0</v>
      </c>
      <c r="AC149" s="272">
        <v>0</v>
      </c>
      <c r="AD149" s="272">
        <v>0</v>
      </c>
      <c r="AE149" s="272">
        <v>0</v>
      </c>
      <c r="AF149" s="272">
        <v>0</v>
      </c>
      <c r="AG149" s="170">
        <f t="shared" si="49"/>
        <v>0</v>
      </c>
      <c r="AI149" s="279">
        <f t="shared" si="47"/>
        <v>0</v>
      </c>
      <c r="AJ149" s="279">
        <f t="shared" si="47"/>
        <v>0</v>
      </c>
      <c r="AK149" s="279">
        <f t="shared" si="47"/>
        <v>0</v>
      </c>
      <c r="AL149" s="279">
        <f t="shared" si="47"/>
        <v>0</v>
      </c>
      <c r="AM149" s="279">
        <f t="shared" si="47"/>
        <v>0</v>
      </c>
      <c r="AN149" s="279">
        <f t="shared" si="47"/>
        <v>0</v>
      </c>
      <c r="AO149" s="279">
        <f t="shared" si="57"/>
        <v>0</v>
      </c>
      <c r="AP149" s="279">
        <f t="shared" si="57"/>
        <v>0</v>
      </c>
      <c r="AQ149" s="279">
        <f t="shared" si="57"/>
        <v>0</v>
      </c>
      <c r="AR149" s="279">
        <f t="shared" si="57"/>
        <v>0</v>
      </c>
      <c r="AS149" s="279">
        <f t="shared" si="57"/>
        <v>0</v>
      </c>
      <c r="AT149" s="279">
        <f t="shared" si="57"/>
        <v>0</v>
      </c>
      <c r="AU149" s="280">
        <f t="shared" si="50"/>
        <v>0</v>
      </c>
      <c r="AV149" s="280">
        <f t="shared" si="42"/>
        <v>0</v>
      </c>
      <c r="AW149" s="280">
        <f t="shared" si="42"/>
        <v>0</v>
      </c>
      <c r="AX149" s="280">
        <f t="shared" si="42"/>
        <v>0</v>
      </c>
      <c r="AY149" s="280">
        <f t="shared" si="42"/>
        <v>0</v>
      </c>
      <c r="AZ149" s="280">
        <f t="shared" si="54"/>
        <v>0</v>
      </c>
      <c r="BA149" s="280">
        <f t="shared" si="55"/>
        <v>0</v>
      </c>
      <c r="BB149" s="280">
        <f t="shared" si="56"/>
        <v>0</v>
      </c>
      <c r="BC149" s="280">
        <f t="shared" si="53"/>
        <v>0</v>
      </c>
      <c r="BD149" s="280">
        <f t="shared" si="53"/>
        <v>0</v>
      </c>
      <c r="BE149" s="280">
        <f t="shared" si="53"/>
        <v>0</v>
      </c>
      <c r="BF149" s="280">
        <f t="shared" si="53"/>
        <v>0</v>
      </c>
      <c r="BG149" s="280">
        <f t="shared" si="53"/>
        <v>0</v>
      </c>
      <c r="BH149" s="280">
        <f t="shared" si="53"/>
        <v>0</v>
      </c>
      <c r="BI149" s="280">
        <f t="shared" si="43"/>
        <v>0</v>
      </c>
      <c r="BJ149" s="280">
        <f t="shared" si="43"/>
        <v>0</v>
      </c>
      <c r="BK149" s="280">
        <f t="shared" si="43"/>
        <v>0</v>
      </c>
      <c r="BL149" s="279">
        <f t="shared" si="51"/>
        <v>0</v>
      </c>
    </row>
    <row r="150" spans="1:66" x14ac:dyDescent="0.25">
      <c r="A150" s="268" t="s">
        <v>614</v>
      </c>
      <c r="B150" s="175">
        <v>0</v>
      </c>
      <c r="C150" s="175">
        <v>0</v>
      </c>
      <c r="D150" s="272">
        <v>0</v>
      </c>
      <c r="E150" s="272">
        <v>0</v>
      </c>
      <c r="F150" s="272">
        <v>0</v>
      </c>
      <c r="G150" s="272">
        <v>0</v>
      </c>
      <c r="H150" s="272">
        <v>0</v>
      </c>
      <c r="I150" s="272">
        <v>0</v>
      </c>
      <c r="J150" s="272">
        <v>0</v>
      </c>
      <c r="K150" s="272">
        <v>0</v>
      </c>
      <c r="L150" s="272">
        <v>0</v>
      </c>
      <c r="M150" s="272">
        <v>0</v>
      </c>
      <c r="N150" s="272">
        <v>0</v>
      </c>
      <c r="O150" s="272">
        <v>0</v>
      </c>
      <c r="P150" s="272">
        <f t="shared" si="48"/>
        <v>0</v>
      </c>
      <c r="Q150" s="272">
        <v>0</v>
      </c>
      <c r="R150" s="272">
        <v>0</v>
      </c>
      <c r="S150" s="272">
        <v>0</v>
      </c>
      <c r="T150" s="272">
        <v>0</v>
      </c>
      <c r="U150" s="272">
        <v>0</v>
      </c>
      <c r="V150" s="272">
        <v>0</v>
      </c>
      <c r="W150" s="272">
        <v>0</v>
      </c>
      <c r="X150" s="272">
        <v>0</v>
      </c>
      <c r="Y150" s="272">
        <v>0</v>
      </c>
      <c r="Z150" s="272">
        <v>0</v>
      </c>
      <c r="AA150" s="272">
        <v>0</v>
      </c>
      <c r="AB150" s="272">
        <v>0</v>
      </c>
      <c r="AC150" s="272">
        <v>0</v>
      </c>
      <c r="AD150" s="272">
        <v>0</v>
      </c>
      <c r="AE150" s="272">
        <v>0</v>
      </c>
      <c r="AF150" s="272">
        <v>0</v>
      </c>
      <c r="AG150" s="170">
        <f t="shared" si="49"/>
        <v>0</v>
      </c>
      <c r="AI150" s="279">
        <f t="shared" si="47"/>
        <v>0</v>
      </c>
      <c r="AJ150" s="279">
        <f t="shared" si="47"/>
        <v>0</v>
      </c>
      <c r="AK150" s="279">
        <f t="shared" si="47"/>
        <v>0</v>
      </c>
      <c r="AL150" s="279">
        <f t="shared" si="47"/>
        <v>0</v>
      </c>
      <c r="AM150" s="279">
        <f t="shared" si="47"/>
        <v>0</v>
      </c>
      <c r="AN150" s="279">
        <f t="shared" si="47"/>
        <v>0</v>
      </c>
      <c r="AO150" s="279">
        <f t="shared" si="57"/>
        <v>0</v>
      </c>
      <c r="AP150" s="279">
        <f t="shared" si="57"/>
        <v>0</v>
      </c>
      <c r="AQ150" s="279">
        <f t="shared" si="57"/>
        <v>0</v>
      </c>
      <c r="AR150" s="279">
        <f t="shared" si="57"/>
        <v>0</v>
      </c>
      <c r="AS150" s="279">
        <f t="shared" si="57"/>
        <v>0</v>
      </c>
      <c r="AT150" s="279">
        <f t="shared" si="57"/>
        <v>0</v>
      </c>
      <c r="AU150" s="280">
        <f t="shared" si="50"/>
        <v>0</v>
      </c>
      <c r="AV150" s="280">
        <f t="shared" si="42"/>
        <v>0</v>
      </c>
      <c r="AW150" s="280">
        <f t="shared" si="42"/>
        <v>0</v>
      </c>
      <c r="AX150" s="280">
        <f t="shared" si="42"/>
        <v>0</v>
      </c>
      <c r="AY150" s="280">
        <f t="shared" si="42"/>
        <v>0</v>
      </c>
      <c r="AZ150" s="280">
        <f t="shared" si="54"/>
        <v>0</v>
      </c>
      <c r="BA150" s="280">
        <f t="shared" si="55"/>
        <v>0</v>
      </c>
      <c r="BB150" s="280">
        <f t="shared" si="56"/>
        <v>0</v>
      </c>
      <c r="BC150" s="280">
        <f t="shared" si="53"/>
        <v>0</v>
      </c>
      <c r="BD150" s="280">
        <f t="shared" si="53"/>
        <v>0</v>
      </c>
      <c r="BE150" s="280">
        <f t="shared" si="53"/>
        <v>0</v>
      </c>
      <c r="BF150" s="280">
        <f t="shared" si="53"/>
        <v>0</v>
      </c>
      <c r="BG150" s="280">
        <f t="shared" si="53"/>
        <v>0</v>
      </c>
      <c r="BH150" s="280">
        <f t="shared" si="53"/>
        <v>0</v>
      </c>
      <c r="BI150" s="280">
        <f t="shared" si="43"/>
        <v>0</v>
      </c>
      <c r="BJ150" s="280">
        <f t="shared" si="43"/>
        <v>0</v>
      </c>
      <c r="BK150" s="280">
        <f t="shared" si="43"/>
        <v>0</v>
      </c>
      <c r="BL150" s="279">
        <f t="shared" si="51"/>
        <v>0</v>
      </c>
    </row>
    <row r="151" spans="1:66" x14ac:dyDescent="0.25">
      <c r="A151" s="268" t="s">
        <v>615</v>
      </c>
      <c r="B151" s="175">
        <v>0</v>
      </c>
      <c r="C151" s="175">
        <v>0</v>
      </c>
      <c r="D151" s="272">
        <v>0</v>
      </c>
      <c r="E151" s="272">
        <v>0</v>
      </c>
      <c r="F151" s="272">
        <v>0</v>
      </c>
      <c r="G151" s="272">
        <v>0</v>
      </c>
      <c r="H151" s="272">
        <v>0</v>
      </c>
      <c r="I151" s="272">
        <v>0</v>
      </c>
      <c r="J151" s="272">
        <v>0</v>
      </c>
      <c r="K151" s="272">
        <v>0</v>
      </c>
      <c r="L151" s="272">
        <v>0</v>
      </c>
      <c r="M151" s="272">
        <v>0</v>
      </c>
      <c r="N151" s="272">
        <v>0</v>
      </c>
      <c r="O151" s="272">
        <v>0</v>
      </c>
      <c r="P151" s="272">
        <f t="shared" si="48"/>
        <v>0</v>
      </c>
      <c r="Q151" s="272">
        <v>0</v>
      </c>
      <c r="R151" s="272">
        <v>0</v>
      </c>
      <c r="S151" s="272">
        <v>0</v>
      </c>
      <c r="T151" s="272">
        <v>0</v>
      </c>
      <c r="U151" s="272">
        <v>0</v>
      </c>
      <c r="V151" s="272">
        <v>0</v>
      </c>
      <c r="W151" s="272">
        <v>0</v>
      </c>
      <c r="X151" s="272">
        <v>0</v>
      </c>
      <c r="Y151" s="272">
        <v>0</v>
      </c>
      <c r="Z151" s="272">
        <v>0</v>
      </c>
      <c r="AA151" s="272">
        <v>0</v>
      </c>
      <c r="AB151" s="272">
        <v>0</v>
      </c>
      <c r="AC151" s="272">
        <v>0</v>
      </c>
      <c r="AD151" s="272">
        <v>0</v>
      </c>
      <c r="AE151" s="272">
        <v>0</v>
      </c>
      <c r="AF151" s="272">
        <v>0</v>
      </c>
      <c r="AG151" s="170">
        <f t="shared" si="49"/>
        <v>0</v>
      </c>
      <c r="AI151" s="279">
        <f t="shared" si="47"/>
        <v>0</v>
      </c>
      <c r="AJ151" s="279">
        <f t="shared" si="47"/>
        <v>0</v>
      </c>
      <c r="AK151" s="279">
        <f t="shared" si="47"/>
        <v>0</v>
      </c>
      <c r="AL151" s="279">
        <f t="shared" si="47"/>
        <v>0</v>
      </c>
      <c r="AM151" s="279">
        <f t="shared" si="47"/>
        <v>0</v>
      </c>
      <c r="AN151" s="279">
        <f t="shared" si="47"/>
        <v>0</v>
      </c>
      <c r="AO151" s="279">
        <f t="shared" si="57"/>
        <v>0</v>
      </c>
      <c r="AP151" s="279">
        <f t="shared" si="57"/>
        <v>0</v>
      </c>
      <c r="AQ151" s="279">
        <f t="shared" si="57"/>
        <v>0</v>
      </c>
      <c r="AR151" s="279">
        <f t="shared" si="57"/>
        <v>0</v>
      </c>
      <c r="AS151" s="279">
        <f t="shared" si="57"/>
        <v>0</v>
      </c>
      <c r="AT151" s="279">
        <f t="shared" si="57"/>
        <v>0</v>
      </c>
      <c r="AU151" s="280">
        <f t="shared" si="50"/>
        <v>0</v>
      </c>
      <c r="AV151" s="280">
        <f t="shared" si="42"/>
        <v>0</v>
      </c>
      <c r="AW151" s="280">
        <f t="shared" si="42"/>
        <v>0</v>
      </c>
      <c r="AX151" s="280">
        <f t="shared" si="42"/>
        <v>0</v>
      </c>
      <c r="AY151" s="280">
        <f t="shared" si="42"/>
        <v>0</v>
      </c>
      <c r="AZ151" s="280">
        <f t="shared" si="54"/>
        <v>0</v>
      </c>
      <c r="BA151" s="280">
        <f t="shared" si="55"/>
        <v>0</v>
      </c>
      <c r="BB151" s="280">
        <f t="shared" si="56"/>
        <v>0</v>
      </c>
      <c r="BC151" s="280">
        <f t="shared" si="53"/>
        <v>0</v>
      </c>
      <c r="BD151" s="280">
        <f t="shared" si="53"/>
        <v>0</v>
      </c>
      <c r="BE151" s="280">
        <f t="shared" si="53"/>
        <v>0</v>
      </c>
      <c r="BF151" s="280">
        <f t="shared" si="53"/>
        <v>0</v>
      </c>
      <c r="BG151" s="280">
        <f t="shared" si="53"/>
        <v>0</v>
      </c>
      <c r="BH151" s="280">
        <f t="shared" si="53"/>
        <v>0</v>
      </c>
      <c r="BI151" s="280">
        <f t="shared" si="43"/>
        <v>0</v>
      </c>
      <c r="BJ151" s="280">
        <f t="shared" si="43"/>
        <v>0</v>
      </c>
      <c r="BK151" s="280">
        <f t="shared" si="43"/>
        <v>0</v>
      </c>
      <c r="BL151" s="279">
        <f t="shared" si="51"/>
        <v>0</v>
      </c>
    </row>
    <row r="152" spans="1:66" x14ac:dyDescent="0.25">
      <c r="A152" s="268" t="s">
        <v>616</v>
      </c>
      <c r="B152" s="175">
        <v>0</v>
      </c>
      <c r="C152" s="175">
        <v>0</v>
      </c>
      <c r="D152" s="272">
        <v>0</v>
      </c>
      <c r="E152" s="272">
        <v>0</v>
      </c>
      <c r="F152" s="272">
        <v>0</v>
      </c>
      <c r="G152" s="272">
        <v>0</v>
      </c>
      <c r="H152" s="272">
        <v>0</v>
      </c>
      <c r="I152" s="272">
        <v>0</v>
      </c>
      <c r="J152" s="272">
        <v>0</v>
      </c>
      <c r="K152" s="272">
        <v>0</v>
      </c>
      <c r="L152" s="272">
        <v>0</v>
      </c>
      <c r="M152" s="272">
        <v>0</v>
      </c>
      <c r="N152" s="272">
        <v>0</v>
      </c>
      <c r="O152" s="272">
        <v>0</v>
      </c>
      <c r="P152" s="272">
        <f t="shared" si="48"/>
        <v>0</v>
      </c>
      <c r="Q152" s="272">
        <v>0</v>
      </c>
      <c r="R152" s="272">
        <v>0</v>
      </c>
      <c r="S152" s="272">
        <v>0</v>
      </c>
      <c r="T152" s="272">
        <v>0</v>
      </c>
      <c r="U152" s="272">
        <v>0</v>
      </c>
      <c r="V152" s="272">
        <v>0</v>
      </c>
      <c r="W152" s="272">
        <v>0</v>
      </c>
      <c r="X152" s="272">
        <v>0</v>
      </c>
      <c r="Y152" s="272">
        <v>0</v>
      </c>
      <c r="Z152" s="272">
        <v>0</v>
      </c>
      <c r="AA152" s="272">
        <v>0</v>
      </c>
      <c r="AB152" s="272">
        <v>0</v>
      </c>
      <c r="AC152" s="272">
        <v>0</v>
      </c>
      <c r="AD152" s="272">
        <v>0</v>
      </c>
      <c r="AE152" s="272">
        <v>0</v>
      </c>
      <c r="AF152" s="272">
        <v>0</v>
      </c>
      <c r="AG152" s="170">
        <f t="shared" si="49"/>
        <v>0</v>
      </c>
      <c r="AI152" s="279">
        <f t="shared" si="47"/>
        <v>0</v>
      </c>
      <c r="AJ152" s="279">
        <f t="shared" si="47"/>
        <v>0</v>
      </c>
      <c r="AK152" s="279">
        <f t="shared" si="47"/>
        <v>0</v>
      </c>
      <c r="AL152" s="279">
        <f t="shared" si="47"/>
        <v>0</v>
      </c>
      <c r="AM152" s="279">
        <f t="shared" si="47"/>
        <v>0</v>
      </c>
      <c r="AN152" s="279">
        <f t="shared" si="47"/>
        <v>0</v>
      </c>
      <c r="AO152" s="279">
        <f t="shared" si="57"/>
        <v>0</v>
      </c>
      <c r="AP152" s="279">
        <f t="shared" si="57"/>
        <v>0</v>
      </c>
      <c r="AQ152" s="279">
        <f t="shared" si="57"/>
        <v>0</v>
      </c>
      <c r="AR152" s="279">
        <f t="shared" si="57"/>
        <v>0</v>
      </c>
      <c r="AS152" s="279">
        <f t="shared" si="57"/>
        <v>0</v>
      </c>
      <c r="AT152" s="279">
        <f t="shared" si="57"/>
        <v>0</v>
      </c>
      <c r="AU152" s="280">
        <f t="shared" si="50"/>
        <v>0</v>
      </c>
      <c r="AV152" s="280">
        <f t="shared" si="42"/>
        <v>0</v>
      </c>
      <c r="AW152" s="280">
        <f t="shared" si="42"/>
        <v>0</v>
      </c>
      <c r="AX152" s="280">
        <f t="shared" si="42"/>
        <v>0</v>
      </c>
      <c r="AY152" s="280">
        <f t="shared" si="42"/>
        <v>0</v>
      </c>
      <c r="AZ152" s="280">
        <f t="shared" si="54"/>
        <v>0</v>
      </c>
      <c r="BA152" s="280">
        <f t="shared" si="55"/>
        <v>0</v>
      </c>
      <c r="BB152" s="280">
        <f t="shared" si="56"/>
        <v>0</v>
      </c>
      <c r="BC152" s="280">
        <f t="shared" si="53"/>
        <v>0</v>
      </c>
      <c r="BD152" s="280">
        <f t="shared" si="53"/>
        <v>0</v>
      </c>
      <c r="BE152" s="280">
        <f t="shared" si="53"/>
        <v>0</v>
      </c>
      <c r="BF152" s="280">
        <f t="shared" si="53"/>
        <v>0</v>
      </c>
      <c r="BG152" s="280">
        <f t="shared" si="53"/>
        <v>0</v>
      </c>
      <c r="BH152" s="280">
        <f t="shared" si="53"/>
        <v>0</v>
      </c>
      <c r="BI152" s="280">
        <f t="shared" si="43"/>
        <v>0</v>
      </c>
      <c r="BJ152" s="280">
        <f t="shared" si="43"/>
        <v>0</v>
      </c>
      <c r="BK152" s="280">
        <f t="shared" si="43"/>
        <v>0</v>
      </c>
      <c r="BL152" s="279">
        <f t="shared" si="51"/>
        <v>0</v>
      </c>
    </row>
    <row r="153" spans="1:66" x14ac:dyDescent="0.25">
      <c r="A153" s="268" t="s">
        <v>617</v>
      </c>
      <c r="B153" s="175">
        <v>0</v>
      </c>
      <c r="C153" s="175">
        <v>0</v>
      </c>
      <c r="D153" s="272">
        <v>0</v>
      </c>
      <c r="E153" s="272">
        <v>0</v>
      </c>
      <c r="F153" s="272">
        <v>0</v>
      </c>
      <c r="G153" s="272">
        <v>0</v>
      </c>
      <c r="H153" s="272">
        <v>0</v>
      </c>
      <c r="I153" s="272">
        <v>0</v>
      </c>
      <c r="J153" s="272">
        <v>0</v>
      </c>
      <c r="K153" s="272">
        <v>0</v>
      </c>
      <c r="L153" s="272">
        <v>0</v>
      </c>
      <c r="M153" s="272">
        <v>0</v>
      </c>
      <c r="N153" s="272">
        <v>0</v>
      </c>
      <c r="O153" s="272">
        <v>0</v>
      </c>
      <c r="P153" s="272">
        <f t="shared" si="48"/>
        <v>0</v>
      </c>
      <c r="Q153" s="272">
        <v>0</v>
      </c>
      <c r="R153" s="272">
        <v>0</v>
      </c>
      <c r="S153" s="272">
        <v>0</v>
      </c>
      <c r="T153" s="272">
        <v>0</v>
      </c>
      <c r="U153" s="272">
        <v>0</v>
      </c>
      <c r="V153" s="272">
        <v>0</v>
      </c>
      <c r="W153" s="272">
        <v>0</v>
      </c>
      <c r="X153" s="272">
        <v>0</v>
      </c>
      <c r="Y153" s="272">
        <v>0</v>
      </c>
      <c r="Z153" s="272">
        <v>0</v>
      </c>
      <c r="AA153" s="272">
        <v>0</v>
      </c>
      <c r="AB153" s="272">
        <v>0</v>
      </c>
      <c r="AC153" s="272">
        <v>0</v>
      </c>
      <c r="AD153" s="272">
        <v>0</v>
      </c>
      <c r="AE153" s="272">
        <v>0</v>
      </c>
      <c r="AF153" s="272">
        <v>0</v>
      </c>
      <c r="AG153" s="170">
        <f t="shared" si="49"/>
        <v>0</v>
      </c>
      <c r="AI153" s="279">
        <f t="shared" si="47"/>
        <v>0</v>
      </c>
      <c r="AJ153" s="279">
        <f t="shared" si="47"/>
        <v>0</v>
      </c>
      <c r="AK153" s="279">
        <f t="shared" si="47"/>
        <v>0</v>
      </c>
      <c r="AL153" s="279">
        <f t="shared" si="47"/>
        <v>0</v>
      </c>
      <c r="AM153" s="279">
        <f t="shared" si="47"/>
        <v>0</v>
      </c>
      <c r="AN153" s="279">
        <f t="shared" si="47"/>
        <v>0</v>
      </c>
      <c r="AO153" s="279">
        <f t="shared" si="57"/>
        <v>0</v>
      </c>
      <c r="AP153" s="279">
        <f t="shared" si="57"/>
        <v>0</v>
      </c>
      <c r="AQ153" s="279">
        <f t="shared" si="57"/>
        <v>0</v>
      </c>
      <c r="AR153" s="279">
        <f t="shared" si="57"/>
        <v>0</v>
      </c>
      <c r="AS153" s="279">
        <f t="shared" si="57"/>
        <v>0</v>
      </c>
      <c r="AT153" s="279">
        <f t="shared" si="57"/>
        <v>0</v>
      </c>
      <c r="AU153" s="280">
        <f t="shared" si="50"/>
        <v>0</v>
      </c>
      <c r="AV153" s="280">
        <f t="shared" si="42"/>
        <v>0</v>
      </c>
      <c r="AW153" s="280">
        <f t="shared" si="42"/>
        <v>0</v>
      </c>
      <c r="AX153" s="280">
        <f t="shared" si="42"/>
        <v>0</v>
      </c>
      <c r="AY153" s="280">
        <f t="shared" si="42"/>
        <v>0</v>
      </c>
      <c r="AZ153" s="280">
        <f t="shared" si="54"/>
        <v>0</v>
      </c>
      <c r="BA153" s="280">
        <f t="shared" si="55"/>
        <v>0</v>
      </c>
      <c r="BB153" s="280">
        <f t="shared" si="56"/>
        <v>0</v>
      </c>
      <c r="BC153" s="280">
        <f t="shared" si="53"/>
        <v>0</v>
      </c>
      <c r="BD153" s="280">
        <f t="shared" si="53"/>
        <v>0</v>
      </c>
      <c r="BE153" s="280">
        <f t="shared" si="53"/>
        <v>0</v>
      </c>
      <c r="BF153" s="280">
        <f t="shared" si="53"/>
        <v>0</v>
      </c>
      <c r="BG153" s="280">
        <f t="shared" si="53"/>
        <v>0</v>
      </c>
      <c r="BH153" s="280">
        <f t="shared" si="53"/>
        <v>0</v>
      </c>
      <c r="BI153" s="280">
        <f t="shared" si="43"/>
        <v>0</v>
      </c>
      <c r="BJ153" s="280">
        <f t="shared" si="43"/>
        <v>0</v>
      </c>
      <c r="BK153" s="280">
        <f t="shared" si="43"/>
        <v>0</v>
      </c>
      <c r="BL153" s="279">
        <f t="shared" si="51"/>
        <v>0</v>
      </c>
    </row>
    <row r="154" spans="1:66" x14ac:dyDescent="0.25">
      <c r="A154" s="268" t="s">
        <v>618</v>
      </c>
      <c r="B154" s="175">
        <v>0</v>
      </c>
      <c r="C154" s="175">
        <v>0</v>
      </c>
      <c r="D154" s="272">
        <v>0</v>
      </c>
      <c r="E154" s="272">
        <v>0</v>
      </c>
      <c r="F154" s="272">
        <v>0</v>
      </c>
      <c r="G154" s="272">
        <v>0</v>
      </c>
      <c r="H154" s="272">
        <v>0</v>
      </c>
      <c r="I154" s="272">
        <v>0</v>
      </c>
      <c r="J154" s="272">
        <v>0</v>
      </c>
      <c r="K154" s="272">
        <v>0</v>
      </c>
      <c r="L154" s="272">
        <v>0</v>
      </c>
      <c r="M154" s="272">
        <v>0</v>
      </c>
      <c r="N154" s="272">
        <v>0</v>
      </c>
      <c r="O154" s="272">
        <v>0</v>
      </c>
      <c r="P154" s="272">
        <f t="shared" si="48"/>
        <v>0</v>
      </c>
      <c r="Q154" s="272">
        <v>0</v>
      </c>
      <c r="R154" s="272">
        <v>0</v>
      </c>
      <c r="S154" s="272">
        <v>0</v>
      </c>
      <c r="T154" s="272">
        <v>0</v>
      </c>
      <c r="U154" s="272">
        <v>0</v>
      </c>
      <c r="V154" s="272">
        <v>0</v>
      </c>
      <c r="W154" s="272">
        <v>0</v>
      </c>
      <c r="X154" s="272">
        <v>0</v>
      </c>
      <c r="Y154" s="272">
        <v>0</v>
      </c>
      <c r="Z154" s="272">
        <v>0</v>
      </c>
      <c r="AA154" s="272">
        <v>0</v>
      </c>
      <c r="AB154" s="272">
        <v>0</v>
      </c>
      <c r="AC154" s="272">
        <v>0</v>
      </c>
      <c r="AD154" s="272">
        <v>0</v>
      </c>
      <c r="AE154" s="272">
        <v>0</v>
      </c>
      <c r="AF154" s="272">
        <v>0</v>
      </c>
      <c r="AG154" s="170">
        <f t="shared" si="49"/>
        <v>0</v>
      </c>
      <c r="AI154" s="279">
        <f t="shared" si="47"/>
        <v>0</v>
      </c>
      <c r="AJ154" s="279">
        <f t="shared" si="47"/>
        <v>0</v>
      </c>
      <c r="AK154" s="279">
        <f t="shared" si="47"/>
        <v>0</v>
      </c>
      <c r="AL154" s="279">
        <f t="shared" si="47"/>
        <v>0</v>
      </c>
      <c r="AM154" s="279">
        <f t="shared" si="47"/>
        <v>0</v>
      </c>
      <c r="AN154" s="279">
        <f t="shared" si="47"/>
        <v>0</v>
      </c>
      <c r="AO154" s="279">
        <f t="shared" si="57"/>
        <v>0</v>
      </c>
      <c r="AP154" s="279">
        <f t="shared" si="57"/>
        <v>0</v>
      </c>
      <c r="AQ154" s="279">
        <f t="shared" si="57"/>
        <v>0</v>
      </c>
      <c r="AR154" s="279">
        <f t="shared" si="57"/>
        <v>0</v>
      </c>
      <c r="AS154" s="279">
        <f t="shared" si="57"/>
        <v>0</v>
      </c>
      <c r="AT154" s="279">
        <f t="shared" si="57"/>
        <v>0</v>
      </c>
      <c r="AU154" s="280">
        <f t="shared" si="50"/>
        <v>0</v>
      </c>
      <c r="AV154" s="280">
        <f t="shared" si="42"/>
        <v>0</v>
      </c>
      <c r="AW154" s="280">
        <f t="shared" si="42"/>
        <v>0</v>
      </c>
      <c r="AX154" s="280">
        <f t="shared" si="42"/>
        <v>0</v>
      </c>
      <c r="AY154" s="280">
        <f t="shared" si="42"/>
        <v>0</v>
      </c>
      <c r="AZ154" s="280">
        <f t="shared" si="54"/>
        <v>0</v>
      </c>
      <c r="BA154" s="280">
        <f t="shared" si="55"/>
        <v>0</v>
      </c>
      <c r="BB154" s="280">
        <f t="shared" si="56"/>
        <v>0</v>
      </c>
      <c r="BC154" s="280">
        <f t="shared" si="53"/>
        <v>0</v>
      </c>
      <c r="BD154" s="280">
        <f t="shared" si="53"/>
        <v>0</v>
      </c>
      <c r="BE154" s="280">
        <f t="shared" si="53"/>
        <v>0</v>
      </c>
      <c r="BF154" s="280">
        <f t="shared" si="53"/>
        <v>0</v>
      </c>
      <c r="BG154" s="280">
        <f t="shared" si="53"/>
        <v>0</v>
      </c>
      <c r="BH154" s="280">
        <f t="shared" si="53"/>
        <v>0</v>
      </c>
      <c r="BI154" s="280">
        <f t="shared" si="43"/>
        <v>0</v>
      </c>
      <c r="BJ154" s="280">
        <f t="shared" si="43"/>
        <v>0</v>
      </c>
      <c r="BK154" s="280">
        <f t="shared" si="43"/>
        <v>0</v>
      </c>
      <c r="BL154" s="279">
        <f t="shared" si="51"/>
        <v>0</v>
      </c>
    </row>
    <row r="155" spans="1:66" x14ac:dyDescent="0.25">
      <c r="A155" s="268" t="s">
        <v>619</v>
      </c>
      <c r="B155" s="175">
        <v>0</v>
      </c>
      <c r="C155" s="175">
        <v>0</v>
      </c>
      <c r="D155" s="272">
        <v>0</v>
      </c>
      <c r="E155" s="272">
        <v>0</v>
      </c>
      <c r="F155" s="272">
        <v>0</v>
      </c>
      <c r="G155" s="272">
        <v>0</v>
      </c>
      <c r="H155" s="272">
        <v>0</v>
      </c>
      <c r="I155" s="272">
        <v>0</v>
      </c>
      <c r="J155" s="272">
        <v>0</v>
      </c>
      <c r="K155" s="272">
        <v>0</v>
      </c>
      <c r="L155" s="272">
        <v>0</v>
      </c>
      <c r="M155" s="272">
        <v>0</v>
      </c>
      <c r="N155" s="272">
        <v>0</v>
      </c>
      <c r="O155" s="272">
        <v>0</v>
      </c>
      <c r="P155" s="272">
        <f t="shared" si="48"/>
        <v>0</v>
      </c>
      <c r="Q155" s="272">
        <v>0</v>
      </c>
      <c r="R155" s="272">
        <v>0</v>
      </c>
      <c r="S155" s="272">
        <v>0</v>
      </c>
      <c r="T155" s="272">
        <v>0</v>
      </c>
      <c r="U155" s="272">
        <v>0</v>
      </c>
      <c r="V155" s="272">
        <v>0</v>
      </c>
      <c r="W155" s="272">
        <v>0</v>
      </c>
      <c r="X155" s="272">
        <v>0</v>
      </c>
      <c r="Y155" s="272">
        <v>0</v>
      </c>
      <c r="Z155" s="272">
        <v>0</v>
      </c>
      <c r="AA155" s="272">
        <v>0</v>
      </c>
      <c r="AB155" s="272">
        <v>0</v>
      </c>
      <c r="AC155" s="272">
        <v>0</v>
      </c>
      <c r="AD155" s="272">
        <v>0</v>
      </c>
      <c r="AE155" s="272">
        <v>0</v>
      </c>
      <c r="AF155" s="272">
        <v>0</v>
      </c>
      <c r="AG155" s="170">
        <f t="shared" si="49"/>
        <v>0</v>
      </c>
      <c r="AI155" s="279">
        <f t="shared" si="47"/>
        <v>0</v>
      </c>
      <c r="AJ155" s="279">
        <f t="shared" si="47"/>
        <v>0</v>
      </c>
      <c r="AK155" s="279">
        <f t="shared" si="47"/>
        <v>0</v>
      </c>
      <c r="AL155" s="279">
        <f t="shared" si="47"/>
        <v>0</v>
      </c>
      <c r="AM155" s="279">
        <f t="shared" si="47"/>
        <v>0</v>
      </c>
      <c r="AN155" s="279">
        <f t="shared" si="47"/>
        <v>0</v>
      </c>
      <c r="AO155" s="279">
        <f t="shared" si="57"/>
        <v>0</v>
      </c>
      <c r="AP155" s="279">
        <f t="shared" si="57"/>
        <v>0</v>
      </c>
      <c r="AQ155" s="279">
        <f t="shared" si="57"/>
        <v>0</v>
      </c>
      <c r="AR155" s="279">
        <f t="shared" si="57"/>
        <v>0</v>
      </c>
      <c r="AS155" s="279">
        <f t="shared" si="57"/>
        <v>0</v>
      </c>
      <c r="AT155" s="279">
        <f t="shared" si="57"/>
        <v>0</v>
      </c>
      <c r="AU155" s="280">
        <f t="shared" si="50"/>
        <v>0</v>
      </c>
      <c r="AV155" s="280">
        <f t="shared" si="42"/>
        <v>0</v>
      </c>
      <c r="AW155" s="280">
        <f t="shared" si="42"/>
        <v>0</v>
      </c>
      <c r="AX155" s="280">
        <f t="shared" si="42"/>
        <v>0</v>
      </c>
      <c r="AY155" s="280">
        <f t="shared" si="42"/>
        <v>0</v>
      </c>
      <c r="AZ155" s="280">
        <f t="shared" si="54"/>
        <v>0</v>
      </c>
      <c r="BA155" s="280">
        <f t="shared" si="55"/>
        <v>0</v>
      </c>
      <c r="BB155" s="280">
        <f t="shared" si="56"/>
        <v>0</v>
      </c>
      <c r="BC155" s="280">
        <f t="shared" si="53"/>
        <v>0</v>
      </c>
      <c r="BD155" s="280">
        <f t="shared" si="53"/>
        <v>0</v>
      </c>
      <c r="BE155" s="280">
        <f t="shared" si="53"/>
        <v>0</v>
      </c>
      <c r="BF155" s="280">
        <f t="shared" si="53"/>
        <v>0</v>
      </c>
      <c r="BG155" s="280">
        <f t="shared" si="53"/>
        <v>0</v>
      </c>
      <c r="BH155" s="280">
        <f t="shared" si="53"/>
        <v>0</v>
      </c>
      <c r="BI155" s="280">
        <f t="shared" si="43"/>
        <v>0</v>
      </c>
      <c r="BJ155" s="280">
        <f t="shared" si="43"/>
        <v>0</v>
      </c>
      <c r="BK155" s="280">
        <f t="shared" si="43"/>
        <v>0</v>
      </c>
      <c r="BL155" s="279">
        <f t="shared" si="51"/>
        <v>0</v>
      </c>
    </row>
    <row r="156" spans="1:66" x14ac:dyDescent="0.25">
      <c r="A156" s="268" t="s">
        <v>620</v>
      </c>
      <c r="B156" s="175">
        <v>0</v>
      </c>
      <c r="C156" s="175">
        <v>0</v>
      </c>
      <c r="D156" s="272">
        <v>0</v>
      </c>
      <c r="E156" s="272">
        <v>0</v>
      </c>
      <c r="F156" s="272">
        <v>0</v>
      </c>
      <c r="G156" s="272">
        <v>0</v>
      </c>
      <c r="H156" s="272">
        <v>0</v>
      </c>
      <c r="I156" s="272">
        <v>0</v>
      </c>
      <c r="J156" s="272">
        <v>0</v>
      </c>
      <c r="K156" s="272">
        <v>0</v>
      </c>
      <c r="L156" s="272">
        <v>0</v>
      </c>
      <c r="M156" s="272">
        <v>0</v>
      </c>
      <c r="N156" s="272">
        <v>0</v>
      </c>
      <c r="O156" s="272">
        <v>0</v>
      </c>
      <c r="P156" s="272">
        <f t="shared" si="48"/>
        <v>0</v>
      </c>
      <c r="Q156" s="272">
        <v>0</v>
      </c>
      <c r="R156" s="272">
        <v>0</v>
      </c>
      <c r="S156" s="272">
        <v>0</v>
      </c>
      <c r="T156" s="272">
        <v>0</v>
      </c>
      <c r="U156" s="272">
        <v>0</v>
      </c>
      <c r="V156" s="272">
        <v>0</v>
      </c>
      <c r="W156" s="272">
        <v>0</v>
      </c>
      <c r="X156" s="272">
        <v>0</v>
      </c>
      <c r="Y156" s="272">
        <v>0</v>
      </c>
      <c r="Z156" s="272">
        <v>0</v>
      </c>
      <c r="AA156" s="272">
        <v>0</v>
      </c>
      <c r="AB156" s="272">
        <v>0</v>
      </c>
      <c r="AC156" s="272">
        <v>0</v>
      </c>
      <c r="AD156" s="272">
        <v>0</v>
      </c>
      <c r="AE156" s="272">
        <v>0</v>
      </c>
      <c r="AF156" s="272">
        <v>0</v>
      </c>
      <c r="AG156" s="170">
        <f t="shared" si="49"/>
        <v>0</v>
      </c>
      <c r="AI156" s="279">
        <f t="shared" si="47"/>
        <v>0</v>
      </c>
      <c r="AJ156" s="279">
        <f t="shared" si="47"/>
        <v>0</v>
      </c>
      <c r="AK156" s="279">
        <f t="shared" si="47"/>
        <v>0</v>
      </c>
      <c r="AL156" s="279">
        <f t="shared" si="47"/>
        <v>0</v>
      </c>
      <c r="AM156" s="279">
        <f t="shared" si="47"/>
        <v>0</v>
      </c>
      <c r="AN156" s="279">
        <f t="shared" si="47"/>
        <v>0</v>
      </c>
      <c r="AO156" s="279">
        <f t="shared" si="57"/>
        <v>0</v>
      </c>
      <c r="AP156" s="279">
        <f t="shared" si="57"/>
        <v>0</v>
      </c>
      <c r="AQ156" s="279">
        <f t="shared" si="57"/>
        <v>0</v>
      </c>
      <c r="AR156" s="279">
        <f t="shared" si="57"/>
        <v>0</v>
      </c>
      <c r="AS156" s="279">
        <f t="shared" si="57"/>
        <v>0</v>
      </c>
      <c r="AT156" s="279">
        <f t="shared" si="57"/>
        <v>0</v>
      </c>
      <c r="AU156" s="280">
        <f t="shared" si="50"/>
        <v>0</v>
      </c>
      <c r="AV156" s="280">
        <f t="shared" si="42"/>
        <v>0</v>
      </c>
      <c r="AW156" s="280">
        <f t="shared" si="42"/>
        <v>0</v>
      </c>
      <c r="AX156" s="280">
        <f t="shared" si="42"/>
        <v>0</v>
      </c>
      <c r="AY156" s="280">
        <f t="shared" si="42"/>
        <v>0</v>
      </c>
      <c r="AZ156" s="280">
        <f t="shared" si="54"/>
        <v>0</v>
      </c>
      <c r="BA156" s="280">
        <f t="shared" si="55"/>
        <v>0</v>
      </c>
      <c r="BB156" s="280">
        <f t="shared" si="56"/>
        <v>0</v>
      </c>
      <c r="BC156" s="280">
        <f t="shared" si="53"/>
        <v>0</v>
      </c>
      <c r="BD156" s="280">
        <f t="shared" si="53"/>
        <v>0</v>
      </c>
      <c r="BE156" s="280">
        <f t="shared" si="53"/>
        <v>0</v>
      </c>
      <c r="BF156" s="280">
        <f t="shared" si="53"/>
        <v>0</v>
      </c>
      <c r="BG156" s="280">
        <f t="shared" si="53"/>
        <v>0</v>
      </c>
      <c r="BH156" s="280">
        <f t="shared" si="53"/>
        <v>0</v>
      </c>
      <c r="BI156" s="280">
        <f t="shared" si="43"/>
        <v>0</v>
      </c>
      <c r="BJ156" s="280">
        <f t="shared" si="43"/>
        <v>0</v>
      </c>
      <c r="BK156" s="280">
        <f t="shared" si="43"/>
        <v>0</v>
      </c>
      <c r="BL156" s="279">
        <f t="shared" si="51"/>
        <v>0</v>
      </c>
    </row>
    <row r="157" spans="1:66" x14ac:dyDescent="0.25">
      <c r="A157" s="268" t="s">
        <v>621</v>
      </c>
      <c r="B157" s="175">
        <v>0</v>
      </c>
      <c r="C157" s="175">
        <v>0</v>
      </c>
      <c r="D157" s="272">
        <v>0</v>
      </c>
      <c r="E157" s="272">
        <v>0</v>
      </c>
      <c r="F157" s="272">
        <v>0</v>
      </c>
      <c r="G157" s="272">
        <v>0</v>
      </c>
      <c r="H157" s="272">
        <v>0</v>
      </c>
      <c r="I157" s="272">
        <v>0</v>
      </c>
      <c r="J157" s="272">
        <v>0</v>
      </c>
      <c r="K157" s="272">
        <v>0</v>
      </c>
      <c r="L157" s="272">
        <v>0</v>
      </c>
      <c r="M157" s="272">
        <v>0</v>
      </c>
      <c r="N157" s="272">
        <v>0</v>
      </c>
      <c r="O157" s="272">
        <v>0</v>
      </c>
      <c r="P157" s="272">
        <f t="shared" si="48"/>
        <v>0</v>
      </c>
      <c r="Q157" s="272">
        <v>0</v>
      </c>
      <c r="R157" s="272">
        <v>0</v>
      </c>
      <c r="S157" s="272">
        <v>0</v>
      </c>
      <c r="T157" s="272">
        <v>0</v>
      </c>
      <c r="U157" s="272">
        <v>0</v>
      </c>
      <c r="V157" s="272">
        <v>0</v>
      </c>
      <c r="W157" s="272">
        <v>0</v>
      </c>
      <c r="X157" s="272">
        <v>0</v>
      </c>
      <c r="Y157" s="272">
        <v>0</v>
      </c>
      <c r="Z157" s="272">
        <v>0</v>
      </c>
      <c r="AA157" s="272">
        <v>0</v>
      </c>
      <c r="AB157" s="272">
        <v>0</v>
      </c>
      <c r="AC157" s="272">
        <v>0</v>
      </c>
      <c r="AD157" s="272">
        <v>0</v>
      </c>
      <c r="AE157" s="272">
        <v>0</v>
      </c>
      <c r="AF157" s="272">
        <v>0</v>
      </c>
      <c r="AG157" s="170">
        <f t="shared" si="49"/>
        <v>0</v>
      </c>
      <c r="AI157" s="279">
        <f t="shared" si="47"/>
        <v>0</v>
      </c>
      <c r="AJ157" s="279">
        <f t="shared" si="47"/>
        <v>0</v>
      </c>
      <c r="AK157" s="279">
        <f t="shared" si="47"/>
        <v>0</v>
      </c>
      <c r="AL157" s="279">
        <f t="shared" si="47"/>
        <v>0</v>
      </c>
      <c r="AM157" s="279">
        <f t="shared" si="47"/>
        <v>0</v>
      </c>
      <c r="AN157" s="279">
        <f t="shared" si="47"/>
        <v>0</v>
      </c>
      <c r="AO157" s="279">
        <f t="shared" si="57"/>
        <v>0</v>
      </c>
      <c r="AP157" s="279">
        <f t="shared" si="57"/>
        <v>0</v>
      </c>
      <c r="AQ157" s="279">
        <f t="shared" si="57"/>
        <v>0</v>
      </c>
      <c r="AR157" s="279">
        <f t="shared" si="57"/>
        <v>0</v>
      </c>
      <c r="AS157" s="279">
        <f t="shared" si="57"/>
        <v>0</v>
      </c>
      <c r="AT157" s="279">
        <f t="shared" si="57"/>
        <v>0</v>
      </c>
      <c r="AU157" s="280">
        <f t="shared" si="50"/>
        <v>0</v>
      </c>
      <c r="AV157" s="280">
        <f t="shared" si="42"/>
        <v>0</v>
      </c>
      <c r="AW157" s="280">
        <f t="shared" si="42"/>
        <v>0</v>
      </c>
      <c r="AX157" s="280">
        <f t="shared" si="42"/>
        <v>0</v>
      </c>
      <c r="AY157" s="280">
        <f t="shared" si="42"/>
        <v>0</v>
      </c>
      <c r="AZ157" s="280">
        <f t="shared" si="54"/>
        <v>0</v>
      </c>
      <c r="BA157" s="280">
        <f t="shared" si="55"/>
        <v>0</v>
      </c>
      <c r="BB157" s="280">
        <f t="shared" si="56"/>
        <v>0</v>
      </c>
      <c r="BC157" s="280">
        <f t="shared" si="53"/>
        <v>0</v>
      </c>
      <c r="BD157" s="280">
        <f t="shared" si="53"/>
        <v>0</v>
      </c>
      <c r="BE157" s="280">
        <f t="shared" si="53"/>
        <v>0</v>
      </c>
      <c r="BF157" s="280">
        <f t="shared" si="53"/>
        <v>0</v>
      </c>
      <c r="BG157" s="280">
        <f t="shared" si="53"/>
        <v>0</v>
      </c>
      <c r="BH157" s="280">
        <f t="shared" si="53"/>
        <v>0</v>
      </c>
      <c r="BI157" s="280">
        <f t="shared" si="43"/>
        <v>0</v>
      </c>
      <c r="BJ157" s="280">
        <f t="shared" si="43"/>
        <v>0</v>
      </c>
      <c r="BK157" s="280">
        <f t="shared" si="43"/>
        <v>0</v>
      </c>
      <c r="BL157" s="279">
        <f t="shared" si="51"/>
        <v>0</v>
      </c>
    </row>
    <row r="158" spans="1:66" x14ac:dyDescent="0.25">
      <c r="A158" s="268" t="s">
        <v>622</v>
      </c>
      <c r="B158" s="175">
        <v>0</v>
      </c>
      <c r="C158" s="175">
        <v>0</v>
      </c>
      <c r="D158" s="272">
        <v>0</v>
      </c>
      <c r="E158" s="272">
        <v>0</v>
      </c>
      <c r="F158" s="272">
        <v>0</v>
      </c>
      <c r="G158" s="272">
        <v>0</v>
      </c>
      <c r="H158" s="272">
        <v>0</v>
      </c>
      <c r="I158" s="272">
        <v>0</v>
      </c>
      <c r="J158" s="272">
        <v>0</v>
      </c>
      <c r="K158" s="272">
        <v>0</v>
      </c>
      <c r="L158" s="272">
        <v>0</v>
      </c>
      <c r="M158" s="272">
        <v>0</v>
      </c>
      <c r="N158" s="272">
        <v>0</v>
      </c>
      <c r="O158" s="272">
        <v>0</v>
      </c>
      <c r="P158" s="272">
        <f t="shared" si="48"/>
        <v>0</v>
      </c>
      <c r="Q158" s="272">
        <v>0</v>
      </c>
      <c r="R158" s="272">
        <v>0</v>
      </c>
      <c r="S158" s="272">
        <v>0</v>
      </c>
      <c r="T158" s="272">
        <v>0</v>
      </c>
      <c r="U158" s="272">
        <v>0</v>
      </c>
      <c r="V158" s="272">
        <v>0</v>
      </c>
      <c r="W158" s="272">
        <v>0</v>
      </c>
      <c r="X158" s="272">
        <v>0</v>
      </c>
      <c r="Y158" s="272">
        <v>0</v>
      </c>
      <c r="Z158" s="272">
        <v>0</v>
      </c>
      <c r="AA158" s="272">
        <v>0</v>
      </c>
      <c r="AB158" s="272">
        <v>0</v>
      </c>
      <c r="AC158" s="272">
        <v>0</v>
      </c>
      <c r="AD158" s="272">
        <v>0</v>
      </c>
      <c r="AE158" s="272">
        <v>0</v>
      </c>
      <c r="AF158" s="272">
        <v>0</v>
      </c>
      <c r="AG158" s="170">
        <f t="shared" si="49"/>
        <v>0</v>
      </c>
      <c r="AI158" s="279">
        <f t="shared" si="47"/>
        <v>0</v>
      </c>
      <c r="AJ158" s="279">
        <f t="shared" si="47"/>
        <v>0</v>
      </c>
      <c r="AK158" s="279">
        <f t="shared" si="47"/>
        <v>0</v>
      </c>
      <c r="AL158" s="279">
        <f t="shared" si="47"/>
        <v>0</v>
      </c>
      <c r="AM158" s="279">
        <f t="shared" si="47"/>
        <v>0</v>
      </c>
      <c r="AN158" s="279">
        <f t="shared" si="47"/>
        <v>0</v>
      </c>
      <c r="AO158" s="279">
        <f t="shared" si="57"/>
        <v>0</v>
      </c>
      <c r="AP158" s="279">
        <f t="shared" si="57"/>
        <v>0</v>
      </c>
      <c r="AQ158" s="279">
        <f t="shared" si="57"/>
        <v>0</v>
      </c>
      <c r="AR158" s="279">
        <f t="shared" si="57"/>
        <v>0</v>
      </c>
      <c r="AS158" s="279">
        <f t="shared" si="57"/>
        <v>0</v>
      </c>
      <c r="AT158" s="279">
        <f t="shared" si="57"/>
        <v>0</v>
      </c>
      <c r="AU158" s="280">
        <f t="shared" si="50"/>
        <v>0</v>
      </c>
      <c r="AV158" s="280">
        <f t="shared" si="42"/>
        <v>0</v>
      </c>
      <c r="AW158" s="280">
        <f t="shared" si="42"/>
        <v>0</v>
      </c>
      <c r="AX158" s="280">
        <f t="shared" si="42"/>
        <v>0</v>
      </c>
      <c r="AY158" s="280">
        <f t="shared" si="42"/>
        <v>0</v>
      </c>
      <c r="AZ158" s="280">
        <f t="shared" si="54"/>
        <v>0</v>
      </c>
      <c r="BA158" s="280">
        <f t="shared" si="55"/>
        <v>0</v>
      </c>
      <c r="BB158" s="280">
        <f t="shared" si="56"/>
        <v>0</v>
      </c>
      <c r="BC158" s="280">
        <f t="shared" si="53"/>
        <v>0</v>
      </c>
      <c r="BD158" s="280">
        <f t="shared" si="53"/>
        <v>0</v>
      </c>
      <c r="BE158" s="280">
        <f t="shared" si="53"/>
        <v>0</v>
      </c>
      <c r="BF158" s="280">
        <f t="shared" si="53"/>
        <v>0</v>
      </c>
      <c r="BG158" s="280">
        <f t="shared" si="53"/>
        <v>0</v>
      </c>
      <c r="BH158" s="280">
        <f t="shared" si="53"/>
        <v>0</v>
      </c>
      <c r="BI158" s="280">
        <f t="shared" si="43"/>
        <v>0</v>
      </c>
      <c r="BJ158" s="280">
        <f t="shared" si="43"/>
        <v>0</v>
      </c>
      <c r="BK158" s="280">
        <f t="shared" si="43"/>
        <v>0</v>
      </c>
      <c r="BL158" s="279">
        <f t="shared" si="51"/>
        <v>0</v>
      </c>
    </row>
    <row r="159" spans="1:66" x14ac:dyDescent="0.25">
      <c r="A159" s="268" t="s">
        <v>623</v>
      </c>
      <c r="B159" s="175">
        <v>0</v>
      </c>
      <c r="C159" s="175">
        <v>0</v>
      </c>
      <c r="D159" s="272">
        <v>0</v>
      </c>
      <c r="E159" s="272">
        <v>0</v>
      </c>
      <c r="F159" s="272">
        <v>0</v>
      </c>
      <c r="G159" s="272">
        <v>0</v>
      </c>
      <c r="H159" s="272">
        <v>0</v>
      </c>
      <c r="I159" s="272">
        <v>0</v>
      </c>
      <c r="J159" s="272">
        <v>0</v>
      </c>
      <c r="K159" s="272">
        <v>0</v>
      </c>
      <c r="L159" s="272">
        <v>0</v>
      </c>
      <c r="M159" s="272">
        <v>0</v>
      </c>
      <c r="N159" s="272">
        <v>0</v>
      </c>
      <c r="O159" s="272">
        <v>0</v>
      </c>
      <c r="P159" s="272">
        <f t="shared" si="48"/>
        <v>0</v>
      </c>
      <c r="Q159" s="272">
        <v>0</v>
      </c>
      <c r="R159" s="272">
        <v>0</v>
      </c>
      <c r="S159" s="272">
        <v>0</v>
      </c>
      <c r="T159" s="272">
        <v>0</v>
      </c>
      <c r="U159" s="272">
        <v>0</v>
      </c>
      <c r="V159" s="272">
        <v>0</v>
      </c>
      <c r="W159" s="272">
        <v>0</v>
      </c>
      <c r="X159" s="272">
        <v>0</v>
      </c>
      <c r="Y159" s="272">
        <v>0</v>
      </c>
      <c r="Z159" s="272">
        <v>0</v>
      </c>
      <c r="AA159" s="272">
        <v>0</v>
      </c>
      <c r="AB159" s="272">
        <v>0</v>
      </c>
      <c r="AC159" s="272">
        <v>0</v>
      </c>
      <c r="AD159" s="272">
        <v>0</v>
      </c>
      <c r="AE159" s="272">
        <v>0</v>
      </c>
      <c r="AF159" s="272">
        <v>0</v>
      </c>
      <c r="AG159" s="170">
        <f t="shared" si="49"/>
        <v>0</v>
      </c>
      <c r="AI159" s="279">
        <f t="shared" si="47"/>
        <v>0</v>
      </c>
      <c r="AJ159" s="279">
        <f t="shared" si="47"/>
        <v>0</v>
      </c>
      <c r="AK159" s="279">
        <f t="shared" si="47"/>
        <v>0</v>
      </c>
      <c r="AL159" s="279">
        <f t="shared" si="47"/>
        <v>0</v>
      </c>
      <c r="AM159" s="279">
        <f t="shared" si="47"/>
        <v>0</v>
      </c>
      <c r="AN159" s="279">
        <f t="shared" si="47"/>
        <v>0</v>
      </c>
      <c r="AO159" s="279">
        <f t="shared" si="57"/>
        <v>0</v>
      </c>
      <c r="AP159" s="279">
        <f t="shared" si="57"/>
        <v>0</v>
      </c>
      <c r="AQ159" s="279">
        <f t="shared" si="57"/>
        <v>0</v>
      </c>
      <c r="AR159" s="279">
        <f t="shared" si="57"/>
        <v>0</v>
      </c>
      <c r="AS159" s="279">
        <f t="shared" si="57"/>
        <v>0</v>
      </c>
      <c r="AT159" s="279">
        <f t="shared" si="57"/>
        <v>0</v>
      </c>
      <c r="AU159" s="280">
        <f t="shared" si="50"/>
        <v>0</v>
      </c>
      <c r="AV159" s="280">
        <f t="shared" si="42"/>
        <v>0</v>
      </c>
      <c r="AW159" s="280">
        <f t="shared" si="42"/>
        <v>0</v>
      </c>
      <c r="AX159" s="280">
        <f t="shared" si="42"/>
        <v>0</v>
      </c>
      <c r="AY159" s="280">
        <f t="shared" si="42"/>
        <v>0</v>
      </c>
      <c r="AZ159" s="280">
        <f t="shared" si="54"/>
        <v>0</v>
      </c>
      <c r="BA159" s="280">
        <f t="shared" si="55"/>
        <v>0</v>
      </c>
      <c r="BB159" s="280">
        <f t="shared" si="56"/>
        <v>0</v>
      </c>
      <c r="BC159" s="280">
        <f t="shared" si="53"/>
        <v>0</v>
      </c>
      <c r="BD159" s="280">
        <f t="shared" si="53"/>
        <v>0</v>
      </c>
      <c r="BE159" s="280">
        <f t="shared" si="53"/>
        <v>0</v>
      </c>
      <c r="BF159" s="280">
        <f t="shared" si="53"/>
        <v>0</v>
      </c>
      <c r="BG159" s="280">
        <f t="shared" si="53"/>
        <v>0</v>
      </c>
      <c r="BH159" s="280">
        <f t="shared" si="53"/>
        <v>0</v>
      </c>
      <c r="BI159" s="280">
        <f t="shared" si="43"/>
        <v>0</v>
      </c>
      <c r="BJ159" s="280">
        <f t="shared" si="43"/>
        <v>0</v>
      </c>
      <c r="BK159" s="280">
        <f t="shared" si="43"/>
        <v>0</v>
      </c>
      <c r="BL159" s="279">
        <f t="shared" si="51"/>
        <v>0</v>
      </c>
    </row>
    <row r="160" spans="1:66" x14ac:dyDescent="0.25">
      <c r="A160" s="268" t="s">
        <v>225</v>
      </c>
      <c r="B160" s="175">
        <v>2.6800000000000001E-2</v>
      </c>
      <c r="C160" s="175">
        <v>2.52E-2</v>
      </c>
      <c r="D160" s="272">
        <v>11380919.199999999</v>
      </c>
      <c r="E160" s="272">
        <v>11380919.199999999</v>
      </c>
      <c r="F160" s="272">
        <v>11380919.199999999</v>
      </c>
      <c r="G160" s="272">
        <v>11380919.199999999</v>
      </c>
      <c r="H160" s="272">
        <v>11380919.199999999</v>
      </c>
      <c r="I160" s="272">
        <v>11380919.199999999</v>
      </c>
      <c r="J160" s="272">
        <v>11380919.199999999</v>
      </c>
      <c r="K160" s="272">
        <v>11380919.199999999</v>
      </c>
      <c r="L160" s="272">
        <v>11380919.199999999</v>
      </c>
      <c r="M160" s="272">
        <v>11380919.199999999</v>
      </c>
      <c r="N160" s="272">
        <v>11380919.199999999</v>
      </c>
      <c r="O160" s="272">
        <v>11380919.199999999</v>
      </c>
      <c r="P160" s="272">
        <f t="shared" si="48"/>
        <v>136571030.40000001</v>
      </c>
      <c r="Q160" s="272">
        <v>11380919.199999999</v>
      </c>
      <c r="R160" s="272">
        <v>5749084.7649999997</v>
      </c>
      <c r="S160" s="272">
        <v>117250.33000000007</v>
      </c>
      <c r="T160" s="272">
        <v>117250.33000000007</v>
      </c>
      <c r="U160" s="272">
        <v>117250.33000000007</v>
      </c>
      <c r="V160" s="272">
        <v>117250.33000000007</v>
      </c>
      <c r="W160" s="272">
        <v>117250.33000000007</v>
      </c>
      <c r="X160" s="272">
        <v>117250.33000000007</v>
      </c>
      <c r="Y160" s="272">
        <v>117250.33000000007</v>
      </c>
      <c r="Z160" s="272">
        <v>117250.33000000007</v>
      </c>
      <c r="AA160" s="272">
        <v>117250.33000000007</v>
      </c>
      <c r="AB160" s="272">
        <v>117250.33000000007</v>
      </c>
      <c r="AC160" s="272">
        <v>117250.33000000007</v>
      </c>
      <c r="AD160" s="272">
        <v>117250.33000000007</v>
      </c>
      <c r="AE160" s="272">
        <v>117250.33000000007</v>
      </c>
      <c r="AF160" s="272">
        <v>117250.33000000007</v>
      </c>
      <c r="AG160" s="170">
        <f t="shared" si="49"/>
        <v>1407003.9600000009</v>
      </c>
      <c r="AI160" s="279">
        <f t="shared" si="47"/>
        <v>25417.39</v>
      </c>
      <c r="AJ160" s="279">
        <f t="shared" si="47"/>
        <v>25417.39</v>
      </c>
      <c r="AK160" s="279">
        <f t="shared" si="47"/>
        <v>25417.39</v>
      </c>
      <c r="AL160" s="279">
        <f t="shared" si="47"/>
        <v>25417.39</v>
      </c>
      <c r="AM160" s="279">
        <f t="shared" si="47"/>
        <v>25417.39</v>
      </c>
      <c r="AN160" s="279">
        <f t="shared" si="47"/>
        <v>25417.39</v>
      </c>
      <c r="AO160" s="279">
        <f t="shared" si="57"/>
        <v>25417.39</v>
      </c>
      <c r="AP160" s="279">
        <f t="shared" si="57"/>
        <v>25417.39</v>
      </c>
      <c r="AQ160" s="279">
        <f t="shared" si="57"/>
        <v>25417.39</v>
      </c>
      <c r="AR160" s="279">
        <f t="shared" si="57"/>
        <v>25417.39</v>
      </c>
      <c r="AS160" s="279">
        <f t="shared" si="57"/>
        <v>25417.39</v>
      </c>
      <c r="AT160" s="279">
        <f t="shared" si="57"/>
        <v>25417.39</v>
      </c>
      <c r="AU160" s="280">
        <f t="shared" si="50"/>
        <v>305008.68000000005</v>
      </c>
      <c r="AV160" s="280">
        <f t="shared" si="42"/>
        <v>25417.39</v>
      </c>
      <c r="AW160" s="280">
        <f t="shared" si="42"/>
        <v>12839.62</v>
      </c>
      <c r="AX160" s="280">
        <f t="shared" si="42"/>
        <v>261.86</v>
      </c>
      <c r="AY160" s="280">
        <f t="shared" si="42"/>
        <v>261.86</v>
      </c>
      <c r="AZ160" s="280">
        <f t="shared" si="54"/>
        <v>246.23</v>
      </c>
      <c r="BA160" s="280">
        <f t="shared" si="55"/>
        <v>246.23</v>
      </c>
      <c r="BB160" s="280">
        <f t="shared" si="56"/>
        <v>246.23</v>
      </c>
      <c r="BC160" s="280">
        <f t="shared" si="53"/>
        <v>246.23</v>
      </c>
      <c r="BD160" s="280">
        <f t="shared" si="53"/>
        <v>246.23</v>
      </c>
      <c r="BE160" s="280">
        <f t="shared" si="53"/>
        <v>246.23</v>
      </c>
      <c r="BF160" s="280">
        <f t="shared" si="53"/>
        <v>246.23</v>
      </c>
      <c r="BG160" s="280">
        <f t="shared" si="53"/>
        <v>246.23</v>
      </c>
      <c r="BH160" s="280">
        <f t="shared" si="53"/>
        <v>246.23</v>
      </c>
      <c r="BI160" s="280">
        <f t="shared" si="43"/>
        <v>246.23</v>
      </c>
      <c r="BJ160" s="280">
        <f t="shared" si="43"/>
        <v>246.23</v>
      </c>
      <c r="BK160" s="280">
        <f t="shared" si="43"/>
        <v>246.23</v>
      </c>
      <c r="BL160" s="279">
        <f t="shared" si="51"/>
        <v>2954.7599999999998</v>
      </c>
    </row>
    <row r="161" spans="1:64" x14ac:dyDescent="0.25">
      <c r="A161" s="268" t="s">
        <v>226</v>
      </c>
      <c r="B161" s="175">
        <v>1.7299999999999999E-2</v>
      </c>
      <c r="C161" s="175">
        <v>1.6199999999999999E-2</v>
      </c>
      <c r="D161" s="272">
        <v>13703060.560000001</v>
      </c>
      <c r="E161" s="272">
        <v>13703067.720000001</v>
      </c>
      <c r="F161" s="272">
        <v>13703074.880000001</v>
      </c>
      <c r="G161" s="272">
        <v>13703074.880000001</v>
      </c>
      <c r="H161" s="272">
        <v>13703074.880000001</v>
      </c>
      <c r="I161" s="272">
        <v>13782580.710000001</v>
      </c>
      <c r="J161" s="272">
        <v>13862086.530000001</v>
      </c>
      <c r="K161" s="272">
        <v>13862086.530000001</v>
      </c>
      <c r="L161" s="272">
        <v>13862086.530000001</v>
      </c>
      <c r="M161" s="272">
        <v>13862086.530000001</v>
      </c>
      <c r="N161" s="272">
        <v>13862086.530000001</v>
      </c>
      <c r="O161" s="272">
        <v>13862086.530000001</v>
      </c>
      <c r="P161" s="272">
        <f t="shared" si="48"/>
        <v>165470452.81</v>
      </c>
      <c r="Q161" s="272">
        <v>13862086.530000001</v>
      </c>
      <c r="R161" s="272">
        <v>7127934.3400000008</v>
      </c>
      <c r="S161" s="272">
        <v>393782.15000000037</v>
      </c>
      <c r="T161" s="272">
        <v>393782.15000000037</v>
      </c>
      <c r="U161" s="272">
        <v>393782.15000000037</v>
      </c>
      <c r="V161" s="272">
        <v>393782.15000000037</v>
      </c>
      <c r="W161" s="272">
        <v>393782.15000000037</v>
      </c>
      <c r="X161" s="272">
        <v>393782.15000000037</v>
      </c>
      <c r="Y161" s="272">
        <v>393782.15000000037</v>
      </c>
      <c r="Z161" s="272">
        <v>393782.15000000037</v>
      </c>
      <c r="AA161" s="272">
        <v>393782.15000000037</v>
      </c>
      <c r="AB161" s="272">
        <v>393782.15000000037</v>
      </c>
      <c r="AC161" s="272">
        <v>393782.15000000037</v>
      </c>
      <c r="AD161" s="272">
        <v>393782.15000000037</v>
      </c>
      <c r="AE161" s="272">
        <v>393782.15000000037</v>
      </c>
      <c r="AF161" s="272">
        <v>393782.15000000037</v>
      </c>
      <c r="AG161" s="170">
        <f t="shared" si="49"/>
        <v>4725385.8000000045</v>
      </c>
      <c r="AI161" s="279">
        <f t="shared" si="47"/>
        <v>19755.25</v>
      </c>
      <c r="AJ161" s="279">
        <f t="shared" si="47"/>
        <v>19755.259999999998</v>
      </c>
      <c r="AK161" s="279">
        <f t="shared" si="47"/>
        <v>19755.27</v>
      </c>
      <c r="AL161" s="279">
        <f t="shared" si="47"/>
        <v>19755.27</v>
      </c>
      <c r="AM161" s="279">
        <f t="shared" si="47"/>
        <v>19755.27</v>
      </c>
      <c r="AN161" s="279">
        <f t="shared" si="47"/>
        <v>19869.89</v>
      </c>
      <c r="AO161" s="279">
        <f t="shared" si="57"/>
        <v>19984.509999999998</v>
      </c>
      <c r="AP161" s="279">
        <f t="shared" si="57"/>
        <v>19984.509999999998</v>
      </c>
      <c r="AQ161" s="279">
        <f t="shared" si="57"/>
        <v>19984.509999999998</v>
      </c>
      <c r="AR161" s="279">
        <f t="shared" si="57"/>
        <v>19984.509999999998</v>
      </c>
      <c r="AS161" s="279">
        <f t="shared" si="57"/>
        <v>19984.509999999998</v>
      </c>
      <c r="AT161" s="279">
        <f t="shared" si="57"/>
        <v>19984.509999999998</v>
      </c>
      <c r="AU161" s="280">
        <f t="shared" si="50"/>
        <v>238553.27000000005</v>
      </c>
      <c r="AV161" s="280">
        <f t="shared" si="42"/>
        <v>19984.509999999998</v>
      </c>
      <c r="AW161" s="280">
        <f t="shared" si="42"/>
        <v>10276.11</v>
      </c>
      <c r="AX161" s="280">
        <f t="shared" si="42"/>
        <v>567.70000000000005</v>
      </c>
      <c r="AY161" s="280">
        <f t="shared" si="42"/>
        <v>567.70000000000005</v>
      </c>
      <c r="AZ161" s="280">
        <f t="shared" si="54"/>
        <v>531.61</v>
      </c>
      <c r="BA161" s="280">
        <f t="shared" si="55"/>
        <v>531.61</v>
      </c>
      <c r="BB161" s="280">
        <f t="shared" si="56"/>
        <v>531.61</v>
      </c>
      <c r="BC161" s="280">
        <f t="shared" si="53"/>
        <v>531.61</v>
      </c>
      <c r="BD161" s="280">
        <f t="shared" si="53"/>
        <v>531.61</v>
      </c>
      <c r="BE161" s="280">
        <f t="shared" si="53"/>
        <v>531.61</v>
      </c>
      <c r="BF161" s="280">
        <f t="shared" si="53"/>
        <v>531.61</v>
      </c>
      <c r="BG161" s="280">
        <f t="shared" si="53"/>
        <v>531.61</v>
      </c>
      <c r="BH161" s="280">
        <f t="shared" si="53"/>
        <v>531.61</v>
      </c>
      <c r="BI161" s="280">
        <f t="shared" si="43"/>
        <v>531.61</v>
      </c>
      <c r="BJ161" s="280">
        <f t="shared" si="43"/>
        <v>531.61</v>
      </c>
      <c r="BK161" s="280">
        <f t="shared" si="43"/>
        <v>531.61</v>
      </c>
      <c r="BL161" s="279">
        <f t="shared" si="51"/>
        <v>6379.3199999999988</v>
      </c>
    </row>
    <row r="162" spans="1:64" x14ac:dyDescent="0.25">
      <c r="A162" s="268" t="s">
        <v>227</v>
      </c>
      <c r="B162" s="175">
        <v>1.7299999999999999E-2</v>
      </c>
      <c r="C162" s="294">
        <v>4.99E-2</v>
      </c>
      <c r="D162" s="272">
        <v>45797966.32</v>
      </c>
      <c r="E162" s="272">
        <v>45798011.82</v>
      </c>
      <c r="F162" s="272">
        <v>45797340.479999997</v>
      </c>
      <c r="G162" s="272">
        <v>45797340.479999997</v>
      </c>
      <c r="H162" s="272">
        <v>45797340.479999997</v>
      </c>
      <c r="I162" s="272">
        <v>45819219.469999999</v>
      </c>
      <c r="J162" s="272">
        <v>45841098.449999996</v>
      </c>
      <c r="K162" s="272">
        <v>45841098.449999996</v>
      </c>
      <c r="L162" s="272">
        <v>45841098.449999996</v>
      </c>
      <c r="M162" s="272">
        <v>45841098.449999996</v>
      </c>
      <c r="N162" s="272">
        <v>45841098.449999996</v>
      </c>
      <c r="O162" s="272">
        <v>45841098.449999996</v>
      </c>
      <c r="P162" s="272">
        <f t="shared" si="48"/>
        <v>549853809.74999988</v>
      </c>
      <c r="Q162" s="272">
        <v>45841098.449999996</v>
      </c>
      <c r="R162" s="272">
        <v>45841098.449999996</v>
      </c>
      <c r="S162" s="272">
        <v>45841098.449999996</v>
      </c>
      <c r="T162" s="272">
        <v>45841098.449999996</v>
      </c>
      <c r="U162" s="272">
        <v>45841098.449999996</v>
      </c>
      <c r="V162" s="272">
        <v>45841098.449999996</v>
      </c>
      <c r="W162" s="272">
        <v>45841098.449999996</v>
      </c>
      <c r="X162" s="272">
        <v>45841098.449999996</v>
      </c>
      <c r="Y162" s="272">
        <v>45841098.449999996</v>
      </c>
      <c r="Z162" s="272">
        <v>45841098.449999996</v>
      </c>
      <c r="AA162" s="272">
        <v>45841098.449999996</v>
      </c>
      <c r="AB162" s="272">
        <v>49190943.499999993</v>
      </c>
      <c r="AC162" s="272">
        <v>52540788.549999997</v>
      </c>
      <c r="AD162" s="272">
        <v>52540788.549999997</v>
      </c>
      <c r="AE162" s="272">
        <v>52540788.549999997</v>
      </c>
      <c r="AF162" s="272">
        <v>52540788.549999997</v>
      </c>
      <c r="AG162" s="170">
        <f t="shared" si="49"/>
        <v>580241786.85000002</v>
      </c>
      <c r="AI162" s="279">
        <f t="shared" si="47"/>
        <v>66025.399999999994</v>
      </c>
      <c r="AJ162" s="279">
        <f t="shared" si="47"/>
        <v>66025.47</v>
      </c>
      <c r="AK162" s="279">
        <f t="shared" si="47"/>
        <v>66024.5</v>
      </c>
      <c r="AL162" s="279">
        <f t="shared" si="47"/>
        <v>66024.5</v>
      </c>
      <c r="AM162" s="279">
        <f t="shared" si="47"/>
        <v>66024.5</v>
      </c>
      <c r="AN162" s="279">
        <f t="shared" si="47"/>
        <v>66056.039999999994</v>
      </c>
      <c r="AO162" s="279">
        <f t="shared" si="57"/>
        <v>66087.58</v>
      </c>
      <c r="AP162" s="279">
        <f t="shared" si="57"/>
        <v>66087.58</v>
      </c>
      <c r="AQ162" s="279">
        <f t="shared" si="57"/>
        <v>66087.58</v>
      </c>
      <c r="AR162" s="279">
        <f t="shared" si="57"/>
        <v>66087.58</v>
      </c>
      <c r="AS162" s="279">
        <f t="shared" si="57"/>
        <v>66087.58</v>
      </c>
      <c r="AT162" s="279">
        <f t="shared" si="57"/>
        <v>66087.58</v>
      </c>
      <c r="AU162" s="280">
        <f t="shared" si="50"/>
        <v>792705.88999999978</v>
      </c>
      <c r="AV162" s="280">
        <f t="shared" si="42"/>
        <v>66087.58</v>
      </c>
      <c r="AW162" s="280">
        <f t="shared" si="42"/>
        <v>66087.58</v>
      </c>
      <c r="AX162" s="280">
        <f t="shared" si="42"/>
        <v>66087.58</v>
      </c>
      <c r="AY162" s="280">
        <f t="shared" si="42"/>
        <v>66087.58</v>
      </c>
      <c r="AZ162" s="280">
        <f t="shared" si="54"/>
        <v>190622.57</v>
      </c>
      <c r="BA162" s="280">
        <f t="shared" si="55"/>
        <v>190622.57</v>
      </c>
      <c r="BB162" s="280">
        <f t="shared" si="56"/>
        <v>190622.57</v>
      </c>
      <c r="BC162" s="280">
        <f t="shared" si="53"/>
        <v>190622.57</v>
      </c>
      <c r="BD162" s="280">
        <f t="shared" si="53"/>
        <v>190622.57</v>
      </c>
      <c r="BE162" s="280">
        <f t="shared" si="53"/>
        <v>190622.57</v>
      </c>
      <c r="BF162" s="280">
        <f t="shared" si="53"/>
        <v>190622.57</v>
      </c>
      <c r="BG162" s="280">
        <f t="shared" si="53"/>
        <v>204552.34</v>
      </c>
      <c r="BH162" s="280">
        <f t="shared" si="53"/>
        <v>218482.11</v>
      </c>
      <c r="BI162" s="280">
        <f t="shared" si="43"/>
        <v>218482.11</v>
      </c>
      <c r="BJ162" s="280">
        <f t="shared" si="43"/>
        <v>218482.11</v>
      </c>
      <c r="BK162" s="280">
        <f t="shared" si="43"/>
        <v>218482.11</v>
      </c>
      <c r="BL162" s="279">
        <f t="shared" si="51"/>
        <v>2412838.77</v>
      </c>
    </row>
    <row r="163" spans="1:64" x14ac:dyDescent="0.25">
      <c r="A163" s="268" t="s">
        <v>228</v>
      </c>
      <c r="B163" s="175">
        <v>2.6000000000000002E-2</v>
      </c>
      <c r="C163" s="294">
        <v>2.53E-2</v>
      </c>
      <c r="D163" s="272">
        <v>40327999.450000003</v>
      </c>
      <c r="E163" s="272">
        <v>40328257.469999999</v>
      </c>
      <c r="F163" s="272">
        <v>40328257.469999999</v>
      </c>
      <c r="G163" s="272">
        <v>40328257.469999999</v>
      </c>
      <c r="H163" s="272">
        <v>40909722.109999999</v>
      </c>
      <c r="I163" s="272">
        <v>41491196.659999996</v>
      </c>
      <c r="J163" s="272">
        <v>41491206.57</v>
      </c>
      <c r="K163" s="272">
        <v>41630138.68</v>
      </c>
      <c r="L163" s="272">
        <v>41769070.789999999</v>
      </c>
      <c r="M163" s="272">
        <v>41770588.335000001</v>
      </c>
      <c r="N163" s="272">
        <v>41772105.880000003</v>
      </c>
      <c r="O163" s="272">
        <v>41772105.880000003</v>
      </c>
      <c r="P163" s="272">
        <f t="shared" si="48"/>
        <v>493918906.76500005</v>
      </c>
      <c r="Q163" s="272">
        <v>41772105.880000003</v>
      </c>
      <c r="R163" s="272">
        <v>41772105.880000003</v>
      </c>
      <c r="S163" s="272">
        <v>41772105.880000003</v>
      </c>
      <c r="T163" s="272">
        <v>42030961.700000003</v>
      </c>
      <c r="U163" s="272">
        <v>42289817.520000003</v>
      </c>
      <c r="V163" s="272">
        <v>42289817.520000003</v>
      </c>
      <c r="W163" s="272">
        <v>42325673.665000007</v>
      </c>
      <c r="X163" s="272">
        <v>42361529.810000002</v>
      </c>
      <c r="Y163" s="272">
        <v>42361529.810000002</v>
      </c>
      <c r="Z163" s="272">
        <v>42361529.810000002</v>
      </c>
      <c r="AA163" s="272">
        <v>42361529.810000002</v>
      </c>
      <c r="AB163" s="272">
        <v>42361529.810000002</v>
      </c>
      <c r="AC163" s="272">
        <v>42361529.810000002</v>
      </c>
      <c r="AD163" s="272">
        <v>42361529.810000002</v>
      </c>
      <c r="AE163" s="272">
        <v>42361529.810000002</v>
      </c>
      <c r="AF163" s="272">
        <v>42361529.810000002</v>
      </c>
      <c r="AG163" s="170">
        <f t="shared" si="49"/>
        <v>508159076.99500006</v>
      </c>
      <c r="AI163" s="279">
        <f t="shared" si="47"/>
        <v>87377.33</v>
      </c>
      <c r="AJ163" s="279">
        <f t="shared" si="47"/>
        <v>87377.89</v>
      </c>
      <c r="AK163" s="279">
        <f t="shared" si="47"/>
        <v>87377.89</v>
      </c>
      <c r="AL163" s="279">
        <f t="shared" si="47"/>
        <v>87377.89</v>
      </c>
      <c r="AM163" s="279">
        <f t="shared" si="47"/>
        <v>88637.73</v>
      </c>
      <c r="AN163" s="279">
        <f t="shared" si="47"/>
        <v>89897.59</v>
      </c>
      <c r="AO163" s="279">
        <f t="shared" si="57"/>
        <v>89897.61</v>
      </c>
      <c r="AP163" s="279">
        <f t="shared" si="57"/>
        <v>90198.63</v>
      </c>
      <c r="AQ163" s="279">
        <f t="shared" si="57"/>
        <v>90499.65</v>
      </c>
      <c r="AR163" s="279">
        <f t="shared" si="57"/>
        <v>90502.94</v>
      </c>
      <c r="AS163" s="279">
        <f t="shared" si="57"/>
        <v>90506.23</v>
      </c>
      <c r="AT163" s="279">
        <f t="shared" si="57"/>
        <v>90506.23</v>
      </c>
      <c r="AU163" s="280">
        <f t="shared" si="50"/>
        <v>1070157.6099999999</v>
      </c>
      <c r="AV163" s="280">
        <f t="shared" si="42"/>
        <v>90506.23</v>
      </c>
      <c r="AW163" s="280">
        <f t="shared" si="42"/>
        <v>90506.23</v>
      </c>
      <c r="AX163" s="280">
        <f t="shared" si="42"/>
        <v>90506.23</v>
      </c>
      <c r="AY163" s="280">
        <f t="shared" si="42"/>
        <v>91067.08</v>
      </c>
      <c r="AZ163" s="280">
        <f t="shared" si="54"/>
        <v>89161.03</v>
      </c>
      <c r="BA163" s="280">
        <f t="shared" si="55"/>
        <v>89161.03</v>
      </c>
      <c r="BB163" s="280">
        <f t="shared" si="56"/>
        <v>89236.63</v>
      </c>
      <c r="BC163" s="280">
        <f t="shared" si="53"/>
        <v>89312.23</v>
      </c>
      <c r="BD163" s="280">
        <f t="shared" si="53"/>
        <v>89312.23</v>
      </c>
      <c r="BE163" s="280">
        <f t="shared" si="53"/>
        <v>89312.23</v>
      </c>
      <c r="BF163" s="280">
        <f t="shared" si="53"/>
        <v>89312.23</v>
      </c>
      <c r="BG163" s="280">
        <f t="shared" si="53"/>
        <v>89312.23</v>
      </c>
      <c r="BH163" s="280">
        <f t="shared" si="53"/>
        <v>89312.23</v>
      </c>
      <c r="BI163" s="280">
        <f t="shared" si="43"/>
        <v>89312.23</v>
      </c>
      <c r="BJ163" s="280">
        <f t="shared" si="43"/>
        <v>89312.23</v>
      </c>
      <c r="BK163" s="280">
        <f t="shared" si="43"/>
        <v>89312.23</v>
      </c>
      <c r="BL163" s="279">
        <f t="shared" si="51"/>
        <v>1071368.76</v>
      </c>
    </row>
    <row r="164" spans="1:64" x14ac:dyDescent="0.25">
      <c r="A164" s="268" t="s">
        <v>229</v>
      </c>
      <c r="B164" s="175">
        <v>2.1099999999999997E-2</v>
      </c>
      <c r="C164" s="294">
        <v>1.72E-2</v>
      </c>
      <c r="D164" s="272">
        <v>33061029.690000001</v>
      </c>
      <c r="E164" s="272">
        <v>33065083.620000001</v>
      </c>
      <c r="F164" s="272">
        <v>33065083.620000001</v>
      </c>
      <c r="G164" s="272">
        <v>33065083.620000001</v>
      </c>
      <c r="H164" s="272">
        <v>33065083.620000001</v>
      </c>
      <c r="I164" s="272">
        <v>33044559.510000002</v>
      </c>
      <c r="J164" s="272">
        <v>33346676.755000003</v>
      </c>
      <c r="K164" s="272">
        <v>33697343.170000002</v>
      </c>
      <c r="L164" s="272">
        <v>33726705.744999997</v>
      </c>
      <c r="M164" s="272">
        <v>33764716.914999999</v>
      </c>
      <c r="N164" s="272">
        <v>33801390.57</v>
      </c>
      <c r="O164" s="272">
        <v>33801390.57</v>
      </c>
      <c r="P164" s="272">
        <f t="shared" si="48"/>
        <v>400504147.40500003</v>
      </c>
      <c r="Q164" s="272">
        <v>33801390.57</v>
      </c>
      <c r="R164" s="272">
        <v>33801390.57</v>
      </c>
      <c r="S164" s="272">
        <v>33801390.57</v>
      </c>
      <c r="T164" s="272">
        <v>33801390.57</v>
      </c>
      <c r="U164" s="272">
        <v>33801390.57</v>
      </c>
      <c r="V164" s="272">
        <v>33801390.57</v>
      </c>
      <c r="W164" s="272">
        <v>33837246.715000004</v>
      </c>
      <c r="X164" s="272">
        <v>33873102.859999999</v>
      </c>
      <c r="Y164" s="272">
        <v>33873102.859999999</v>
      </c>
      <c r="Z164" s="272">
        <v>33873102.859999999</v>
      </c>
      <c r="AA164" s="272">
        <v>34948973.905000001</v>
      </c>
      <c r="AB164" s="272">
        <v>36024844.950000003</v>
      </c>
      <c r="AC164" s="272">
        <v>36024844.950000003</v>
      </c>
      <c r="AD164" s="272">
        <v>36024844.950000003</v>
      </c>
      <c r="AE164" s="272">
        <v>36024844.950000003</v>
      </c>
      <c r="AF164" s="272">
        <v>36024844.950000003</v>
      </c>
      <c r="AG164" s="170">
        <f t="shared" si="49"/>
        <v>418132535.08999997</v>
      </c>
      <c r="AI164" s="279">
        <f t="shared" si="47"/>
        <v>58132.31</v>
      </c>
      <c r="AJ164" s="279">
        <f t="shared" si="47"/>
        <v>58139.44</v>
      </c>
      <c r="AK164" s="279">
        <f t="shared" si="47"/>
        <v>58139.44</v>
      </c>
      <c r="AL164" s="279">
        <f t="shared" si="47"/>
        <v>58139.44</v>
      </c>
      <c r="AM164" s="279">
        <f t="shared" si="47"/>
        <v>58139.44</v>
      </c>
      <c r="AN164" s="279">
        <f t="shared" si="47"/>
        <v>58103.35</v>
      </c>
      <c r="AO164" s="279">
        <f t="shared" si="57"/>
        <v>58634.57</v>
      </c>
      <c r="AP164" s="279">
        <f t="shared" si="57"/>
        <v>59251.16</v>
      </c>
      <c r="AQ164" s="279">
        <f t="shared" si="57"/>
        <v>59302.79</v>
      </c>
      <c r="AR164" s="279">
        <f t="shared" si="57"/>
        <v>59369.63</v>
      </c>
      <c r="AS164" s="279">
        <f t="shared" si="57"/>
        <v>59434.11</v>
      </c>
      <c r="AT164" s="279">
        <f t="shared" si="57"/>
        <v>59434.11</v>
      </c>
      <c r="AU164" s="280">
        <f t="shared" si="50"/>
        <v>704219.79</v>
      </c>
      <c r="AV164" s="280">
        <f t="shared" si="42"/>
        <v>59434.11</v>
      </c>
      <c r="AW164" s="280">
        <f t="shared" si="42"/>
        <v>59434.11</v>
      </c>
      <c r="AX164" s="280">
        <f t="shared" si="42"/>
        <v>59434.11</v>
      </c>
      <c r="AY164" s="280">
        <f t="shared" si="42"/>
        <v>59434.11</v>
      </c>
      <c r="AZ164" s="280">
        <f t="shared" si="54"/>
        <v>48448.66</v>
      </c>
      <c r="BA164" s="280">
        <f t="shared" si="55"/>
        <v>48448.66</v>
      </c>
      <c r="BB164" s="280">
        <f t="shared" si="56"/>
        <v>48500.05</v>
      </c>
      <c r="BC164" s="280">
        <f t="shared" si="53"/>
        <v>48551.45</v>
      </c>
      <c r="BD164" s="280">
        <f t="shared" si="53"/>
        <v>48551.45</v>
      </c>
      <c r="BE164" s="280">
        <f t="shared" si="53"/>
        <v>48551.45</v>
      </c>
      <c r="BF164" s="280">
        <f t="shared" si="53"/>
        <v>50093.53</v>
      </c>
      <c r="BG164" s="280">
        <f t="shared" si="53"/>
        <v>51635.61</v>
      </c>
      <c r="BH164" s="280">
        <f t="shared" si="53"/>
        <v>51635.61</v>
      </c>
      <c r="BI164" s="280">
        <f t="shared" si="43"/>
        <v>51635.61</v>
      </c>
      <c r="BJ164" s="280">
        <f t="shared" si="43"/>
        <v>51635.61</v>
      </c>
      <c r="BK164" s="280">
        <f t="shared" si="43"/>
        <v>51635.61</v>
      </c>
      <c r="BL164" s="279">
        <f t="shared" si="51"/>
        <v>599323.29999999993</v>
      </c>
    </row>
    <row r="165" spans="1:64" x14ac:dyDescent="0.25">
      <c r="A165" s="268" t="s">
        <v>230</v>
      </c>
      <c r="B165" s="175">
        <v>1.9699999999999999E-2</v>
      </c>
      <c r="C165" s="294">
        <v>1.41E-2</v>
      </c>
      <c r="D165" s="272">
        <v>43859372.170000002</v>
      </c>
      <c r="E165" s="272">
        <v>43859372.170000002</v>
      </c>
      <c r="F165" s="272">
        <v>43859372.170000002</v>
      </c>
      <c r="G165" s="272">
        <v>43859372.170000002</v>
      </c>
      <c r="H165" s="272">
        <v>43859372.170000002</v>
      </c>
      <c r="I165" s="272">
        <v>43859372.170000002</v>
      </c>
      <c r="J165" s="272">
        <v>43859372.170000002</v>
      </c>
      <c r="K165" s="272">
        <v>43859372.170000002</v>
      </c>
      <c r="L165" s="272">
        <v>43859372.170000002</v>
      </c>
      <c r="M165" s="272">
        <v>43859372.170000002</v>
      </c>
      <c r="N165" s="272">
        <v>48208522.195</v>
      </c>
      <c r="O165" s="272">
        <v>53375262.440000005</v>
      </c>
      <c r="P165" s="272">
        <f t="shared" si="48"/>
        <v>540177506.33500016</v>
      </c>
      <c r="Q165" s="272">
        <v>54192852.660000004</v>
      </c>
      <c r="R165" s="272">
        <v>54192852.660000004</v>
      </c>
      <c r="S165" s="272">
        <v>54192852.660000004</v>
      </c>
      <c r="T165" s="272">
        <v>54192852.660000004</v>
      </c>
      <c r="U165" s="272">
        <v>54192852.660000004</v>
      </c>
      <c r="V165" s="272">
        <v>54720709.355000004</v>
      </c>
      <c r="W165" s="272">
        <v>55248566.050000004</v>
      </c>
      <c r="X165" s="272">
        <v>55248566.050000004</v>
      </c>
      <c r="Y165" s="272">
        <v>55248566.050000004</v>
      </c>
      <c r="Z165" s="272">
        <v>55248566.050000004</v>
      </c>
      <c r="AA165" s="272">
        <v>55248566.050000004</v>
      </c>
      <c r="AB165" s="272">
        <v>55248566.050000004</v>
      </c>
      <c r="AC165" s="272">
        <v>55248566.050000004</v>
      </c>
      <c r="AD165" s="272">
        <v>55248566.050000004</v>
      </c>
      <c r="AE165" s="272">
        <v>55248566.050000004</v>
      </c>
      <c r="AF165" s="272">
        <v>55248566.050000004</v>
      </c>
      <c r="AG165" s="170">
        <f t="shared" si="49"/>
        <v>661399222.51499999</v>
      </c>
      <c r="AI165" s="279">
        <f t="shared" si="47"/>
        <v>72002.47</v>
      </c>
      <c r="AJ165" s="279">
        <f t="shared" si="47"/>
        <v>72002.47</v>
      </c>
      <c r="AK165" s="279">
        <f t="shared" si="47"/>
        <v>72002.47</v>
      </c>
      <c r="AL165" s="279">
        <f t="shared" si="47"/>
        <v>72002.47</v>
      </c>
      <c r="AM165" s="279">
        <f t="shared" si="47"/>
        <v>72002.47</v>
      </c>
      <c r="AN165" s="279">
        <f t="shared" si="47"/>
        <v>72002.47</v>
      </c>
      <c r="AO165" s="279">
        <f t="shared" si="57"/>
        <v>72002.47</v>
      </c>
      <c r="AP165" s="279">
        <f t="shared" si="57"/>
        <v>72002.47</v>
      </c>
      <c r="AQ165" s="279">
        <f t="shared" si="57"/>
        <v>72002.47</v>
      </c>
      <c r="AR165" s="279">
        <f t="shared" si="57"/>
        <v>72002.47</v>
      </c>
      <c r="AS165" s="279">
        <f t="shared" si="57"/>
        <v>79142.320000000007</v>
      </c>
      <c r="AT165" s="279">
        <f t="shared" si="57"/>
        <v>87624.39</v>
      </c>
      <c r="AU165" s="280">
        <f t="shared" si="50"/>
        <v>886791.4099999998</v>
      </c>
      <c r="AV165" s="280">
        <f t="shared" si="42"/>
        <v>88966.6</v>
      </c>
      <c r="AW165" s="280">
        <f t="shared" si="42"/>
        <v>88966.6</v>
      </c>
      <c r="AX165" s="280">
        <f t="shared" si="42"/>
        <v>88966.6</v>
      </c>
      <c r="AY165" s="280">
        <f t="shared" si="42"/>
        <v>88966.6</v>
      </c>
      <c r="AZ165" s="280">
        <f t="shared" si="54"/>
        <v>63676.6</v>
      </c>
      <c r="BA165" s="280">
        <f t="shared" si="55"/>
        <v>64296.83</v>
      </c>
      <c r="BB165" s="280">
        <f t="shared" si="56"/>
        <v>64917.07</v>
      </c>
      <c r="BC165" s="280">
        <f t="shared" si="53"/>
        <v>64917.07</v>
      </c>
      <c r="BD165" s="280">
        <f t="shared" si="53"/>
        <v>64917.07</v>
      </c>
      <c r="BE165" s="280">
        <f t="shared" si="53"/>
        <v>64917.07</v>
      </c>
      <c r="BF165" s="280">
        <f t="shared" si="53"/>
        <v>64917.07</v>
      </c>
      <c r="BG165" s="280">
        <f t="shared" si="53"/>
        <v>64917.07</v>
      </c>
      <c r="BH165" s="280">
        <f t="shared" si="53"/>
        <v>64917.07</v>
      </c>
      <c r="BI165" s="280">
        <f t="shared" si="43"/>
        <v>64917.07</v>
      </c>
      <c r="BJ165" s="280">
        <f t="shared" si="43"/>
        <v>64917.07</v>
      </c>
      <c r="BK165" s="280">
        <f t="shared" si="43"/>
        <v>64917.07</v>
      </c>
      <c r="BL165" s="279">
        <f t="shared" si="51"/>
        <v>777144.12999999989</v>
      </c>
    </row>
    <row r="166" spans="1:64" x14ac:dyDescent="0.25">
      <c r="A166" s="268" t="s">
        <v>231</v>
      </c>
      <c r="B166" s="175">
        <v>2.3900000000000001E-2</v>
      </c>
      <c r="C166" s="294">
        <v>1.66E-2</v>
      </c>
      <c r="D166" s="272">
        <v>59231769.810000002</v>
      </c>
      <c r="E166" s="272">
        <v>59232002.890000001</v>
      </c>
      <c r="F166" s="272">
        <v>59232002.890000001</v>
      </c>
      <c r="G166" s="272">
        <v>59232002.890000001</v>
      </c>
      <c r="H166" s="272">
        <v>59232002.890000001</v>
      </c>
      <c r="I166" s="272">
        <v>59107715.049999997</v>
      </c>
      <c r="J166" s="272">
        <v>59000307.704999998</v>
      </c>
      <c r="K166" s="272">
        <v>59057349.169999994</v>
      </c>
      <c r="L166" s="272">
        <v>59097510.129999995</v>
      </c>
      <c r="M166" s="272">
        <v>59097510.129999995</v>
      </c>
      <c r="N166" s="272">
        <v>59097510.129999995</v>
      </c>
      <c r="O166" s="272">
        <v>59097510.129999995</v>
      </c>
      <c r="P166" s="272">
        <f t="shared" si="48"/>
        <v>709715193.81500006</v>
      </c>
      <c r="Q166" s="272">
        <v>59097510.129999995</v>
      </c>
      <c r="R166" s="272">
        <v>59097510.129999995</v>
      </c>
      <c r="S166" s="272">
        <v>59097510.129999995</v>
      </c>
      <c r="T166" s="272">
        <v>59097510.129999995</v>
      </c>
      <c r="U166" s="272">
        <v>59097510.129999995</v>
      </c>
      <c r="V166" s="272">
        <v>59097510.129999995</v>
      </c>
      <c r="W166" s="272">
        <v>59114113.984999992</v>
      </c>
      <c r="X166" s="272">
        <v>59130717.839999996</v>
      </c>
      <c r="Y166" s="272">
        <v>59130717.839999996</v>
      </c>
      <c r="Z166" s="272">
        <v>59130717.839999996</v>
      </c>
      <c r="AA166" s="272">
        <v>59130717.839999996</v>
      </c>
      <c r="AB166" s="272">
        <v>59130717.839999996</v>
      </c>
      <c r="AC166" s="272">
        <v>59130717.839999996</v>
      </c>
      <c r="AD166" s="272">
        <v>59130717.839999996</v>
      </c>
      <c r="AE166" s="272">
        <v>59130717.839999996</v>
      </c>
      <c r="AF166" s="272">
        <v>55565707.649999999</v>
      </c>
      <c r="AG166" s="170">
        <f t="shared" si="49"/>
        <v>705920584.61499989</v>
      </c>
      <c r="AI166" s="279">
        <f t="shared" si="47"/>
        <v>117969.94</v>
      </c>
      <c r="AJ166" s="279">
        <f t="shared" si="47"/>
        <v>117970.41</v>
      </c>
      <c r="AK166" s="279">
        <f t="shared" si="47"/>
        <v>117970.41</v>
      </c>
      <c r="AL166" s="279">
        <f t="shared" si="47"/>
        <v>117970.41</v>
      </c>
      <c r="AM166" s="279">
        <f t="shared" si="47"/>
        <v>117970.41</v>
      </c>
      <c r="AN166" s="279">
        <f t="shared" si="47"/>
        <v>117722.87</v>
      </c>
      <c r="AO166" s="279">
        <f t="shared" si="57"/>
        <v>117508.95</v>
      </c>
      <c r="AP166" s="279">
        <f t="shared" si="57"/>
        <v>117622.55</v>
      </c>
      <c r="AQ166" s="279">
        <f t="shared" si="57"/>
        <v>117702.54</v>
      </c>
      <c r="AR166" s="279">
        <f t="shared" si="57"/>
        <v>117702.54</v>
      </c>
      <c r="AS166" s="279">
        <f t="shared" si="57"/>
        <v>117702.54</v>
      </c>
      <c r="AT166" s="279">
        <f t="shared" si="57"/>
        <v>117702.54</v>
      </c>
      <c r="AU166" s="280">
        <f t="shared" si="50"/>
        <v>1413516.11</v>
      </c>
      <c r="AV166" s="280">
        <f t="shared" si="42"/>
        <v>117702.54</v>
      </c>
      <c r="AW166" s="280">
        <f t="shared" si="42"/>
        <v>117702.54</v>
      </c>
      <c r="AX166" s="280">
        <f t="shared" si="42"/>
        <v>117702.54</v>
      </c>
      <c r="AY166" s="280">
        <f t="shared" si="42"/>
        <v>117702.54</v>
      </c>
      <c r="AZ166" s="280">
        <f t="shared" si="54"/>
        <v>81751.56</v>
      </c>
      <c r="BA166" s="280">
        <f t="shared" si="55"/>
        <v>81751.56</v>
      </c>
      <c r="BB166" s="280">
        <f t="shared" si="56"/>
        <v>81774.52</v>
      </c>
      <c r="BC166" s="280">
        <f t="shared" si="53"/>
        <v>81797.490000000005</v>
      </c>
      <c r="BD166" s="280">
        <f t="shared" si="53"/>
        <v>81797.490000000005</v>
      </c>
      <c r="BE166" s="280">
        <f t="shared" si="53"/>
        <v>81797.490000000005</v>
      </c>
      <c r="BF166" s="280">
        <f t="shared" si="53"/>
        <v>81797.490000000005</v>
      </c>
      <c r="BG166" s="280">
        <f t="shared" si="53"/>
        <v>81797.490000000005</v>
      </c>
      <c r="BH166" s="280">
        <f t="shared" si="53"/>
        <v>81797.490000000005</v>
      </c>
      <c r="BI166" s="280">
        <f t="shared" si="43"/>
        <v>81797.490000000005</v>
      </c>
      <c r="BJ166" s="280">
        <f t="shared" si="43"/>
        <v>81797.490000000005</v>
      </c>
      <c r="BK166" s="280">
        <f t="shared" si="43"/>
        <v>76865.899999999994</v>
      </c>
      <c r="BL166" s="279">
        <f t="shared" si="51"/>
        <v>976523.46</v>
      </c>
    </row>
    <row r="167" spans="1:64" x14ac:dyDescent="0.25">
      <c r="A167" s="268" t="s">
        <v>624</v>
      </c>
      <c r="B167" s="175">
        <v>0</v>
      </c>
      <c r="C167" s="175">
        <v>0</v>
      </c>
      <c r="D167" s="272">
        <v>0</v>
      </c>
      <c r="E167" s="272">
        <v>0</v>
      </c>
      <c r="F167" s="272">
        <v>0</v>
      </c>
      <c r="G167" s="272">
        <v>0</v>
      </c>
      <c r="H167" s="272">
        <v>0</v>
      </c>
      <c r="I167" s="272">
        <v>0</v>
      </c>
      <c r="J167" s="272">
        <v>0</v>
      </c>
      <c r="K167" s="272">
        <v>0</v>
      </c>
      <c r="L167" s="272">
        <v>0</v>
      </c>
      <c r="M167" s="272">
        <v>0</v>
      </c>
      <c r="N167" s="272">
        <v>0</v>
      </c>
      <c r="O167" s="272">
        <v>0</v>
      </c>
      <c r="P167" s="272">
        <f t="shared" si="48"/>
        <v>0</v>
      </c>
      <c r="Q167" s="272">
        <v>0</v>
      </c>
      <c r="R167" s="272">
        <v>0</v>
      </c>
      <c r="S167" s="272">
        <v>0</v>
      </c>
      <c r="T167" s="272">
        <v>0</v>
      </c>
      <c r="U167" s="272">
        <v>0</v>
      </c>
      <c r="V167" s="272">
        <v>0</v>
      </c>
      <c r="W167" s="272">
        <v>0</v>
      </c>
      <c r="X167" s="272">
        <v>0</v>
      </c>
      <c r="Y167" s="272">
        <v>0</v>
      </c>
      <c r="Z167" s="272">
        <v>0</v>
      </c>
      <c r="AA167" s="272">
        <v>0</v>
      </c>
      <c r="AB167" s="272">
        <v>0</v>
      </c>
      <c r="AC167" s="272">
        <v>0</v>
      </c>
      <c r="AD167" s="272">
        <v>0</v>
      </c>
      <c r="AE167" s="272">
        <v>0</v>
      </c>
      <c r="AF167" s="272">
        <v>0</v>
      </c>
      <c r="AG167" s="170">
        <f t="shared" si="49"/>
        <v>0</v>
      </c>
      <c r="AI167" s="279">
        <f t="shared" si="47"/>
        <v>0</v>
      </c>
      <c r="AJ167" s="279">
        <f t="shared" si="47"/>
        <v>0</v>
      </c>
      <c r="AK167" s="279">
        <f t="shared" si="47"/>
        <v>0</v>
      </c>
      <c r="AL167" s="279">
        <f t="shared" si="47"/>
        <v>0</v>
      </c>
      <c r="AM167" s="279">
        <f t="shared" si="47"/>
        <v>0</v>
      </c>
      <c r="AN167" s="279">
        <f t="shared" si="47"/>
        <v>0</v>
      </c>
      <c r="AO167" s="279">
        <f t="shared" si="57"/>
        <v>0</v>
      </c>
      <c r="AP167" s="279">
        <f t="shared" si="57"/>
        <v>0</v>
      </c>
      <c r="AQ167" s="279">
        <f t="shared" si="57"/>
        <v>0</v>
      </c>
      <c r="AR167" s="279">
        <f t="shared" si="57"/>
        <v>0</v>
      </c>
      <c r="AS167" s="279">
        <f t="shared" si="57"/>
        <v>0</v>
      </c>
      <c r="AT167" s="279">
        <f t="shared" si="57"/>
        <v>0</v>
      </c>
      <c r="AU167" s="280">
        <f t="shared" si="50"/>
        <v>0</v>
      </c>
      <c r="AV167" s="280">
        <f t="shared" si="42"/>
        <v>0</v>
      </c>
      <c r="AW167" s="280">
        <f t="shared" si="42"/>
        <v>0</v>
      </c>
      <c r="AX167" s="280">
        <f t="shared" si="42"/>
        <v>0</v>
      </c>
      <c r="AY167" s="280">
        <f t="shared" si="42"/>
        <v>0</v>
      </c>
      <c r="AZ167" s="280">
        <f t="shared" si="54"/>
        <v>0</v>
      </c>
      <c r="BA167" s="280">
        <f t="shared" si="55"/>
        <v>0</v>
      </c>
      <c r="BB167" s="280">
        <f t="shared" si="56"/>
        <v>0</v>
      </c>
      <c r="BC167" s="280">
        <f t="shared" si="53"/>
        <v>0</v>
      </c>
      <c r="BD167" s="280">
        <f t="shared" si="53"/>
        <v>0</v>
      </c>
      <c r="BE167" s="280">
        <f t="shared" si="53"/>
        <v>0</v>
      </c>
      <c r="BF167" s="280">
        <f t="shared" si="53"/>
        <v>0</v>
      </c>
      <c r="BG167" s="280">
        <f t="shared" si="53"/>
        <v>0</v>
      </c>
      <c r="BH167" s="280">
        <f t="shared" si="53"/>
        <v>0</v>
      </c>
      <c r="BI167" s="280">
        <f t="shared" si="43"/>
        <v>0</v>
      </c>
      <c r="BJ167" s="280">
        <f t="shared" si="43"/>
        <v>0</v>
      </c>
      <c r="BK167" s="280">
        <f t="shared" si="43"/>
        <v>0</v>
      </c>
      <c r="BL167" s="279">
        <f t="shared" si="51"/>
        <v>0</v>
      </c>
    </row>
    <row r="168" spans="1:64" x14ac:dyDescent="0.25">
      <c r="A168" s="268" t="s">
        <v>625</v>
      </c>
      <c r="B168" s="175">
        <v>0</v>
      </c>
      <c r="C168" s="175">
        <v>0</v>
      </c>
      <c r="D168" s="272">
        <v>107003.1</v>
      </c>
      <c r="E168" s="272">
        <v>107003.1</v>
      </c>
      <c r="F168" s="272">
        <v>107003.1</v>
      </c>
      <c r="G168" s="272">
        <v>107003.1</v>
      </c>
      <c r="H168" s="272">
        <v>53501.55</v>
      </c>
      <c r="I168" s="272">
        <v>0</v>
      </c>
      <c r="J168" s="272">
        <v>0</v>
      </c>
      <c r="K168" s="272">
        <v>0</v>
      </c>
      <c r="L168" s="272">
        <v>0</v>
      </c>
      <c r="M168" s="272">
        <v>0</v>
      </c>
      <c r="N168" s="272">
        <v>0</v>
      </c>
      <c r="O168" s="272">
        <v>0</v>
      </c>
      <c r="P168" s="272">
        <f t="shared" si="48"/>
        <v>481513.95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2">
        <v>0</v>
      </c>
      <c r="Y168" s="272">
        <v>0</v>
      </c>
      <c r="Z168" s="272">
        <v>0</v>
      </c>
      <c r="AA168" s="272">
        <v>0</v>
      </c>
      <c r="AB168" s="272">
        <v>-53501.55</v>
      </c>
      <c r="AC168" s="272">
        <v>-107003.1</v>
      </c>
      <c r="AD168" s="272">
        <v>-107003.1</v>
      </c>
      <c r="AE168" s="272">
        <v>-107003.1</v>
      </c>
      <c r="AF168" s="272">
        <v>-107003.1</v>
      </c>
      <c r="AG168" s="170">
        <f t="shared" si="49"/>
        <v>-481513.94999999995</v>
      </c>
      <c r="AI168" s="279">
        <f t="shared" si="47"/>
        <v>0</v>
      </c>
      <c r="AJ168" s="279">
        <f t="shared" si="47"/>
        <v>0</v>
      </c>
      <c r="AK168" s="279">
        <f t="shared" si="47"/>
        <v>0</v>
      </c>
      <c r="AL168" s="279">
        <f t="shared" si="47"/>
        <v>0</v>
      </c>
      <c r="AM168" s="279">
        <f t="shared" si="47"/>
        <v>0</v>
      </c>
      <c r="AN168" s="279">
        <f t="shared" si="47"/>
        <v>0</v>
      </c>
      <c r="AO168" s="279">
        <f t="shared" si="57"/>
        <v>0</v>
      </c>
      <c r="AP168" s="279">
        <f t="shared" si="57"/>
        <v>0</v>
      </c>
      <c r="AQ168" s="279">
        <f t="shared" si="57"/>
        <v>0</v>
      </c>
      <c r="AR168" s="279">
        <f t="shared" si="57"/>
        <v>0</v>
      </c>
      <c r="AS168" s="279">
        <f t="shared" si="57"/>
        <v>0</v>
      </c>
      <c r="AT168" s="279">
        <f t="shared" si="57"/>
        <v>0</v>
      </c>
      <c r="AU168" s="280">
        <f t="shared" si="50"/>
        <v>0</v>
      </c>
      <c r="AV168" s="280">
        <f t="shared" si="42"/>
        <v>0</v>
      </c>
      <c r="AW168" s="280">
        <f t="shared" si="42"/>
        <v>0</v>
      </c>
      <c r="AX168" s="280">
        <f t="shared" si="42"/>
        <v>0</v>
      </c>
      <c r="AY168" s="280">
        <f t="shared" si="42"/>
        <v>0</v>
      </c>
      <c r="AZ168" s="280">
        <f t="shared" si="54"/>
        <v>0</v>
      </c>
      <c r="BA168" s="280">
        <f t="shared" si="55"/>
        <v>0</v>
      </c>
      <c r="BB168" s="280">
        <f t="shared" si="56"/>
        <v>0</v>
      </c>
      <c r="BC168" s="280">
        <f t="shared" si="53"/>
        <v>0</v>
      </c>
      <c r="BD168" s="280">
        <f t="shared" si="53"/>
        <v>0</v>
      </c>
      <c r="BE168" s="280">
        <f t="shared" si="53"/>
        <v>0</v>
      </c>
      <c r="BF168" s="280">
        <f t="shared" si="53"/>
        <v>0</v>
      </c>
      <c r="BG168" s="280">
        <f t="shared" si="53"/>
        <v>0</v>
      </c>
      <c r="BH168" s="280">
        <f t="shared" si="53"/>
        <v>0</v>
      </c>
      <c r="BI168" s="280">
        <f t="shared" si="43"/>
        <v>0</v>
      </c>
      <c r="BJ168" s="280">
        <f t="shared" si="43"/>
        <v>0</v>
      </c>
      <c r="BK168" s="280">
        <f t="shared" si="43"/>
        <v>0</v>
      </c>
      <c r="BL168" s="279">
        <f t="shared" si="51"/>
        <v>0</v>
      </c>
    </row>
    <row r="169" spans="1:64" x14ac:dyDescent="0.25">
      <c r="A169" s="268" t="s">
        <v>626</v>
      </c>
      <c r="B169" s="175">
        <v>0</v>
      </c>
      <c r="C169" s="175">
        <v>0</v>
      </c>
      <c r="D169" s="272">
        <v>57483.16</v>
      </c>
      <c r="E169" s="272">
        <v>57483.16</v>
      </c>
      <c r="F169" s="272">
        <v>57483.16</v>
      </c>
      <c r="G169" s="272">
        <v>57483.16</v>
      </c>
      <c r="H169" s="272">
        <v>28741.58</v>
      </c>
      <c r="I169" s="272">
        <v>0</v>
      </c>
      <c r="J169" s="272">
        <v>0</v>
      </c>
      <c r="K169" s="272">
        <v>0</v>
      </c>
      <c r="L169" s="272">
        <v>0</v>
      </c>
      <c r="M169" s="272">
        <v>0</v>
      </c>
      <c r="N169" s="272">
        <v>0</v>
      </c>
      <c r="O169" s="272">
        <v>0</v>
      </c>
      <c r="P169" s="272">
        <f t="shared" si="48"/>
        <v>258674.22000000003</v>
      </c>
      <c r="Q169" s="272">
        <v>0</v>
      </c>
      <c r="R169" s="272">
        <v>0</v>
      </c>
      <c r="S169" s="272">
        <v>0</v>
      </c>
      <c r="T169" s="272">
        <v>0</v>
      </c>
      <c r="U169" s="272">
        <v>0</v>
      </c>
      <c r="V169" s="272">
        <v>0</v>
      </c>
      <c r="W169" s="272">
        <v>0</v>
      </c>
      <c r="X169" s="272">
        <v>0</v>
      </c>
      <c r="Y169" s="272">
        <v>0</v>
      </c>
      <c r="Z169" s="272">
        <v>0</v>
      </c>
      <c r="AA169" s="272">
        <v>0</v>
      </c>
      <c r="AB169" s="272">
        <v>-28741.58</v>
      </c>
      <c r="AC169" s="272">
        <v>-57483.16</v>
      </c>
      <c r="AD169" s="272">
        <v>-57483.16</v>
      </c>
      <c r="AE169" s="272">
        <v>-57483.16</v>
      </c>
      <c r="AF169" s="272">
        <v>-57483.16</v>
      </c>
      <c r="AG169" s="170">
        <f t="shared" si="49"/>
        <v>-258674.22000000003</v>
      </c>
      <c r="AI169" s="279">
        <f t="shared" si="47"/>
        <v>0</v>
      </c>
      <c r="AJ169" s="279">
        <f t="shared" si="47"/>
        <v>0</v>
      </c>
      <c r="AK169" s="279">
        <f t="shared" si="47"/>
        <v>0</v>
      </c>
      <c r="AL169" s="279">
        <f t="shared" si="47"/>
        <v>0</v>
      </c>
      <c r="AM169" s="279">
        <f t="shared" si="47"/>
        <v>0</v>
      </c>
      <c r="AN169" s="279">
        <f t="shared" si="47"/>
        <v>0</v>
      </c>
      <c r="AO169" s="279">
        <f t="shared" si="57"/>
        <v>0</v>
      </c>
      <c r="AP169" s="279">
        <f t="shared" si="57"/>
        <v>0</v>
      </c>
      <c r="AQ169" s="279">
        <f t="shared" si="57"/>
        <v>0</v>
      </c>
      <c r="AR169" s="279">
        <f t="shared" si="57"/>
        <v>0</v>
      </c>
      <c r="AS169" s="279">
        <f t="shared" si="57"/>
        <v>0</v>
      </c>
      <c r="AT169" s="279">
        <f t="shared" si="57"/>
        <v>0</v>
      </c>
      <c r="AU169" s="280">
        <f t="shared" si="50"/>
        <v>0</v>
      </c>
      <c r="AV169" s="280">
        <f t="shared" si="42"/>
        <v>0</v>
      </c>
      <c r="AW169" s="280">
        <f t="shared" si="42"/>
        <v>0</v>
      </c>
      <c r="AX169" s="280">
        <f t="shared" si="42"/>
        <v>0</v>
      </c>
      <c r="AY169" s="280">
        <f t="shared" si="42"/>
        <v>0</v>
      </c>
      <c r="AZ169" s="280">
        <f t="shared" si="54"/>
        <v>0</v>
      </c>
      <c r="BA169" s="280">
        <f t="shared" si="55"/>
        <v>0</v>
      </c>
      <c r="BB169" s="280">
        <f t="shared" si="56"/>
        <v>0</v>
      </c>
      <c r="BC169" s="280">
        <f t="shared" si="53"/>
        <v>0</v>
      </c>
      <c r="BD169" s="280">
        <f t="shared" si="53"/>
        <v>0</v>
      </c>
      <c r="BE169" s="280">
        <f t="shared" si="53"/>
        <v>0</v>
      </c>
      <c r="BF169" s="280">
        <f t="shared" si="53"/>
        <v>0</v>
      </c>
      <c r="BG169" s="280">
        <f t="shared" si="53"/>
        <v>0</v>
      </c>
      <c r="BH169" s="280">
        <f t="shared" si="53"/>
        <v>0</v>
      </c>
      <c r="BI169" s="280">
        <f t="shared" si="43"/>
        <v>0</v>
      </c>
      <c r="BJ169" s="280">
        <f t="shared" si="43"/>
        <v>0</v>
      </c>
      <c r="BK169" s="280">
        <f t="shared" si="43"/>
        <v>0</v>
      </c>
      <c r="BL169" s="279">
        <f t="shared" si="51"/>
        <v>0</v>
      </c>
    </row>
    <row r="170" spans="1:64" x14ac:dyDescent="0.25">
      <c r="A170" s="268" t="s">
        <v>627</v>
      </c>
      <c r="B170" s="175">
        <v>0</v>
      </c>
      <c r="C170" s="175">
        <v>0</v>
      </c>
      <c r="D170" s="272">
        <v>0</v>
      </c>
      <c r="E170" s="272">
        <v>0</v>
      </c>
      <c r="F170" s="272">
        <v>0</v>
      </c>
      <c r="G170" s="272">
        <v>0</v>
      </c>
      <c r="H170" s="272">
        <v>0</v>
      </c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f t="shared" si="48"/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2">
        <v>0</v>
      </c>
      <c r="Y170" s="272">
        <v>0</v>
      </c>
      <c r="Z170" s="272">
        <v>0</v>
      </c>
      <c r="AA170" s="272">
        <v>0</v>
      </c>
      <c r="AB170" s="272">
        <v>0</v>
      </c>
      <c r="AC170" s="272">
        <v>0</v>
      </c>
      <c r="AD170" s="272">
        <v>0</v>
      </c>
      <c r="AE170" s="272">
        <v>0</v>
      </c>
      <c r="AF170" s="272">
        <v>0</v>
      </c>
      <c r="AG170" s="170">
        <f t="shared" si="49"/>
        <v>0</v>
      </c>
      <c r="AI170" s="279">
        <f t="shared" si="47"/>
        <v>0</v>
      </c>
      <c r="AJ170" s="279">
        <f t="shared" si="47"/>
        <v>0</v>
      </c>
      <c r="AK170" s="279">
        <f t="shared" si="47"/>
        <v>0</v>
      </c>
      <c r="AL170" s="279">
        <f t="shared" si="47"/>
        <v>0</v>
      </c>
      <c r="AM170" s="279">
        <f t="shared" si="47"/>
        <v>0</v>
      </c>
      <c r="AN170" s="279">
        <f t="shared" si="47"/>
        <v>0</v>
      </c>
      <c r="AO170" s="279">
        <f t="shared" si="57"/>
        <v>0</v>
      </c>
      <c r="AP170" s="279">
        <f t="shared" si="57"/>
        <v>0</v>
      </c>
      <c r="AQ170" s="279">
        <f t="shared" si="57"/>
        <v>0</v>
      </c>
      <c r="AR170" s="279">
        <f t="shared" si="57"/>
        <v>0</v>
      </c>
      <c r="AS170" s="279">
        <f t="shared" si="57"/>
        <v>0</v>
      </c>
      <c r="AT170" s="279">
        <f t="shared" si="57"/>
        <v>0</v>
      </c>
      <c r="AU170" s="280">
        <f t="shared" si="50"/>
        <v>0</v>
      </c>
      <c r="AV170" s="280">
        <f t="shared" si="42"/>
        <v>0</v>
      </c>
      <c r="AW170" s="280">
        <f t="shared" si="42"/>
        <v>0</v>
      </c>
      <c r="AX170" s="280">
        <f t="shared" si="42"/>
        <v>0</v>
      </c>
      <c r="AY170" s="280">
        <f t="shared" si="42"/>
        <v>0</v>
      </c>
      <c r="AZ170" s="280">
        <f t="shared" si="54"/>
        <v>0</v>
      </c>
      <c r="BA170" s="280">
        <f t="shared" si="55"/>
        <v>0</v>
      </c>
      <c r="BB170" s="280">
        <f t="shared" si="56"/>
        <v>0</v>
      </c>
      <c r="BC170" s="280">
        <f t="shared" si="53"/>
        <v>0</v>
      </c>
      <c r="BD170" s="280">
        <f t="shared" si="53"/>
        <v>0</v>
      </c>
      <c r="BE170" s="280">
        <f t="shared" si="53"/>
        <v>0</v>
      </c>
      <c r="BF170" s="280">
        <f t="shared" si="53"/>
        <v>0</v>
      </c>
      <c r="BG170" s="280">
        <f t="shared" si="53"/>
        <v>0</v>
      </c>
      <c r="BH170" s="280">
        <f t="shared" si="53"/>
        <v>0</v>
      </c>
      <c r="BI170" s="280">
        <f t="shared" si="43"/>
        <v>0</v>
      </c>
      <c r="BJ170" s="280">
        <f t="shared" si="43"/>
        <v>0</v>
      </c>
      <c r="BK170" s="280">
        <f t="shared" si="43"/>
        <v>0</v>
      </c>
      <c r="BL170" s="279">
        <f t="shared" si="51"/>
        <v>0</v>
      </c>
    </row>
    <row r="171" spans="1:64" x14ac:dyDescent="0.25">
      <c r="A171" s="268" t="s">
        <v>628</v>
      </c>
      <c r="B171" s="175">
        <v>0</v>
      </c>
      <c r="C171" s="175">
        <v>0</v>
      </c>
      <c r="D171" s="272">
        <v>0</v>
      </c>
      <c r="E171" s="272">
        <v>0</v>
      </c>
      <c r="F171" s="272">
        <v>0</v>
      </c>
      <c r="G171" s="272">
        <v>0</v>
      </c>
      <c r="H171" s="272">
        <v>0</v>
      </c>
      <c r="I171" s="272">
        <v>0</v>
      </c>
      <c r="J171" s="272">
        <v>0</v>
      </c>
      <c r="K171" s="272">
        <v>0</v>
      </c>
      <c r="L171" s="272">
        <v>0</v>
      </c>
      <c r="M171" s="272">
        <v>0</v>
      </c>
      <c r="N171" s="272">
        <v>0</v>
      </c>
      <c r="O171" s="272">
        <v>0</v>
      </c>
      <c r="P171" s="272">
        <f t="shared" si="48"/>
        <v>0</v>
      </c>
      <c r="Q171" s="272">
        <v>0</v>
      </c>
      <c r="R171" s="272">
        <v>0</v>
      </c>
      <c r="S171" s="272">
        <v>0</v>
      </c>
      <c r="T171" s="272">
        <v>0</v>
      </c>
      <c r="U171" s="272">
        <v>0</v>
      </c>
      <c r="V171" s="272">
        <v>0</v>
      </c>
      <c r="W171" s="272">
        <v>0</v>
      </c>
      <c r="X171" s="272">
        <v>0</v>
      </c>
      <c r="Y171" s="272">
        <v>0</v>
      </c>
      <c r="Z171" s="272">
        <v>0</v>
      </c>
      <c r="AA171" s="272">
        <v>0</v>
      </c>
      <c r="AB171" s="272">
        <v>0</v>
      </c>
      <c r="AC171" s="272">
        <v>0</v>
      </c>
      <c r="AD171" s="272">
        <v>0</v>
      </c>
      <c r="AE171" s="272">
        <v>0</v>
      </c>
      <c r="AF171" s="272">
        <v>0</v>
      </c>
      <c r="AG171" s="170">
        <f t="shared" si="49"/>
        <v>0</v>
      </c>
      <c r="AI171" s="279">
        <f t="shared" si="47"/>
        <v>0</v>
      </c>
      <c r="AJ171" s="279">
        <f t="shared" si="47"/>
        <v>0</v>
      </c>
      <c r="AK171" s="279">
        <f t="shared" si="47"/>
        <v>0</v>
      </c>
      <c r="AL171" s="279">
        <f t="shared" si="47"/>
        <v>0</v>
      </c>
      <c r="AM171" s="279">
        <f t="shared" si="47"/>
        <v>0</v>
      </c>
      <c r="AN171" s="279">
        <f t="shared" si="47"/>
        <v>0</v>
      </c>
      <c r="AO171" s="279">
        <f t="shared" si="57"/>
        <v>0</v>
      </c>
      <c r="AP171" s="279">
        <f t="shared" si="57"/>
        <v>0</v>
      </c>
      <c r="AQ171" s="279">
        <f t="shared" si="57"/>
        <v>0</v>
      </c>
      <c r="AR171" s="279">
        <f t="shared" si="57"/>
        <v>0</v>
      </c>
      <c r="AS171" s="279">
        <f t="shared" si="57"/>
        <v>0</v>
      </c>
      <c r="AT171" s="279">
        <f t="shared" si="57"/>
        <v>0</v>
      </c>
      <c r="AU171" s="280">
        <f t="shared" si="50"/>
        <v>0</v>
      </c>
      <c r="AV171" s="280">
        <f t="shared" si="42"/>
        <v>0</v>
      </c>
      <c r="AW171" s="280">
        <f t="shared" si="42"/>
        <v>0</v>
      </c>
      <c r="AX171" s="280">
        <f t="shared" si="42"/>
        <v>0</v>
      </c>
      <c r="AY171" s="280">
        <f t="shared" si="42"/>
        <v>0</v>
      </c>
      <c r="AZ171" s="280">
        <f t="shared" si="54"/>
        <v>0</v>
      </c>
      <c r="BA171" s="280">
        <f t="shared" si="55"/>
        <v>0</v>
      </c>
      <c r="BB171" s="280">
        <f t="shared" si="56"/>
        <v>0</v>
      </c>
      <c r="BC171" s="280">
        <f t="shared" si="53"/>
        <v>0</v>
      </c>
      <c r="BD171" s="280">
        <f t="shared" si="53"/>
        <v>0</v>
      </c>
      <c r="BE171" s="280">
        <f t="shared" si="53"/>
        <v>0</v>
      </c>
      <c r="BF171" s="280">
        <f t="shared" si="53"/>
        <v>0</v>
      </c>
      <c r="BG171" s="280">
        <f t="shared" si="53"/>
        <v>0</v>
      </c>
      <c r="BH171" s="280">
        <f t="shared" si="53"/>
        <v>0</v>
      </c>
      <c r="BI171" s="280">
        <f t="shared" si="43"/>
        <v>0</v>
      </c>
      <c r="BJ171" s="280">
        <f t="shared" si="43"/>
        <v>0</v>
      </c>
      <c r="BK171" s="280">
        <f t="shared" si="43"/>
        <v>0</v>
      </c>
      <c r="BL171" s="279">
        <f t="shared" si="51"/>
        <v>0</v>
      </c>
    </row>
    <row r="172" spans="1:64" x14ac:dyDescent="0.25">
      <c r="A172" s="268" t="s">
        <v>232</v>
      </c>
      <c r="B172" s="175">
        <v>2.3699999999999999E-2</v>
      </c>
      <c r="C172" s="294">
        <v>1.72E-2</v>
      </c>
      <c r="D172" s="272">
        <v>90169722.780000001</v>
      </c>
      <c r="E172" s="272">
        <v>90353234.739999995</v>
      </c>
      <c r="F172" s="272">
        <v>90530891.579999998</v>
      </c>
      <c r="G172" s="272">
        <v>90747161.590000004</v>
      </c>
      <c r="H172" s="272">
        <v>90792529.099999994</v>
      </c>
      <c r="I172" s="272">
        <v>92398515.730000004</v>
      </c>
      <c r="J172" s="272">
        <v>94018743.760000005</v>
      </c>
      <c r="K172" s="272">
        <v>94055016.260000005</v>
      </c>
      <c r="L172" s="272">
        <v>94070406.260000005</v>
      </c>
      <c r="M172" s="272">
        <v>94126600.010000005</v>
      </c>
      <c r="N172" s="272">
        <v>94247691.760000005</v>
      </c>
      <c r="O172" s="272">
        <v>94547586.850000009</v>
      </c>
      <c r="P172" s="272">
        <f t="shared" si="48"/>
        <v>1110058100.4199998</v>
      </c>
      <c r="Q172" s="272">
        <v>94782583.940000013</v>
      </c>
      <c r="R172" s="272">
        <v>94782583.940000013</v>
      </c>
      <c r="S172" s="272">
        <v>94782583.940000013</v>
      </c>
      <c r="T172" s="272">
        <v>94864111.640000015</v>
      </c>
      <c r="U172" s="272">
        <v>95213365.920000017</v>
      </c>
      <c r="V172" s="272">
        <v>95481092.500000015</v>
      </c>
      <c r="W172" s="272">
        <v>95481092.500000015</v>
      </c>
      <c r="X172" s="272">
        <v>95481092.500000015</v>
      </c>
      <c r="Y172" s="272">
        <v>95481092.500000015</v>
      </c>
      <c r="Z172" s="272">
        <v>95481092.500000015</v>
      </c>
      <c r="AA172" s="272">
        <v>95481092.500000015</v>
      </c>
      <c r="AB172" s="272">
        <v>95481092.500000015</v>
      </c>
      <c r="AC172" s="272">
        <v>95481092.500000015</v>
      </c>
      <c r="AD172" s="272">
        <v>95481092.500000015</v>
      </c>
      <c r="AE172" s="272">
        <v>95481092.500000015</v>
      </c>
      <c r="AF172" s="272">
        <v>95481092.500000015</v>
      </c>
      <c r="AG172" s="170">
        <f t="shared" si="49"/>
        <v>1145505383.4200001</v>
      </c>
      <c r="AI172" s="279">
        <f t="shared" si="47"/>
        <v>178085.2</v>
      </c>
      <c r="AJ172" s="279">
        <f t="shared" si="47"/>
        <v>178447.64</v>
      </c>
      <c r="AK172" s="279">
        <f t="shared" si="47"/>
        <v>178798.51</v>
      </c>
      <c r="AL172" s="279">
        <f t="shared" si="47"/>
        <v>179225.64</v>
      </c>
      <c r="AM172" s="279">
        <f t="shared" si="47"/>
        <v>179315.24</v>
      </c>
      <c r="AN172" s="279">
        <f t="shared" si="47"/>
        <v>182487.07</v>
      </c>
      <c r="AO172" s="279">
        <f t="shared" si="57"/>
        <v>185687.02</v>
      </c>
      <c r="AP172" s="279">
        <f t="shared" si="57"/>
        <v>185758.66</v>
      </c>
      <c r="AQ172" s="279">
        <f t="shared" si="57"/>
        <v>185789.05</v>
      </c>
      <c r="AR172" s="279">
        <f t="shared" si="57"/>
        <v>185900.04</v>
      </c>
      <c r="AS172" s="279">
        <f t="shared" si="57"/>
        <v>186139.19</v>
      </c>
      <c r="AT172" s="279">
        <f t="shared" si="57"/>
        <v>186731.48</v>
      </c>
      <c r="AU172" s="280">
        <f t="shared" si="50"/>
        <v>2192364.7400000002</v>
      </c>
      <c r="AV172" s="280">
        <f t="shared" si="42"/>
        <v>187195.6</v>
      </c>
      <c r="AW172" s="280">
        <f t="shared" si="42"/>
        <v>187195.6</v>
      </c>
      <c r="AX172" s="280">
        <f t="shared" si="42"/>
        <v>187195.6</v>
      </c>
      <c r="AY172" s="280">
        <f t="shared" si="42"/>
        <v>187356.62</v>
      </c>
      <c r="AZ172" s="280">
        <f t="shared" si="54"/>
        <v>136472.49</v>
      </c>
      <c r="BA172" s="280">
        <f t="shared" si="55"/>
        <v>136856.23000000001</v>
      </c>
      <c r="BB172" s="280">
        <f t="shared" si="56"/>
        <v>136856.23000000001</v>
      </c>
      <c r="BC172" s="280">
        <f t="shared" si="53"/>
        <v>136856.23000000001</v>
      </c>
      <c r="BD172" s="280">
        <f t="shared" si="53"/>
        <v>136856.23000000001</v>
      </c>
      <c r="BE172" s="280">
        <f t="shared" si="53"/>
        <v>136856.23000000001</v>
      </c>
      <c r="BF172" s="280">
        <f t="shared" si="53"/>
        <v>136856.23000000001</v>
      </c>
      <c r="BG172" s="280">
        <f t="shared" si="53"/>
        <v>136856.23000000001</v>
      </c>
      <c r="BH172" s="280">
        <f t="shared" si="53"/>
        <v>136856.23000000001</v>
      </c>
      <c r="BI172" s="280">
        <f t="shared" si="43"/>
        <v>136856.23000000001</v>
      </c>
      <c r="BJ172" s="280">
        <f t="shared" si="43"/>
        <v>136856.23000000001</v>
      </c>
      <c r="BK172" s="280">
        <f t="shared" si="43"/>
        <v>136856.23000000001</v>
      </c>
      <c r="BL172" s="279">
        <f t="shared" si="51"/>
        <v>1641891.0199999998</v>
      </c>
    </row>
    <row r="173" spans="1:64" x14ac:dyDescent="0.25">
      <c r="A173" s="268" t="s">
        <v>629</v>
      </c>
      <c r="B173" s="175">
        <v>0</v>
      </c>
      <c r="C173" s="175">
        <v>0</v>
      </c>
      <c r="D173" s="272">
        <v>0</v>
      </c>
      <c r="E173" s="272">
        <v>0</v>
      </c>
      <c r="F173" s="272">
        <v>0</v>
      </c>
      <c r="G173" s="272">
        <v>0</v>
      </c>
      <c r="H173" s="272">
        <v>0</v>
      </c>
      <c r="I173" s="272">
        <v>0</v>
      </c>
      <c r="J173" s="272">
        <v>0</v>
      </c>
      <c r="K173" s="272">
        <v>0</v>
      </c>
      <c r="L173" s="272">
        <v>0</v>
      </c>
      <c r="M173" s="272">
        <v>0</v>
      </c>
      <c r="N173" s="272">
        <v>0</v>
      </c>
      <c r="O173" s="272">
        <v>0</v>
      </c>
      <c r="P173" s="272">
        <f t="shared" si="48"/>
        <v>0</v>
      </c>
      <c r="Q173" s="272">
        <v>0</v>
      </c>
      <c r="R173" s="272">
        <v>0</v>
      </c>
      <c r="S173" s="272">
        <v>0</v>
      </c>
      <c r="T173" s="272">
        <v>0</v>
      </c>
      <c r="U173" s="272">
        <v>0</v>
      </c>
      <c r="V173" s="272">
        <v>0</v>
      </c>
      <c r="W173" s="272">
        <v>0</v>
      </c>
      <c r="X173" s="272">
        <v>0</v>
      </c>
      <c r="Y173" s="272">
        <v>0</v>
      </c>
      <c r="Z173" s="272">
        <v>0</v>
      </c>
      <c r="AA173" s="272">
        <v>0</v>
      </c>
      <c r="AB173" s="272">
        <v>0</v>
      </c>
      <c r="AC173" s="272">
        <v>0</v>
      </c>
      <c r="AD173" s="272">
        <v>0</v>
      </c>
      <c r="AE173" s="272">
        <v>0</v>
      </c>
      <c r="AF173" s="272">
        <v>0</v>
      </c>
      <c r="AG173" s="170">
        <f t="shared" si="49"/>
        <v>0</v>
      </c>
      <c r="AI173" s="279">
        <f t="shared" si="47"/>
        <v>0</v>
      </c>
      <c r="AJ173" s="279">
        <f t="shared" si="47"/>
        <v>0</v>
      </c>
      <c r="AK173" s="279">
        <f t="shared" si="47"/>
        <v>0</v>
      </c>
      <c r="AL173" s="279">
        <f t="shared" si="47"/>
        <v>0</v>
      </c>
      <c r="AM173" s="279">
        <f t="shared" si="47"/>
        <v>0</v>
      </c>
      <c r="AN173" s="279">
        <f t="shared" si="47"/>
        <v>0</v>
      </c>
      <c r="AO173" s="279">
        <f t="shared" si="57"/>
        <v>0</v>
      </c>
      <c r="AP173" s="279">
        <f t="shared" si="57"/>
        <v>0</v>
      </c>
      <c r="AQ173" s="279">
        <f t="shared" si="57"/>
        <v>0</v>
      </c>
      <c r="AR173" s="279">
        <f t="shared" si="57"/>
        <v>0</v>
      </c>
      <c r="AS173" s="279">
        <f t="shared" si="57"/>
        <v>0</v>
      </c>
      <c r="AT173" s="279">
        <f t="shared" si="57"/>
        <v>0</v>
      </c>
      <c r="AU173" s="280">
        <f t="shared" si="50"/>
        <v>0</v>
      </c>
      <c r="AV173" s="280">
        <f t="shared" si="42"/>
        <v>0</v>
      </c>
      <c r="AW173" s="280">
        <f t="shared" si="42"/>
        <v>0</v>
      </c>
      <c r="AX173" s="280">
        <f t="shared" si="42"/>
        <v>0</v>
      </c>
      <c r="AY173" s="280">
        <f t="shared" si="42"/>
        <v>0</v>
      </c>
      <c r="AZ173" s="280">
        <f t="shared" si="54"/>
        <v>0</v>
      </c>
      <c r="BA173" s="280">
        <f t="shared" si="55"/>
        <v>0</v>
      </c>
      <c r="BB173" s="280">
        <f t="shared" si="56"/>
        <v>0</v>
      </c>
      <c r="BC173" s="280">
        <f t="shared" si="53"/>
        <v>0</v>
      </c>
      <c r="BD173" s="280">
        <f t="shared" si="53"/>
        <v>0</v>
      </c>
      <c r="BE173" s="280">
        <f t="shared" si="53"/>
        <v>0</v>
      </c>
      <c r="BF173" s="280">
        <f t="shared" si="53"/>
        <v>0</v>
      </c>
      <c r="BG173" s="280">
        <f t="shared" si="53"/>
        <v>0</v>
      </c>
      <c r="BH173" s="280">
        <f t="shared" si="53"/>
        <v>0</v>
      </c>
      <c r="BI173" s="280">
        <f t="shared" si="43"/>
        <v>0</v>
      </c>
      <c r="BJ173" s="280">
        <f t="shared" si="43"/>
        <v>0</v>
      </c>
      <c r="BK173" s="280">
        <f t="shared" si="43"/>
        <v>0</v>
      </c>
      <c r="BL173" s="279">
        <f t="shared" si="51"/>
        <v>0</v>
      </c>
    </row>
    <row r="174" spans="1:64" x14ac:dyDescent="0.25">
      <c r="A174" s="268" t="s">
        <v>630</v>
      </c>
      <c r="B174" s="175">
        <v>0</v>
      </c>
      <c r="C174" s="175">
        <v>0</v>
      </c>
      <c r="D174" s="272">
        <v>0</v>
      </c>
      <c r="E174" s="272">
        <v>0</v>
      </c>
      <c r="F174" s="272">
        <v>0</v>
      </c>
      <c r="G174" s="272">
        <v>0</v>
      </c>
      <c r="H174" s="272">
        <v>0</v>
      </c>
      <c r="I174" s="272">
        <v>0</v>
      </c>
      <c r="J174" s="272">
        <v>0</v>
      </c>
      <c r="K174" s="272">
        <v>0</v>
      </c>
      <c r="L174" s="272">
        <v>0</v>
      </c>
      <c r="M174" s="272">
        <v>0</v>
      </c>
      <c r="N174" s="272">
        <v>0</v>
      </c>
      <c r="O174" s="272">
        <v>0</v>
      </c>
      <c r="P174" s="272">
        <f t="shared" si="48"/>
        <v>0</v>
      </c>
      <c r="Q174" s="272">
        <v>0</v>
      </c>
      <c r="R174" s="272">
        <v>0</v>
      </c>
      <c r="S174" s="272">
        <v>0</v>
      </c>
      <c r="T174" s="272">
        <v>0</v>
      </c>
      <c r="U174" s="272">
        <v>0</v>
      </c>
      <c r="V174" s="272">
        <v>0</v>
      </c>
      <c r="W174" s="272">
        <v>0</v>
      </c>
      <c r="X174" s="272">
        <v>0</v>
      </c>
      <c r="Y174" s="272">
        <v>0</v>
      </c>
      <c r="Z174" s="272">
        <v>0</v>
      </c>
      <c r="AA174" s="272">
        <v>0</v>
      </c>
      <c r="AB174" s="272">
        <v>0</v>
      </c>
      <c r="AC174" s="272">
        <v>0</v>
      </c>
      <c r="AD174" s="272">
        <v>0</v>
      </c>
      <c r="AE174" s="272">
        <v>0</v>
      </c>
      <c r="AF174" s="272">
        <v>0</v>
      </c>
      <c r="AG174" s="170">
        <f t="shared" si="49"/>
        <v>0</v>
      </c>
      <c r="AI174" s="279">
        <f t="shared" si="47"/>
        <v>0</v>
      </c>
      <c r="AJ174" s="279">
        <f t="shared" si="47"/>
        <v>0</v>
      </c>
      <c r="AK174" s="279">
        <f t="shared" si="47"/>
        <v>0</v>
      </c>
      <c r="AL174" s="279">
        <f t="shared" ref="AL174:AQ223" si="58">ROUND(G174*$B174/12,2)</f>
        <v>0</v>
      </c>
      <c r="AM174" s="279">
        <f t="shared" si="58"/>
        <v>0</v>
      </c>
      <c r="AN174" s="279">
        <f t="shared" si="58"/>
        <v>0</v>
      </c>
      <c r="AO174" s="279">
        <f t="shared" si="57"/>
        <v>0</v>
      </c>
      <c r="AP174" s="279">
        <f t="shared" si="57"/>
        <v>0</v>
      </c>
      <c r="AQ174" s="279">
        <f t="shared" si="57"/>
        <v>0</v>
      </c>
      <c r="AR174" s="279">
        <f t="shared" si="57"/>
        <v>0</v>
      </c>
      <c r="AS174" s="279">
        <f t="shared" si="57"/>
        <v>0</v>
      </c>
      <c r="AT174" s="279">
        <f t="shared" si="57"/>
        <v>0</v>
      </c>
      <c r="AU174" s="280">
        <f t="shared" si="50"/>
        <v>0</v>
      </c>
      <c r="AV174" s="280">
        <f t="shared" si="42"/>
        <v>0</v>
      </c>
      <c r="AW174" s="280">
        <f t="shared" si="42"/>
        <v>0</v>
      </c>
      <c r="AX174" s="280">
        <f t="shared" si="42"/>
        <v>0</v>
      </c>
      <c r="AY174" s="280">
        <f t="shared" ref="AY174:AY237" si="59">ROUND(T174*$B174/12,2)</f>
        <v>0</v>
      </c>
      <c r="AZ174" s="280">
        <f t="shared" ref="AZ174:AZ192" si="60">ROUND(U174*$C174/12,2)</f>
        <v>0</v>
      </c>
      <c r="BA174" s="280">
        <f t="shared" ref="BA174:BA192" si="61">ROUND(V174*$C174/12,2)</f>
        <v>0</v>
      </c>
      <c r="BB174" s="280">
        <f t="shared" ref="BB174:BB192" si="62">ROUND(W174*$C174/12,2)</f>
        <v>0</v>
      </c>
      <c r="BC174" s="280">
        <f t="shared" si="53"/>
        <v>0</v>
      </c>
      <c r="BD174" s="280">
        <f t="shared" si="53"/>
        <v>0</v>
      </c>
      <c r="BE174" s="280">
        <f t="shared" si="53"/>
        <v>0</v>
      </c>
      <c r="BF174" s="280">
        <f t="shared" si="53"/>
        <v>0</v>
      </c>
      <c r="BG174" s="280">
        <f t="shared" si="53"/>
        <v>0</v>
      </c>
      <c r="BH174" s="280">
        <f t="shared" si="53"/>
        <v>0</v>
      </c>
      <c r="BI174" s="280">
        <f t="shared" si="43"/>
        <v>0</v>
      </c>
      <c r="BJ174" s="280">
        <f t="shared" si="43"/>
        <v>0</v>
      </c>
      <c r="BK174" s="280">
        <f t="shared" si="43"/>
        <v>0</v>
      </c>
      <c r="BL174" s="279">
        <f t="shared" si="51"/>
        <v>0</v>
      </c>
    </row>
    <row r="175" spans="1:64" x14ac:dyDescent="0.25">
      <c r="A175" s="268" t="s">
        <v>631</v>
      </c>
      <c r="B175" s="175">
        <v>0</v>
      </c>
      <c r="C175" s="175">
        <v>0</v>
      </c>
      <c r="D175" s="272">
        <v>0</v>
      </c>
      <c r="E175" s="272">
        <v>0</v>
      </c>
      <c r="F175" s="272">
        <v>0</v>
      </c>
      <c r="G175" s="272">
        <v>0</v>
      </c>
      <c r="H175" s="272">
        <v>0</v>
      </c>
      <c r="I175" s="272">
        <v>0</v>
      </c>
      <c r="J175" s="272">
        <v>0</v>
      </c>
      <c r="K175" s="272">
        <v>0</v>
      </c>
      <c r="L175" s="272">
        <v>0</v>
      </c>
      <c r="M175" s="272">
        <v>0</v>
      </c>
      <c r="N175" s="272">
        <v>0</v>
      </c>
      <c r="O175" s="272">
        <v>0</v>
      </c>
      <c r="P175" s="272">
        <f t="shared" si="48"/>
        <v>0</v>
      </c>
      <c r="Q175" s="272">
        <v>0</v>
      </c>
      <c r="R175" s="272">
        <v>0</v>
      </c>
      <c r="S175" s="272">
        <v>0</v>
      </c>
      <c r="T175" s="272">
        <v>0</v>
      </c>
      <c r="U175" s="272">
        <v>0</v>
      </c>
      <c r="V175" s="272">
        <v>0</v>
      </c>
      <c r="W175" s="272">
        <v>0</v>
      </c>
      <c r="X175" s="272">
        <v>0</v>
      </c>
      <c r="Y175" s="272">
        <v>0</v>
      </c>
      <c r="Z175" s="272">
        <v>0</v>
      </c>
      <c r="AA175" s="272">
        <v>0</v>
      </c>
      <c r="AB175" s="272">
        <v>0</v>
      </c>
      <c r="AC175" s="272">
        <v>0</v>
      </c>
      <c r="AD175" s="272">
        <v>0</v>
      </c>
      <c r="AE175" s="272">
        <v>0</v>
      </c>
      <c r="AF175" s="272">
        <v>0</v>
      </c>
      <c r="AG175" s="170">
        <f t="shared" si="49"/>
        <v>0</v>
      </c>
      <c r="AI175" s="279">
        <f t="shared" ref="AI175:AN238" si="63">ROUND(D175*$B175/12,2)</f>
        <v>0</v>
      </c>
      <c r="AJ175" s="279">
        <f t="shared" si="63"/>
        <v>0</v>
      </c>
      <c r="AK175" s="279">
        <f t="shared" si="63"/>
        <v>0</v>
      </c>
      <c r="AL175" s="279">
        <f t="shared" si="58"/>
        <v>0</v>
      </c>
      <c r="AM175" s="279">
        <f t="shared" si="58"/>
        <v>0</v>
      </c>
      <c r="AN175" s="279">
        <f t="shared" si="58"/>
        <v>0</v>
      </c>
      <c r="AO175" s="279">
        <f t="shared" si="57"/>
        <v>0</v>
      </c>
      <c r="AP175" s="279">
        <f t="shared" si="57"/>
        <v>0</v>
      </c>
      <c r="AQ175" s="279">
        <f t="shared" si="57"/>
        <v>0</v>
      </c>
      <c r="AR175" s="279">
        <f t="shared" si="57"/>
        <v>0</v>
      </c>
      <c r="AS175" s="279">
        <f t="shared" si="57"/>
        <v>0</v>
      </c>
      <c r="AT175" s="279">
        <f t="shared" si="57"/>
        <v>0</v>
      </c>
      <c r="AU175" s="280">
        <f t="shared" si="50"/>
        <v>0</v>
      </c>
      <c r="AV175" s="280">
        <f t="shared" ref="AV175:AY238" si="64">ROUND(Q175*$B175/12,2)</f>
        <v>0</v>
      </c>
      <c r="AW175" s="280">
        <f t="shared" si="64"/>
        <v>0</v>
      </c>
      <c r="AX175" s="280">
        <f t="shared" si="64"/>
        <v>0</v>
      </c>
      <c r="AY175" s="280">
        <f t="shared" si="59"/>
        <v>0</v>
      </c>
      <c r="AZ175" s="280">
        <f t="shared" si="60"/>
        <v>0</v>
      </c>
      <c r="BA175" s="280">
        <f t="shared" si="61"/>
        <v>0</v>
      </c>
      <c r="BB175" s="280">
        <f t="shared" si="62"/>
        <v>0</v>
      </c>
      <c r="BC175" s="280">
        <f t="shared" si="53"/>
        <v>0</v>
      </c>
      <c r="BD175" s="280">
        <f t="shared" si="53"/>
        <v>0</v>
      </c>
      <c r="BE175" s="280">
        <f t="shared" si="53"/>
        <v>0</v>
      </c>
      <c r="BF175" s="280">
        <f t="shared" si="53"/>
        <v>0</v>
      </c>
      <c r="BG175" s="280">
        <f t="shared" si="53"/>
        <v>0</v>
      </c>
      <c r="BH175" s="280">
        <f t="shared" si="53"/>
        <v>0</v>
      </c>
      <c r="BI175" s="280">
        <f t="shared" si="43"/>
        <v>0</v>
      </c>
      <c r="BJ175" s="280">
        <f t="shared" si="43"/>
        <v>0</v>
      </c>
      <c r="BK175" s="280">
        <f t="shared" si="43"/>
        <v>0</v>
      </c>
      <c r="BL175" s="279">
        <f t="shared" si="51"/>
        <v>0</v>
      </c>
    </row>
    <row r="176" spans="1:64" x14ac:dyDescent="0.25">
      <c r="A176" s="268" t="s">
        <v>233</v>
      </c>
      <c r="B176" s="175">
        <v>1.3300000000000001E-2</v>
      </c>
      <c r="C176" s="175">
        <v>1.2400000000000001E-2</v>
      </c>
      <c r="D176" s="272">
        <v>4321078.8899999997</v>
      </c>
      <c r="E176" s="272">
        <v>4320833.72</v>
      </c>
      <c r="F176" s="272">
        <v>4320833.72</v>
      </c>
      <c r="G176" s="272">
        <v>4320833.72</v>
      </c>
      <c r="H176" s="272">
        <v>4320833.72</v>
      </c>
      <c r="I176" s="272">
        <v>4320833.72</v>
      </c>
      <c r="J176" s="272">
        <v>4320833.72</v>
      </c>
      <c r="K176" s="272">
        <v>4320833.72</v>
      </c>
      <c r="L176" s="272">
        <v>4320833.72</v>
      </c>
      <c r="M176" s="272">
        <v>4354032.75</v>
      </c>
      <c r="N176" s="272">
        <v>4473507.0899999989</v>
      </c>
      <c r="O176" s="272">
        <v>4559782.3999999994</v>
      </c>
      <c r="P176" s="272">
        <f t="shared" si="48"/>
        <v>52275070.889999986</v>
      </c>
      <c r="Q176" s="272">
        <v>4559782.3999999994</v>
      </c>
      <c r="R176" s="272">
        <v>3855186.7399999993</v>
      </c>
      <c r="S176" s="272">
        <v>3150591.0799999991</v>
      </c>
      <c r="T176" s="272">
        <v>3150591.0799999991</v>
      </c>
      <c r="U176" s="272">
        <v>3150591.0799999991</v>
      </c>
      <c r="V176" s="272">
        <v>3150591.0799999991</v>
      </c>
      <c r="W176" s="272">
        <v>3150591.0799999991</v>
      </c>
      <c r="X176" s="272">
        <v>3150591.0799999991</v>
      </c>
      <c r="Y176" s="272">
        <v>3150591.0799999991</v>
      </c>
      <c r="Z176" s="272">
        <v>3150591.0799999991</v>
      </c>
      <c r="AA176" s="272">
        <v>3150591.0799999991</v>
      </c>
      <c r="AB176" s="272">
        <v>3150591.0799999991</v>
      </c>
      <c r="AC176" s="272">
        <v>3150591.0799999991</v>
      </c>
      <c r="AD176" s="272">
        <v>3150591.0799999991</v>
      </c>
      <c r="AE176" s="272">
        <v>3150591.0799999991</v>
      </c>
      <c r="AF176" s="272">
        <v>3150591.0799999991</v>
      </c>
      <c r="AG176" s="170">
        <f t="shared" si="49"/>
        <v>37807092.959999986</v>
      </c>
      <c r="AI176" s="279">
        <f t="shared" si="63"/>
        <v>4789.2</v>
      </c>
      <c r="AJ176" s="279">
        <f t="shared" si="63"/>
        <v>4788.92</v>
      </c>
      <c r="AK176" s="279">
        <f t="shared" si="63"/>
        <v>4788.92</v>
      </c>
      <c r="AL176" s="279">
        <f t="shared" si="58"/>
        <v>4788.92</v>
      </c>
      <c r="AM176" s="279">
        <f t="shared" si="58"/>
        <v>4788.92</v>
      </c>
      <c r="AN176" s="279">
        <f t="shared" si="58"/>
        <v>4788.92</v>
      </c>
      <c r="AO176" s="279">
        <f t="shared" si="57"/>
        <v>4788.92</v>
      </c>
      <c r="AP176" s="279">
        <f t="shared" si="57"/>
        <v>4788.92</v>
      </c>
      <c r="AQ176" s="279">
        <f t="shared" si="57"/>
        <v>4788.92</v>
      </c>
      <c r="AR176" s="279">
        <f t="shared" si="57"/>
        <v>4825.72</v>
      </c>
      <c r="AS176" s="279">
        <f t="shared" si="57"/>
        <v>4958.1400000000003</v>
      </c>
      <c r="AT176" s="279">
        <f t="shared" si="57"/>
        <v>5053.76</v>
      </c>
      <c r="AU176" s="280">
        <f t="shared" si="50"/>
        <v>57938.179999999993</v>
      </c>
      <c r="AV176" s="280">
        <f t="shared" si="64"/>
        <v>5053.76</v>
      </c>
      <c r="AW176" s="280">
        <f t="shared" si="64"/>
        <v>4272.83</v>
      </c>
      <c r="AX176" s="280">
        <f t="shared" si="64"/>
        <v>3491.91</v>
      </c>
      <c r="AY176" s="280">
        <f t="shared" si="59"/>
        <v>3491.91</v>
      </c>
      <c r="AZ176" s="280">
        <f t="shared" si="60"/>
        <v>3255.61</v>
      </c>
      <c r="BA176" s="280">
        <f t="shared" si="61"/>
        <v>3255.61</v>
      </c>
      <c r="BB176" s="280">
        <f t="shared" si="62"/>
        <v>3255.61</v>
      </c>
      <c r="BC176" s="280">
        <f t="shared" si="53"/>
        <v>3255.61</v>
      </c>
      <c r="BD176" s="280">
        <f t="shared" si="53"/>
        <v>3255.61</v>
      </c>
      <c r="BE176" s="280">
        <f t="shared" si="53"/>
        <v>3255.61</v>
      </c>
      <c r="BF176" s="280">
        <f t="shared" si="53"/>
        <v>3255.61</v>
      </c>
      <c r="BG176" s="280">
        <f t="shared" si="53"/>
        <v>3255.61</v>
      </c>
      <c r="BH176" s="280">
        <f t="shared" si="53"/>
        <v>3255.61</v>
      </c>
      <c r="BI176" s="280">
        <f t="shared" si="53"/>
        <v>3255.61</v>
      </c>
      <c r="BJ176" s="280">
        <f t="shared" si="53"/>
        <v>3255.61</v>
      </c>
      <c r="BK176" s="280">
        <f t="shared" si="53"/>
        <v>3255.61</v>
      </c>
      <c r="BL176" s="279">
        <f t="shared" si="51"/>
        <v>39067.32</v>
      </c>
    </row>
    <row r="177" spans="1:66" x14ac:dyDescent="0.25">
      <c r="A177" s="268" t="s">
        <v>234</v>
      </c>
      <c r="B177" s="175">
        <v>2.1299999999999999E-2</v>
      </c>
      <c r="C177" s="175">
        <v>0.02</v>
      </c>
      <c r="D177" s="272">
        <v>2416429.81</v>
      </c>
      <c r="E177" s="272">
        <v>2416429.81</v>
      </c>
      <c r="F177" s="272">
        <v>2416429.81</v>
      </c>
      <c r="G177" s="272">
        <v>2416429.81</v>
      </c>
      <c r="H177" s="272">
        <v>2416429.81</v>
      </c>
      <c r="I177" s="272">
        <v>2416429.81</v>
      </c>
      <c r="J177" s="272">
        <v>2416429.81</v>
      </c>
      <c r="K177" s="272">
        <v>2416429.81</v>
      </c>
      <c r="L177" s="272">
        <v>2416429.81</v>
      </c>
      <c r="M177" s="272">
        <v>2416429.81</v>
      </c>
      <c r="N177" s="272">
        <v>2416429.81</v>
      </c>
      <c r="O177" s="272">
        <v>2416429.81</v>
      </c>
      <c r="P177" s="272">
        <f t="shared" si="48"/>
        <v>28997157.719999995</v>
      </c>
      <c r="Q177" s="272">
        <v>2416429.81</v>
      </c>
      <c r="R177" s="272">
        <v>1489248.9900000002</v>
      </c>
      <c r="S177" s="272">
        <v>562068.17000000016</v>
      </c>
      <c r="T177" s="272">
        <v>562068.17000000016</v>
      </c>
      <c r="U177" s="272">
        <v>562068.17000000016</v>
      </c>
      <c r="V177" s="272">
        <v>562068.17000000016</v>
      </c>
      <c r="W177" s="272">
        <v>562068.17000000016</v>
      </c>
      <c r="X177" s="272">
        <v>562068.17000000016</v>
      </c>
      <c r="Y177" s="272">
        <v>562068.17000000016</v>
      </c>
      <c r="Z177" s="272">
        <v>562068.17000000016</v>
      </c>
      <c r="AA177" s="272">
        <v>562068.17000000016</v>
      </c>
      <c r="AB177" s="272">
        <v>562068.17000000016</v>
      </c>
      <c r="AC177" s="272">
        <v>562068.17000000016</v>
      </c>
      <c r="AD177" s="272">
        <v>562068.17000000016</v>
      </c>
      <c r="AE177" s="272">
        <v>562068.17000000016</v>
      </c>
      <c r="AF177" s="272">
        <v>562068.17000000016</v>
      </c>
      <c r="AG177" s="170">
        <f t="shared" si="49"/>
        <v>6744818.04</v>
      </c>
      <c r="AI177" s="279">
        <f t="shared" si="63"/>
        <v>4289.16</v>
      </c>
      <c r="AJ177" s="279">
        <f t="shared" si="63"/>
        <v>4289.16</v>
      </c>
      <c r="AK177" s="279">
        <f t="shared" si="63"/>
        <v>4289.16</v>
      </c>
      <c r="AL177" s="279">
        <f t="shared" si="58"/>
        <v>4289.16</v>
      </c>
      <c r="AM177" s="279">
        <f t="shared" si="58"/>
        <v>4289.16</v>
      </c>
      <c r="AN177" s="279">
        <f t="shared" si="58"/>
        <v>4289.16</v>
      </c>
      <c r="AO177" s="279">
        <f t="shared" si="57"/>
        <v>4289.16</v>
      </c>
      <c r="AP177" s="279">
        <f t="shared" si="57"/>
        <v>4289.16</v>
      </c>
      <c r="AQ177" s="279">
        <f t="shared" si="57"/>
        <v>4289.16</v>
      </c>
      <c r="AR177" s="279">
        <f t="shared" si="57"/>
        <v>4289.16</v>
      </c>
      <c r="AS177" s="279">
        <f t="shared" si="57"/>
        <v>4289.16</v>
      </c>
      <c r="AT177" s="279">
        <f t="shared" si="57"/>
        <v>4289.16</v>
      </c>
      <c r="AU177" s="280">
        <f t="shared" si="50"/>
        <v>51469.920000000013</v>
      </c>
      <c r="AV177" s="280">
        <f t="shared" si="64"/>
        <v>4289.16</v>
      </c>
      <c r="AW177" s="280">
        <f t="shared" si="64"/>
        <v>2643.42</v>
      </c>
      <c r="AX177" s="280">
        <f t="shared" si="64"/>
        <v>997.67</v>
      </c>
      <c r="AY177" s="280">
        <f t="shared" si="59"/>
        <v>997.67</v>
      </c>
      <c r="AZ177" s="280">
        <f t="shared" si="60"/>
        <v>936.78</v>
      </c>
      <c r="BA177" s="280">
        <f t="shared" si="61"/>
        <v>936.78</v>
      </c>
      <c r="BB177" s="280">
        <f t="shared" si="62"/>
        <v>936.78</v>
      </c>
      <c r="BC177" s="280">
        <f t="shared" si="53"/>
        <v>936.78</v>
      </c>
      <c r="BD177" s="280">
        <f t="shared" si="53"/>
        <v>936.78</v>
      </c>
      <c r="BE177" s="280">
        <f t="shared" si="53"/>
        <v>936.78</v>
      </c>
      <c r="BF177" s="280">
        <f t="shared" si="53"/>
        <v>936.78</v>
      </c>
      <c r="BG177" s="280">
        <f t="shared" si="53"/>
        <v>936.78</v>
      </c>
      <c r="BH177" s="280">
        <f t="shared" si="53"/>
        <v>936.78</v>
      </c>
      <c r="BI177" s="280">
        <f t="shared" si="53"/>
        <v>936.78</v>
      </c>
      <c r="BJ177" s="280">
        <f t="shared" si="53"/>
        <v>936.78</v>
      </c>
      <c r="BK177" s="280">
        <f t="shared" si="53"/>
        <v>936.78</v>
      </c>
      <c r="BL177" s="279">
        <f t="shared" si="51"/>
        <v>11241.36</v>
      </c>
    </row>
    <row r="178" spans="1:66" x14ac:dyDescent="0.25">
      <c r="A178" s="268" t="s">
        <v>632</v>
      </c>
      <c r="B178" s="175">
        <v>2.1299999999999999E-2</v>
      </c>
      <c r="C178" s="175">
        <v>0.02</v>
      </c>
      <c r="D178" s="272">
        <v>0</v>
      </c>
      <c r="E178" s="272">
        <v>0</v>
      </c>
      <c r="F178" s="272">
        <v>0</v>
      </c>
      <c r="G178" s="272">
        <v>0</v>
      </c>
      <c r="H178" s="272">
        <v>0</v>
      </c>
      <c r="I178" s="272">
        <v>0</v>
      </c>
      <c r="J178" s="272">
        <v>0</v>
      </c>
      <c r="K178" s="272">
        <v>0</v>
      </c>
      <c r="L178" s="272">
        <v>0</v>
      </c>
      <c r="M178" s="272">
        <v>0</v>
      </c>
      <c r="N178" s="272">
        <v>0</v>
      </c>
      <c r="O178" s="272">
        <v>0</v>
      </c>
      <c r="P178" s="272">
        <f t="shared" si="48"/>
        <v>0</v>
      </c>
      <c r="Q178" s="272">
        <v>0</v>
      </c>
      <c r="R178" s="272">
        <v>0</v>
      </c>
      <c r="S178" s="272">
        <v>0</v>
      </c>
      <c r="T178" s="272">
        <v>0</v>
      </c>
      <c r="U178" s="272">
        <v>0</v>
      </c>
      <c r="V178" s="272">
        <v>0</v>
      </c>
      <c r="W178" s="272">
        <v>0</v>
      </c>
      <c r="X178" s="272">
        <v>0</v>
      </c>
      <c r="Y178" s="272">
        <v>0</v>
      </c>
      <c r="Z178" s="272">
        <v>0</v>
      </c>
      <c r="AA178" s="272">
        <v>0</v>
      </c>
      <c r="AB178" s="272">
        <v>0</v>
      </c>
      <c r="AC178" s="272">
        <v>0</v>
      </c>
      <c r="AD178" s="272">
        <v>0</v>
      </c>
      <c r="AE178" s="272">
        <v>0</v>
      </c>
      <c r="AF178" s="272">
        <v>0</v>
      </c>
      <c r="AG178" s="170">
        <f t="shared" si="49"/>
        <v>0</v>
      </c>
      <c r="AI178" s="279">
        <f t="shared" si="63"/>
        <v>0</v>
      </c>
      <c r="AJ178" s="279">
        <f t="shared" si="63"/>
        <v>0</v>
      </c>
      <c r="AK178" s="279">
        <f t="shared" si="63"/>
        <v>0</v>
      </c>
      <c r="AL178" s="279">
        <f t="shared" si="58"/>
        <v>0</v>
      </c>
      <c r="AM178" s="279">
        <f t="shared" si="58"/>
        <v>0</v>
      </c>
      <c r="AN178" s="279">
        <f t="shared" si="58"/>
        <v>0</v>
      </c>
      <c r="AO178" s="279">
        <f t="shared" si="57"/>
        <v>0</v>
      </c>
      <c r="AP178" s="279">
        <f t="shared" si="57"/>
        <v>0</v>
      </c>
      <c r="AQ178" s="279">
        <f t="shared" si="57"/>
        <v>0</v>
      </c>
      <c r="AR178" s="279">
        <f t="shared" si="57"/>
        <v>0</v>
      </c>
      <c r="AS178" s="279">
        <f t="shared" si="57"/>
        <v>0</v>
      </c>
      <c r="AT178" s="279">
        <f t="shared" si="57"/>
        <v>0</v>
      </c>
      <c r="AU178" s="280">
        <f t="shared" si="50"/>
        <v>0</v>
      </c>
      <c r="AV178" s="280">
        <f t="shared" si="64"/>
        <v>0</v>
      </c>
      <c r="AW178" s="280">
        <f t="shared" si="64"/>
        <v>0</v>
      </c>
      <c r="AX178" s="280">
        <f t="shared" si="64"/>
        <v>0</v>
      </c>
      <c r="AY178" s="280">
        <f t="shared" si="59"/>
        <v>0</v>
      </c>
      <c r="AZ178" s="280">
        <f t="shared" si="60"/>
        <v>0</v>
      </c>
      <c r="BA178" s="280">
        <f t="shared" si="61"/>
        <v>0</v>
      </c>
      <c r="BB178" s="280">
        <f t="shared" si="62"/>
        <v>0</v>
      </c>
      <c r="BC178" s="280">
        <f t="shared" si="53"/>
        <v>0</v>
      </c>
      <c r="BD178" s="280">
        <f t="shared" si="53"/>
        <v>0</v>
      </c>
      <c r="BE178" s="280">
        <f t="shared" si="53"/>
        <v>0</v>
      </c>
      <c r="BF178" s="280">
        <f t="shared" si="53"/>
        <v>0</v>
      </c>
      <c r="BG178" s="280">
        <f t="shared" si="53"/>
        <v>0</v>
      </c>
      <c r="BH178" s="280">
        <f t="shared" si="53"/>
        <v>0</v>
      </c>
      <c r="BI178" s="280">
        <f t="shared" si="53"/>
        <v>0</v>
      </c>
      <c r="BJ178" s="280">
        <f t="shared" si="53"/>
        <v>0</v>
      </c>
      <c r="BK178" s="280">
        <f t="shared" si="53"/>
        <v>0</v>
      </c>
      <c r="BL178" s="279">
        <f t="shared" si="51"/>
        <v>0</v>
      </c>
      <c r="BN178" s="279">
        <f>BL178</f>
        <v>0</v>
      </c>
    </row>
    <row r="179" spans="1:66" x14ac:dyDescent="0.25">
      <c r="A179" s="268" t="s">
        <v>235</v>
      </c>
      <c r="B179" s="175">
        <v>1.3399999999999999E-2</v>
      </c>
      <c r="C179" s="294">
        <v>3.5400000000000001E-2</v>
      </c>
      <c r="D179" s="272">
        <v>8959765.8100000005</v>
      </c>
      <c r="E179" s="272">
        <v>8959765.8100000005</v>
      </c>
      <c r="F179" s="272">
        <v>8959765.8100000005</v>
      </c>
      <c r="G179" s="272">
        <v>8959765.8100000005</v>
      </c>
      <c r="H179" s="272">
        <v>8959765.8100000005</v>
      </c>
      <c r="I179" s="272">
        <v>8959765.8100000005</v>
      </c>
      <c r="J179" s="272">
        <v>8959765.8100000005</v>
      </c>
      <c r="K179" s="272">
        <v>8959765.8100000005</v>
      </c>
      <c r="L179" s="272">
        <v>8976265.8100000005</v>
      </c>
      <c r="M179" s="272">
        <v>8992765.8100000005</v>
      </c>
      <c r="N179" s="272">
        <v>8992765.8100000005</v>
      </c>
      <c r="O179" s="272">
        <v>8992765.8100000005</v>
      </c>
      <c r="P179" s="272">
        <f t="shared" si="48"/>
        <v>107632689.72000001</v>
      </c>
      <c r="Q179" s="272">
        <v>8992765.8100000005</v>
      </c>
      <c r="R179" s="272">
        <v>8992765.8100000005</v>
      </c>
      <c r="S179" s="272">
        <v>8992765.8100000005</v>
      </c>
      <c r="T179" s="272">
        <v>8992765.8100000005</v>
      </c>
      <c r="U179" s="272">
        <v>9029727.6150000002</v>
      </c>
      <c r="V179" s="272">
        <v>9066689.4199999999</v>
      </c>
      <c r="W179" s="272">
        <v>9066689.4199999999</v>
      </c>
      <c r="X179" s="272">
        <v>9066689.4199999999</v>
      </c>
      <c r="Y179" s="272">
        <v>9066689.4199999999</v>
      </c>
      <c r="Z179" s="272">
        <v>9066689.4199999999</v>
      </c>
      <c r="AA179" s="272">
        <v>9066689.4199999999</v>
      </c>
      <c r="AB179" s="272">
        <v>9606862.3350000009</v>
      </c>
      <c r="AC179" s="272">
        <v>10147035.25</v>
      </c>
      <c r="AD179" s="272">
        <v>10147035.25</v>
      </c>
      <c r="AE179" s="272">
        <v>10147035.25</v>
      </c>
      <c r="AF179" s="272">
        <v>10147035.25</v>
      </c>
      <c r="AG179" s="170">
        <f t="shared" si="49"/>
        <v>113624867.47</v>
      </c>
      <c r="AI179" s="279">
        <f t="shared" si="63"/>
        <v>10005.07</v>
      </c>
      <c r="AJ179" s="279">
        <f t="shared" si="63"/>
        <v>10005.07</v>
      </c>
      <c r="AK179" s="279">
        <f t="shared" si="63"/>
        <v>10005.07</v>
      </c>
      <c r="AL179" s="279">
        <f t="shared" si="58"/>
        <v>10005.07</v>
      </c>
      <c r="AM179" s="279">
        <f t="shared" si="58"/>
        <v>10005.07</v>
      </c>
      <c r="AN179" s="279">
        <f t="shared" si="58"/>
        <v>10005.07</v>
      </c>
      <c r="AO179" s="279">
        <f t="shared" si="57"/>
        <v>10005.07</v>
      </c>
      <c r="AP179" s="279">
        <f t="shared" si="57"/>
        <v>10005.07</v>
      </c>
      <c r="AQ179" s="279">
        <f t="shared" si="57"/>
        <v>10023.5</v>
      </c>
      <c r="AR179" s="279">
        <f t="shared" si="57"/>
        <v>10041.92</v>
      </c>
      <c r="AS179" s="279">
        <f t="shared" si="57"/>
        <v>10041.92</v>
      </c>
      <c r="AT179" s="279">
        <f t="shared" si="57"/>
        <v>10041.92</v>
      </c>
      <c r="AU179" s="280">
        <f t="shared" si="50"/>
        <v>120189.81999999999</v>
      </c>
      <c r="AV179" s="280">
        <f t="shared" si="64"/>
        <v>10041.92</v>
      </c>
      <c r="AW179" s="280">
        <f t="shared" si="64"/>
        <v>10041.92</v>
      </c>
      <c r="AX179" s="280">
        <f t="shared" si="64"/>
        <v>10041.92</v>
      </c>
      <c r="AY179" s="280">
        <f t="shared" si="59"/>
        <v>10041.92</v>
      </c>
      <c r="AZ179" s="280">
        <f t="shared" si="60"/>
        <v>26637.7</v>
      </c>
      <c r="BA179" s="280">
        <f t="shared" si="61"/>
        <v>26746.73</v>
      </c>
      <c r="BB179" s="280">
        <f t="shared" si="62"/>
        <v>26746.73</v>
      </c>
      <c r="BC179" s="280">
        <f t="shared" si="53"/>
        <v>26746.73</v>
      </c>
      <c r="BD179" s="280">
        <f t="shared" si="53"/>
        <v>26746.73</v>
      </c>
      <c r="BE179" s="280">
        <f t="shared" si="53"/>
        <v>26746.73</v>
      </c>
      <c r="BF179" s="280">
        <f t="shared" si="53"/>
        <v>26746.73</v>
      </c>
      <c r="BG179" s="280">
        <f t="shared" si="53"/>
        <v>28340.240000000002</v>
      </c>
      <c r="BH179" s="280">
        <f t="shared" si="53"/>
        <v>29933.75</v>
      </c>
      <c r="BI179" s="280">
        <f t="shared" si="53"/>
        <v>29933.75</v>
      </c>
      <c r="BJ179" s="280">
        <f t="shared" si="53"/>
        <v>29933.75</v>
      </c>
      <c r="BK179" s="280">
        <f t="shared" si="53"/>
        <v>29933.75</v>
      </c>
      <c r="BL179" s="279">
        <f t="shared" si="51"/>
        <v>335193.32</v>
      </c>
    </row>
    <row r="180" spans="1:66" x14ac:dyDescent="0.25">
      <c r="A180" s="268" t="s">
        <v>633</v>
      </c>
      <c r="B180" s="175">
        <v>1.3399999999999999E-2</v>
      </c>
      <c r="C180" s="294">
        <v>3.5400000000000001E-2</v>
      </c>
      <c r="D180" s="272">
        <v>0</v>
      </c>
      <c r="E180" s="272">
        <v>0</v>
      </c>
      <c r="F180" s="272">
        <v>0</v>
      </c>
      <c r="G180" s="272">
        <v>0</v>
      </c>
      <c r="H180" s="272">
        <v>0</v>
      </c>
      <c r="I180" s="272">
        <v>0</v>
      </c>
      <c r="J180" s="272">
        <v>0</v>
      </c>
      <c r="K180" s="272">
        <v>0</v>
      </c>
      <c r="L180" s="272">
        <v>0</v>
      </c>
      <c r="M180" s="272">
        <v>0</v>
      </c>
      <c r="N180" s="272">
        <v>0</v>
      </c>
      <c r="O180" s="272">
        <v>0</v>
      </c>
      <c r="P180" s="272">
        <f t="shared" si="48"/>
        <v>0</v>
      </c>
      <c r="Q180" s="272">
        <v>0</v>
      </c>
      <c r="R180" s="272">
        <v>0</v>
      </c>
      <c r="S180" s="272">
        <v>0</v>
      </c>
      <c r="T180" s="272">
        <v>0</v>
      </c>
      <c r="U180" s="272">
        <v>0</v>
      </c>
      <c r="V180" s="272">
        <v>0</v>
      </c>
      <c r="W180" s="272">
        <v>0</v>
      </c>
      <c r="X180" s="272">
        <v>0</v>
      </c>
      <c r="Y180" s="272">
        <v>0</v>
      </c>
      <c r="Z180" s="272">
        <v>0</v>
      </c>
      <c r="AA180" s="272">
        <v>0</v>
      </c>
      <c r="AB180" s="272">
        <v>0</v>
      </c>
      <c r="AC180" s="272">
        <v>0</v>
      </c>
      <c r="AD180" s="272">
        <v>0</v>
      </c>
      <c r="AE180" s="272">
        <v>0</v>
      </c>
      <c r="AF180" s="272">
        <v>0</v>
      </c>
      <c r="AG180" s="170">
        <f t="shared" si="49"/>
        <v>0</v>
      </c>
      <c r="AI180" s="279">
        <f t="shared" si="63"/>
        <v>0</v>
      </c>
      <c r="AJ180" s="279">
        <f t="shared" si="63"/>
        <v>0</v>
      </c>
      <c r="AK180" s="279">
        <f t="shared" si="63"/>
        <v>0</v>
      </c>
      <c r="AL180" s="279">
        <f t="shared" si="58"/>
        <v>0</v>
      </c>
      <c r="AM180" s="279">
        <f t="shared" si="58"/>
        <v>0</v>
      </c>
      <c r="AN180" s="279">
        <f t="shared" si="58"/>
        <v>0</v>
      </c>
      <c r="AO180" s="279">
        <f t="shared" si="57"/>
        <v>0</v>
      </c>
      <c r="AP180" s="279">
        <f t="shared" si="57"/>
        <v>0</v>
      </c>
      <c r="AQ180" s="279">
        <f t="shared" si="57"/>
        <v>0</v>
      </c>
      <c r="AR180" s="279">
        <f t="shared" si="57"/>
        <v>0</v>
      </c>
      <c r="AS180" s="279">
        <f t="shared" si="57"/>
        <v>0</v>
      </c>
      <c r="AT180" s="279">
        <f t="shared" si="57"/>
        <v>0</v>
      </c>
      <c r="AU180" s="280">
        <f t="shared" si="50"/>
        <v>0</v>
      </c>
      <c r="AV180" s="280">
        <f t="shared" si="64"/>
        <v>0</v>
      </c>
      <c r="AW180" s="280">
        <f t="shared" si="64"/>
        <v>0</v>
      </c>
      <c r="AX180" s="280">
        <f t="shared" si="64"/>
        <v>0</v>
      </c>
      <c r="AY180" s="280">
        <f t="shared" si="59"/>
        <v>0</v>
      </c>
      <c r="AZ180" s="280">
        <f t="shared" si="60"/>
        <v>0</v>
      </c>
      <c r="BA180" s="280">
        <f t="shared" si="61"/>
        <v>0</v>
      </c>
      <c r="BB180" s="280">
        <f t="shared" si="62"/>
        <v>0</v>
      </c>
      <c r="BC180" s="280">
        <f t="shared" si="53"/>
        <v>0</v>
      </c>
      <c r="BD180" s="280">
        <f t="shared" si="53"/>
        <v>0</v>
      </c>
      <c r="BE180" s="280">
        <f t="shared" si="53"/>
        <v>0</v>
      </c>
      <c r="BF180" s="280">
        <f t="shared" si="53"/>
        <v>0</v>
      </c>
      <c r="BG180" s="280">
        <f t="shared" si="53"/>
        <v>0</v>
      </c>
      <c r="BH180" s="280">
        <f t="shared" si="53"/>
        <v>0</v>
      </c>
      <c r="BI180" s="280">
        <f t="shared" si="53"/>
        <v>0</v>
      </c>
      <c r="BJ180" s="280">
        <f t="shared" si="53"/>
        <v>0</v>
      </c>
      <c r="BK180" s="280">
        <f t="shared" si="53"/>
        <v>0</v>
      </c>
      <c r="BL180" s="279">
        <f t="shared" si="51"/>
        <v>0</v>
      </c>
      <c r="BN180" s="279">
        <f>BL180</f>
        <v>0</v>
      </c>
    </row>
    <row r="181" spans="1:66" x14ac:dyDescent="0.25">
      <c r="A181" s="268" t="s">
        <v>634</v>
      </c>
      <c r="B181" s="175">
        <v>1.3399999999999999E-2</v>
      </c>
      <c r="C181" s="294">
        <v>3.5400000000000001E-2</v>
      </c>
      <c r="D181" s="272">
        <v>6475762.9199999999</v>
      </c>
      <c r="E181" s="272">
        <v>6475762.9199999999</v>
      </c>
      <c r="F181" s="272">
        <v>6475762.9199999999</v>
      </c>
      <c r="G181" s="272">
        <v>6475762.9199999999</v>
      </c>
      <c r="H181" s="272">
        <v>6475762.9199999999</v>
      </c>
      <c r="I181" s="272">
        <v>6475762.9199999999</v>
      </c>
      <c r="J181" s="272">
        <v>6475762.9199999999</v>
      </c>
      <c r="K181" s="272">
        <v>6475762.9199999999</v>
      </c>
      <c r="L181" s="272">
        <v>6475762.9199999999</v>
      </c>
      <c r="M181" s="272">
        <v>6475762.9199999999</v>
      </c>
      <c r="N181" s="272">
        <v>6475762.9199999999</v>
      </c>
      <c r="O181" s="272">
        <v>6475762.9199999999</v>
      </c>
      <c r="P181" s="272">
        <f t="shared" si="48"/>
        <v>77709155.040000007</v>
      </c>
      <c r="Q181" s="272">
        <v>6475762.9199999999</v>
      </c>
      <c r="R181" s="272">
        <v>6475762.9199999999</v>
      </c>
      <c r="S181" s="272">
        <v>6475762.9199999999</v>
      </c>
      <c r="T181" s="272">
        <v>6475762.9199999999</v>
      </c>
      <c r="U181" s="272">
        <v>6475762.9199999999</v>
      </c>
      <c r="V181" s="272">
        <v>6475762.9199999999</v>
      </c>
      <c r="W181" s="272">
        <v>6475762.9199999999</v>
      </c>
      <c r="X181" s="272">
        <v>6475762.9199999999</v>
      </c>
      <c r="Y181" s="272">
        <v>6475762.9199999999</v>
      </c>
      <c r="Z181" s="272">
        <v>6475762.9199999999</v>
      </c>
      <c r="AA181" s="272">
        <v>6475762.9199999999</v>
      </c>
      <c r="AB181" s="272">
        <v>6475762.9199999999</v>
      </c>
      <c r="AC181" s="272">
        <v>6475762.9199999999</v>
      </c>
      <c r="AD181" s="272">
        <v>6475762.9199999999</v>
      </c>
      <c r="AE181" s="272">
        <v>6475762.9199999999</v>
      </c>
      <c r="AF181" s="272">
        <v>6475762.9199999999</v>
      </c>
      <c r="AG181" s="170">
        <f t="shared" si="49"/>
        <v>77709155.040000007</v>
      </c>
      <c r="AI181" s="279">
        <f t="shared" si="63"/>
        <v>7231.27</v>
      </c>
      <c r="AJ181" s="279">
        <f t="shared" si="63"/>
        <v>7231.27</v>
      </c>
      <c r="AK181" s="279">
        <f t="shared" si="63"/>
        <v>7231.27</v>
      </c>
      <c r="AL181" s="279">
        <f t="shared" si="58"/>
        <v>7231.27</v>
      </c>
      <c r="AM181" s="279">
        <f t="shared" si="58"/>
        <v>7231.27</v>
      </c>
      <c r="AN181" s="279">
        <f t="shared" si="58"/>
        <v>7231.27</v>
      </c>
      <c r="AO181" s="279">
        <f t="shared" si="57"/>
        <v>7231.27</v>
      </c>
      <c r="AP181" s="279">
        <f t="shared" si="57"/>
        <v>7231.27</v>
      </c>
      <c r="AQ181" s="279">
        <f t="shared" si="57"/>
        <v>7231.27</v>
      </c>
      <c r="AR181" s="279">
        <f t="shared" si="57"/>
        <v>7231.27</v>
      </c>
      <c r="AS181" s="279">
        <f t="shared" si="57"/>
        <v>7231.27</v>
      </c>
      <c r="AT181" s="279">
        <f t="shared" si="57"/>
        <v>7231.27</v>
      </c>
      <c r="AU181" s="280">
        <f t="shared" si="50"/>
        <v>86775.240000000034</v>
      </c>
      <c r="AV181" s="280">
        <f t="shared" si="64"/>
        <v>7231.27</v>
      </c>
      <c r="AW181" s="280">
        <f t="shared" si="64"/>
        <v>7231.27</v>
      </c>
      <c r="AX181" s="280">
        <f t="shared" si="64"/>
        <v>7231.27</v>
      </c>
      <c r="AY181" s="280">
        <f t="shared" si="59"/>
        <v>7231.27</v>
      </c>
      <c r="AZ181" s="280">
        <f t="shared" si="60"/>
        <v>19103.5</v>
      </c>
      <c r="BA181" s="280">
        <f t="shared" si="61"/>
        <v>19103.5</v>
      </c>
      <c r="BB181" s="280">
        <f t="shared" si="62"/>
        <v>19103.5</v>
      </c>
      <c r="BC181" s="280">
        <f t="shared" ref="BC181:BC191" si="65">ROUND(X181*$C181/12,2)</f>
        <v>19103.5</v>
      </c>
      <c r="BD181" s="280">
        <f t="shared" ref="BD181:BD191" si="66">ROUND(Y181*$C181/12,2)</f>
        <v>19103.5</v>
      </c>
      <c r="BE181" s="280">
        <f t="shared" ref="BE181:BE191" si="67">ROUND(Z181*$C181/12,2)</f>
        <v>19103.5</v>
      </c>
      <c r="BF181" s="280">
        <f t="shared" ref="BF181:BF191" si="68">ROUND(AA181*$C181/12,2)</f>
        <v>19103.5</v>
      </c>
      <c r="BG181" s="280">
        <f t="shared" ref="BG181:BG191" si="69">ROUND(AB181*$C181/12,2)</f>
        <v>19103.5</v>
      </c>
      <c r="BH181" s="280">
        <f t="shared" ref="BH181:BH191" si="70">ROUND(AC181*$C181/12,2)</f>
        <v>19103.5</v>
      </c>
      <c r="BI181" s="280">
        <f t="shared" ref="BI181:BI191" si="71">ROUND(AD181*$C181/12,2)</f>
        <v>19103.5</v>
      </c>
      <c r="BJ181" s="280">
        <f t="shared" ref="BJ181:BJ191" si="72">ROUND(AE181*$C181/12,2)</f>
        <v>19103.5</v>
      </c>
      <c r="BK181" s="280">
        <f t="shared" ref="BK181:BK191" si="73">ROUND(AF181*$C181/12,2)</f>
        <v>19103.5</v>
      </c>
      <c r="BL181" s="279">
        <f t="shared" si="51"/>
        <v>229242</v>
      </c>
      <c r="BN181" s="279">
        <f>BL181</f>
        <v>229242</v>
      </c>
    </row>
    <row r="182" spans="1:66" x14ac:dyDescent="0.25">
      <c r="A182" s="268" t="s">
        <v>236</v>
      </c>
      <c r="B182" s="175">
        <v>4.7899999999999991E-2</v>
      </c>
      <c r="C182" s="294">
        <v>4.4900000000000002E-2</v>
      </c>
      <c r="D182" s="272">
        <v>29324457.100000001</v>
      </c>
      <c r="E182" s="272">
        <v>29324457.100000001</v>
      </c>
      <c r="F182" s="272">
        <v>29324457.100000001</v>
      </c>
      <c r="G182" s="272">
        <v>29324457.100000001</v>
      </c>
      <c r="H182" s="272">
        <v>29324457.100000001</v>
      </c>
      <c r="I182" s="272">
        <v>29324457.100000001</v>
      </c>
      <c r="J182" s="272">
        <v>29324457.100000001</v>
      </c>
      <c r="K182" s="272">
        <v>29324457.100000001</v>
      </c>
      <c r="L182" s="272">
        <v>29324457.100000001</v>
      </c>
      <c r="M182" s="272">
        <v>29324457.100000001</v>
      </c>
      <c r="N182" s="272">
        <v>29324457.100000001</v>
      </c>
      <c r="O182" s="272">
        <v>29324457.100000001</v>
      </c>
      <c r="P182" s="272">
        <f t="shared" si="48"/>
        <v>351893485.20000005</v>
      </c>
      <c r="Q182" s="272">
        <v>29324457.100000001</v>
      </c>
      <c r="R182" s="272">
        <v>29324457.100000001</v>
      </c>
      <c r="S182" s="272">
        <v>29324457.100000001</v>
      </c>
      <c r="T182" s="272">
        <v>29324457.100000001</v>
      </c>
      <c r="U182" s="272">
        <v>29324457.100000001</v>
      </c>
      <c r="V182" s="272">
        <v>29324457.100000001</v>
      </c>
      <c r="W182" s="272">
        <v>29324457.100000001</v>
      </c>
      <c r="X182" s="272">
        <v>29324457.100000001</v>
      </c>
      <c r="Y182" s="272">
        <v>29324457.100000001</v>
      </c>
      <c r="Z182" s="272">
        <v>29324457.100000001</v>
      </c>
      <c r="AA182" s="272">
        <v>29324457.100000001</v>
      </c>
      <c r="AB182" s="272">
        <v>29324457.100000001</v>
      </c>
      <c r="AC182" s="272">
        <v>29324457.100000001</v>
      </c>
      <c r="AD182" s="272">
        <v>29324457.100000001</v>
      </c>
      <c r="AE182" s="272">
        <v>29324457.100000001</v>
      </c>
      <c r="AF182" s="272">
        <v>29324457.100000001</v>
      </c>
      <c r="AG182" s="170">
        <f t="shared" si="49"/>
        <v>351893485.20000005</v>
      </c>
      <c r="AI182" s="279">
        <f t="shared" si="63"/>
        <v>117053.46</v>
      </c>
      <c r="AJ182" s="279">
        <f t="shared" si="63"/>
        <v>117053.46</v>
      </c>
      <c r="AK182" s="279">
        <f t="shared" si="63"/>
        <v>117053.46</v>
      </c>
      <c r="AL182" s="279">
        <f t="shared" si="58"/>
        <v>117053.46</v>
      </c>
      <c r="AM182" s="279">
        <f t="shared" si="58"/>
        <v>117053.46</v>
      </c>
      <c r="AN182" s="279">
        <f t="shared" si="58"/>
        <v>117053.46</v>
      </c>
      <c r="AO182" s="279">
        <f t="shared" si="57"/>
        <v>117053.46</v>
      </c>
      <c r="AP182" s="279">
        <f t="shared" si="57"/>
        <v>117053.46</v>
      </c>
      <c r="AQ182" s="279">
        <f t="shared" si="57"/>
        <v>117053.46</v>
      </c>
      <c r="AR182" s="279">
        <f t="shared" si="57"/>
        <v>117053.46</v>
      </c>
      <c r="AS182" s="279">
        <f t="shared" si="57"/>
        <v>117053.46</v>
      </c>
      <c r="AT182" s="279">
        <f t="shared" si="57"/>
        <v>117053.46</v>
      </c>
      <c r="AU182" s="280">
        <f t="shared" si="50"/>
        <v>1404641.5199999998</v>
      </c>
      <c r="AV182" s="280">
        <f t="shared" si="64"/>
        <v>117053.46</v>
      </c>
      <c r="AW182" s="280">
        <f t="shared" si="64"/>
        <v>117053.46</v>
      </c>
      <c r="AX182" s="280">
        <f t="shared" si="64"/>
        <v>117053.46</v>
      </c>
      <c r="AY182" s="280">
        <f t="shared" si="59"/>
        <v>117053.46</v>
      </c>
      <c r="AZ182" s="280">
        <f t="shared" si="60"/>
        <v>109722.34</v>
      </c>
      <c r="BA182" s="280">
        <f t="shared" si="61"/>
        <v>109722.34</v>
      </c>
      <c r="BB182" s="280">
        <f t="shared" si="62"/>
        <v>109722.34</v>
      </c>
      <c r="BC182" s="280">
        <f t="shared" si="65"/>
        <v>109722.34</v>
      </c>
      <c r="BD182" s="280">
        <f t="shared" si="66"/>
        <v>109722.34</v>
      </c>
      <c r="BE182" s="280">
        <f t="shared" si="67"/>
        <v>109722.34</v>
      </c>
      <c r="BF182" s="280">
        <f t="shared" si="68"/>
        <v>109722.34</v>
      </c>
      <c r="BG182" s="280">
        <f t="shared" si="69"/>
        <v>109722.34</v>
      </c>
      <c r="BH182" s="280">
        <f t="shared" si="70"/>
        <v>109722.34</v>
      </c>
      <c r="BI182" s="280">
        <f t="shared" si="71"/>
        <v>109722.34</v>
      </c>
      <c r="BJ182" s="280">
        <f t="shared" si="72"/>
        <v>109722.34</v>
      </c>
      <c r="BK182" s="280">
        <f t="shared" si="73"/>
        <v>109722.34</v>
      </c>
      <c r="BL182" s="279">
        <f t="shared" si="51"/>
        <v>1316668.08</v>
      </c>
    </row>
    <row r="183" spans="1:66" x14ac:dyDescent="0.25">
      <c r="A183" s="268" t="s">
        <v>635</v>
      </c>
      <c r="B183" s="175">
        <v>4.7899999999999991E-2</v>
      </c>
      <c r="C183" s="294">
        <v>4.4900000000000002E-2</v>
      </c>
      <c r="D183" s="272">
        <v>0</v>
      </c>
      <c r="E183" s="272">
        <v>0</v>
      </c>
      <c r="F183" s="272">
        <v>0</v>
      </c>
      <c r="G183" s="272">
        <v>0</v>
      </c>
      <c r="H183" s="272">
        <v>0</v>
      </c>
      <c r="I183" s="272">
        <v>0</v>
      </c>
      <c r="J183" s="272">
        <v>0</v>
      </c>
      <c r="K183" s="272">
        <v>0</v>
      </c>
      <c r="L183" s="272">
        <v>0</v>
      </c>
      <c r="M183" s="272">
        <v>0</v>
      </c>
      <c r="N183" s="272">
        <v>0</v>
      </c>
      <c r="O183" s="272">
        <v>0</v>
      </c>
      <c r="P183" s="272">
        <f t="shared" si="48"/>
        <v>0</v>
      </c>
      <c r="Q183" s="272">
        <v>0</v>
      </c>
      <c r="R183" s="272">
        <v>0</v>
      </c>
      <c r="S183" s="272">
        <v>0</v>
      </c>
      <c r="T183" s="272">
        <v>0</v>
      </c>
      <c r="U183" s="272">
        <v>0</v>
      </c>
      <c r="V183" s="272">
        <v>0</v>
      </c>
      <c r="W183" s="272">
        <v>0</v>
      </c>
      <c r="X183" s="272">
        <v>0</v>
      </c>
      <c r="Y183" s="272">
        <v>0</v>
      </c>
      <c r="Z183" s="272">
        <v>0</v>
      </c>
      <c r="AA183" s="272">
        <v>0</v>
      </c>
      <c r="AB183" s="272">
        <v>0</v>
      </c>
      <c r="AC183" s="272">
        <v>0</v>
      </c>
      <c r="AD183" s="272">
        <v>0</v>
      </c>
      <c r="AE183" s="272">
        <v>0</v>
      </c>
      <c r="AF183" s="272">
        <v>0</v>
      </c>
      <c r="AG183" s="170">
        <f t="shared" si="49"/>
        <v>0</v>
      </c>
      <c r="AI183" s="279">
        <f t="shared" si="63"/>
        <v>0</v>
      </c>
      <c r="AJ183" s="279">
        <f t="shared" si="63"/>
        <v>0</v>
      </c>
      <c r="AK183" s="279">
        <f t="shared" si="63"/>
        <v>0</v>
      </c>
      <c r="AL183" s="279">
        <f t="shared" si="58"/>
        <v>0</v>
      </c>
      <c r="AM183" s="279">
        <f t="shared" si="58"/>
        <v>0</v>
      </c>
      <c r="AN183" s="279">
        <f t="shared" si="58"/>
        <v>0</v>
      </c>
      <c r="AO183" s="279">
        <f t="shared" si="57"/>
        <v>0</v>
      </c>
      <c r="AP183" s="279">
        <f t="shared" si="57"/>
        <v>0</v>
      </c>
      <c r="AQ183" s="279">
        <f t="shared" si="57"/>
        <v>0</v>
      </c>
      <c r="AR183" s="279">
        <f t="shared" si="57"/>
        <v>0</v>
      </c>
      <c r="AS183" s="279">
        <f t="shared" si="57"/>
        <v>0</v>
      </c>
      <c r="AT183" s="279">
        <f t="shared" si="57"/>
        <v>0</v>
      </c>
      <c r="AU183" s="280">
        <f t="shared" si="50"/>
        <v>0</v>
      </c>
      <c r="AV183" s="280">
        <f t="shared" si="64"/>
        <v>0</v>
      </c>
      <c r="AW183" s="280">
        <f t="shared" si="64"/>
        <v>0</v>
      </c>
      <c r="AX183" s="280">
        <f t="shared" si="64"/>
        <v>0</v>
      </c>
      <c r="AY183" s="280">
        <f t="shared" si="59"/>
        <v>0</v>
      </c>
      <c r="AZ183" s="280">
        <f t="shared" si="60"/>
        <v>0</v>
      </c>
      <c r="BA183" s="280">
        <f t="shared" si="61"/>
        <v>0</v>
      </c>
      <c r="BB183" s="280">
        <f t="shared" si="62"/>
        <v>0</v>
      </c>
      <c r="BC183" s="280">
        <f t="shared" si="65"/>
        <v>0</v>
      </c>
      <c r="BD183" s="280">
        <f t="shared" si="66"/>
        <v>0</v>
      </c>
      <c r="BE183" s="280">
        <f t="shared" si="67"/>
        <v>0</v>
      </c>
      <c r="BF183" s="280">
        <f t="shared" si="68"/>
        <v>0</v>
      </c>
      <c r="BG183" s="280">
        <f t="shared" si="69"/>
        <v>0</v>
      </c>
      <c r="BH183" s="280">
        <f t="shared" si="70"/>
        <v>0</v>
      </c>
      <c r="BI183" s="280">
        <f t="shared" si="71"/>
        <v>0</v>
      </c>
      <c r="BJ183" s="280">
        <f t="shared" si="72"/>
        <v>0</v>
      </c>
      <c r="BK183" s="280">
        <f t="shared" si="73"/>
        <v>0</v>
      </c>
      <c r="BL183" s="279">
        <f t="shared" si="51"/>
        <v>0</v>
      </c>
      <c r="BN183" s="279">
        <f>BL183</f>
        <v>0</v>
      </c>
    </row>
    <row r="184" spans="1:66" x14ac:dyDescent="0.25">
      <c r="A184" s="268" t="s">
        <v>237</v>
      </c>
      <c r="B184" s="175">
        <v>6.0000000000000001E-3</v>
      </c>
      <c r="C184" s="294">
        <v>1.8100000000000002E-2</v>
      </c>
      <c r="D184" s="272">
        <v>2605094.1800000002</v>
      </c>
      <c r="E184" s="272">
        <v>2605094.1800000002</v>
      </c>
      <c r="F184" s="272">
        <v>2605094.1800000002</v>
      </c>
      <c r="G184" s="272">
        <v>2605094.1800000002</v>
      </c>
      <c r="H184" s="272">
        <v>2605094.1800000002</v>
      </c>
      <c r="I184" s="272">
        <v>2639290.67</v>
      </c>
      <c r="J184" s="272">
        <v>2673487.16</v>
      </c>
      <c r="K184" s="272">
        <v>2673487.16</v>
      </c>
      <c r="L184" s="272">
        <v>2673487.16</v>
      </c>
      <c r="M184" s="272">
        <v>2673487.16</v>
      </c>
      <c r="N184" s="272">
        <v>2673487.16</v>
      </c>
      <c r="O184" s="272">
        <v>2673487.16</v>
      </c>
      <c r="P184" s="272">
        <f t="shared" si="48"/>
        <v>31705684.530000001</v>
      </c>
      <c r="Q184" s="272">
        <v>2673487.16</v>
      </c>
      <c r="R184" s="272">
        <v>2673487.16</v>
      </c>
      <c r="S184" s="272">
        <v>2673487.16</v>
      </c>
      <c r="T184" s="272">
        <v>2673487.16</v>
      </c>
      <c r="U184" s="272">
        <v>2673487.16</v>
      </c>
      <c r="V184" s="272">
        <v>2673487.16</v>
      </c>
      <c r="W184" s="272">
        <v>2673487.16</v>
      </c>
      <c r="X184" s="272">
        <v>2673487.16</v>
      </c>
      <c r="Y184" s="272">
        <v>2673487.16</v>
      </c>
      <c r="Z184" s="272">
        <v>2673487.16</v>
      </c>
      <c r="AA184" s="272">
        <v>2673487.16</v>
      </c>
      <c r="AB184" s="272">
        <v>2673487.16</v>
      </c>
      <c r="AC184" s="272">
        <v>2673487.16</v>
      </c>
      <c r="AD184" s="272">
        <v>2673487.16</v>
      </c>
      <c r="AE184" s="272">
        <v>2673487.16</v>
      </c>
      <c r="AF184" s="272">
        <v>2673487.16</v>
      </c>
      <c r="AG184" s="170">
        <f t="shared" si="49"/>
        <v>32081845.920000002</v>
      </c>
      <c r="AI184" s="279">
        <f t="shared" si="63"/>
        <v>1302.55</v>
      </c>
      <c r="AJ184" s="279">
        <f t="shared" si="63"/>
        <v>1302.55</v>
      </c>
      <c r="AK184" s="279">
        <f t="shared" si="63"/>
        <v>1302.55</v>
      </c>
      <c r="AL184" s="279">
        <f t="shared" si="58"/>
        <v>1302.55</v>
      </c>
      <c r="AM184" s="279">
        <f t="shared" si="58"/>
        <v>1302.55</v>
      </c>
      <c r="AN184" s="279">
        <f t="shared" si="58"/>
        <v>1319.65</v>
      </c>
      <c r="AO184" s="279">
        <f t="shared" si="57"/>
        <v>1336.74</v>
      </c>
      <c r="AP184" s="279">
        <f t="shared" si="57"/>
        <v>1336.74</v>
      </c>
      <c r="AQ184" s="279">
        <f t="shared" si="57"/>
        <v>1336.74</v>
      </c>
      <c r="AR184" s="279">
        <f t="shared" si="57"/>
        <v>1336.74</v>
      </c>
      <c r="AS184" s="279">
        <f t="shared" si="57"/>
        <v>1336.74</v>
      </c>
      <c r="AT184" s="279">
        <f t="shared" si="57"/>
        <v>1336.74</v>
      </c>
      <c r="AU184" s="280">
        <f t="shared" si="50"/>
        <v>15852.839999999998</v>
      </c>
      <c r="AV184" s="280">
        <f t="shared" si="64"/>
        <v>1336.74</v>
      </c>
      <c r="AW184" s="280">
        <f t="shared" si="64"/>
        <v>1336.74</v>
      </c>
      <c r="AX184" s="280">
        <f t="shared" si="64"/>
        <v>1336.74</v>
      </c>
      <c r="AY184" s="280">
        <f t="shared" si="59"/>
        <v>1336.74</v>
      </c>
      <c r="AZ184" s="280">
        <f t="shared" si="60"/>
        <v>4032.51</v>
      </c>
      <c r="BA184" s="280">
        <f t="shared" si="61"/>
        <v>4032.51</v>
      </c>
      <c r="BB184" s="280">
        <f t="shared" si="62"/>
        <v>4032.51</v>
      </c>
      <c r="BC184" s="280">
        <f t="shared" si="65"/>
        <v>4032.51</v>
      </c>
      <c r="BD184" s="280">
        <f t="shared" si="66"/>
        <v>4032.51</v>
      </c>
      <c r="BE184" s="280">
        <f t="shared" si="67"/>
        <v>4032.51</v>
      </c>
      <c r="BF184" s="280">
        <f t="shared" si="68"/>
        <v>4032.51</v>
      </c>
      <c r="BG184" s="280">
        <f t="shared" si="69"/>
        <v>4032.51</v>
      </c>
      <c r="BH184" s="280">
        <f t="shared" si="70"/>
        <v>4032.51</v>
      </c>
      <c r="BI184" s="280">
        <f t="shared" si="71"/>
        <v>4032.51</v>
      </c>
      <c r="BJ184" s="280">
        <f t="shared" si="72"/>
        <v>4032.51</v>
      </c>
      <c r="BK184" s="280">
        <f t="shared" si="73"/>
        <v>4032.51</v>
      </c>
      <c r="BL184" s="279">
        <f t="shared" si="51"/>
        <v>48390.120000000017</v>
      </c>
      <c r="BN184" s="279">
        <f>BL184</f>
        <v>48390.120000000017</v>
      </c>
    </row>
    <row r="185" spans="1:66" x14ac:dyDescent="0.25">
      <c r="A185" s="268" t="s">
        <v>238</v>
      </c>
      <c r="B185" s="175">
        <v>6.0000000000000001E-3</v>
      </c>
      <c r="C185" s="294">
        <v>1.8100000000000002E-2</v>
      </c>
      <c r="D185" s="272">
        <v>9731787.2400000002</v>
      </c>
      <c r="E185" s="272">
        <v>9731787.2400000002</v>
      </c>
      <c r="F185" s="272">
        <v>9731787.2400000002</v>
      </c>
      <c r="G185" s="272">
        <v>9731787.2400000002</v>
      </c>
      <c r="H185" s="272">
        <v>9731787.2400000002</v>
      </c>
      <c r="I185" s="272">
        <v>9822619.3000000007</v>
      </c>
      <c r="J185" s="272">
        <v>9913451.3499999996</v>
      </c>
      <c r="K185" s="272">
        <v>9959482.7649999987</v>
      </c>
      <c r="L185" s="272">
        <v>10167075.779999999</v>
      </c>
      <c r="M185" s="272">
        <v>10328637.379999999</v>
      </c>
      <c r="N185" s="272">
        <v>10328637.379999999</v>
      </c>
      <c r="O185" s="272">
        <v>10328637.379999999</v>
      </c>
      <c r="P185" s="272">
        <f t="shared" si="48"/>
        <v>119507477.53499998</v>
      </c>
      <c r="Q185" s="272">
        <v>10328637.379999999</v>
      </c>
      <c r="R185" s="272">
        <v>10328637.379999999</v>
      </c>
      <c r="S185" s="272">
        <v>10328637.379999999</v>
      </c>
      <c r="T185" s="272">
        <v>10328637.379999999</v>
      </c>
      <c r="U185" s="272">
        <v>10328637.379999999</v>
      </c>
      <c r="V185" s="272">
        <v>10328637.379999999</v>
      </c>
      <c r="W185" s="272">
        <v>10328637.379999999</v>
      </c>
      <c r="X185" s="272">
        <v>10328637.379999999</v>
      </c>
      <c r="Y185" s="272">
        <v>10328637.379999999</v>
      </c>
      <c r="Z185" s="272">
        <v>10328637.379999999</v>
      </c>
      <c r="AA185" s="272">
        <v>10328637.379999999</v>
      </c>
      <c r="AB185" s="272">
        <v>10328637.379999999</v>
      </c>
      <c r="AC185" s="272">
        <v>10328637.379999999</v>
      </c>
      <c r="AD185" s="272">
        <v>10328637.379999999</v>
      </c>
      <c r="AE185" s="272">
        <v>10328637.379999999</v>
      </c>
      <c r="AF185" s="272">
        <v>10328637.379999999</v>
      </c>
      <c r="AG185" s="170">
        <f t="shared" si="49"/>
        <v>123943648.55999996</v>
      </c>
      <c r="AI185" s="279">
        <f t="shared" si="63"/>
        <v>4865.8900000000003</v>
      </c>
      <c r="AJ185" s="279">
        <f t="shared" si="63"/>
        <v>4865.8900000000003</v>
      </c>
      <c r="AK185" s="279">
        <f t="shared" si="63"/>
        <v>4865.8900000000003</v>
      </c>
      <c r="AL185" s="279">
        <f t="shared" si="58"/>
        <v>4865.8900000000003</v>
      </c>
      <c r="AM185" s="279">
        <f t="shared" si="58"/>
        <v>4865.8900000000003</v>
      </c>
      <c r="AN185" s="279">
        <f t="shared" si="58"/>
        <v>4911.3100000000004</v>
      </c>
      <c r="AO185" s="279">
        <f t="shared" si="57"/>
        <v>4956.7299999999996</v>
      </c>
      <c r="AP185" s="279">
        <f t="shared" si="57"/>
        <v>4979.74</v>
      </c>
      <c r="AQ185" s="279">
        <f t="shared" si="57"/>
        <v>5083.54</v>
      </c>
      <c r="AR185" s="279">
        <f t="shared" si="57"/>
        <v>5164.32</v>
      </c>
      <c r="AS185" s="279">
        <f t="shared" si="57"/>
        <v>5164.32</v>
      </c>
      <c r="AT185" s="279">
        <f t="shared" si="57"/>
        <v>5164.32</v>
      </c>
      <c r="AU185" s="280">
        <f t="shared" si="50"/>
        <v>59753.73</v>
      </c>
      <c r="AV185" s="280">
        <f t="shared" si="64"/>
        <v>5164.32</v>
      </c>
      <c r="AW185" s="280">
        <f t="shared" si="64"/>
        <v>5164.32</v>
      </c>
      <c r="AX185" s="280">
        <f t="shared" si="64"/>
        <v>5164.32</v>
      </c>
      <c r="AY185" s="280">
        <f t="shared" si="59"/>
        <v>5164.32</v>
      </c>
      <c r="AZ185" s="280">
        <f t="shared" si="60"/>
        <v>15579.03</v>
      </c>
      <c r="BA185" s="280">
        <f t="shared" si="61"/>
        <v>15579.03</v>
      </c>
      <c r="BB185" s="280">
        <f t="shared" si="62"/>
        <v>15579.03</v>
      </c>
      <c r="BC185" s="280">
        <f t="shared" si="65"/>
        <v>15579.03</v>
      </c>
      <c r="BD185" s="280">
        <f t="shared" si="66"/>
        <v>15579.03</v>
      </c>
      <c r="BE185" s="280">
        <f t="shared" si="67"/>
        <v>15579.03</v>
      </c>
      <c r="BF185" s="280">
        <f t="shared" si="68"/>
        <v>15579.03</v>
      </c>
      <c r="BG185" s="280">
        <f t="shared" si="69"/>
        <v>15579.03</v>
      </c>
      <c r="BH185" s="280">
        <f t="shared" si="70"/>
        <v>15579.03</v>
      </c>
      <c r="BI185" s="280">
        <f t="shared" si="71"/>
        <v>15579.03</v>
      </c>
      <c r="BJ185" s="280">
        <f t="shared" si="72"/>
        <v>15579.03</v>
      </c>
      <c r="BK185" s="280">
        <f t="shared" si="73"/>
        <v>15579.03</v>
      </c>
      <c r="BL185" s="279">
        <f t="shared" si="51"/>
        <v>186948.36000000002</v>
      </c>
    </row>
    <row r="186" spans="1:66" x14ac:dyDescent="0.25">
      <c r="A186" s="268" t="s">
        <v>239</v>
      </c>
      <c r="B186" s="175">
        <v>4.0399999999999998E-2</v>
      </c>
      <c r="C186" s="294">
        <v>2.8299999999999999E-2</v>
      </c>
      <c r="D186" s="272">
        <v>12223379.51</v>
      </c>
      <c r="E186" s="272">
        <v>12223379.51</v>
      </c>
      <c r="F186" s="272">
        <v>12223379.51</v>
      </c>
      <c r="G186" s="272">
        <v>12223379.51</v>
      </c>
      <c r="H186" s="272">
        <v>12223379.51</v>
      </c>
      <c r="I186" s="272">
        <v>12223379.51</v>
      </c>
      <c r="J186" s="272">
        <v>12223379.51</v>
      </c>
      <c r="K186" s="272">
        <v>12223379.51</v>
      </c>
      <c r="L186" s="272">
        <v>12223379.51</v>
      </c>
      <c r="M186" s="272">
        <v>12223379.51</v>
      </c>
      <c r="N186" s="272">
        <v>12223379.51</v>
      </c>
      <c r="O186" s="272">
        <v>12223379.51</v>
      </c>
      <c r="P186" s="272">
        <f t="shared" si="48"/>
        <v>146680554.12</v>
      </c>
      <c r="Q186" s="272">
        <v>12223379.51</v>
      </c>
      <c r="R186" s="272">
        <v>12223379.51</v>
      </c>
      <c r="S186" s="272">
        <v>12223379.51</v>
      </c>
      <c r="T186" s="272">
        <v>12223379.51</v>
      </c>
      <c r="U186" s="272">
        <v>12223379.51</v>
      </c>
      <c r="V186" s="272">
        <v>12223379.51</v>
      </c>
      <c r="W186" s="272">
        <v>12223379.51</v>
      </c>
      <c r="X186" s="272">
        <v>12223379.51</v>
      </c>
      <c r="Y186" s="272">
        <v>12223379.51</v>
      </c>
      <c r="Z186" s="272">
        <v>12223379.51</v>
      </c>
      <c r="AA186" s="272">
        <v>12223379.51</v>
      </c>
      <c r="AB186" s="272">
        <v>12223379.51</v>
      </c>
      <c r="AC186" s="272">
        <v>12223379.51</v>
      </c>
      <c r="AD186" s="272">
        <v>12223379.51</v>
      </c>
      <c r="AE186" s="272">
        <v>12223379.51</v>
      </c>
      <c r="AF186" s="272">
        <v>12223379.51</v>
      </c>
      <c r="AG186" s="170">
        <f t="shared" si="49"/>
        <v>146680554.12</v>
      </c>
      <c r="AI186" s="279">
        <f t="shared" si="63"/>
        <v>41152.04</v>
      </c>
      <c r="AJ186" s="279">
        <f t="shared" si="63"/>
        <v>41152.04</v>
      </c>
      <c r="AK186" s="279">
        <f t="shared" si="63"/>
        <v>41152.04</v>
      </c>
      <c r="AL186" s="279">
        <f t="shared" si="58"/>
        <v>41152.04</v>
      </c>
      <c r="AM186" s="279">
        <f t="shared" si="58"/>
        <v>41152.04</v>
      </c>
      <c r="AN186" s="279">
        <f t="shared" si="58"/>
        <v>41152.04</v>
      </c>
      <c r="AO186" s="279">
        <f t="shared" si="57"/>
        <v>41152.04</v>
      </c>
      <c r="AP186" s="279">
        <f t="shared" si="57"/>
        <v>41152.04</v>
      </c>
      <c r="AQ186" s="279">
        <f t="shared" si="57"/>
        <v>41152.04</v>
      </c>
      <c r="AR186" s="279">
        <f t="shared" si="57"/>
        <v>41152.04</v>
      </c>
      <c r="AS186" s="279">
        <f t="shared" si="57"/>
        <v>41152.04</v>
      </c>
      <c r="AT186" s="279">
        <f t="shared" si="57"/>
        <v>41152.04</v>
      </c>
      <c r="AU186" s="280">
        <f t="shared" si="50"/>
        <v>493824.47999999992</v>
      </c>
      <c r="AV186" s="280">
        <f t="shared" si="64"/>
        <v>41152.04</v>
      </c>
      <c r="AW186" s="280">
        <f t="shared" si="64"/>
        <v>41152.04</v>
      </c>
      <c r="AX186" s="280">
        <f t="shared" si="64"/>
        <v>41152.04</v>
      </c>
      <c r="AY186" s="280">
        <f t="shared" si="59"/>
        <v>41152.04</v>
      </c>
      <c r="AZ186" s="280">
        <f t="shared" si="60"/>
        <v>28826.799999999999</v>
      </c>
      <c r="BA186" s="280">
        <f t="shared" si="61"/>
        <v>28826.799999999999</v>
      </c>
      <c r="BB186" s="280">
        <f t="shared" si="62"/>
        <v>28826.799999999999</v>
      </c>
      <c r="BC186" s="280">
        <f t="shared" si="65"/>
        <v>28826.799999999999</v>
      </c>
      <c r="BD186" s="280">
        <f t="shared" si="66"/>
        <v>28826.799999999999</v>
      </c>
      <c r="BE186" s="280">
        <f t="shared" si="67"/>
        <v>28826.799999999999</v>
      </c>
      <c r="BF186" s="280">
        <f t="shared" si="68"/>
        <v>28826.799999999999</v>
      </c>
      <c r="BG186" s="280">
        <f t="shared" si="69"/>
        <v>28826.799999999999</v>
      </c>
      <c r="BH186" s="280">
        <f t="shared" si="70"/>
        <v>28826.799999999999</v>
      </c>
      <c r="BI186" s="280">
        <f t="shared" si="71"/>
        <v>28826.799999999999</v>
      </c>
      <c r="BJ186" s="280">
        <f t="shared" si="72"/>
        <v>28826.799999999999</v>
      </c>
      <c r="BK186" s="280">
        <f t="shared" si="73"/>
        <v>28826.799999999999</v>
      </c>
      <c r="BL186" s="279">
        <f t="shared" si="51"/>
        <v>345921.59999999992</v>
      </c>
    </row>
    <row r="187" spans="1:66" x14ac:dyDescent="0.25">
      <c r="A187" s="268" t="s">
        <v>636</v>
      </c>
      <c r="B187" s="175">
        <v>4.0399999999999998E-2</v>
      </c>
      <c r="C187" s="294">
        <v>2.8299999999999999E-2</v>
      </c>
      <c r="D187" s="272">
        <v>0</v>
      </c>
      <c r="E187" s="272">
        <v>0</v>
      </c>
      <c r="F187" s="272">
        <v>0</v>
      </c>
      <c r="G187" s="272">
        <v>0</v>
      </c>
      <c r="H187" s="272">
        <v>0</v>
      </c>
      <c r="I187" s="272">
        <v>0</v>
      </c>
      <c r="J187" s="272">
        <v>0</v>
      </c>
      <c r="K187" s="272">
        <v>0</v>
      </c>
      <c r="L187" s="272">
        <v>0</v>
      </c>
      <c r="M187" s="272">
        <v>0</v>
      </c>
      <c r="N187" s="272">
        <v>0</v>
      </c>
      <c r="O187" s="272">
        <v>0</v>
      </c>
      <c r="P187" s="272">
        <f t="shared" si="48"/>
        <v>0</v>
      </c>
      <c r="Q187" s="272">
        <v>0</v>
      </c>
      <c r="R187" s="272">
        <v>0</v>
      </c>
      <c r="S187" s="272">
        <v>0</v>
      </c>
      <c r="T187" s="272">
        <v>0</v>
      </c>
      <c r="U187" s="272">
        <v>0</v>
      </c>
      <c r="V187" s="272">
        <v>0</v>
      </c>
      <c r="W187" s="272">
        <v>0</v>
      </c>
      <c r="X187" s="272">
        <v>0</v>
      </c>
      <c r="Y187" s="272">
        <v>0</v>
      </c>
      <c r="Z187" s="272">
        <v>0</v>
      </c>
      <c r="AA187" s="272">
        <v>0</v>
      </c>
      <c r="AB187" s="272">
        <v>0</v>
      </c>
      <c r="AC187" s="272">
        <v>0</v>
      </c>
      <c r="AD187" s="272">
        <v>0</v>
      </c>
      <c r="AE187" s="272">
        <v>0</v>
      </c>
      <c r="AF187" s="272">
        <v>0</v>
      </c>
      <c r="AG187" s="170">
        <f t="shared" si="49"/>
        <v>0</v>
      </c>
      <c r="AI187" s="279">
        <f t="shared" si="63"/>
        <v>0</v>
      </c>
      <c r="AJ187" s="279">
        <f t="shared" si="63"/>
        <v>0</v>
      </c>
      <c r="AK187" s="279">
        <f t="shared" si="63"/>
        <v>0</v>
      </c>
      <c r="AL187" s="279">
        <f t="shared" si="58"/>
        <v>0</v>
      </c>
      <c r="AM187" s="279">
        <f t="shared" si="58"/>
        <v>0</v>
      </c>
      <c r="AN187" s="279">
        <f t="shared" si="58"/>
        <v>0</v>
      </c>
      <c r="AO187" s="279">
        <f t="shared" si="57"/>
        <v>0</v>
      </c>
      <c r="AP187" s="279">
        <f t="shared" si="57"/>
        <v>0</v>
      </c>
      <c r="AQ187" s="279">
        <f t="shared" si="57"/>
        <v>0</v>
      </c>
      <c r="AR187" s="279">
        <f t="shared" ref="AR187:AT250" si="74">ROUND(M187*$B187/12,2)</f>
        <v>0</v>
      </c>
      <c r="AS187" s="279">
        <f t="shared" si="74"/>
        <v>0</v>
      </c>
      <c r="AT187" s="279">
        <f t="shared" si="74"/>
        <v>0</v>
      </c>
      <c r="AU187" s="280">
        <f t="shared" si="50"/>
        <v>0</v>
      </c>
      <c r="AV187" s="280">
        <f t="shared" si="64"/>
        <v>0</v>
      </c>
      <c r="AW187" s="280">
        <f t="shared" si="64"/>
        <v>0</v>
      </c>
      <c r="AX187" s="280">
        <f t="shared" si="64"/>
        <v>0</v>
      </c>
      <c r="AY187" s="280">
        <f t="shared" si="59"/>
        <v>0</v>
      </c>
      <c r="AZ187" s="280">
        <f t="shared" si="60"/>
        <v>0</v>
      </c>
      <c r="BA187" s="280">
        <f t="shared" si="61"/>
        <v>0</v>
      </c>
      <c r="BB187" s="280">
        <f t="shared" si="62"/>
        <v>0</v>
      </c>
      <c r="BC187" s="280">
        <f t="shared" si="65"/>
        <v>0</v>
      </c>
      <c r="BD187" s="280">
        <f t="shared" si="66"/>
        <v>0</v>
      </c>
      <c r="BE187" s="280">
        <f t="shared" si="67"/>
        <v>0</v>
      </c>
      <c r="BF187" s="280">
        <f t="shared" si="68"/>
        <v>0</v>
      </c>
      <c r="BG187" s="280">
        <f t="shared" si="69"/>
        <v>0</v>
      </c>
      <c r="BH187" s="280">
        <f t="shared" si="70"/>
        <v>0</v>
      </c>
      <c r="BI187" s="280">
        <f t="shared" si="71"/>
        <v>0</v>
      </c>
      <c r="BJ187" s="280">
        <f t="shared" si="72"/>
        <v>0</v>
      </c>
      <c r="BK187" s="280">
        <f t="shared" si="73"/>
        <v>0</v>
      </c>
      <c r="BL187" s="279">
        <f t="shared" si="51"/>
        <v>0</v>
      </c>
      <c r="BN187" s="279">
        <f>BL187</f>
        <v>0</v>
      </c>
    </row>
    <row r="188" spans="1:66" x14ac:dyDescent="0.25">
      <c r="A188" s="268" t="s">
        <v>240</v>
      </c>
      <c r="B188" s="175">
        <v>1.49E-2</v>
      </c>
      <c r="C188" s="294">
        <v>1.11E-2</v>
      </c>
      <c r="D188" s="272">
        <v>225897.58</v>
      </c>
      <c r="E188" s="272">
        <v>225897.58</v>
      </c>
      <c r="F188" s="272">
        <v>225897.58</v>
      </c>
      <c r="G188" s="272">
        <v>225897.58</v>
      </c>
      <c r="H188" s="272">
        <v>225897.58</v>
      </c>
      <c r="I188" s="272">
        <v>225897.58</v>
      </c>
      <c r="J188" s="272">
        <v>225897.58</v>
      </c>
      <c r="K188" s="272">
        <v>225897.58</v>
      </c>
      <c r="L188" s="272">
        <v>225897.58</v>
      </c>
      <c r="M188" s="272">
        <v>225897.58</v>
      </c>
      <c r="N188" s="272">
        <v>225897.58</v>
      </c>
      <c r="O188" s="272">
        <v>225897.58</v>
      </c>
      <c r="P188" s="272">
        <f t="shared" si="48"/>
        <v>2710770.9600000004</v>
      </c>
      <c r="Q188" s="272">
        <v>225897.58</v>
      </c>
      <c r="R188" s="272">
        <v>225897.58</v>
      </c>
      <c r="S188" s="272">
        <v>225897.58</v>
      </c>
      <c r="T188" s="272">
        <v>225897.58</v>
      </c>
      <c r="U188" s="272">
        <v>225897.58</v>
      </c>
      <c r="V188" s="272">
        <v>225897.58</v>
      </c>
      <c r="W188" s="272">
        <v>225897.58</v>
      </c>
      <c r="X188" s="272">
        <v>225897.58</v>
      </c>
      <c r="Y188" s="272">
        <v>225897.58</v>
      </c>
      <c r="Z188" s="272">
        <v>225897.58</v>
      </c>
      <c r="AA188" s="272">
        <v>225897.58</v>
      </c>
      <c r="AB188" s="272">
        <v>225897.58</v>
      </c>
      <c r="AC188" s="272">
        <v>225897.58</v>
      </c>
      <c r="AD188" s="272">
        <v>225897.58</v>
      </c>
      <c r="AE188" s="272">
        <v>225897.58</v>
      </c>
      <c r="AF188" s="272">
        <v>225897.58</v>
      </c>
      <c r="AG188" s="170">
        <f t="shared" si="49"/>
        <v>2710770.9600000004</v>
      </c>
      <c r="AI188" s="279">
        <f t="shared" si="63"/>
        <v>280.49</v>
      </c>
      <c r="AJ188" s="279">
        <f t="shared" si="63"/>
        <v>280.49</v>
      </c>
      <c r="AK188" s="279">
        <f t="shared" si="63"/>
        <v>280.49</v>
      </c>
      <c r="AL188" s="279">
        <f t="shared" si="58"/>
        <v>280.49</v>
      </c>
      <c r="AM188" s="279">
        <f t="shared" si="58"/>
        <v>280.49</v>
      </c>
      <c r="AN188" s="279">
        <f t="shared" si="58"/>
        <v>280.49</v>
      </c>
      <c r="AO188" s="279">
        <f t="shared" si="58"/>
        <v>280.49</v>
      </c>
      <c r="AP188" s="279">
        <f t="shared" si="58"/>
        <v>280.49</v>
      </c>
      <c r="AQ188" s="279">
        <f t="shared" si="58"/>
        <v>280.49</v>
      </c>
      <c r="AR188" s="279">
        <f t="shared" si="74"/>
        <v>280.49</v>
      </c>
      <c r="AS188" s="279">
        <f t="shared" si="74"/>
        <v>280.49</v>
      </c>
      <c r="AT188" s="279">
        <f t="shared" si="74"/>
        <v>280.49</v>
      </c>
      <c r="AU188" s="280">
        <f t="shared" si="50"/>
        <v>3365.8799999999992</v>
      </c>
      <c r="AV188" s="280">
        <f t="shared" si="64"/>
        <v>280.49</v>
      </c>
      <c r="AW188" s="280">
        <f t="shared" si="64"/>
        <v>280.49</v>
      </c>
      <c r="AX188" s="280">
        <f t="shared" si="64"/>
        <v>280.49</v>
      </c>
      <c r="AY188" s="280">
        <f t="shared" si="59"/>
        <v>280.49</v>
      </c>
      <c r="AZ188" s="280">
        <f t="shared" si="60"/>
        <v>208.96</v>
      </c>
      <c r="BA188" s="280">
        <f t="shared" si="61"/>
        <v>208.96</v>
      </c>
      <c r="BB188" s="280">
        <f t="shared" si="62"/>
        <v>208.96</v>
      </c>
      <c r="BC188" s="280">
        <f t="shared" si="65"/>
        <v>208.96</v>
      </c>
      <c r="BD188" s="280">
        <f t="shared" si="66"/>
        <v>208.96</v>
      </c>
      <c r="BE188" s="280">
        <f t="shared" si="67"/>
        <v>208.96</v>
      </c>
      <c r="BF188" s="280">
        <f t="shared" si="68"/>
        <v>208.96</v>
      </c>
      <c r="BG188" s="280">
        <f t="shared" si="69"/>
        <v>208.96</v>
      </c>
      <c r="BH188" s="280">
        <f t="shared" si="70"/>
        <v>208.96</v>
      </c>
      <c r="BI188" s="280">
        <f t="shared" si="71"/>
        <v>208.96</v>
      </c>
      <c r="BJ188" s="280">
        <f t="shared" si="72"/>
        <v>208.96</v>
      </c>
      <c r="BK188" s="280">
        <f t="shared" si="73"/>
        <v>208.96</v>
      </c>
      <c r="BL188" s="279">
        <f t="shared" si="51"/>
        <v>2507.52</v>
      </c>
      <c r="BN188" s="279">
        <f>BL188</f>
        <v>2507.52</v>
      </c>
    </row>
    <row r="189" spans="1:66" x14ac:dyDescent="0.25">
      <c r="A189" s="268" t="s">
        <v>241</v>
      </c>
      <c r="B189" s="175">
        <v>1.49E-2</v>
      </c>
      <c r="C189" s="294">
        <v>1.11E-2</v>
      </c>
      <c r="D189" s="272">
        <v>13987843.16</v>
      </c>
      <c r="E189" s="272">
        <v>13987843.16</v>
      </c>
      <c r="F189" s="272">
        <v>13987843.16</v>
      </c>
      <c r="G189" s="272">
        <v>13987843.16</v>
      </c>
      <c r="H189" s="272">
        <v>14071053.310000001</v>
      </c>
      <c r="I189" s="272">
        <v>14154263.460000001</v>
      </c>
      <c r="J189" s="272">
        <v>14154263.460000001</v>
      </c>
      <c r="K189" s="272">
        <v>14167108.470000001</v>
      </c>
      <c r="L189" s="272">
        <v>14179953.48</v>
      </c>
      <c r="M189" s="272">
        <v>14179953.48</v>
      </c>
      <c r="N189" s="272">
        <v>14200698.695</v>
      </c>
      <c r="O189" s="272">
        <v>14221443.91</v>
      </c>
      <c r="P189" s="272">
        <f t="shared" si="48"/>
        <v>169280110.905</v>
      </c>
      <c r="Q189" s="272">
        <v>14221443.91</v>
      </c>
      <c r="R189" s="272">
        <v>14221443.91</v>
      </c>
      <c r="S189" s="272">
        <v>14221443.91</v>
      </c>
      <c r="T189" s="272">
        <v>14221443.91</v>
      </c>
      <c r="U189" s="272">
        <v>14221443.91</v>
      </c>
      <c r="V189" s="272">
        <v>14221443.91</v>
      </c>
      <c r="W189" s="272">
        <v>14221443.91</v>
      </c>
      <c r="X189" s="272">
        <v>14221443.91</v>
      </c>
      <c r="Y189" s="272">
        <v>14221443.91</v>
      </c>
      <c r="Z189" s="272">
        <v>14221443.91</v>
      </c>
      <c r="AA189" s="272">
        <v>17748209.16</v>
      </c>
      <c r="AB189" s="272">
        <v>21274974.41</v>
      </c>
      <c r="AC189" s="272">
        <v>21274974.41</v>
      </c>
      <c r="AD189" s="272">
        <v>21274974.41</v>
      </c>
      <c r="AE189" s="272">
        <v>21274974.41</v>
      </c>
      <c r="AF189" s="272">
        <v>21274974.41</v>
      </c>
      <c r="AG189" s="170">
        <f t="shared" si="49"/>
        <v>209451744.66999999</v>
      </c>
      <c r="AI189" s="279">
        <f t="shared" si="63"/>
        <v>17368.240000000002</v>
      </c>
      <c r="AJ189" s="279">
        <f t="shared" si="63"/>
        <v>17368.240000000002</v>
      </c>
      <c r="AK189" s="279">
        <f t="shared" si="63"/>
        <v>17368.240000000002</v>
      </c>
      <c r="AL189" s="279">
        <f t="shared" si="58"/>
        <v>17368.240000000002</v>
      </c>
      <c r="AM189" s="279">
        <f t="shared" si="58"/>
        <v>17471.560000000001</v>
      </c>
      <c r="AN189" s="279">
        <f t="shared" si="58"/>
        <v>17574.88</v>
      </c>
      <c r="AO189" s="279">
        <f t="shared" si="58"/>
        <v>17574.88</v>
      </c>
      <c r="AP189" s="279">
        <f t="shared" si="58"/>
        <v>17590.830000000002</v>
      </c>
      <c r="AQ189" s="279">
        <f t="shared" si="58"/>
        <v>17606.78</v>
      </c>
      <c r="AR189" s="279">
        <f t="shared" si="74"/>
        <v>17606.78</v>
      </c>
      <c r="AS189" s="279">
        <f t="shared" si="74"/>
        <v>17632.53</v>
      </c>
      <c r="AT189" s="279">
        <f t="shared" si="74"/>
        <v>17658.29</v>
      </c>
      <c r="AU189" s="280">
        <f t="shared" si="50"/>
        <v>210189.49000000002</v>
      </c>
      <c r="AV189" s="280">
        <f t="shared" si="64"/>
        <v>17658.29</v>
      </c>
      <c r="AW189" s="280">
        <f t="shared" si="64"/>
        <v>17658.29</v>
      </c>
      <c r="AX189" s="280">
        <f t="shared" si="64"/>
        <v>17658.29</v>
      </c>
      <c r="AY189" s="280">
        <f t="shared" si="59"/>
        <v>17658.29</v>
      </c>
      <c r="AZ189" s="280">
        <f t="shared" si="60"/>
        <v>13154.84</v>
      </c>
      <c r="BA189" s="280">
        <f t="shared" si="61"/>
        <v>13154.84</v>
      </c>
      <c r="BB189" s="280">
        <f t="shared" si="62"/>
        <v>13154.84</v>
      </c>
      <c r="BC189" s="280">
        <f t="shared" si="65"/>
        <v>13154.84</v>
      </c>
      <c r="BD189" s="280">
        <f t="shared" si="66"/>
        <v>13154.84</v>
      </c>
      <c r="BE189" s="280">
        <f t="shared" si="67"/>
        <v>13154.84</v>
      </c>
      <c r="BF189" s="280">
        <f t="shared" si="68"/>
        <v>16417.09</v>
      </c>
      <c r="BG189" s="280">
        <f t="shared" si="69"/>
        <v>19679.349999999999</v>
      </c>
      <c r="BH189" s="280">
        <f t="shared" si="70"/>
        <v>19679.349999999999</v>
      </c>
      <c r="BI189" s="280">
        <f t="shared" si="71"/>
        <v>19679.349999999999</v>
      </c>
      <c r="BJ189" s="280">
        <f t="shared" si="72"/>
        <v>19679.349999999999</v>
      </c>
      <c r="BK189" s="280">
        <f t="shared" si="73"/>
        <v>19679.349999999999</v>
      </c>
      <c r="BL189" s="279">
        <f t="shared" si="51"/>
        <v>193742.88</v>
      </c>
    </row>
    <row r="190" spans="1:66" x14ac:dyDescent="0.25">
      <c r="A190" s="268" t="s">
        <v>242</v>
      </c>
      <c r="B190" s="175">
        <v>4.9399999999999999E-2</v>
      </c>
      <c r="C190" s="294">
        <v>3.27E-2</v>
      </c>
      <c r="D190" s="272">
        <v>951198.87</v>
      </c>
      <c r="E190" s="272">
        <v>951198.87</v>
      </c>
      <c r="F190" s="272">
        <v>951198.87</v>
      </c>
      <c r="G190" s="272">
        <v>951198.87</v>
      </c>
      <c r="H190" s="272">
        <v>951198.87</v>
      </c>
      <c r="I190" s="272">
        <v>951198.87</v>
      </c>
      <c r="J190" s="272">
        <v>951198.87</v>
      </c>
      <c r="K190" s="272">
        <v>951198.87</v>
      </c>
      <c r="L190" s="272">
        <v>951198.87</v>
      </c>
      <c r="M190" s="272">
        <v>951198.87</v>
      </c>
      <c r="N190" s="272">
        <v>951198.87</v>
      </c>
      <c r="O190" s="272">
        <v>951198.87</v>
      </c>
      <c r="P190" s="272">
        <f t="shared" si="48"/>
        <v>11414386.439999998</v>
      </c>
      <c r="Q190" s="272">
        <v>951198.87</v>
      </c>
      <c r="R190" s="272">
        <v>951198.87</v>
      </c>
      <c r="S190" s="272">
        <v>951198.87</v>
      </c>
      <c r="T190" s="272">
        <v>951198.87</v>
      </c>
      <c r="U190" s="272">
        <v>951198.87</v>
      </c>
      <c r="V190" s="272">
        <v>951198.87</v>
      </c>
      <c r="W190" s="272">
        <v>951198.87</v>
      </c>
      <c r="X190" s="272">
        <v>951198.87</v>
      </c>
      <c r="Y190" s="272">
        <v>951198.87</v>
      </c>
      <c r="Z190" s="272">
        <v>951198.87</v>
      </c>
      <c r="AA190" s="272">
        <v>951198.87</v>
      </c>
      <c r="AB190" s="272">
        <v>951198.87</v>
      </c>
      <c r="AC190" s="272">
        <v>951198.87</v>
      </c>
      <c r="AD190" s="272">
        <v>951198.87</v>
      </c>
      <c r="AE190" s="272">
        <v>951198.87</v>
      </c>
      <c r="AF190" s="272">
        <v>951198.87</v>
      </c>
      <c r="AG190" s="170">
        <f t="shared" si="49"/>
        <v>11414386.439999998</v>
      </c>
      <c r="AI190" s="279">
        <f t="shared" si="63"/>
        <v>3915.77</v>
      </c>
      <c r="AJ190" s="279">
        <f t="shared" si="63"/>
        <v>3915.77</v>
      </c>
      <c r="AK190" s="279">
        <f t="shared" si="63"/>
        <v>3915.77</v>
      </c>
      <c r="AL190" s="279">
        <f t="shared" si="58"/>
        <v>3915.77</v>
      </c>
      <c r="AM190" s="279">
        <f t="shared" si="58"/>
        <v>3915.77</v>
      </c>
      <c r="AN190" s="279">
        <f t="shared" si="58"/>
        <v>3915.77</v>
      </c>
      <c r="AO190" s="279">
        <f t="shared" si="58"/>
        <v>3915.77</v>
      </c>
      <c r="AP190" s="279">
        <f t="shared" si="58"/>
        <v>3915.77</v>
      </c>
      <c r="AQ190" s="279">
        <f t="shared" si="58"/>
        <v>3915.77</v>
      </c>
      <c r="AR190" s="279">
        <f t="shared" si="74"/>
        <v>3915.77</v>
      </c>
      <c r="AS190" s="279">
        <f t="shared" si="74"/>
        <v>3915.77</v>
      </c>
      <c r="AT190" s="279">
        <f t="shared" si="74"/>
        <v>3915.77</v>
      </c>
      <c r="AU190" s="280">
        <f t="shared" si="50"/>
        <v>46989.239999999991</v>
      </c>
      <c r="AV190" s="280">
        <f t="shared" si="64"/>
        <v>3915.77</v>
      </c>
      <c r="AW190" s="280">
        <f t="shared" si="64"/>
        <v>3915.77</v>
      </c>
      <c r="AX190" s="280">
        <f t="shared" si="64"/>
        <v>3915.77</v>
      </c>
      <c r="AY190" s="280">
        <f t="shared" si="59"/>
        <v>3915.77</v>
      </c>
      <c r="AZ190" s="280">
        <f t="shared" si="60"/>
        <v>2592.02</v>
      </c>
      <c r="BA190" s="280">
        <f t="shared" si="61"/>
        <v>2592.02</v>
      </c>
      <c r="BB190" s="280">
        <f t="shared" si="62"/>
        <v>2592.02</v>
      </c>
      <c r="BC190" s="280">
        <f t="shared" si="65"/>
        <v>2592.02</v>
      </c>
      <c r="BD190" s="280">
        <f t="shared" si="66"/>
        <v>2592.02</v>
      </c>
      <c r="BE190" s="280">
        <f t="shared" si="67"/>
        <v>2592.02</v>
      </c>
      <c r="BF190" s="280">
        <f t="shared" si="68"/>
        <v>2592.02</v>
      </c>
      <c r="BG190" s="280">
        <f t="shared" si="69"/>
        <v>2592.02</v>
      </c>
      <c r="BH190" s="280">
        <f t="shared" si="70"/>
        <v>2592.02</v>
      </c>
      <c r="BI190" s="280">
        <f t="shared" si="71"/>
        <v>2592.02</v>
      </c>
      <c r="BJ190" s="280">
        <f t="shared" si="72"/>
        <v>2592.02</v>
      </c>
      <c r="BK190" s="280">
        <f t="shared" si="73"/>
        <v>2592.02</v>
      </c>
      <c r="BL190" s="279">
        <f t="shared" si="51"/>
        <v>31104.240000000002</v>
      </c>
    </row>
    <row r="191" spans="1:66" x14ac:dyDescent="0.25">
      <c r="A191" s="268" t="s">
        <v>637</v>
      </c>
      <c r="B191" s="175">
        <v>4.9399999999999999E-2</v>
      </c>
      <c r="C191" s="294">
        <v>3.27E-2</v>
      </c>
      <c r="D191" s="272">
        <v>0</v>
      </c>
      <c r="E191" s="272">
        <v>0</v>
      </c>
      <c r="F191" s="272">
        <v>0</v>
      </c>
      <c r="G191" s="272">
        <v>0</v>
      </c>
      <c r="H191" s="272">
        <v>0</v>
      </c>
      <c r="I191" s="272">
        <v>0</v>
      </c>
      <c r="J191" s="272">
        <v>0</v>
      </c>
      <c r="K191" s="272">
        <v>0</v>
      </c>
      <c r="L191" s="272">
        <v>0</v>
      </c>
      <c r="M191" s="272">
        <v>0</v>
      </c>
      <c r="N191" s="272">
        <v>0</v>
      </c>
      <c r="O191" s="272">
        <v>0</v>
      </c>
      <c r="P191" s="272">
        <f t="shared" si="48"/>
        <v>0</v>
      </c>
      <c r="Q191" s="272">
        <v>0</v>
      </c>
      <c r="R191" s="272">
        <v>0</v>
      </c>
      <c r="S191" s="272">
        <v>0</v>
      </c>
      <c r="T191" s="272">
        <v>0</v>
      </c>
      <c r="U191" s="272">
        <v>0</v>
      </c>
      <c r="V191" s="272">
        <v>0</v>
      </c>
      <c r="W191" s="272">
        <v>0</v>
      </c>
      <c r="X191" s="272">
        <v>0</v>
      </c>
      <c r="Y191" s="272">
        <v>0</v>
      </c>
      <c r="Z191" s="272">
        <v>0</v>
      </c>
      <c r="AA191" s="272">
        <v>0</v>
      </c>
      <c r="AB191" s="272">
        <v>0</v>
      </c>
      <c r="AC191" s="272">
        <v>0</v>
      </c>
      <c r="AD191" s="272">
        <v>0</v>
      </c>
      <c r="AE191" s="272">
        <v>0</v>
      </c>
      <c r="AF191" s="272">
        <v>0</v>
      </c>
      <c r="AG191" s="170">
        <f t="shared" si="49"/>
        <v>0</v>
      </c>
      <c r="AI191" s="279">
        <f t="shared" si="63"/>
        <v>0</v>
      </c>
      <c r="AJ191" s="279">
        <f t="shared" si="63"/>
        <v>0</v>
      </c>
      <c r="AK191" s="279">
        <f t="shared" si="63"/>
        <v>0</v>
      </c>
      <c r="AL191" s="279">
        <f t="shared" si="58"/>
        <v>0</v>
      </c>
      <c r="AM191" s="279">
        <f t="shared" si="58"/>
        <v>0</v>
      </c>
      <c r="AN191" s="279">
        <f t="shared" si="58"/>
        <v>0</v>
      </c>
      <c r="AO191" s="279">
        <f t="shared" si="58"/>
        <v>0</v>
      </c>
      <c r="AP191" s="279">
        <f t="shared" si="58"/>
        <v>0</v>
      </c>
      <c r="AQ191" s="279">
        <f t="shared" si="58"/>
        <v>0</v>
      </c>
      <c r="AR191" s="279">
        <f t="shared" si="74"/>
        <v>0</v>
      </c>
      <c r="AS191" s="279">
        <f t="shared" si="74"/>
        <v>0</v>
      </c>
      <c r="AT191" s="279">
        <f t="shared" si="74"/>
        <v>0</v>
      </c>
      <c r="AU191" s="280">
        <f t="shared" si="50"/>
        <v>0</v>
      </c>
      <c r="AV191" s="280">
        <f t="shared" si="64"/>
        <v>0</v>
      </c>
      <c r="AW191" s="280">
        <f t="shared" si="64"/>
        <v>0</v>
      </c>
      <c r="AX191" s="280">
        <f t="shared" si="64"/>
        <v>0</v>
      </c>
      <c r="AY191" s="280">
        <f t="shared" si="59"/>
        <v>0</v>
      </c>
      <c r="AZ191" s="280">
        <f t="shared" si="60"/>
        <v>0</v>
      </c>
      <c r="BA191" s="280">
        <f t="shared" si="61"/>
        <v>0</v>
      </c>
      <c r="BB191" s="280">
        <f t="shared" si="62"/>
        <v>0</v>
      </c>
      <c r="BC191" s="280">
        <f t="shared" si="65"/>
        <v>0</v>
      </c>
      <c r="BD191" s="280">
        <f t="shared" si="66"/>
        <v>0</v>
      </c>
      <c r="BE191" s="280">
        <f t="shared" si="67"/>
        <v>0</v>
      </c>
      <c r="BF191" s="280">
        <f t="shared" si="68"/>
        <v>0</v>
      </c>
      <c r="BG191" s="280">
        <f t="shared" si="69"/>
        <v>0</v>
      </c>
      <c r="BH191" s="280">
        <f t="shared" si="70"/>
        <v>0</v>
      </c>
      <c r="BI191" s="280">
        <f t="shared" si="71"/>
        <v>0</v>
      </c>
      <c r="BJ191" s="280">
        <f t="shared" si="72"/>
        <v>0</v>
      </c>
      <c r="BK191" s="280">
        <f t="shared" si="73"/>
        <v>0</v>
      </c>
      <c r="BL191" s="279">
        <f t="shared" si="51"/>
        <v>0</v>
      </c>
      <c r="BN191" s="279">
        <f>BL191</f>
        <v>0</v>
      </c>
    </row>
    <row r="192" spans="1:66" x14ac:dyDescent="0.25">
      <c r="A192" s="268" t="s">
        <v>243</v>
      </c>
      <c r="B192" s="175">
        <v>1.4500000000000001E-2</v>
      </c>
      <c r="C192" s="294">
        <v>1.17E-2</v>
      </c>
      <c r="D192" s="272">
        <v>2536658.89</v>
      </c>
      <c r="E192" s="272">
        <v>2536658.89</v>
      </c>
      <c r="F192" s="272">
        <v>2536658.89</v>
      </c>
      <c r="G192" s="272">
        <v>2536658.89</v>
      </c>
      <c r="H192" s="272">
        <v>2536658.89</v>
      </c>
      <c r="I192" s="272">
        <v>2536658.89</v>
      </c>
      <c r="J192" s="272">
        <v>2536658.89</v>
      </c>
      <c r="K192" s="272">
        <v>2536658.89</v>
      </c>
      <c r="L192" s="272">
        <v>2536658.89</v>
      </c>
      <c r="M192" s="272">
        <v>2536658.89</v>
      </c>
      <c r="N192" s="272">
        <v>2536658.89</v>
      </c>
      <c r="O192" s="272">
        <v>2536658.89</v>
      </c>
      <c r="P192" s="272">
        <f t="shared" si="48"/>
        <v>30439906.680000003</v>
      </c>
      <c r="Q192" s="272">
        <v>2536658.89</v>
      </c>
      <c r="R192" s="272">
        <v>2536658.89</v>
      </c>
      <c r="S192" s="272">
        <v>2536658.89</v>
      </c>
      <c r="T192" s="272">
        <v>2536658.89</v>
      </c>
      <c r="U192" s="272">
        <v>2536658.89</v>
      </c>
      <c r="V192" s="272">
        <v>2536658.89</v>
      </c>
      <c r="W192" s="272">
        <v>2536658.89</v>
      </c>
      <c r="X192" s="272">
        <v>2536658.89</v>
      </c>
      <c r="Y192" s="272">
        <v>2536658.89</v>
      </c>
      <c r="Z192" s="272">
        <v>2536658.89</v>
      </c>
      <c r="AA192" s="272">
        <v>2536658.89</v>
      </c>
      <c r="AB192" s="272">
        <v>2536658.89</v>
      </c>
      <c r="AC192" s="272">
        <v>2536658.89</v>
      </c>
      <c r="AD192" s="272">
        <v>2536658.89</v>
      </c>
      <c r="AE192" s="272">
        <v>2536658.89</v>
      </c>
      <c r="AF192" s="272">
        <v>2536658.89</v>
      </c>
      <c r="AG192" s="170">
        <f t="shared" si="49"/>
        <v>30439906.680000003</v>
      </c>
      <c r="AI192" s="279">
        <f t="shared" si="63"/>
        <v>3065.13</v>
      </c>
      <c r="AJ192" s="279">
        <f t="shared" si="63"/>
        <v>3065.13</v>
      </c>
      <c r="AK192" s="279">
        <f t="shared" si="63"/>
        <v>3065.13</v>
      </c>
      <c r="AL192" s="279">
        <f t="shared" si="58"/>
        <v>3065.13</v>
      </c>
      <c r="AM192" s="279">
        <f t="shared" si="58"/>
        <v>3065.13</v>
      </c>
      <c r="AN192" s="279">
        <f t="shared" si="58"/>
        <v>3065.13</v>
      </c>
      <c r="AO192" s="279">
        <f t="shared" si="58"/>
        <v>3065.13</v>
      </c>
      <c r="AP192" s="279">
        <f t="shared" si="58"/>
        <v>3065.13</v>
      </c>
      <c r="AQ192" s="279">
        <f t="shared" si="58"/>
        <v>3065.13</v>
      </c>
      <c r="AR192" s="279">
        <f t="shared" si="74"/>
        <v>3065.13</v>
      </c>
      <c r="AS192" s="279">
        <f t="shared" si="74"/>
        <v>3065.13</v>
      </c>
      <c r="AT192" s="279">
        <f t="shared" si="74"/>
        <v>3065.13</v>
      </c>
      <c r="AU192" s="280">
        <f t="shared" si="50"/>
        <v>36781.560000000005</v>
      </c>
      <c r="AV192" s="280">
        <f t="shared" si="64"/>
        <v>3065.13</v>
      </c>
      <c r="AW192" s="280">
        <f t="shared" si="64"/>
        <v>3065.13</v>
      </c>
      <c r="AX192" s="280">
        <f t="shared" si="64"/>
        <v>3065.13</v>
      </c>
      <c r="AY192" s="280">
        <f t="shared" si="59"/>
        <v>3065.13</v>
      </c>
      <c r="AZ192" s="280">
        <f t="shared" si="60"/>
        <v>2473.2399999999998</v>
      </c>
      <c r="BA192" s="280">
        <f t="shared" si="61"/>
        <v>2473.2399999999998</v>
      </c>
      <c r="BB192" s="280">
        <f t="shared" si="62"/>
        <v>2473.2399999999998</v>
      </c>
      <c r="BC192" s="280">
        <f>ROUND(X192*$C192/12,2)</f>
        <v>2473.2399999999998</v>
      </c>
      <c r="BD192" s="280">
        <f>ROUND(Y192*$C192/12,2)</f>
        <v>2473.2399999999998</v>
      </c>
      <c r="BE192" s="280">
        <f>ROUND(Z192*$C192/12,2)</f>
        <v>2473.2399999999998</v>
      </c>
      <c r="BF192" s="280">
        <f t="shared" ref="BF192:BK234" si="75">ROUND(AA192*$C192/12,2)</f>
        <v>2473.2399999999998</v>
      </c>
      <c r="BG192" s="280">
        <f t="shared" si="75"/>
        <v>2473.2399999999998</v>
      </c>
      <c r="BH192" s="280">
        <f t="shared" si="75"/>
        <v>2473.2399999999998</v>
      </c>
      <c r="BI192" s="280">
        <f t="shared" si="75"/>
        <v>2473.2399999999998</v>
      </c>
      <c r="BJ192" s="280">
        <f t="shared" si="75"/>
        <v>2473.2399999999998</v>
      </c>
      <c r="BK192" s="280">
        <f t="shared" si="75"/>
        <v>2473.2399999999998</v>
      </c>
      <c r="BL192" s="279">
        <f t="shared" si="51"/>
        <v>29678.87999999999</v>
      </c>
      <c r="BN192" s="279">
        <f>BL192</f>
        <v>29678.87999999999</v>
      </c>
    </row>
    <row r="193" spans="1:66" x14ac:dyDescent="0.25">
      <c r="A193" s="268" t="s">
        <v>244</v>
      </c>
      <c r="B193" s="175">
        <v>1.4500000000000001E-2</v>
      </c>
      <c r="C193" s="294">
        <v>1.17E-2</v>
      </c>
      <c r="D193" s="272">
        <v>31027550.93</v>
      </c>
      <c r="E193" s="272">
        <v>31027550.93</v>
      </c>
      <c r="F193" s="272">
        <v>31027550.93</v>
      </c>
      <c r="G193" s="272">
        <v>31027550.93</v>
      </c>
      <c r="H193" s="272">
        <v>31027550.93</v>
      </c>
      <c r="I193" s="272">
        <v>31024493.129999999</v>
      </c>
      <c r="J193" s="272">
        <v>31021435.32</v>
      </c>
      <c r="K193" s="272">
        <v>31021435.32</v>
      </c>
      <c r="L193" s="272">
        <v>31021435.32</v>
      </c>
      <c r="M193" s="272">
        <v>31021435.32</v>
      </c>
      <c r="N193" s="272">
        <v>31044610.824999999</v>
      </c>
      <c r="O193" s="272">
        <v>31067786.330000002</v>
      </c>
      <c r="P193" s="272">
        <f t="shared" si="48"/>
        <v>372360386.21499997</v>
      </c>
      <c r="Q193" s="272">
        <v>31067786.330000002</v>
      </c>
      <c r="R193" s="272">
        <v>31067786.330000002</v>
      </c>
      <c r="S193" s="272">
        <v>31067786.330000002</v>
      </c>
      <c r="T193" s="272">
        <v>31067786.330000002</v>
      </c>
      <c r="U193" s="272">
        <v>31067786.330000002</v>
      </c>
      <c r="V193" s="272">
        <v>31067786.330000002</v>
      </c>
      <c r="W193" s="272">
        <v>31067786.330000002</v>
      </c>
      <c r="X193" s="272">
        <v>31067786.330000002</v>
      </c>
      <c r="Y193" s="272">
        <v>31067786.330000002</v>
      </c>
      <c r="Z193" s="272">
        <v>31067786.330000002</v>
      </c>
      <c r="AA193" s="272">
        <v>31067786.330000002</v>
      </c>
      <c r="AB193" s="272">
        <v>31067786.330000002</v>
      </c>
      <c r="AC193" s="272">
        <v>31067786.330000002</v>
      </c>
      <c r="AD193" s="272">
        <v>31067786.330000002</v>
      </c>
      <c r="AE193" s="272">
        <v>31067786.330000002</v>
      </c>
      <c r="AF193" s="272">
        <v>31067786.330000002</v>
      </c>
      <c r="AG193" s="170">
        <f t="shared" si="49"/>
        <v>372813435.95999998</v>
      </c>
      <c r="AI193" s="279">
        <f t="shared" si="63"/>
        <v>37491.620000000003</v>
      </c>
      <c r="AJ193" s="279">
        <f t="shared" si="63"/>
        <v>37491.620000000003</v>
      </c>
      <c r="AK193" s="279">
        <f t="shared" si="63"/>
        <v>37491.620000000003</v>
      </c>
      <c r="AL193" s="279">
        <f t="shared" si="58"/>
        <v>37491.620000000003</v>
      </c>
      <c r="AM193" s="279">
        <f t="shared" si="58"/>
        <v>37491.620000000003</v>
      </c>
      <c r="AN193" s="279">
        <f t="shared" si="58"/>
        <v>37487.93</v>
      </c>
      <c r="AO193" s="279">
        <f t="shared" si="58"/>
        <v>37484.230000000003</v>
      </c>
      <c r="AP193" s="279">
        <f t="shared" si="58"/>
        <v>37484.230000000003</v>
      </c>
      <c r="AQ193" s="279">
        <f t="shared" si="58"/>
        <v>37484.230000000003</v>
      </c>
      <c r="AR193" s="279">
        <f t="shared" si="74"/>
        <v>37484.230000000003</v>
      </c>
      <c r="AS193" s="279">
        <f t="shared" si="74"/>
        <v>37512.239999999998</v>
      </c>
      <c r="AT193" s="279">
        <f t="shared" si="74"/>
        <v>37540.239999999998</v>
      </c>
      <c r="AU193" s="280">
        <f t="shared" si="50"/>
        <v>449935.42999999993</v>
      </c>
      <c r="AV193" s="280">
        <f t="shared" si="64"/>
        <v>37540.239999999998</v>
      </c>
      <c r="AW193" s="280">
        <f t="shared" si="64"/>
        <v>37540.239999999998</v>
      </c>
      <c r="AX193" s="280">
        <f t="shared" si="64"/>
        <v>37540.239999999998</v>
      </c>
      <c r="AY193" s="280">
        <f t="shared" si="59"/>
        <v>37540.239999999998</v>
      </c>
      <c r="AZ193" s="280">
        <f t="shared" ref="AZ193:BE235" si="76">ROUND(U193*$C193/12,2)</f>
        <v>30291.09</v>
      </c>
      <c r="BA193" s="280">
        <f t="shared" si="76"/>
        <v>30291.09</v>
      </c>
      <c r="BB193" s="280">
        <f t="shared" si="76"/>
        <v>30291.09</v>
      </c>
      <c r="BC193" s="280">
        <f t="shared" si="76"/>
        <v>30291.09</v>
      </c>
      <c r="BD193" s="280">
        <f t="shared" si="76"/>
        <v>30291.09</v>
      </c>
      <c r="BE193" s="280">
        <f t="shared" si="76"/>
        <v>30291.09</v>
      </c>
      <c r="BF193" s="280">
        <f t="shared" si="75"/>
        <v>30291.09</v>
      </c>
      <c r="BG193" s="280">
        <f t="shared" si="75"/>
        <v>30291.09</v>
      </c>
      <c r="BH193" s="280">
        <f t="shared" si="75"/>
        <v>30291.09</v>
      </c>
      <c r="BI193" s="280">
        <f t="shared" si="75"/>
        <v>30291.09</v>
      </c>
      <c r="BJ193" s="280">
        <f t="shared" si="75"/>
        <v>30291.09</v>
      </c>
      <c r="BK193" s="280">
        <f t="shared" si="75"/>
        <v>30291.09</v>
      </c>
      <c r="BL193" s="279">
        <f t="shared" si="51"/>
        <v>363493.08000000007</v>
      </c>
    </row>
    <row r="194" spans="1:66" x14ac:dyDescent="0.25">
      <c r="A194" s="268" t="s">
        <v>245</v>
      </c>
      <c r="B194" s="175">
        <v>1.67E-2</v>
      </c>
      <c r="C194" s="294">
        <v>2.3E-2</v>
      </c>
      <c r="D194" s="272">
        <v>20283650.690000001</v>
      </c>
      <c r="E194" s="272">
        <v>20283650.690000001</v>
      </c>
      <c r="F194" s="272">
        <v>20283650.690000001</v>
      </c>
      <c r="G194" s="272">
        <v>20283650.690000001</v>
      </c>
      <c r="H194" s="272">
        <v>20283650.690000001</v>
      </c>
      <c r="I194" s="272">
        <v>20283650.690000001</v>
      </c>
      <c r="J194" s="272">
        <v>20283650.690000001</v>
      </c>
      <c r="K194" s="272">
        <v>20283650.690000001</v>
      </c>
      <c r="L194" s="272">
        <v>20283650.690000001</v>
      </c>
      <c r="M194" s="272">
        <v>20283650.690000001</v>
      </c>
      <c r="N194" s="272">
        <v>20283650.690000001</v>
      </c>
      <c r="O194" s="272">
        <v>20283650.690000001</v>
      </c>
      <c r="P194" s="272">
        <f t="shared" si="48"/>
        <v>243403808.28</v>
      </c>
      <c r="Q194" s="272">
        <v>20283650.690000001</v>
      </c>
      <c r="R194" s="272">
        <v>20283650.690000001</v>
      </c>
      <c r="S194" s="272">
        <v>20283650.690000001</v>
      </c>
      <c r="T194" s="272">
        <v>20283650.690000001</v>
      </c>
      <c r="U194" s="272">
        <v>20283650.690000001</v>
      </c>
      <c r="V194" s="272">
        <v>20283650.690000001</v>
      </c>
      <c r="W194" s="272">
        <v>20283650.690000001</v>
      </c>
      <c r="X194" s="272">
        <v>20283650.690000001</v>
      </c>
      <c r="Y194" s="272">
        <v>20283650.690000001</v>
      </c>
      <c r="Z194" s="272">
        <v>20283650.690000001</v>
      </c>
      <c r="AA194" s="272">
        <v>20283650.690000001</v>
      </c>
      <c r="AB194" s="272">
        <v>20283650.690000001</v>
      </c>
      <c r="AC194" s="272">
        <v>20283650.690000001</v>
      </c>
      <c r="AD194" s="272">
        <v>20283650.690000001</v>
      </c>
      <c r="AE194" s="272">
        <v>20283650.690000001</v>
      </c>
      <c r="AF194" s="272">
        <v>20283650.690000001</v>
      </c>
      <c r="AG194" s="170">
        <f t="shared" si="49"/>
        <v>243403808.28</v>
      </c>
      <c r="AI194" s="279">
        <f t="shared" si="63"/>
        <v>28228.080000000002</v>
      </c>
      <c r="AJ194" s="279">
        <f t="shared" si="63"/>
        <v>28228.080000000002</v>
      </c>
      <c r="AK194" s="279">
        <f t="shared" si="63"/>
        <v>28228.080000000002</v>
      </c>
      <c r="AL194" s="279">
        <f t="shared" si="58"/>
        <v>28228.080000000002</v>
      </c>
      <c r="AM194" s="279">
        <f t="shared" si="58"/>
        <v>28228.080000000002</v>
      </c>
      <c r="AN194" s="279">
        <f t="shared" si="58"/>
        <v>28228.080000000002</v>
      </c>
      <c r="AO194" s="279">
        <f t="shared" si="58"/>
        <v>28228.080000000002</v>
      </c>
      <c r="AP194" s="279">
        <f t="shared" si="58"/>
        <v>28228.080000000002</v>
      </c>
      <c r="AQ194" s="279">
        <f t="shared" si="58"/>
        <v>28228.080000000002</v>
      </c>
      <c r="AR194" s="279">
        <f t="shared" si="74"/>
        <v>28228.080000000002</v>
      </c>
      <c r="AS194" s="279">
        <f t="shared" si="74"/>
        <v>28228.080000000002</v>
      </c>
      <c r="AT194" s="279">
        <f t="shared" si="74"/>
        <v>28228.080000000002</v>
      </c>
      <c r="AU194" s="280">
        <f t="shared" si="50"/>
        <v>338736.96000000014</v>
      </c>
      <c r="AV194" s="280">
        <f t="shared" si="64"/>
        <v>28228.080000000002</v>
      </c>
      <c r="AW194" s="280">
        <f t="shared" si="64"/>
        <v>28228.080000000002</v>
      </c>
      <c r="AX194" s="280">
        <f t="shared" si="64"/>
        <v>28228.080000000002</v>
      </c>
      <c r="AY194" s="280">
        <f t="shared" si="59"/>
        <v>28228.080000000002</v>
      </c>
      <c r="AZ194" s="280">
        <f t="shared" si="76"/>
        <v>38877</v>
      </c>
      <c r="BA194" s="280">
        <f t="shared" si="76"/>
        <v>38877</v>
      </c>
      <c r="BB194" s="280">
        <f t="shared" si="76"/>
        <v>38877</v>
      </c>
      <c r="BC194" s="280">
        <f t="shared" si="76"/>
        <v>38877</v>
      </c>
      <c r="BD194" s="280">
        <f t="shared" si="76"/>
        <v>38877</v>
      </c>
      <c r="BE194" s="280">
        <f t="shared" si="76"/>
        <v>38877</v>
      </c>
      <c r="BF194" s="280">
        <f t="shared" si="75"/>
        <v>38877</v>
      </c>
      <c r="BG194" s="280">
        <f t="shared" si="75"/>
        <v>38877</v>
      </c>
      <c r="BH194" s="280">
        <f t="shared" si="75"/>
        <v>38877</v>
      </c>
      <c r="BI194" s="280">
        <f t="shared" si="75"/>
        <v>38877</v>
      </c>
      <c r="BJ194" s="280">
        <f t="shared" si="75"/>
        <v>38877</v>
      </c>
      <c r="BK194" s="280">
        <f t="shared" si="75"/>
        <v>38877</v>
      </c>
      <c r="BL194" s="279">
        <f t="shared" si="51"/>
        <v>466524</v>
      </c>
      <c r="BN194" s="279">
        <f>BL194</f>
        <v>466524</v>
      </c>
    </row>
    <row r="195" spans="1:66" x14ac:dyDescent="0.25">
      <c r="A195" s="268" t="s">
        <v>246</v>
      </c>
      <c r="B195" s="175">
        <v>1.67E-2</v>
      </c>
      <c r="C195" s="294">
        <v>2.3E-2</v>
      </c>
      <c r="D195" s="272">
        <v>2852247.61</v>
      </c>
      <c r="E195" s="272">
        <v>2852247.61</v>
      </c>
      <c r="F195" s="272">
        <v>2852247.61</v>
      </c>
      <c r="G195" s="272">
        <v>2852247.61</v>
      </c>
      <c r="H195" s="272">
        <v>2852247.61</v>
      </c>
      <c r="I195" s="272">
        <v>2852247.61</v>
      </c>
      <c r="J195" s="272">
        <v>2852247.61</v>
      </c>
      <c r="K195" s="272">
        <v>2852247.61</v>
      </c>
      <c r="L195" s="272">
        <v>2852247.61</v>
      </c>
      <c r="M195" s="272">
        <v>2852247.61</v>
      </c>
      <c r="N195" s="272">
        <v>2852247.61</v>
      </c>
      <c r="O195" s="272">
        <v>2852247.61</v>
      </c>
      <c r="P195" s="272">
        <f t="shared" si="48"/>
        <v>34226971.32</v>
      </c>
      <c r="Q195" s="272">
        <v>2852247.61</v>
      </c>
      <c r="R195" s="272">
        <v>2852247.61</v>
      </c>
      <c r="S195" s="272">
        <v>2852247.61</v>
      </c>
      <c r="T195" s="272">
        <v>2852247.61</v>
      </c>
      <c r="U195" s="272">
        <v>2852247.61</v>
      </c>
      <c r="V195" s="272">
        <v>2852247.61</v>
      </c>
      <c r="W195" s="272">
        <v>2852247.61</v>
      </c>
      <c r="X195" s="272">
        <v>2852247.61</v>
      </c>
      <c r="Y195" s="272">
        <v>2852247.61</v>
      </c>
      <c r="Z195" s="272">
        <v>2852247.61</v>
      </c>
      <c r="AA195" s="272">
        <v>2852247.61</v>
      </c>
      <c r="AB195" s="272">
        <v>2852247.61</v>
      </c>
      <c r="AC195" s="272">
        <v>2852247.61</v>
      </c>
      <c r="AD195" s="272">
        <v>2852247.61</v>
      </c>
      <c r="AE195" s="272">
        <v>2852247.61</v>
      </c>
      <c r="AF195" s="272">
        <v>2852247.61</v>
      </c>
      <c r="AG195" s="170">
        <f t="shared" si="49"/>
        <v>34226971.32</v>
      </c>
      <c r="AI195" s="279">
        <f t="shared" si="63"/>
        <v>3969.38</v>
      </c>
      <c r="AJ195" s="279">
        <f t="shared" si="63"/>
        <v>3969.38</v>
      </c>
      <c r="AK195" s="279">
        <f t="shared" si="63"/>
        <v>3969.38</v>
      </c>
      <c r="AL195" s="279">
        <f t="shared" si="58"/>
        <v>3969.38</v>
      </c>
      <c r="AM195" s="279">
        <f t="shared" si="58"/>
        <v>3969.38</v>
      </c>
      <c r="AN195" s="279">
        <f t="shared" si="58"/>
        <v>3969.38</v>
      </c>
      <c r="AO195" s="279">
        <f t="shared" si="58"/>
        <v>3969.38</v>
      </c>
      <c r="AP195" s="279">
        <f t="shared" si="58"/>
        <v>3969.38</v>
      </c>
      <c r="AQ195" s="279">
        <f t="shared" si="58"/>
        <v>3969.38</v>
      </c>
      <c r="AR195" s="279">
        <f t="shared" si="74"/>
        <v>3969.38</v>
      </c>
      <c r="AS195" s="279">
        <f t="shared" si="74"/>
        <v>3969.38</v>
      </c>
      <c r="AT195" s="279">
        <f t="shared" si="74"/>
        <v>3969.38</v>
      </c>
      <c r="AU195" s="280">
        <f t="shared" si="50"/>
        <v>47632.56</v>
      </c>
      <c r="AV195" s="280">
        <f t="shared" si="64"/>
        <v>3969.38</v>
      </c>
      <c r="AW195" s="280">
        <f t="shared" si="64"/>
        <v>3969.38</v>
      </c>
      <c r="AX195" s="280">
        <f t="shared" si="64"/>
        <v>3969.38</v>
      </c>
      <c r="AY195" s="280">
        <f t="shared" si="59"/>
        <v>3969.38</v>
      </c>
      <c r="AZ195" s="280">
        <f t="shared" si="76"/>
        <v>5466.81</v>
      </c>
      <c r="BA195" s="280">
        <f t="shared" si="76"/>
        <v>5466.81</v>
      </c>
      <c r="BB195" s="280">
        <f t="shared" si="76"/>
        <v>5466.81</v>
      </c>
      <c r="BC195" s="280">
        <f t="shared" si="76"/>
        <v>5466.81</v>
      </c>
      <c r="BD195" s="280">
        <f t="shared" si="76"/>
        <v>5466.81</v>
      </c>
      <c r="BE195" s="280">
        <f t="shared" si="76"/>
        <v>5466.81</v>
      </c>
      <c r="BF195" s="280">
        <f t="shared" si="75"/>
        <v>5466.81</v>
      </c>
      <c r="BG195" s="280">
        <f t="shared" si="75"/>
        <v>5466.81</v>
      </c>
      <c r="BH195" s="280">
        <f t="shared" si="75"/>
        <v>5466.81</v>
      </c>
      <c r="BI195" s="280">
        <f t="shared" si="75"/>
        <v>5466.81</v>
      </c>
      <c r="BJ195" s="280">
        <f t="shared" si="75"/>
        <v>5466.81</v>
      </c>
      <c r="BK195" s="280">
        <f t="shared" si="75"/>
        <v>5466.81</v>
      </c>
      <c r="BL195" s="279">
        <f t="shared" si="51"/>
        <v>65601.719999999987</v>
      </c>
      <c r="BN195" s="279">
        <f>BL195</f>
        <v>65601.719999999987</v>
      </c>
    </row>
    <row r="196" spans="1:66" x14ac:dyDescent="0.25">
      <c r="A196" s="268" t="s">
        <v>247</v>
      </c>
      <c r="B196" s="175">
        <v>1.67E-2</v>
      </c>
      <c r="C196" s="294">
        <v>2.3E-2</v>
      </c>
      <c r="D196" s="272">
        <v>29048898.91</v>
      </c>
      <c r="E196" s="272">
        <v>29048898.91</v>
      </c>
      <c r="F196" s="272">
        <v>29048898.91</v>
      </c>
      <c r="G196" s="272">
        <v>29048898.91</v>
      </c>
      <c r="H196" s="272">
        <v>29048898.91</v>
      </c>
      <c r="I196" s="272">
        <v>29048898.91</v>
      </c>
      <c r="J196" s="272">
        <v>29065666.395</v>
      </c>
      <c r="K196" s="272">
        <v>29133734.574999999</v>
      </c>
      <c r="L196" s="272">
        <v>29185035.27</v>
      </c>
      <c r="M196" s="272">
        <v>29185035.27</v>
      </c>
      <c r="N196" s="272">
        <v>29281211.555</v>
      </c>
      <c r="O196" s="272">
        <v>29377387.84</v>
      </c>
      <c r="P196" s="272">
        <f t="shared" si="48"/>
        <v>349521464.36500001</v>
      </c>
      <c r="Q196" s="272">
        <v>29377387.84</v>
      </c>
      <c r="R196" s="272">
        <v>29377387.84</v>
      </c>
      <c r="S196" s="272">
        <v>29377387.84</v>
      </c>
      <c r="T196" s="272">
        <v>29377387.84</v>
      </c>
      <c r="U196" s="272">
        <v>29377387.84</v>
      </c>
      <c r="V196" s="272">
        <v>29377387.84</v>
      </c>
      <c r="W196" s="272">
        <v>29377387.84</v>
      </c>
      <c r="X196" s="272">
        <v>29377387.84</v>
      </c>
      <c r="Y196" s="272">
        <v>29377387.84</v>
      </c>
      <c r="Z196" s="272">
        <v>29377387.84</v>
      </c>
      <c r="AA196" s="272">
        <v>29377387.84</v>
      </c>
      <c r="AB196" s="272">
        <v>29377387.84</v>
      </c>
      <c r="AC196" s="272">
        <v>29377387.84</v>
      </c>
      <c r="AD196" s="272">
        <v>29377387.84</v>
      </c>
      <c r="AE196" s="272">
        <v>29377387.84</v>
      </c>
      <c r="AF196" s="272">
        <v>29183104.469999999</v>
      </c>
      <c r="AG196" s="170">
        <f t="shared" si="49"/>
        <v>352334370.70999992</v>
      </c>
      <c r="AI196" s="279">
        <f t="shared" si="63"/>
        <v>40426.379999999997</v>
      </c>
      <c r="AJ196" s="279">
        <f t="shared" si="63"/>
        <v>40426.379999999997</v>
      </c>
      <c r="AK196" s="279">
        <f t="shared" si="63"/>
        <v>40426.379999999997</v>
      </c>
      <c r="AL196" s="279">
        <f t="shared" si="58"/>
        <v>40426.379999999997</v>
      </c>
      <c r="AM196" s="279">
        <f t="shared" si="58"/>
        <v>40426.379999999997</v>
      </c>
      <c r="AN196" s="279">
        <f t="shared" si="58"/>
        <v>40426.379999999997</v>
      </c>
      <c r="AO196" s="279">
        <f t="shared" si="58"/>
        <v>40449.72</v>
      </c>
      <c r="AP196" s="279">
        <f t="shared" si="58"/>
        <v>40544.449999999997</v>
      </c>
      <c r="AQ196" s="279">
        <f t="shared" si="58"/>
        <v>40615.839999999997</v>
      </c>
      <c r="AR196" s="279">
        <f t="shared" si="74"/>
        <v>40615.839999999997</v>
      </c>
      <c r="AS196" s="279">
        <f t="shared" si="74"/>
        <v>40749.69</v>
      </c>
      <c r="AT196" s="279">
        <f t="shared" si="74"/>
        <v>40883.53</v>
      </c>
      <c r="AU196" s="280">
        <f t="shared" si="50"/>
        <v>486417.35</v>
      </c>
      <c r="AV196" s="280">
        <f t="shared" si="64"/>
        <v>40883.53</v>
      </c>
      <c r="AW196" s="280">
        <f t="shared" si="64"/>
        <v>40883.53</v>
      </c>
      <c r="AX196" s="280">
        <f t="shared" si="64"/>
        <v>40883.53</v>
      </c>
      <c r="AY196" s="280">
        <f t="shared" si="59"/>
        <v>40883.53</v>
      </c>
      <c r="AZ196" s="280">
        <f t="shared" si="76"/>
        <v>56306.66</v>
      </c>
      <c r="BA196" s="280">
        <f t="shared" si="76"/>
        <v>56306.66</v>
      </c>
      <c r="BB196" s="280">
        <f t="shared" si="76"/>
        <v>56306.66</v>
      </c>
      <c r="BC196" s="280">
        <f t="shared" si="76"/>
        <v>56306.66</v>
      </c>
      <c r="BD196" s="280">
        <f t="shared" si="76"/>
        <v>56306.66</v>
      </c>
      <c r="BE196" s="280">
        <f t="shared" si="76"/>
        <v>56306.66</v>
      </c>
      <c r="BF196" s="280">
        <f t="shared" si="75"/>
        <v>56306.66</v>
      </c>
      <c r="BG196" s="280">
        <f t="shared" si="75"/>
        <v>56306.66</v>
      </c>
      <c r="BH196" s="280">
        <f t="shared" si="75"/>
        <v>56306.66</v>
      </c>
      <c r="BI196" s="280">
        <f t="shared" si="75"/>
        <v>56306.66</v>
      </c>
      <c r="BJ196" s="280">
        <f t="shared" si="75"/>
        <v>56306.66</v>
      </c>
      <c r="BK196" s="280">
        <f t="shared" si="75"/>
        <v>55934.28</v>
      </c>
      <c r="BL196" s="279">
        <f t="shared" si="51"/>
        <v>675307.54000000027</v>
      </c>
    </row>
    <row r="197" spans="1:66" x14ac:dyDescent="0.25">
      <c r="A197" s="268" t="s">
        <v>248</v>
      </c>
      <c r="B197" s="175">
        <v>3.9100000000000003E-2</v>
      </c>
      <c r="C197" s="294">
        <v>2.5000000000000001E-2</v>
      </c>
      <c r="D197" s="272">
        <v>12041998.279999999</v>
      </c>
      <c r="E197" s="272">
        <v>12041998.279999999</v>
      </c>
      <c r="F197" s="272">
        <v>12041998.279999999</v>
      </c>
      <c r="G197" s="272">
        <v>12041998.279999999</v>
      </c>
      <c r="H197" s="272">
        <v>12041998.279999999</v>
      </c>
      <c r="I197" s="272">
        <v>12041998.279999999</v>
      </c>
      <c r="J197" s="272">
        <v>12041998.279999999</v>
      </c>
      <c r="K197" s="272">
        <v>12041998.279999999</v>
      </c>
      <c r="L197" s="272">
        <v>12041998.279999999</v>
      </c>
      <c r="M197" s="272">
        <v>12041998.279999999</v>
      </c>
      <c r="N197" s="272">
        <v>12041998.279999999</v>
      </c>
      <c r="O197" s="272">
        <v>12041998.279999999</v>
      </c>
      <c r="P197" s="272">
        <f t="shared" si="48"/>
        <v>144503979.35999998</v>
      </c>
      <c r="Q197" s="272">
        <v>12041998.279999999</v>
      </c>
      <c r="R197" s="272">
        <v>12041998.279999999</v>
      </c>
      <c r="S197" s="272">
        <v>12041998.279999999</v>
      </c>
      <c r="T197" s="272">
        <v>12041998.279999999</v>
      </c>
      <c r="U197" s="272">
        <v>12041998.279999999</v>
      </c>
      <c r="V197" s="272">
        <v>12041998.279999999</v>
      </c>
      <c r="W197" s="272">
        <v>12041998.279999999</v>
      </c>
      <c r="X197" s="272">
        <v>12041998.279999999</v>
      </c>
      <c r="Y197" s="272">
        <v>12041998.279999999</v>
      </c>
      <c r="Z197" s="272">
        <v>12041998.279999999</v>
      </c>
      <c r="AA197" s="272">
        <v>12041998.279999999</v>
      </c>
      <c r="AB197" s="272">
        <v>12041998.279999999</v>
      </c>
      <c r="AC197" s="272">
        <v>12041998.279999999</v>
      </c>
      <c r="AD197" s="272">
        <v>12041998.279999999</v>
      </c>
      <c r="AE197" s="272">
        <v>12041998.279999999</v>
      </c>
      <c r="AF197" s="272">
        <v>12041998.279999999</v>
      </c>
      <c r="AG197" s="170">
        <f t="shared" si="49"/>
        <v>144503979.35999998</v>
      </c>
      <c r="AI197" s="279">
        <f t="shared" si="63"/>
        <v>39236.839999999997</v>
      </c>
      <c r="AJ197" s="279">
        <f t="shared" si="63"/>
        <v>39236.839999999997</v>
      </c>
      <c r="AK197" s="279">
        <f t="shared" si="63"/>
        <v>39236.839999999997</v>
      </c>
      <c r="AL197" s="279">
        <f t="shared" si="58"/>
        <v>39236.839999999997</v>
      </c>
      <c r="AM197" s="279">
        <f t="shared" si="58"/>
        <v>39236.839999999997</v>
      </c>
      <c r="AN197" s="279">
        <f t="shared" si="58"/>
        <v>39236.839999999997</v>
      </c>
      <c r="AO197" s="279">
        <f t="shared" si="58"/>
        <v>39236.839999999997</v>
      </c>
      <c r="AP197" s="279">
        <f t="shared" si="58"/>
        <v>39236.839999999997</v>
      </c>
      <c r="AQ197" s="279">
        <f t="shared" si="58"/>
        <v>39236.839999999997</v>
      </c>
      <c r="AR197" s="279">
        <f t="shared" si="74"/>
        <v>39236.839999999997</v>
      </c>
      <c r="AS197" s="279">
        <f t="shared" si="74"/>
        <v>39236.839999999997</v>
      </c>
      <c r="AT197" s="279">
        <f t="shared" si="74"/>
        <v>39236.839999999997</v>
      </c>
      <c r="AU197" s="280">
        <f t="shared" si="50"/>
        <v>470842.07999999984</v>
      </c>
      <c r="AV197" s="280">
        <f t="shared" si="64"/>
        <v>39236.839999999997</v>
      </c>
      <c r="AW197" s="280">
        <f t="shared" si="64"/>
        <v>39236.839999999997</v>
      </c>
      <c r="AX197" s="280">
        <f t="shared" si="64"/>
        <v>39236.839999999997</v>
      </c>
      <c r="AY197" s="280">
        <f t="shared" si="59"/>
        <v>39236.839999999997</v>
      </c>
      <c r="AZ197" s="280">
        <f t="shared" si="76"/>
        <v>25087.5</v>
      </c>
      <c r="BA197" s="280">
        <f t="shared" si="76"/>
        <v>25087.5</v>
      </c>
      <c r="BB197" s="280">
        <f t="shared" si="76"/>
        <v>25087.5</v>
      </c>
      <c r="BC197" s="280">
        <f t="shared" si="76"/>
        <v>25087.5</v>
      </c>
      <c r="BD197" s="280">
        <f t="shared" si="76"/>
        <v>25087.5</v>
      </c>
      <c r="BE197" s="280">
        <f t="shared" si="76"/>
        <v>25087.5</v>
      </c>
      <c r="BF197" s="280">
        <f t="shared" si="75"/>
        <v>25087.5</v>
      </c>
      <c r="BG197" s="280">
        <f t="shared" si="75"/>
        <v>25087.5</v>
      </c>
      <c r="BH197" s="280">
        <f t="shared" si="75"/>
        <v>25087.5</v>
      </c>
      <c r="BI197" s="280">
        <f t="shared" si="75"/>
        <v>25087.5</v>
      </c>
      <c r="BJ197" s="280">
        <f t="shared" si="75"/>
        <v>25087.5</v>
      </c>
      <c r="BK197" s="280">
        <f t="shared" si="75"/>
        <v>25087.5</v>
      </c>
      <c r="BL197" s="279">
        <f t="shared" si="51"/>
        <v>301050</v>
      </c>
    </row>
    <row r="198" spans="1:66" x14ac:dyDescent="0.25">
      <c r="A198" s="268" t="s">
        <v>638</v>
      </c>
      <c r="B198" s="175">
        <v>3.9100000000000003E-2</v>
      </c>
      <c r="C198" s="294">
        <v>2.5000000000000001E-2</v>
      </c>
      <c r="D198" s="272">
        <v>0</v>
      </c>
      <c r="E198" s="272">
        <v>0</v>
      </c>
      <c r="F198" s="272">
        <v>0</v>
      </c>
      <c r="G198" s="272">
        <v>0</v>
      </c>
      <c r="H198" s="272">
        <v>0</v>
      </c>
      <c r="I198" s="272">
        <v>0</v>
      </c>
      <c r="J198" s="272">
        <v>0</v>
      </c>
      <c r="K198" s="272">
        <v>0</v>
      </c>
      <c r="L198" s="272">
        <v>0</v>
      </c>
      <c r="M198" s="272">
        <v>0</v>
      </c>
      <c r="N198" s="272">
        <v>0</v>
      </c>
      <c r="O198" s="272">
        <v>0</v>
      </c>
      <c r="P198" s="272">
        <f t="shared" ref="P198:P261" si="77">SUM(D198:O198)</f>
        <v>0</v>
      </c>
      <c r="Q198" s="272">
        <v>0</v>
      </c>
      <c r="R198" s="272">
        <v>0</v>
      </c>
      <c r="S198" s="272">
        <v>0</v>
      </c>
      <c r="T198" s="272">
        <v>0</v>
      </c>
      <c r="U198" s="272">
        <v>0</v>
      </c>
      <c r="V198" s="272">
        <v>0</v>
      </c>
      <c r="W198" s="272">
        <v>0</v>
      </c>
      <c r="X198" s="272">
        <v>0</v>
      </c>
      <c r="Y198" s="272">
        <v>0</v>
      </c>
      <c r="Z198" s="272">
        <v>0</v>
      </c>
      <c r="AA198" s="272">
        <v>0</v>
      </c>
      <c r="AB198" s="272">
        <v>0</v>
      </c>
      <c r="AC198" s="272">
        <v>0</v>
      </c>
      <c r="AD198" s="272">
        <v>0</v>
      </c>
      <c r="AE198" s="272">
        <v>0</v>
      </c>
      <c r="AF198" s="272">
        <v>0</v>
      </c>
      <c r="AG198" s="170">
        <f t="shared" ref="AG198:AG261" si="78">SUM(U198:AF198)</f>
        <v>0</v>
      </c>
      <c r="AI198" s="279">
        <f t="shared" si="63"/>
        <v>0</v>
      </c>
      <c r="AJ198" s="279">
        <f t="shared" si="63"/>
        <v>0</v>
      </c>
      <c r="AK198" s="279">
        <f t="shared" si="63"/>
        <v>0</v>
      </c>
      <c r="AL198" s="279">
        <f t="shared" si="58"/>
        <v>0</v>
      </c>
      <c r="AM198" s="279">
        <f t="shared" si="58"/>
        <v>0</v>
      </c>
      <c r="AN198" s="279">
        <f t="shared" si="58"/>
        <v>0</v>
      </c>
      <c r="AO198" s="279">
        <f t="shared" si="58"/>
        <v>0</v>
      </c>
      <c r="AP198" s="279">
        <f t="shared" si="58"/>
        <v>0</v>
      </c>
      <c r="AQ198" s="279">
        <f t="shared" si="58"/>
        <v>0</v>
      </c>
      <c r="AR198" s="279">
        <f t="shared" si="74"/>
        <v>0</v>
      </c>
      <c r="AS198" s="279">
        <f t="shared" si="74"/>
        <v>0</v>
      </c>
      <c r="AT198" s="279">
        <f t="shared" si="74"/>
        <v>0</v>
      </c>
      <c r="AU198" s="280">
        <f t="shared" ref="AU198:AU261" si="79">SUM(AI198:AT198)</f>
        <v>0</v>
      </c>
      <c r="AV198" s="280">
        <f t="shared" si="64"/>
        <v>0</v>
      </c>
      <c r="AW198" s="280">
        <f t="shared" si="64"/>
        <v>0</v>
      </c>
      <c r="AX198" s="280">
        <f t="shared" si="64"/>
        <v>0</v>
      </c>
      <c r="AY198" s="280">
        <f t="shared" si="59"/>
        <v>0</v>
      </c>
      <c r="AZ198" s="280">
        <f t="shared" si="76"/>
        <v>0</v>
      </c>
      <c r="BA198" s="280">
        <f t="shared" si="76"/>
        <v>0</v>
      </c>
      <c r="BB198" s="280">
        <f t="shared" si="76"/>
        <v>0</v>
      </c>
      <c r="BC198" s="280">
        <f t="shared" si="76"/>
        <v>0</v>
      </c>
      <c r="BD198" s="280">
        <f t="shared" si="76"/>
        <v>0</v>
      </c>
      <c r="BE198" s="280">
        <f t="shared" si="76"/>
        <v>0</v>
      </c>
      <c r="BF198" s="280">
        <f t="shared" si="75"/>
        <v>0</v>
      </c>
      <c r="BG198" s="280">
        <f t="shared" si="75"/>
        <v>0</v>
      </c>
      <c r="BH198" s="280">
        <f t="shared" si="75"/>
        <v>0</v>
      </c>
      <c r="BI198" s="280">
        <f t="shared" si="75"/>
        <v>0</v>
      </c>
      <c r="BJ198" s="280">
        <f t="shared" si="75"/>
        <v>0</v>
      </c>
      <c r="BK198" s="280">
        <f t="shared" si="75"/>
        <v>0</v>
      </c>
      <c r="BL198" s="279">
        <f t="shared" ref="BL198:BL261" si="80">SUM(AZ198:BK198)</f>
        <v>0</v>
      </c>
      <c r="BN198" s="279">
        <f>BL198</f>
        <v>0</v>
      </c>
    </row>
    <row r="199" spans="1:66" x14ac:dyDescent="0.25">
      <c r="A199" s="268" t="s">
        <v>249</v>
      </c>
      <c r="B199" s="175">
        <v>4.0500000000000001E-2</v>
      </c>
      <c r="C199" s="294">
        <v>2.7E-2</v>
      </c>
      <c r="D199" s="272">
        <v>15148041.550000001</v>
      </c>
      <c r="E199" s="272">
        <v>15148041.550000001</v>
      </c>
      <c r="F199" s="272">
        <v>15148041.550000001</v>
      </c>
      <c r="G199" s="272">
        <v>15148041.550000001</v>
      </c>
      <c r="H199" s="272">
        <v>15148041.550000001</v>
      </c>
      <c r="I199" s="272">
        <v>15148041.550000001</v>
      </c>
      <c r="J199" s="272">
        <v>15148041.550000001</v>
      </c>
      <c r="K199" s="272">
        <v>15148041.550000001</v>
      </c>
      <c r="L199" s="272">
        <v>15148041.550000001</v>
      </c>
      <c r="M199" s="272">
        <v>15148041.550000001</v>
      </c>
      <c r="N199" s="272">
        <v>15148041.550000001</v>
      </c>
      <c r="O199" s="272">
        <v>15148041.550000001</v>
      </c>
      <c r="P199" s="272">
        <f t="shared" si="77"/>
        <v>181776498.60000002</v>
      </c>
      <c r="Q199" s="272">
        <v>15148041.550000001</v>
      </c>
      <c r="R199" s="272">
        <v>15148041.550000001</v>
      </c>
      <c r="S199" s="272">
        <v>15148041.550000001</v>
      </c>
      <c r="T199" s="272">
        <v>15148041.550000001</v>
      </c>
      <c r="U199" s="272">
        <v>15148041.550000001</v>
      </c>
      <c r="V199" s="272">
        <v>15148041.550000001</v>
      </c>
      <c r="W199" s="272">
        <v>15148041.550000001</v>
      </c>
      <c r="X199" s="272">
        <v>15148041.550000001</v>
      </c>
      <c r="Y199" s="272">
        <v>15148041.550000001</v>
      </c>
      <c r="Z199" s="272">
        <v>15148041.550000001</v>
      </c>
      <c r="AA199" s="272">
        <v>15148041.550000001</v>
      </c>
      <c r="AB199" s="272">
        <v>15148041.550000001</v>
      </c>
      <c r="AC199" s="272">
        <v>15148041.550000001</v>
      </c>
      <c r="AD199" s="272">
        <v>15148041.550000001</v>
      </c>
      <c r="AE199" s="272">
        <v>15148041.550000001</v>
      </c>
      <c r="AF199" s="272">
        <v>15148041.550000001</v>
      </c>
      <c r="AG199" s="170">
        <f t="shared" si="78"/>
        <v>181776498.60000002</v>
      </c>
      <c r="AI199" s="279">
        <f t="shared" si="63"/>
        <v>51124.639999999999</v>
      </c>
      <c r="AJ199" s="279">
        <f t="shared" si="63"/>
        <v>51124.639999999999</v>
      </c>
      <c r="AK199" s="279">
        <f t="shared" si="63"/>
        <v>51124.639999999999</v>
      </c>
      <c r="AL199" s="279">
        <f t="shared" si="58"/>
        <v>51124.639999999999</v>
      </c>
      <c r="AM199" s="279">
        <f t="shared" si="58"/>
        <v>51124.639999999999</v>
      </c>
      <c r="AN199" s="279">
        <f t="shared" si="58"/>
        <v>51124.639999999999</v>
      </c>
      <c r="AO199" s="279">
        <f t="shared" si="58"/>
        <v>51124.639999999999</v>
      </c>
      <c r="AP199" s="279">
        <f t="shared" si="58"/>
        <v>51124.639999999999</v>
      </c>
      <c r="AQ199" s="279">
        <f t="shared" si="58"/>
        <v>51124.639999999999</v>
      </c>
      <c r="AR199" s="279">
        <f t="shared" si="74"/>
        <v>51124.639999999999</v>
      </c>
      <c r="AS199" s="279">
        <f t="shared" si="74"/>
        <v>51124.639999999999</v>
      </c>
      <c r="AT199" s="279">
        <f t="shared" si="74"/>
        <v>51124.639999999999</v>
      </c>
      <c r="AU199" s="280">
        <f t="shared" si="79"/>
        <v>613495.68000000005</v>
      </c>
      <c r="AV199" s="280">
        <f t="shared" si="64"/>
        <v>51124.639999999999</v>
      </c>
      <c r="AW199" s="280">
        <f t="shared" si="64"/>
        <v>51124.639999999999</v>
      </c>
      <c r="AX199" s="280">
        <f t="shared" si="64"/>
        <v>51124.639999999999</v>
      </c>
      <c r="AY199" s="280">
        <f t="shared" si="59"/>
        <v>51124.639999999999</v>
      </c>
      <c r="AZ199" s="280">
        <f t="shared" si="76"/>
        <v>34083.089999999997</v>
      </c>
      <c r="BA199" s="280">
        <f t="shared" si="76"/>
        <v>34083.089999999997</v>
      </c>
      <c r="BB199" s="280">
        <f t="shared" si="76"/>
        <v>34083.089999999997</v>
      </c>
      <c r="BC199" s="280">
        <f t="shared" si="76"/>
        <v>34083.089999999997</v>
      </c>
      <c r="BD199" s="280">
        <f t="shared" si="76"/>
        <v>34083.089999999997</v>
      </c>
      <c r="BE199" s="280">
        <f t="shared" si="76"/>
        <v>34083.089999999997</v>
      </c>
      <c r="BF199" s="280">
        <f t="shared" si="75"/>
        <v>34083.089999999997</v>
      </c>
      <c r="BG199" s="280">
        <f t="shared" si="75"/>
        <v>34083.089999999997</v>
      </c>
      <c r="BH199" s="280">
        <f t="shared" si="75"/>
        <v>34083.089999999997</v>
      </c>
      <c r="BI199" s="280">
        <f t="shared" si="75"/>
        <v>34083.089999999997</v>
      </c>
      <c r="BJ199" s="280">
        <f t="shared" si="75"/>
        <v>34083.089999999997</v>
      </c>
      <c r="BK199" s="280">
        <f t="shared" si="75"/>
        <v>34083.089999999997</v>
      </c>
      <c r="BL199" s="279">
        <f t="shared" si="80"/>
        <v>408997.07999999984</v>
      </c>
    </row>
    <row r="200" spans="1:66" x14ac:dyDescent="0.25">
      <c r="A200" s="268" t="s">
        <v>639</v>
      </c>
      <c r="B200" s="175">
        <v>4.0500000000000001E-2</v>
      </c>
      <c r="C200" s="294">
        <v>2.7E-2</v>
      </c>
      <c r="D200" s="272">
        <v>0</v>
      </c>
      <c r="E200" s="272">
        <v>0</v>
      </c>
      <c r="F200" s="272">
        <v>0</v>
      </c>
      <c r="G200" s="272">
        <v>0</v>
      </c>
      <c r="H200" s="272">
        <v>0</v>
      </c>
      <c r="I200" s="272">
        <v>0</v>
      </c>
      <c r="J200" s="272">
        <v>0</v>
      </c>
      <c r="K200" s="272">
        <v>0</v>
      </c>
      <c r="L200" s="272">
        <v>0</v>
      </c>
      <c r="M200" s="272">
        <v>0</v>
      </c>
      <c r="N200" s="272">
        <v>0</v>
      </c>
      <c r="O200" s="272">
        <v>0</v>
      </c>
      <c r="P200" s="272">
        <f t="shared" si="77"/>
        <v>0</v>
      </c>
      <c r="Q200" s="272">
        <v>0</v>
      </c>
      <c r="R200" s="272">
        <v>0</v>
      </c>
      <c r="S200" s="272">
        <v>0</v>
      </c>
      <c r="T200" s="272">
        <v>0</v>
      </c>
      <c r="U200" s="272">
        <v>0</v>
      </c>
      <c r="V200" s="272">
        <v>0</v>
      </c>
      <c r="W200" s="272">
        <v>0</v>
      </c>
      <c r="X200" s="272">
        <v>0</v>
      </c>
      <c r="Y200" s="272">
        <v>0</v>
      </c>
      <c r="Z200" s="272">
        <v>0</v>
      </c>
      <c r="AA200" s="272">
        <v>0</v>
      </c>
      <c r="AB200" s="272">
        <v>0</v>
      </c>
      <c r="AC200" s="272">
        <v>0</v>
      </c>
      <c r="AD200" s="272">
        <v>0</v>
      </c>
      <c r="AE200" s="272">
        <v>0</v>
      </c>
      <c r="AF200" s="272">
        <v>0</v>
      </c>
      <c r="AG200" s="170">
        <f t="shared" si="78"/>
        <v>0</v>
      </c>
      <c r="AI200" s="279">
        <f t="shared" si="63"/>
        <v>0</v>
      </c>
      <c r="AJ200" s="279">
        <f t="shared" si="63"/>
        <v>0</v>
      </c>
      <c r="AK200" s="279">
        <f t="shared" si="63"/>
        <v>0</v>
      </c>
      <c r="AL200" s="279">
        <f t="shared" si="58"/>
        <v>0</v>
      </c>
      <c r="AM200" s="279">
        <f t="shared" si="58"/>
        <v>0</v>
      </c>
      <c r="AN200" s="279">
        <f t="shared" si="58"/>
        <v>0</v>
      </c>
      <c r="AO200" s="279">
        <f t="shared" si="58"/>
        <v>0</v>
      </c>
      <c r="AP200" s="279">
        <f t="shared" si="58"/>
        <v>0</v>
      </c>
      <c r="AQ200" s="279">
        <f t="shared" si="58"/>
        <v>0</v>
      </c>
      <c r="AR200" s="279">
        <f t="shared" si="74"/>
        <v>0</v>
      </c>
      <c r="AS200" s="279">
        <f t="shared" si="74"/>
        <v>0</v>
      </c>
      <c r="AT200" s="279">
        <f t="shared" si="74"/>
        <v>0</v>
      </c>
      <c r="AU200" s="280">
        <f t="shared" si="79"/>
        <v>0</v>
      </c>
      <c r="AV200" s="280">
        <f t="shared" si="64"/>
        <v>0</v>
      </c>
      <c r="AW200" s="280">
        <f t="shared" si="64"/>
        <v>0</v>
      </c>
      <c r="AX200" s="280">
        <f t="shared" si="64"/>
        <v>0</v>
      </c>
      <c r="AY200" s="280">
        <f t="shared" si="59"/>
        <v>0</v>
      </c>
      <c r="AZ200" s="280">
        <f t="shared" si="76"/>
        <v>0</v>
      </c>
      <c r="BA200" s="280">
        <f t="shared" si="76"/>
        <v>0</v>
      </c>
      <c r="BB200" s="280">
        <f t="shared" si="76"/>
        <v>0</v>
      </c>
      <c r="BC200" s="280">
        <f t="shared" si="76"/>
        <v>0</v>
      </c>
      <c r="BD200" s="280">
        <f t="shared" si="76"/>
        <v>0</v>
      </c>
      <c r="BE200" s="280">
        <f t="shared" si="76"/>
        <v>0</v>
      </c>
      <c r="BF200" s="280">
        <f t="shared" si="75"/>
        <v>0</v>
      </c>
      <c r="BG200" s="280">
        <f t="shared" si="75"/>
        <v>0</v>
      </c>
      <c r="BH200" s="280">
        <f t="shared" si="75"/>
        <v>0</v>
      </c>
      <c r="BI200" s="280">
        <f t="shared" si="75"/>
        <v>0</v>
      </c>
      <c r="BJ200" s="280">
        <f t="shared" si="75"/>
        <v>0</v>
      </c>
      <c r="BK200" s="280">
        <f t="shared" si="75"/>
        <v>0</v>
      </c>
      <c r="BL200" s="279">
        <f t="shared" si="80"/>
        <v>0</v>
      </c>
      <c r="BN200" s="279">
        <f>BL200</f>
        <v>0</v>
      </c>
    </row>
    <row r="201" spans="1:66" x14ac:dyDescent="0.25">
      <c r="A201" s="268" t="s">
        <v>640</v>
      </c>
      <c r="B201" s="175">
        <v>0</v>
      </c>
      <c r="C201" s="175">
        <v>0</v>
      </c>
      <c r="D201" s="272">
        <v>0</v>
      </c>
      <c r="E201" s="272">
        <v>0</v>
      </c>
      <c r="F201" s="272">
        <v>0</v>
      </c>
      <c r="G201" s="272">
        <v>0</v>
      </c>
      <c r="H201" s="272">
        <v>0</v>
      </c>
      <c r="I201" s="272">
        <v>0</v>
      </c>
      <c r="J201" s="272">
        <v>0</v>
      </c>
      <c r="K201" s="272">
        <v>0</v>
      </c>
      <c r="L201" s="272">
        <v>0</v>
      </c>
      <c r="M201" s="272">
        <v>0</v>
      </c>
      <c r="N201" s="272">
        <v>0</v>
      </c>
      <c r="O201" s="272">
        <v>0</v>
      </c>
      <c r="P201" s="272">
        <f t="shared" si="77"/>
        <v>0</v>
      </c>
      <c r="Q201" s="272">
        <v>0</v>
      </c>
      <c r="R201" s="272">
        <v>0</v>
      </c>
      <c r="S201" s="272">
        <v>0</v>
      </c>
      <c r="T201" s="272">
        <v>0</v>
      </c>
      <c r="U201" s="272">
        <v>0</v>
      </c>
      <c r="V201" s="272">
        <v>0</v>
      </c>
      <c r="W201" s="272">
        <v>0</v>
      </c>
      <c r="X201" s="272">
        <v>0</v>
      </c>
      <c r="Y201" s="272">
        <v>0</v>
      </c>
      <c r="Z201" s="272">
        <v>0</v>
      </c>
      <c r="AA201" s="272">
        <v>0</v>
      </c>
      <c r="AB201" s="272">
        <v>0</v>
      </c>
      <c r="AC201" s="272">
        <v>0</v>
      </c>
      <c r="AD201" s="272">
        <v>0</v>
      </c>
      <c r="AE201" s="272">
        <v>0</v>
      </c>
      <c r="AF201" s="272">
        <v>0</v>
      </c>
      <c r="AG201" s="170">
        <f t="shared" si="78"/>
        <v>0</v>
      </c>
      <c r="AI201" s="279">
        <f t="shared" si="63"/>
        <v>0</v>
      </c>
      <c r="AJ201" s="279">
        <f t="shared" si="63"/>
        <v>0</v>
      </c>
      <c r="AK201" s="279">
        <f t="shared" si="63"/>
        <v>0</v>
      </c>
      <c r="AL201" s="279">
        <f t="shared" si="58"/>
        <v>0</v>
      </c>
      <c r="AM201" s="279">
        <f t="shared" si="58"/>
        <v>0</v>
      </c>
      <c r="AN201" s="279">
        <f t="shared" si="58"/>
        <v>0</v>
      </c>
      <c r="AO201" s="279">
        <f t="shared" si="58"/>
        <v>0</v>
      </c>
      <c r="AP201" s="279">
        <f t="shared" si="58"/>
        <v>0</v>
      </c>
      <c r="AQ201" s="279">
        <f t="shared" si="58"/>
        <v>0</v>
      </c>
      <c r="AR201" s="279">
        <f t="shared" si="74"/>
        <v>0</v>
      </c>
      <c r="AS201" s="279">
        <f t="shared" si="74"/>
        <v>0</v>
      </c>
      <c r="AT201" s="279">
        <f t="shared" si="74"/>
        <v>0</v>
      </c>
      <c r="AU201" s="280">
        <f t="shared" si="79"/>
        <v>0</v>
      </c>
      <c r="AV201" s="280">
        <f t="shared" si="64"/>
        <v>0</v>
      </c>
      <c r="AW201" s="280">
        <f t="shared" si="64"/>
        <v>0</v>
      </c>
      <c r="AX201" s="280">
        <f t="shared" si="64"/>
        <v>0</v>
      </c>
      <c r="AY201" s="280">
        <f t="shared" si="59"/>
        <v>0</v>
      </c>
      <c r="AZ201" s="280">
        <f t="shared" si="76"/>
        <v>0</v>
      </c>
      <c r="BA201" s="280">
        <f t="shared" si="76"/>
        <v>0</v>
      </c>
      <c r="BB201" s="280">
        <f t="shared" si="76"/>
        <v>0</v>
      </c>
      <c r="BC201" s="280">
        <f t="shared" si="76"/>
        <v>0</v>
      </c>
      <c r="BD201" s="280">
        <f t="shared" si="76"/>
        <v>0</v>
      </c>
      <c r="BE201" s="280">
        <f t="shared" si="76"/>
        <v>0</v>
      </c>
      <c r="BF201" s="280">
        <f t="shared" si="75"/>
        <v>0</v>
      </c>
      <c r="BG201" s="280">
        <f t="shared" si="75"/>
        <v>0</v>
      </c>
      <c r="BH201" s="280">
        <f t="shared" si="75"/>
        <v>0</v>
      </c>
      <c r="BI201" s="280">
        <f t="shared" si="75"/>
        <v>0</v>
      </c>
      <c r="BJ201" s="280">
        <f t="shared" si="75"/>
        <v>0</v>
      </c>
      <c r="BK201" s="280">
        <f t="shared" si="75"/>
        <v>0</v>
      </c>
      <c r="BL201" s="279">
        <f t="shared" si="80"/>
        <v>0</v>
      </c>
    </row>
    <row r="202" spans="1:66" x14ac:dyDescent="0.25">
      <c r="A202" s="268" t="s">
        <v>250</v>
      </c>
      <c r="B202" s="175">
        <v>0</v>
      </c>
      <c r="C202" s="175">
        <v>0</v>
      </c>
      <c r="D202" s="272">
        <v>165716.59</v>
      </c>
      <c r="E202" s="272">
        <v>165716.59</v>
      </c>
      <c r="F202" s="272">
        <v>165716.59</v>
      </c>
      <c r="G202" s="272">
        <v>165716.59</v>
      </c>
      <c r="H202" s="272">
        <v>82858.3</v>
      </c>
      <c r="I202" s="272">
        <v>0</v>
      </c>
      <c r="J202" s="272">
        <v>0</v>
      </c>
      <c r="K202" s="272">
        <v>0</v>
      </c>
      <c r="L202" s="272">
        <v>0</v>
      </c>
      <c r="M202" s="272">
        <v>0</v>
      </c>
      <c r="N202" s="272">
        <v>0</v>
      </c>
      <c r="O202" s="272">
        <v>0</v>
      </c>
      <c r="P202" s="272">
        <f t="shared" si="77"/>
        <v>745724.66</v>
      </c>
      <c r="Q202" s="272">
        <v>0</v>
      </c>
      <c r="R202" s="272">
        <v>0</v>
      </c>
      <c r="S202" s="272">
        <v>0</v>
      </c>
      <c r="T202" s="272">
        <v>0</v>
      </c>
      <c r="U202" s="272">
        <v>0</v>
      </c>
      <c r="V202" s="272">
        <v>0</v>
      </c>
      <c r="W202" s="272">
        <v>0</v>
      </c>
      <c r="X202" s="272">
        <v>0</v>
      </c>
      <c r="Y202" s="272">
        <v>0</v>
      </c>
      <c r="Z202" s="272">
        <v>0</v>
      </c>
      <c r="AA202" s="272">
        <v>0</v>
      </c>
      <c r="AB202" s="272">
        <v>-82858.294999999998</v>
      </c>
      <c r="AC202" s="272">
        <v>-165716.59</v>
      </c>
      <c r="AD202" s="272">
        <v>-165716.59</v>
      </c>
      <c r="AE202" s="272">
        <v>-165716.59</v>
      </c>
      <c r="AF202" s="272">
        <v>-165716.59</v>
      </c>
      <c r="AG202" s="170">
        <f t="shared" si="78"/>
        <v>-745724.65499999991</v>
      </c>
      <c r="AI202" s="279">
        <f t="shared" si="63"/>
        <v>0</v>
      </c>
      <c r="AJ202" s="279">
        <f t="shared" si="63"/>
        <v>0</v>
      </c>
      <c r="AK202" s="279">
        <f t="shared" si="63"/>
        <v>0</v>
      </c>
      <c r="AL202" s="279">
        <f t="shared" si="58"/>
        <v>0</v>
      </c>
      <c r="AM202" s="279">
        <f t="shared" si="58"/>
        <v>0</v>
      </c>
      <c r="AN202" s="279">
        <f t="shared" si="58"/>
        <v>0</v>
      </c>
      <c r="AO202" s="279">
        <f t="shared" si="58"/>
        <v>0</v>
      </c>
      <c r="AP202" s="279">
        <f t="shared" si="58"/>
        <v>0</v>
      </c>
      <c r="AQ202" s="279">
        <f t="shared" si="58"/>
        <v>0</v>
      </c>
      <c r="AR202" s="279">
        <f t="shared" si="74"/>
        <v>0</v>
      </c>
      <c r="AS202" s="279">
        <f t="shared" si="74"/>
        <v>0</v>
      </c>
      <c r="AT202" s="279">
        <f t="shared" si="74"/>
        <v>0</v>
      </c>
      <c r="AU202" s="280">
        <f t="shared" si="79"/>
        <v>0</v>
      </c>
      <c r="AV202" s="280">
        <f t="shared" si="64"/>
        <v>0</v>
      </c>
      <c r="AW202" s="280">
        <f t="shared" si="64"/>
        <v>0</v>
      </c>
      <c r="AX202" s="280">
        <f t="shared" si="64"/>
        <v>0</v>
      </c>
      <c r="AY202" s="280">
        <f t="shared" si="59"/>
        <v>0</v>
      </c>
      <c r="AZ202" s="280">
        <f t="shared" si="76"/>
        <v>0</v>
      </c>
      <c r="BA202" s="280">
        <f t="shared" si="76"/>
        <v>0</v>
      </c>
      <c r="BB202" s="280">
        <f t="shared" si="76"/>
        <v>0</v>
      </c>
      <c r="BC202" s="280">
        <f t="shared" si="76"/>
        <v>0</v>
      </c>
      <c r="BD202" s="280">
        <f t="shared" si="76"/>
        <v>0</v>
      </c>
      <c r="BE202" s="280">
        <f t="shared" si="76"/>
        <v>0</v>
      </c>
      <c r="BF202" s="280">
        <f t="shared" si="75"/>
        <v>0</v>
      </c>
      <c r="BG202" s="280">
        <f t="shared" si="75"/>
        <v>0</v>
      </c>
      <c r="BH202" s="280">
        <f t="shared" si="75"/>
        <v>0</v>
      </c>
      <c r="BI202" s="280">
        <f t="shared" si="75"/>
        <v>0</v>
      </c>
      <c r="BJ202" s="280">
        <f t="shared" si="75"/>
        <v>0</v>
      </c>
      <c r="BK202" s="280">
        <f t="shared" si="75"/>
        <v>0</v>
      </c>
      <c r="BL202" s="279">
        <f t="shared" si="80"/>
        <v>0</v>
      </c>
    </row>
    <row r="203" spans="1:66" x14ac:dyDescent="0.25">
      <c r="A203" s="268" t="s">
        <v>251</v>
      </c>
      <c r="B203" s="175">
        <v>0</v>
      </c>
      <c r="C203" s="175">
        <v>0</v>
      </c>
      <c r="D203" s="272">
        <v>480433.11</v>
      </c>
      <c r="E203" s="272">
        <v>480433.11</v>
      </c>
      <c r="F203" s="272">
        <v>480433.11</v>
      </c>
      <c r="G203" s="272">
        <v>480433.11</v>
      </c>
      <c r="H203" s="272">
        <v>240216.56</v>
      </c>
      <c r="I203" s="272">
        <v>0</v>
      </c>
      <c r="J203" s="272">
        <v>0</v>
      </c>
      <c r="K203" s="272">
        <v>0</v>
      </c>
      <c r="L203" s="272">
        <v>0</v>
      </c>
      <c r="M203" s="272">
        <v>0</v>
      </c>
      <c r="N203" s="272">
        <v>0</v>
      </c>
      <c r="O203" s="272">
        <v>0</v>
      </c>
      <c r="P203" s="272">
        <f t="shared" si="77"/>
        <v>2161949</v>
      </c>
      <c r="Q203" s="272">
        <v>0</v>
      </c>
      <c r="R203" s="272">
        <v>0</v>
      </c>
      <c r="S203" s="272">
        <v>0</v>
      </c>
      <c r="T203" s="272">
        <v>0</v>
      </c>
      <c r="U203" s="272">
        <v>0</v>
      </c>
      <c r="V203" s="272">
        <v>0</v>
      </c>
      <c r="W203" s="272">
        <v>0</v>
      </c>
      <c r="X203" s="272">
        <v>0</v>
      </c>
      <c r="Y203" s="272">
        <v>0</v>
      </c>
      <c r="Z203" s="272">
        <v>0</v>
      </c>
      <c r="AA203" s="272">
        <v>0</v>
      </c>
      <c r="AB203" s="272">
        <v>-240216.55499999999</v>
      </c>
      <c r="AC203" s="272">
        <v>-480433.11</v>
      </c>
      <c r="AD203" s="272">
        <v>-480433.11</v>
      </c>
      <c r="AE203" s="272">
        <v>-480433.11</v>
      </c>
      <c r="AF203" s="272">
        <v>-480433.11</v>
      </c>
      <c r="AG203" s="170">
        <f t="shared" si="78"/>
        <v>-2161948.9949999996</v>
      </c>
      <c r="AI203" s="279">
        <f t="shared" si="63"/>
        <v>0</v>
      </c>
      <c r="AJ203" s="279">
        <f t="shared" si="63"/>
        <v>0</v>
      </c>
      <c r="AK203" s="279">
        <f t="shared" si="63"/>
        <v>0</v>
      </c>
      <c r="AL203" s="279">
        <f t="shared" si="58"/>
        <v>0</v>
      </c>
      <c r="AM203" s="279">
        <f t="shared" si="58"/>
        <v>0</v>
      </c>
      <c r="AN203" s="279">
        <f t="shared" si="58"/>
        <v>0</v>
      </c>
      <c r="AO203" s="279">
        <f t="shared" si="58"/>
        <v>0</v>
      </c>
      <c r="AP203" s="279">
        <f t="shared" si="58"/>
        <v>0</v>
      </c>
      <c r="AQ203" s="279">
        <f t="shared" si="58"/>
        <v>0</v>
      </c>
      <c r="AR203" s="279">
        <f t="shared" si="74"/>
        <v>0</v>
      </c>
      <c r="AS203" s="279">
        <f t="shared" si="74"/>
        <v>0</v>
      </c>
      <c r="AT203" s="279">
        <f t="shared" si="74"/>
        <v>0</v>
      </c>
      <c r="AU203" s="280">
        <f t="shared" si="79"/>
        <v>0</v>
      </c>
      <c r="AV203" s="280">
        <f t="shared" si="64"/>
        <v>0</v>
      </c>
      <c r="AW203" s="280">
        <f t="shared" si="64"/>
        <v>0</v>
      </c>
      <c r="AX203" s="280">
        <f t="shared" si="64"/>
        <v>0</v>
      </c>
      <c r="AY203" s="280">
        <f t="shared" si="59"/>
        <v>0</v>
      </c>
      <c r="AZ203" s="280">
        <f t="shared" si="76"/>
        <v>0</v>
      </c>
      <c r="BA203" s="280">
        <f t="shared" si="76"/>
        <v>0</v>
      </c>
      <c r="BB203" s="280">
        <f t="shared" si="76"/>
        <v>0</v>
      </c>
      <c r="BC203" s="280">
        <f t="shared" si="76"/>
        <v>0</v>
      </c>
      <c r="BD203" s="280">
        <f t="shared" si="76"/>
        <v>0</v>
      </c>
      <c r="BE203" s="280">
        <f t="shared" si="76"/>
        <v>0</v>
      </c>
      <c r="BF203" s="280">
        <f t="shared" si="75"/>
        <v>0</v>
      </c>
      <c r="BG203" s="280">
        <f t="shared" si="75"/>
        <v>0</v>
      </c>
      <c r="BH203" s="280">
        <f t="shared" si="75"/>
        <v>0</v>
      </c>
      <c r="BI203" s="280">
        <f t="shared" si="75"/>
        <v>0</v>
      </c>
      <c r="BJ203" s="280">
        <f t="shared" si="75"/>
        <v>0</v>
      </c>
      <c r="BK203" s="280">
        <f t="shared" si="75"/>
        <v>0</v>
      </c>
      <c r="BL203" s="279">
        <f t="shared" si="80"/>
        <v>0</v>
      </c>
    </row>
    <row r="204" spans="1:66" x14ac:dyDescent="0.25">
      <c r="A204" s="268" t="s">
        <v>641</v>
      </c>
      <c r="B204" s="175">
        <v>0</v>
      </c>
      <c r="C204" s="175">
        <v>0</v>
      </c>
      <c r="D204" s="272">
        <v>0</v>
      </c>
      <c r="E204" s="272">
        <v>0</v>
      </c>
      <c r="F204" s="272">
        <v>0</v>
      </c>
      <c r="G204" s="272">
        <v>0</v>
      </c>
      <c r="H204" s="272">
        <v>0</v>
      </c>
      <c r="I204" s="272">
        <v>0</v>
      </c>
      <c r="J204" s="272">
        <v>0</v>
      </c>
      <c r="K204" s="272">
        <v>0</v>
      </c>
      <c r="L204" s="272">
        <v>0</v>
      </c>
      <c r="M204" s="272">
        <v>0</v>
      </c>
      <c r="N204" s="272">
        <v>0</v>
      </c>
      <c r="O204" s="272">
        <v>0</v>
      </c>
      <c r="P204" s="272">
        <f t="shared" si="77"/>
        <v>0</v>
      </c>
      <c r="Q204" s="272">
        <v>0</v>
      </c>
      <c r="R204" s="272">
        <v>0</v>
      </c>
      <c r="S204" s="272">
        <v>0</v>
      </c>
      <c r="T204" s="272">
        <v>0</v>
      </c>
      <c r="U204" s="272">
        <v>0</v>
      </c>
      <c r="V204" s="272">
        <v>0</v>
      </c>
      <c r="W204" s="272">
        <v>0</v>
      </c>
      <c r="X204" s="272">
        <v>0</v>
      </c>
      <c r="Y204" s="272">
        <v>0</v>
      </c>
      <c r="Z204" s="272">
        <v>0</v>
      </c>
      <c r="AA204" s="272">
        <v>0</v>
      </c>
      <c r="AB204" s="272">
        <v>0</v>
      </c>
      <c r="AC204" s="272">
        <v>0</v>
      </c>
      <c r="AD204" s="272">
        <v>0</v>
      </c>
      <c r="AE204" s="272">
        <v>0</v>
      </c>
      <c r="AF204" s="272">
        <v>0</v>
      </c>
      <c r="AG204" s="170">
        <f t="shared" si="78"/>
        <v>0</v>
      </c>
      <c r="AI204" s="279">
        <f t="shared" si="63"/>
        <v>0</v>
      </c>
      <c r="AJ204" s="279">
        <f t="shared" si="63"/>
        <v>0</v>
      </c>
      <c r="AK204" s="279">
        <f t="shared" si="63"/>
        <v>0</v>
      </c>
      <c r="AL204" s="279">
        <f t="shared" si="58"/>
        <v>0</v>
      </c>
      <c r="AM204" s="279">
        <f t="shared" si="58"/>
        <v>0</v>
      </c>
      <c r="AN204" s="279">
        <f t="shared" si="58"/>
        <v>0</v>
      </c>
      <c r="AO204" s="279">
        <f t="shared" si="58"/>
        <v>0</v>
      </c>
      <c r="AP204" s="279">
        <f t="shared" si="58"/>
        <v>0</v>
      </c>
      <c r="AQ204" s="279">
        <f t="shared" si="58"/>
        <v>0</v>
      </c>
      <c r="AR204" s="279">
        <f t="shared" si="74"/>
        <v>0</v>
      </c>
      <c r="AS204" s="279">
        <f t="shared" si="74"/>
        <v>0</v>
      </c>
      <c r="AT204" s="279">
        <f t="shared" si="74"/>
        <v>0</v>
      </c>
      <c r="AU204" s="280">
        <f t="shared" si="79"/>
        <v>0</v>
      </c>
      <c r="AV204" s="280">
        <f t="shared" si="64"/>
        <v>0</v>
      </c>
      <c r="AW204" s="280">
        <f t="shared" si="64"/>
        <v>0</v>
      </c>
      <c r="AX204" s="280">
        <f t="shared" si="64"/>
        <v>0</v>
      </c>
      <c r="AY204" s="280">
        <f t="shared" si="59"/>
        <v>0</v>
      </c>
      <c r="AZ204" s="280">
        <f t="shared" si="76"/>
        <v>0</v>
      </c>
      <c r="BA204" s="280">
        <f t="shared" si="76"/>
        <v>0</v>
      </c>
      <c r="BB204" s="280">
        <f t="shared" si="76"/>
        <v>0</v>
      </c>
      <c r="BC204" s="280">
        <f t="shared" si="76"/>
        <v>0</v>
      </c>
      <c r="BD204" s="280">
        <f t="shared" si="76"/>
        <v>0</v>
      </c>
      <c r="BE204" s="280">
        <f t="shared" si="76"/>
        <v>0</v>
      </c>
      <c r="BF204" s="280">
        <f t="shared" si="75"/>
        <v>0</v>
      </c>
      <c r="BG204" s="280">
        <f t="shared" si="75"/>
        <v>0</v>
      </c>
      <c r="BH204" s="280">
        <f t="shared" si="75"/>
        <v>0</v>
      </c>
      <c r="BI204" s="280">
        <f t="shared" si="75"/>
        <v>0</v>
      </c>
      <c r="BJ204" s="280">
        <f t="shared" si="75"/>
        <v>0</v>
      </c>
      <c r="BK204" s="280">
        <f t="shared" si="75"/>
        <v>0</v>
      </c>
      <c r="BL204" s="279">
        <f t="shared" si="80"/>
        <v>0</v>
      </c>
    </row>
    <row r="205" spans="1:66" x14ac:dyDescent="0.25">
      <c r="A205" s="268" t="s">
        <v>642</v>
      </c>
      <c r="B205" s="175">
        <v>0</v>
      </c>
      <c r="C205" s="175">
        <v>0</v>
      </c>
      <c r="D205" s="272">
        <v>0</v>
      </c>
      <c r="E205" s="272">
        <v>0</v>
      </c>
      <c r="F205" s="272">
        <v>0</v>
      </c>
      <c r="G205" s="272">
        <v>0</v>
      </c>
      <c r="H205" s="272">
        <v>0</v>
      </c>
      <c r="I205" s="272">
        <v>0</v>
      </c>
      <c r="J205" s="272">
        <v>0</v>
      </c>
      <c r="K205" s="272">
        <v>0</v>
      </c>
      <c r="L205" s="272">
        <v>0</v>
      </c>
      <c r="M205" s="272">
        <v>0</v>
      </c>
      <c r="N205" s="272">
        <v>0</v>
      </c>
      <c r="O205" s="272">
        <v>0</v>
      </c>
      <c r="P205" s="272">
        <f t="shared" si="77"/>
        <v>0</v>
      </c>
      <c r="Q205" s="272">
        <v>0</v>
      </c>
      <c r="R205" s="272">
        <v>0</v>
      </c>
      <c r="S205" s="272">
        <v>0</v>
      </c>
      <c r="T205" s="272">
        <v>0</v>
      </c>
      <c r="U205" s="272">
        <v>0</v>
      </c>
      <c r="V205" s="272">
        <v>0</v>
      </c>
      <c r="W205" s="272">
        <v>0</v>
      </c>
      <c r="X205" s="272">
        <v>0</v>
      </c>
      <c r="Y205" s="272">
        <v>0</v>
      </c>
      <c r="Z205" s="272">
        <v>0</v>
      </c>
      <c r="AA205" s="272">
        <v>0</v>
      </c>
      <c r="AB205" s="272">
        <v>0</v>
      </c>
      <c r="AC205" s="272">
        <v>0</v>
      </c>
      <c r="AD205" s="272">
        <v>0</v>
      </c>
      <c r="AE205" s="272">
        <v>0</v>
      </c>
      <c r="AF205" s="272">
        <v>0</v>
      </c>
      <c r="AG205" s="170">
        <f t="shared" si="78"/>
        <v>0</v>
      </c>
      <c r="AI205" s="279">
        <f t="shared" si="63"/>
        <v>0</v>
      </c>
      <c r="AJ205" s="279">
        <f t="shared" si="63"/>
        <v>0</v>
      </c>
      <c r="AK205" s="279">
        <f t="shared" si="63"/>
        <v>0</v>
      </c>
      <c r="AL205" s="279">
        <f t="shared" si="58"/>
        <v>0</v>
      </c>
      <c r="AM205" s="279">
        <f t="shared" si="58"/>
        <v>0</v>
      </c>
      <c r="AN205" s="279">
        <f t="shared" si="58"/>
        <v>0</v>
      </c>
      <c r="AO205" s="279">
        <f t="shared" si="58"/>
        <v>0</v>
      </c>
      <c r="AP205" s="279">
        <f t="shared" si="58"/>
        <v>0</v>
      </c>
      <c r="AQ205" s="279">
        <f t="shared" si="58"/>
        <v>0</v>
      </c>
      <c r="AR205" s="279">
        <f t="shared" si="74"/>
        <v>0</v>
      </c>
      <c r="AS205" s="279">
        <f t="shared" si="74"/>
        <v>0</v>
      </c>
      <c r="AT205" s="279">
        <f t="shared" si="74"/>
        <v>0</v>
      </c>
      <c r="AU205" s="280">
        <f t="shared" si="79"/>
        <v>0</v>
      </c>
      <c r="AV205" s="280">
        <f t="shared" si="64"/>
        <v>0</v>
      </c>
      <c r="AW205" s="280">
        <f t="shared" si="64"/>
        <v>0</v>
      </c>
      <c r="AX205" s="280">
        <f t="shared" si="64"/>
        <v>0</v>
      </c>
      <c r="AY205" s="280">
        <f t="shared" si="59"/>
        <v>0</v>
      </c>
      <c r="AZ205" s="280">
        <f t="shared" si="76"/>
        <v>0</v>
      </c>
      <c r="BA205" s="280">
        <f t="shared" si="76"/>
        <v>0</v>
      </c>
      <c r="BB205" s="280">
        <f t="shared" si="76"/>
        <v>0</v>
      </c>
      <c r="BC205" s="280">
        <f t="shared" si="76"/>
        <v>0</v>
      </c>
      <c r="BD205" s="280">
        <f t="shared" si="76"/>
        <v>0</v>
      </c>
      <c r="BE205" s="280">
        <f t="shared" si="76"/>
        <v>0</v>
      </c>
      <c r="BF205" s="280">
        <f t="shared" si="75"/>
        <v>0</v>
      </c>
      <c r="BG205" s="280">
        <f t="shared" si="75"/>
        <v>0</v>
      </c>
      <c r="BH205" s="280">
        <f t="shared" si="75"/>
        <v>0</v>
      </c>
      <c r="BI205" s="280">
        <f t="shared" si="75"/>
        <v>0</v>
      </c>
      <c r="BJ205" s="280">
        <f t="shared" si="75"/>
        <v>0</v>
      </c>
      <c r="BK205" s="280">
        <f t="shared" si="75"/>
        <v>0</v>
      </c>
      <c r="BL205" s="279">
        <f t="shared" si="80"/>
        <v>0</v>
      </c>
    </row>
    <row r="206" spans="1:66" x14ac:dyDescent="0.25">
      <c r="A206" s="268" t="s">
        <v>252</v>
      </c>
      <c r="B206" s="175">
        <v>2.18E-2</v>
      </c>
      <c r="C206" s="294">
        <v>1.6299999999999999E-2</v>
      </c>
      <c r="D206" s="272">
        <v>44371779.43</v>
      </c>
      <c r="E206" s="272">
        <v>44388438.960000001</v>
      </c>
      <c r="F206" s="272">
        <v>44388438.960000001</v>
      </c>
      <c r="G206" s="272">
        <v>44388438.960000001</v>
      </c>
      <c r="H206" s="272">
        <v>44388438.960000001</v>
      </c>
      <c r="I206" s="272">
        <v>44603119.32</v>
      </c>
      <c r="J206" s="272">
        <v>44817799.68</v>
      </c>
      <c r="K206" s="272">
        <v>44817799.68</v>
      </c>
      <c r="L206" s="272">
        <v>44817799.68</v>
      </c>
      <c r="M206" s="272">
        <v>44817799.68</v>
      </c>
      <c r="N206" s="272">
        <v>44817799.68</v>
      </c>
      <c r="O206" s="272">
        <v>44901307.659999996</v>
      </c>
      <c r="P206" s="272">
        <f t="shared" si="77"/>
        <v>535518960.64999998</v>
      </c>
      <c r="Q206" s="272">
        <v>44984815.640000001</v>
      </c>
      <c r="R206" s="272">
        <v>44984815.640000001</v>
      </c>
      <c r="S206" s="272">
        <v>44984815.640000001</v>
      </c>
      <c r="T206" s="272">
        <v>44984815.640000001</v>
      </c>
      <c r="U206" s="272">
        <v>44984815.640000001</v>
      </c>
      <c r="V206" s="272">
        <v>44984815.640000001</v>
      </c>
      <c r="W206" s="272">
        <v>44984815.640000001</v>
      </c>
      <c r="X206" s="272">
        <v>44984815.640000001</v>
      </c>
      <c r="Y206" s="272">
        <v>44984815.640000001</v>
      </c>
      <c r="Z206" s="272">
        <v>44984815.640000001</v>
      </c>
      <c r="AA206" s="272">
        <v>44984815.640000001</v>
      </c>
      <c r="AB206" s="272">
        <v>44984815.640000001</v>
      </c>
      <c r="AC206" s="272">
        <v>44984815.640000001</v>
      </c>
      <c r="AD206" s="272">
        <v>44984815.640000001</v>
      </c>
      <c r="AE206" s="272">
        <v>44984815.640000001</v>
      </c>
      <c r="AF206" s="272">
        <v>44984815.640000001</v>
      </c>
      <c r="AG206" s="170">
        <f t="shared" si="78"/>
        <v>539817787.67999995</v>
      </c>
      <c r="AI206" s="279">
        <f t="shared" si="63"/>
        <v>80608.73</v>
      </c>
      <c r="AJ206" s="279">
        <f t="shared" si="63"/>
        <v>80639</v>
      </c>
      <c r="AK206" s="279">
        <f t="shared" si="63"/>
        <v>80639</v>
      </c>
      <c r="AL206" s="279">
        <f t="shared" si="58"/>
        <v>80639</v>
      </c>
      <c r="AM206" s="279">
        <f t="shared" si="58"/>
        <v>80639</v>
      </c>
      <c r="AN206" s="279">
        <f t="shared" si="58"/>
        <v>81029</v>
      </c>
      <c r="AO206" s="279">
        <f t="shared" si="58"/>
        <v>81419</v>
      </c>
      <c r="AP206" s="279">
        <f t="shared" si="58"/>
        <v>81419</v>
      </c>
      <c r="AQ206" s="279">
        <f t="shared" si="58"/>
        <v>81419</v>
      </c>
      <c r="AR206" s="279">
        <f t="shared" si="74"/>
        <v>81419</v>
      </c>
      <c r="AS206" s="279">
        <f t="shared" si="74"/>
        <v>81419</v>
      </c>
      <c r="AT206" s="279">
        <f t="shared" si="74"/>
        <v>81570.710000000006</v>
      </c>
      <c r="AU206" s="280">
        <f t="shared" si="79"/>
        <v>972859.44</v>
      </c>
      <c r="AV206" s="280">
        <f t="shared" si="64"/>
        <v>81722.42</v>
      </c>
      <c r="AW206" s="280">
        <f t="shared" si="64"/>
        <v>81722.42</v>
      </c>
      <c r="AX206" s="280">
        <f t="shared" si="64"/>
        <v>81722.42</v>
      </c>
      <c r="AY206" s="280">
        <f t="shared" si="59"/>
        <v>81722.42</v>
      </c>
      <c r="AZ206" s="280">
        <f t="shared" si="76"/>
        <v>61104.37</v>
      </c>
      <c r="BA206" s="280">
        <f t="shared" si="76"/>
        <v>61104.37</v>
      </c>
      <c r="BB206" s="280">
        <f t="shared" si="76"/>
        <v>61104.37</v>
      </c>
      <c r="BC206" s="280">
        <f t="shared" si="76"/>
        <v>61104.37</v>
      </c>
      <c r="BD206" s="280">
        <f t="shared" si="76"/>
        <v>61104.37</v>
      </c>
      <c r="BE206" s="280">
        <f t="shared" si="76"/>
        <v>61104.37</v>
      </c>
      <c r="BF206" s="280">
        <f t="shared" si="75"/>
        <v>61104.37</v>
      </c>
      <c r="BG206" s="280">
        <f t="shared" si="75"/>
        <v>61104.37</v>
      </c>
      <c r="BH206" s="280">
        <f t="shared" si="75"/>
        <v>61104.37</v>
      </c>
      <c r="BI206" s="280">
        <f t="shared" si="75"/>
        <v>61104.37</v>
      </c>
      <c r="BJ206" s="280">
        <f t="shared" si="75"/>
        <v>61104.37</v>
      </c>
      <c r="BK206" s="280">
        <f t="shared" si="75"/>
        <v>61104.37</v>
      </c>
      <c r="BL206" s="279">
        <f t="shared" si="80"/>
        <v>733252.44000000006</v>
      </c>
    </row>
    <row r="207" spans="1:66" x14ac:dyDescent="0.25">
      <c r="A207" s="268" t="s">
        <v>643</v>
      </c>
      <c r="B207" s="175">
        <v>2.18E-2</v>
      </c>
      <c r="C207" s="294">
        <v>1.6299999999999999E-2</v>
      </c>
      <c r="D207" s="272">
        <v>0</v>
      </c>
      <c r="E207" s="272">
        <v>0</v>
      </c>
      <c r="F207" s="272">
        <v>0</v>
      </c>
      <c r="G207" s="272">
        <v>0</v>
      </c>
      <c r="H207" s="272">
        <v>0</v>
      </c>
      <c r="I207" s="272">
        <v>0</v>
      </c>
      <c r="J207" s="272">
        <v>0</v>
      </c>
      <c r="K207" s="272">
        <v>0</v>
      </c>
      <c r="L207" s="272">
        <v>0</v>
      </c>
      <c r="M207" s="272">
        <v>0</v>
      </c>
      <c r="N207" s="272">
        <v>0</v>
      </c>
      <c r="O207" s="272">
        <v>0</v>
      </c>
      <c r="P207" s="272">
        <f t="shared" si="77"/>
        <v>0</v>
      </c>
      <c r="Q207" s="272">
        <v>0</v>
      </c>
      <c r="R207" s="272">
        <v>0</v>
      </c>
      <c r="S207" s="272">
        <v>0</v>
      </c>
      <c r="T207" s="272">
        <v>0</v>
      </c>
      <c r="U207" s="272">
        <v>0</v>
      </c>
      <c r="V207" s="272">
        <v>0</v>
      </c>
      <c r="W207" s="272">
        <v>0</v>
      </c>
      <c r="X207" s="272">
        <v>0</v>
      </c>
      <c r="Y207" s="272">
        <v>0</v>
      </c>
      <c r="Z207" s="272">
        <v>0</v>
      </c>
      <c r="AA207" s="272">
        <v>0</v>
      </c>
      <c r="AB207" s="272">
        <v>0</v>
      </c>
      <c r="AC207" s="272">
        <v>0</v>
      </c>
      <c r="AD207" s="272">
        <v>0</v>
      </c>
      <c r="AE207" s="272">
        <v>0</v>
      </c>
      <c r="AF207" s="272">
        <v>0</v>
      </c>
      <c r="AG207" s="170">
        <f t="shared" si="78"/>
        <v>0</v>
      </c>
      <c r="AI207" s="279">
        <f t="shared" si="63"/>
        <v>0</v>
      </c>
      <c r="AJ207" s="279">
        <f t="shared" si="63"/>
        <v>0</v>
      </c>
      <c r="AK207" s="279">
        <f t="shared" si="63"/>
        <v>0</v>
      </c>
      <c r="AL207" s="279">
        <f t="shared" si="58"/>
        <v>0</v>
      </c>
      <c r="AM207" s="279">
        <f t="shared" si="58"/>
        <v>0</v>
      </c>
      <c r="AN207" s="279">
        <f t="shared" si="58"/>
        <v>0</v>
      </c>
      <c r="AO207" s="279">
        <f t="shared" si="58"/>
        <v>0</v>
      </c>
      <c r="AP207" s="279">
        <f t="shared" si="58"/>
        <v>0</v>
      </c>
      <c r="AQ207" s="279">
        <f t="shared" si="58"/>
        <v>0</v>
      </c>
      <c r="AR207" s="279">
        <f t="shared" si="74"/>
        <v>0</v>
      </c>
      <c r="AS207" s="279">
        <f t="shared" si="74"/>
        <v>0</v>
      </c>
      <c r="AT207" s="279">
        <f t="shared" si="74"/>
        <v>0</v>
      </c>
      <c r="AU207" s="280">
        <f t="shared" si="79"/>
        <v>0</v>
      </c>
      <c r="AV207" s="280">
        <f t="shared" si="64"/>
        <v>0</v>
      </c>
      <c r="AW207" s="280">
        <f t="shared" si="64"/>
        <v>0</v>
      </c>
      <c r="AX207" s="280">
        <f t="shared" si="64"/>
        <v>0</v>
      </c>
      <c r="AY207" s="280">
        <f t="shared" si="59"/>
        <v>0</v>
      </c>
      <c r="AZ207" s="280">
        <f t="shared" si="76"/>
        <v>0</v>
      </c>
      <c r="BA207" s="280">
        <f t="shared" si="76"/>
        <v>0</v>
      </c>
      <c r="BB207" s="280">
        <f t="shared" si="76"/>
        <v>0</v>
      </c>
      <c r="BC207" s="280">
        <f t="shared" si="76"/>
        <v>0</v>
      </c>
      <c r="BD207" s="280">
        <f t="shared" si="76"/>
        <v>0</v>
      </c>
      <c r="BE207" s="280">
        <f t="shared" si="76"/>
        <v>0</v>
      </c>
      <c r="BF207" s="280">
        <f t="shared" si="75"/>
        <v>0</v>
      </c>
      <c r="BG207" s="280">
        <f t="shared" si="75"/>
        <v>0</v>
      </c>
      <c r="BH207" s="280">
        <f t="shared" si="75"/>
        <v>0</v>
      </c>
      <c r="BI207" s="280">
        <f t="shared" si="75"/>
        <v>0</v>
      </c>
      <c r="BJ207" s="280">
        <f t="shared" si="75"/>
        <v>0</v>
      </c>
      <c r="BK207" s="280">
        <f t="shared" si="75"/>
        <v>0</v>
      </c>
      <c r="BL207" s="279">
        <f t="shared" si="80"/>
        <v>0</v>
      </c>
      <c r="BN207" s="279">
        <f>BL207</f>
        <v>0</v>
      </c>
    </row>
    <row r="208" spans="1:66" x14ac:dyDescent="0.25">
      <c r="A208" s="268" t="s">
        <v>253</v>
      </c>
      <c r="B208" s="175">
        <v>2.18E-2</v>
      </c>
      <c r="C208" s="294">
        <v>1.6299999999999999E-2</v>
      </c>
      <c r="D208" s="272">
        <v>1264434.92</v>
      </c>
      <c r="E208" s="272">
        <v>1264434.92</v>
      </c>
      <c r="F208" s="272">
        <v>1264434.92</v>
      </c>
      <c r="G208" s="272">
        <v>1264434.92</v>
      </c>
      <c r="H208" s="272">
        <v>1264434.92</v>
      </c>
      <c r="I208" s="272">
        <v>1264434.92</v>
      </c>
      <c r="J208" s="272">
        <v>1264434.92</v>
      </c>
      <c r="K208" s="272">
        <v>1264434.92</v>
      </c>
      <c r="L208" s="272">
        <v>1264434.92</v>
      </c>
      <c r="M208" s="272">
        <v>1264434.92</v>
      </c>
      <c r="N208" s="272">
        <v>1264434.92</v>
      </c>
      <c r="O208" s="272">
        <v>1264434.92</v>
      </c>
      <c r="P208" s="272">
        <f t="shared" si="77"/>
        <v>15173219.039999999</v>
      </c>
      <c r="Q208" s="272">
        <v>1264434.92</v>
      </c>
      <c r="R208" s="272">
        <v>1264434.92</v>
      </c>
      <c r="S208" s="272">
        <v>1264434.92</v>
      </c>
      <c r="T208" s="272">
        <v>1264434.92</v>
      </c>
      <c r="U208" s="272">
        <v>1264434.92</v>
      </c>
      <c r="V208" s="272">
        <v>1264434.92</v>
      </c>
      <c r="W208" s="272">
        <v>1264434.92</v>
      </c>
      <c r="X208" s="272">
        <v>1264434.92</v>
      </c>
      <c r="Y208" s="272">
        <v>1264434.92</v>
      </c>
      <c r="Z208" s="272">
        <v>1264434.92</v>
      </c>
      <c r="AA208" s="272">
        <v>1264434.92</v>
      </c>
      <c r="AB208" s="272">
        <v>1264434.92</v>
      </c>
      <c r="AC208" s="272">
        <v>1264434.92</v>
      </c>
      <c r="AD208" s="272">
        <v>1264434.92</v>
      </c>
      <c r="AE208" s="272">
        <v>1264434.92</v>
      </c>
      <c r="AF208" s="272">
        <v>1264434.92</v>
      </c>
      <c r="AG208" s="170">
        <f t="shared" si="78"/>
        <v>15173219.039999999</v>
      </c>
      <c r="AI208" s="279">
        <f t="shared" si="63"/>
        <v>2297.06</v>
      </c>
      <c r="AJ208" s="279">
        <f t="shared" si="63"/>
        <v>2297.06</v>
      </c>
      <c r="AK208" s="279">
        <f t="shared" si="63"/>
        <v>2297.06</v>
      </c>
      <c r="AL208" s="279">
        <f t="shared" si="58"/>
        <v>2297.06</v>
      </c>
      <c r="AM208" s="279">
        <f t="shared" si="58"/>
        <v>2297.06</v>
      </c>
      <c r="AN208" s="279">
        <f t="shared" si="58"/>
        <v>2297.06</v>
      </c>
      <c r="AO208" s="279">
        <f t="shared" si="58"/>
        <v>2297.06</v>
      </c>
      <c r="AP208" s="279">
        <f t="shared" si="58"/>
        <v>2297.06</v>
      </c>
      <c r="AQ208" s="279">
        <f t="shared" si="58"/>
        <v>2297.06</v>
      </c>
      <c r="AR208" s="279">
        <f t="shared" si="74"/>
        <v>2297.06</v>
      </c>
      <c r="AS208" s="279">
        <f t="shared" si="74"/>
        <v>2297.06</v>
      </c>
      <c r="AT208" s="279">
        <f t="shared" si="74"/>
        <v>2297.06</v>
      </c>
      <c r="AU208" s="280">
        <f t="shared" si="79"/>
        <v>27564.720000000005</v>
      </c>
      <c r="AV208" s="280">
        <f t="shared" si="64"/>
        <v>2297.06</v>
      </c>
      <c r="AW208" s="280">
        <f t="shared" si="64"/>
        <v>2297.06</v>
      </c>
      <c r="AX208" s="280">
        <f t="shared" si="64"/>
        <v>2297.06</v>
      </c>
      <c r="AY208" s="280">
        <f t="shared" si="59"/>
        <v>2297.06</v>
      </c>
      <c r="AZ208" s="280">
        <f t="shared" si="76"/>
        <v>1717.52</v>
      </c>
      <c r="BA208" s="280">
        <f t="shared" si="76"/>
        <v>1717.52</v>
      </c>
      <c r="BB208" s="280">
        <f t="shared" si="76"/>
        <v>1717.52</v>
      </c>
      <c r="BC208" s="280">
        <f t="shared" si="76"/>
        <v>1717.52</v>
      </c>
      <c r="BD208" s="280">
        <f t="shared" si="76"/>
        <v>1717.52</v>
      </c>
      <c r="BE208" s="280">
        <f t="shared" si="76"/>
        <v>1717.52</v>
      </c>
      <c r="BF208" s="280">
        <f t="shared" si="75"/>
        <v>1717.52</v>
      </c>
      <c r="BG208" s="280">
        <f t="shared" si="75"/>
        <v>1717.52</v>
      </c>
      <c r="BH208" s="280">
        <f t="shared" si="75"/>
        <v>1717.52</v>
      </c>
      <c r="BI208" s="280">
        <f t="shared" si="75"/>
        <v>1717.52</v>
      </c>
      <c r="BJ208" s="280">
        <f t="shared" si="75"/>
        <v>1717.52</v>
      </c>
      <c r="BK208" s="280">
        <f t="shared" si="75"/>
        <v>1717.52</v>
      </c>
      <c r="BL208" s="279">
        <f t="shared" si="80"/>
        <v>20610.240000000002</v>
      </c>
      <c r="BN208" s="279">
        <f>BL208</f>
        <v>20610.240000000002</v>
      </c>
    </row>
    <row r="209" spans="1:64" x14ac:dyDescent="0.25">
      <c r="A209" s="268" t="s">
        <v>254</v>
      </c>
      <c r="B209" s="175">
        <v>1.66E-2</v>
      </c>
      <c r="C209" s="294">
        <v>1.14E-2</v>
      </c>
      <c r="D209" s="272">
        <v>1415469.1</v>
      </c>
      <c r="E209" s="272">
        <v>1415469.1</v>
      </c>
      <c r="F209" s="272">
        <v>1415469.1</v>
      </c>
      <c r="G209" s="272">
        <v>1415469.1</v>
      </c>
      <c r="H209" s="272">
        <v>1415469.1</v>
      </c>
      <c r="I209" s="272">
        <v>1415469.1</v>
      </c>
      <c r="J209" s="272">
        <v>1415469.1</v>
      </c>
      <c r="K209" s="272">
        <v>1415469.1</v>
      </c>
      <c r="L209" s="272">
        <v>1415469.1</v>
      </c>
      <c r="M209" s="272">
        <v>1415469.1</v>
      </c>
      <c r="N209" s="272">
        <v>1415469.1</v>
      </c>
      <c r="O209" s="272">
        <v>1534805.5</v>
      </c>
      <c r="P209" s="272">
        <f t="shared" si="77"/>
        <v>17104965.599999998</v>
      </c>
      <c r="Q209" s="272">
        <v>1654141.9000000001</v>
      </c>
      <c r="R209" s="272">
        <v>1654141.9000000001</v>
      </c>
      <c r="S209" s="272">
        <v>1654141.9000000001</v>
      </c>
      <c r="T209" s="272">
        <v>1654141.9000000001</v>
      </c>
      <c r="U209" s="272">
        <v>1654141.9000000001</v>
      </c>
      <c r="V209" s="272">
        <v>1654141.9000000001</v>
      </c>
      <c r="W209" s="272">
        <v>1654141.9000000001</v>
      </c>
      <c r="X209" s="272">
        <v>1654141.9000000001</v>
      </c>
      <c r="Y209" s="272">
        <v>1654141.9000000001</v>
      </c>
      <c r="Z209" s="272">
        <v>1654141.9000000001</v>
      </c>
      <c r="AA209" s="272">
        <v>1654141.9000000001</v>
      </c>
      <c r="AB209" s="272">
        <v>1654141.9000000001</v>
      </c>
      <c r="AC209" s="272">
        <v>1654141.9000000001</v>
      </c>
      <c r="AD209" s="272">
        <v>1654141.9000000001</v>
      </c>
      <c r="AE209" s="272">
        <v>1654141.9000000001</v>
      </c>
      <c r="AF209" s="272">
        <v>1654141.9000000001</v>
      </c>
      <c r="AG209" s="170">
        <f t="shared" si="78"/>
        <v>19849702.800000001</v>
      </c>
      <c r="AI209" s="279">
        <f t="shared" si="63"/>
        <v>1958.07</v>
      </c>
      <c r="AJ209" s="279">
        <f t="shared" si="63"/>
        <v>1958.07</v>
      </c>
      <c r="AK209" s="279">
        <f t="shared" si="63"/>
        <v>1958.07</v>
      </c>
      <c r="AL209" s="279">
        <f t="shared" si="58"/>
        <v>1958.07</v>
      </c>
      <c r="AM209" s="279">
        <f t="shared" si="58"/>
        <v>1958.07</v>
      </c>
      <c r="AN209" s="279">
        <f t="shared" si="58"/>
        <v>1958.07</v>
      </c>
      <c r="AO209" s="279">
        <f t="shared" si="58"/>
        <v>1958.07</v>
      </c>
      <c r="AP209" s="279">
        <f t="shared" si="58"/>
        <v>1958.07</v>
      </c>
      <c r="AQ209" s="279">
        <f t="shared" si="58"/>
        <v>1958.07</v>
      </c>
      <c r="AR209" s="279">
        <f t="shared" si="74"/>
        <v>1958.07</v>
      </c>
      <c r="AS209" s="279">
        <f t="shared" si="74"/>
        <v>1958.07</v>
      </c>
      <c r="AT209" s="279">
        <f t="shared" si="74"/>
        <v>2123.15</v>
      </c>
      <c r="AU209" s="280">
        <f t="shared" si="79"/>
        <v>23661.920000000002</v>
      </c>
      <c r="AV209" s="280">
        <f t="shared" si="64"/>
        <v>2288.23</v>
      </c>
      <c r="AW209" s="280">
        <f t="shared" si="64"/>
        <v>2288.23</v>
      </c>
      <c r="AX209" s="280">
        <f t="shared" si="64"/>
        <v>2288.23</v>
      </c>
      <c r="AY209" s="280">
        <f t="shared" si="59"/>
        <v>2288.23</v>
      </c>
      <c r="AZ209" s="280">
        <f t="shared" si="76"/>
        <v>1571.43</v>
      </c>
      <c r="BA209" s="280">
        <f t="shared" si="76"/>
        <v>1571.43</v>
      </c>
      <c r="BB209" s="280">
        <f t="shared" si="76"/>
        <v>1571.43</v>
      </c>
      <c r="BC209" s="280">
        <f t="shared" si="76"/>
        <v>1571.43</v>
      </c>
      <c r="BD209" s="280">
        <f t="shared" si="76"/>
        <v>1571.43</v>
      </c>
      <c r="BE209" s="280">
        <f t="shared" si="76"/>
        <v>1571.43</v>
      </c>
      <c r="BF209" s="280">
        <f t="shared" si="75"/>
        <v>1571.43</v>
      </c>
      <c r="BG209" s="280">
        <f t="shared" si="75"/>
        <v>1571.43</v>
      </c>
      <c r="BH209" s="280">
        <f t="shared" si="75"/>
        <v>1571.43</v>
      </c>
      <c r="BI209" s="280">
        <f t="shared" si="75"/>
        <v>1571.43</v>
      </c>
      <c r="BJ209" s="280">
        <f t="shared" si="75"/>
        <v>1571.43</v>
      </c>
      <c r="BK209" s="280">
        <f t="shared" si="75"/>
        <v>1571.43</v>
      </c>
      <c r="BL209" s="279">
        <f t="shared" si="80"/>
        <v>18857.16</v>
      </c>
    </row>
    <row r="210" spans="1:64" x14ac:dyDescent="0.25">
      <c r="A210" s="268" t="s">
        <v>644</v>
      </c>
      <c r="B210" s="175">
        <v>0</v>
      </c>
      <c r="C210" s="175">
        <v>0</v>
      </c>
      <c r="D210" s="272">
        <v>0</v>
      </c>
      <c r="E210" s="272">
        <v>0</v>
      </c>
      <c r="F210" s="272">
        <v>0</v>
      </c>
      <c r="G210" s="272">
        <v>0</v>
      </c>
      <c r="H210" s="272">
        <v>0</v>
      </c>
      <c r="I210" s="272">
        <v>0</v>
      </c>
      <c r="J210" s="272">
        <v>0</v>
      </c>
      <c r="K210" s="272">
        <v>0</v>
      </c>
      <c r="L210" s="272">
        <v>0</v>
      </c>
      <c r="M210" s="272">
        <v>0</v>
      </c>
      <c r="N210" s="272">
        <v>0</v>
      </c>
      <c r="O210" s="272">
        <v>0</v>
      </c>
      <c r="P210" s="272">
        <f t="shared" si="77"/>
        <v>0</v>
      </c>
      <c r="Q210" s="272">
        <v>0</v>
      </c>
      <c r="R210" s="272">
        <v>0</v>
      </c>
      <c r="S210" s="272">
        <v>0</v>
      </c>
      <c r="T210" s="272">
        <v>0</v>
      </c>
      <c r="U210" s="272">
        <v>0</v>
      </c>
      <c r="V210" s="272">
        <v>0</v>
      </c>
      <c r="W210" s="272">
        <v>0</v>
      </c>
      <c r="X210" s="272">
        <v>0</v>
      </c>
      <c r="Y210" s="272">
        <v>0</v>
      </c>
      <c r="Z210" s="272">
        <v>0</v>
      </c>
      <c r="AA210" s="272">
        <v>0</v>
      </c>
      <c r="AB210" s="272">
        <v>0</v>
      </c>
      <c r="AC210" s="272">
        <v>0</v>
      </c>
      <c r="AD210" s="272">
        <v>0</v>
      </c>
      <c r="AE210" s="272">
        <v>0</v>
      </c>
      <c r="AF210" s="272">
        <v>0</v>
      </c>
      <c r="AG210" s="170">
        <f t="shared" si="78"/>
        <v>0</v>
      </c>
      <c r="AI210" s="279">
        <f t="shared" si="63"/>
        <v>0</v>
      </c>
      <c r="AJ210" s="279">
        <f t="shared" si="63"/>
        <v>0</v>
      </c>
      <c r="AK210" s="279">
        <f t="shared" si="63"/>
        <v>0</v>
      </c>
      <c r="AL210" s="279">
        <f t="shared" si="58"/>
        <v>0</v>
      </c>
      <c r="AM210" s="279">
        <f t="shared" si="58"/>
        <v>0</v>
      </c>
      <c r="AN210" s="279">
        <f t="shared" si="58"/>
        <v>0</v>
      </c>
      <c r="AO210" s="279">
        <f t="shared" si="58"/>
        <v>0</v>
      </c>
      <c r="AP210" s="279">
        <f t="shared" si="58"/>
        <v>0</v>
      </c>
      <c r="AQ210" s="279">
        <f t="shared" si="58"/>
        <v>0</v>
      </c>
      <c r="AR210" s="279">
        <f t="shared" si="74"/>
        <v>0</v>
      </c>
      <c r="AS210" s="279">
        <f t="shared" si="74"/>
        <v>0</v>
      </c>
      <c r="AT210" s="279">
        <f t="shared" si="74"/>
        <v>0</v>
      </c>
      <c r="AU210" s="280">
        <f t="shared" si="79"/>
        <v>0</v>
      </c>
      <c r="AV210" s="280">
        <f t="shared" si="64"/>
        <v>0</v>
      </c>
      <c r="AW210" s="280">
        <f t="shared" si="64"/>
        <v>0</v>
      </c>
      <c r="AX210" s="280">
        <f t="shared" si="64"/>
        <v>0</v>
      </c>
      <c r="AY210" s="280">
        <f t="shared" si="59"/>
        <v>0</v>
      </c>
      <c r="AZ210" s="280">
        <f t="shared" si="76"/>
        <v>0</v>
      </c>
      <c r="BA210" s="280">
        <f t="shared" si="76"/>
        <v>0</v>
      </c>
      <c r="BB210" s="280">
        <f t="shared" si="76"/>
        <v>0</v>
      </c>
      <c r="BC210" s="280">
        <f t="shared" si="76"/>
        <v>0</v>
      </c>
      <c r="BD210" s="280">
        <f t="shared" si="76"/>
        <v>0</v>
      </c>
      <c r="BE210" s="280">
        <f t="shared" si="76"/>
        <v>0</v>
      </c>
      <c r="BF210" s="280">
        <f t="shared" si="75"/>
        <v>0</v>
      </c>
      <c r="BG210" s="280">
        <f t="shared" si="75"/>
        <v>0</v>
      </c>
      <c r="BH210" s="280">
        <f t="shared" si="75"/>
        <v>0</v>
      </c>
      <c r="BI210" s="280">
        <f t="shared" si="75"/>
        <v>0</v>
      </c>
      <c r="BJ210" s="280">
        <f t="shared" si="75"/>
        <v>0</v>
      </c>
      <c r="BK210" s="280">
        <f t="shared" si="75"/>
        <v>0</v>
      </c>
      <c r="BL210" s="279">
        <f t="shared" si="80"/>
        <v>0</v>
      </c>
    </row>
    <row r="211" spans="1:64" x14ac:dyDescent="0.25">
      <c r="A211" s="268" t="s">
        <v>255</v>
      </c>
      <c r="B211" s="175">
        <v>0</v>
      </c>
      <c r="C211" s="175">
        <v>0</v>
      </c>
      <c r="D211" s="272">
        <v>24267.360000000001</v>
      </c>
      <c r="E211" s="272">
        <v>24267.360000000001</v>
      </c>
      <c r="F211" s="272">
        <v>24267.360000000001</v>
      </c>
      <c r="G211" s="272">
        <v>24267.360000000001</v>
      </c>
      <c r="H211" s="272">
        <v>12133.68</v>
      </c>
      <c r="I211" s="272">
        <v>0</v>
      </c>
      <c r="J211" s="272">
        <v>0</v>
      </c>
      <c r="K211" s="272">
        <v>0</v>
      </c>
      <c r="L211" s="272">
        <v>0</v>
      </c>
      <c r="M211" s="272">
        <v>0</v>
      </c>
      <c r="N211" s="272">
        <v>0</v>
      </c>
      <c r="O211" s="272">
        <v>0</v>
      </c>
      <c r="P211" s="272">
        <f t="shared" si="77"/>
        <v>109203.12</v>
      </c>
      <c r="Q211" s="272">
        <v>0</v>
      </c>
      <c r="R211" s="272">
        <v>0</v>
      </c>
      <c r="S211" s="272">
        <v>0</v>
      </c>
      <c r="T211" s="272">
        <v>0</v>
      </c>
      <c r="U211" s="272">
        <v>0</v>
      </c>
      <c r="V211" s="272">
        <v>0</v>
      </c>
      <c r="W211" s="272">
        <v>0</v>
      </c>
      <c r="X211" s="272">
        <v>0</v>
      </c>
      <c r="Y211" s="272">
        <v>0</v>
      </c>
      <c r="Z211" s="272">
        <v>0</v>
      </c>
      <c r="AA211" s="272">
        <v>0</v>
      </c>
      <c r="AB211" s="272">
        <v>-12133.68</v>
      </c>
      <c r="AC211" s="272">
        <v>-24267.360000000001</v>
      </c>
      <c r="AD211" s="272">
        <v>-24267.360000000001</v>
      </c>
      <c r="AE211" s="272">
        <v>-24267.360000000001</v>
      </c>
      <c r="AF211" s="272">
        <v>-24267.360000000001</v>
      </c>
      <c r="AG211" s="170">
        <f t="shared" si="78"/>
        <v>-109203.12000000001</v>
      </c>
      <c r="AI211" s="279">
        <f t="shared" si="63"/>
        <v>0</v>
      </c>
      <c r="AJ211" s="279">
        <f t="shared" si="63"/>
        <v>0</v>
      </c>
      <c r="AK211" s="279">
        <f t="shared" si="63"/>
        <v>0</v>
      </c>
      <c r="AL211" s="279">
        <f t="shared" si="58"/>
        <v>0</v>
      </c>
      <c r="AM211" s="279">
        <f t="shared" si="58"/>
        <v>0</v>
      </c>
      <c r="AN211" s="279">
        <f t="shared" si="58"/>
        <v>0</v>
      </c>
      <c r="AO211" s="279">
        <f t="shared" si="58"/>
        <v>0</v>
      </c>
      <c r="AP211" s="279">
        <f t="shared" si="58"/>
        <v>0</v>
      </c>
      <c r="AQ211" s="279">
        <f t="shared" si="58"/>
        <v>0</v>
      </c>
      <c r="AR211" s="279">
        <f t="shared" si="74"/>
        <v>0</v>
      </c>
      <c r="AS211" s="279">
        <f t="shared" si="74"/>
        <v>0</v>
      </c>
      <c r="AT211" s="279">
        <f t="shared" si="74"/>
        <v>0</v>
      </c>
      <c r="AU211" s="280">
        <f t="shared" si="79"/>
        <v>0</v>
      </c>
      <c r="AV211" s="280">
        <f t="shared" si="64"/>
        <v>0</v>
      </c>
      <c r="AW211" s="280">
        <f t="shared" si="64"/>
        <v>0</v>
      </c>
      <c r="AX211" s="280">
        <f t="shared" si="64"/>
        <v>0</v>
      </c>
      <c r="AY211" s="280">
        <f t="shared" si="59"/>
        <v>0</v>
      </c>
      <c r="AZ211" s="280">
        <f t="shared" si="76"/>
        <v>0</v>
      </c>
      <c r="BA211" s="280">
        <f t="shared" si="76"/>
        <v>0</v>
      </c>
      <c r="BB211" s="280">
        <f t="shared" si="76"/>
        <v>0</v>
      </c>
      <c r="BC211" s="280">
        <f t="shared" si="76"/>
        <v>0</v>
      </c>
      <c r="BD211" s="280">
        <f t="shared" si="76"/>
        <v>0</v>
      </c>
      <c r="BE211" s="280">
        <f t="shared" si="76"/>
        <v>0</v>
      </c>
      <c r="BF211" s="280">
        <f t="shared" si="75"/>
        <v>0</v>
      </c>
      <c r="BG211" s="280">
        <f t="shared" si="75"/>
        <v>0</v>
      </c>
      <c r="BH211" s="280">
        <f t="shared" si="75"/>
        <v>0</v>
      </c>
      <c r="BI211" s="280">
        <f t="shared" si="75"/>
        <v>0</v>
      </c>
      <c r="BJ211" s="280">
        <f t="shared" si="75"/>
        <v>0</v>
      </c>
      <c r="BK211" s="280">
        <f t="shared" si="75"/>
        <v>0</v>
      </c>
      <c r="BL211" s="279">
        <f t="shared" si="80"/>
        <v>0</v>
      </c>
    </row>
    <row r="212" spans="1:64" x14ac:dyDescent="0.25">
      <c r="A212" s="268" t="s">
        <v>645</v>
      </c>
      <c r="B212" s="175">
        <v>0</v>
      </c>
      <c r="C212" s="175">
        <v>0</v>
      </c>
      <c r="D212" s="272">
        <v>0</v>
      </c>
      <c r="E212" s="272">
        <v>0</v>
      </c>
      <c r="F212" s="272">
        <v>0</v>
      </c>
      <c r="G212" s="272">
        <v>0</v>
      </c>
      <c r="H212" s="272">
        <v>0</v>
      </c>
      <c r="I212" s="272">
        <v>0</v>
      </c>
      <c r="J212" s="272">
        <v>0</v>
      </c>
      <c r="K212" s="272">
        <v>0</v>
      </c>
      <c r="L212" s="272">
        <v>0</v>
      </c>
      <c r="M212" s="272">
        <v>0</v>
      </c>
      <c r="N212" s="272">
        <v>0</v>
      </c>
      <c r="O212" s="272">
        <v>0</v>
      </c>
      <c r="P212" s="272">
        <f t="shared" si="77"/>
        <v>0</v>
      </c>
      <c r="Q212" s="272">
        <v>0</v>
      </c>
      <c r="R212" s="272">
        <v>0</v>
      </c>
      <c r="S212" s="272">
        <v>0</v>
      </c>
      <c r="T212" s="272">
        <v>0</v>
      </c>
      <c r="U212" s="272">
        <v>0</v>
      </c>
      <c r="V212" s="272">
        <v>0</v>
      </c>
      <c r="W212" s="272">
        <v>0</v>
      </c>
      <c r="X212" s="272">
        <v>0</v>
      </c>
      <c r="Y212" s="272">
        <v>0</v>
      </c>
      <c r="Z212" s="272">
        <v>0</v>
      </c>
      <c r="AA212" s="272">
        <v>0</v>
      </c>
      <c r="AB212" s="272">
        <v>0</v>
      </c>
      <c r="AC212" s="272">
        <v>0</v>
      </c>
      <c r="AD212" s="272">
        <v>0</v>
      </c>
      <c r="AE212" s="272">
        <v>0</v>
      </c>
      <c r="AF212" s="272">
        <v>0</v>
      </c>
      <c r="AG212" s="170">
        <f t="shared" si="78"/>
        <v>0</v>
      </c>
      <c r="AI212" s="279">
        <f t="shared" si="63"/>
        <v>0</v>
      </c>
      <c r="AJ212" s="279">
        <f t="shared" si="63"/>
        <v>0</v>
      </c>
      <c r="AK212" s="279">
        <f t="shared" si="63"/>
        <v>0</v>
      </c>
      <c r="AL212" s="279">
        <f t="shared" si="58"/>
        <v>0</v>
      </c>
      <c r="AM212" s="279">
        <f t="shared" si="58"/>
        <v>0</v>
      </c>
      <c r="AN212" s="279">
        <f t="shared" si="58"/>
        <v>0</v>
      </c>
      <c r="AO212" s="279">
        <f t="shared" si="58"/>
        <v>0</v>
      </c>
      <c r="AP212" s="279">
        <f t="shared" si="58"/>
        <v>0</v>
      </c>
      <c r="AQ212" s="279">
        <f t="shared" si="58"/>
        <v>0</v>
      </c>
      <c r="AR212" s="279">
        <f t="shared" si="74"/>
        <v>0</v>
      </c>
      <c r="AS212" s="279">
        <f t="shared" si="74"/>
        <v>0</v>
      </c>
      <c r="AT212" s="279">
        <f t="shared" si="74"/>
        <v>0</v>
      </c>
      <c r="AU212" s="280">
        <f t="shared" si="79"/>
        <v>0</v>
      </c>
      <c r="AV212" s="280">
        <f t="shared" si="64"/>
        <v>0</v>
      </c>
      <c r="AW212" s="280">
        <f t="shared" si="64"/>
        <v>0</v>
      </c>
      <c r="AX212" s="280">
        <f t="shared" si="64"/>
        <v>0</v>
      </c>
      <c r="AY212" s="280">
        <f t="shared" si="59"/>
        <v>0</v>
      </c>
      <c r="AZ212" s="280">
        <f t="shared" si="76"/>
        <v>0</v>
      </c>
      <c r="BA212" s="280">
        <f t="shared" si="76"/>
        <v>0</v>
      </c>
      <c r="BB212" s="280">
        <f t="shared" si="76"/>
        <v>0</v>
      </c>
      <c r="BC212" s="280">
        <f t="shared" si="76"/>
        <v>0</v>
      </c>
      <c r="BD212" s="280">
        <f t="shared" si="76"/>
        <v>0</v>
      </c>
      <c r="BE212" s="280">
        <f t="shared" si="76"/>
        <v>0</v>
      </c>
      <c r="BF212" s="280">
        <f t="shared" si="75"/>
        <v>0</v>
      </c>
      <c r="BG212" s="280">
        <f t="shared" si="75"/>
        <v>0</v>
      </c>
      <c r="BH212" s="280">
        <f t="shared" si="75"/>
        <v>0</v>
      </c>
      <c r="BI212" s="280">
        <f t="shared" si="75"/>
        <v>0</v>
      </c>
      <c r="BJ212" s="280">
        <f t="shared" si="75"/>
        <v>0</v>
      </c>
      <c r="BK212" s="280">
        <f t="shared" si="75"/>
        <v>0</v>
      </c>
      <c r="BL212" s="279">
        <f t="shared" si="80"/>
        <v>0</v>
      </c>
    </row>
    <row r="213" spans="1:64" x14ac:dyDescent="0.25">
      <c r="A213" s="268" t="s">
        <v>646</v>
      </c>
      <c r="B213" s="175">
        <v>0</v>
      </c>
      <c r="C213" s="175">
        <v>0</v>
      </c>
      <c r="D213" s="272">
        <v>0</v>
      </c>
      <c r="E213" s="272">
        <v>0</v>
      </c>
      <c r="F213" s="272">
        <v>0</v>
      </c>
      <c r="G213" s="272">
        <v>0</v>
      </c>
      <c r="H213" s="272">
        <v>0</v>
      </c>
      <c r="I213" s="272">
        <v>0</v>
      </c>
      <c r="J213" s="272">
        <v>0</v>
      </c>
      <c r="K213" s="272">
        <v>0</v>
      </c>
      <c r="L213" s="272">
        <v>0</v>
      </c>
      <c r="M213" s="272">
        <v>0</v>
      </c>
      <c r="N213" s="272">
        <v>0</v>
      </c>
      <c r="O213" s="272">
        <v>0</v>
      </c>
      <c r="P213" s="272">
        <f t="shared" si="77"/>
        <v>0</v>
      </c>
      <c r="Q213" s="272">
        <v>0</v>
      </c>
      <c r="R213" s="272">
        <v>0</v>
      </c>
      <c r="S213" s="272">
        <v>0</v>
      </c>
      <c r="T213" s="272">
        <v>0</v>
      </c>
      <c r="U213" s="272">
        <v>0</v>
      </c>
      <c r="V213" s="272">
        <v>0</v>
      </c>
      <c r="W213" s="272">
        <v>0</v>
      </c>
      <c r="X213" s="272">
        <v>0</v>
      </c>
      <c r="Y213" s="272">
        <v>0</v>
      </c>
      <c r="Z213" s="272">
        <v>0</v>
      </c>
      <c r="AA213" s="272">
        <v>0</v>
      </c>
      <c r="AB213" s="272">
        <v>0</v>
      </c>
      <c r="AC213" s="272">
        <v>0</v>
      </c>
      <c r="AD213" s="272">
        <v>0</v>
      </c>
      <c r="AE213" s="272">
        <v>0</v>
      </c>
      <c r="AF213" s="272">
        <v>0</v>
      </c>
      <c r="AG213" s="170">
        <f t="shared" si="78"/>
        <v>0</v>
      </c>
      <c r="AI213" s="279">
        <f t="shared" si="63"/>
        <v>0</v>
      </c>
      <c r="AJ213" s="279">
        <f t="shared" si="63"/>
        <v>0</v>
      </c>
      <c r="AK213" s="279">
        <f t="shared" si="63"/>
        <v>0</v>
      </c>
      <c r="AL213" s="279">
        <f t="shared" si="58"/>
        <v>0</v>
      </c>
      <c r="AM213" s="279">
        <f t="shared" si="58"/>
        <v>0</v>
      </c>
      <c r="AN213" s="279">
        <f t="shared" si="58"/>
        <v>0</v>
      </c>
      <c r="AO213" s="279">
        <f t="shared" si="58"/>
        <v>0</v>
      </c>
      <c r="AP213" s="279">
        <f t="shared" si="58"/>
        <v>0</v>
      </c>
      <c r="AQ213" s="279">
        <f t="shared" si="58"/>
        <v>0</v>
      </c>
      <c r="AR213" s="279">
        <f t="shared" si="74"/>
        <v>0</v>
      </c>
      <c r="AS213" s="279">
        <f t="shared" si="74"/>
        <v>0</v>
      </c>
      <c r="AT213" s="279">
        <f t="shared" si="74"/>
        <v>0</v>
      </c>
      <c r="AU213" s="280">
        <f t="shared" si="79"/>
        <v>0</v>
      </c>
      <c r="AV213" s="280">
        <f t="shared" si="64"/>
        <v>0</v>
      </c>
      <c r="AW213" s="280">
        <f t="shared" si="64"/>
        <v>0</v>
      </c>
      <c r="AX213" s="280">
        <f t="shared" si="64"/>
        <v>0</v>
      </c>
      <c r="AY213" s="280">
        <f t="shared" si="59"/>
        <v>0</v>
      </c>
      <c r="AZ213" s="280">
        <f t="shared" si="76"/>
        <v>0</v>
      </c>
      <c r="BA213" s="280">
        <f t="shared" si="76"/>
        <v>0</v>
      </c>
      <c r="BB213" s="280">
        <f t="shared" si="76"/>
        <v>0</v>
      </c>
      <c r="BC213" s="280">
        <f t="shared" si="76"/>
        <v>0</v>
      </c>
      <c r="BD213" s="280">
        <f t="shared" si="76"/>
        <v>0</v>
      </c>
      <c r="BE213" s="280">
        <f t="shared" si="76"/>
        <v>0</v>
      </c>
      <c r="BF213" s="280">
        <f t="shared" si="75"/>
        <v>0</v>
      </c>
      <c r="BG213" s="280">
        <f t="shared" si="75"/>
        <v>0</v>
      </c>
      <c r="BH213" s="280">
        <f t="shared" si="75"/>
        <v>0</v>
      </c>
      <c r="BI213" s="280">
        <f t="shared" si="75"/>
        <v>0</v>
      </c>
      <c r="BJ213" s="280">
        <f t="shared" si="75"/>
        <v>0</v>
      </c>
      <c r="BK213" s="280">
        <f t="shared" si="75"/>
        <v>0</v>
      </c>
      <c r="BL213" s="279">
        <f t="shared" si="80"/>
        <v>0</v>
      </c>
    </row>
    <row r="214" spans="1:64" x14ac:dyDescent="0.25">
      <c r="A214" s="268" t="s">
        <v>647</v>
      </c>
      <c r="B214" s="175">
        <v>0</v>
      </c>
      <c r="C214" s="175">
        <v>0</v>
      </c>
      <c r="D214" s="272">
        <v>0</v>
      </c>
      <c r="E214" s="272">
        <v>0</v>
      </c>
      <c r="F214" s="272">
        <v>0</v>
      </c>
      <c r="G214" s="272">
        <v>0</v>
      </c>
      <c r="H214" s="272">
        <v>0</v>
      </c>
      <c r="I214" s="272">
        <v>0</v>
      </c>
      <c r="J214" s="272">
        <v>0</v>
      </c>
      <c r="K214" s="272">
        <v>0</v>
      </c>
      <c r="L214" s="272">
        <v>0</v>
      </c>
      <c r="M214" s="272">
        <v>0</v>
      </c>
      <c r="N214" s="272">
        <v>0</v>
      </c>
      <c r="O214" s="272">
        <v>0</v>
      </c>
      <c r="P214" s="272">
        <f t="shared" si="77"/>
        <v>0</v>
      </c>
      <c r="Q214" s="272">
        <v>0</v>
      </c>
      <c r="R214" s="272">
        <v>0</v>
      </c>
      <c r="S214" s="272">
        <v>0</v>
      </c>
      <c r="T214" s="272">
        <v>0</v>
      </c>
      <c r="U214" s="272">
        <v>0</v>
      </c>
      <c r="V214" s="272">
        <v>0</v>
      </c>
      <c r="W214" s="272">
        <v>0</v>
      </c>
      <c r="X214" s="272">
        <v>0</v>
      </c>
      <c r="Y214" s="272">
        <v>0</v>
      </c>
      <c r="Z214" s="272">
        <v>0</v>
      </c>
      <c r="AA214" s="272">
        <v>0</v>
      </c>
      <c r="AB214" s="272">
        <v>0</v>
      </c>
      <c r="AC214" s="272">
        <v>0</v>
      </c>
      <c r="AD214" s="272">
        <v>0</v>
      </c>
      <c r="AE214" s="272">
        <v>0</v>
      </c>
      <c r="AF214" s="272">
        <v>0</v>
      </c>
      <c r="AG214" s="170">
        <f t="shared" si="78"/>
        <v>0</v>
      </c>
      <c r="AI214" s="279">
        <f t="shared" si="63"/>
        <v>0</v>
      </c>
      <c r="AJ214" s="279">
        <f t="shared" si="63"/>
        <v>0</v>
      </c>
      <c r="AK214" s="279">
        <f t="shared" si="63"/>
        <v>0</v>
      </c>
      <c r="AL214" s="279">
        <f t="shared" si="58"/>
        <v>0</v>
      </c>
      <c r="AM214" s="279">
        <f t="shared" si="58"/>
        <v>0</v>
      </c>
      <c r="AN214" s="279">
        <f t="shared" si="58"/>
        <v>0</v>
      </c>
      <c r="AO214" s="279">
        <f t="shared" si="58"/>
        <v>0</v>
      </c>
      <c r="AP214" s="279">
        <f t="shared" si="58"/>
        <v>0</v>
      </c>
      <c r="AQ214" s="279">
        <f t="shared" si="58"/>
        <v>0</v>
      </c>
      <c r="AR214" s="279">
        <f t="shared" si="74"/>
        <v>0</v>
      </c>
      <c r="AS214" s="279">
        <f t="shared" si="74"/>
        <v>0</v>
      </c>
      <c r="AT214" s="279">
        <f t="shared" si="74"/>
        <v>0</v>
      </c>
      <c r="AU214" s="280">
        <f t="shared" si="79"/>
        <v>0</v>
      </c>
      <c r="AV214" s="280">
        <f t="shared" si="64"/>
        <v>0</v>
      </c>
      <c r="AW214" s="280">
        <f t="shared" si="64"/>
        <v>0</v>
      </c>
      <c r="AX214" s="280">
        <f t="shared" si="64"/>
        <v>0</v>
      </c>
      <c r="AY214" s="280">
        <f t="shared" si="59"/>
        <v>0</v>
      </c>
      <c r="AZ214" s="280">
        <f t="shared" si="76"/>
        <v>0</v>
      </c>
      <c r="BA214" s="280">
        <f t="shared" si="76"/>
        <v>0</v>
      </c>
      <c r="BB214" s="280">
        <f t="shared" si="76"/>
        <v>0</v>
      </c>
      <c r="BC214" s="280">
        <f t="shared" si="76"/>
        <v>0</v>
      </c>
      <c r="BD214" s="280">
        <f t="shared" si="76"/>
        <v>0</v>
      </c>
      <c r="BE214" s="280">
        <f t="shared" si="76"/>
        <v>0</v>
      </c>
      <c r="BF214" s="280">
        <f t="shared" si="75"/>
        <v>0</v>
      </c>
      <c r="BG214" s="280">
        <f t="shared" si="75"/>
        <v>0</v>
      </c>
      <c r="BH214" s="280">
        <f t="shared" si="75"/>
        <v>0</v>
      </c>
      <c r="BI214" s="280">
        <f t="shared" si="75"/>
        <v>0</v>
      </c>
      <c r="BJ214" s="280">
        <f t="shared" si="75"/>
        <v>0</v>
      </c>
      <c r="BK214" s="280">
        <f t="shared" si="75"/>
        <v>0</v>
      </c>
      <c r="BL214" s="279">
        <f t="shared" si="80"/>
        <v>0</v>
      </c>
    </row>
    <row r="215" spans="1:64" x14ac:dyDescent="0.25">
      <c r="A215" s="268" t="s">
        <v>648</v>
      </c>
      <c r="B215" s="175">
        <v>0</v>
      </c>
      <c r="C215" s="175">
        <v>0</v>
      </c>
      <c r="D215" s="272">
        <v>0</v>
      </c>
      <c r="E215" s="272">
        <v>0</v>
      </c>
      <c r="F215" s="272">
        <v>0</v>
      </c>
      <c r="G215" s="272">
        <v>0</v>
      </c>
      <c r="H215" s="272">
        <v>0</v>
      </c>
      <c r="I215" s="272">
        <v>0</v>
      </c>
      <c r="J215" s="272">
        <v>0</v>
      </c>
      <c r="K215" s="272">
        <v>0</v>
      </c>
      <c r="L215" s="272">
        <v>0</v>
      </c>
      <c r="M215" s="272">
        <v>0</v>
      </c>
      <c r="N215" s="272">
        <v>0</v>
      </c>
      <c r="O215" s="272">
        <v>0</v>
      </c>
      <c r="P215" s="272">
        <f t="shared" si="77"/>
        <v>0</v>
      </c>
      <c r="Q215" s="272">
        <v>0</v>
      </c>
      <c r="R215" s="272">
        <v>0</v>
      </c>
      <c r="S215" s="272">
        <v>0</v>
      </c>
      <c r="T215" s="272">
        <v>0</v>
      </c>
      <c r="U215" s="272">
        <v>0</v>
      </c>
      <c r="V215" s="272">
        <v>0</v>
      </c>
      <c r="W215" s="272">
        <v>0</v>
      </c>
      <c r="X215" s="272">
        <v>0</v>
      </c>
      <c r="Y215" s="272">
        <v>0</v>
      </c>
      <c r="Z215" s="272">
        <v>0</v>
      </c>
      <c r="AA215" s="272">
        <v>0</v>
      </c>
      <c r="AB215" s="272">
        <v>0</v>
      </c>
      <c r="AC215" s="272">
        <v>0</v>
      </c>
      <c r="AD215" s="272">
        <v>0</v>
      </c>
      <c r="AE215" s="272">
        <v>0</v>
      </c>
      <c r="AF215" s="272">
        <v>0</v>
      </c>
      <c r="AG215" s="170">
        <f t="shared" si="78"/>
        <v>0</v>
      </c>
      <c r="AI215" s="279">
        <f t="shared" si="63"/>
        <v>0</v>
      </c>
      <c r="AJ215" s="279">
        <f t="shared" si="63"/>
        <v>0</v>
      </c>
      <c r="AK215" s="279">
        <f t="shared" si="63"/>
        <v>0</v>
      </c>
      <c r="AL215" s="279">
        <f t="shared" si="58"/>
        <v>0</v>
      </c>
      <c r="AM215" s="279">
        <f t="shared" si="58"/>
        <v>0</v>
      </c>
      <c r="AN215" s="279">
        <f t="shared" si="58"/>
        <v>0</v>
      </c>
      <c r="AO215" s="279">
        <f t="shared" si="58"/>
        <v>0</v>
      </c>
      <c r="AP215" s="279">
        <f t="shared" si="58"/>
        <v>0</v>
      </c>
      <c r="AQ215" s="279">
        <f t="shared" si="58"/>
        <v>0</v>
      </c>
      <c r="AR215" s="279">
        <f t="shared" si="74"/>
        <v>0</v>
      </c>
      <c r="AS215" s="279">
        <f t="shared" si="74"/>
        <v>0</v>
      </c>
      <c r="AT215" s="279">
        <f t="shared" si="74"/>
        <v>0</v>
      </c>
      <c r="AU215" s="280">
        <f t="shared" si="79"/>
        <v>0</v>
      </c>
      <c r="AV215" s="280">
        <f t="shared" si="64"/>
        <v>0</v>
      </c>
      <c r="AW215" s="280">
        <f t="shared" si="64"/>
        <v>0</v>
      </c>
      <c r="AX215" s="280">
        <f t="shared" si="64"/>
        <v>0</v>
      </c>
      <c r="AY215" s="280">
        <f t="shared" si="59"/>
        <v>0</v>
      </c>
      <c r="AZ215" s="280">
        <f t="shared" si="76"/>
        <v>0</v>
      </c>
      <c r="BA215" s="280">
        <f t="shared" si="76"/>
        <v>0</v>
      </c>
      <c r="BB215" s="280">
        <f t="shared" si="76"/>
        <v>0</v>
      </c>
      <c r="BC215" s="280">
        <f t="shared" si="76"/>
        <v>0</v>
      </c>
      <c r="BD215" s="280">
        <f t="shared" si="76"/>
        <v>0</v>
      </c>
      <c r="BE215" s="280">
        <f t="shared" si="76"/>
        <v>0</v>
      </c>
      <c r="BF215" s="280">
        <f t="shared" si="75"/>
        <v>0</v>
      </c>
      <c r="BG215" s="280">
        <f t="shared" si="75"/>
        <v>0</v>
      </c>
      <c r="BH215" s="280">
        <f t="shared" si="75"/>
        <v>0</v>
      </c>
      <c r="BI215" s="280">
        <f t="shared" si="75"/>
        <v>0</v>
      </c>
      <c r="BJ215" s="280">
        <f t="shared" si="75"/>
        <v>0</v>
      </c>
      <c r="BK215" s="280">
        <f t="shared" si="75"/>
        <v>0</v>
      </c>
      <c r="BL215" s="279">
        <f t="shared" si="80"/>
        <v>0</v>
      </c>
    </row>
    <row r="216" spans="1:64" x14ac:dyDescent="0.25">
      <c r="A216" s="268" t="s">
        <v>649</v>
      </c>
      <c r="B216" s="175">
        <v>0</v>
      </c>
      <c r="C216" s="175">
        <v>0</v>
      </c>
      <c r="D216" s="272">
        <v>0</v>
      </c>
      <c r="E216" s="272">
        <v>0</v>
      </c>
      <c r="F216" s="272">
        <v>0</v>
      </c>
      <c r="G216" s="272">
        <v>0</v>
      </c>
      <c r="H216" s="272">
        <v>0</v>
      </c>
      <c r="I216" s="272">
        <v>0</v>
      </c>
      <c r="J216" s="272">
        <v>0</v>
      </c>
      <c r="K216" s="272">
        <v>0</v>
      </c>
      <c r="L216" s="272">
        <v>0</v>
      </c>
      <c r="M216" s="272">
        <v>0</v>
      </c>
      <c r="N216" s="272">
        <v>0</v>
      </c>
      <c r="O216" s="272">
        <v>0</v>
      </c>
      <c r="P216" s="272">
        <f t="shared" si="77"/>
        <v>0</v>
      </c>
      <c r="Q216" s="272">
        <v>0</v>
      </c>
      <c r="R216" s="272">
        <v>0</v>
      </c>
      <c r="S216" s="272">
        <v>0</v>
      </c>
      <c r="T216" s="272">
        <v>0</v>
      </c>
      <c r="U216" s="272">
        <v>0</v>
      </c>
      <c r="V216" s="272">
        <v>0</v>
      </c>
      <c r="W216" s="272">
        <v>0</v>
      </c>
      <c r="X216" s="272">
        <v>0</v>
      </c>
      <c r="Y216" s="272">
        <v>0</v>
      </c>
      <c r="Z216" s="272">
        <v>0</v>
      </c>
      <c r="AA216" s="272">
        <v>0</v>
      </c>
      <c r="AB216" s="272">
        <v>0</v>
      </c>
      <c r="AC216" s="272">
        <v>0</v>
      </c>
      <c r="AD216" s="272">
        <v>0</v>
      </c>
      <c r="AE216" s="272">
        <v>0</v>
      </c>
      <c r="AF216" s="272">
        <v>0</v>
      </c>
      <c r="AG216" s="170">
        <f t="shared" si="78"/>
        <v>0</v>
      </c>
      <c r="AI216" s="279">
        <f t="shared" si="63"/>
        <v>0</v>
      </c>
      <c r="AJ216" s="279">
        <f t="shared" si="63"/>
        <v>0</v>
      </c>
      <c r="AK216" s="279">
        <f t="shared" si="63"/>
        <v>0</v>
      </c>
      <c r="AL216" s="279">
        <f t="shared" si="58"/>
        <v>0</v>
      </c>
      <c r="AM216" s="279">
        <f t="shared" si="58"/>
        <v>0</v>
      </c>
      <c r="AN216" s="279">
        <f t="shared" si="58"/>
        <v>0</v>
      </c>
      <c r="AO216" s="279">
        <f t="shared" si="58"/>
        <v>0</v>
      </c>
      <c r="AP216" s="279">
        <f t="shared" si="58"/>
        <v>0</v>
      </c>
      <c r="AQ216" s="279">
        <f t="shared" si="58"/>
        <v>0</v>
      </c>
      <c r="AR216" s="279">
        <f t="shared" si="74"/>
        <v>0</v>
      </c>
      <c r="AS216" s="279">
        <f t="shared" si="74"/>
        <v>0</v>
      </c>
      <c r="AT216" s="279">
        <f t="shared" si="74"/>
        <v>0</v>
      </c>
      <c r="AU216" s="280">
        <f t="shared" si="79"/>
        <v>0</v>
      </c>
      <c r="AV216" s="280">
        <f t="shared" si="64"/>
        <v>0</v>
      </c>
      <c r="AW216" s="280">
        <f t="shared" si="64"/>
        <v>0</v>
      </c>
      <c r="AX216" s="280">
        <f t="shared" si="64"/>
        <v>0</v>
      </c>
      <c r="AY216" s="280">
        <f t="shared" si="59"/>
        <v>0</v>
      </c>
      <c r="AZ216" s="280">
        <f t="shared" si="76"/>
        <v>0</v>
      </c>
      <c r="BA216" s="280">
        <f t="shared" si="76"/>
        <v>0</v>
      </c>
      <c r="BB216" s="280">
        <f t="shared" si="76"/>
        <v>0</v>
      </c>
      <c r="BC216" s="280">
        <f t="shared" si="76"/>
        <v>0</v>
      </c>
      <c r="BD216" s="280">
        <f t="shared" si="76"/>
        <v>0</v>
      </c>
      <c r="BE216" s="280">
        <f t="shared" si="76"/>
        <v>0</v>
      </c>
      <c r="BF216" s="280">
        <f t="shared" si="75"/>
        <v>0</v>
      </c>
      <c r="BG216" s="280">
        <f t="shared" si="75"/>
        <v>0</v>
      </c>
      <c r="BH216" s="280">
        <f t="shared" si="75"/>
        <v>0</v>
      </c>
      <c r="BI216" s="280">
        <f t="shared" si="75"/>
        <v>0</v>
      </c>
      <c r="BJ216" s="280">
        <f t="shared" si="75"/>
        <v>0</v>
      </c>
      <c r="BK216" s="280">
        <f t="shared" si="75"/>
        <v>0</v>
      </c>
      <c r="BL216" s="279">
        <f t="shared" si="80"/>
        <v>0</v>
      </c>
    </row>
    <row r="217" spans="1:64" x14ac:dyDescent="0.25">
      <c r="A217" s="268" t="s">
        <v>650</v>
      </c>
      <c r="B217" s="175">
        <v>0</v>
      </c>
      <c r="C217" s="175">
        <v>0</v>
      </c>
      <c r="D217" s="272">
        <v>0</v>
      </c>
      <c r="E217" s="272">
        <v>0</v>
      </c>
      <c r="F217" s="272">
        <v>0</v>
      </c>
      <c r="G217" s="272">
        <v>0</v>
      </c>
      <c r="H217" s="272">
        <v>0</v>
      </c>
      <c r="I217" s="272">
        <v>0</v>
      </c>
      <c r="J217" s="272">
        <v>0</v>
      </c>
      <c r="K217" s="272">
        <v>0</v>
      </c>
      <c r="L217" s="272">
        <v>0</v>
      </c>
      <c r="M217" s="272">
        <v>0</v>
      </c>
      <c r="N217" s="272">
        <v>0</v>
      </c>
      <c r="O217" s="272">
        <v>0</v>
      </c>
      <c r="P217" s="272">
        <f t="shared" si="77"/>
        <v>0</v>
      </c>
      <c r="Q217" s="272">
        <v>0</v>
      </c>
      <c r="R217" s="272">
        <v>0</v>
      </c>
      <c r="S217" s="272">
        <v>0</v>
      </c>
      <c r="T217" s="272">
        <v>0</v>
      </c>
      <c r="U217" s="272">
        <v>0</v>
      </c>
      <c r="V217" s="272">
        <v>0</v>
      </c>
      <c r="W217" s="272">
        <v>0</v>
      </c>
      <c r="X217" s="272">
        <v>0</v>
      </c>
      <c r="Y217" s="272">
        <v>0</v>
      </c>
      <c r="Z217" s="272">
        <v>0</v>
      </c>
      <c r="AA217" s="272">
        <v>0</v>
      </c>
      <c r="AB217" s="272">
        <v>0</v>
      </c>
      <c r="AC217" s="272">
        <v>0</v>
      </c>
      <c r="AD217" s="272">
        <v>0</v>
      </c>
      <c r="AE217" s="272">
        <v>0</v>
      </c>
      <c r="AF217" s="272">
        <v>0</v>
      </c>
      <c r="AG217" s="170">
        <f t="shared" si="78"/>
        <v>0</v>
      </c>
      <c r="AI217" s="279">
        <f t="shared" si="63"/>
        <v>0</v>
      </c>
      <c r="AJ217" s="279">
        <f t="shared" si="63"/>
        <v>0</v>
      </c>
      <c r="AK217" s="279">
        <f t="shared" si="63"/>
        <v>0</v>
      </c>
      <c r="AL217" s="279">
        <f t="shared" si="58"/>
        <v>0</v>
      </c>
      <c r="AM217" s="279">
        <f t="shared" si="58"/>
        <v>0</v>
      </c>
      <c r="AN217" s="279">
        <f t="shared" si="58"/>
        <v>0</v>
      </c>
      <c r="AO217" s="279">
        <f t="shared" si="58"/>
        <v>0</v>
      </c>
      <c r="AP217" s="279">
        <f t="shared" si="58"/>
        <v>0</v>
      </c>
      <c r="AQ217" s="279">
        <f t="shared" si="58"/>
        <v>0</v>
      </c>
      <c r="AR217" s="279">
        <f t="shared" si="74"/>
        <v>0</v>
      </c>
      <c r="AS217" s="279">
        <f t="shared" si="74"/>
        <v>0</v>
      </c>
      <c r="AT217" s="279">
        <f t="shared" si="74"/>
        <v>0</v>
      </c>
      <c r="AU217" s="280">
        <f t="shared" si="79"/>
        <v>0</v>
      </c>
      <c r="AV217" s="280">
        <f t="shared" si="64"/>
        <v>0</v>
      </c>
      <c r="AW217" s="280">
        <f t="shared" si="64"/>
        <v>0</v>
      </c>
      <c r="AX217" s="280">
        <f t="shared" si="64"/>
        <v>0</v>
      </c>
      <c r="AY217" s="280">
        <f t="shared" si="59"/>
        <v>0</v>
      </c>
      <c r="AZ217" s="280">
        <f t="shared" si="76"/>
        <v>0</v>
      </c>
      <c r="BA217" s="280">
        <f t="shared" si="76"/>
        <v>0</v>
      </c>
      <c r="BB217" s="280">
        <f t="shared" si="76"/>
        <v>0</v>
      </c>
      <c r="BC217" s="280">
        <f t="shared" si="76"/>
        <v>0</v>
      </c>
      <c r="BD217" s="280">
        <f t="shared" si="76"/>
        <v>0</v>
      </c>
      <c r="BE217" s="280">
        <f t="shared" si="76"/>
        <v>0</v>
      </c>
      <c r="BF217" s="280">
        <f t="shared" si="75"/>
        <v>0</v>
      </c>
      <c r="BG217" s="280">
        <f t="shared" si="75"/>
        <v>0</v>
      </c>
      <c r="BH217" s="280">
        <f t="shared" si="75"/>
        <v>0</v>
      </c>
      <c r="BI217" s="280">
        <f t="shared" si="75"/>
        <v>0</v>
      </c>
      <c r="BJ217" s="280">
        <f t="shared" si="75"/>
        <v>0</v>
      </c>
      <c r="BK217" s="280">
        <f t="shared" si="75"/>
        <v>0</v>
      </c>
      <c r="BL217" s="279">
        <f t="shared" si="80"/>
        <v>0</v>
      </c>
    </row>
    <row r="218" spans="1:64" x14ac:dyDescent="0.25">
      <c r="A218" s="268" t="s">
        <v>651</v>
      </c>
      <c r="B218" s="175">
        <v>0</v>
      </c>
      <c r="C218" s="175">
        <v>0</v>
      </c>
      <c r="D218" s="272">
        <v>0</v>
      </c>
      <c r="E218" s="272">
        <v>0</v>
      </c>
      <c r="F218" s="272">
        <v>0</v>
      </c>
      <c r="G218" s="272">
        <v>0</v>
      </c>
      <c r="H218" s="272">
        <v>0</v>
      </c>
      <c r="I218" s="272">
        <v>0</v>
      </c>
      <c r="J218" s="272">
        <v>0</v>
      </c>
      <c r="K218" s="272">
        <v>0</v>
      </c>
      <c r="L218" s="272">
        <v>0</v>
      </c>
      <c r="M218" s="272">
        <v>0</v>
      </c>
      <c r="N218" s="272">
        <v>0</v>
      </c>
      <c r="O218" s="272">
        <v>0</v>
      </c>
      <c r="P218" s="272">
        <f t="shared" si="77"/>
        <v>0</v>
      </c>
      <c r="Q218" s="272">
        <v>0</v>
      </c>
      <c r="R218" s="272">
        <v>0</v>
      </c>
      <c r="S218" s="272">
        <v>0</v>
      </c>
      <c r="T218" s="272">
        <v>0</v>
      </c>
      <c r="U218" s="272">
        <v>0</v>
      </c>
      <c r="V218" s="272">
        <v>0</v>
      </c>
      <c r="W218" s="272">
        <v>0</v>
      </c>
      <c r="X218" s="272">
        <v>0</v>
      </c>
      <c r="Y218" s="272">
        <v>0</v>
      </c>
      <c r="Z218" s="272">
        <v>0</v>
      </c>
      <c r="AA218" s="272">
        <v>0</v>
      </c>
      <c r="AB218" s="272">
        <v>0</v>
      </c>
      <c r="AC218" s="272">
        <v>0</v>
      </c>
      <c r="AD218" s="272">
        <v>0</v>
      </c>
      <c r="AE218" s="272">
        <v>0</v>
      </c>
      <c r="AF218" s="272">
        <v>0</v>
      </c>
      <c r="AG218" s="170">
        <f t="shared" si="78"/>
        <v>0</v>
      </c>
      <c r="AI218" s="279">
        <f t="shared" si="63"/>
        <v>0</v>
      </c>
      <c r="AJ218" s="279">
        <f t="shared" si="63"/>
        <v>0</v>
      </c>
      <c r="AK218" s="279">
        <f t="shared" si="63"/>
        <v>0</v>
      </c>
      <c r="AL218" s="279">
        <f t="shared" si="58"/>
        <v>0</v>
      </c>
      <c r="AM218" s="279">
        <f t="shared" si="58"/>
        <v>0</v>
      </c>
      <c r="AN218" s="279">
        <f t="shared" si="58"/>
        <v>0</v>
      </c>
      <c r="AO218" s="279">
        <f t="shared" si="58"/>
        <v>0</v>
      </c>
      <c r="AP218" s="279">
        <f t="shared" si="58"/>
        <v>0</v>
      </c>
      <c r="AQ218" s="279">
        <f t="shared" si="58"/>
        <v>0</v>
      </c>
      <c r="AR218" s="279">
        <f t="shared" si="74"/>
        <v>0</v>
      </c>
      <c r="AS218" s="279">
        <f t="shared" si="74"/>
        <v>0</v>
      </c>
      <c r="AT218" s="279">
        <f t="shared" si="74"/>
        <v>0</v>
      </c>
      <c r="AU218" s="280">
        <f t="shared" si="79"/>
        <v>0</v>
      </c>
      <c r="AV218" s="280">
        <f t="shared" si="64"/>
        <v>0</v>
      </c>
      <c r="AW218" s="280">
        <f t="shared" si="64"/>
        <v>0</v>
      </c>
      <c r="AX218" s="280">
        <f t="shared" si="64"/>
        <v>0</v>
      </c>
      <c r="AY218" s="280">
        <f t="shared" si="59"/>
        <v>0</v>
      </c>
      <c r="AZ218" s="280">
        <f t="shared" si="76"/>
        <v>0</v>
      </c>
      <c r="BA218" s="280">
        <f t="shared" si="76"/>
        <v>0</v>
      </c>
      <c r="BB218" s="280">
        <f t="shared" si="76"/>
        <v>0</v>
      </c>
      <c r="BC218" s="280">
        <f t="shared" si="76"/>
        <v>0</v>
      </c>
      <c r="BD218" s="280">
        <f t="shared" si="76"/>
        <v>0</v>
      </c>
      <c r="BE218" s="280">
        <f t="shared" si="76"/>
        <v>0</v>
      </c>
      <c r="BF218" s="280">
        <f t="shared" si="75"/>
        <v>0</v>
      </c>
      <c r="BG218" s="280">
        <f t="shared" si="75"/>
        <v>0</v>
      </c>
      <c r="BH218" s="280">
        <f t="shared" si="75"/>
        <v>0</v>
      </c>
      <c r="BI218" s="280">
        <f t="shared" si="75"/>
        <v>0</v>
      </c>
      <c r="BJ218" s="280">
        <f t="shared" si="75"/>
        <v>0</v>
      </c>
      <c r="BK218" s="280">
        <f t="shared" si="75"/>
        <v>0</v>
      </c>
      <c r="BL218" s="279">
        <f t="shared" si="80"/>
        <v>0</v>
      </c>
    </row>
    <row r="219" spans="1:64" x14ac:dyDescent="0.25">
      <c r="A219" s="268" t="s">
        <v>652</v>
      </c>
      <c r="B219" s="175">
        <v>0</v>
      </c>
      <c r="C219" s="175">
        <v>0</v>
      </c>
      <c r="D219" s="272">
        <v>0</v>
      </c>
      <c r="E219" s="272">
        <v>0</v>
      </c>
      <c r="F219" s="272">
        <v>0</v>
      </c>
      <c r="G219" s="272">
        <v>0</v>
      </c>
      <c r="H219" s="272">
        <v>0</v>
      </c>
      <c r="I219" s="272">
        <v>0</v>
      </c>
      <c r="J219" s="272">
        <v>0</v>
      </c>
      <c r="K219" s="272">
        <v>0</v>
      </c>
      <c r="L219" s="272">
        <v>0</v>
      </c>
      <c r="M219" s="272">
        <v>0</v>
      </c>
      <c r="N219" s="272">
        <v>0</v>
      </c>
      <c r="O219" s="272">
        <v>0</v>
      </c>
      <c r="P219" s="272">
        <f t="shared" si="77"/>
        <v>0</v>
      </c>
      <c r="Q219" s="272">
        <v>0</v>
      </c>
      <c r="R219" s="272">
        <v>0</v>
      </c>
      <c r="S219" s="272">
        <v>0</v>
      </c>
      <c r="T219" s="272">
        <v>0</v>
      </c>
      <c r="U219" s="272">
        <v>0</v>
      </c>
      <c r="V219" s="272">
        <v>0</v>
      </c>
      <c r="W219" s="272">
        <v>0</v>
      </c>
      <c r="X219" s="272">
        <v>0</v>
      </c>
      <c r="Y219" s="272">
        <v>0</v>
      </c>
      <c r="Z219" s="272">
        <v>0</v>
      </c>
      <c r="AA219" s="272">
        <v>0</v>
      </c>
      <c r="AB219" s="272">
        <v>0</v>
      </c>
      <c r="AC219" s="272">
        <v>0</v>
      </c>
      <c r="AD219" s="272">
        <v>0</v>
      </c>
      <c r="AE219" s="272">
        <v>0</v>
      </c>
      <c r="AF219" s="272">
        <v>0</v>
      </c>
      <c r="AG219" s="170">
        <f t="shared" si="78"/>
        <v>0</v>
      </c>
      <c r="AI219" s="279">
        <f t="shared" si="63"/>
        <v>0</v>
      </c>
      <c r="AJ219" s="279">
        <f t="shared" si="63"/>
        <v>0</v>
      </c>
      <c r="AK219" s="279">
        <f t="shared" si="63"/>
        <v>0</v>
      </c>
      <c r="AL219" s="279">
        <f t="shared" si="58"/>
        <v>0</v>
      </c>
      <c r="AM219" s="279">
        <f t="shared" si="58"/>
        <v>0</v>
      </c>
      <c r="AN219" s="279">
        <f t="shared" si="58"/>
        <v>0</v>
      </c>
      <c r="AO219" s="279">
        <f t="shared" si="58"/>
        <v>0</v>
      </c>
      <c r="AP219" s="279">
        <f t="shared" si="58"/>
        <v>0</v>
      </c>
      <c r="AQ219" s="279">
        <f t="shared" si="58"/>
        <v>0</v>
      </c>
      <c r="AR219" s="279">
        <f t="shared" si="74"/>
        <v>0</v>
      </c>
      <c r="AS219" s="279">
        <f t="shared" si="74"/>
        <v>0</v>
      </c>
      <c r="AT219" s="279">
        <f t="shared" si="74"/>
        <v>0</v>
      </c>
      <c r="AU219" s="280">
        <f t="shared" si="79"/>
        <v>0</v>
      </c>
      <c r="AV219" s="280">
        <f t="shared" si="64"/>
        <v>0</v>
      </c>
      <c r="AW219" s="280">
        <f t="shared" si="64"/>
        <v>0</v>
      </c>
      <c r="AX219" s="280">
        <f t="shared" si="64"/>
        <v>0</v>
      </c>
      <c r="AY219" s="280">
        <f t="shared" si="59"/>
        <v>0</v>
      </c>
      <c r="AZ219" s="280">
        <f t="shared" si="76"/>
        <v>0</v>
      </c>
      <c r="BA219" s="280">
        <f t="shared" si="76"/>
        <v>0</v>
      </c>
      <c r="BB219" s="280">
        <f t="shared" si="76"/>
        <v>0</v>
      </c>
      <c r="BC219" s="280">
        <f t="shared" si="76"/>
        <v>0</v>
      </c>
      <c r="BD219" s="280">
        <f t="shared" si="76"/>
        <v>0</v>
      </c>
      <c r="BE219" s="280">
        <f t="shared" si="76"/>
        <v>0</v>
      </c>
      <c r="BF219" s="280">
        <f t="shared" si="75"/>
        <v>0</v>
      </c>
      <c r="BG219" s="280">
        <f t="shared" si="75"/>
        <v>0</v>
      </c>
      <c r="BH219" s="280">
        <f t="shared" si="75"/>
        <v>0</v>
      </c>
      <c r="BI219" s="280">
        <f t="shared" si="75"/>
        <v>0</v>
      </c>
      <c r="BJ219" s="280">
        <f t="shared" si="75"/>
        <v>0</v>
      </c>
      <c r="BK219" s="280">
        <f t="shared" si="75"/>
        <v>0</v>
      </c>
      <c r="BL219" s="279">
        <f t="shared" si="80"/>
        <v>0</v>
      </c>
    </row>
    <row r="220" spans="1:64" x14ac:dyDescent="0.25">
      <c r="A220" s="268" t="s">
        <v>653</v>
      </c>
      <c r="B220" s="175">
        <v>0</v>
      </c>
      <c r="C220" s="175">
        <v>0</v>
      </c>
      <c r="D220" s="272">
        <v>0</v>
      </c>
      <c r="E220" s="272">
        <v>0</v>
      </c>
      <c r="F220" s="272">
        <v>0</v>
      </c>
      <c r="G220" s="272">
        <v>0</v>
      </c>
      <c r="H220" s="272">
        <v>0</v>
      </c>
      <c r="I220" s="272">
        <v>0</v>
      </c>
      <c r="J220" s="272">
        <v>0</v>
      </c>
      <c r="K220" s="272">
        <v>0</v>
      </c>
      <c r="L220" s="272">
        <v>0</v>
      </c>
      <c r="M220" s="272">
        <v>0</v>
      </c>
      <c r="N220" s="272">
        <v>0</v>
      </c>
      <c r="O220" s="272">
        <v>0</v>
      </c>
      <c r="P220" s="272">
        <f t="shared" si="77"/>
        <v>0</v>
      </c>
      <c r="Q220" s="272">
        <v>0</v>
      </c>
      <c r="R220" s="272">
        <v>0</v>
      </c>
      <c r="S220" s="272">
        <v>0</v>
      </c>
      <c r="T220" s="272">
        <v>0</v>
      </c>
      <c r="U220" s="272">
        <v>0</v>
      </c>
      <c r="V220" s="272">
        <v>0</v>
      </c>
      <c r="W220" s="272">
        <v>0</v>
      </c>
      <c r="X220" s="272">
        <v>0</v>
      </c>
      <c r="Y220" s="272">
        <v>0</v>
      </c>
      <c r="Z220" s="272">
        <v>0</v>
      </c>
      <c r="AA220" s="272">
        <v>0</v>
      </c>
      <c r="AB220" s="272">
        <v>0</v>
      </c>
      <c r="AC220" s="272">
        <v>0</v>
      </c>
      <c r="AD220" s="272">
        <v>0</v>
      </c>
      <c r="AE220" s="272">
        <v>0</v>
      </c>
      <c r="AF220" s="272">
        <v>0</v>
      </c>
      <c r="AG220" s="170">
        <f t="shared" si="78"/>
        <v>0</v>
      </c>
      <c r="AI220" s="279">
        <f t="shared" si="63"/>
        <v>0</v>
      </c>
      <c r="AJ220" s="279">
        <f t="shared" si="63"/>
        <v>0</v>
      </c>
      <c r="AK220" s="279">
        <f t="shared" si="63"/>
        <v>0</v>
      </c>
      <c r="AL220" s="279">
        <f t="shared" si="58"/>
        <v>0</v>
      </c>
      <c r="AM220" s="279">
        <f t="shared" si="58"/>
        <v>0</v>
      </c>
      <c r="AN220" s="279">
        <f t="shared" si="58"/>
        <v>0</v>
      </c>
      <c r="AO220" s="279">
        <f t="shared" si="58"/>
        <v>0</v>
      </c>
      <c r="AP220" s="279">
        <f t="shared" si="58"/>
        <v>0</v>
      </c>
      <c r="AQ220" s="279">
        <f t="shared" si="58"/>
        <v>0</v>
      </c>
      <c r="AR220" s="279">
        <f t="shared" si="74"/>
        <v>0</v>
      </c>
      <c r="AS220" s="279">
        <f t="shared" si="74"/>
        <v>0</v>
      </c>
      <c r="AT220" s="279">
        <f t="shared" si="74"/>
        <v>0</v>
      </c>
      <c r="AU220" s="280">
        <f t="shared" si="79"/>
        <v>0</v>
      </c>
      <c r="AV220" s="280">
        <f t="shared" si="64"/>
        <v>0</v>
      </c>
      <c r="AW220" s="280">
        <f t="shared" si="64"/>
        <v>0</v>
      </c>
      <c r="AX220" s="280">
        <f t="shared" si="64"/>
        <v>0</v>
      </c>
      <c r="AY220" s="280">
        <f t="shared" si="59"/>
        <v>0</v>
      </c>
      <c r="AZ220" s="280">
        <f t="shared" si="76"/>
        <v>0</v>
      </c>
      <c r="BA220" s="280">
        <f t="shared" si="76"/>
        <v>0</v>
      </c>
      <c r="BB220" s="280">
        <f t="shared" si="76"/>
        <v>0</v>
      </c>
      <c r="BC220" s="280">
        <f t="shared" si="76"/>
        <v>0</v>
      </c>
      <c r="BD220" s="280">
        <f t="shared" si="76"/>
        <v>0</v>
      </c>
      <c r="BE220" s="280">
        <f t="shared" si="76"/>
        <v>0</v>
      </c>
      <c r="BF220" s="280">
        <f t="shared" si="75"/>
        <v>0</v>
      </c>
      <c r="BG220" s="280">
        <f t="shared" si="75"/>
        <v>0</v>
      </c>
      <c r="BH220" s="280">
        <f t="shared" si="75"/>
        <v>0</v>
      </c>
      <c r="BI220" s="280">
        <f t="shared" si="75"/>
        <v>0</v>
      </c>
      <c r="BJ220" s="280">
        <f t="shared" si="75"/>
        <v>0</v>
      </c>
      <c r="BK220" s="280">
        <f t="shared" si="75"/>
        <v>0</v>
      </c>
      <c r="BL220" s="279">
        <f t="shared" si="80"/>
        <v>0</v>
      </c>
    </row>
    <row r="221" spans="1:64" x14ac:dyDescent="0.25">
      <c r="A221" s="268" t="s">
        <v>256</v>
      </c>
      <c r="B221" s="175">
        <v>1.5999999999999997E-2</v>
      </c>
      <c r="C221" s="175">
        <v>1.5200000000000002E-2</v>
      </c>
      <c r="D221" s="272">
        <v>389684.21</v>
      </c>
      <c r="E221" s="272">
        <v>389684.21</v>
      </c>
      <c r="F221" s="272">
        <v>389684.21</v>
      </c>
      <c r="G221" s="272">
        <v>389684.21</v>
      </c>
      <c r="H221" s="272">
        <v>389684.21</v>
      </c>
      <c r="I221" s="272">
        <v>393999.33</v>
      </c>
      <c r="J221" s="272">
        <v>398314.44</v>
      </c>
      <c r="K221" s="272">
        <v>398314.44</v>
      </c>
      <c r="L221" s="272">
        <v>398314.44</v>
      </c>
      <c r="M221" s="272">
        <v>398314.44</v>
      </c>
      <c r="N221" s="272">
        <v>398314.44</v>
      </c>
      <c r="O221" s="272">
        <v>398314.44</v>
      </c>
      <c r="P221" s="272">
        <f t="shared" si="77"/>
        <v>4732307.0200000005</v>
      </c>
      <c r="Q221" s="272">
        <v>398314.44</v>
      </c>
      <c r="R221" s="272">
        <v>236499</v>
      </c>
      <c r="S221" s="272">
        <v>74683.56</v>
      </c>
      <c r="T221" s="272">
        <v>74683.56</v>
      </c>
      <c r="U221" s="272">
        <v>74683.56</v>
      </c>
      <c r="V221" s="272">
        <v>74683.56</v>
      </c>
      <c r="W221" s="272">
        <v>74683.56</v>
      </c>
      <c r="X221" s="272">
        <v>74683.56</v>
      </c>
      <c r="Y221" s="272">
        <v>74683.56</v>
      </c>
      <c r="Z221" s="272">
        <v>74683.56</v>
      </c>
      <c r="AA221" s="272">
        <v>74683.56</v>
      </c>
      <c r="AB221" s="272">
        <v>74683.56</v>
      </c>
      <c r="AC221" s="272">
        <v>74683.56</v>
      </c>
      <c r="AD221" s="272">
        <v>74683.56</v>
      </c>
      <c r="AE221" s="272">
        <v>74683.56</v>
      </c>
      <c r="AF221" s="272">
        <v>74683.56</v>
      </c>
      <c r="AG221" s="170">
        <f t="shared" si="78"/>
        <v>896202.7200000002</v>
      </c>
      <c r="AI221" s="279">
        <f t="shared" si="63"/>
        <v>519.58000000000004</v>
      </c>
      <c r="AJ221" s="279">
        <f t="shared" si="63"/>
        <v>519.58000000000004</v>
      </c>
      <c r="AK221" s="279">
        <f t="shared" si="63"/>
        <v>519.58000000000004</v>
      </c>
      <c r="AL221" s="279">
        <f t="shared" si="58"/>
        <v>519.58000000000004</v>
      </c>
      <c r="AM221" s="279">
        <f t="shared" si="58"/>
        <v>519.58000000000004</v>
      </c>
      <c r="AN221" s="279">
        <f t="shared" si="58"/>
        <v>525.33000000000004</v>
      </c>
      <c r="AO221" s="279">
        <f t="shared" si="58"/>
        <v>531.09</v>
      </c>
      <c r="AP221" s="279">
        <f t="shared" si="58"/>
        <v>531.09</v>
      </c>
      <c r="AQ221" s="279">
        <f t="shared" si="58"/>
        <v>531.09</v>
      </c>
      <c r="AR221" s="279">
        <f t="shared" si="74"/>
        <v>531.09</v>
      </c>
      <c r="AS221" s="279">
        <f t="shared" si="74"/>
        <v>531.09</v>
      </c>
      <c r="AT221" s="279">
        <f t="shared" si="74"/>
        <v>531.09</v>
      </c>
      <c r="AU221" s="280">
        <f t="shared" si="79"/>
        <v>6309.77</v>
      </c>
      <c r="AV221" s="280">
        <f t="shared" si="64"/>
        <v>531.09</v>
      </c>
      <c r="AW221" s="280">
        <f t="shared" si="64"/>
        <v>315.33</v>
      </c>
      <c r="AX221" s="280">
        <f t="shared" si="64"/>
        <v>99.58</v>
      </c>
      <c r="AY221" s="280">
        <f t="shared" si="59"/>
        <v>99.58</v>
      </c>
      <c r="AZ221" s="280">
        <f t="shared" si="76"/>
        <v>94.6</v>
      </c>
      <c r="BA221" s="280">
        <f t="shared" si="76"/>
        <v>94.6</v>
      </c>
      <c r="BB221" s="280">
        <f t="shared" si="76"/>
        <v>94.6</v>
      </c>
      <c r="BC221" s="280">
        <f t="shared" si="76"/>
        <v>94.6</v>
      </c>
      <c r="BD221" s="280">
        <f t="shared" si="76"/>
        <v>94.6</v>
      </c>
      <c r="BE221" s="280">
        <f t="shared" si="76"/>
        <v>94.6</v>
      </c>
      <c r="BF221" s="280">
        <f t="shared" si="75"/>
        <v>94.6</v>
      </c>
      <c r="BG221" s="280">
        <f t="shared" si="75"/>
        <v>94.6</v>
      </c>
      <c r="BH221" s="280">
        <f t="shared" si="75"/>
        <v>94.6</v>
      </c>
      <c r="BI221" s="280">
        <f t="shared" si="75"/>
        <v>94.6</v>
      </c>
      <c r="BJ221" s="280">
        <f t="shared" si="75"/>
        <v>94.6</v>
      </c>
      <c r="BK221" s="280">
        <f t="shared" si="75"/>
        <v>94.6</v>
      </c>
      <c r="BL221" s="279">
        <f t="shared" si="80"/>
        <v>1135.2</v>
      </c>
    </row>
    <row r="222" spans="1:64" x14ac:dyDescent="0.25">
      <c r="A222" s="268" t="s">
        <v>257</v>
      </c>
      <c r="B222" s="175">
        <v>5.9999999999999995E-4</v>
      </c>
      <c r="C222" s="175">
        <v>5.9999999999999995E-4</v>
      </c>
      <c r="D222" s="272">
        <v>123107.1</v>
      </c>
      <c r="E222" s="272">
        <v>123107.1</v>
      </c>
      <c r="F222" s="272">
        <v>123107.1</v>
      </c>
      <c r="G222" s="272">
        <v>123107.1</v>
      </c>
      <c r="H222" s="272">
        <v>123107.1</v>
      </c>
      <c r="I222" s="272">
        <v>127422.22</v>
      </c>
      <c r="J222" s="272">
        <v>131737.33000000002</v>
      </c>
      <c r="K222" s="272">
        <v>131737.33000000002</v>
      </c>
      <c r="L222" s="272">
        <v>131737.33000000002</v>
      </c>
      <c r="M222" s="272">
        <v>131737.33000000002</v>
      </c>
      <c r="N222" s="272">
        <v>131737.33000000002</v>
      </c>
      <c r="O222" s="272">
        <v>131737.33000000002</v>
      </c>
      <c r="P222" s="272">
        <f t="shared" si="77"/>
        <v>1533381.7000000004</v>
      </c>
      <c r="Q222" s="272">
        <v>131737.33000000002</v>
      </c>
      <c r="R222" s="272">
        <v>83400.920000000013</v>
      </c>
      <c r="S222" s="272">
        <v>35064.510000000009</v>
      </c>
      <c r="T222" s="272">
        <v>35064.510000000009</v>
      </c>
      <c r="U222" s="272">
        <v>35064.510000000009</v>
      </c>
      <c r="V222" s="272">
        <v>35064.510000000009</v>
      </c>
      <c r="W222" s="272">
        <v>35064.510000000009</v>
      </c>
      <c r="X222" s="272">
        <v>35064.510000000009</v>
      </c>
      <c r="Y222" s="272">
        <v>35064.510000000009</v>
      </c>
      <c r="Z222" s="272">
        <v>35064.510000000009</v>
      </c>
      <c r="AA222" s="272">
        <v>35064.510000000009</v>
      </c>
      <c r="AB222" s="272">
        <v>35064.510000000009</v>
      </c>
      <c r="AC222" s="272">
        <v>35064.510000000009</v>
      </c>
      <c r="AD222" s="272">
        <v>35064.510000000009</v>
      </c>
      <c r="AE222" s="272">
        <v>35064.510000000009</v>
      </c>
      <c r="AF222" s="272">
        <v>35064.510000000009</v>
      </c>
      <c r="AG222" s="170">
        <f t="shared" si="78"/>
        <v>420774.12000000011</v>
      </c>
      <c r="AI222" s="279">
        <f t="shared" si="63"/>
        <v>6.16</v>
      </c>
      <c r="AJ222" s="279">
        <f t="shared" si="63"/>
        <v>6.16</v>
      </c>
      <c r="AK222" s="279">
        <f t="shared" si="63"/>
        <v>6.16</v>
      </c>
      <c r="AL222" s="279">
        <f t="shared" si="58"/>
        <v>6.16</v>
      </c>
      <c r="AM222" s="279">
        <f t="shared" si="58"/>
        <v>6.16</v>
      </c>
      <c r="AN222" s="279">
        <f t="shared" si="58"/>
        <v>6.37</v>
      </c>
      <c r="AO222" s="279">
        <f t="shared" si="58"/>
        <v>6.59</v>
      </c>
      <c r="AP222" s="279">
        <f t="shared" si="58"/>
        <v>6.59</v>
      </c>
      <c r="AQ222" s="279">
        <f t="shared" si="58"/>
        <v>6.59</v>
      </c>
      <c r="AR222" s="279">
        <f t="shared" si="74"/>
        <v>6.59</v>
      </c>
      <c r="AS222" s="279">
        <f t="shared" si="74"/>
        <v>6.59</v>
      </c>
      <c r="AT222" s="279">
        <f t="shared" si="74"/>
        <v>6.59</v>
      </c>
      <c r="AU222" s="280">
        <f t="shared" si="79"/>
        <v>76.710000000000022</v>
      </c>
      <c r="AV222" s="280">
        <f t="shared" si="64"/>
        <v>6.59</v>
      </c>
      <c r="AW222" s="280">
        <f t="shared" si="64"/>
        <v>4.17</v>
      </c>
      <c r="AX222" s="280">
        <f t="shared" si="64"/>
        <v>1.75</v>
      </c>
      <c r="AY222" s="280">
        <f t="shared" si="59"/>
        <v>1.75</v>
      </c>
      <c r="AZ222" s="280">
        <f t="shared" si="76"/>
        <v>1.75</v>
      </c>
      <c r="BA222" s="280">
        <f t="shared" si="76"/>
        <v>1.75</v>
      </c>
      <c r="BB222" s="280">
        <f t="shared" si="76"/>
        <v>1.75</v>
      </c>
      <c r="BC222" s="280">
        <f t="shared" si="76"/>
        <v>1.75</v>
      </c>
      <c r="BD222" s="280">
        <f t="shared" si="76"/>
        <v>1.75</v>
      </c>
      <c r="BE222" s="280">
        <f t="shared" si="76"/>
        <v>1.75</v>
      </c>
      <c r="BF222" s="280">
        <f t="shared" si="75"/>
        <v>1.75</v>
      </c>
      <c r="BG222" s="280">
        <f t="shared" si="75"/>
        <v>1.75</v>
      </c>
      <c r="BH222" s="280">
        <f t="shared" si="75"/>
        <v>1.75</v>
      </c>
      <c r="BI222" s="280">
        <f t="shared" si="75"/>
        <v>1.75</v>
      </c>
      <c r="BJ222" s="280">
        <f t="shared" si="75"/>
        <v>1.75</v>
      </c>
      <c r="BK222" s="280">
        <f t="shared" si="75"/>
        <v>1.75</v>
      </c>
      <c r="BL222" s="279">
        <f t="shared" si="80"/>
        <v>21</v>
      </c>
    </row>
    <row r="223" spans="1:64" x14ac:dyDescent="0.25">
      <c r="A223" s="268" t="s">
        <v>258</v>
      </c>
      <c r="B223" s="175">
        <v>2.35E-2</v>
      </c>
      <c r="C223" s="294">
        <v>3.1699999999999999E-2</v>
      </c>
      <c r="D223" s="272">
        <v>6498879.9100000001</v>
      </c>
      <c r="E223" s="272">
        <v>6513904.4900000002</v>
      </c>
      <c r="F223" s="272">
        <v>6536287.6900000004</v>
      </c>
      <c r="G223" s="272">
        <v>6558420.8799999999</v>
      </c>
      <c r="H223" s="272">
        <v>6557264.5099999998</v>
      </c>
      <c r="I223" s="272">
        <v>6556358.3300000001</v>
      </c>
      <c r="J223" s="272">
        <v>6558118.2050000001</v>
      </c>
      <c r="K223" s="272">
        <v>6567127.8799999999</v>
      </c>
      <c r="L223" s="272">
        <v>6574377.8799999999</v>
      </c>
      <c r="M223" s="272">
        <v>6778377.8799999999</v>
      </c>
      <c r="N223" s="272">
        <v>6982377.8799999999</v>
      </c>
      <c r="O223" s="272">
        <v>6982377.8799999999</v>
      </c>
      <c r="P223" s="272">
        <f t="shared" si="77"/>
        <v>79663873.414999992</v>
      </c>
      <c r="Q223" s="272">
        <v>6982377.8799999999</v>
      </c>
      <c r="R223" s="272">
        <v>6982377.8799999999</v>
      </c>
      <c r="S223" s="272">
        <v>6982377.8799999999</v>
      </c>
      <c r="T223" s="272">
        <v>6982377.8799999999</v>
      </c>
      <c r="U223" s="272">
        <v>7113918.4799999995</v>
      </c>
      <c r="V223" s="272">
        <v>7245459.0800000001</v>
      </c>
      <c r="W223" s="272">
        <v>7245459.0800000001</v>
      </c>
      <c r="X223" s="272">
        <v>7245459.0800000001</v>
      </c>
      <c r="Y223" s="272">
        <v>7245459.0800000001</v>
      </c>
      <c r="Z223" s="272">
        <v>7245459.0800000001</v>
      </c>
      <c r="AA223" s="272">
        <v>7334985.7700000005</v>
      </c>
      <c r="AB223" s="272">
        <v>8743397.3100000005</v>
      </c>
      <c r="AC223" s="272">
        <v>10062282.16</v>
      </c>
      <c r="AD223" s="272">
        <v>10062282.16</v>
      </c>
      <c r="AE223" s="272">
        <v>10062282.16</v>
      </c>
      <c r="AF223" s="272">
        <v>10152477.310000001</v>
      </c>
      <c r="AG223" s="170">
        <f t="shared" si="78"/>
        <v>99758920.75</v>
      </c>
      <c r="AI223" s="279">
        <f t="shared" si="63"/>
        <v>12726.97</v>
      </c>
      <c r="AJ223" s="279">
        <f t="shared" si="63"/>
        <v>12756.4</v>
      </c>
      <c r="AK223" s="279">
        <f t="shared" si="63"/>
        <v>12800.23</v>
      </c>
      <c r="AL223" s="279">
        <f t="shared" si="58"/>
        <v>12843.57</v>
      </c>
      <c r="AM223" s="279">
        <f t="shared" si="58"/>
        <v>12841.31</v>
      </c>
      <c r="AN223" s="279">
        <f t="shared" si="58"/>
        <v>12839.54</v>
      </c>
      <c r="AO223" s="279">
        <f t="shared" ref="AO223:AT279" si="81">ROUND(J223*$B223/12,2)</f>
        <v>12842.98</v>
      </c>
      <c r="AP223" s="279">
        <f t="shared" si="81"/>
        <v>12860.63</v>
      </c>
      <c r="AQ223" s="279">
        <f t="shared" si="81"/>
        <v>12874.82</v>
      </c>
      <c r="AR223" s="279">
        <f t="shared" si="74"/>
        <v>13274.32</v>
      </c>
      <c r="AS223" s="279">
        <f t="shared" si="74"/>
        <v>13673.82</v>
      </c>
      <c r="AT223" s="279">
        <f t="shared" si="74"/>
        <v>13673.82</v>
      </c>
      <c r="AU223" s="280">
        <f t="shared" si="79"/>
        <v>156008.41</v>
      </c>
      <c r="AV223" s="280">
        <f t="shared" si="64"/>
        <v>13673.82</v>
      </c>
      <c r="AW223" s="280">
        <f t="shared" si="64"/>
        <v>13673.82</v>
      </c>
      <c r="AX223" s="280">
        <f t="shared" si="64"/>
        <v>13673.82</v>
      </c>
      <c r="AY223" s="280">
        <f t="shared" si="59"/>
        <v>13673.82</v>
      </c>
      <c r="AZ223" s="280">
        <f t="shared" si="76"/>
        <v>18792.599999999999</v>
      </c>
      <c r="BA223" s="280">
        <f t="shared" si="76"/>
        <v>19140.09</v>
      </c>
      <c r="BB223" s="280">
        <f t="shared" si="76"/>
        <v>19140.09</v>
      </c>
      <c r="BC223" s="280">
        <f t="shared" si="76"/>
        <v>19140.09</v>
      </c>
      <c r="BD223" s="280">
        <f t="shared" si="76"/>
        <v>19140.09</v>
      </c>
      <c r="BE223" s="280">
        <f t="shared" si="76"/>
        <v>19140.09</v>
      </c>
      <c r="BF223" s="280">
        <f t="shared" si="75"/>
        <v>19376.59</v>
      </c>
      <c r="BG223" s="280">
        <f t="shared" si="75"/>
        <v>23097.14</v>
      </c>
      <c r="BH223" s="280">
        <f t="shared" si="75"/>
        <v>26581.200000000001</v>
      </c>
      <c r="BI223" s="280">
        <f t="shared" si="75"/>
        <v>26581.200000000001</v>
      </c>
      <c r="BJ223" s="280">
        <f t="shared" si="75"/>
        <v>26581.200000000001</v>
      </c>
      <c r="BK223" s="280">
        <f t="shared" si="75"/>
        <v>26819.46</v>
      </c>
      <c r="BL223" s="279">
        <f t="shared" si="80"/>
        <v>263529.84000000003</v>
      </c>
    </row>
    <row r="224" spans="1:64" x14ac:dyDescent="0.25">
      <c r="A224" s="268" t="s">
        <v>259</v>
      </c>
      <c r="B224" s="175">
        <v>7.7999999999999988E-3</v>
      </c>
      <c r="C224" s="294">
        <v>8.0000000000000002E-3</v>
      </c>
      <c r="D224" s="272">
        <v>1845970.85</v>
      </c>
      <c r="E224" s="272">
        <v>1845970.85</v>
      </c>
      <c r="F224" s="272">
        <v>1845970.85</v>
      </c>
      <c r="G224" s="272">
        <v>1845970.85</v>
      </c>
      <c r="H224" s="272">
        <v>1845970.85</v>
      </c>
      <c r="I224" s="272">
        <v>1845970.85</v>
      </c>
      <c r="J224" s="272">
        <v>1845970.85</v>
      </c>
      <c r="K224" s="272">
        <v>1845970.85</v>
      </c>
      <c r="L224" s="272">
        <v>1845970.85</v>
      </c>
      <c r="M224" s="272">
        <v>1845970.85</v>
      </c>
      <c r="N224" s="272">
        <v>1845970.85</v>
      </c>
      <c r="O224" s="272">
        <v>1845970.85</v>
      </c>
      <c r="P224" s="272">
        <f t="shared" si="77"/>
        <v>22151650.200000003</v>
      </c>
      <c r="Q224" s="272">
        <v>1845970.85</v>
      </c>
      <c r="R224" s="272">
        <v>1845970.85</v>
      </c>
      <c r="S224" s="272">
        <v>1845970.85</v>
      </c>
      <c r="T224" s="272">
        <v>1866694.415</v>
      </c>
      <c r="U224" s="272">
        <v>1887417.98</v>
      </c>
      <c r="V224" s="272">
        <v>1887417.98</v>
      </c>
      <c r="W224" s="272">
        <v>1887417.98</v>
      </c>
      <c r="X224" s="272">
        <v>1887417.98</v>
      </c>
      <c r="Y224" s="272">
        <v>1887417.98</v>
      </c>
      <c r="Z224" s="272">
        <v>1887417.98</v>
      </c>
      <c r="AA224" s="272">
        <v>1887417.98</v>
      </c>
      <c r="AB224" s="272">
        <v>1887417.98</v>
      </c>
      <c r="AC224" s="272">
        <v>1887417.98</v>
      </c>
      <c r="AD224" s="272">
        <v>1887417.98</v>
      </c>
      <c r="AE224" s="272">
        <v>1908712.325</v>
      </c>
      <c r="AF224" s="272">
        <v>1930006.67</v>
      </c>
      <c r="AG224" s="170">
        <f t="shared" si="78"/>
        <v>22712898.795000002</v>
      </c>
      <c r="AI224" s="279">
        <f t="shared" si="63"/>
        <v>1199.8800000000001</v>
      </c>
      <c r="AJ224" s="279">
        <f t="shared" si="63"/>
        <v>1199.8800000000001</v>
      </c>
      <c r="AK224" s="279">
        <f t="shared" si="63"/>
        <v>1199.8800000000001</v>
      </c>
      <c r="AL224" s="279">
        <f t="shared" si="63"/>
        <v>1199.8800000000001</v>
      </c>
      <c r="AM224" s="279">
        <f t="shared" si="63"/>
        <v>1199.8800000000001</v>
      </c>
      <c r="AN224" s="279">
        <f t="shared" si="63"/>
        <v>1199.8800000000001</v>
      </c>
      <c r="AO224" s="279">
        <f t="shared" si="81"/>
        <v>1199.8800000000001</v>
      </c>
      <c r="AP224" s="279">
        <f t="shared" si="81"/>
        <v>1199.8800000000001</v>
      </c>
      <c r="AQ224" s="279">
        <f t="shared" si="81"/>
        <v>1199.8800000000001</v>
      </c>
      <c r="AR224" s="279">
        <f t="shared" si="74"/>
        <v>1199.8800000000001</v>
      </c>
      <c r="AS224" s="279">
        <f t="shared" si="74"/>
        <v>1199.8800000000001</v>
      </c>
      <c r="AT224" s="279">
        <f t="shared" si="74"/>
        <v>1199.8800000000001</v>
      </c>
      <c r="AU224" s="280">
        <f t="shared" si="79"/>
        <v>14398.560000000005</v>
      </c>
      <c r="AV224" s="280">
        <f t="shared" si="64"/>
        <v>1199.8800000000001</v>
      </c>
      <c r="AW224" s="280">
        <f t="shared" si="64"/>
        <v>1199.8800000000001</v>
      </c>
      <c r="AX224" s="280">
        <f t="shared" si="64"/>
        <v>1199.8800000000001</v>
      </c>
      <c r="AY224" s="280">
        <f t="shared" si="59"/>
        <v>1213.3499999999999</v>
      </c>
      <c r="AZ224" s="280">
        <f t="shared" si="76"/>
        <v>1258.28</v>
      </c>
      <c r="BA224" s="280">
        <f t="shared" si="76"/>
        <v>1258.28</v>
      </c>
      <c r="BB224" s="280">
        <f t="shared" si="76"/>
        <v>1258.28</v>
      </c>
      <c r="BC224" s="280">
        <f t="shared" si="76"/>
        <v>1258.28</v>
      </c>
      <c r="BD224" s="280">
        <f t="shared" si="76"/>
        <v>1258.28</v>
      </c>
      <c r="BE224" s="280">
        <f t="shared" si="76"/>
        <v>1258.28</v>
      </c>
      <c r="BF224" s="280">
        <f t="shared" si="75"/>
        <v>1258.28</v>
      </c>
      <c r="BG224" s="280">
        <f t="shared" si="75"/>
        <v>1258.28</v>
      </c>
      <c r="BH224" s="280">
        <f t="shared" si="75"/>
        <v>1258.28</v>
      </c>
      <c r="BI224" s="280">
        <f t="shared" si="75"/>
        <v>1258.28</v>
      </c>
      <c r="BJ224" s="280">
        <f t="shared" si="75"/>
        <v>1272.47</v>
      </c>
      <c r="BK224" s="280">
        <f t="shared" si="75"/>
        <v>1286.67</v>
      </c>
      <c r="BL224" s="279">
        <f t="shared" si="80"/>
        <v>15141.94</v>
      </c>
    </row>
    <row r="225" spans="1:66" x14ac:dyDescent="0.25">
      <c r="A225" s="268" t="s">
        <v>260</v>
      </c>
      <c r="B225" s="175">
        <v>1.2700000000000001E-2</v>
      </c>
      <c r="C225" s="294">
        <v>6.8999999999999999E-3</v>
      </c>
      <c r="D225" s="272">
        <v>962012.25</v>
      </c>
      <c r="E225" s="272">
        <v>962012.25</v>
      </c>
      <c r="F225" s="272">
        <v>962012.25</v>
      </c>
      <c r="G225" s="272">
        <v>962012.25</v>
      </c>
      <c r="H225" s="272">
        <v>962012.25</v>
      </c>
      <c r="I225" s="272">
        <v>962012.25</v>
      </c>
      <c r="J225" s="272">
        <v>962012.25</v>
      </c>
      <c r="K225" s="272">
        <v>962012.25</v>
      </c>
      <c r="L225" s="272">
        <v>962012.25</v>
      </c>
      <c r="M225" s="272">
        <v>962012.25</v>
      </c>
      <c r="N225" s="272">
        <v>962012.25</v>
      </c>
      <c r="O225" s="272">
        <v>962012.25</v>
      </c>
      <c r="P225" s="272">
        <f t="shared" si="77"/>
        <v>11544147</v>
      </c>
      <c r="Q225" s="272">
        <v>962012.25</v>
      </c>
      <c r="R225" s="272">
        <v>962012.25</v>
      </c>
      <c r="S225" s="272">
        <v>962012.25</v>
      </c>
      <c r="T225" s="272">
        <v>962012.25</v>
      </c>
      <c r="U225" s="272">
        <v>962012.25</v>
      </c>
      <c r="V225" s="272">
        <v>962012.25</v>
      </c>
      <c r="W225" s="272">
        <v>962012.25</v>
      </c>
      <c r="X225" s="272">
        <v>962012.25</v>
      </c>
      <c r="Y225" s="272">
        <v>962012.25</v>
      </c>
      <c r="Z225" s="272">
        <v>962012.25</v>
      </c>
      <c r="AA225" s="272">
        <v>962012.25</v>
      </c>
      <c r="AB225" s="272">
        <v>962012.25</v>
      </c>
      <c r="AC225" s="272">
        <v>962012.25</v>
      </c>
      <c r="AD225" s="272">
        <v>962012.25</v>
      </c>
      <c r="AE225" s="272">
        <v>962012.25</v>
      </c>
      <c r="AF225" s="272">
        <v>962012.25</v>
      </c>
      <c r="AG225" s="170">
        <f t="shared" si="78"/>
        <v>11544147</v>
      </c>
      <c r="AI225" s="279">
        <f t="shared" si="63"/>
        <v>1018.13</v>
      </c>
      <c r="AJ225" s="279">
        <f t="shared" si="63"/>
        <v>1018.13</v>
      </c>
      <c r="AK225" s="279">
        <f t="shared" si="63"/>
        <v>1018.13</v>
      </c>
      <c r="AL225" s="279">
        <f t="shared" si="63"/>
        <v>1018.13</v>
      </c>
      <c r="AM225" s="279">
        <f t="shared" si="63"/>
        <v>1018.13</v>
      </c>
      <c r="AN225" s="279">
        <f t="shared" si="63"/>
        <v>1018.13</v>
      </c>
      <c r="AO225" s="279">
        <f t="shared" si="81"/>
        <v>1018.13</v>
      </c>
      <c r="AP225" s="279">
        <f t="shared" si="81"/>
        <v>1018.13</v>
      </c>
      <c r="AQ225" s="279">
        <f t="shared" si="81"/>
        <v>1018.13</v>
      </c>
      <c r="AR225" s="279">
        <f t="shared" si="74"/>
        <v>1018.13</v>
      </c>
      <c r="AS225" s="279">
        <f t="shared" si="74"/>
        <v>1018.13</v>
      </c>
      <c r="AT225" s="279">
        <f t="shared" si="74"/>
        <v>1018.13</v>
      </c>
      <c r="AU225" s="280">
        <f t="shared" si="79"/>
        <v>12217.559999999998</v>
      </c>
      <c r="AV225" s="280">
        <f t="shared" si="64"/>
        <v>1018.13</v>
      </c>
      <c r="AW225" s="280">
        <f t="shared" si="64"/>
        <v>1018.13</v>
      </c>
      <c r="AX225" s="280">
        <f t="shared" si="64"/>
        <v>1018.13</v>
      </c>
      <c r="AY225" s="280">
        <f t="shared" si="59"/>
        <v>1018.13</v>
      </c>
      <c r="AZ225" s="280">
        <f t="shared" si="76"/>
        <v>553.16</v>
      </c>
      <c r="BA225" s="280">
        <f t="shared" si="76"/>
        <v>553.16</v>
      </c>
      <c r="BB225" s="280">
        <f t="shared" si="76"/>
        <v>553.16</v>
      </c>
      <c r="BC225" s="280">
        <f t="shared" si="76"/>
        <v>553.16</v>
      </c>
      <c r="BD225" s="280">
        <f t="shared" si="76"/>
        <v>553.16</v>
      </c>
      <c r="BE225" s="280">
        <f t="shared" si="76"/>
        <v>553.16</v>
      </c>
      <c r="BF225" s="280">
        <f t="shared" si="75"/>
        <v>553.16</v>
      </c>
      <c r="BG225" s="280">
        <f t="shared" si="75"/>
        <v>553.16</v>
      </c>
      <c r="BH225" s="280">
        <f t="shared" si="75"/>
        <v>553.16</v>
      </c>
      <c r="BI225" s="280">
        <f t="shared" si="75"/>
        <v>553.16</v>
      </c>
      <c r="BJ225" s="280">
        <f t="shared" si="75"/>
        <v>553.16</v>
      </c>
      <c r="BK225" s="280">
        <f t="shared" si="75"/>
        <v>553.16</v>
      </c>
      <c r="BL225" s="279">
        <f t="shared" si="80"/>
        <v>6637.9199999999992</v>
      </c>
    </row>
    <row r="226" spans="1:66" x14ac:dyDescent="0.25">
      <c r="A226" s="268" t="s">
        <v>261</v>
      </c>
      <c r="B226" s="175">
        <v>6.4999999999999997E-3</v>
      </c>
      <c r="C226" s="294">
        <v>5.8999999999999999E-3</v>
      </c>
      <c r="D226" s="272">
        <v>1560448.19</v>
      </c>
      <c r="E226" s="272">
        <v>1567386.38</v>
      </c>
      <c r="F226" s="272">
        <v>1567386.38</v>
      </c>
      <c r="G226" s="272">
        <v>1567386.38</v>
      </c>
      <c r="H226" s="272">
        <v>1567386.38</v>
      </c>
      <c r="I226" s="272">
        <v>1567386.38</v>
      </c>
      <c r="J226" s="272">
        <v>1567386.38</v>
      </c>
      <c r="K226" s="272">
        <v>1567386.38</v>
      </c>
      <c r="L226" s="272">
        <v>1567386.38</v>
      </c>
      <c r="M226" s="272">
        <v>1567386.38</v>
      </c>
      <c r="N226" s="272">
        <v>1567386.38</v>
      </c>
      <c r="O226" s="272">
        <v>1567386.38</v>
      </c>
      <c r="P226" s="272">
        <f t="shared" si="77"/>
        <v>18801698.369999994</v>
      </c>
      <c r="Q226" s="272">
        <v>1567386.38</v>
      </c>
      <c r="R226" s="272">
        <v>1567386.38</v>
      </c>
      <c r="S226" s="272">
        <v>1567386.38</v>
      </c>
      <c r="T226" s="272">
        <v>1567386.38</v>
      </c>
      <c r="U226" s="272">
        <v>1567386.38</v>
      </c>
      <c r="V226" s="272">
        <v>1567386.38</v>
      </c>
      <c r="W226" s="272">
        <v>1567386.38</v>
      </c>
      <c r="X226" s="272">
        <v>1567386.38</v>
      </c>
      <c r="Y226" s="272">
        <v>1567386.38</v>
      </c>
      <c r="Z226" s="272">
        <v>1567386.38</v>
      </c>
      <c r="AA226" s="272">
        <v>1698699.835</v>
      </c>
      <c r="AB226" s="272">
        <v>1830013.29</v>
      </c>
      <c r="AC226" s="272">
        <v>1830013.29</v>
      </c>
      <c r="AD226" s="272">
        <v>1830013.29</v>
      </c>
      <c r="AE226" s="272">
        <v>1830013.29</v>
      </c>
      <c r="AF226" s="272">
        <v>1830013.29</v>
      </c>
      <c r="AG226" s="170">
        <f t="shared" si="78"/>
        <v>20253084.564999994</v>
      </c>
      <c r="AI226" s="279">
        <f t="shared" si="63"/>
        <v>845.24</v>
      </c>
      <c r="AJ226" s="279">
        <f t="shared" si="63"/>
        <v>849</v>
      </c>
      <c r="AK226" s="279">
        <f t="shared" si="63"/>
        <v>849</v>
      </c>
      <c r="AL226" s="279">
        <f t="shared" si="63"/>
        <v>849</v>
      </c>
      <c r="AM226" s="279">
        <f t="shared" si="63"/>
        <v>849</v>
      </c>
      <c r="AN226" s="279">
        <f t="shared" si="63"/>
        <v>849</v>
      </c>
      <c r="AO226" s="279">
        <f t="shared" si="81"/>
        <v>849</v>
      </c>
      <c r="AP226" s="279">
        <f t="shared" si="81"/>
        <v>849</v>
      </c>
      <c r="AQ226" s="279">
        <f t="shared" si="81"/>
        <v>849</v>
      </c>
      <c r="AR226" s="279">
        <f t="shared" si="74"/>
        <v>849</v>
      </c>
      <c r="AS226" s="279">
        <f t="shared" si="74"/>
        <v>849</v>
      </c>
      <c r="AT226" s="279">
        <f t="shared" si="74"/>
        <v>849</v>
      </c>
      <c r="AU226" s="280">
        <f t="shared" si="79"/>
        <v>10184.24</v>
      </c>
      <c r="AV226" s="280">
        <f t="shared" si="64"/>
        <v>849</v>
      </c>
      <c r="AW226" s="280">
        <f t="shared" si="64"/>
        <v>849</v>
      </c>
      <c r="AX226" s="280">
        <f t="shared" si="64"/>
        <v>849</v>
      </c>
      <c r="AY226" s="280">
        <f t="shared" si="59"/>
        <v>849</v>
      </c>
      <c r="AZ226" s="280">
        <f t="shared" si="76"/>
        <v>770.63</v>
      </c>
      <c r="BA226" s="280">
        <f t="shared" si="76"/>
        <v>770.63</v>
      </c>
      <c r="BB226" s="280">
        <f t="shared" si="76"/>
        <v>770.63</v>
      </c>
      <c r="BC226" s="280">
        <f t="shared" si="76"/>
        <v>770.63</v>
      </c>
      <c r="BD226" s="280">
        <f t="shared" si="76"/>
        <v>770.63</v>
      </c>
      <c r="BE226" s="280">
        <f t="shared" si="76"/>
        <v>770.63</v>
      </c>
      <c r="BF226" s="280">
        <f t="shared" si="75"/>
        <v>835.19</v>
      </c>
      <c r="BG226" s="280">
        <f t="shared" si="75"/>
        <v>899.76</v>
      </c>
      <c r="BH226" s="280">
        <f t="shared" si="75"/>
        <v>899.76</v>
      </c>
      <c r="BI226" s="280">
        <f t="shared" si="75"/>
        <v>899.76</v>
      </c>
      <c r="BJ226" s="280">
        <f t="shared" si="75"/>
        <v>899.76</v>
      </c>
      <c r="BK226" s="280">
        <f t="shared" si="75"/>
        <v>899.76</v>
      </c>
      <c r="BL226" s="279">
        <f t="shared" si="80"/>
        <v>9957.77</v>
      </c>
    </row>
    <row r="227" spans="1:66" x14ac:dyDescent="0.25">
      <c r="A227" s="268" t="s">
        <v>262</v>
      </c>
      <c r="B227" s="175">
        <v>1.1999999999999999E-2</v>
      </c>
      <c r="C227" s="294">
        <v>1.46E-2</v>
      </c>
      <c r="D227" s="272">
        <v>3202576.63</v>
      </c>
      <c r="E227" s="272">
        <v>3202576.63</v>
      </c>
      <c r="F227" s="272">
        <v>3202576.63</v>
      </c>
      <c r="G227" s="272">
        <v>3202576.63</v>
      </c>
      <c r="H227" s="272">
        <v>3202576.63</v>
      </c>
      <c r="I227" s="272">
        <v>3211206.39</v>
      </c>
      <c r="J227" s="272">
        <v>3219836.15</v>
      </c>
      <c r="K227" s="272">
        <v>3219836.15</v>
      </c>
      <c r="L227" s="272">
        <v>3219836.15</v>
      </c>
      <c r="M227" s="272">
        <v>3219836.15</v>
      </c>
      <c r="N227" s="272">
        <v>3219836.15</v>
      </c>
      <c r="O227" s="272">
        <v>3219836.15</v>
      </c>
      <c r="P227" s="272">
        <f t="shared" si="77"/>
        <v>38543106.43999999</v>
      </c>
      <c r="Q227" s="272">
        <v>3219836.15</v>
      </c>
      <c r="R227" s="272">
        <v>3219836.15</v>
      </c>
      <c r="S227" s="272">
        <v>3219836.15</v>
      </c>
      <c r="T227" s="272">
        <v>3219836.15</v>
      </c>
      <c r="U227" s="272">
        <v>3219836.15</v>
      </c>
      <c r="V227" s="272">
        <v>3219836.15</v>
      </c>
      <c r="W227" s="272">
        <v>3219836.15</v>
      </c>
      <c r="X227" s="272">
        <v>3219836.15</v>
      </c>
      <c r="Y227" s="272">
        <v>3219836.15</v>
      </c>
      <c r="Z227" s="272">
        <v>3219836.15</v>
      </c>
      <c r="AA227" s="272">
        <v>3219836.15</v>
      </c>
      <c r="AB227" s="272">
        <v>3219836.15</v>
      </c>
      <c r="AC227" s="272">
        <v>3219836.15</v>
      </c>
      <c r="AD227" s="272">
        <v>3219836.15</v>
      </c>
      <c r="AE227" s="272">
        <v>3219836.15</v>
      </c>
      <c r="AF227" s="272">
        <v>3219836.15</v>
      </c>
      <c r="AG227" s="170">
        <f t="shared" si="78"/>
        <v>38638033.79999999</v>
      </c>
      <c r="AI227" s="279">
        <f t="shared" si="63"/>
        <v>3202.58</v>
      </c>
      <c r="AJ227" s="279">
        <f t="shared" si="63"/>
        <v>3202.58</v>
      </c>
      <c r="AK227" s="279">
        <f t="shared" si="63"/>
        <v>3202.58</v>
      </c>
      <c r="AL227" s="279">
        <f t="shared" si="63"/>
        <v>3202.58</v>
      </c>
      <c r="AM227" s="279">
        <f t="shared" si="63"/>
        <v>3202.58</v>
      </c>
      <c r="AN227" s="279">
        <f t="shared" si="63"/>
        <v>3211.21</v>
      </c>
      <c r="AO227" s="279">
        <f t="shared" si="81"/>
        <v>3219.84</v>
      </c>
      <c r="AP227" s="279">
        <f t="shared" si="81"/>
        <v>3219.84</v>
      </c>
      <c r="AQ227" s="279">
        <f t="shared" si="81"/>
        <v>3219.84</v>
      </c>
      <c r="AR227" s="279">
        <f t="shared" si="74"/>
        <v>3219.84</v>
      </c>
      <c r="AS227" s="279">
        <f t="shared" si="74"/>
        <v>3219.84</v>
      </c>
      <c r="AT227" s="279">
        <f t="shared" si="74"/>
        <v>3219.84</v>
      </c>
      <c r="AU227" s="280">
        <f t="shared" si="79"/>
        <v>38543.149999999994</v>
      </c>
      <c r="AV227" s="280">
        <f t="shared" si="64"/>
        <v>3219.84</v>
      </c>
      <c r="AW227" s="280">
        <f t="shared" si="64"/>
        <v>3219.84</v>
      </c>
      <c r="AX227" s="280">
        <f t="shared" si="64"/>
        <v>3219.84</v>
      </c>
      <c r="AY227" s="280">
        <f t="shared" si="59"/>
        <v>3219.84</v>
      </c>
      <c r="AZ227" s="280">
        <f t="shared" si="76"/>
        <v>3917.47</v>
      </c>
      <c r="BA227" s="280">
        <f t="shared" si="76"/>
        <v>3917.47</v>
      </c>
      <c r="BB227" s="280">
        <f t="shared" si="76"/>
        <v>3917.47</v>
      </c>
      <c r="BC227" s="280">
        <f t="shared" si="76"/>
        <v>3917.47</v>
      </c>
      <c r="BD227" s="280">
        <f t="shared" si="76"/>
        <v>3917.47</v>
      </c>
      <c r="BE227" s="280">
        <f t="shared" si="76"/>
        <v>3917.47</v>
      </c>
      <c r="BF227" s="280">
        <f t="shared" si="75"/>
        <v>3917.47</v>
      </c>
      <c r="BG227" s="280">
        <f t="shared" si="75"/>
        <v>3917.47</v>
      </c>
      <c r="BH227" s="280">
        <f t="shared" si="75"/>
        <v>3917.47</v>
      </c>
      <c r="BI227" s="280">
        <f t="shared" si="75"/>
        <v>3917.47</v>
      </c>
      <c r="BJ227" s="280">
        <f t="shared" si="75"/>
        <v>3917.47</v>
      </c>
      <c r="BK227" s="280">
        <f t="shared" si="75"/>
        <v>3917.47</v>
      </c>
      <c r="BL227" s="279">
        <f t="shared" si="80"/>
        <v>47009.640000000007</v>
      </c>
    </row>
    <row r="228" spans="1:66" x14ac:dyDescent="0.25">
      <c r="A228" s="268" t="s">
        <v>263</v>
      </c>
      <c r="B228" s="175">
        <v>1.1999999999999999E-2</v>
      </c>
      <c r="C228" s="294">
        <v>1.46E-2</v>
      </c>
      <c r="D228" s="272">
        <v>824923.38</v>
      </c>
      <c r="E228" s="272">
        <v>824923.38</v>
      </c>
      <c r="F228" s="272">
        <v>824923.38</v>
      </c>
      <c r="G228" s="272">
        <v>824923.38</v>
      </c>
      <c r="H228" s="272">
        <v>824923.38</v>
      </c>
      <c r="I228" s="272">
        <v>824923.38</v>
      </c>
      <c r="J228" s="272">
        <v>824923.38</v>
      </c>
      <c r="K228" s="272">
        <v>824923.38</v>
      </c>
      <c r="L228" s="272">
        <v>824923.38</v>
      </c>
      <c r="M228" s="272">
        <v>824923.38</v>
      </c>
      <c r="N228" s="272">
        <v>824923.38</v>
      </c>
      <c r="O228" s="272">
        <v>824923.38</v>
      </c>
      <c r="P228" s="272">
        <f t="shared" si="77"/>
        <v>9899080.5600000005</v>
      </c>
      <c r="Q228" s="272">
        <v>824923.38</v>
      </c>
      <c r="R228" s="272">
        <v>824923.38</v>
      </c>
      <c r="S228" s="272">
        <v>824923.38</v>
      </c>
      <c r="T228" s="272">
        <v>824923.38</v>
      </c>
      <c r="U228" s="272">
        <v>824923.38</v>
      </c>
      <c r="V228" s="272">
        <v>824923.38</v>
      </c>
      <c r="W228" s="272">
        <v>824923.38</v>
      </c>
      <c r="X228" s="272">
        <v>824923.38</v>
      </c>
      <c r="Y228" s="272">
        <v>824923.38</v>
      </c>
      <c r="Z228" s="272">
        <v>824923.38</v>
      </c>
      <c r="AA228" s="272">
        <v>824923.38</v>
      </c>
      <c r="AB228" s="272">
        <v>824923.38</v>
      </c>
      <c r="AC228" s="272">
        <v>824923.38</v>
      </c>
      <c r="AD228" s="272">
        <v>824923.38</v>
      </c>
      <c r="AE228" s="272">
        <v>824923.38</v>
      </c>
      <c r="AF228" s="272">
        <v>824923.38</v>
      </c>
      <c r="AG228" s="170">
        <f t="shared" si="78"/>
        <v>9899080.5600000005</v>
      </c>
      <c r="AI228" s="279">
        <f t="shared" si="63"/>
        <v>824.92</v>
      </c>
      <c r="AJ228" s="279">
        <f t="shared" si="63"/>
        <v>824.92</v>
      </c>
      <c r="AK228" s="279">
        <f t="shared" si="63"/>
        <v>824.92</v>
      </c>
      <c r="AL228" s="279">
        <f t="shared" si="63"/>
        <v>824.92</v>
      </c>
      <c r="AM228" s="279">
        <f t="shared" si="63"/>
        <v>824.92</v>
      </c>
      <c r="AN228" s="279">
        <f t="shared" si="63"/>
        <v>824.92</v>
      </c>
      <c r="AO228" s="279">
        <f t="shared" si="81"/>
        <v>824.92</v>
      </c>
      <c r="AP228" s="279">
        <f t="shared" si="81"/>
        <v>824.92</v>
      </c>
      <c r="AQ228" s="279">
        <f t="shared" si="81"/>
        <v>824.92</v>
      </c>
      <c r="AR228" s="279">
        <f t="shared" si="74"/>
        <v>824.92</v>
      </c>
      <c r="AS228" s="279">
        <f t="shared" si="74"/>
        <v>824.92</v>
      </c>
      <c r="AT228" s="279">
        <f t="shared" si="74"/>
        <v>824.92</v>
      </c>
      <c r="AU228" s="280">
        <f t="shared" si="79"/>
        <v>9899.0399999999991</v>
      </c>
      <c r="AV228" s="280">
        <f t="shared" si="64"/>
        <v>824.92</v>
      </c>
      <c r="AW228" s="280">
        <f t="shared" si="64"/>
        <v>824.92</v>
      </c>
      <c r="AX228" s="280">
        <f t="shared" si="64"/>
        <v>824.92</v>
      </c>
      <c r="AY228" s="280">
        <f t="shared" si="59"/>
        <v>824.92</v>
      </c>
      <c r="AZ228" s="280">
        <f t="shared" si="76"/>
        <v>1003.66</v>
      </c>
      <c r="BA228" s="280">
        <f t="shared" si="76"/>
        <v>1003.66</v>
      </c>
      <c r="BB228" s="280">
        <f t="shared" si="76"/>
        <v>1003.66</v>
      </c>
      <c r="BC228" s="280">
        <f t="shared" si="76"/>
        <v>1003.66</v>
      </c>
      <c r="BD228" s="280">
        <f t="shared" si="76"/>
        <v>1003.66</v>
      </c>
      <c r="BE228" s="280">
        <f t="shared" si="76"/>
        <v>1003.66</v>
      </c>
      <c r="BF228" s="280">
        <f t="shared" si="75"/>
        <v>1003.66</v>
      </c>
      <c r="BG228" s="280">
        <f t="shared" si="75"/>
        <v>1003.66</v>
      </c>
      <c r="BH228" s="280">
        <f t="shared" si="75"/>
        <v>1003.66</v>
      </c>
      <c r="BI228" s="280">
        <f t="shared" si="75"/>
        <v>1003.66</v>
      </c>
      <c r="BJ228" s="280">
        <f t="shared" si="75"/>
        <v>1003.66</v>
      </c>
      <c r="BK228" s="280">
        <f t="shared" si="75"/>
        <v>1003.66</v>
      </c>
      <c r="BL228" s="279">
        <f t="shared" si="80"/>
        <v>12043.92</v>
      </c>
      <c r="BN228" s="279">
        <f>BL228</f>
        <v>12043.92</v>
      </c>
    </row>
    <row r="229" spans="1:66" x14ac:dyDescent="0.25">
      <c r="A229" s="268" t="s">
        <v>264</v>
      </c>
      <c r="B229" s="175">
        <v>3.0300000000000001E-2</v>
      </c>
      <c r="C229" s="294">
        <v>2.2700000000000001E-2</v>
      </c>
      <c r="D229" s="272">
        <v>9992338.3000000007</v>
      </c>
      <c r="E229" s="272">
        <v>9868482.8200000003</v>
      </c>
      <c r="F229" s="272">
        <v>9751349.7699999996</v>
      </c>
      <c r="G229" s="272">
        <v>9788721.75</v>
      </c>
      <c r="H229" s="272">
        <v>9826093.7300000004</v>
      </c>
      <c r="I229" s="272">
        <v>9931344.8100000005</v>
      </c>
      <c r="J229" s="272">
        <v>10054461.385000002</v>
      </c>
      <c r="K229" s="272">
        <v>10155720.74</v>
      </c>
      <c r="L229" s="272">
        <v>10265606.004999999</v>
      </c>
      <c r="M229" s="272">
        <v>10292097.42</v>
      </c>
      <c r="N229" s="272">
        <v>10292097.42</v>
      </c>
      <c r="O229" s="272">
        <v>10383851.99</v>
      </c>
      <c r="P229" s="272">
        <f t="shared" si="77"/>
        <v>120602166.14</v>
      </c>
      <c r="Q229" s="272">
        <v>10475606.560000001</v>
      </c>
      <c r="R229" s="272">
        <v>10475606.560000001</v>
      </c>
      <c r="S229" s="272">
        <v>10509912.860000001</v>
      </c>
      <c r="T229" s="272">
        <v>11309880.699999999</v>
      </c>
      <c r="U229" s="272">
        <v>12075542.24</v>
      </c>
      <c r="V229" s="272">
        <v>12091170.870000001</v>
      </c>
      <c r="W229" s="272">
        <v>12106799.5</v>
      </c>
      <c r="X229" s="272">
        <v>12155461.425000001</v>
      </c>
      <c r="Y229" s="272">
        <v>12204123.35</v>
      </c>
      <c r="Z229" s="272">
        <v>12204123.35</v>
      </c>
      <c r="AA229" s="272">
        <v>12204123.35</v>
      </c>
      <c r="AB229" s="272">
        <v>12234095.75</v>
      </c>
      <c r="AC229" s="272">
        <v>12264068.15</v>
      </c>
      <c r="AD229" s="272">
        <v>12264068.15</v>
      </c>
      <c r="AE229" s="272">
        <v>12312033.65</v>
      </c>
      <c r="AF229" s="272">
        <v>12354477.755000001</v>
      </c>
      <c r="AG229" s="170">
        <f t="shared" si="78"/>
        <v>146470087.54000002</v>
      </c>
      <c r="AI229" s="279">
        <f t="shared" si="63"/>
        <v>25230.65</v>
      </c>
      <c r="AJ229" s="279">
        <f t="shared" si="63"/>
        <v>24917.919999999998</v>
      </c>
      <c r="AK229" s="279">
        <f t="shared" si="63"/>
        <v>24622.16</v>
      </c>
      <c r="AL229" s="279">
        <f t="shared" si="63"/>
        <v>24716.52</v>
      </c>
      <c r="AM229" s="279">
        <f t="shared" si="63"/>
        <v>24810.89</v>
      </c>
      <c r="AN229" s="279">
        <f t="shared" si="63"/>
        <v>25076.65</v>
      </c>
      <c r="AO229" s="279">
        <f t="shared" si="81"/>
        <v>25387.51</v>
      </c>
      <c r="AP229" s="279">
        <f t="shared" si="81"/>
        <v>25643.19</v>
      </c>
      <c r="AQ229" s="279">
        <f t="shared" si="81"/>
        <v>25920.66</v>
      </c>
      <c r="AR229" s="279">
        <f t="shared" si="74"/>
        <v>25987.55</v>
      </c>
      <c r="AS229" s="279">
        <f t="shared" si="74"/>
        <v>25987.55</v>
      </c>
      <c r="AT229" s="279">
        <f t="shared" si="74"/>
        <v>26219.23</v>
      </c>
      <c r="AU229" s="280">
        <f t="shared" si="79"/>
        <v>304520.48</v>
      </c>
      <c r="AV229" s="280">
        <f t="shared" si="64"/>
        <v>26450.91</v>
      </c>
      <c r="AW229" s="280">
        <f t="shared" si="64"/>
        <v>26450.91</v>
      </c>
      <c r="AX229" s="280">
        <f t="shared" si="64"/>
        <v>26537.53</v>
      </c>
      <c r="AY229" s="280">
        <f t="shared" si="59"/>
        <v>28557.45</v>
      </c>
      <c r="AZ229" s="280">
        <f t="shared" si="76"/>
        <v>22842.9</v>
      </c>
      <c r="BA229" s="280">
        <f t="shared" si="76"/>
        <v>22872.46</v>
      </c>
      <c r="BB229" s="280">
        <f t="shared" si="76"/>
        <v>22902.03</v>
      </c>
      <c r="BC229" s="280">
        <f t="shared" si="76"/>
        <v>22994.080000000002</v>
      </c>
      <c r="BD229" s="280">
        <f t="shared" si="76"/>
        <v>23086.13</v>
      </c>
      <c r="BE229" s="280">
        <f t="shared" si="76"/>
        <v>23086.13</v>
      </c>
      <c r="BF229" s="280">
        <f t="shared" si="75"/>
        <v>23086.13</v>
      </c>
      <c r="BG229" s="280">
        <f t="shared" si="75"/>
        <v>23142.83</v>
      </c>
      <c r="BH229" s="280">
        <f t="shared" si="75"/>
        <v>23199.53</v>
      </c>
      <c r="BI229" s="280">
        <f t="shared" si="75"/>
        <v>23199.53</v>
      </c>
      <c r="BJ229" s="280">
        <f t="shared" si="75"/>
        <v>23290.26</v>
      </c>
      <c r="BK229" s="280">
        <f t="shared" si="75"/>
        <v>23370.55</v>
      </c>
      <c r="BL229" s="279">
        <f t="shared" si="80"/>
        <v>277072.56</v>
      </c>
    </row>
    <row r="230" spans="1:66" x14ac:dyDescent="0.25">
      <c r="A230" s="268" t="s">
        <v>265</v>
      </c>
      <c r="B230" s="175">
        <v>0</v>
      </c>
      <c r="C230" s="175">
        <v>0</v>
      </c>
      <c r="D230" s="272">
        <v>45689.51</v>
      </c>
      <c r="E230" s="272">
        <v>45689.51</v>
      </c>
      <c r="F230" s="272">
        <v>45689.51</v>
      </c>
      <c r="G230" s="272">
        <v>45689.51</v>
      </c>
      <c r="H230" s="272">
        <v>22844.76</v>
      </c>
      <c r="I230" s="272">
        <v>0</v>
      </c>
      <c r="J230" s="272">
        <v>0</v>
      </c>
      <c r="K230" s="272">
        <v>0</v>
      </c>
      <c r="L230" s="272">
        <v>0</v>
      </c>
      <c r="M230" s="272">
        <v>0</v>
      </c>
      <c r="N230" s="272">
        <v>0</v>
      </c>
      <c r="O230" s="272">
        <v>0</v>
      </c>
      <c r="P230" s="272">
        <f t="shared" si="77"/>
        <v>205602.80000000002</v>
      </c>
      <c r="Q230" s="272">
        <v>0</v>
      </c>
      <c r="R230" s="272">
        <v>0</v>
      </c>
      <c r="S230" s="272">
        <v>0</v>
      </c>
      <c r="T230" s="272">
        <v>0</v>
      </c>
      <c r="U230" s="272">
        <v>0</v>
      </c>
      <c r="V230" s="272">
        <v>0</v>
      </c>
      <c r="W230" s="272">
        <v>0</v>
      </c>
      <c r="X230" s="272">
        <v>0</v>
      </c>
      <c r="Y230" s="272">
        <v>0</v>
      </c>
      <c r="Z230" s="272">
        <v>0</v>
      </c>
      <c r="AA230" s="272">
        <v>0</v>
      </c>
      <c r="AB230" s="272">
        <v>-22844.755000000001</v>
      </c>
      <c r="AC230" s="272">
        <v>-45689.51</v>
      </c>
      <c r="AD230" s="272">
        <v>-45689.51</v>
      </c>
      <c r="AE230" s="272">
        <v>-45689.51</v>
      </c>
      <c r="AF230" s="272">
        <v>-45689.51</v>
      </c>
      <c r="AG230" s="170">
        <f t="shared" si="78"/>
        <v>-205602.79500000001</v>
      </c>
      <c r="AI230" s="279">
        <f t="shared" si="63"/>
        <v>0</v>
      </c>
      <c r="AJ230" s="279">
        <f t="shared" si="63"/>
        <v>0</v>
      </c>
      <c r="AK230" s="279">
        <f t="shared" si="63"/>
        <v>0</v>
      </c>
      <c r="AL230" s="279">
        <f t="shared" si="63"/>
        <v>0</v>
      </c>
      <c r="AM230" s="279">
        <f t="shared" si="63"/>
        <v>0</v>
      </c>
      <c r="AN230" s="279">
        <f t="shared" si="63"/>
        <v>0</v>
      </c>
      <c r="AO230" s="279">
        <f t="shared" si="81"/>
        <v>0</v>
      </c>
      <c r="AP230" s="279">
        <f t="shared" si="81"/>
        <v>0</v>
      </c>
      <c r="AQ230" s="279">
        <f t="shared" si="81"/>
        <v>0</v>
      </c>
      <c r="AR230" s="279">
        <f t="shared" si="74"/>
        <v>0</v>
      </c>
      <c r="AS230" s="279">
        <f t="shared" si="74"/>
        <v>0</v>
      </c>
      <c r="AT230" s="279">
        <f t="shared" si="74"/>
        <v>0</v>
      </c>
      <c r="AU230" s="280">
        <f t="shared" si="79"/>
        <v>0</v>
      </c>
      <c r="AV230" s="280">
        <f t="shared" si="64"/>
        <v>0</v>
      </c>
      <c r="AW230" s="280">
        <f t="shared" si="64"/>
        <v>0</v>
      </c>
      <c r="AX230" s="280">
        <f t="shared" si="64"/>
        <v>0</v>
      </c>
      <c r="AY230" s="280">
        <f t="shared" si="59"/>
        <v>0</v>
      </c>
      <c r="AZ230" s="280">
        <f t="shared" si="76"/>
        <v>0</v>
      </c>
      <c r="BA230" s="280">
        <f t="shared" si="76"/>
        <v>0</v>
      </c>
      <c r="BB230" s="280">
        <f t="shared" si="76"/>
        <v>0</v>
      </c>
      <c r="BC230" s="280">
        <f t="shared" si="76"/>
        <v>0</v>
      </c>
      <c r="BD230" s="280">
        <f t="shared" si="76"/>
        <v>0</v>
      </c>
      <c r="BE230" s="280">
        <f t="shared" si="76"/>
        <v>0</v>
      </c>
      <c r="BF230" s="280">
        <f t="shared" si="75"/>
        <v>0</v>
      </c>
      <c r="BG230" s="280">
        <f t="shared" si="75"/>
        <v>0</v>
      </c>
      <c r="BH230" s="280">
        <f t="shared" si="75"/>
        <v>0</v>
      </c>
      <c r="BI230" s="280">
        <f t="shared" si="75"/>
        <v>0</v>
      </c>
      <c r="BJ230" s="280">
        <f t="shared" si="75"/>
        <v>0</v>
      </c>
      <c r="BK230" s="280">
        <f t="shared" si="75"/>
        <v>0</v>
      </c>
      <c r="BL230" s="279">
        <f t="shared" si="80"/>
        <v>0</v>
      </c>
    </row>
    <row r="231" spans="1:66" x14ac:dyDescent="0.25">
      <c r="A231" s="268" t="s">
        <v>654</v>
      </c>
      <c r="B231" s="175">
        <v>0</v>
      </c>
      <c r="C231" s="175">
        <v>0</v>
      </c>
      <c r="D231" s="272">
        <v>22250.26</v>
      </c>
      <c r="E231" s="272">
        <v>22250.26</v>
      </c>
      <c r="F231" s="272">
        <v>22250.26</v>
      </c>
      <c r="G231" s="272">
        <v>22250.26</v>
      </c>
      <c r="H231" s="272">
        <v>11125.13</v>
      </c>
      <c r="I231" s="272">
        <v>0</v>
      </c>
      <c r="J231" s="272">
        <v>0</v>
      </c>
      <c r="K231" s="272">
        <v>0</v>
      </c>
      <c r="L231" s="272">
        <v>0</v>
      </c>
      <c r="M231" s="272">
        <v>0</v>
      </c>
      <c r="N231" s="272">
        <v>0</v>
      </c>
      <c r="O231" s="272">
        <v>0</v>
      </c>
      <c r="P231" s="272">
        <f t="shared" si="77"/>
        <v>100126.17</v>
      </c>
      <c r="Q231" s="272">
        <v>0</v>
      </c>
      <c r="R231" s="272">
        <v>0</v>
      </c>
      <c r="S231" s="272">
        <v>0</v>
      </c>
      <c r="T231" s="272">
        <v>0</v>
      </c>
      <c r="U231" s="272">
        <v>0</v>
      </c>
      <c r="V231" s="272">
        <v>0</v>
      </c>
      <c r="W231" s="272">
        <v>0</v>
      </c>
      <c r="X231" s="272">
        <v>0</v>
      </c>
      <c r="Y231" s="272">
        <v>0</v>
      </c>
      <c r="Z231" s="272">
        <v>0</v>
      </c>
      <c r="AA231" s="272">
        <v>0</v>
      </c>
      <c r="AB231" s="272">
        <v>-11125.13</v>
      </c>
      <c r="AC231" s="272">
        <v>-22250.26</v>
      </c>
      <c r="AD231" s="272">
        <v>-22250.26</v>
      </c>
      <c r="AE231" s="272">
        <v>-22250.26</v>
      </c>
      <c r="AF231" s="272">
        <v>-22250.26</v>
      </c>
      <c r="AG231" s="170">
        <f t="shared" si="78"/>
        <v>-100126.16999999998</v>
      </c>
      <c r="AI231" s="279">
        <f t="shared" si="63"/>
        <v>0</v>
      </c>
      <c r="AJ231" s="279">
        <f t="shared" si="63"/>
        <v>0</v>
      </c>
      <c r="AK231" s="279">
        <f t="shared" si="63"/>
        <v>0</v>
      </c>
      <c r="AL231" s="279">
        <f t="shared" si="63"/>
        <v>0</v>
      </c>
      <c r="AM231" s="279">
        <f t="shared" si="63"/>
        <v>0</v>
      </c>
      <c r="AN231" s="279">
        <f t="shared" si="63"/>
        <v>0</v>
      </c>
      <c r="AO231" s="279">
        <f t="shared" si="81"/>
        <v>0</v>
      </c>
      <c r="AP231" s="279">
        <f t="shared" si="81"/>
        <v>0</v>
      </c>
      <c r="AQ231" s="279">
        <f t="shared" si="81"/>
        <v>0</v>
      </c>
      <c r="AR231" s="279">
        <f t="shared" si="74"/>
        <v>0</v>
      </c>
      <c r="AS231" s="279">
        <f t="shared" si="74"/>
        <v>0</v>
      </c>
      <c r="AT231" s="279">
        <f t="shared" si="74"/>
        <v>0</v>
      </c>
      <c r="AU231" s="280">
        <f t="shared" si="79"/>
        <v>0</v>
      </c>
      <c r="AV231" s="280">
        <f t="shared" si="64"/>
        <v>0</v>
      </c>
      <c r="AW231" s="280">
        <f t="shared" si="64"/>
        <v>0</v>
      </c>
      <c r="AX231" s="280">
        <f t="shared" si="64"/>
        <v>0</v>
      </c>
      <c r="AY231" s="280">
        <f t="shared" si="59"/>
        <v>0</v>
      </c>
      <c r="AZ231" s="280">
        <f t="shared" si="76"/>
        <v>0</v>
      </c>
      <c r="BA231" s="280">
        <f t="shared" si="76"/>
        <v>0</v>
      </c>
      <c r="BB231" s="280">
        <f t="shared" si="76"/>
        <v>0</v>
      </c>
      <c r="BC231" s="280">
        <f t="shared" si="76"/>
        <v>0</v>
      </c>
      <c r="BD231" s="280">
        <f t="shared" si="76"/>
        <v>0</v>
      </c>
      <c r="BE231" s="280">
        <f t="shared" si="76"/>
        <v>0</v>
      </c>
      <c r="BF231" s="280">
        <f t="shared" si="75"/>
        <v>0</v>
      </c>
      <c r="BG231" s="280">
        <f t="shared" si="75"/>
        <v>0</v>
      </c>
      <c r="BH231" s="280">
        <f t="shared" si="75"/>
        <v>0</v>
      </c>
      <c r="BI231" s="280">
        <f t="shared" si="75"/>
        <v>0</v>
      </c>
      <c r="BJ231" s="280">
        <f t="shared" si="75"/>
        <v>0</v>
      </c>
      <c r="BK231" s="280">
        <f t="shared" si="75"/>
        <v>0</v>
      </c>
      <c r="BL231" s="279">
        <f t="shared" si="80"/>
        <v>0</v>
      </c>
    </row>
    <row r="232" spans="1:66" x14ac:dyDescent="0.25">
      <c r="A232" s="268" t="s">
        <v>266</v>
      </c>
      <c r="B232" s="175">
        <v>0</v>
      </c>
      <c r="C232" s="175">
        <v>0</v>
      </c>
      <c r="D232" s="272">
        <v>371296.87</v>
      </c>
      <c r="E232" s="272">
        <v>371296.87</v>
      </c>
      <c r="F232" s="272">
        <v>371296.87</v>
      </c>
      <c r="G232" s="272">
        <v>371296.87</v>
      </c>
      <c r="H232" s="272">
        <v>185648.44</v>
      </c>
      <c r="I232" s="272">
        <v>0</v>
      </c>
      <c r="J232" s="272">
        <v>0</v>
      </c>
      <c r="K232" s="272">
        <v>0</v>
      </c>
      <c r="L232" s="272">
        <v>0</v>
      </c>
      <c r="M232" s="272">
        <v>0</v>
      </c>
      <c r="N232" s="272">
        <v>0</v>
      </c>
      <c r="O232" s="272">
        <v>0</v>
      </c>
      <c r="P232" s="272">
        <f t="shared" si="77"/>
        <v>1670835.92</v>
      </c>
      <c r="Q232" s="272">
        <v>0</v>
      </c>
      <c r="R232" s="272">
        <v>0</v>
      </c>
      <c r="S232" s="272">
        <v>0</v>
      </c>
      <c r="T232" s="272">
        <v>0</v>
      </c>
      <c r="U232" s="272">
        <v>0</v>
      </c>
      <c r="V232" s="272">
        <v>0</v>
      </c>
      <c r="W232" s="272">
        <v>0</v>
      </c>
      <c r="X232" s="272">
        <v>0</v>
      </c>
      <c r="Y232" s="272">
        <v>0</v>
      </c>
      <c r="Z232" s="272">
        <v>0</v>
      </c>
      <c r="AA232" s="272">
        <v>0</v>
      </c>
      <c r="AB232" s="272">
        <v>-185648.435</v>
      </c>
      <c r="AC232" s="272">
        <v>-371296.87</v>
      </c>
      <c r="AD232" s="272">
        <v>-371296.87</v>
      </c>
      <c r="AE232" s="272">
        <v>-371296.87</v>
      </c>
      <c r="AF232" s="272">
        <v>-371296.87</v>
      </c>
      <c r="AG232" s="170">
        <f t="shared" si="78"/>
        <v>-1670835.915</v>
      </c>
      <c r="AI232" s="279">
        <f t="shared" si="63"/>
        <v>0</v>
      </c>
      <c r="AJ232" s="279">
        <f t="shared" si="63"/>
        <v>0</v>
      </c>
      <c r="AK232" s="279">
        <f t="shared" si="63"/>
        <v>0</v>
      </c>
      <c r="AL232" s="279">
        <f t="shared" si="63"/>
        <v>0</v>
      </c>
      <c r="AM232" s="279">
        <f t="shared" si="63"/>
        <v>0</v>
      </c>
      <c r="AN232" s="279">
        <f t="shared" si="63"/>
        <v>0</v>
      </c>
      <c r="AO232" s="279">
        <f t="shared" si="81"/>
        <v>0</v>
      </c>
      <c r="AP232" s="279">
        <f t="shared" si="81"/>
        <v>0</v>
      </c>
      <c r="AQ232" s="279">
        <f t="shared" si="81"/>
        <v>0</v>
      </c>
      <c r="AR232" s="279">
        <f t="shared" si="74"/>
        <v>0</v>
      </c>
      <c r="AS232" s="279">
        <f t="shared" si="74"/>
        <v>0</v>
      </c>
      <c r="AT232" s="279">
        <f t="shared" si="74"/>
        <v>0</v>
      </c>
      <c r="AU232" s="280">
        <f t="shared" si="79"/>
        <v>0</v>
      </c>
      <c r="AV232" s="280">
        <f t="shared" si="64"/>
        <v>0</v>
      </c>
      <c r="AW232" s="280">
        <f t="shared" si="64"/>
        <v>0</v>
      </c>
      <c r="AX232" s="280">
        <f t="shared" si="64"/>
        <v>0</v>
      </c>
      <c r="AY232" s="280">
        <f t="shared" si="59"/>
        <v>0</v>
      </c>
      <c r="AZ232" s="280">
        <f t="shared" si="76"/>
        <v>0</v>
      </c>
      <c r="BA232" s="280">
        <f t="shared" si="76"/>
        <v>0</v>
      </c>
      <c r="BB232" s="280">
        <f t="shared" si="76"/>
        <v>0</v>
      </c>
      <c r="BC232" s="280">
        <f t="shared" si="76"/>
        <v>0</v>
      </c>
      <c r="BD232" s="280">
        <f t="shared" si="76"/>
        <v>0</v>
      </c>
      <c r="BE232" s="280">
        <f t="shared" si="76"/>
        <v>0</v>
      </c>
      <c r="BF232" s="280">
        <f t="shared" si="75"/>
        <v>0</v>
      </c>
      <c r="BG232" s="280">
        <f t="shared" si="75"/>
        <v>0</v>
      </c>
      <c r="BH232" s="280">
        <f t="shared" si="75"/>
        <v>0</v>
      </c>
      <c r="BI232" s="280">
        <f t="shared" si="75"/>
        <v>0</v>
      </c>
      <c r="BJ232" s="280">
        <f t="shared" si="75"/>
        <v>0</v>
      </c>
      <c r="BK232" s="280">
        <f t="shared" si="75"/>
        <v>0</v>
      </c>
      <c r="BL232" s="279">
        <f t="shared" si="80"/>
        <v>0</v>
      </c>
    </row>
    <row r="233" spans="1:66" x14ac:dyDescent="0.25">
      <c r="A233" s="268" t="s">
        <v>655</v>
      </c>
      <c r="B233" s="175">
        <v>0</v>
      </c>
      <c r="C233" s="175">
        <v>0</v>
      </c>
      <c r="D233" s="272">
        <v>0</v>
      </c>
      <c r="E233" s="272">
        <v>0</v>
      </c>
      <c r="F233" s="272">
        <v>0</v>
      </c>
      <c r="G233" s="272">
        <v>0</v>
      </c>
      <c r="H233" s="272">
        <v>0</v>
      </c>
      <c r="I233" s="272">
        <v>0</v>
      </c>
      <c r="J233" s="272">
        <v>0</v>
      </c>
      <c r="K233" s="272">
        <v>0</v>
      </c>
      <c r="L233" s="272">
        <v>0</v>
      </c>
      <c r="M233" s="272">
        <v>0</v>
      </c>
      <c r="N233" s="272">
        <v>0</v>
      </c>
      <c r="O233" s="272">
        <v>0</v>
      </c>
      <c r="P233" s="272">
        <f t="shared" si="77"/>
        <v>0</v>
      </c>
      <c r="Q233" s="272">
        <v>0</v>
      </c>
      <c r="R233" s="272">
        <v>0</v>
      </c>
      <c r="S233" s="272">
        <v>0</v>
      </c>
      <c r="T233" s="272">
        <v>0</v>
      </c>
      <c r="U233" s="272">
        <v>0</v>
      </c>
      <c r="V233" s="272">
        <v>0</v>
      </c>
      <c r="W233" s="272">
        <v>0</v>
      </c>
      <c r="X233" s="272">
        <v>0</v>
      </c>
      <c r="Y233" s="272">
        <v>0</v>
      </c>
      <c r="Z233" s="272">
        <v>0</v>
      </c>
      <c r="AA233" s="272">
        <v>0</v>
      </c>
      <c r="AB233" s="272">
        <v>0</v>
      </c>
      <c r="AC233" s="272">
        <v>0</v>
      </c>
      <c r="AD233" s="272">
        <v>0</v>
      </c>
      <c r="AE233" s="272">
        <v>0</v>
      </c>
      <c r="AF233" s="272">
        <v>0</v>
      </c>
      <c r="AG233" s="170">
        <f t="shared" si="78"/>
        <v>0</v>
      </c>
      <c r="AI233" s="279">
        <f t="shared" si="63"/>
        <v>0</v>
      </c>
      <c r="AJ233" s="279">
        <f t="shared" si="63"/>
        <v>0</v>
      </c>
      <c r="AK233" s="279">
        <f t="shared" si="63"/>
        <v>0</v>
      </c>
      <c r="AL233" s="279">
        <f t="shared" si="63"/>
        <v>0</v>
      </c>
      <c r="AM233" s="279">
        <f t="shared" si="63"/>
        <v>0</v>
      </c>
      <c r="AN233" s="279">
        <f t="shared" si="63"/>
        <v>0</v>
      </c>
      <c r="AO233" s="279">
        <f t="shared" si="81"/>
        <v>0</v>
      </c>
      <c r="AP233" s="279">
        <f t="shared" si="81"/>
        <v>0</v>
      </c>
      <c r="AQ233" s="279">
        <f t="shared" si="81"/>
        <v>0</v>
      </c>
      <c r="AR233" s="279">
        <f t="shared" si="74"/>
        <v>0</v>
      </c>
      <c r="AS233" s="279">
        <f t="shared" si="74"/>
        <v>0</v>
      </c>
      <c r="AT233" s="279">
        <f t="shared" si="74"/>
        <v>0</v>
      </c>
      <c r="AU233" s="280">
        <f t="shared" si="79"/>
        <v>0</v>
      </c>
      <c r="AV233" s="280">
        <f t="shared" si="64"/>
        <v>0</v>
      </c>
      <c r="AW233" s="280">
        <f t="shared" si="64"/>
        <v>0</v>
      </c>
      <c r="AX233" s="280">
        <f t="shared" si="64"/>
        <v>0</v>
      </c>
      <c r="AY233" s="280">
        <f t="shared" si="59"/>
        <v>0</v>
      </c>
      <c r="AZ233" s="280">
        <f t="shared" si="76"/>
        <v>0</v>
      </c>
      <c r="BA233" s="280">
        <f t="shared" si="76"/>
        <v>0</v>
      </c>
      <c r="BB233" s="280">
        <f t="shared" si="76"/>
        <v>0</v>
      </c>
      <c r="BC233" s="280">
        <f t="shared" si="76"/>
        <v>0</v>
      </c>
      <c r="BD233" s="280">
        <f t="shared" si="76"/>
        <v>0</v>
      </c>
      <c r="BE233" s="280">
        <f t="shared" si="76"/>
        <v>0</v>
      </c>
      <c r="BF233" s="280">
        <f t="shared" si="75"/>
        <v>0</v>
      </c>
      <c r="BG233" s="280">
        <f t="shared" si="75"/>
        <v>0</v>
      </c>
      <c r="BH233" s="280">
        <f t="shared" si="75"/>
        <v>0</v>
      </c>
      <c r="BI233" s="280">
        <f t="shared" si="75"/>
        <v>0</v>
      </c>
      <c r="BJ233" s="280">
        <f t="shared" si="75"/>
        <v>0</v>
      </c>
      <c r="BK233" s="280">
        <f t="shared" si="75"/>
        <v>0</v>
      </c>
      <c r="BL233" s="279">
        <f t="shared" si="80"/>
        <v>0</v>
      </c>
    </row>
    <row r="234" spans="1:66" x14ac:dyDescent="0.25">
      <c r="A234" s="268" t="s">
        <v>656</v>
      </c>
      <c r="B234" s="175">
        <v>0</v>
      </c>
      <c r="C234" s="175">
        <v>0</v>
      </c>
      <c r="D234" s="272">
        <v>0</v>
      </c>
      <c r="E234" s="272">
        <v>0</v>
      </c>
      <c r="F234" s="272">
        <v>0</v>
      </c>
      <c r="G234" s="272">
        <v>0</v>
      </c>
      <c r="H234" s="272">
        <v>0</v>
      </c>
      <c r="I234" s="272">
        <v>0</v>
      </c>
      <c r="J234" s="272">
        <v>0</v>
      </c>
      <c r="K234" s="272">
        <v>0</v>
      </c>
      <c r="L234" s="272">
        <v>0</v>
      </c>
      <c r="M234" s="272">
        <v>0</v>
      </c>
      <c r="N234" s="272">
        <v>0</v>
      </c>
      <c r="O234" s="272">
        <v>0</v>
      </c>
      <c r="P234" s="272">
        <f t="shared" si="77"/>
        <v>0</v>
      </c>
      <c r="Q234" s="272">
        <v>0</v>
      </c>
      <c r="R234" s="272">
        <v>0</v>
      </c>
      <c r="S234" s="272">
        <v>0</v>
      </c>
      <c r="T234" s="272">
        <v>0</v>
      </c>
      <c r="U234" s="272">
        <v>0</v>
      </c>
      <c r="V234" s="272">
        <v>0</v>
      </c>
      <c r="W234" s="272">
        <v>0</v>
      </c>
      <c r="X234" s="272">
        <v>0</v>
      </c>
      <c r="Y234" s="272">
        <v>0</v>
      </c>
      <c r="Z234" s="272">
        <v>0</v>
      </c>
      <c r="AA234" s="272">
        <v>0</v>
      </c>
      <c r="AB234" s="272">
        <v>0</v>
      </c>
      <c r="AC234" s="272">
        <v>0</v>
      </c>
      <c r="AD234" s="272">
        <v>0</v>
      </c>
      <c r="AE234" s="272">
        <v>0</v>
      </c>
      <c r="AF234" s="272">
        <v>0</v>
      </c>
      <c r="AG234" s="170">
        <f t="shared" si="78"/>
        <v>0</v>
      </c>
      <c r="AI234" s="279">
        <f t="shared" si="63"/>
        <v>0</v>
      </c>
      <c r="AJ234" s="279">
        <f t="shared" si="63"/>
        <v>0</v>
      </c>
      <c r="AK234" s="279">
        <f t="shared" si="63"/>
        <v>0</v>
      </c>
      <c r="AL234" s="279">
        <f t="shared" si="63"/>
        <v>0</v>
      </c>
      <c r="AM234" s="279">
        <f t="shared" si="63"/>
        <v>0</v>
      </c>
      <c r="AN234" s="279">
        <f t="shared" si="63"/>
        <v>0</v>
      </c>
      <c r="AO234" s="279">
        <f t="shared" si="81"/>
        <v>0</v>
      </c>
      <c r="AP234" s="279">
        <f t="shared" si="81"/>
        <v>0</v>
      </c>
      <c r="AQ234" s="279">
        <f t="shared" si="81"/>
        <v>0</v>
      </c>
      <c r="AR234" s="279">
        <f t="shared" si="74"/>
        <v>0</v>
      </c>
      <c r="AS234" s="279">
        <f t="shared" si="74"/>
        <v>0</v>
      </c>
      <c r="AT234" s="279">
        <f t="shared" si="74"/>
        <v>0</v>
      </c>
      <c r="AU234" s="280">
        <f t="shared" si="79"/>
        <v>0</v>
      </c>
      <c r="AV234" s="280">
        <f t="shared" si="64"/>
        <v>0</v>
      </c>
      <c r="AW234" s="280">
        <f t="shared" si="64"/>
        <v>0</v>
      </c>
      <c r="AX234" s="280">
        <f t="shared" si="64"/>
        <v>0</v>
      </c>
      <c r="AY234" s="280">
        <f t="shared" si="59"/>
        <v>0</v>
      </c>
      <c r="AZ234" s="280">
        <f t="shared" si="76"/>
        <v>0</v>
      </c>
      <c r="BA234" s="280">
        <f t="shared" si="76"/>
        <v>0</v>
      </c>
      <c r="BB234" s="280">
        <f t="shared" si="76"/>
        <v>0</v>
      </c>
      <c r="BC234" s="280">
        <f t="shared" si="76"/>
        <v>0</v>
      </c>
      <c r="BD234" s="280">
        <f t="shared" si="76"/>
        <v>0</v>
      </c>
      <c r="BE234" s="280">
        <f t="shared" si="76"/>
        <v>0</v>
      </c>
      <c r="BF234" s="280">
        <f t="shared" si="75"/>
        <v>0</v>
      </c>
      <c r="BG234" s="280">
        <f t="shared" si="75"/>
        <v>0</v>
      </c>
      <c r="BH234" s="280">
        <f t="shared" si="75"/>
        <v>0</v>
      </c>
      <c r="BI234" s="280">
        <f t="shared" ref="BI234:BK297" si="82">ROUND(AD234*$C234/12,2)</f>
        <v>0</v>
      </c>
      <c r="BJ234" s="280">
        <f t="shared" si="82"/>
        <v>0</v>
      </c>
      <c r="BK234" s="280">
        <f t="shared" si="82"/>
        <v>0</v>
      </c>
      <c r="BL234" s="279">
        <f t="shared" si="80"/>
        <v>0</v>
      </c>
    </row>
    <row r="235" spans="1:66" x14ac:dyDescent="0.25">
      <c r="A235" s="268" t="s">
        <v>267</v>
      </c>
      <c r="B235" s="175">
        <v>3.0399999999999996E-2</v>
      </c>
      <c r="C235" s="175">
        <v>3.4599999999999999E-2</v>
      </c>
      <c r="D235" s="272">
        <v>3688912.98</v>
      </c>
      <c r="E235" s="272">
        <v>3688912.98</v>
      </c>
      <c r="F235" s="272">
        <v>3688912.98</v>
      </c>
      <c r="G235" s="272">
        <v>3688912.98</v>
      </c>
      <c r="H235" s="272">
        <v>3702599.15</v>
      </c>
      <c r="I235" s="272">
        <v>3723719.27</v>
      </c>
      <c r="J235" s="272">
        <v>3889492.1549999998</v>
      </c>
      <c r="K235" s="272">
        <v>4074606.08</v>
      </c>
      <c r="L235" s="272">
        <v>4101381.08</v>
      </c>
      <c r="M235" s="272">
        <v>4101381.08</v>
      </c>
      <c r="N235" s="272">
        <v>4101381.08</v>
      </c>
      <c r="O235" s="272">
        <v>4101381.08</v>
      </c>
      <c r="P235" s="272">
        <f t="shared" si="77"/>
        <v>46551592.894999996</v>
      </c>
      <c r="Q235" s="272">
        <v>4101381.08</v>
      </c>
      <c r="R235" s="272">
        <v>4101381.08</v>
      </c>
      <c r="S235" s="272">
        <v>4101381.08</v>
      </c>
      <c r="T235" s="272">
        <v>4204738.8150000004</v>
      </c>
      <c r="U235" s="272">
        <v>4342785.2749999994</v>
      </c>
      <c r="V235" s="272">
        <v>4395354.7850000001</v>
      </c>
      <c r="W235" s="272">
        <v>4413235.57</v>
      </c>
      <c r="X235" s="272">
        <v>4504842.665</v>
      </c>
      <c r="Y235" s="272">
        <v>4596449.7600000007</v>
      </c>
      <c r="Z235" s="272">
        <v>4803240.99</v>
      </c>
      <c r="AA235" s="272">
        <v>5010032.2200000007</v>
      </c>
      <c r="AB235" s="272">
        <v>5041532.2200000007</v>
      </c>
      <c r="AC235" s="272">
        <v>5073032.2200000007</v>
      </c>
      <c r="AD235" s="272">
        <v>5073032.2200000007</v>
      </c>
      <c r="AE235" s="272">
        <v>5113072.4050000003</v>
      </c>
      <c r="AF235" s="272">
        <v>5175591.290000001</v>
      </c>
      <c r="AG235" s="170">
        <f t="shared" si="78"/>
        <v>57542201.619999997</v>
      </c>
      <c r="AI235" s="279">
        <f t="shared" si="63"/>
        <v>9345.25</v>
      </c>
      <c r="AJ235" s="279">
        <f t="shared" si="63"/>
        <v>9345.25</v>
      </c>
      <c r="AK235" s="279">
        <f t="shared" si="63"/>
        <v>9345.25</v>
      </c>
      <c r="AL235" s="279">
        <f t="shared" si="63"/>
        <v>9345.25</v>
      </c>
      <c r="AM235" s="279">
        <f t="shared" si="63"/>
        <v>9379.92</v>
      </c>
      <c r="AN235" s="279">
        <f t="shared" si="63"/>
        <v>9433.42</v>
      </c>
      <c r="AO235" s="279">
        <f t="shared" si="81"/>
        <v>9853.3799999999992</v>
      </c>
      <c r="AP235" s="279">
        <f t="shared" si="81"/>
        <v>10322.34</v>
      </c>
      <c r="AQ235" s="279">
        <f t="shared" si="81"/>
        <v>10390.17</v>
      </c>
      <c r="AR235" s="279">
        <f t="shared" si="74"/>
        <v>10390.17</v>
      </c>
      <c r="AS235" s="279">
        <f t="shared" si="74"/>
        <v>10390.17</v>
      </c>
      <c r="AT235" s="279">
        <f t="shared" si="74"/>
        <v>10390.17</v>
      </c>
      <c r="AU235" s="280">
        <f t="shared" si="79"/>
        <v>117930.73999999999</v>
      </c>
      <c r="AV235" s="280">
        <f t="shared" si="64"/>
        <v>10390.17</v>
      </c>
      <c r="AW235" s="280">
        <f t="shared" si="64"/>
        <v>10390.17</v>
      </c>
      <c r="AX235" s="280">
        <f t="shared" si="64"/>
        <v>10390.17</v>
      </c>
      <c r="AY235" s="280">
        <f t="shared" si="59"/>
        <v>10652</v>
      </c>
      <c r="AZ235" s="280">
        <f t="shared" si="76"/>
        <v>12521.7</v>
      </c>
      <c r="BA235" s="280">
        <f t="shared" si="76"/>
        <v>12673.27</v>
      </c>
      <c r="BB235" s="280">
        <f t="shared" si="76"/>
        <v>12724.83</v>
      </c>
      <c r="BC235" s="280">
        <f t="shared" ref="BC235:BH277" si="83">ROUND(X235*$C235/12,2)</f>
        <v>12988.96</v>
      </c>
      <c r="BD235" s="280">
        <f t="shared" si="83"/>
        <v>13253.1</v>
      </c>
      <c r="BE235" s="280">
        <f t="shared" si="83"/>
        <v>13849.34</v>
      </c>
      <c r="BF235" s="280">
        <f t="shared" si="83"/>
        <v>14445.59</v>
      </c>
      <c r="BG235" s="280">
        <f t="shared" si="83"/>
        <v>14536.42</v>
      </c>
      <c r="BH235" s="280">
        <f t="shared" si="83"/>
        <v>14627.24</v>
      </c>
      <c r="BI235" s="280">
        <f t="shared" si="82"/>
        <v>14627.24</v>
      </c>
      <c r="BJ235" s="280">
        <f t="shared" si="82"/>
        <v>14742.69</v>
      </c>
      <c r="BK235" s="280">
        <f t="shared" si="82"/>
        <v>14922.95</v>
      </c>
      <c r="BL235" s="279">
        <f t="shared" si="80"/>
        <v>165913.33000000002</v>
      </c>
    </row>
    <row r="236" spans="1:66" x14ac:dyDescent="0.25">
      <c r="A236" s="268" t="s">
        <v>268</v>
      </c>
      <c r="B236" s="175">
        <v>2.5100000000000001E-2</v>
      </c>
      <c r="C236" s="294">
        <v>1.84E-2</v>
      </c>
      <c r="D236" s="272">
        <v>7155254.1399999997</v>
      </c>
      <c r="E236" s="272">
        <v>7354918.4299999997</v>
      </c>
      <c r="F236" s="272">
        <v>7402975.4100000001</v>
      </c>
      <c r="G236" s="272">
        <v>7400566.0700000003</v>
      </c>
      <c r="H236" s="272">
        <v>7393643.9900000002</v>
      </c>
      <c r="I236" s="272">
        <v>7391321.4299999997</v>
      </c>
      <c r="J236" s="272">
        <v>7392567.5499999998</v>
      </c>
      <c r="K236" s="272">
        <v>7431685.6299999999</v>
      </c>
      <c r="L236" s="272">
        <v>7470803.71</v>
      </c>
      <c r="M236" s="272">
        <v>7531632.0800000001</v>
      </c>
      <c r="N236" s="272">
        <v>7592460.4500000002</v>
      </c>
      <c r="O236" s="272">
        <v>7677062.1349999998</v>
      </c>
      <c r="P236" s="272">
        <f t="shared" si="77"/>
        <v>89194891.025000006</v>
      </c>
      <c r="Q236" s="272">
        <v>7761663.8200000003</v>
      </c>
      <c r="R236" s="272">
        <v>7761663.8200000003</v>
      </c>
      <c r="S236" s="272">
        <v>7761663.8200000003</v>
      </c>
      <c r="T236" s="272">
        <v>7813996.9100000001</v>
      </c>
      <c r="U236" s="272">
        <v>8702590.0250000004</v>
      </c>
      <c r="V236" s="272">
        <v>9538850.0500000007</v>
      </c>
      <c r="W236" s="272">
        <v>9538850.0500000007</v>
      </c>
      <c r="X236" s="272">
        <v>9611043.3250000011</v>
      </c>
      <c r="Y236" s="272">
        <v>9683236.6000000015</v>
      </c>
      <c r="Z236" s="272">
        <v>9683236.6000000015</v>
      </c>
      <c r="AA236" s="272">
        <v>9683236.6000000015</v>
      </c>
      <c r="AB236" s="272">
        <v>10067867.600000001</v>
      </c>
      <c r="AC236" s="272">
        <v>10452498.600000001</v>
      </c>
      <c r="AD236" s="272">
        <v>10452498.600000001</v>
      </c>
      <c r="AE236" s="272">
        <v>10452498.600000001</v>
      </c>
      <c r="AF236" s="272">
        <v>10507051.740000002</v>
      </c>
      <c r="AG236" s="170">
        <f t="shared" si="78"/>
        <v>118373458.39000002</v>
      </c>
      <c r="AI236" s="279">
        <f t="shared" si="63"/>
        <v>14966.41</v>
      </c>
      <c r="AJ236" s="279">
        <f t="shared" si="63"/>
        <v>15384.04</v>
      </c>
      <c r="AK236" s="279">
        <f t="shared" si="63"/>
        <v>15484.56</v>
      </c>
      <c r="AL236" s="279">
        <f t="shared" si="63"/>
        <v>15479.52</v>
      </c>
      <c r="AM236" s="279">
        <f t="shared" si="63"/>
        <v>15465.04</v>
      </c>
      <c r="AN236" s="279">
        <f t="shared" si="63"/>
        <v>15460.18</v>
      </c>
      <c r="AO236" s="279">
        <f t="shared" si="81"/>
        <v>15462.79</v>
      </c>
      <c r="AP236" s="279">
        <f t="shared" si="81"/>
        <v>15544.61</v>
      </c>
      <c r="AQ236" s="279">
        <f t="shared" si="81"/>
        <v>15626.43</v>
      </c>
      <c r="AR236" s="279">
        <f t="shared" si="74"/>
        <v>15753.66</v>
      </c>
      <c r="AS236" s="279">
        <f t="shared" si="74"/>
        <v>15880.9</v>
      </c>
      <c r="AT236" s="279">
        <f t="shared" si="74"/>
        <v>16057.85</v>
      </c>
      <c r="AU236" s="280">
        <f t="shared" si="79"/>
        <v>186565.99000000002</v>
      </c>
      <c r="AV236" s="280">
        <f t="shared" si="64"/>
        <v>16234.81</v>
      </c>
      <c r="AW236" s="280">
        <f t="shared" si="64"/>
        <v>16234.81</v>
      </c>
      <c r="AX236" s="280">
        <f t="shared" si="64"/>
        <v>16234.81</v>
      </c>
      <c r="AY236" s="280">
        <f t="shared" si="59"/>
        <v>16344.28</v>
      </c>
      <c r="AZ236" s="280">
        <f t="shared" ref="AZ236:BE299" si="84">ROUND(U236*$C236/12,2)</f>
        <v>13343.97</v>
      </c>
      <c r="BA236" s="280">
        <f t="shared" si="84"/>
        <v>14626.24</v>
      </c>
      <c r="BB236" s="280">
        <f t="shared" si="84"/>
        <v>14626.24</v>
      </c>
      <c r="BC236" s="280">
        <f t="shared" si="83"/>
        <v>14736.93</v>
      </c>
      <c r="BD236" s="280">
        <f t="shared" si="83"/>
        <v>14847.63</v>
      </c>
      <c r="BE236" s="280">
        <f t="shared" si="83"/>
        <v>14847.63</v>
      </c>
      <c r="BF236" s="280">
        <f t="shared" si="83"/>
        <v>14847.63</v>
      </c>
      <c r="BG236" s="280">
        <f t="shared" si="83"/>
        <v>15437.4</v>
      </c>
      <c r="BH236" s="280">
        <f t="shared" si="83"/>
        <v>16027.16</v>
      </c>
      <c r="BI236" s="280">
        <f t="shared" si="82"/>
        <v>16027.16</v>
      </c>
      <c r="BJ236" s="280">
        <f t="shared" si="82"/>
        <v>16027.16</v>
      </c>
      <c r="BK236" s="280">
        <f t="shared" si="82"/>
        <v>16110.81</v>
      </c>
      <c r="BL236" s="279">
        <f t="shared" si="80"/>
        <v>181505.96</v>
      </c>
    </row>
    <row r="237" spans="1:66" x14ac:dyDescent="0.25">
      <c r="A237" s="268" t="s">
        <v>269</v>
      </c>
      <c r="B237" s="175">
        <v>0</v>
      </c>
      <c r="C237" s="175">
        <v>0</v>
      </c>
      <c r="D237" s="272">
        <v>11541.15</v>
      </c>
      <c r="E237" s="272">
        <v>11541.15</v>
      </c>
      <c r="F237" s="272">
        <v>11541.15</v>
      </c>
      <c r="G237" s="272">
        <v>11541.15</v>
      </c>
      <c r="H237" s="272">
        <v>5770.58</v>
      </c>
      <c r="I237" s="272">
        <v>0</v>
      </c>
      <c r="J237" s="272">
        <v>0</v>
      </c>
      <c r="K237" s="272">
        <v>0</v>
      </c>
      <c r="L237" s="272">
        <v>0</v>
      </c>
      <c r="M237" s="272">
        <v>0</v>
      </c>
      <c r="N237" s="272">
        <v>0</v>
      </c>
      <c r="O237" s="272">
        <v>0</v>
      </c>
      <c r="P237" s="272">
        <f t="shared" si="77"/>
        <v>51935.18</v>
      </c>
      <c r="Q237" s="272">
        <v>0</v>
      </c>
      <c r="R237" s="272">
        <v>0</v>
      </c>
      <c r="S237" s="272">
        <v>0</v>
      </c>
      <c r="T237" s="272">
        <v>0</v>
      </c>
      <c r="U237" s="272">
        <v>0</v>
      </c>
      <c r="V237" s="272">
        <v>0</v>
      </c>
      <c r="W237" s="272">
        <v>0</v>
      </c>
      <c r="X237" s="272">
        <v>0</v>
      </c>
      <c r="Y237" s="272">
        <v>0</v>
      </c>
      <c r="Z237" s="272">
        <v>0</v>
      </c>
      <c r="AA237" s="272">
        <v>0</v>
      </c>
      <c r="AB237" s="272">
        <v>-5770.5749999999998</v>
      </c>
      <c r="AC237" s="272">
        <v>-11541.15</v>
      </c>
      <c r="AD237" s="272">
        <v>-11541.15</v>
      </c>
      <c r="AE237" s="272">
        <v>-11541.15</v>
      </c>
      <c r="AF237" s="272">
        <v>-11541.15</v>
      </c>
      <c r="AG237" s="170">
        <f t="shared" si="78"/>
        <v>-51935.175000000003</v>
      </c>
      <c r="AI237" s="279">
        <f t="shared" si="63"/>
        <v>0</v>
      </c>
      <c r="AJ237" s="279">
        <f t="shared" si="63"/>
        <v>0</v>
      </c>
      <c r="AK237" s="279">
        <f t="shared" si="63"/>
        <v>0</v>
      </c>
      <c r="AL237" s="279">
        <f t="shared" si="63"/>
        <v>0</v>
      </c>
      <c r="AM237" s="279">
        <f t="shared" si="63"/>
        <v>0</v>
      </c>
      <c r="AN237" s="279">
        <f t="shared" si="63"/>
        <v>0</v>
      </c>
      <c r="AO237" s="279">
        <f t="shared" si="81"/>
        <v>0</v>
      </c>
      <c r="AP237" s="279">
        <f t="shared" si="81"/>
        <v>0</v>
      </c>
      <c r="AQ237" s="279">
        <f t="shared" si="81"/>
        <v>0</v>
      </c>
      <c r="AR237" s="279">
        <f t="shared" si="74"/>
        <v>0</v>
      </c>
      <c r="AS237" s="279">
        <f t="shared" si="74"/>
        <v>0</v>
      </c>
      <c r="AT237" s="279">
        <f t="shared" si="74"/>
        <v>0</v>
      </c>
      <c r="AU237" s="280">
        <f t="shared" si="79"/>
        <v>0</v>
      </c>
      <c r="AV237" s="280">
        <f t="shared" si="64"/>
        <v>0</v>
      </c>
      <c r="AW237" s="280">
        <f t="shared" si="64"/>
        <v>0</v>
      </c>
      <c r="AX237" s="280">
        <f t="shared" si="64"/>
        <v>0</v>
      </c>
      <c r="AY237" s="280">
        <f t="shared" si="59"/>
        <v>0</v>
      </c>
      <c r="AZ237" s="280">
        <f t="shared" si="84"/>
        <v>0</v>
      </c>
      <c r="BA237" s="280">
        <f t="shared" si="84"/>
        <v>0</v>
      </c>
      <c r="BB237" s="280">
        <f t="shared" si="84"/>
        <v>0</v>
      </c>
      <c r="BC237" s="280">
        <f t="shared" si="83"/>
        <v>0</v>
      </c>
      <c r="BD237" s="280">
        <f t="shared" si="83"/>
        <v>0</v>
      </c>
      <c r="BE237" s="280">
        <f t="shared" si="83"/>
        <v>0</v>
      </c>
      <c r="BF237" s="280">
        <f t="shared" si="83"/>
        <v>0</v>
      </c>
      <c r="BG237" s="280">
        <f t="shared" si="83"/>
        <v>0</v>
      </c>
      <c r="BH237" s="280">
        <f t="shared" si="83"/>
        <v>0</v>
      </c>
      <c r="BI237" s="280">
        <f t="shared" si="82"/>
        <v>0</v>
      </c>
      <c r="BJ237" s="280">
        <f t="shared" si="82"/>
        <v>0</v>
      </c>
      <c r="BK237" s="280">
        <f t="shared" si="82"/>
        <v>0</v>
      </c>
      <c r="BL237" s="279">
        <f t="shared" si="80"/>
        <v>0</v>
      </c>
    </row>
    <row r="238" spans="1:66" x14ac:dyDescent="0.25">
      <c r="A238" s="268" t="s">
        <v>270</v>
      </c>
      <c r="B238" s="175">
        <v>0</v>
      </c>
      <c r="C238" s="175">
        <v>0</v>
      </c>
      <c r="D238" s="272">
        <v>74491.69</v>
      </c>
      <c r="E238" s="272">
        <v>74491.69</v>
      </c>
      <c r="F238" s="272">
        <v>74491.69</v>
      </c>
      <c r="G238" s="272">
        <v>74491.69</v>
      </c>
      <c r="H238" s="272">
        <v>37245.85</v>
      </c>
      <c r="I238" s="272">
        <v>0</v>
      </c>
      <c r="J238" s="272">
        <v>0</v>
      </c>
      <c r="K238" s="272">
        <v>0</v>
      </c>
      <c r="L238" s="272">
        <v>0</v>
      </c>
      <c r="M238" s="272">
        <v>0</v>
      </c>
      <c r="N238" s="272">
        <v>0</v>
      </c>
      <c r="O238" s="272">
        <v>0</v>
      </c>
      <c r="P238" s="272">
        <f t="shared" si="77"/>
        <v>335212.61</v>
      </c>
      <c r="Q238" s="272">
        <v>0</v>
      </c>
      <c r="R238" s="272">
        <v>0</v>
      </c>
      <c r="S238" s="272">
        <v>0</v>
      </c>
      <c r="T238" s="272">
        <v>0</v>
      </c>
      <c r="U238" s="272">
        <v>0</v>
      </c>
      <c r="V238" s="272">
        <v>0</v>
      </c>
      <c r="W238" s="272">
        <v>0</v>
      </c>
      <c r="X238" s="272">
        <v>0</v>
      </c>
      <c r="Y238" s="272">
        <v>0</v>
      </c>
      <c r="Z238" s="272">
        <v>0</v>
      </c>
      <c r="AA238" s="272">
        <v>0</v>
      </c>
      <c r="AB238" s="272">
        <v>-37245.845000000001</v>
      </c>
      <c r="AC238" s="272">
        <v>-74491.69</v>
      </c>
      <c r="AD238" s="272">
        <v>-74491.69</v>
      </c>
      <c r="AE238" s="272">
        <v>-74491.69</v>
      </c>
      <c r="AF238" s="272">
        <v>-74491.69</v>
      </c>
      <c r="AG238" s="170">
        <f t="shared" si="78"/>
        <v>-335212.60499999998</v>
      </c>
      <c r="AI238" s="279">
        <f t="shared" si="63"/>
        <v>0</v>
      </c>
      <c r="AJ238" s="279">
        <f t="shared" si="63"/>
        <v>0</v>
      </c>
      <c r="AK238" s="279">
        <f t="shared" si="63"/>
        <v>0</v>
      </c>
      <c r="AL238" s="279">
        <f t="shared" si="63"/>
        <v>0</v>
      </c>
      <c r="AM238" s="279">
        <f t="shared" si="63"/>
        <v>0</v>
      </c>
      <c r="AN238" s="279">
        <f t="shared" si="63"/>
        <v>0</v>
      </c>
      <c r="AO238" s="279">
        <f t="shared" si="81"/>
        <v>0</v>
      </c>
      <c r="AP238" s="279">
        <f t="shared" si="81"/>
        <v>0</v>
      </c>
      <c r="AQ238" s="279">
        <f t="shared" si="81"/>
        <v>0</v>
      </c>
      <c r="AR238" s="279">
        <f t="shared" si="74"/>
        <v>0</v>
      </c>
      <c r="AS238" s="279">
        <f t="shared" si="74"/>
        <v>0</v>
      </c>
      <c r="AT238" s="279">
        <f t="shared" si="74"/>
        <v>0</v>
      </c>
      <c r="AU238" s="280">
        <f t="shared" si="79"/>
        <v>0</v>
      </c>
      <c r="AV238" s="280">
        <f t="shared" si="64"/>
        <v>0</v>
      </c>
      <c r="AW238" s="280">
        <f t="shared" si="64"/>
        <v>0</v>
      </c>
      <c r="AX238" s="280">
        <f t="shared" si="64"/>
        <v>0</v>
      </c>
      <c r="AY238" s="280">
        <f t="shared" si="64"/>
        <v>0</v>
      </c>
      <c r="AZ238" s="280">
        <f t="shared" si="84"/>
        <v>0</v>
      </c>
      <c r="BA238" s="280">
        <f t="shared" si="84"/>
        <v>0</v>
      </c>
      <c r="BB238" s="280">
        <f t="shared" si="84"/>
        <v>0</v>
      </c>
      <c r="BC238" s="280">
        <f t="shared" si="83"/>
        <v>0</v>
      </c>
      <c r="BD238" s="280">
        <f t="shared" si="83"/>
        <v>0</v>
      </c>
      <c r="BE238" s="280">
        <f t="shared" si="83"/>
        <v>0</v>
      </c>
      <c r="BF238" s="280">
        <f t="shared" si="83"/>
        <v>0</v>
      </c>
      <c r="BG238" s="280">
        <f t="shared" si="83"/>
        <v>0</v>
      </c>
      <c r="BH238" s="280">
        <f t="shared" si="83"/>
        <v>0</v>
      </c>
      <c r="BI238" s="280">
        <f t="shared" si="82"/>
        <v>0</v>
      </c>
      <c r="BJ238" s="280">
        <f t="shared" si="82"/>
        <v>0</v>
      </c>
      <c r="BK238" s="280">
        <f t="shared" si="82"/>
        <v>0</v>
      </c>
      <c r="BL238" s="279">
        <f t="shared" si="80"/>
        <v>0</v>
      </c>
    </row>
    <row r="239" spans="1:66" x14ac:dyDescent="0.25">
      <c r="A239" s="268" t="s">
        <v>271</v>
      </c>
      <c r="B239" s="175">
        <v>0</v>
      </c>
      <c r="C239" s="175">
        <v>0</v>
      </c>
      <c r="D239" s="272">
        <v>855636.47</v>
      </c>
      <c r="E239" s="272">
        <v>855636.47</v>
      </c>
      <c r="F239" s="272">
        <v>855636.47</v>
      </c>
      <c r="G239" s="272">
        <v>855636.47</v>
      </c>
      <c r="H239" s="272">
        <v>855636.47</v>
      </c>
      <c r="I239" s="272">
        <v>855636.47</v>
      </c>
      <c r="J239" s="272">
        <v>855636.47</v>
      </c>
      <c r="K239" s="272">
        <v>855636.47</v>
      </c>
      <c r="L239" s="272">
        <v>855636.47</v>
      </c>
      <c r="M239" s="272">
        <v>855636.47</v>
      </c>
      <c r="N239" s="272">
        <v>855636.47</v>
      </c>
      <c r="O239" s="272">
        <v>855636.47</v>
      </c>
      <c r="P239" s="272">
        <f t="shared" si="77"/>
        <v>10267637.640000001</v>
      </c>
      <c r="Q239" s="272">
        <v>855636.47</v>
      </c>
      <c r="R239" s="272">
        <v>855636.47</v>
      </c>
      <c r="S239" s="272">
        <v>855636.47</v>
      </c>
      <c r="T239" s="272">
        <v>855636.47</v>
      </c>
      <c r="U239" s="272">
        <v>855636.47</v>
      </c>
      <c r="V239" s="272">
        <v>855636.47</v>
      </c>
      <c r="W239" s="272">
        <v>855636.47</v>
      </c>
      <c r="X239" s="272">
        <v>855636.47</v>
      </c>
      <c r="Y239" s="272">
        <v>855636.47</v>
      </c>
      <c r="Z239" s="272">
        <v>855636.47</v>
      </c>
      <c r="AA239" s="272">
        <v>855636.47</v>
      </c>
      <c r="AB239" s="272">
        <v>855636.47</v>
      </c>
      <c r="AC239" s="272">
        <v>855636.47</v>
      </c>
      <c r="AD239" s="272">
        <v>855636.47</v>
      </c>
      <c r="AE239" s="272">
        <v>855636.47</v>
      </c>
      <c r="AF239" s="272">
        <v>855636.47</v>
      </c>
      <c r="AG239" s="170">
        <f t="shared" si="78"/>
        <v>10267637.640000001</v>
      </c>
      <c r="AI239" s="279">
        <f t="shared" ref="AI239:AQ280" si="85">ROUND(D239*$B239/12,2)</f>
        <v>0</v>
      </c>
      <c r="AJ239" s="279">
        <f t="shared" si="85"/>
        <v>0</v>
      </c>
      <c r="AK239" s="279">
        <f t="shared" si="85"/>
        <v>0</v>
      </c>
      <c r="AL239" s="279">
        <f t="shared" si="85"/>
        <v>0</v>
      </c>
      <c r="AM239" s="279">
        <f t="shared" si="85"/>
        <v>0</v>
      </c>
      <c r="AN239" s="279">
        <f t="shared" si="85"/>
        <v>0</v>
      </c>
      <c r="AO239" s="279">
        <f t="shared" si="81"/>
        <v>0</v>
      </c>
      <c r="AP239" s="279">
        <f t="shared" si="81"/>
        <v>0</v>
      </c>
      <c r="AQ239" s="279">
        <f t="shared" si="81"/>
        <v>0</v>
      </c>
      <c r="AR239" s="279">
        <f t="shared" si="74"/>
        <v>0</v>
      </c>
      <c r="AS239" s="279">
        <f t="shared" si="74"/>
        <v>0</v>
      </c>
      <c r="AT239" s="279">
        <f t="shared" si="74"/>
        <v>0</v>
      </c>
      <c r="AU239" s="280">
        <f t="shared" si="79"/>
        <v>0</v>
      </c>
      <c r="AV239" s="280">
        <f t="shared" ref="AV239:AY302" si="86">ROUND(Q239*$B239/12,2)</f>
        <v>0</v>
      </c>
      <c r="AW239" s="280">
        <f t="shared" si="86"/>
        <v>0</v>
      </c>
      <c r="AX239" s="280">
        <f t="shared" si="86"/>
        <v>0</v>
      </c>
      <c r="AY239" s="280">
        <f t="shared" si="86"/>
        <v>0</v>
      </c>
      <c r="AZ239" s="280">
        <f t="shared" si="84"/>
        <v>0</v>
      </c>
      <c r="BA239" s="280">
        <f t="shared" si="84"/>
        <v>0</v>
      </c>
      <c r="BB239" s="280">
        <f t="shared" si="84"/>
        <v>0</v>
      </c>
      <c r="BC239" s="280">
        <f t="shared" si="83"/>
        <v>0</v>
      </c>
      <c r="BD239" s="280">
        <f t="shared" si="83"/>
        <v>0</v>
      </c>
      <c r="BE239" s="280">
        <f t="shared" si="83"/>
        <v>0</v>
      </c>
      <c r="BF239" s="280">
        <f t="shared" si="83"/>
        <v>0</v>
      </c>
      <c r="BG239" s="280">
        <f t="shared" si="83"/>
        <v>0</v>
      </c>
      <c r="BH239" s="280">
        <f t="shared" si="83"/>
        <v>0</v>
      </c>
      <c r="BI239" s="280">
        <f t="shared" si="82"/>
        <v>0</v>
      </c>
      <c r="BJ239" s="280">
        <f t="shared" si="82"/>
        <v>0</v>
      </c>
      <c r="BK239" s="280">
        <f t="shared" si="82"/>
        <v>0</v>
      </c>
      <c r="BL239" s="279">
        <f t="shared" si="80"/>
        <v>0</v>
      </c>
    </row>
    <row r="240" spans="1:66" x14ac:dyDescent="0.25">
      <c r="A240" s="268" t="s">
        <v>272</v>
      </c>
      <c r="B240" s="175">
        <v>2.4799999999999999E-2</v>
      </c>
      <c r="C240" s="175">
        <v>2.4799999999999999E-2</v>
      </c>
      <c r="D240" s="272">
        <v>2999390.54</v>
      </c>
      <c r="E240" s="272">
        <v>2999390.54</v>
      </c>
      <c r="F240" s="272">
        <v>2999390.54</v>
      </c>
      <c r="G240" s="272">
        <v>2999390.54</v>
      </c>
      <c r="H240" s="272">
        <v>2999390.54</v>
      </c>
      <c r="I240" s="272">
        <v>2999390.54</v>
      </c>
      <c r="J240" s="272">
        <v>2999390.54</v>
      </c>
      <c r="K240" s="272">
        <v>3504614.44</v>
      </c>
      <c r="L240" s="272">
        <v>4009838.34</v>
      </c>
      <c r="M240" s="272">
        <v>4009838.34</v>
      </c>
      <c r="N240" s="272">
        <v>4209838.34</v>
      </c>
      <c r="O240" s="272">
        <v>4409838.34</v>
      </c>
      <c r="P240" s="272">
        <f t="shared" si="77"/>
        <v>41139701.579999998</v>
      </c>
      <c r="Q240" s="272">
        <v>4409838.34</v>
      </c>
      <c r="R240" s="272">
        <v>4409838.34</v>
      </c>
      <c r="S240" s="272">
        <v>4409838.34</v>
      </c>
      <c r="T240" s="272">
        <v>4409838.34</v>
      </c>
      <c r="U240" s="272">
        <v>4409838.34</v>
      </c>
      <c r="V240" s="272">
        <v>4458525.34</v>
      </c>
      <c r="W240" s="272">
        <v>4507212.34</v>
      </c>
      <c r="X240" s="272">
        <v>4507212.34</v>
      </c>
      <c r="Y240" s="272">
        <v>4507212.34</v>
      </c>
      <c r="Z240" s="272">
        <v>4507212.34</v>
      </c>
      <c r="AA240" s="272">
        <v>4507212.34</v>
      </c>
      <c r="AB240" s="272">
        <v>4507212.34</v>
      </c>
      <c r="AC240" s="272">
        <v>4507212.34</v>
      </c>
      <c r="AD240" s="272">
        <v>4507212.34</v>
      </c>
      <c r="AE240" s="272">
        <v>4507212.34</v>
      </c>
      <c r="AF240" s="272">
        <v>4507212.34</v>
      </c>
      <c r="AG240" s="170">
        <f t="shared" si="78"/>
        <v>53940487.080000013</v>
      </c>
      <c r="AI240" s="279">
        <f t="shared" si="85"/>
        <v>6198.74</v>
      </c>
      <c r="AJ240" s="279">
        <f t="shared" si="85"/>
        <v>6198.74</v>
      </c>
      <c r="AK240" s="279">
        <f t="shared" si="85"/>
        <v>6198.74</v>
      </c>
      <c r="AL240" s="279">
        <f t="shared" si="85"/>
        <v>6198.74</v>
      </c>
      <c r="AM240" s="279">
        <f t="shared" si="85"/>
        <v>6198.74</v>
      </c>
      <c r="AN240" s="279">
        <f t="shared" si="85"/>
        <v>6198.74</v>
      </c>
      <c r="AO240" s="279">
        <f t="shared" si="81"/>
        <v>6198.74</v>
      </c>
      <c r="AP240" s="279">
        <f t="shared" si="81"/>
        <v>7242.87</v>
      </c>
      <c r="AQ240" s="279">
        <f t="shared" si="81"/>
        <v>8287</v>
      </c>
      <c r="AR240" s="279">
        <f t="shared" si="74"/>
        <v>8287</v>
      </c>
      <c r="AS240" s="279">
        <f t="shared" si="74"/>
        <v>8700.33</v>
      </c>
      <c r="AT240" s="279">
        <f t="shared" si="74"/>
        <v>9113.67</v>
      </c>
      <c r="AU240" s="280">
        <f t="shared" si="79"/>
        <v>85022.049999999988</v>
      </c>
      <c r="AV240" s="280">
        <f t="shared" si="86"/>
        <v>9113.67</v>
      </c>
      <c r="AW240" s="280">
        <f t="shared" si="86"/>
        <v>9113.67</v>
      </c>
      <c r="AX240" s="280">
        <f t="shared" si="86"/>
        <v>9113.67</v>
      </c>
      <c r="AY240" s="280">
        <f t="shared" si="86"/>
        <v>9113.67</v>
      </c>
      <c r="AZ240" s="280">
        <f t="shared" si="84"/>
        <v>9113.67</v>
      </c>
      <c r="BA240" s="280">
        <f t="shared" si="84"/>
        <v>9214.2900000000009</v>
      </c>
      <c r="BB240" s="280">
        <f t="shared" si="84"/>
        <v>9314.91</v>
      </c>
      <c r="BC240" s="280">
        <f t="shared" si="83"/>
        <v>9314.91</v>
      </c>
      <c r="BD240" s="280">
        <f t="shared" si="83"/>
        <v>9314.91</v>
      </c>
      <c r="BE240" s="280">
        <f t="shared" si="83"/>
        <v>9314.91</v>
      </c>
      <c r="BF240" s="280">
        <f t="shared" si="83"/>
        <v>9314.91</v>
      </c>
      <c r="BG240" s="280">
        <f t="shared" si="83"/>
        <v>9314.91</v>
      </c>
      <c r="BH240" s="280">
        <f t="shared" si="83"/>
        <v>9314.91</v>
      </c>
      <c r="BI240" s="280">
        <f t="shared" si="82"/>
        <v>9314.91</v>
      </c>
      <c r="BJ240" s="280">
        <f t="shared" si="82"/>
        <v>9314.91</v>
      </c>
      <c r="BK240" s="280">
        <f t="shared" si="82"/>
        <v>9314.91</v>
      </c>
      <c r="BL240" s="279">
        <f t="shared" si="80"/>
        <v>111477.06000000003</v>
      </c>
    </row>
    <row r="241" spans="1:64" x14ac:dyDescent="0.25">
      <c r="A241" s="268" t="s">
        <v>273</v>
      </c>
      <c r="B241" s="175">
        <v>2.6099999999999998E-2</v>
      </c>
      <c r="C241" s="175">
        <v>2.6099999999999998E-2</v>
      </c>
      <c r="D241" s="272">
        <v>21885646.370000001</v>
      </c>
      <c r="E241" s="272">
        <v>21885646.370000001</v>
      </c>
      <c r="F241" s="272">
        <v>21885646.370000001</v>
      </c>
      <c r="G241" s="272">
        <v>21885646.370000001</v>
      </c>
      <c r="H241" s="272">
        <v>21885646.370000001</v>
      </c>
      <c r="I241" s="272">
        <v>21885646.370000001</v>
      </c>
      <c r="J241" s="272">
        <v>21885646.370000001</v>
      </c>
      <c r="K241" s="272">
        <v>21885646.370000001</v>
      </c>
      <c r="L241" s="272">
        <v>21885646.370000001</v>
      </c>
      <c r="M241" s="272">
        <v>21885646.370000001</v>
      </c>
      <c r="N241" s="272">
        <v>21885646.370000001</v>
      </c>
      <c r="O241" s="272">
        <v>21885646.370000001</v>
      </c>
      <c r="P241" s="272">
        <f t="shared" si="77"/>
        <v>262627756.44000003</v>
      </c>
      <c r="Q241" s="272">
        <v>21885646.370000001</v>
      </c>
      <c r="R241" s="272">
        <v>21885646.370000001</v>
      </c>
      <c r="S241" s="272">
        <v>21885646.370000001</v>
      </c>
      <c r="T241" s="272">
        <v>21885646.370000001</v>
      </c>
      <c r="U241" s="272">
        <v>21885646.370000001</v>
      </c>
      <c r="V241" s="272">
        <v>21885646.370000001</v>
      </c>
      <c r="W241" s="272">
        <v>21885646.370000001</v>
      </c>
      <c r="X241" s="272">
        <v>21885646.370000001</v>
      </c>
      <c r="Y241" s="272">
        <v>21885646.370000001</v>
      </c>
      <c r="Z241" s="272">
        <v>21885646.370000001</v>
      </c>
      <c r="AA241" s="272">
        <v>21885646.370000001</v>
      </c>
      <c r="AB241" s="272">
        <v>21885646.370000001</v>
      </c>
      <c r="AC241" s="272">
        <v>21885646.370000001</v>
      </c>
      <c r="AD241" s="272">
        <v>21885646.370000001</v>
      </c>
      <c r="AE241" s="272">
        <v>21885646.370000001</v>
      </c>
      <c r="AF241" s="272">
        <v>21885646.370000001</v>
      </c>
      <c r="AG241" s="170">
        <f t="shared" si="78"/>
        <v>262627756.44000003</v>
      </c>
      <c r="AI241" s="279">
        <f t="shared" si="85"/>
        <v>47601.279999999999</v>
      </c>
      <c r="AJ241" s="279">
        <f t="shared" si="85"/>
        <v>47601.279999999999</v>
      </c>
      <c r="AK241" s="279">
        <f t="shared" si="85"/>
        <v>47601.279999999999</v>
      </c>
      <c r="AL241" s="279">
        <f t="shared" si="85"/>
        <v>47601.279999999999</v>
      </c>
      <c r="AM241" s="279">
        <f t="shared" si="85"/>
        <v>47601.279999999999</v>
      </c>
      <c r="AN241" s="279">
        <f t="shared" si="85"/>
        <v>47601.279999999999</v>
      </c>
      <c r="AO241" s="279">
        <f t="shared" si="81"/>
        <v>47601.279999999999</v>
      </c>
      <c r="AP241" s="279">
        <f t="shared" si="81"/>
        <v>47601.279999999999</v>
      </c>
      <c r="AQ241" s="279">
        <f t="shared" si="81"/>
        <v>47601.279999999999</v>
      </c>
      <c r="AR241" s="279">
        <f t="shared" si="74"/>
        <v>47601.279999999999</v>
      </c>
      <c r="AS241" s="279">
        <f t="shared" si="74"/>
        <v>47601.279999999999</v>
      </c>
      <c r="AT241" s="279">
        <f t="shared" si="74"/>
        <v>47601.279999999999</v>
      </c>
      <c r="AU241" s="280">
        <f t="shared" si="79"/>
        <v>571215.3600000001</v>
      </c>
      <c r="AV241" s="280">
        <f t="shared" si="86"/>
        <v>47601.279999999999</v>
      </c>
      <c r="AW241" s="280">
        <f t="shared" si="86"/>
        <v>47601.279999999999</v>
      </c>
      <c r="AX241" s="280">
        <f t="shared" si="86"/>
        <v>47601.279999999999</v>
      </c>
      <c r="AY241" s="280">
        <f t="shared" si="86"/>
        <v>47601.279999999999</v>
      </c>
      <c r="AZ241" s="280">
        <f t="shared" si="84"/>
        <v>47601.279999999999</v>
      </c>
      <c r="BA241" s="280">
        <f t="shared" si="84"/>
        <v>47601.279999999999</v>
      </c>
      <c r="BB241" s="280">
        <f t="shared" si="84"/>
        <v>47601.279999999999</v>
      </c>
      <c r="BC241" s="280">
        <f t="shared" si="83"/>
        <v>47601.279999999999</v>
      </c>
      <c r="BD241" s="280">
        <f t="shared" si="83"/>
        <v>47601.279999999999</v>
      </c>
      <c r="BE241" s="280">
        <f t="shared" si="83"/>
        <v>47601.279999999999</v>
      </c>
      <c r="BF241" s="280">
        <f t="shared" si="83"/>
        <v>47601.279999999999</v>
      </c>
      <c r="BG241" s="280">
        <f t="shared" si="83"/>
        <v>47601.279999999999</v>
      </c>
      <c r="BH241" s="280">
        <f t="shared" si="83"/>
        <v>47601.279999999999</v>
      </c>
      <c r="BI241" s="280">
        <f t="shared" si="82"/>
        <v>47601.279999999999</v>
      </c>
      <c r="BJ241" s="280">
        <f t="shared" si="82"/>
        <v>47601.279999999999</v>
      </c>
      <c r="BK241" s="280">
        <f t="shared" si="82"/>
        <v>47601.279999999999</v>
      </c>
      <c r="BL241" s="279">
        <f t="shared" si="80"/>
        <v>571215.3600000001</v>
      </c>
    </row>
    <row r="242" spans="1:64" x14ac:dyDescent="0.25">
      <c r="A242" s="268" t="s">
        <v>274</v>
      </c>
      <c r="B242" s="175">
        <v>3.8600000000000002E-2</v>
      </c>
      <c r="C242" s="175">
        <v>3.8600000000000002E-2</v>
      </c>
      <c r="D242" s="272">
        <v>14046741.58</v>
      </c>
      <c r="E242" s="272">
        <v>14046741.58</v>
      </c>
      <c r="F242" s="272">
        <v>14046741.58</v>
      </c>
      <c r="G242" s="272">
        <v>14046741.58</v>
      </c>
      <c r="H242" s="272">
        <v>14046741.58</v>
      </c>
      <c r="I242" s="272">
        <v>14046741.58</v>
      </c>
      <c r="J242" s="272">
        <v>14046741.58</v>
      </c>
      <c r="K242" s="272">
        <v>14046741.58</v>
      </c>
      <c r="L242" s="272">
        <v>14046741.58</v>
      </c>
      <c r="M242" s="272">
        <v>14046741.58</v>
      </c>
      <c r="N242" s="272">
        <v>14046741.58</v>
      </c>
      <c r="O242" s="272">
        <v>14046741.58</v>
      </c>
      <c r="P242" s="272">
        <f t="shared" si="77"/>
        <v>168560898.96000004</v>
      </c>
      <c r="Q242" s="272">
        <v>14046741.58</v>
      </c>
      <c r="R242" s="272">
        <v>14046741.58</v>
      </c>
      <c r="S242" s="272">
        <v>14046741.58</v>
      </c>
      <c r="T242" s="272">
        <v>14046741.58</v>
      </c>
      <c r="U242" s="272">
        <v>14046741.58</v>
      </c>
      <c r="V242" s="272">
        <v>14046741.58</v>
      </c>
      <c r="W242" s="272">
        <v>14046741.58</v>
      </c>
      <c r="X242" s="272">
        <v>14046741.58</v>
      </c>
      <c r="Y242" s="272">
        <v>14046741.58</v>
      </c>
      <c r="Z242" s="272">
        <v>14046741.58</v>
      </c>
      <c r="AA242" s="272">
        <v>14046741.58</v>
      </c>
      <c r="AB242" s="272">
        <v>14046741.58</v>
      </c>
      <c r="AC242" s="272">
        <v>14046741.58</v>
      </c>
      <c r="AD242" s="272">
        <v>14046741.58</v>
      </c>
      <c r="AE242" s="272">
        <v>14046741.58</v>
      </c>
      <c r="AF242" s="272">
        <v>14046741.58</v>
      </c>
      <c r="AG242" s="170">
        <f t="shared" si="78"/>
        <v>168560898.96000004</v>
      </c>
      <c r="AI242" s="279">
        <f t="shared" si="85"/>
        <v>45183.69</v>
      </c>
      <c r="AJ242" s="279">
        <f t="shared" si="85"/>
        <v>45183.69</v>
      </c>
      <c r="AK242" s="279">
        <f t="shared" si="85"/>
        <v>45183.69</v>
      </c>
      <c r="AL242" s="279">
        <f t="shared" si="85"/>
        <v>45183.69</v>
      </c>
      <c r="AM242" s="279">
        <f t="shared" si="85"/>
        <v>45183.69</v>
      </c>
      <c r="AN242" s="279">
        <f t="shared" si="85"/>
        <v>45183.69</v>
      </c>
      <c r="AO242" s="279">
        <f t="shared" si="81"/>
        <v>45183.69</v>
      </c>
      <c r="AP242" s="279">
        <f t="shared" si="81"/>
        <v>45183.69</v>
      </c>
      <c r="AQ242" s="279">
        <f t="shared" si="81"/>
        <v>45183.69</v>
      </c>
      <c r="AR242" s="279">
        <f t="shared" si="74"/>
        <v>45183.69</v>
      </c>
      <c r="AS242" s="279">
        <f t="shared" si="74"/>
        <v>45183.69</v>
      </c>
      <c r="AT242" s="279">
        <f t="shared" si="74"/>
        <v>45183.69</v>
      </c>
      <c r="AU242" s="280">
        <f t="shared" si="79"/>
        <v>542204.28</v>
      </c>
      <c r="AV242" s="280">
        <f t="shared" si="86"/>
        <v>45183.69</v>
      </c>
      <c r="AW242" s="280">
        <f t="shared" si="86"/>
        <v>45183.69</v>
      </c>
      <c r="AX242" s="280">
        <f t="shared" si="86"/>
        <v>45183.69</v>
      </c>
      <c r="AY242" s="280">
        <f t="shared" si="86"/>
        <v>45183.69</v>
      </c>
      <c r="AZ242" s="280">
        <f t="shared" si="84"/>
        <v>45183.69</v>
      </c>
      <c r="BA242" s="280">
        <f t="shared" si="84"/>
        <v>45183.69</v>
      </c>
      <c r="BB242" s="280">
        <f t="shared" si="84"/>
        <v>45183.69</v>
      </c>
      <c r="BC242" s="280">
        <f t="shared" si="83"/>
        <v>45183.69</v>
      </c>
      <c r="BD242" s="280">
        <f t="shared" si="83"/>
        <v>45183.69</v>
      </c>
      <c r="BE242" s="280">
        <f t="shared" si="83"/>
        <v>45183.69</v>
      </c>
      <c r="BF242" s="280">
        <f t="shared" si="83"/>
        <v>45183.69</v>
      </c>
      <c r="BG242" s="280">
        <f t="shared" si="83"/>
        <v>45183.69</v>
      </c>
      <c r="BH242" s="280">
        <f t="shared" si="83"/>
        <v>45183.69</v>
      </c>
      <c r="BI242" s="280">
        <f t="shared" si="82"/>
        <v>45183.69</v>
      </c>
      <c r="BJ242" s="280">
        <f t="shared" si="82"/>
        <v>45183.69</v>
      </c>
      <c r="BK242" s="280">
        <f t="shared" si="82"/>
        <v>45183.69</v>
      </c>
      <c r="BL242" s="279">
        <f t="shared" si="80"/>
        <v>542204.28</v>
      </c>
    </row>
    <row r="243" spans="1:64" x14ac:dyDescent="0.25">
      <c r="A243" s="268" t="s">
        <v>275</v>
      </c>
      <c r="B243" s="175">
        <v>3.8099999999999995E-2</v>
      </c>
      <c r="C243" s="175">
        <v>3.8099999999999995E-2</v>
      </c>
      <c r="D243" s="272">
        <v>1381870.67</v>
      </c>
      <c r="E243" s="272">
        <v>1381870.67</v>
      </c>
      <c r="F243" s="272">
        <v>1381870.67</v>
      </c>
      <c r="G243" s="272">
        <v>1381870.67</v>
      </c>
      <c r="H243" s="272">
        <v>1381870.67</v>
      </c>
      <c r="I243" s="272">
        <v>1381870.67</v>
      </c>
      <c r="J243" s="272">
        <v>1381870.67</v>
      </c>
      <c r="K243" s="272">
        <v>1381870.67</v>
      </c>
      <c r="L243" s="272">
        <v>1381870.67</v>
      </c>
      <c r="M243" s="272">
        <v>1381870.67</v>
      </c>
      <c r="N243" s="272">
        <v>1381870.67</v>
      </c>
      <c r="O243" s="272">
        <v>1381870.67</v>
      </c>
      <c r="P243" s="272">
        <f t="shared" si="77"/>
        <v>16582448.039999999</v>
      </c>
      <c r="Q243" s="272">
        <v>1381870.67</v>
      </c>
      <c r="R243" s="272">
        <v>1381870.67</v>
      </c>
      <c r="S243" s="272">
        <v>1381870.67</v>
      </c>
      <c r="T243" s="272">
        <v>1381870.67</v>
      </c>
      <c r="U243" s="272">
        <v>1381870.67</v>
      </c>
      <c r="V243" s="272">
        <v>1381870.67</v>
      </c>
      <c r="W243" s="272">
        <v>1381870.67</v>
      </c>
      <c r="X243" s="272">
        <v>1381870.67</v>
      </c>
      <c r="Y243" s="272">
        <v>1381870.67</v>
      </c>
      <c r="Z243" s="272">
        <v>1381870.67</v>
      </c>
      <c r="AA243" s="272">
        <v>1381870.67</v>
      </c>
      <c r="AB243" s="272">
        <v>1381870.67</v>
      </c>
      <c r="AC243" s="272">
        <v>1381870.67</v>
      </c>
      <c r="AD243" s="272">
        <v>1381870.67</v>
      </c>
      <c r="AE243" s="272">
        <v>1381870.67</v>
      </c>
      <c r="AF243" s="272">
        <v>1381870.67</v>
      </c>
      <c r="AG243" s="170">
        <f t="shared" si="78"/>
        <v>16582448.039999999</v>
      </c>
      <c r="AI243" s="279">
        <f t="shared" si="85"/>
        <v>4387.4399999999996</v>
      </c>
      <c r="AJ243" s="279">
        <f t="shared" si="85"/>
        <v>4387.4399999999996</v>
      </c>
      <c r="AK243" s="279">
        <f t="shared" si="85"/>
        <v>4387.4399999999996</v>
      </c>
      <c r="AL243" s="279">
        <f t="shared" si="85"/>
        <v>4387.4399999999996</v>
      </c>
      <c r="AM243" s="279">
        <f t="shared" si="85"/>
        <v>4387.4399999999996</v>
      </c>
      <c r="AN243" s="279">
        <f t="shared" si="85"/>
        <v>4387.4399999999996</v>
      </c>
      <c r="AO243" s="279">
        <f t="shared" si="81"/>
        <v>4387.4399999999996</v>
      </c>
      <c r="AP243" s="279">
        <f t="shared" si="81"/>
        <v>4387.4399999999996</v>
      </c>
      <c r="AQ243" s="279">
        <f t="shared" si="81"/>
        <v>4387.4399999999996</v>
      </c>
      <c r="AR243" s="279">
        <f t="shared" si="74"/>
        <v>4387.4399999999996</v>
      </c>
      <c r="AS243" s="279">
        <f t="shared" si="74"/>
        <v>4387.4399999999996</v>
      </c>
      <c r="AT243" s="279">
        <f t="shared" si="74"/>
        <v>4387.4399999999996</v>
      </c>
      <c r="AU243" s="280">
        <f t="shared" si="79"/>
        <v>52649.280000000006</v>
      </c>
      <c r="AV243" s="280">
        <f t="shared" si="86"/>
        <v>4387.4399999999996</v>
      </c>
      <c r="AW243" s="280">
        <f t="shared" si="86"/>
        <v>4387.4399999999996</v>
      </c>
      <c r="AX243" s="280">
        <f t="shared" si="86"/>
        <v>4387.4399999999996</v>
      </c>
      <c r="AY243" s="280">
        <f t="shared" si="86"/>
        <v>4387.4399999999996</v>
      </c>
      <c r="AZ243" s="280">
        <f t="shared" si="84"/>
        <v>4387.4399999999996</v>
      </c>
      <c r="BA243" s="280">
        <f t="shared" si="84"/>
        <v>4387.4399999999996</v>
      </c>
      <c r="BB243" s="280">
        <f t="shared" si="84"/>
        <v>4387.4399999999996</v>
      </c>
      <c r="BC243" s="280">
        <f t="shared" si="83"/>
        <v>4387.4399999999996</v>
      </c>
      <c r="BD243" s="280">
        <f t="shared" si="83"/>
        <v>4387.4399999999996</v>
      </c>
      <c r="BE243" s="280">
        <f t="shared" si="83"/>
        <v>4387.4399999999996</v>
      </c>
      <c r="BF243" s="280">
        <f t="shared" si="83"/>
        <v>4387.4399999999996</v>
      </c>
      <c r="BG243" s="280">
        <f t="shared" si="83"/>
        <v>4387.4399999999996</v>
      </c>
      <c r="BH243" s="280">
        <f t="shared" si="83"/>
        <v>4387.4399999999996</v>
      </c>
      <c r="BI243" s="280">
        <f t="shared" si="82"/>
        <v>4387.4399999999996</v>
      </c>
      <c r="BJ243" s="280">
        <f t="shared" si="82"/>
        <v>4387.4399999999996</v>
      </c>
      <c r="BK243" s="280">
        <f t="shared" si="82"/>
        <v>4387.4399999999996</v>
      </c>
      <c r="BL243" s="279">
        <f t="shared" si="80"/>
        <v>52649.280000000006</v>
      </c>
    </row>
    <row r="244" spans="1:64" x14ac:dyDescent="0.25">
      <c r="A244" s="268" t="s">
        <v>657</v>
      </c>
      <c r="B244" s="175">
        <v>0</v>
      </c>
      <c r="C244" s="175">
        <v>0</v>
      </c>
      <c r="D244" s="272">
        <v>0</v>
      </c>
      <c r="E244" s="272">
        <v>0</v>
      </c>
      <c r="F244" s="272">
        <v>0</v>
      </c>
      <c r="G244" s="272">
        <v>0</v>
      </c>
      <c r="H244" s="272">
        <v>0</v>
      </c>
      <c r="I244" s="272">
        <v>0</v>
      </c>
      <c r="J244" s="272">
        <v>0</v>
      </c>
      <c r="K244" s="272">
        <v>0</v>
      </c>
      <c r="L244" s="272">
        <v>0</v>
      </c>
      <c r="M244" s="272">
        <v>0</v>
      </c>
      <c r="N244" s="272">
        <v>0</v>
      </c>
      <c r="O244" s="272">
        <v>0</v>
      </c>
      <c r="P244" s="272">
        <f t="shared" si="77"/>
        <v>0</v>
      </c>
      <c r="Q244" s="272">
        <v>0</v>
      </c>
      <c r="R244" s="272">
        <v>0</v>
      </c>
      <c r="S244" s="272">
        <v>0</v>
      </c>
      <c r="T244" s="272">
        <v>0</v>
      </c>
      <c r="U244" s="272">
        <v>0</v>
      </c>
      <c r="V244" s="272">
        <v>0</v>
      </c>
      <c r="W244" s="272">
        <v>0</v>
      </c>
      <c r="X244" s="272">
        <v>0</v>
      </c>
      <c r="Y244" s="272">
        <v>0</v>
      </c>
      <c r="Z244" s="272">
        <v>0</v>
      </c>
      <c r="AA244" s="272">
        <v>0</v>
      </c>
      <c r="AB244" s="272">
        <v>0</v>
      </c>
      <c r="AC244" s="272">
        <v>0</v>
      </c>
      <c r="AD244" s="272">
        <v>0</v>
      </c>
      <c r="AE244" s="272">
        <v>0</v>
      </c>
      <c r="AF244" s="272">
        <v>0</v>
      </c>
      <c r="AG244" s="170">
        <f t="shared" si="78"/>
        <v>0</v>
      </c>
      <c r="AI244" s="279">
        <f t="shared" si="85"/>
        <v>0</v>
      </c>
      <c r="AJ244" s="279">
        <f t="shared" si="85"/>
        <v>0</v>
      </c>
      <c r="AK244" s="279">
        <f t="shared" si="85"/>
        <v>0</v>
      </c>
      <c r="AL244" s="279">
        <f t="shared" si="85"/>
        <v>0</v>
      </c>
      <c r="AM244" s="279">
        <f t="shared" si="85"/>
        <v>0</v>
      </c>
      <c r="AN244" s="279">
        <f t="shared" si="85"/>
        <v>0</v>
      </c>
      <c r="AO244" s="279">
        <f t="shared" si="81"/>
        <v>0</v>
      </c>
      <c r="AP244" s="279">
        <f t="shared" si="81"/>
        <v>0</v>
      </c>
      <c r="AQ244" s="279">
        <f t="shared" si="81"/>
        <v>0</v>
      </c>
      <c r="AR244" s="279">
        <f t="shared" si="74"/>
        <v>0</v>
      </c>
      <c r="AS244" s="279">
        <f t="shared" si="74"/>
        <v>0</v>
      </c>
      <c r="AT244" s="279">
        <f t="shared" si="74"/>
        <v>0</v>
      </c>
      <c r="AU244" s="280">
        <f t="shared" si="79"/>
        <v>0</v>
      </c>
      <c r="AV244" s="280">
        <f t="shared" si="86"/>
        <v>0</v>
      </c>
      <c r="AW244" s="280">
        <f t="shared" si="86"/>
        <v>0</v>
      </c>
      <c r="AX244" s="280">
        <f t="shared" si="86"/>
        <v>0</v>
      </c>
      <c r="AY244" s="280">
        <f t="shared" si="86"/>
        <v>0</v>
      </c>
      <c r="AZ244" s="280">
        <f t="shared" si="84"/>
        <v>0</v>
      </c>
      <c r="BA244" s="280">
        <f t="shared" si="84"/>
        <v>0</v>
      </c>
      <c r="BB244" s="280">
        <f t="shared" si="84"/>
        <v>0</v>
      </c>
      <c r="BC244" s="280">
        <f t="shared" si="83"/>
        <v>0</v>
      </c>
      <c r="BD244" s="280">
        <f t="shared" si="83"/>
        <v>0</v>
      </c>
      <c r="BE244" s="280">
        <f t="shared" si="83"/>
        <v>0</v>
      </c>
      <c r="BF244" s="280">
        <f t="shared" si="83"/>
        <v>0</v>
      </c>
      <c r="BG244" s="280">
        <f t="shared" si="83"/>
        <v>0</v>
      </c>
      <c r="BH244" s="280">
        <f t="shared" si="83"/>
        <v>0</v>
      </c>
      <c r="BI244" s="280">
        <f t="shared" si="82"/>
        <v>0</v>
      </c>
      <c r="BJ244" s="280">
        <f t="shared" si="82"/>
        <v>0</v>
      </c>
      <c r="BK244" s="280">
        <f t="shared" si="82"/>
        <v>0</v>
      </c>
      <c r="BL244" s="279">
        <f t="shared" si="80"/>
        <v>0</v>
      </c>
    </row>
    <row r="245" spans="1:64" x14ac:dyDescent="0.25">
      <c r="A245" s="268" t="s">
        <v>276</v>
      </c>
      <c r="B245" s="175">
        <v>3.7599999999999995E-2</v>
      </c>
      <c r="C245" s="175">
        <v>3.7599999999999995E-2</v>
      </c>
      <c r="D245" s="272">
        <v>329374.18</v>
      </c>
      <c r="E245" s="272">
        <v>329374.18</v>
      </c>
      <c r="F245" s="272">
        <v>329374.18</v>
      </c>
      <c r="G245" s="272">
        <v>329374.18</v>
      </c>
      <c r="H245" s="272">
        <v>329374.18</v>
      </c>
      <c r="I245" s="272">
        <v>329374.18</v>
      </c>
      <c r="J245" s="272">
        <v>329374.18</v>
      </c>
      <c r="K245" s="272">
        <v>329374.18</v>
      </c>
      <c r="L245" s="272">
        <v>329374.18</v>
      </c>
      <c r="M245" s="272">
        <v>329374.18</v>
      </c>
      <c r="N245" s="272">
        <v>329374.18</v>
      </c>
      <c r="O245" s="272">
        <v>329374.18</v>
      </c>
      <c r="P245" s="272">
        <f t="shared" si="77"/>
        <v>3952490.1600000006</v>
      </c>
      <c r="Q245" s="272">
        <v>329374.18</v>
      </c>
      <c r="R245" s="272">
        <v>329374.18</v>
      </c>
      <c r="S245" s="272">
        <v>329374.18</v>
      </c>
      <c r="T245" s="272">
        <v>329374.18</v>
      </c>
      <c r="U245" s="272">
        <v>329374.18</v>
      </c>
      <c r="V245" s="272">
        <v>329374.18</v>
      </c>
      <c r="W245" s="272">
        <v>329374.18</v>
      </c>
      <c r="X245" s="272">
        <v>329374.18</v>
      </c>
      <c r="Y245" s="272">
        <v>329374.18</v>
      </c>
      <c r="Z245" s="272">
        <v>329374.18</v>
      </c>
      <c r="AA245" s="272">
        <v>329374.18</v>
      </c>
      <c r="AB245" s="272">
        <v>329374.18</v>
      </c>
      <c r="AC245" s="272">
        <v>329374.18</v>
      </c>
      <c r="AD245" s="272">
        <v>329374.18</v>
      </c>
      <c r="AE245" s="272">
        <v>329374.18</v>
      </c>
      <c r="AF245" s="272">
        <v>329374.18</v>
      </c>
      <c r="AG245" s="170">
        <f t="shared" si="78"/>
        <v>3952490.1600000006</v>
      </c>
      <c r="AI245" s="279">
        <f t="shared" si="85"/>
        <v>1032.04</v>
      </c>
      <c r="AJ245" s="279">
        <f t="shared" si="85"/>
        <v>1032.04</v>
      </c>
      <c r="AK245" s="279">
        <f t="shared" si="85"/>
        <v>1032.04</v>
      </c>
      <c r="AL245" s="279">
        <f t="shared" si="85"/>
        <v>1032.04</v>
      </c>
      <c r="AM245" s="279">
        <f t="shared" si="85"/>
        <v>1032.04</v>
      </c>
      <c r="AN245" s="279">
        <f t="shared" si="85"/>
        <v>1032.04</v>
      </c>
      <c r="AO245" s="279">
        <f t="shared" si="81"/>
        <v>1032.04</v>
      </c>
      <c r="AP245" s="279">
        <f t="shared" si="81"/>
        <v>1032.04</v>
      </c>
      <c r="AQ245" s="279">
        <f t="shared" si="81"/>
        <v>1032.04</v>
      </c>
      <c r="AR245" s="279">
        <f t="shared" si="74"/>
        <v>1032.04</v>
      </c>
      <c r="AS245" s="279">
        <f t="shared" si="74"/>
        <v>1032.04</v>
      </c>
      <c r="AT245" s="279">
        <f t="shared" si="74"/>
        <v>1032.04</v>
      </c>
      <c r="AU245" s="280">
        <f t="shared" si="79"/>
        <v>12384.480000000003</v>
      </c>
      <c r="AV245" s="280">
        <f t="shared" si="86"/>
        <v>1032.04</v>
      </c>
      <c r="AW245" s="280">
        <f t="shared" si="86"/>
        <v>1032.04</v>
      </c>
      <c r="AX245" s="280">
        <f t="shared" si="86"/>
        <v>1032.04</v>
      </c>
      <c r="AY245" s="280">
        <f t="shared" si="86"/>
        <v>1032.04</v>
      </c>
      <c r="AZ245" s="280">
        <f t="shared" si="84"/>
        <v>1032.04</v>
      </c>
      <c r="BA245" s="280">
        <f t="shared" si="84"/>
        <v>1032.04</v>
      </c>
      <c r="BB245" s="280">
        <f t="shared" si="84"/>
        <v>1032.04</v>
      </c>
      <c r="BC245" s="280">
        <f t="shared" si="83"/>
        <v>1032.04</v>
      </c>
      <c r="BD245" s="280">
        <f t="shared" si="83"/>
        <v>1032.04</v>
      </c>
      <c r="BE245" s="280">
        <f t="shared" si="83"/>
        <v>1032.04</v>
      </c>
      <c r="BF245" s="280">
        <f t="shared" si="83"/>
        <v>1032.04</v>
      </c>
      <c r="BG245" s="280">
        <f t="shared" si="83"/>
        <v>1032.04</v>
      </c>
      <c r="BH245" s="280">
        <f t="shared" si="83"/>
        <v>1032.04</v>
      </c>
      <c r="BI245" s="280">
        <f t="shared" si="82"/>
        <v>1032.04</v>
      </c>
      <c r="BJ245" s="280">
        <f t="shared" si="82"/>
        <v>1032.04</v>
      </c>
      <c r="BK245" s="280">
        <f t="shared" si="82"/>
        <v>1032.04</v>
      </c>
      <c r="BL245" s="279">
        <f t="shared" si="80"/>
        <v>12384.480000000003</v>
      </c>
    </row>
    <row r="246" spans="1:64" x14ac:dyDescent="0.25">
      <c r="A246" s="268" t="s">
        <v>658</v>
      </c>
      <c r="B246" s="175">
        <v>0</v>
      </c>
      <c r="C246" s="175">
        <v>0</v>
      </c>
      <c r="D246" s="272">
        <v>0</v>
      </c>
      <c r="E246" s="272">
        <v>0</v>
      </c>
      <c r="F246" s="272">
        <v>0</v>
      </c>
      <c r="G246" s="272">
        <v>0</v>
      </c>
      <c r="H246" s="272">
        <v>0</v>
      </c>
      <c r="I246" s="272">
        <v>0</v>
      </c>
      <c r="J246" s="272">
        <v>0</v>
      </c>
      <c r="K246" s="272">
        <v>0</v>
      </c>
      <c r="L246" s="272">
        <v>0</v>
      </c>
      <c r="M246" s="272">
        <v>0</v>
      </c>
      <c r="N246" s="272">
        <v>0</v>
      </c>
      <c r="O246" s="272">
        <v>0</v>
      </c>
      <c r="P246" s="272">
        <f t="shared" si="77"/>
        <v>0</v>
      </c>
      <c r="Q246" s="272">
        <v>0</v>
      </c>
      <c r="R246" s="272">
        <v>0</v>
      </c>
      <c r="S246" s="272">
        <v>0</v>
      </c>
      <c r="T246" s="272">
        <v>0</v>
      </c>
      <c r="U246" s="272">
        <v>0</v>
      </c>
      <c r="V246" s="272">
        <v>0</v>
      </c>
      <c r="W246" s="272">
        <v>0</v>
      </c>
      <c r="X246" s="272">
        <v>0</v>
      </c>
      <c r="Y246" s="272">
        <v>0</v>
      </c>
      <c r="Z246" s="272">
        <v>0</v>
      </c>
      <c r="AA246" s="272">
        <v>0</v>
      </c>
      <c r="AB246" s="272">
        <v>0</v>
      </c>
      <c r="AC246" s="272">
        <v>0</v>
      </c>
      <c r="AD246" s="272">
        <v>0</v>
      </c>
      <c r="AE246" s="272">
        <v>0</v>
      </c>
      <c r="AF246" s="272">
        <v>0</v>
      </c>
      <c r="AG246" s="170">
        <f t="shared" si="78"/>
        <v>0</v>
      </c>
      <c r="AI246" s="279">
        <f t="shared" si="85"/>
        <v>0</v>
      </c>
      <c r="AJ246" s="279">
        <f t="shared" si="85"/>
        <v>0</v>
      </c>
      <c r="AK246" s="279">
        <f t="shared" si="85"/>
        <v>0</v>
      </c>
      <c r="AL246" s="279">
        <f t="shared" si="85"/>
        <v>0</v>
      </c>
      <c r="AM246" s="279">
        <f t="shared" si="85"/>
        <v>0</v>
      </c>
      <c r="AN246" s="279">
        <f t="shared" si="85"/>
        <v>0</v>
      </c>
      <c r="AO246" s="279">
        <f t="shared" si="81"/>
        <v>0</v>
      </c>
      <c r="AP246" s="279">
        <f t="shared" si="81"/>
        <v>0</v>
      </c>
      <c r="AQ246" s="279">
        <f t="shared" si="81"/>
        <v>0</v>
      </c>
      <c r="AR246" s="279">
        <f t="shared" si="74"/>
        <v>0</v>
      </c>
      <c r="AS246" s="279">
        <f t="shared" si="74"/>
        <v>0</v>
      </c>
      <c r="AT246" s="279">
        <f t="shared" si="74"/>
        <v>0</v>
      </c>
      <c r="AU246" s="280">
        <f t="shared" si="79"/>
        <v>0</v>
      </c>
      <c r="AV246" s="280">
        <f t="shared" si="86"/>
        <v>0</v>
      </c>
      <c r="AW246" s="280">
        <f t="shared" si="86"/>
        <v>0</v>
      </c>
      <c r="AX246" s="280">
        <f t="shared" si="86"/>
        <v>0</v>
      </c>
      <c r="AY246" s="280">
        <f t="shared" si="86"/>
        <v>0</v>
      </c>
      <c r="AZ246" s="280">
        <f t="shared" si="84"/>
        <v>0</v>
      </c>
      <c r="BA246" s="280">
        <f t="shared" si="84"/>
        <v>0</v>
      </c>
      <c r="BB246" s="280">
        <f t="shared" si="84"/>
        <v>0</v>
      </c>
      <c r="BC246" s="280">
        <f t="shared" si="83"/>
        <v>0</v>
      </c>
      <c r="BD246" s="280">
        <f t="shared" si="83"/>
        <v>0</v>
      </c>
      <c r="BE246" s="280">
        <f t="shared" si="83"/>
        <v>0</v>
      </c>
      <c r="BF246" s="280">
        <f t="shared" si="83"/>
        <v>0</v>
      </c>
      <c r="BG246" s="280">
        <f t="shared" si="83"/>
        <v>0</v>
      </c>
      <c r="BH246" s="280">
        <f t="shared" si="83"/>
        <v>0</v>
      </c>
      <c r="BI246" s="280">
        <f t="shared" si="82"/>
        <v>0</v>
      </c>
      <c r="BJ246" s="280">
        <f t="shared" si="82"/>
        <v>0</v>
      </c>
      <c r="BK246" s="280">
        <f t="shared" si="82"/>
        <v>0</v>
      </c>
      <c r="BL246" s="279">
        <f t="shared" si="80"/>
        <v>0</v>
      </c>
    </row>
    <row r="247" spans="1:64" x14ac:dyDescent="0.25">
      <c r="A247" s="268" t="s">
        <v>277</v>
      </c>
      <c r="B247" s="175">
        <v>3.3300000000000003E-2</v>
      </c>
      <c r="C247" s="175">
        <v>3.3300000000000003E-2</v>
      </c>
      <c r="D247" s="272">
        <v>234509.13</v>
      </c>
      <c r="E247" s="272">
        <v>234509.13</v>
      </c>
      <c r="F247" s="272">
        <v>234509.13</v>
      </c>
      <c r="G247" s="272">
        <v>234509.13</v>
      </c>
      <c r="H247" s="272">
        <v>234509.13</v>
      </c>
      <c r="I247" s="272">
        <v>234509.13</v>
      </c>
      <c r="J247" s="272">
        <v>234509.13</v>
      </c>
      <c r="K247" s="272">
        <v>234509.13</v>
      </c>
      <c r="L247" s="272">
        <v>234509.13</v>
      </c>
      <c r="M247" s="272">
        <v>234509.13</v>
      </c>
      <c r="N247" s="272">
        <v>234509.13</v>
      </c>
      <c r="O247" s="272">
        <v>234509.13</v>
      </c>
      <c r="P247" s="272">
        <f t="shared" si="77"/>
        <v>2814109.5599999991</v>
      </c>
      <c r="Q247" s="272">
        <v>234509.13</v>
      </c>
      <c r="R247" s="272">
        <v>234509.13</v>
      </c>
      <c r="S247" s="272">
        <v>234509.13</v>
      </c>
      <c r="T247" s="272">
        <v>234509.13</v>
      </c>
      <c r="U247" s="272">
        <v>234509.13</v>
      </c>
      <c r="V247" s="272">
        <v>234509.13</v>
      </c>
      <c r="W247" s="272">
        <v>234509.13</v>
      </c>
      <c r="X247" s="272">
        <v>234509.13</v>
      </c>
      <c r="Y247" s="272">
        <v>234509.13</v>
      </c>
      <c r="Z247" s="272">
        <v>234509.13</v>
      </c>
      <c r="AA247" s="272">
        <v>234509.13</v>
      </c>
      <c r="AB247" s="272">
        <v>234509.13</v>
      </c>
      <c r="AC247" s="272">
        <v>234509.13</v>
      </c>
      <c r="AD247" s="272">
        <v>234509.13</v>
      </c>
      <c r="AE247" s="272">
        <v>234509.13</v>
      </c>
      <c r="AF247" s="272">
        <v>234509.13</v>
      </c>
      <c r="AG247" s="170">
        <f t="shared" si="78"/>
        <v>2814109.5599999991</v>
      </c>
      <c r="AI247" s="279">
        <f t="shared" si="85"/>
        <v>650.76</v>
      </c>
      <c r="AJ247" s="279">
        <f t="shared" si="85"/>
        <v>650.76</v>
      </c>
      <c r="AK247" s="279">
        <f t="shared" si="85"/>
        <v>650.76</v>
      </c>
      <c r="AL247" s="279">
        <f t="shared" si="85"/>
        <v>650.76</v>
      </c>
      <c r="AM247" s="279">
        <f t="shared" si="85"/>
        <v>650.76</v>
      </c>
      <c r="AN247" s="279">
        <f t="shared" si="85"/>
        <v>650.76</v>
      </c>
      <c r="AO247" s="279">
        <f t="shared" si="81"/>
        <v>650.76</v>
      </c>
      <c r="AP247" s="279">
        <f t="shared" si="81"/>
        <v>650.76</v>
      </c>
      <c r="AQ247" s="279">
        <f t="shared" si="81"/>
        <v>650.76</v>
      </c>
      <c r="AR247" s="279">
        <f t="shared" si="74"/>
        <v>650.76</v>
      </c>
      <c r="AS247" s="279">
        <f t="shared" si="74"/>
        <v>650.76</v>
      </c>
      <c r="AT247" s="279">
        <f t="shared" si="74"/>
        <v>650.76</v>
      </c>
      <c r="AU247" s="280">
        <f t="shared" si="79"/>
        <v>7809.1200000000017</v>
      </c>
      <c r="AV247" s="280">
        <f t="shared" si="86"/>
        <v>650.76</v>
      </c>
      <c r="AW247" s="280">
        <f t="shared" si="86"/>
        <v>650.76</v>
      </c>
      <c r="AX247" s="280">
        <f t="shared" si="86"/>
        <v>650.76</v>
      </c>
      <c r="AY247" s="280">
        <f t="shared" si="86"/>
        <v>650.76</v>
      </c>
      <c r="AZ247" s="280">
        <f t="shared" si="84"/>
        <v>650.76</v>
      </c>
      <c r="BA247" s="280">
        <f t="shared" si="84"/>
        <v>650.76</v>
      </c>
      <c r="BB247" s="280">
        <f t="shared" si="84"/>
        <v>650.76</v>
      </c>
      <c r="BC247" s="280">
        <f t="shared" si="83"/>
        <v>650.76</v>
      </c>
      <c r="BD247" s="280">
        <f t="shared" si="83"/>
        <v>650.76</v>
      </c>
      <c r="BE247" s="280">
        <f t="shared" si="83"/>
        <v>650.76</v>
      </c>
      <c r="BF247" s="280">
        <f t="shared" si="83"/>
        <v>650.76</v>
      </c>
      <c r="BG247" s="280">
        <f t="shared" si="83"/>
        <v>650.76</v>
      </c>
      <c r="BH247" s="280">
        <f t="shared" si="83"/>
        <v>650.76</v>
      </c>
      <c r="BI247" s="280">
        <f t="shared" si="82"/>
        <v>650.76</v>
      </c>
      <c r="BJ247" s="280">
        <f t="shared" si="82"/>
        <v>650.76</v>
      </c>
      <c r="BK247" s="280">
        <f t="shared" si="82"/>
        <v>650.76</v>
      </c>
      <c r="BL247" s="279">
        <f t="shared" si="80"/>
        <v>7809.1200000000017</v>
      </c>
    </row>
    <row r="248" spans="1:64" x14ac:dyDescent="0.25">
      <c r="A248" s="268" t="s">
        <v>278</v>
      </c>
      <c r="B248" s="175">
        <v>0</v>
      </c>
      <c r="C248" s="175">
        <v>0</v>
      </c>
      <c r="D248" s="272">
        <v>96395.56</v>
      </c>
      <c r="E248" s="272">
        <v>96395.56</v>
      </c>
      <c r="F248" s="272">
        <v>96395.56</v>
      </c>
      <c r="G248" s="272">
        <v>96395.56</v>
      </c>
      <c r="H248" s="272">
        <v>96395.56</v>
      </c>
      <c r="I248" s="272">
        <v>96395.56</v>
      </c>
      <c r="J248" s="272">
        <v>96395.56</v>
      </c>
      <c r="K248" s="272">
        <v>96395.56</v>
      </c>
      <c r="L248" s="272">
        <v>96395.56</v>
      </c>
      <c r="M248" s="272">
        <v>96395.56</v>
      </c>
      <c r="N248" s="272">
        <v>96395.56</v>
      </c>
      <c r="O248" s="272">
        <v>96395.56</v>
      </c>
      <c r="P248" s="272">
        <f t="shared" si="77"/>
        <v>1156746.7200000002</v>
      </c>
      <c r="Q248" s="272">
        <v>96395.56</v>
      </c>
      <c r="R248" s="272">
        <v>96395.56</v>
      </c>
      <c r="S248" s="272">
        <v>96395.56</v>
      </c>
      <c r="T248" s="272">
        <v>96395.56</v>
      </c>
      <c r="U248" s="272">
        <v>96395.56</v>
      </c>
      <c r="V248" s="272">
        <v>96395.56</v>
      </c>
      <c r="W248" s="272">
        <v>96395.56</v>
      </c>
      <c r="X248" s="272">
        <v>96395.56</v>
      </c>
      <c r="Y248" s="272">
        <v>96395.56</v>
      </c>
      <c r="Z248" s="272">
        <v>96395.56</v>
      </c>
      <c r="AA248" s="272">
        <v>96395.56</v>
      </c>
      <c r="AB248" s="272">
        <v>96395.56</v>
      </c>
      <c r="AC248" s="272">
        <v>96395.56</v>
      </c>
      <c r="AD248" s="272">
        <v>96395.56</v>
      </c>
      <c r="AE248" s="272">
        <v>96395.56</v>
      </c>
      <c r="AF248" s="272">
        <v>96395.56</v>
      </c>
      <c r="AG248" s="170">
        <f t="shared" si="78"/>
        <v>1156746.7200000002</v>
      </c>
      <c r="AI248" s="279">
        <f t="shared" si="85"/>
        <v>0</v>
      </c>
      <c r="AJ248" s="279">
        <f t="shared" si="85"/>
        <v>0</v>
      </c>
      <c r="AK248" s="279">
        <f t="shared" si="85"/>
        <v>0</v>
      </c>
      <c r="AL248" s="279">
        <f t="shared" si="85"/>
        <v>0</v>
      </c>
      <c r="AM248" s="279">
        <f t="shared" si="85"/>
        <v>0</v>
      </c>
      <c r="AN248" s="279">
        <f t="shared" si="85"/>
        <v>0</v>
      </c>
      <c r="AO248" s="279">
        <f t="shared" si="81"/>
        <v>0</v>
      </c>
      <c r="AP248" s="279">
        <f t="shared" si="81"/>
        <v>0</v>
      </c>
      <c r="AQ248" s="279">
        <f t="shared" si="81"/>
        <v>0</v>
      </c>
      <c r="AR248" s="279">
        <f t="shared" si="74"/>
        <v>0</v>
      </c>
      <c r="AS248" s="279">
        <f t="shared" si="74"/>
        <v>0</v>
      </c>
      <c r="AT248" s="279">
        <f t="shared" si="74"/>
        <v>0</v>
      </c>
      <c r="AU248" s="280">
        <f t="shared" si="79"/>
        <v>0</v>
      </c>
      <c r="AV248" s="280">
        <f t="shared" si="86"/>
        <v>0</v>
      </c>
      <c r="AW248" s="280">
        <f t="shared" si="86"/>
        <v>0</v>
      </c>
      <c r="AX248" s="280">
        <f t="shared" si="86"/>
        <v>0</v>
      </c>
      <c r="AY248" s="280">
        <f t="shared" si="86"/>
        <v>0</v>
      </c>
      <c r="AZ248" s="280">
        <f t="shared" si="84"/>
        <v>0</v>
      </c>
      <c r="BA248" s="280">
        <f t="shared" si="84"/>
        <v>0</v>
      </c>
      <c r="BB248" s="280">
        <f t="shared" si="84"/>
        <v>0</v>
      </c>
      <c r="BC248" s="280">
        <f t="shared" si="83"/>
        <v>0</v>
      </c>
      <c r="BD248" s="280">
        <f t="shared" si="83"/>
        <v>0</v>
      </c>
      <c r="BE248" s="280">
        <f t="shared" si="83"/>
        <v>0</v>
      </c>
      <c r="BF248" s="280">
        <f t="shared" si="83"/>
        <v>0</v>
      </c>
      <c r="BG248" s="280">
        <f t="shared" si="83"/>
        <v>0</v>
      </c>
      <c r="BH248" s="280">
        <f t="shared" si="83"/>
        <v>0</v>
      </c>
      <c r="BI248" s="280">
        <f t="shared" si="82"/>
        <v>0</v>
      </c>
      <c r="BJ248" s="280">
        <f t="shared" si="82"/>
        <v>0</v>
      </c>
      <c r="BK248" s="280">
        <f t="shared" si="82"/>
        <v>0</v>
      </c>
      <c r="BL248" s="279">
        <f t="shared" si="80"/>
        <v>0</v>
      </c>
    </row>
    <row r="249" spans="1:64" x14ac:dyDescent="0.25">
      <c r="A249" s="268" t="s">
        <v>279</v>
      </c>
      <c r="B249" s="175">
        <v>0</v>
      </c>
      <c r="C249" s="175">
        <v>0</v>
      </c>
      <c r="D249" s="272">
        <v>162070.19</v>
      </c>
      <c r="E249" s="272">
        <v>162070.19</v>
      </c>
      <c r="F249" s="272">
        <v>162070.19</v>
      </c>
      <c r="G249" s="272">
        <v>162070.19</v>
      </c>
      <c r="H249" s="272">
        <v>162070.19</v>
      </c>
      <c r="I249" s="272">
        <v>162070.19</v>
      </c>
      <c r="J249" s="272">
        <v>162070.19</v>
      </c>
      <c r="K249" s="272">
        <v>162070.19</v>
      </c>
      <c r="L249" s="272">
        <v>162070.19</v>
      </c>
      <c r="M249" s="272">
        <v>162070.19</v>
      </c>
      <c r="N249" s="272">
        <v>162070.19</v>
      </c>
      <c r="O249" s="272">
        <v>162070.19</v>
      </c>
      <c r="P249" s="272">
        <f t="shared" si="77"/>
        <v>1944842.2799999996</v>
      </c>
      <c r="Q249" s="272">
        <v>162070.19</v>
      </c>
      <c r="R249" s="272">
        <v>162070.19</v>
      </c>
      <c r="S249" s="272">
        <v>162070.19</v>
      </c>
      <c r="T249" s="272">
        <v>162070.19</v>
      </c>
      <c r="U249" s="272">
        <v>162070.19</v>
      </c>
      <c r="V249" s="272">
        <v>162070.19</v>
      </c>
      <c r="W249" s="272">
        <v>162070.19</v>
      </c>
      <c r="X249" s="272">
        <v>162070.19</v>
      </c>
      <c r="Y249" s="272">
        <v>162070.19</v>
      </c>
      <c r="Z249" s="272">
        <v>162070.19</v>
      </c>
      <c r="AA249" s="272">
        <v>162070.19</v>
      </c>
      <c r="AB249" s="272">
        <v>162070.19</v>
      </c>
      <c r="AC249" s="272">
        <v>162070.19</v>
      </c>
      <c r="AD249" s="272">
        <v>162070.19</v>
      </c>
      <c r="AE249" s="272">
        <v>162070.19</v>
      </c>
      <c r="AF249" s="272">
        <v>162070.19</v>
      </c>
      <c r="AG249" s="170">
        <f t="shared" si="78"/>
        <v>1944842.2799999996</v>
      </c>
      <c r="AI249" s="279">
        <f t="shared" si="85"/>
        <v>0</v>
      </c>
      <c r="AJ249" s="279">
        <f t="shared" si="85"/>
        <v>0</v>
      </c>
      <c r="AK249" s="279">
        <f t="shared" si="85"/>
        <v>0</v>
      </c>
      <c r="AL249" s="279">
        <f t="shared" si="85"/>
        <v>0</v>
      </c>
      <c r="AM249" s="279">
        <f t="shared" si="85"/>
        <v>0</v>
      </c>
      <c r="AN249" s="279">
        <f t="shared" si="85"/>
        <v>0</v>
      </c>
      <c r="AO249" s="279">
        <f t="shared" si="81"/>
        <v>0</v>
      </c>
      <c r="AP249" s="279">
        <f t="shared" si="81"/>
        <v>0</v>
      </c>
      <c r="AQ249" s="279">
        <f t="shared" si="81"/>
        <v>0</v>
      </c>
      <c r="AR249" s="279">
        <f t="shared" si="74"/>
        <v>0</v>
      </c>
      <c r="AS249" s="279">
        <f t="shared" si="74"/>
        <v>0</v>
      </c>
      <c r="AT249" s="279">
        <f t="shared" si="74"/>
        <v>0</v>
      </c>
      <c r="AU249" s="280">
        <f t="shared" si="79"/>
        <v>0</v>
      </c>
      <c r="AV249" s="280">
        <f t="shared" si="86"/>
        <v>0</v>
      </c>
      <c r="AW249" s="280">
        <f t="shared" si="86"/>
        <v>0</v>
      </c>
      <c r="AX249" s="280">
        <f t="shared" si="86"/>
        <v>0</v>
      </c>
      <c r="AY249" s="280">
        <f t="shared" si="86"/>
        <v>0</v>
      </c>
      <c r="AZ249" s="280">
        <f t="shared" si="84"/>
        <v>0</v>
      </c>
      <c r="BA249" s="280">
        <f t="shared" si="84"/>
        <v>0</v>
      </c>
      <c r="BB249" s="280">
        <f t="shared" si="84"/>
        <v>0</v>
      </c>
      <c r="BC249" s="280">
        <f t="shared" si="83"/>
        <v>0</v>
      </c>
      <c r="BD249" s="280">
        <f t="shared" si="83"/>
        <v>0</v>
      </c>
      <c r="BE249" s="280">
        <f t="shared" si="83"/>
        <v>0</v>
      </c>
      <c r="BF249" s="280">
        <f t="shared" si="83"/>
        <v>0</v>
      </c>
      <c r="BG249" s="280">
        <f t="shared" si="83"/>
        <v>0</v>
      </c>
      <c r="BH249" s="280">
        <f t="shared" si="83"/>
        <v>0</v>
      </c>
      <c r="BI249" s="280">
        <f t="shared" si="82"/>
        <v>0</v>
      </c>
      <c r="BJ249" s="280">
        <f t="shared" si="82"/>
        <v>0</v>
      </c>
      <c r="BK249" s="280">
        <f t="shared" si="82"/>
        <v>0</v>
      </c>
      <c r="BL249" s="279">
        <f t="shared" si="80"/>
        <v>0</v>
      </c>
    </row>
    <row r="250" spans="1:64" x14ac:dyDescent="0.25">
      <c r="A250" s="268" t="s">
        <v>280</v>
      </c>
      <c r="B250" s="175">
        <v>0</v>
      </c>
      <c r="C250" s="175">
        <v>0</v>
      </c>
      <c r="D250" s="272">
        <v>348244.31</v>
      </c>
      <c r="E250" s="272">
        <v>348244.31</v>
      </c>
      <c r="F250" s="272">
        <v>348244.31</v>
      </c>
      <c r="G250" s="272">
        <v>348244.31</v>
      </c>
      <c r="H250" s="272">
        <v>348244.31</v>
      </c>
      <c r="I250" s="272">
        <v>348244.31</v>
      </c>
      <c r="J250" s="272">
        <v>348244.31</v>
      </c>
      <c r="K250" s="272">
        <v>348244.31</v>
      </c>
      <c r="L250" s="272">
        <v>348244.31</v>
      </c>
      <c r="M250" s="272">
        <v>348244.31</v>
      </c>
      <c r="N250" s="272">
        <v>348244.31</v>
      </c>
      <c r="O250" s="272">
        <v>348244.31</v>
      </c>
      <c r="P250" s="272">
        <f t="shared" si="77"/>
        <v>4178931.72</v>
      </c>
      <c r="Q250" s="272">
        <v>348244.31</v>
      </c>
      <c r="R250" s="272">
        <v>348244.31</v>
      </c>
      <c r="S250" s="272">
        <v>348244.31</v>
      </c>
      <c r="T250" s="272">
        <v>348244.31</v>
      </c>
      <c r="U250" s="272">
        <v>348244.31</v>
      </c>
      <c r="V250" s="272">
        <v>348244.31</v>
      </c>
      <c r="W250" s="272">
        <v>348244.31</v>
      </c>
      <c r="X250" s="272">
        <v>348244.31</v>
      </c>
      <c r="Y250" s="272">
        <v>348244.31</v>
      </c>
      <c r="Z250" s="272">
        <v>348244.31</v>
      </c>
      <c r="AA250" s="272">
        <v>348244.31</v>
      </c>
      <c r="AB250" s="272">
        <v>348244.31</v>
      </c>
      <c r="AC250" s="272">
        <v>348244.31</v>
      </c>
      <c r="AD250" s="272">
        <v>348244.31</v>
      </c>
      <c r="AE250" s="272">
        <v>348244.31</v>
      </c>
      <c r="AF250" s="272">
        <v>348244.31</v>
      </c>
      <c r="AG250" s="170">
        <f t="shared" si="78"/>
        <v>4178931.72</v>
      </c>
      <c r="AI250" s="279">
        <f t="shared" si="85"/>
        <v>0</v>
      </c>
      <c r="AJ250" s="279">
        <f t="shared" si="85"/>
        <v>0</v>
      </c>
      <c r="AK250" s="279">
        <f t="shared" si="85"/>
        <v>0</v>
      </c>
      <c r="AL250" s="279">
        <f t="shared" si="85"/>
        <v>0</v>
      </c>
      <c r="AM250" s="279">
        <f t="shared" si="85"/>
        <v>0</v>
      </c>
      <c r="AN250" s="279">
        <f t="shared" si="85"/>
        <v>0</v>
      </c>
      <c r="AO250" s="279">
        <f t="shared" si="81"/>
        <v>0</v>
      </c>
      <c r="AP250" s="279">
        <f t="shared" si="81"/>
        <v>0</v>
      </c>
      <c r="AQ250" s="279">
        <f t="shared" si="81"/>
        <v>0</v>
      </c>
      <c r="AR250" s="279">
        <f t="shared" si="74"/>
        <v>0</v>
      </c>
      <c r="AS250" s="279">
        <f t="shared" si="74"/>
        <v>0</v>
      </c>
      <c r="AT250" s="279">
        <f t="shared" si="74"/>
        <v>0</v>
      </c>
      <c r="AU250" s="280">
        <f t="shared" si="79"/>
        <v>0</v>
      </c>
      <c r="AV250" s="280">
        <f t="shared" si="86"/>
        <v>0</v>
      </c>
      <c r="AW250" s="280">
        <f t="shared" si="86"/>
        <v>0</v>
      </c>
      <c r="AX250" s="280">
        <f t="shared" si="86"/>
        <v>0</v>
      </c>
      <c r="AY250" s="280">
        <f t="shared" si="86"/>
        <v>0</v>
      </c>
      <c r="AZ250" s="280">
        <f t="shared" si="84"/>
        <v>0</v>
      </c>
      <c r="BA250" s="280">
        <f t="shared" si="84"/>
        <v>0</v>
      </c>
      <c r="BB250" s="280">
        <f t="shared" si="84"/>
        <v>0</v>
      </c>
      <c r="BC250" s="280">
        <f t="shared" si="83"/>
        <v>0</v>
      </c>
      <c r="BD250" s="280">
        <f t="shared" si="83"/>
        <v>0</v>
      </c>
      <c r="BE250" s="280">
        <f t="shared" si="83"/>
        <v>0</v>
      </c>
      <c r="BF250" s="280">
        <f t="shared" si="83"/>
        <v>0</v>
      </c>
      <c r="BG250" s="280">
        <f t="shared" si="83"/>
        <v>0</v>
      </c>
      <c r="BH250" s="280">
        <f t="shared" si="83"/>
        <v>0</v>
      </c>
      <c r="BI250" s="280">
        <f t="shared" si="82"/>
        <v>0</v>
      </c>
      <c r="BJ250" s="280">
        <f t="shared" si="82"/>
        <v>0</v>
      </c>
      <c r="BK250" s="280">
        <f t="shared" si="82"/>
        <v>0</v>
      </c>
      <c r="BL250" s="279">
        <f t="shared" si="80"/>
        <v>0</v>
      </c>
    </row>
    <row r="251" spans="1:64" x14ac:dyDescent="0.25">
      <c r="A251" s="268" t="s">
        <v>281</v>
      </c>
      <c r="B251" s="175">
        <v>3.0300000000000001E-2</v>
      </c>
      <c r="C251" s="175">
        <v>3.0300000000000001E-2</v>
      </c>
      <c r="D251" s="272">
        <v>47993721.93</v>
      </c>
      <c r="E251" s="272">
        <v>48155467.460000001</v>
      </c>
      <c r="F251" s="272">
        <v>48155467.460000001</v>
      </c>
      <c r="G251" s="272">
        <v>48156019.469999999</v>
      </c>
      <c r="H251" s="272">
        <v>48156571.469999999</v>
      </c>
      <c r="I251" s="272">
        <v>48446658.600000001</v>
      </c>
      <c r="J251" s="272">
        <v>48931765.659999996</v>
      </c>
      <c r="K251" s="272">
        <v>49126785.589999996</v>
      </c>
      <c r="L251" s="272">
        <v>49147526.499999993</v>
      </c>
      <c r="M251" s="272">
        <v>49177042.409999996</v>
      </c>
      <c r="N251" s="272">
        <v>49185817.409999996</v>
      </c>
      <c r="O251" s="272">
        <v>49185817.409999996</v>
      </c>
      <c r="P251" s="272">
        <f t="shared" si="77"/>
        <v>583818661.36999989</v>
      </c>
      <c r="Q251" s="272">
        <v>49185817.409999996</v>
      </c>
      <c r="R251" s="272">
        <v>49185817.409999996</v>
      </c>
      <c r="S251" s="272">
        <v>49185817.409999996</v>
      </c>
      <c r="T251" s="272">
        <v>49185817.409999996</v>
      </c>
      <c r="U251" s="272">
        <v>49185817.409999996</v>
      </c>
      <c r="V251" s="272">
        <v>49185817.409999996</v>
      </c>
      <c r="W251" s="272">
        <v>49185817.409999996</v>
      </c>
      <c r="X251" s="272">
        <v>49185817.409999996</v>
      </c>
      <c r="Y251" s="272">
        <v>49185817.409999996</v>
      </c>
      <c r="Z251" s="272">
        <v>49185817.409999996</v>
      </c>
      <c r="AA251" s="272">
        <v>49185817.409999996</v>
      </c>
      <c r="AB251" s="272">
        <v>49185817.409999996</v>
      </c>
      <c r="AC251" s="272">
        <v>49185817.409999996</v>
      </c>
      <c r="AD251" s="272">
        <v>49185817.409999996</v>
      </c>
      <c r="AE251" s="272">
        <v>49185817.409999996</v>
      </c>
      <c r="AF251" s="272">
        <v>49185817.409999996</v>
      </c>
      <c r="AG251" s="170">
        <f t="shared" si="78"/>
        <v>590229808.91999984</v>
      </c>
      <c r="AI251" s="279">
        <f t="shared" si="85"/>
        <v>121184.15</v>
      </c>
      <c r="AJ251" s="279">
        <f t="shared" si="85"/>
        <v>121592.56</v>
      </c>
      <c r="AK251" s="279">
        <f t="shared" si="85"/>
        <v>121592.56</v>
      </c>
      <c r="AL251" s="279">
        <f t="shared" si="85"/>
        <v>121593.95</v>
      </c>
      <c r="AM251" s="279">
        <f t="shared" si="85"/>
        <v>121595.34</v>
      </c>
      <c r="AN251" s="279">
        <f t="shared" si="85"/>
        <v>122327.81</v>
      </c>
      <c r="AO251" s="279">
        <f t="shared" si="81"/>
        <v>123552.71</v>
      </c>
      <c r="AP251" s="279">
        <f t="shared" si="81"/>
        <v>124045.13</v>
      </c>
      <c r="AQ251" s="279">
        <f t="shared" si="81"/>
        <v>124097.5</v>
      </c>
      <c r="AR251" s="279">
        <f t="shared" si="81"/>
        <v>124172.03</v>
      </c>
      <c r="AS251" s="279">
        <f t="shared" si="81"/>
        <v>124194.19</v>
      </c>
      <c r="AT251" s="279">
        <f t="shared" si="81"/>
        <v>124194.19</v>
      </c>
      <c r="AU251" s="280">
        <f t="shared" si="79"/>
        <v>1474142.1199999999</v>
      </c>
      <c r="AV251" s="280">
        <f t="shared" si="86"/>
        <v>124194.19</v>
      </c>
      <c r="AW251" s="280">
        <f t="shared" si="86"/>
        <v>124194.19</v>
      </c>
      <c r="AX251" s="280">
        <f t="shared" si="86"/>
        <v>124194.19</v>
      </c>
      <c r="AY251" s="280">
        <f t="shared" si="86"/>
        <v>124194.19</v>
      </c>
      <c r="AZ251" s="280">
        <f t="shared" si="84"/>
        <v>124194.19</v>
      </c>
      <c r="BA251" s="280">
        <f t="shared" si="84"/>
        <v>124194.19</v>
      </c>
      <c r="BB251" s="280">
        <f t="shared" si="84"/>
        <v>124194.19</v>
      </c>
      <c r="BC251" s="280">
        <f t="shared" si="83"/>
        <v>124194.19</v>
      </c>
      <c r="BD251" s="280">
        <f t="shared" si="83"/>
        <v>124194.19</v>
      </c>
      <c r="BE251" s="280">
        <f t="shared" si="83"/>
        <v>124194.19</v>
      </c>
      <c r="BF251" s="280">
        <f t="shared" si="83"/>
        <v>124194.19</v>
      </c>
      <c r="BG251" s="280">
        <f t="shared" si="83"/>
        <v>124194.19</v>
      </c>
      <c r="BH251" s="280">
        <f t="shared" si="83"/>
        <v>124194.19</v>
      </c>
      <c r="BI251" s="280">
        <f t="shared" si="82"/>
        <v>124194.19</v>
      </c>
      <c r="BJ251" s="280">
        <f t="shared" si="82"/>
        <v>124194.19</v>
      </c>
      <c r="BK251" s="280">
        <f t="shared" si="82"/>
        <v>124194.19</v>
      </c>
      <c r="BL251" s="279">
        <f t="shared" si="80"/>
        <v>1490330.2799999996</v>
      </c>
    </row>
    <row r="252" spans="1:64" x14ac:dyDescent="0.25">
      <c r="A252" s="268" t="s">
        <v>282</v>
      </c>
      <c r="B252" s="175">
        <v>2.92E-2</v>
      </c>
      <c r="C252" s="175">
        <v>2.92E-2</v>
      </c>
      <c r="D252" s="272">
        <v>1865718.2</v>
      </c>
      <c r="E252" s="272">
        <v>1865718.2</v>
      </c>
      <c r="F252" s="272">
        <v>1865718.2</v>
      </c>
      <c r="G252" s="272">
        <v>1865718.2</v>
      </c>
      <c r="H252" s="272">
        <v>1865718.2</v>
      </c>
      <c r="I252" s="272">
        <v>1865718.2</v>
      </c>
      <c r="J252" s="272">
        <v>1865718.2</v>
      </c>
      <c r="K252" s="272">
        <v>1865718.2</v>
      </c>
      <c r="L252" s="272">
        <v>1865718.2</v>
      </c>
      <c r="M252" s="272">
        <v>1865718.2</v>
      </c>
      <c r="N252" s="272">
        <v>1865718.2</v>
      </c>
      <c r="O252" s="272">
        <v>1865718.2</v>
      </c>
      <c r="P252" s="272">
        <f t="shared" si="77"/>
        <v>22388618.399999995</v>
      </c>
      <c r="Q252" s="272">
        <v>1865718.2</v>
      </c>
      <c r="R252" s="272">
        <v>1865718.2</v>
      </c>
      <c r="S252" s="272">
        <v>1865718.2</v>
      </c>
      <c r="T252" s="272">
        <v>1865718.2</v>
      </c>
      <c r="U252" s="272">
        <v>1865718.2</v>
      </c>
      <c r="V252" s="272">
        <v>1865718.2</v>
      </c>
      <c r="W252" s="272">
        <v>1865718.2</v>
      </c>
      <c r="X252" s="272">
        <v>1865718.2</v>
      </c>
      <c r="Y252" s="272">
        <v>1865718.2</v>
      </c>
      <c r="Z252" s="272">
        <v>1865718.2</v>
      </c>
      <c r="AA252" s="272">
        <v>1865718.2</v>
      </c>
      <c r="AB252" s="272">
        <v>1865718.2</v>
      </c>
      <c r="AC252" s="272">
        <v>1865718.2</v>
      </c>
      <c r="AD252" s="272">
        <v>1865718.2</v>
      </c>
      <c r="AE252" s="272">
        <v>1865718.2</v>
      </c>
      <c r="AF252" s="272">
        <v>1865718.2</v>
      </c>
      <c r="AG252" s="170">
        <f t="shared" si="78"/>
        <v>22388618.399999995</v>
      </c>
      <c r="AI252" s="279">
        <f t="shared" si="85"/>
        <v>4539.91</v>
      </c>
      <c r="AJ252" s="279">
        <f t="shared" si="85"/>
        <v>4539.91</v>
      </c>
      <c r="AK252" s="279">
        <f t="shared" si="85"/>
        <v>4539.91</v>
      </c>
      <c r="AL252" s="279">
        <f t="shared" si="85"/>
        <v>4539.91</v>
      </c>
      <c r="AM252" s="279">
        <f t="shared" si="85"/>
        <v>4539.91</v>
      </c>
      <c r="AN252" s="279">
        <f t="shared" si="85"/>
        <v>4539.91</v>
      </c>
      <c r="AO252" s="279">
        <f t="shared" si="81"/>
        <v>4539.91</v>
      </c>
      <c r="AP252" s="279">
        <f t="shared" si="81"/>
        <v>4539.91</v>
      </c>
      <c r="AQ252" s="279">
        <f t="shared" si="81"/>
        <v>4539.91</v>
      </c>
      <c r="AR252" s="279">
        <f t="shared" si="81"/>
        <v>4539.91</v>
      </c>
      <c r="AS252" s="279">
        <f t="shared" si="81"/>
        <v>4539.91</v>
      </c>
      <c r="AT252" s="279">
        <f t="shared" si="81"/>
        <v>4539.91</v>
      </c>
      <c r="AU252" s="280">
        <f t="shared" si="79"/>
        <v>54478.920000000013</v>
      </c>
      <c r="AV252" s="280">
        <f t="shared" si="86"/>
        <v>4539.91</v>
      </c>
      <c r="AW252" s="280">
        <f t="shared" si="86"/>
        <v>4539.91</v>
      </c>
      <c r="AX252" s="280">
        <f t="shared" si="86"/>
        <v>4539.91</v>
      </c>
      <c r="AY252" s="280">
        <f t="shared" si="86"/>
        <v>4539.91</v>
      </c>
      <c r="AZ252" s="280">
        <f t="shared" si="84"/>
        <v>4539.91</v>
      </c>
      <c r="BA252" s="280">
        <f t="shared" si="84"/>
        <v>4539.91</v>
      </c>
      <c r="BB252" s="280">
        <f t="shared" si="84"/>
        <v>4539.91</v>
      </c>
      <c r="BC252" s="280">
        <f t="shared" si="83"/>
        <v>4539.91</v>
      </c>
      <c r="BD252" s="280">
        <f t="shared" si="83"/>
        <v>4539.91</v>
      </c>
      <c r="BE252" s="280">
        <f t="shared" si="83"/>
        <v>4539.91</v>
      </c>
      <c r="BF252" s="280">
        <f t="shared" si="83"/>
        <v>4539.91</v>
      </c>
      <c r="BG252" s="280">
        <f t="shared" si="83"/>
        <v>4539.91</v>
      </c>
      <c r="BH252" s="280">
        <f t="shared" si="83"/>
        <v>4539.91</v>
      </c>
      <c r="BI252" s="280">
        <f t="shared" si="82"/>
        <v>4539.91</v>
      </c>
      <c r="BJ252" s="280">
        <f t="shared" si="82"/>
        <v>4539.91</v>
      </c>
      <c r="BK252" s="280">
        <f t="shared" si="82"/>
        <v>4539.91</v>
      </c>
      <c r="BL252" s="279">
        <f t="shared" si="80"/>
        <v>54478.920000000013</v>
      </c>
    </row>
    <row r="253" spans="1:64" x14ac:dyDescent="0.25">
      <c r="A253" s="268" t="s">
        <v>283</v>
      </c>
      <c r="B253" s="175">
        <v>4.3199999999999995E-2</v>
      </c>
      <c r="C253" s="175">
        <v>4.3199999999999995E-2</v>
      </c>
      <c r="D253" s="272">
        <v>1919015.13</v>
      </c>
      <c r="E253" s="272">
        <v>1919015.13</v>
      </c>
      <c r="F253" s="272">
        <v>1919015.13</v>
      </c>
      <c r="G253" s="272">
        <v>1919015.13</v>
      </c>
      <c r="H253" s="272">
        <v>1919015.13</v>
      </c>
      <c r="I253" s="272">
        <v>1919015.13</v>
      </c>
      <c r="J253" s="272">
        <v>1919015.13</v>
      </c>
      <c r="K253" s="272">
        <v>1919015.13</v>
      </c>
      <c r="L253" s="272">
        <v>1919015.13</v>
      </c>
      <c r="M253" s="272">
        <v>1919015.13</v>
      </c>
      <c r="N253" s="272">
        <v>1919015.13</v>
      </c>
      <c r="O253" s="272">
        <v>1919015.13</v>
      </c>
      <c r="P253" s="272">
        <f t="shared" si="77"/>
        <v>23028181.559999991</v>
      </c>
      <c r="Q253" s="272">
        <v>1919015.13</v>
      </c>
      <c r="R253" s="272">
        <v>1919015.13</v>
      </c>
      <c r="S253" s="272">
        <v>1919015.13</v>
      </c>
      <c r="T253" s="272">
        <v>1919015.13</v>
      </c>
      <c r="U253" s="272">
        <v>1919015.13</v>
      </c>
      <c r="V253" s="272">
        <v>1919015.13</v>
      </c>
      <c r="W253" s="272">
        <v>1919015.13</v>
      </c>
      <c r="X253" s="272">
        <v>1919015.13</v>
      </c>
      <c r="Y253" s="272">
        <v>1919015.13</v>
      </c>
      <c r="Z253" s="272">
        <v>1919015.13</v>
      </c>
      <c r="AA253" s="272">
        <v>1919015.13</v>
      </c>
      <c r="AB253" s="272">
        <v>1919015.13</v>
      </c>
      <c r="AC253" s="272">
        <v>1919015.13</v>
      </c>
      <c r="AD253" s="272">
        <v>1919015.13</v>
      </c>
      <c r="AE253" s="272">
        <v>1919015.13</v>
      </c>
      <c r="AF253" s="272">
        <v>1919015.13</v>
      </c>
      <c r="AG253" s="170">
        <f t="shared" si="78"/>
        <v>23028181.559999991</v>
      </c>
      <c r="AI253" s="279">
        <f t="shared" si="85"/>
        <v>6908.45</v>
      </c>
      <c r="AJ253" s="279">
        <f t="shared" si="85"/>
        <v>6908.45</v>
      </c>
      <c r="AK253" s="279">
        <f t="shared" si="85"/>
        <v>6908.45</v>
      </c>
      <c r="AL253" s="279">
        <f t="shared" si="85"/>
        <v>6908.45</v>
      </c>
      <c r="AM253" s="279">
        <f t="shared" si="85"/>
        <v>6908.45</v>
      </c>
      <c r="AN253" s="279">
        <f t="shared" si="85"/>
        <v>6908.45</v>
      </c>
      <c r="AO253" s="279">
        <f t="shared" si="81"/>
        <v>6908.45</v>
      </c>
      <c r="AP253" s="279">
        <f t="shared" si="81"/>
        <v>6908.45</v>
      </c>
      <c r="AQ253" s="279">
        <f t="shared" si="81"/>
        <v>6908.45</v>
      </c>
      <c r="AR253" s="279">
        <f t="shared" si="81"/>
        <v>6908.45</v>
      </c>
      <c r="AS253" s="279">
        <f t="shared" si="81"/>
        <v>6908.45</v>
      </c>
      <c r="AT253" s="279">
        <f t="shared" si="81"/>
        <v>6908.45</v>
      </c>
      <c r="AU253" s="280">
        <f t="shared" si="79"/>
        <v>82901.39999999998</v>
      </c>
      <c r="AV253" s="280">
        <f t="shared" si="86"/>
        <v>6908.45</v>
      </c>
      <c r="AW253" s="280">
        <f t="shared" si="86"/>
        <v>6908.45</v>
      </c>
      <c r="AX253" s="280">
        <f t="shared" si="86"/>
        <v>6908.45</v>
      </c>
      <c r="AY253" s="280">
        <f t="shared" si="86"/>
        <v>6908.45</v>
      </c>
      <c r="AZ253" s="280">
        <f t="shared" si="84"/>
        <v>6908.45</v>
      </c>
      <c r="BA253" s="280">
        <f t="shared" si="84"/>
        <v>6908.45</v>
      </c>
      <c r="BB253" s="280">
        <f t="shared" si="84"/>
        <v>6908.45</v>
      </c>
      <c r="BC253" s="280">
        <f t="shared" si="83"/>
        <v>6908.45</v>
      </c>
      <c r="BD253" s="280">
        <f t="shared" si="83"/>
        <v>6908.45</v>
      </c>
      <c r="BE253" s="280">
        <f t="shared" si="83"/>
        <v>6908.45</v>
      </c>
      <c r="BF253" s="280">
        <f t="shared" si="83"/>
        <v>6908.45</v>
      </c>
      <c r="BG253" s="280">
        <f t="shared" si="83"/>
        <v>6908.45</v>
      </c>
      <c r="BH253" s="280">
        <f t="shared" si="83"/>
        <v>6908.45</v>
      </c>
      <c r="BI253" s="280">
        <f t="shared" si="82"/>
        <v>6908.45</v>
      </c>
      <c r="BJ253" s="280">
        <f t="shared" si="82"/>
        <v>6908.45</v>
      </c>
      <c r="BK253" s="280">
        <f t="shared" si="82"/>
        <v>6908.45</v>
      </c>
      <c r="BL253" s="279">
        <f t="shared" si="80"/>
        <v>82901.39999999998</v>
      </c>
    </row>
    <row r="254" spans="1:64" x14ac:dyDescent="0.25">
      <c r="A254" s="268" t="s">
        <v>284</v>
      </c>
      <c r="B254" s="175">
        <v>3.9399999999999998E-2</v>
      </c>
      <c r="C254" s="175">
        <v>3.9399999999999998E-2</v>
      </c>
      <c r="D254" s="272">
        <v>1053014.69</v>
      </c>
      <c r="E254" s="272">
        <v>1053014.69</v>
      </c>
      <c r="F254" s="272">
        <v>1053014.69</v>
      </c>
      <c r="G254" s="272">
        <v>1053014.69</v>
      </c>
      <c r="H254" s="272">
        <v>1053014.69</v>
      </c>
      <c r="I254" s="272">
        <v>1053014.69</v>
      </c>
      <c r="J254" s="272">
        <v>1053014.69</v>
      </c>
      <c r="K254" s="272">
        <v>1053014.69</v>
      </c>
      <c r="L254" s="272">
        <v>1053014.69</v>
      </c>
      <c r="M254" s="272">
        <v>1053014.69</v>
      </c>
      <c r="N254" s="272">
        <v>1053014.69</v>
      </c>
      <c r="O254" s="272">
        <v>1053014.69</v>
      </c>
      <c r="P254" s="272">
        <f t="shared" si="77"/>
        <v>12636176.279999996</v>
      </c>
      <c r="Q254" s="272">
        <v>1053014.69</v>
      </c>
      <c r="R254" s="272">
        <v>1053014.69</v>
      </c>
      <c r="S254" s="272">
        <v>1053014.69</v>
      </c>
      <c r="T254" s="272">
        <v>1053014.69</v>
      </c>
      <c r="U254" s="272">
        <v>1053014.69</v>
      </c>
      <c r="V254" s="272">
        <v>1053014.69</v>
      </c>
      <c r="W254" s="272">
        <v>1053014.69</v>
      </c>
      <c r="X254" s="272">
        <v>1053014.69</v>
      </c>
      <c r="Y254" s="272">
        <v>1053014.69</v>
      </c>
      <c r="Z254" s="272">
        <v>1053014.69</v>
      </c>
      <c r="AA254" s="272">
        <v>1053014.69</v>
      </c>
      <c r="AB254" s="272">
        <v>1053014.69</v>
      </c>
      <c r="AC254" s="272">
        <v>1053014.69</v>
      </c>
      <c r="AD254" s="272">
        <v>1053014.69</v>
      </c>
      <c r="AE254" s="272">
        <v>1053014.69</v>
      </c>
      <c r="AF254" s="272">
        <v>1053014.69</v>
      </c>
      <c r="AG254" s="170">
        <f t="shared" si="78"/>
        <v>12636176.279999996</v>
      </c>
      <c r="AI254" s="279">
        <f t="shared" si="85"/>
        <v>3457.4</v>
      </c>
      <c r="AJ254" s="279">
        <f t="shared" si="85"/>
        <v>3457.4</v>
      </c>
      <c r="AK254" s="279">
        <f t="shared" si="85"/>
        <v>3457.4</v>
      </c>
      <c r="AL254" s="279">
        <f t="shared" si="85"/>
        <v>3457.4</v>
      </c>
      <c r="AM254" s="279">
        <f t="shared" si="85"/>
        <v>3457.4</v>
      </c>
      <c r="AN254" s="279">
        <f t="shared" si="85"/>
        <v>3457.4</v>
      </c>
      <c r="AO254" s="279">
        <f t="shared" si="81"/>
        <v>3457.4</v>
      </c>
      <c r="AP254" s="279">
        <f t="shared" si="81"/>
        <v>3457.4</v>
      </c>
      <c r="AQ254" s="279">
        <f t="shared" si="81"/>
        <v>3457.4</v>
      </c>
      <c r="AR254" s="279">
        <f t="shared" si="81"/>
        <v>3457.4</v>
      </c>
      <c r="AS254" s="279">
        <f t="shared" si="81"/>
        <v>3457.4</v>
      </c>
      <c r="AT254" s="279">
        <f t="shared" si="81"/>
        <v>3457.4</v>
      </c>
      <c r="AU254" s="280">
        <f t="shared" si="79"/>
        <v>41488.80000000001</v>
      </c>
      <c r="AV254" s="280">
        <f t="shared" si="86"/>
        <v>3457.4</v>
      </c>
      <c r="AW254" s="280">
        <f t="shared" si="86"/>
        <v>3457.4</v>
      </c>
      <c r="AX254" s="280">
        <f t="shared" si="86"/>
        <v>3457.4</v>
      </c>
      <c r="AY254" s="280">
        <f t="shared" si="86"/>
        <v>3457.4</v>
      </c>
      <c r="AZ254" s="280">
        <f t="shared" si="84"/>
        <v>3457.4</v>
      </c>
      <c r="BA254" s="280">
        <f t="shared" si="84"/>
        <v>3457.4</v>
      </c>
      <c r="BB254" s="280">
        <f t="shared" si="84"/>
        <v>3457.4</v>
      </c>
      <c r="BC254" s="280">
        <f t="shared" si="83"/>
        <v>3457.4</v>
      </c>
      <c r="BD254" s="280">
        <f t="shared" si="83"/>
        <v>3457.4</v>
      </c>
      <c r="BE254" s="280">
        <f t="shared" si="83"/>
        <v>3457.4</v>
      </c>
      <c r="BF254" s="280">
        <f t="shared" si="83"/>
        <v>3457.4</v>
      </c>
      <c r="BG254" s="280">
        <f t="shared" si="83"/>
        <v>3457.4</v>
      </c>
      <c r="BH254" s="280">
        <f t="shared" si="83"/>
        <v>3457.4</v>
      </c>
      <c r="BI254" s="280">
        <f t="shared" si="82"/>
        <v>3457.4</v>
      </c>
      <c r="BJ254" s="280">
        <f t="shared" si="82"/>
        <v>3457.4</v>
      </c>
      <c r="BK254" s="280">
        <f t="shared" si="82"/>
        <v>3457.4</v>
      </c>
      <c r="BL254" s="279">
        <f t="shared" si="80"/>
        <v>41488.80000000001</v>
      </c>
    </row>
    <row r="255" spans="1:64" x14ac:dyDescent="0.25">
      <c r="A255" s="268" t="s">
        <v>285</v>
      </c>
      <c r="B255" s="175">
        <v>4.3399999999999994E-2</v>
      </c>
      <c r="C255" s="175">
        <v>4.3399999999999994E-2</v>
      </c>
      <c r="D255" s="272">
        <v>192814.02</v>
      </c>
      <c r="E255" s="272">
        <v>192814.02</v>
      </c>
      <c r="F255" s="272">
        <v>192814.02</v>
      </c>
      <c r="G255" s="272">
        <v>192814.02</v>
      </c>
      <c r="H255" s="272">
        <v>192814.02</v>
      </c>
      <c r="I255" s="272">
        <v>192814.02</v>
      </c>
      <c r="J255" s="272">
        <v>192814.02</v>
      </c>
      <c r="K255" s="272">
        <v>192814.02</v>
      </c>
      <c r="L255" s="272">
        <v>192814.02</v>
      </c>
      <c r="M255" s="272">
        <v>192814.02</v>
      </c>
      <c r="N255" s="272">
        <v>192814.02</v>
      </c>
      <c r="O255" s="272">
        <v>192814.02</v>
      </c>
      <c r="P255" s="272">
        <f t="shared" si="77"/>
        <v>2313768.2399999998</v>
      </c>
      <c r="Q255" s="272">
        <v>192814.02</v>
      </c>
      <c r="R255" s="272">
        <v>192814.02</v>
      </c>
      <c r="S255" s="272">
        <v>192814.02</v>
      </c>
      <c r="T255" s="272">
        <v>192814.02</v>
      </c>
      <c r="U255" s="272">
        <v>192814.02</v>
      </c>
      <c r="V255" s="272">
        <v>192814.02</v>
      </c>
      <c r="W255" s="272">
        <v>192814.02</v>
      </c>
      <c r="X255" s="272">
        <v>192814.02</v>
      </c>
      <c r="Y255" s="272">
        <v>192814.02</v>
      </c>
      <c r="Z255" s="272">
        <v>192814.02</v>
      </c>
      <c r="AA255" s="272">
        <v>192814.02</v>
      </c>
      <c r="AB255" s="272">
        <v>192814.02</v>
      </c>
      <c r="AC255" s="272">
        <v>192814.02</v>
      </c>
      <c r="AD255" s="272">
        <v>192814.02</v>
      </c>
      <c r="AE255" s="272">
        <v>192814.02</v>
      </c>
      <c r="AF255" s="272">
        <v>192814.02</v>
      </c>
      <c r="AG255" s="170">
        <f t="shared" si="78"/>
        <v>2313768.2399999998</v>
      </c>
      <c r="AI255" s="279">
        <f t="shared" si="85"/>
        <v>697.34</v>
      </c>
      <c r="AJ255" s="279">
        <f t="shared" si="85"/>
        <v>697.34</v>
      </c>
      <c r="AK255" s="279">
        <f t="shared" si="85"/>
        <v>697.34</v>
      </c>
      <c r="AL255" s="279">
        <f t="shared" si="85"/>
        <v>697.34</v>
      </c>
      <c r="AM255" s="279">
        <f t="shared" si="85"/>
        <v>697.34</v>
      </c>
      <c r="AN255" s="279">
        <f t="shared" si="85"/>
        <v>697.34</v>
      </c>
      <c r="AO255" s="279">
        <f t="shared" si="81"/>
        <v>697.34</v>
      </c>
      <c r="AP255" s="279">
        <f t="shared" si="81"/>
        <v>697.34</v>
      </c>
      <c r="AQ255" s="279">
        <f t="shared" si="81"/>
        <v>697.34</v>
      </c>
      <c r="AR255" s="279">
        <f t="shared" si="81"/>
        <v>697.34</v>
      </c>
      <c r="AS255" s="279">
        <f t="shared" si="81"/>
        <v>697.34</v>
      </c>
      <c r="AT255" s="279">
        <f t="shared" si="81"/>
        <v>697.34</v>
      </c>
      <c r="AU255" s="280">
        <f t="shared" si="79"/>
        <v>8368.08</v>
      </c>
      <c r="AV255" s="280">
        <f t="shared" si="86"/>
        <v>697.34</v>
      </c>
      <c r="AW255" s="280">
        <f t="shared" si="86"/>
        <v>697.34</v>
      </c>
      <c r="AX255" s="280">
        <f t="shared" si="86"/>
        <v>697.34</v>
      </c>
      <c r="AY255" s="280">
        <f t="shared" si="86"/>
        <v>697.34</v>
      </c>
      <c r="AZ255" s="280">
        <f t="shared" si="84"/>
        <v>697.34</v>
      </c>
      <c r="BA255" s="280">
        <f t="shared" si="84"/>
        <v>697.34</v>
      </c>
      <c r="BB255" s="280">
        <f t="shared" si="84"/>
        <v>697.34</v>
      </c>
      <c r="BC255" s="280">
        <f t="shared" si="83"/>
        <v>697.34</v>
      </c>
      <c r="BD255" s="280">
        <f t="shared" si="83"/>
        <v>697.34</v>
      </c>
      <c r="BE255" s="280">
        <f t="shared" si="83"/>
        <v>697.34</v>
      </c>
      <c r="BF255" s="280">
        <f t="shared" si="83"/>
        <v>697.34</v>
      </c>
      <c r="BG255" s="280">
        <f t="shared" si="83"/>
        <v>697.34</v>
      </c>
      <c r="BH255" s="280">
        <f t="shared" si="83"/>
        <v>697.34</v>
      </c>
      <c r="BI255" s="280">
        <f t="shared" si="82"/>
        <v>697.34</v>
      </c>
      <c r="BJ255" s="280">
        <f t="shared" si="82"/>
        <v>697.34</v>
      </c>
      <c r="BK255" s="280">
        <f t="shared" si="82"/>
        <v>697.34</v>
      </c>
      <c r="BL255" s="279">
        <f t="shared" si="80"/>
        <v>8368.08</v>
      </c>
    </row>
    <row r="256" spans="1:64" x14ac:dyDescent="0.25">
      <c r="A256" s="268" t="s">
        <v>286</v>
      </c>
      <c r="B256" s="175">
        <v>4.3299999999999998E-2</v>
      </c>
      <c r="C256" s="175">
        <v>4.3299999999999998E-2</v>
      </c>
      <c r="D256" s="272">
        <v>555992.76</v>
      </c>
      <c r="E256" s="272">
        <v>555992.76</v>
      </c>
      <c r="F256" s="272">
        <v>555992.76</v>
      </c>
      <c r="G256" s="272">
        <v>555992.76</v>
      </c>
      <c r="H256" s="272">
        <v>555992.76</v>
      </c>
      <c r="I256" s="272">
        <v>555992.76</v>
      </c>
      <c r="J256" s="272">
        <v>555992.76</v>
      </c>
      <c r="K256" s="272">
        <v>555992.76</v>
      </c>
      <c r="L256" s="272">
        <v>555992.76</v>
      </c>
      <c r="M256" s="272">
        <v>555992.76</v>
      </c>
      <c r="N256" s="272">
        <v>555992.76</v>
      </c>
      <c r="O256" s="272">
        <v>555992.76</v>
      </c>
      <c r="P256" s="272">
        <f t="shared" si="77"/>
        <v>6671913.1199999982</v>
      </c>
      <c r="Q256" s="272">
        <v>555992.76</v>
      </c>
      <c r="R256" s="272">
        <v>555992.76</v>
      </c>
      <c r="S256" s="272">
        <v>555992.76</v>
      </c>
      <c r="T256" s="272">
        <v>555992.76</v>
      </c>
      <c r="U256" s="272">
        <v>555992.76</v>
      </c>
      <c r="V256" s="272">
        <v>555992.76</v>
      </c>
      <c r="W256" s="272">
        <v>555992.76</v>
      </c>
      <c r="X256" s="272">
        <v>555992.76</v>
      </c>
      <c r="Y256" s="272">
        <v>555992.76</v>
      </c>
      <c r="Z256" s="272">
        <v>555992.76</v>
      </c>
      <c r="AA256" s="272">
        <v>555992.76</v>
      </c>
      <c r="AB256" s="272">
        <v>555992.76</v>
      </c>
      <c r="AC256" s="272">
        <v>555992.76</v>
      </c>
      <c r="AD256" s="272">
        <v>555992.76</v>
      </c>
      <c r="AE256" s="272">
        <v>555992.76</v>
      </c>
      <c r="AF256" s="272">
        <v>555992.76</v>
      </c>
      <c r="AG256" s="170">
        <f t="shared" si="78"/>
        <v>6671913.1199999982</v>
      </c>
      <c r="AI256" s="279">
        <f t="shared" si="85"/>
        <v>2006.21</v>
      </c>
      <c r="AJ256" s="279">
        <f t="shared" si="85"/>
        <v>2006.21</v>
      </c>
      <c r="AK256" s="279">
        <f t="shared" si="85"/>
        <v>2006.21</v>
      </c>
      <c r="AL256" s="279">
        <f t="shared" si="85"/>
        <v>2006.21</v>
      </c>
      <c r="AM256" s="279">
        <f t="shared" si="85"/>
        <v>2006.21</v>
      </c>
      <c r="AN256" s="279">
        <f t="shared" si="85"/>
        <v>2006.21</v>
      </c>
      <c r="AO256" s="279">
        <f t="shared" si="81"/>
        <v>2006.21</v>
      </c>
      <c r="AP256" s="279">
        <f t="shared" si="81"/>
        <v>2006.21</v>
      </c>
      <c r="AQ256" s="279">
        <f t="shared" si="81"/>
        <v>2006.21</v>
      </c>
      <c r="AR256" s="279">
        <f t="shared" si="81"/>
        <v>2006.21</v>
      </c>
      <c r="AS256" s="279">
        <f t="shared" si="81"/>
        <v>2006.21</v>
      </c>
      <c r="AT256" s="279">
        <f t="shared" si="81"/>
        <v>2006.21</v>
      </c>
      <c r="AU256" s="280">
        <f t="shared" si="79"/>
        <v>24074.519999999993</v>
      </c>
      <c r="AV256" s="280">
        <f t="shared" si="86"/>
        <v>2006.21</v>
      </c>
      <c r="AW256" s="280">
        <f t="shared" si="86"/>
        <v>2006.21</v>
      </c>
      <c r="AX256" s="280">
        <f t="shared" si="86"/>
        <v>2006.21</v>
      </c>
      <c r="AY256" s="280">
        <f t="shared" si="86"/>
        <v>2006.21</v>
      </c>
      <c r="AZ256" s="280">
        <f t="shared" si="84"/>
        <v>2006.21</v>
      </c>
      <c r="BA256" s="280">
        <f t="shared" si="84"/>
        <v>2006.21</v>
      </c>
      <c r="BB256" s="280">
        <f t="shared" si="84"/>
        <v>2006.21</v>
      </c>
      <c r="BC256" s="280">
        <f t="shared" si="83"/>
        <v>2006.21</v>
      </c>
      <c r="BD256" s="280">
        <f t="shared" si="83"/>
        <v>2006.21</v>
      </c>
      <c r="BE256" s="280">
        <f t="shared" si="83"/>
        <v>2006.21</v>
      </c>
      <c r="BF256" s="280">
        <f t="shared" si="83"/>
        <v>2006.21</v>
      </c>
      <c r="BG256" s="280">
        <f t="shared" si="83"/>
        <v>2006.21</v>
      </c>
      <c r="BH256" s="280">
        <f t="shared" si="83"/>
        <v>2006.21</v>
      </c>
      <c r="BI256" s="280">
        <f t="shared" si="82"/>
        <v>2006.21</v>
      </c>
      <c r="BJ256" s="280">
        <f t="shared" si="82"/>
        <v>2006.21</v>
      </c>
      <c r="BK256" s="280">
        <f t="shared" si="82"/>
        <v>2006.21</v>
      </c>
      <c r="BL256" s="279">
        <f t="shared" si="80"/>
        <v>24074.519999999993</v>
      </c>
    </row>
    <row r="257" spans="1:64" x14ac:dyDescent="0.25">
      <c r="A257" s="268" t="s">
        <v>287</v>
      </c>
      <c r="B257" s="175">
        <v>3.9699999999999999E-2</v>
      </c>
      <c r="C257" s="175">
        <v>3.9699999999999999E-2</v>
      </c>
      <c r="D257" s="272">
        <v>2012654.95</v>
      </c>
      <c r="E257" s="272">
        <v>2012654.95</v>
      </c>
      <c r="F257" s="272">
        <v>2012654.95</v>
      </c>
      <c r="G257" s="272">
        <v>2012654.95</v>
      </c>
      <c r="H257" s="272">
        <v>2012654.95</v>
      </c>
      <c r="I257" s="272">
        <v>2012654.95</v>
      </c>
      <c r="J257" s="272">
        <v>2012654.95</v>
      </c>
      <c r="K257" s="272">
        <v>2012654.95</v>
      </c>
      <c r="L257" s="272">
        <v>2012654.95</v>
      </c>
      <c r="M257" s="272">
        <v>2012654.95</v>
      </c>
      <c r="N257" s="272">
        <v>2012654.95</v>
      </c>
      <c r="O257" s="272">
        <v>2012654.95</v>
      </c>
      <c r="P257" s="272">
        <f t="shared" si="77"/>
        <v>24151859.399999995</v>
      </c>
      <c r="Q257" s="272">
        <v>2012654.95</v>
      </c>
      <c r="R257" s="272">
        <v>2012654.95</v>
      </c>
      <c r="S257" s="272">
        <v>2012654.95</v>
      </c>
      <c r="T257" s="272">
        <v>2012654.95</v>
      </c>
      <c r="U257" s="272">
        <v>2012654.95</v>
      </c>
      <c r="V257" s="272">
        <v>2012654.95</v>
      </c>
      <c r="W257" s="272">
        <v>2012654.95</v>
      </c>
      <c r="X257" s="272">
        <v>2012654.95</v>
      </c>
      <c r="Y257" s="272">
        <v>2012654.95</v>
      </c>
      <c r="Z257" s="272">
        <v>2012654.95</v>
      </c>
      <c r="AA257" s="272">
        <v>2012654.95</v>
      </c>
      <c r="AB257" s="272">
        <v>2012654.95</v>
      </c>
      <c r="AC257" s="272">
        <v>2012654.95</v>
      </c>
      <c r="AD257" s="272">
        <v>2012654.95</v>
      </c>
      <c r="AE257" s="272">
        <v>2012654.95</v>
      </c>
      <c r="AF257" s="272">
        <v>2012654.95</v>
      </c>
      <c r="AG257" s="170">
        <f t="shared" si="78"/>
        <v>24151859.399999995</v>
      </c>
      <c r="AI257" s="279">
        <f t="shared" si="85"/>
        <v>6658.53</v>
      </c>
      <c r="AJ257" s="279">
        <f t="shared" si="85"/>
        <v>6658.53</v>
      </c>
      <c r="AK257" s="279">
        <f t="shared" si="85"/>
        <v>6658.53</v>
      </c>
      <c r="AL257" s="279">
        <f t="shared" si="85"/>
        <v>6658.53</v>
      </c>
      <c r="AM257" s="279">
        <f t="shared" si="85"/>
        <v>6658.53</v>
      </c>
      <c r="AN257" s="279">
        <f t="shared" si="85"/>
        <v>6658.53</v>
      </c>
      <c r="AO257" s="279">
        <f t="shared" si="81"/>
        <v>6658.53</v>
      </c>
      <c r="AP257" s="279">
        <f t="shared" si="81"/>
        <v>6658.53</v>
      </c>
      <c r="AQ257" s="279">
        <f t="shared" si="81"/>
        <v>6658.53</v>
      </c>
      <c r="AR257" s="279">
        <f t="shared" si="81"/>
        <v>6658.53</v>
      </c>
      <c r="AS257" s="279">
        <f t="shared" si="81"/>
        <v>6658.53</v>
      </c>
      <c r="AT257" s="279">
        <f t="shared" si="81"/>
        <v>6658.53</v>
      </c>
      <c r="AU257" s="280">
        <f t="shared" si="79"/>
        <v>79902.36</v>
      </c>
      <c r="AV257" s="280">
        <f t="shared" si="86"/>
        <v>6658.53</v>
      </c>
      <c r="AW257" s="280">
        <f t="shared" si="86"/>
        <v>6658.53</v>
      </c>
      <c r="AX257" s="280">
        <f t="shared" si="86"/>
        <v>6658.53</v>
      </c>
      <c r="AY257" s="280">
        <f t="shared" si="86"/>
        <v>6658.53</v>
      </c>
      <c r="AZ257" s="280">
        <f t="shared" si="84"/>
        <v>6658.53</v>
      </c>
      <c r="BA257" s="280">
        <f t="shared" si="84"/>
        <v>6658.53</v>
      </c>
      <c r="BB257" s="280">
        <f t="shared" si="84"/>
        <v>6658.53</v>
      </c>
      <c r="BC257" s="280">
        <f t="shared" si="83"/>
        <v>6658.53</v>
      </c>
      <c r="BD257" s="280">
        <f t="shared" si="83"/>
        <v>6658.53</v>
      </c>
      <c r="BE257" s="280">
        <f t="shared" si="83"/>
        <v>6658.53</v>
      </c>
      <c r="BF257" s="280">
        <f t="shared" si="83"/>
        <v>6658.53</v>
      </c>
      <c r="BG257" s="280">
        <f t="shared" si="83"/>
        <v>6658.53</v>
      </c>
      <c r="BH257" s="280">
        <f t="shared" si="83"/>
        <v>6658.53</v>
      </c>
      <c r="BI257" s="280">
        <f t="shared" si="82"/>
        <v>6658.53</v>
      </c>
      <c r="BJ257" s="280">
        <f t="shared" si="82"/>
        <v>6658.53</v>
      </c>
      <c r="BK257" s="280">
        <f t="shared" si="82"/>
        <v>6658.53</v>
      </c>
      <c r="BL257" s="279">
        <f t="shared" si="80"/>
        <v>79902.36</v>
      </c>
    </row>
    <row r="258" spans="1:64" x14ac:dyDescent="0.25">
      <c r="A258" s="268" t="s">
        <v>288</v>
      </c>
      <c r="B258" s="175">
        <v>2.76E-2</v>
      </c>
      <c r="C258" s="175">
        <v>2.76E-2</v>
      </c>
      <c r="D258" s="272">
        <v>4660156.04</v>
      </c>
      <c r="E258" s="272">
        <v>4660156.04</v>
      </c>
      <c r="F258" s="272">
        <v>4660156.04</v>
      </c>
      <c r="G258" s="272">
        <v>4660156.04</v>
      </c>
      <c r="H258" s="272">
        <v>4660156.04</v>
      </c>
      <c r="I258" s="272">
        <v>4660156.04</v>
      </c>
      <c r="J258" s="272">
        <v>4660156.04</v>
      </c>
      <c r="K258" s="272">
        <v>4660156.04</v>
      </c>
      <c r="L258" s="272">
        <v>4660156.04</v>
      </c>
      <c r="M258" s="272">
        <v>4660156.04</v>
      </c>
      <c r="N258" s="272">
        <v>4660156.04</v>
      </c>
      <c r="O258" s="272">
        <v>4660156.04</v>
      </c>
      <c r="P258" s="272">
        <f t="shared" si="77"/>
        <v>55921872.479999997</v>
      </c>
      <c r="Q258" s="272">
        <v>4660156.04</v>
      </c>
      <c r="R258" s="272">
        <v>4660156.04</v>
      </c>
      <c r="S258" s="272">
        <v>4660156.04</v>
      </c>
      <c r="T258" s="272">
        <v>4660156.04</v>
      </c>
      <c r="U258" s="272">
        <v>4660156.04</v>
      </c>
      <c r="V258" s="272">
        <v>4660156.04</v>
      </c>
      <c r="W258" s="272">
        <v>4660156.04</v>
      </c>
      <c r="X258" s="272">
        <v>4660156.04</v>
      </c>
      <c r="Y258" s="272">
        <v>4660156.04</v>
      </c>
      <c r="Z258" s="272">
        <v>4660156.04</v>
      </c>
      <c r="AA258" s="272">
        <v>4660156.04</v>
      </c>
      <c r="AB258" s="272">
        <v>4660156.04</v>
      </c>
      <c r="AC258" s="272">
        <v>4660156.04</v>
      </c>
      <c r="AD258" s="272">
        <v>4660156.04</v>
      </c>
      <c r="AE258" s="272">
        <v>4660156.04</v>
      </c>
      <c r="AF258" s="272">
        <v>4660156.04</v>
      </c>
      <c r="AG258" s="170">
        <f t="shared" si="78"/>
        <v>55921872.479999997</v>
      </c>
      <c r="AI258" s="279">
        <f t="shared" si="85"/>
        <v>10718.36</v>
      </c>
      <c r="AJ258" s="279">
        <f t="shared" si="85"/>
        <v>10718.36</v>
      </c>
      <c r="AK258" s="279">
        <f t="shared" si="85"/>
        <v>10718.36</v>
      </c>
      <c r="AL258" s="279">
        <f t="shared" si="85"/>
        <v>10718.36</v>
      </c>
      <c r="AM258" s="279">
        <f t="shared" si="85"/>
        <v>10718.36</v>
      </c>
      <c r="AN258" s="279">
        <f t="shared" si="85"/>
        <v>10718.36</v>
      </c>
      <c r="AO258" s="279">
        <f t="shared" si="81"/>
        <v>10718.36</v>
      </c>
      <c r="AP258" s="279">
        <f t="shared" si="81"/>
        <v>10718.36</v>
      </c>
      <c r="AQ258" s="279">
        <f t="shared" si="81"/>
        <v>10718.36</v>
      </c>
      <c r="AR258" s="279">
        <f t="shared" si="81"/>
        <v>10718.36</v>
      </c>
      <c r="AS258" s="279">
        <f t="shared" si="81"/>
        <v>10718.36</v>
      </c>
      <c r="AT258" s="279">
        <f t="shared" si="81"/>
        <v>10718.36</v>
      </c>
      <c r="AU258" s="280">
        <f t="shared" si="79"/>
        <v>128620.32</v>
      </c>
      <c r="AV258" s="280">
        <f t="shared" si="86"/>
        <v>10718.36</v>
      </c>
      <c r="AW258" s="280">
        <f t="shared" si="86"/>
        <v>10718.36</v>
      </c>
      <c r="AX258" s="280">
        <f t="shared" si="86"/>
        <v>10718.36</v>
      </c>
      <c r="AY258" s="280">
        <f t="shared" si="86"/>
        <v>10718.36</v>
      </c>
      <c r="AZ258" s="280">
        <f t="shared" si="84"/>
        <v>10718.36</v>
      </c>
      <c r="BA258" s="280">
        <f t="shared" si="84"/>
        <v>10718.36</v>
      </c>
      <c r="BB258" s="280">
        <f t="shared" si="84"/>
        <v>10718.36</v>
      </c>
      <c r="BC258" s="280">
        <f t="shared" si="83"/>
        <v>10718.36</v>
      </c>
      <c r="BD258" s="280">
        <f t="shared" si="83"/>
        <v>10718.36</v>
      </c>
      <c r="BE258" s="280">
        <f t="shared" si="83"/>
        <v>10718.36</v>
      </c>
      <c r="BF258" s="280">
        <f t="shared" si="83"/>
        <v>10718.36</v>
      </c>
      <c r="BG258" s="280">
        <f t="shared" si="83"/>
        <v>10718.36</v>
      </c>
      <c r="BH258" s="280">
        <f t="shared" si="83"/>
        <v>10718.36</v>
      </c>
      <c r="BI258" s="280">
        <f t="shared" si="82"/>
        <v>10718.36</v>
      </c>
      <c r="BJ258" s="280">
        <f t="shared" si="82"/>
        <v>10718.36</v>
      </c>
      <c r="BK258" s="280">
        <f t="shared" si="82"/>
        <v>10718.36</v>
      </c>
      <c r="BL258" s="279">
        <f t="shared" si="80"/>
        <v>128620.32</v>
      </c>
    </row>
    <row r="259" spans="1:64" x14ac:dyDescent="0.25">
      <c r="A259" s="268" t="s">
        <v>289</v>
      </c>
      <c r="B259" s="175">
        <v>4.24E-2</v>
      </c>
      <c r="C259" s="175">
        <v>4.24E-2</v>
      </c>
      <c r="D259" s="272">
        <v>1443810.04</v>
      </c>
      <c r="E259" s="272">
        <v>1443810.04</v>
      </c>
      <c r="F259" s="272">
        <v>1443810.04</v>
      </c>
      <c r="G259" s="272">
        <v>1443810.04</v>
      </c>
      <c r="H259" s="272">
        <v>1443810.04</v>
      </c>
      <c r="I259" s="272">
        <v>1443810.04</v>
      </c>
      <c r="J259" s="272">
        <v>1443810.04</v>
      </c>
      <c r="K259" s="272">
        <v>1443810.04</v>
      </c>
      <c r="L259" s="272">
        <v>1443810.04</v>
      </c>
      <c r="M259" s="272">
        <v>1443810.04</v>
      </c>
      <c r="N259" s="272">
        <v>1443810.04</v>
      </c>
      <c r="O259" s="272">
        <v>1443810.04</v>
      </c>
      <c r="P259" s="272">
        <f t="shared" si="77"/>
        <v>17325720.479999997</v>
      </c>
      <c r="Q259" s="272">
        <v>1443810.04</v>
      </c>
      <c r="R259" s="272">
        <v>1443810.04</v>
      </c>
      <c r="S259" s="272">
        <v>1443810.04</v>
      </c>
      <c r="T259" s="272">
        <v>1443810.04</v>
      </c>
      <c r="U259" s="272">
        <v>1443810.04</v>
      </c>
      <c r="V259" s="272">
        <v>1443810.04</v>
      </c>
      <c r="W259" s="272">
        <v>1443810.04</v>
      </c>
      <c r="X259" s="272">
        <v>1443810.04</v>
      </c>
      <c r="Y259" s="272">
        <v>1443810.04</v>
      </c>
      <c r="Z259" s="272">
        <v>1443810.04</v>
      </c>
      <c r="AA259" s="272">
        <v>1443810.04</v>
      </c>
      <c r="AB259" s="272">
        <v>1443810.04</v>
      </c>
      <c r="AC259" s="272">
        <v>1443810.04</v>
      </c>
      <c r="AD259" s="272">
        <v>1443810.04</v>
      </c>
      <c r="AE259" s="272">
        <v>1443810.04</v>
      </c>
      <c r="AF259" s="272">
        <v>1443810.04</v>
      </c>
      <c r="AG259" s="170">
        <f t="shared" si="78"/>
        <v>17325720.479999997</v>
      </c>
      <c r="AI259" s="279">
        <f t="shared" si="85"/>
        <v>5101.46</v>
      </c>
      <c r="AJ259" s="279">
        <f t="shared" si="85"/>
        <v>5101.46</v>
      </c>
      <c r="AK259" s="279">
        <f t="shared" si="85"/>
        <v>5101.46</v>
      </c>
      <c r="AL259" s="279">
        <f t="shared" si="85"/>
        <v>5101.46</v>
      </c>
      <c r="AM259" s="279">
        <f t="shared" si="85"/>
        <v>5101.46</v>
      </c>
      <c r="AN259" s="279">
        <f t="shared" si="85"/>
        <v>5101.46</v>
      </c>
      <c r="AO259" s="279">
        <f t="shared" si="81"/>
        <v>5101.46</v>
      </c>
      <c r="AP259" s="279">
        <f t="shared" si="81"/>
        <v>5101.46</v>
      </c>
      <c r="AQ259" s="279">
        <f t="shared" si="81"/>
        <v>5101.46</v>
      </c>
      <c r="AR259" s="279">
        <f t="shared" si="81"/>
        <v>5101.46</v>
      </c>
      <c r="AS259" s="279">
        <f t="shared" si="81"/>
        <v>5101.46</v>
      </c>
      <c r="AT259" s="279">
        <f t="shared" si="81"/>
        <v>5101.46</v>
      </c>
      <c r="AU259" s="280">
        <f t="shared" si="79"/>
        <v>61217.52</v>
      </c>
      <c r="AV259" s="280">
        <f t="shared" si="86"/>
        <v>5101.46</v>
      </c>
      <c r="AW259" s="280">
        <f t="shared" si="86"/>
        <v>5101.46</v>
      </c>
      <c r="AX259" s="280">
        <f t="shared" si="86"/>
        <v>5101.46</v>
      </c>
      <c r="AY259" s="280">
        <f t="shared" si="86"/>
        <v>5101.46</v>
      </c>
      <c r="AZ259" s="280">
        <f t="shared" si="84"/>
        <v>5101.46</v>
      </c>
      <c r="BA259" s="280">
        <f t="shared" si="84"/>
        <v>5101.46</v>
      </c>
      <c r="BB259" s="280">
        <f t="shared" si="84"/>
        <v>5101.46</v>
      </c>
      <c r="BC259" s="280">
        <f t="shared" si="83"/>
        <v>5101.46</v>
      </c>
      <c r="BD259" s="280">
        <f t="shared" si="83"/>
        <v>5101.46</v>
      </c>
      <c r="BE259" s="280">
        <f t="shared" si="83"/>
        <v>5101.46</v>
      </c>
      <c r="BF259" s="280">
        <f t="shared" si="83"/>
        <v>5101.46</v>
      </c>
      <c r="BG259" s="280">
        <f t="shared" si="83"/>
        <v>5101.46</v>
      </c>
      <c r="BH259" s="280">
        <f t="shared" si="83"/>
        <v>5101.46</v>
      </c>
      <c r="BI259" s="280">
        <f t="shared" si="82"/>
        <v>5101.46</v>
      </c>
      <c r="BJ259" s="280">
        <f t="shared" si="82"/>
        <v>5101.46</v>
      </c>
      <c r="BK259" s="280">
        <f t="shared" si="82"/>
        <v>5101.46</v>
      </c>
      <c r="BL259" s="279">
        <f t="shared" si="80"/>
        <v>61217.52</v>
      </c>
    </row>
    <row r="260" spans="1:64" x14ac:dyDescent="0.25">
      <c r="A260" s="268" t="s">
        <v>290</v>
      </c>
      <c r="B260" s="175">
        <v>0.19170000000000001</v>
      </c>
      <c r="C260" s="175">
        <v>0.19170000000000001</v>
      </c>
      <c r="D260" s="272">
        <v>291451.55</v>
      </c>
      <c r="E260" s="272">
        <v>291451.55</v>
      </c>
      <c r="F260" s="272">
        <v>291451.55</v>
      </c>
      <c r="G260" s="272">
        <v>291451.55</v>
      </c>
      <c r="H260" s="272">
        <v>291451.55</v>
      </c>
      <c r="I260" s="272">
        <v>291451.55</v>
      </c>
      <c r="J260" s="272">
        <v>291451.55</v>
      </c>
      <c r="K260" s="272">
        <v>291451.55</v>
      </c>
      <c r="L260" s="272">
        <v>291451.55</v>
      </c>
      <c r="M260" s="272">
        <v>291451.55</v>
      </c>
      <c r="N260" s="272">
        <v>291451.55</v>
      </c>
      <c r="O260" s="272">
        <v>291451.55</v>
      </c>
      <c r="P260" s="272">
        <f t="shared" si="77"/>
        <v>3497418.5999999992</v>
      </c>
      <c r="Q260" s="272">
        <v>291451.55</v>
      </c>
      <c r="R260" s="272">
        <v>291451.55</v>
      </c>
      <c r="S260" s="272">
        <v>291451.55</v>
      </c>
      <c r="T260" s="272">
        <v>291451.55</v>
      </c>
      <c r="U260" s="272">
        <v>291451.55</v>
      </c>
      <c r="V260" s="272">
        <v>291451.55</v>
      </c>
      <c r="W260" s="272">
        <v>291451.55</v>
      </c>
      <c r="X260" s="272">
        <v>291451.55</v>
      </c>
      <c r="Y260" s="272">
        <v>291451.55</v>
      </c>
      <c r="Z260" s="272">
        <v>291451.55</v>
      </c>
      <c r="AA260" s="272">
        <v>291451.55</v>
      </c>
      <c r="AB260" s="272">
        <v>291451.55</v>
      </c>
      <c r="AC260" s="272">
        <v>291451.55</v>
      </c>
      <c r="AD260" s="272">
        <v>291451.55</v>
      </c>
      <c r="AE260" s="272">
        <v>291451.55</v>
      </c>
      <c r="AF260" s="272">
        <v>291451.55</v>
      </c>
      <c r="AG260" s="170">
        <f t="shared" si="78"/>
        <v>3497418.5999999992</v>
      </c>
      <c r="AI260" s="279">
        <f t="shared" si="85"/>
        <v>4655.9399999999996</v>
      </c>
      <c r="AJ260" s="279">
        <f t="shared" si="85"/>
        <v>4655.9399999999996</v>
      </c>
      <c r="AK260" s="279">
        <f t="shared" si="85"/>
        <v>4655.9399999999996</v>
      </c>
      <c r="AL260" s="279">
        <f t="shared" si="85"/>
        <v>4655.9399999999996</v>
      </c>
      <c r="AM260" s="279">
        <f t="shared" si="85"/>
        <v>4655.9399999999996</v>
      </c>
      <c r="AN260" s="279">
        <f t="shared" si="85"/>
        <v>4655.9399999999996</v>
      </c>
      <c r="AO260" s="279">
        <f t="shared" si="81"/>
        <v>4655.9399999999996</v>
      </c>
      <c r="AP260" s="279">
        <f t="shared" si="81"/>
        <v>4655.9399999999996</v>
      </c>
      <c r="AQ260" s="279">
        <f t="shared" si="81"/>
        <v>4655.9399999999996</v>
      </c>
      <c r="AR260" s="279">
        <f t="shared" si="81"/>
        <v>4655.9399999999996</v>
      </c>
      <c r="AS260" s="279">
        <f t="shared" si="81"/>
        <v>4655.9399999999996</v>
      </c>
      <c r="AT260" s="279">
        <f t="shared" si="81"/>
        <v>4655.9399999999996</v>
      </c>
      <c r="AU260" s="280">
        <f t="shared" si="79"/>
        <v>55871.280000000006</v>
      </c>
      <c r="AV260" s="280">
        <f t="shared" si="86"/>
        <v>4655.9399999999996</v>
      </c>
      <c r="AW260" s="280">
        <f t="shared" si="86"/>
        <v>4655.9399999999996</v>
      </c>
      <c r="AX260" s="280">
        <f t="shared" si="86"/>
        <v>4655.9399999999996</v>
      </c>
      <c r="AY260" s="280">
        <f t="shared" si="86"/>
        <v>4655.9399999999996</v>
      </c>
      <c r="AZ260" s="280">
        <f t="shared" si="84"/>
        <v>4655.9399999999996</v>
      </c>
      <c r="BA260" s="280">
        <f t="shared" si="84"/>
        <v>4655.9399999999996</v>
      </c>
      <c r="BB260" s="280">
        <f t="shared" si="84"/>
        <v>4655.9399999999996</v>
      </c>
      <c r="BC260" s="280">
        <f t="shared" si="83"/>
        <v>4655.9399999999996</v>
      </c>
      <c r="BD260" s="280">
        <f t="shared" si="83"/>
        <v>4655.9399999999996</v>
      </c>
      <c r="BE260" s="280">
        <f t="shared" si="83"/>
        <v>4655.9399999999996</v>
      </c>
      <c r="BF260" s="280">
        <f t="shared" si="83"/>
        <v>4655.9399999999996</v>
      </c>
      <c r="BG260" s="280">
        <f t="shared" si="83"/>
        <v>4655.9399999999996</v>
      </c>
      <c r="BH260" s="280">
        <f t="shared" si="83"/>
        <v>4655.9399999999996</v>
      </c>
      <c r="BI260" s="280">
        <f t="shared" si="82"/>
        <v>4655.9399999999996</v>
      </c>
      <c r="BJ260" s="280">
        <f t="shared" si="82"/>
        <v>4655.9399999999996</v>
      </c>
      <c r="BK260" s="280">
        <f t="shared" si="82"/>
        <v>4655.9399999999996</v>
      </c>
      <c r="BL260" s="279">
        <f t="shared" si="80"/>
        <v>55871.280000000006</v>
      </c>
    </row>
    <row r="261" spans="1:64" x14ac:dyDescent="0.25">
      <c r="A261" s="268" t="s">
        <v>291</v>
      </c>
      <c r="B261" s="175">
        <v>4.1599999999999998E-2</v>
      </c>
      <c r="C261" s="175">
        <v>4.1599999999999998E-2</v>
      </c>
      <c r="D261" s="272">
        <v>2158696.2599999998</v>
      </c>
      <c r="E261" s="272">
        <v>2182515.41</v>
      </c>
      <c r="F261" s="272">
        <v>2182515.41</v>
      </c>
      <c r="G261" s="272">
        <v>2182515.41</v>
      </c>
      <c r="H261" s="272">
        <v>2182515.41</v>
      </c>
      <c r="I261" s="272">
        <v>2182515.41</v>
      </c>
      <c r="J261" s="272">
        <v>2182515.41</v>
      </c>
      <c r="K261" s="272">
        <v>2182515.41</v>
      </c>
      <c r="L261" s="272">
        <v>2182515.41</v>
      </c>
      <c r="M261" s="272">
        <v>2194160.6800000002</v>
      </c>
      <c r="N261" s="272">
        <v>2205805.9500000002</v>
      </c>
      <c r="O261" s="272">
        <v>2205805.9500000002</v>
      </c>
      <c r="P261" s="272">
        <f t="shared" si="77"/>
        <v>26224592.120000001</v>
      </c>
      <c r="Q261" s="272">
        <v>2205805.9500000002</v>
      </c>
      <c r="R261" s="272">
        <v>2205805.9500000002</v>
      </c>
      <c r="S261" s="272">
        <v>2205805.9500000002</v>
      </c>
      <c r="T261" s="272">
        <v>2205805.9500000002</v>
      </c>
      <c r="U261" s="272">
        <v>2205805.9500000002</v>
      </c>
      <c r="V261" s="272">
        <v>2205805.9500000002</v>
      </c>
      <c r="W261" s="272">
        <v>2205805.9500000002</v>
      </c>
      <c r="X261" s="272">
        <v>2205805.9500000002</v>
      </c>
      <c r="Y261" s="272">
        <v>2205805.9500000002</v>
      </c>
      <c r="Z261" s="272">
        <v>2205805.9500000002</v>
      </c>
      <c r="AA261" s="272">
        <v>2205805.9500000002</v>
      </c>
      <c r="AB261" s="272">
        <v>2205805.9500000002</v>
      </c>
      <c r="AC261" s="272">
        <v>2205805.9500000002</v>
      </c>
      <c r="AD261" s="272">
        <v>2205805.9500000002</v>
      </c>
      <c r="AE261" s="272">
        <v>2205805.9500000002</v>
      </c>
      <c r="AF261" s="272">
        <v>2205805.9500000002</v>
      </c>
      <c r="AG261" s="170">
        <f t="shared" si="78"/>
        <v>26469671.399999995</v>
      </c>
      <c r="AI261" s="279">
        <f t="shared" si="85"/>
        <v>7483.48</v>
      </c>
      <c r="AJ261" s="279">
        <f t="shared" si="85"/>
        <v>7566.05</v>
      </c>
      <c r="AK261" s="279">
        <f t="shared" si="85"/>
        <v>7566.05</v>
      </c>
      <c r="AL261" s="279">
        <f t="shared" si="85"/>
        <v>7566.05</v>
      </c>
      <c r="AM261" s="279">
        <f t="shared" si="85"/>
        <v>7566.05</v>
      </c>
      <c r="AN261" s="279">
        <f t="shared" si="85"/>
        <v>7566.05</v>
      </c>
      <c r="AO261" s="279">
        <f t="shared" si="81"/>
        <v>7566.05</v>
      </c>
      <c r="AP261" s="279">
        <f t="shared" si="81"/>
        <v>7566.05</v>
      </c>
      <c r="AQ261" s="279">
        <f t="shared" si="81"/>
        <v>7566.05</v>
      </c>
      <c r="AR261" s="279">
        <f t="shared" si="81"/>
        <v>7606.42</v>
      </c>
      <c r="AS261" s="279">
        <f t="shared" si="81"/>
        <v>7646.79</v>
      </c>
      <c r="AT261" s="279">
        <f t="shared" si="81"/>
        <v>7646.79</v>
      </c>
      <c r="AU261" s="280">
        <f t="shared" si="79"/>
        <v>90911.87999999999</v>
      </c>
      <c r="AV261" s="280">
        <f t="shared" si="86"/>
        <v>7646.79</v>
      </c>
      <c r="AW261" s="280">
        <f t="shared" si="86"/>
        <v>7646.79</v>
      </c>
      <c r="AX261" s="280">
        <f t="shared" si="86"/>
        <v>7646.79</v>
      </c>
      <c r="AY261" s="280">
        <f t="shared" si="86"/>
        <v>7646.79</v>
      </c>
      <c r="AZ261" s="280">
        <f t="shared" si="84"/>
        <v>7646.79</v>
      </c>
      <c r="BA261" s="280">
        <f t="shared" si="84"/>
        <v>7646.79</v>
      </c>
      <c r="BB261" s="280">
        <f t="shared" si="84"/>
        <v>7646.79</v>
      </c>
      <c r="BC261" s="280">
        <f t="shared" si="83"/>
        <v>7646.79</v>
      </c>
      <c r="BD261" s="280">
        <f t="shared" si="83"/>
        <v>7646.79</v>
      </c>
      <c r="BE261" s="280">
        <f t="shared" si="83"/>
        <v>7646.79</v>
      </c>
      <c r="BF261" s="280">
        <f t="shared" si="83"/>
        <v>7646.79</v>
      </c>
      <c r="BG261" s="280">
        <f t="shared" si="83"/>
        <v>7646.79</v>
      </c>
      <c r="BH261" s="280">
        <f t="shared" si="83"/>
        <v>7646.79</v>
      </c>
      <c r="BI261" s="280">
        <f t="shared" si="82"/>
        <v>7646.79</v>
      </c>
      <c r="BJ261" s="280">
        <f t="shared" si="82"/>
        <v>7646.79</v>
      </c>
      <c r="BK261" s="280">
        <f t="shared" si="82"/>
        <v>7646.79</v>
      </c>
      <c r="BL261" s="279">
        <f t="shared" si="80"/>
        <v>91761.479999999981</v>
      </c>
    </row>
    <row r="262" spans="1:64" x14ac:dyDescent="0.25">
      <c r="A262" s="268" t="s">
        <v>292</v>
      </c>
      <c r="B262" s="175">
        <v>3.7900000000000003E-2</v>
      </c>
      <c r="C262" s="175">
        <v>3.7900000000000003E-2</v>
      </c>
      <c r="D262" s="272">
        <v>3653029.99</v>
      </c>
      <c r="E262" s="272">
        <v>3653029.99</v>
      </c>
      <c r="F262" s="272">
        <v>3653029.99</v>
      </c>
      <c r="G262" s="272">
        <v>3653029.99</v>
      </c>
      <c r="H262" s="272">
        <v>3653029.99</v>
      </c>
      <c r="I262" s="272">
        <v>3653029.99</v>
      </c>
      <c r="J262" s="272">
        <v>3662739.8050000002</v>
      </c>
      <c r="K262" s="272">
        <v>3672449.62</v>
      </c>
      <c r="L262" s="272">
        <v>3672449.62</v>
      </c>
      <c r="M262" s="272">
        <v>3672449.62</v>
      </c>
      <c r="N262" s="272">
        <v>3672449.62</v>
      </c>
      <c r="O262" s="272">
        <v>3672449.62</v>
      </c>
      <c r="P262" s="272">
        <f t="shared" ref="P262:P325" si="87">SUM(D262:O262)</f>
        <v>43943167.844999999</v>
      </c>
      <c r="Q262" s="272">
        <v>3672449.62</v>
      </c>
      <c r="R262" s="272">
        <v>3672449.62</v>
      </c>
      <c r="S262" s="272">
        <v>3672449.62</v>
      </c>
      <c r="T262" s="272">
        <v>3672449.62</v>
      </c>
      <c r="U262" s="272">
        <v>3672449.62</v>
      </c>
      <c r="V262" s="272">
        <v>3672449.62</v>
      </c>
      <c r="W262" s="272">
        <v>3672449.62</v>
      </c>
      <c r="X262" s="272">
        <v>3672449.62</v>
      </c>
      <c r="Y262" s="272">
        <v>3672449.62</v>
      </c>
      <c r="Z262" s="272">
        <v>3672449.62</v>
      </c>
      <c r="AA262" s="272">
        <v>3672449.62</v>
      </c>
      <c r="AB262" s="272">
        <v>3672449.62</v>
      </c>
      <c r="AC262" s="272">
        <v>3672449.62</v>
      </c>
      <c r="AD262" s="272">
        <v>3672449.62</v>
      </c>
      <c r="AE262" s="272">
        <v>3672449.62</v>
      </c>
      <c r="AF262" s="272">
        <v>3672449.62</v>
      </c>
      <c r="AG262" s="170">
        <f t="shared" ref="AG262:AG325" si="88">SUM(U262:AF262)</f>
        <v>44069395.439999998</v>
      </c>
      <c r="AI262" s="279">
        <f t="shared" si="85"/>
        <v>11537.49</v>
      </c>
      <c r="AJ262" s="279">
        <f t="shared" si="85"/>
        <v>11537.49</v>
      </c>
      <c r="AK262" s="279">
        <f t="shared" si="85"/>
        <v>11537.49</v>
      </c>
      <c r="AL262" s="279">
        <f t="shared" si="85"/>
        <v>11537.49</v>
      </c>
      <c r="AM262" s="279">
        <f t="shared" si="85"/>
        <v>11537.49</v>
      </c>
      <c r="AN262" s="279">
        <f t="shared" si="85"/>
        <v>11537.49</v>
      </c>
      <c r="AO262" s="279">
        <f t="shared" si="81"/>
        <v>11568.15</v>
      </c>
      <c r="AP262" s="279">
        <f t="shared" si="81"/>
        <v>11598.82</v>
      </c>
      <c r="AQ262" s="279">
        <f t="shared" si="81"/>
        <v>11598.82</v>
      </c>
      <c r="AR262" s="279">
        <f t="shared" si="81"/>
        <v>11598.82</v>
      </c>
      <c r="AS262" s="279">
        <f t="shared" si="81"/>
        <v>11598.82</v>
      </c>
      <c r="AT262" s="279">
        <f t="shared" si="81"/>
        <v>11598.82</v>
      </c>
      <c r="AU262" s="280">
        <f t="shared" ref="AU262:AU325" si="89">SUM(AI262:AT262)</f>
        <v>138787.19000000003</v>
      </c>
      <c r="AV262" s="280">
        <f t="shared" si="86"/>
        <v>11598.82</v>
      </c>
      <c r="AW262" s="280">
        <f t="shared" si="86"/>
        <v>11598.82</v>
      </c>
      <c r="AX262" s="280">
        <f t="shared" si="86"/>
        <v>11598.82</v>
      </c>
      <c r="AY262" s="280">
        <f t="shared" si="86"/>
        <v>11598.82</v>
      </c>
      <c r="AZ262" s="280">
        <f t="shared" si="84"/>
        <v>11598.82</v>
      </c>
      <c r="BA262" s="280">
        <f t="shared" si="84"/>
        <v>11598.82</v>
      </c>
      <c r="BB262" s="280">
        <f t="shared" si="84"/>
        <v>11598.82</v>
      </c>
      <c r="BC262" s="280">
        <f t="shared" si="83"/>
        <v>11598.82</v>
      </c>
      <c r="BD262" s="280">
        <f t="shared" si="83"/>
        <v>11598.82</v>
      </c>
      <c r="BE262" s="280">
        <f t="shared" si="83"/>
        <v>11598.82</v>
      </c>
      <c r="BF262" s="280">
        <f t="shared" si="83"/>
        <v>11598.82</v>
      </c>
      <c r="BG262" s="280">
        <f t="shared" si="83"/>
        <v>11598.82</v>
      </c>
      <c r="BH262" s="280">
        <f t="shared" si="83"/>
        <v>11598.82</v>
      </c>
      <c r="BI262" s="280">
        <f t="shared" si="82"/>
        <v>11598.82</v>
      </c>
      <c r="BJ262" s="280">
        <f t="shared" si="82"/>
        <v>11598.82</v>
      </c>
      <c r="BK262" s="280">
        <f t="shared" si="82"/>
        <v>11598.82</v>
      </c>
      <c r="BL262" s="279">
        <f t="shared" ref="BL262:BL325" si="90">SUM(AZ262:BK262)</f>
        <v>139185.84000000003</v>
      </c>
    </row>
    <row r="263" spans="1:64" x14ac:dyDescent="0.25">
      <c r="A263" s="268" t="s">
        <v>293</v>
      </c>
      <c r="B263" s="175">
        <v>3.8700000000000005E-2</v>
      </c>
      <c r="C263" s="175">
        <v>3.8700000000000005E-2</v>
      </c>
      <c r="D263" s="272">
        <v>3740231.32</v>
      </c>
      <c r="E263" s="272">
        <v>3740231.32</v>
      </c>
      <c r="F263" s="272">
        <v>3740231.32</v>
      </c>
      <c r="G263" s="272">
        <v>3740231.32</v>
      </c>
      <c r="H263" s="272">
        <v>3740231.32</v>
      </c>
      <c r="I263" s="272">
        <v>3740231.32</v>
      </c>
      <c r="J263" s="272">
        <v>3740231.32</v>
      </c>
      <c r="K263" s="272">
        <v>3740231.32</v>
      </c>
      <c r="L263" s="272">
        <v>3740231.32</v>
      </c>
      <c r="M263" s="272">
        <v>3740231.32</v>
      </c>
      <c r="N263" s="272">
        <v>3740231.32</v>
      </c>
      <c r="O263" s="272">
        <v>3740231.32</v>
      </c>
      <c r="P263" s="272">
        <f t="shared" si="87"/>
        <v>44882775.839999996</v>
      </c>
      <c r="Q263" s="272">
        <v>3740231.32</v>
      </c>
      <c r="R263" s="272">
        <v>3740231.32</v>
      </c>
      <c r="S263" s="272">
        <v>3740231.32</v>
      </c>
      <c r="T263" s="272">
        <v>3740231.32</v>
      </c>
      <c r="U263" s="272">
        <v>3740231.32</v>
      </c>
      <c r="V263" s="272">
        <v>3740231.32</v>
      </c>
      <c r="W263" s="272">
        <v>3740231.32</v>
      </c>
      <c r="X263" s="272">
        <v>3740231.32</v>
      </c>
      <c r="Y263" s="272">
        <v>3740231.32</v>
      </c>
      <c r="Z263" s="272">
        <v>3740231.32</v>
      </c>
      <c r="AA263" s="272">
        <v>3740231.32</v>
      </c>
      <c r="AB263" s="272">
        <v>3740231.32</v>
      </c>
      <c r="AC263" s="272">
        <v>3740231.32</v>
      </c>
      <c r="AD263" s="272">
        <v>3740231.32</v>
      </c>
      <c r="AE263" s="272">
        <v>3740231.32</v>
      </c>
      <c r="AF263" s="272">
        <v>3740231.32</v>
      </c>
      <c r="AG263" s="170">
        <f t="shared" si="88"/>
        <v>44882775.839999996</v>
      </c>
      <c r="AI263" s="279">
        <f t="shared" si="85"/>
        <v>12062.25</v>
      </c>
      <c r="AJ263" s="279">
        <f t="shared" si="85"/>
        <v>12062.25</v>
      </c>
      <c r="AK263" s="279">
        <f t="shared" si="85"/>
        <v>12062.25</v>
      </c>
      <c r="AL263" s="279">
        <f t="shared" si="85"/>
        <v>12062.25</v>
      </c>
      <c r="AM263" s="279">
        <f t="shared" si="85"/>
        <v>12062.25</v>
      </c>
      <c r="AN263" s="279">
        <f t="shared" si="85"/>
        <v>12062.25</v>
      </c>
      <c r="AO263" s="279">
        <f t="shared" si="81"/>
        <v>12062.25</v>
      </c>
      <c r="AP263" s="279">
        <f t="shared" si="81"/>
        <v>12062.25</v>
      </c>
      <c r="AQ263" s="279">
        <f t="shared" si="81"/>
        <v>12062.25</v>
      </c>
      <c r="AR263" s="279">
        <f t="shared" si="81"/>
        <v>12062.25</v>
      </c>
      <c r="AS263" s="279">
        <f t="shared" si="81"/>
        <v>12062.25</v>
      </c>
      <c r="AT263" s="279">
        <f t="shared" si="81"/>
        <v>12062.25</v>
      </c>
      <c r="AU263" s="280">
        <f t="shared" si="89"/>
        <v>144747</v>
      </c>
      <c r="AV263" s="280">
        <f t="shared" si="86"/>
        <v>12062.25</v>
      </c>
      <c r="AW263" s="280">
        <f t="shared" si="86"/>
        <v>12062.25</v>
      </c>
      <c r="AX263" s="280">
        <f t="shared" si="86"/>
        <v>12062.25</v>
      </c>
      <c r="AY263" s="280">
        <f t="shared" si="86"/>
        <v>12062.25</v>
      </c>
      <c r="AZ263" s="280">
        <f t="shared" si="84"/>
        <v>12062.25</v>
      </c>
      <c r="BA263" s="280">
        <f t="shared" si="84"/>
        <v>12062.25</v>
      </c>
      <c r="BB263" s="280">
        <f t="shared" si="84"/>
        <v>12062.25</v>
      </c>
      <c r="BC263" s="280">
        <f t="shared" si="83"/>
        <v>12062.25</v>
      </c>
      <c r="BD263" s="280">
        <f t="shared" si="83"/>
        <v>12062.25</v>
      </c>
      <c r="BE263" s="280">
        <f t="shared" si="83"/>
        <v>12062.25</v>
      </c>
      <c r="BF263" s="280">
        <f t="shared" si="83"/>
        <v>12062.25</v>
      </c>
      <c r="BG263" s="280">
        <f t="shared" si="83"/>
        <v>12062.25</v>
      </c>
      <c r="BH263" s="280">
        <f t="shared" si="83"/>
        <v>12062.25</v>
      </c>
      <c r="BI263" s="280">
        <f t="shared" si="82"/>
        <v>12062.25</v>
      </c>
      <c r="BJ263" s="280">
        <f t="shared" si="82"/>
        <v>12062.25</v>
      </c>
      <c r="BK263" s="280">
        <f t="shared" si="82"/>
        <v>12062.25</v>
      </c>
      <c r="BL263" s="279">
        <f t="shared" si="90"/>
        <v>144747</v>
      </c>
    </row>
    <row r="264" spans="1:64" x14ac:dyDescent="0.25">
      <c r="A264" s="268" t="s">
        <v>294</v>
      </c>
      <c r="B264" s="175">
        <v>3.8600000000000002E-2</v>
      </c>
      <c r="C264" s="175">
        <v>3.8600000000000002E-2</v>
      </c>
      <c r="D264" s="272">
        <v>3588684.24</v>
      </c>
      <c r="E264" s="272">
        <v>3588684.24</v>
      </c>
      <c r="F264" s="272">
        <v>3588684.24</v>
      </c>
      <c r="G264" s="272">
        <v>3588684.24</v>
      </c>
      <c r="H264" s="272">
        <v>3588684.24</v>
      </c>
      <c r="I264" s="272">
        <v>3588684.24</v>
      </c>
      <c r="J264" s="272">
        <v>3588684.24</v>
      </c>
      <c r="K264" s="272">
        <v>3588684.24</v>
      </c>
      <c r="L264" s="272">
        <v>3588684.24</v>
      </c>
      <c r="M264" s="272">
        <v>3588684.24</v>
      </c>
      <c r="N264" s="272">
        <v>3588684.24</v>
      </c>
      <c r="O264" s="272">
        <v>3588684.24</v>
      </c>
      <c r="P264" s="272">
        <f t="shared" si="87"/>
        <v>43064210.880000018</v>
      </c>
      <c r="Q264" s="272">
        <v>3588684.24</v>
      </c>
      <c r="R264" s="272">
        <v>3588684.24</v>
      </c>
      <c r="S264" s="272">
        <v>3588684.24</v>
      </c>
      <c r="T264" s="272">
        <v>3588684.24</v>
      </c>
      <c r="U264" s="272">
        <v>3588684.24</v>
      </c>
      <c r="V264" s="272">
        <v>3588684.24</v>
      </c>
      <c r="W264" s="272">
        <v>3588684.24</v>
      </c>
      <c r="X264" s="272">
        <v>3588684.24</v>
      </c>
      <c r="Y264" s="272">
        <v>3588684.24</v>
      </c>
      <c r="Z264" s="272">
        <v>3588684.24</v>
      </c>
      <c r="AA264" s="272">
        <v>3588684.24</v>
      </c>
      <c r="AB264" s="272">
        <v>3588684.24</v>
      </c>
      <c r="AC264" s="272">
        <v>3588684.24</v>
      </c>
      <c r="AD264" s="272">
        <v>3588684.24</v>
      </c>
      <c r="AE264" s="272">
        <v>3588684.24</v>
      </c>
      <c r="AF264" s="272">
        <v>3588684.24</v>
      </c>
      <c r="AG264" s="170">
        <f t="shared" si="88"/>
        <v>43064210.880000018</v>
      </c>
      <c r="AI264" s="279">
        <f t="shared" si="85"/>
        <v>11543.6</v>
      </c>
      <c r="AJ264" s="279">
        <f t="shared" si="85"/>
        <v>11543.6</v>
      </c>
      <c r="AK264" s="279">
        <f t="shared" si="85"/>
        <v>11543.6</v>
      </c>
      <c r="AL264" s="279">
        <f t="shared" si="85"/>
        <v>11543.6</v>
      </c>
      <c r="AM264" s="279">
        <f t="shared" si="85"/>
        <v>11543.6</v>
      </c>
      <c r="AN264" s="279">
        <f t="shared" si="85"/>
        <v>11543.6</v>
      </c>
      <c r="AO264" s="279">
        <f t="shared" si="81"/>
        <v>11543.6</v>
      </c>
      <c r="AP264" s="279">
        <f t="shared" si="81"/>
        <v>11543.6</v>
      </c>
      <c r="AQ264" s="279">
        <f t="shared" si="81"/>
        <v>11543.6</v>
      </c>
      <c r="AR264" s="279">
        <f t="shared" si="81"/>
        <v>11543.6</v>
      </c>
      <c r="AS264" s="279">
        <f t="shared" si="81"/>
        <v>11543.6</v>
      </c>
      <c r="AT264" s="279">
        <f t="shared" si="81"/>
        <v>11543.6</v>
      </c>
      <c r="AU264" s="280">
        <f t="shared" si="89"/>
        <v>138523.20000000004</v>
      </c>
      <c r="AV264" s="280">
        <f t="shared" si="86"/>
        <v>11543.6</v>
      </c>
      <c r="AW264" s="280">
        <f t="shared" si="86"/>
        <v>11543.6</v>
      </c>
      <c r="AX264" s="280">
        <f t="shared" si="86"/>
        <v>11543.6</v>
      </c>
      <c r="AY264" s="280">
        <f t="shared" si="86"/>
        <v>11543.6</v>
      </c>
      <c r="AZ264" s="280">
        <f t="shared" si="84"/>
        <v>11543.6</v>
      </c>
      <c r="BA264" s="280">
        <f t="shared" si="84"/>
        <v>11543.6</v>
      </c>
      <c r="BB264" s="280">
        <f t="shared" si="84"/>
        <v>11543.6</v>
      </c>
      <c r="BC264" s="280">
        <f t="shared" si="83"/>
        <v>11543.6</v>
      </c>
      <c r="BD264" s="280">
        <f t="shared" si="83"/>
        <v>11543.6</v>
      </c>
      <c r="BE264" s="280">
        <f t="shared" si="83"/>
        <v>11543.6</v>
      </c>
      <c r="BF264" s="280">
        <f t="shared" si="83"/>
        <v>11543.6</v>
      </c>
      <c r="BG264" s="280">
        <f t="shared" si="83"/>
        <v>11543.6</v>
      </c>
      <c r="BH264" s="280">
        <f t="shared" si="83"/>
        <v>11543.6</v>
      </c>
      <c r="BI264" s="280">
        <f t="shared" si="82"/>
        <v>11543.6</v>
      </c>
      <c r="BJ264" s="280">
        <f t="shared" si="82"/>
        <v>11543.6</v>
      </c>
      <c r="BK264" s="280">
        <f t="shared" si="82"/>
        <v>11543.6</v>
      </c>
      <c r="BL264" s="279">
        <f t="shared" si="90"/>
        <v>138523.20000000004</v>
      </c>
    </row>
    <row r="265" spans="1:64" x14ac:dyDescent="0.25">
      <c r="A265" s="268" t="s">
        <v>295</v>
      </c>
      <c r="B265" s="175">
        <v>3.78E-2</v>
      </c>
      <c r="C265" s="175">
        <v>3.78E-2</v>
      </c>
      <c r="D265" s="272">
        <v>3559154.97</v>
      </c>
      <c r="E265" s="272">
        <v>3559154.97</v>
      </c>
      <c r="F265" s="272">
        <v>3559154.97</v>
      </c>
      <c r="G265" s="272">
        <v>3559154.97</v>
      </c>
      <c r="H265" s="272">
        <v>3559154.97</v>
      </c>
      <c r="I265" s="272">
        <v>3559154.97</v>
      </c>
      <c r="J265" s="272">
        <v>3559154.97</v>
      </c>
      <c r="K265" s="272">
        <v>3559154.97</v>
      </c>
      <c r="L265" s="272">
        <v>3559154.97</v>
      </c>
      <c r="M265" s="272">
        <v>3559154.97</v>
      </c>
      <c r="N265" s="272">
        <v>3559154.97</v>
      </c>
      <c r="O265" s="272">
        <v>3559154.97</v>
      </c>
      <c r="P265" s="272">
        <f t="shared" si="87"/>
        <v>42709859.639999993</v>
      </c>
      <c r="Q265" s="272">
        <v>3559154.97</v>
      </c>
      <c r="R265" s="272">
        <v>3559154.97</v>
      </c>
      <c r="S265" s="272">
        <v>3559154.97</v>
      </c>
      <c r="T265" s="272">
        <v>3559154.97</v>
      </c>
      <c r="U265" s="272">
        <v>3559154.97</v>
      </c>
      <c r="V265" s="272">
        <v>3559154.97</v>
      </c>
      <c r="W265" s="272">
        <v>3559154.97</v>
      </c>
      <c r="X265" s="272">
        <v>3559154.97</v>
      </c>
      <c r="Y265" s="272">
        <v>3559154.97</v>
      </c>
      <c r="Z265" s="272">
        <v>3559154.97</v>
      </c>
      <c r="AA265" s="272">
        <v>3559154.97</v>
      </c>
      <c r="AB265" s="272">
        <v>3559154.97</v>
      </c>
      <c r="AC265" s="272">
        <v>3559154.97</v>
      </c>
      <c r="AD265" s="272">
        <v>3559154.97</v>
      </c>
      <c r="AE265" s="272">
        <v>3559154.97</v>
      </c>
      <c r="AF265" s="272">
        <v>3559154.97</v>
      </c>
      <c r="AG265" s="170">
        <f t="shared" si="88"/>
        <v>42709859.639999993</v>
      </c>
      <c r="AI265" s="279">
        <f t="shared" si="85"/>
        <v>11211.34</v>
      </c>
      <c r="AJ265" s="279">
        <f t="shared" si="85"/>
        <v>11211.34</v>
      </c>
      <c r="AK265" s="279">
        <f t="shared" si="85"/>
        <v>11211.34</v>
      </c>
      <c r="AL265" s="279">
        <f t="shared" si="85"/>
        <v>11211.34</v>
      </c>
      <c r="AM265" s="279">
        <f t="shared" si="85"/>
        <v>11211.34</v>
      </c>
      <c r="AN265" s="279">
        <f t="shared" si="85"/>
        <v>11211.34</v>
      </c>
      <c r="AO265" s="279">
        <f t="shared" si="81"/>
        <v>11211.34</v>
      </c>
      <c r="AP265" s="279">
        <f t="shared" si="81"/>
        <v>11211.34</v>
      </c>
      <c r="AQ265" s="279">
        <f t="shared" si="81"/>
        <v>11211.34</v>
      </c>
      <c r="AR265" s="279">
        <f t="shared" si="81"/>
        <v>11211.34</v>
      </c>
      <c r="AS265" s="279">
        <f t="shared" si="81"/>
        <v>11211.34</v>
      </c>
      <c r="AT265" s="279">
        <f t="shared" si="81"/>
        <v>11211.34</v>
      </c>
      <c r="AU265" s="280">
        <f t="shared" si="89"/>
        <v>134536.07999999999</v>
      </c>
      <c r="AV265" s="280">
        <f t="shared" si="86"/>
        <v>11211.34</v>
      </c>
      <c r="AW265" s="280">
        <f t="shared" si="86"/>
        <v>11211.34</v>
      </c>
      <c r="AX265" s="280">
        <f t="shared" si="86"/>
        <v>11211.34</v>
      </c>
      <c r="AY265" s="280">
        <f t="shared" si="86"/>
        <v>11211.34</v>
      </c>
      <c r="AZ265" s="280">
        <f t="shared" si="84"/>
        <v>11211.34</v>
      </c>
      <c r="BA265" s="280">
        <f t="shared" si="84"/>
        <v>11211.34</v>
      </c>
      <c r="BB265" s="280">
        <f t="shared" si="84"/>
        <v>11211.34</v>
      </c>
      <c r="BC265" s="280">
        <f t="shared" si="83"/>
        <v>11211.34</v>
      </c>
      <c r="BD265" s="280">
        <f t="shared" si="83"/>
        <v>11211.34</v>
      </c>
      <c r="BE265" s="280">
        <f t="shared" si="83"/>
        <v>11211.34</v>
      </c>
      <c r="BF265" s="280">
        <f t="shared" si="83"/>
        <v>11211.34</v>
      </c>
      <c r="BG265" s="280">
        <f t="shared" si="83"/>
        <v>11211.34</v>
      </c>
      <c r="BH265" s="280">
        <f t="shared" si="83"/>
        <v>11211.34</v>
      </c>
      <c r="BI265" s="280">
        <f t="shared" si="82"/>
        <v>11211.34</v>
      </c>
      <c r="BJ265" s="280">
        <f t="shared" si="82"/>
        <v>11211.34</v>
      </c>
      <c r="BK265" s="280">
        <f t="shared" si="82"/>
        <v>11211.34</v>
      </c>
      <c r="BL265" s="279">
        <f t="shared" si="90"/>
        <v>134536.07999999999</v>
      </c>
    </row>
    <row r="266" spans="1:64" x14ac:dyDescent="0.25">
      <c r="A266" s="268" t="s">
        <v>296</v>
      </c>
      <c r="B266" s="175">
        <v>3.78E-2</v>
      </c>
      <c r="C266" s="175">
        <v>3.78E-2</v>
      </c>
      <c r="D266" s="272">
        <v>3548851.71</v>
      </c>
      <c r="E266" s="272">
        <v>3548851.71</v>
      </c>
      <c r="F266" s="272">
        <v>3548851.71</v>
      </c>
      <c r="G266" s="272">
        <v>3548851.71</v>
      </c>
      <c r="H266" s="272">
        <v>3548851.71</v>
      </c>
      <c r="I266" s="272">
        <v>3548851.71</v>
      </c>
      <c r="J266" s="272">
        <v>3548851.71</v>
      </c>
      <c r="K266" s="272">
        <v>3548851.71</v>
      </c>
      <c r="L266" s="272">
        <v>3548851.71</v>
      </c>
      <c r="M266" s="272">
        <v>3548851.71</v>
      </c>
      <c r="N266" s="272">
        <v>3548851.71</v>
      </c>
      <c r="O266" s="272">
        <v>3548851.71</v>
      </c>
      <c r="P266" s="272">
        <f t="shared" si="87"/>
        <v>42586220.520000003</v>
      </c>
      <c r="Q266" s="272">
        <v>3548851.71</v>
      </c>
      <c r="R266" s="272">
        <v>3548851.71</v>
      </c>
      <c r="S266" s="272">
        <v>3548851.71</v>
      </c>
      <c r="T266" s="272">
        <v>3548851.71</v>
      </c>
      <c r="U266" s="272">
        <v>3548851.71</v>
      </c>
      <c r="V266" s="272">
        <v>3548851.71</v>
      </c>
      <c r="W266" s="272">
        <v>3548851.71</v>
      </c>
      <c r="X266" s="272">
        <v>3548851.71</v>
      </c>
      <c r="Y266" s="272">
        <v>3548851.71</v>
      </c>
      <c r="Z266" s="272">
        <v>3548851.71</v>
      </c>
      <c r="AA266" s="272">
        <v>3548851.71</v>
      </c>
      <c r="AB266" s="272">
        <v>3548851.71</v>
      </c>
      <c r="AC266" s="272">
        <v>3548851.71</v>
      </c>
      <c r="AD266" s="272">
        <v>3548851.71</v>
      </c>
      <c r="AE266" s="272">
        <v>3548851.71</v>
      </c>
      <c r="AF266" s="272">
        <v>3548851.71</v>
      </c>
      <c r="AG266" s="170">
        <f t="shared" si="88"/>
        <v>42586220.520000003</v>
      </c>
      <c r="AI266" s="279">
        <f t="shared" si="85"/>
        <v>11178.88</v>
      </c>
      <c r="AJ266" s="279">
        <f t="shared" si="85"/>
        <v>11178.88</v>
      </c>
      <c r="AK266" s="279">
        <f t="shared" si="85"/>
        <v>11178.88</v>
      </c>
      <c r="AL266" s="279">
        <f t="shared" si="85"/>
        <v>11178.88</v>
      </c>
      <c r="AM266" s="279">
        <f t="shared" si="85"/>
        <v>11178.88</v>
      </c>
      <c r="AN266" s="279">
        <f t="shared" si="85"/>
        <v>11178.88</v>
      </c>
      <c r="AO266" s="279">
        <f t="shared" si="81"/>
        <v>11178.88</v>
      </c>
      <c r="AP266" s="279">
        <f t="shared" si="81"/>
        <v>11178.88</v>
      </c>
      <c r="AQ266" s="279">
        <f t="shared" si="81"/>
        <v>11178.88</v>
      </c>
      <c r="AR266" s="279">
        <f t="shared" si="81"/>
        <v>11178.88</v>
      </c>
      <c r="AS266" s="279">
        <f t="shared" si="81"/>
        <v>11178.88</v>
      </c>
      <c r="AT266" s="279">
        <f t="shared" si="81"/>
        <v>11178.88</v>
      </c>
      <c r="AU266" s="280">
        <f t="shared" si="89"/>
        <v>134146.56000000003</v>
      </c>
      <c r="AV266" s="280">
        <f t="shared" si="86"/>
        <v>11178.88</v>
      </c>
      <c r="AW266" s="280">
        <f t="shared" si="86"/>
        <v>11178.88</v>
      </c>
      <c r="AX266" s="280">
        <f t="shared" si="86"/>
        <v>11178.88</v>
      </c>
      <c r="AY266" s="280">
        <f t="shared" si="86"/>
        <v>11178.88</v>
      </c>
      <c r="AZ266" s="280">
        <f t="shared" si="84"/>
        <v>11178.88</v>
      </c>
      <c r="BA266" s="280">
        <f t="shared" si="84"/>
        <v>11178.88</v>
      </c>
      <c r="BB266" s="280">
        <f t="shared" si="84"/>
        <v>11178.88</v>
      </c>
      <c r="BC266" s="280">
        <f t="shared" si="83"/>
        <v>11178.88</v>
      </c>
      <c r="BD266" s="280">
        <f t="shared" si="83"/>
        <v>11178.88</v>
      </c>
      <c r="BE266" s="280">
        <f t="shared" si="83"/>
        <v>11178.88</v>
      </c>
      <c r="BF266" s="280">
        <f t="shared" si="83"/>
        <v>11178.88</v>
      </c>
      <c r="BG266" s="280">
        <f t="shared" si="83"/>
        <v>11178.88</v>
      </c>
      <c r="BH266" s="280">
        <f t="shared" si="83"/>
        <v>11178.88</v>
      </c>
      <c r="BI266" s="280">
        <f t="shared" si="82"/>
        <v>11178.88</v>
      </c>
      <c r="BJ266" s="280">
        <f t="shared" si="82"/>
        <v>11178.88</v>
      </c>
      <c r="BK266" s="280">
        <f t="shared" si="82"/>
        <v>11178.88</v>
      </c>
      <c r="BL266" s="279">
        <f t="shared" si="90"/>
        <v>134146.56000000003</v>
      </c>
    </row>
    <row r="267" spans="1:64" x14ac:dyDescent="0.25">
      <c r="A267" s="268" t="s">
        <v>297</v>
      </c>
      <c r="B267" s="175">
        <v>3.7900000000000003E-2</v>
      </c>
      <c r="C267" s="175">
        <v>3.7900000000000003E-2</v>
      </c>
      <c r="D267" s="272">
        <v>3655976.41</v>
      </c>
      <c r="E267" s="272">
        <v>3655976.41</v>
      </c>
      <c r="F267" s="272">
        <v>3655976.41</v>
      </c>
      <c r="G267" s="272">
        <v>3655976.41</v>
      </c>
      <c r="H267" s="272">
        <v>3655976.41</v>
      </c>
      <c r="I267" s="272">
        <v>3655976.41</v>
      </c>
      <c r="J267" s="272">
        <v>3655976.41</v>
      </c>
      <c r="K267" s="272">
        <v>3655976.41</v>
      </c>
      <c r="L267" s="272">
        <v>3655976.41</v>
      </c>
      <c r="M267" s="272">
        <v>3655976.41</v>
      </c>
      <c r="N267" s="272">
        <v>3655976.41</v>
      </c>
      <c r="O267" s="272">
        <v>3655976.41</v>
      </c>
      <c r="P267" s="272">
        <f t="shared" si="87"/>
        <v>43871716.920000002</v>
      </c>
      <c r="Q267" s="272">
        <v>3655976.41</v>
      </c>
      <c r="R267" s="272">
        <v>3655976.41</v>
      </c>
      <c r="S267" s="272">
        <v>3655976.41</v>
      </c>
      <c r="T267" s="272">
        <v>3655976.41</v>
      </c>
      <c r="U267" s="272">
        <v>3655976.41</v>
      </c>
      <c r="V267" s="272">
        <v>3655976.41</v>
      </c>
      <c r="W267" s="272">
        <v>3655976.41</v>
      </c>
      <c r="X267" s="272">
        <v>3655976.41</v>
      </c>
      <c r="Y267" s="272">
        <v>3655976.41</v>
      </c>
      <c r="Z267" s="272">
        <v>3655976.41</v>
      </c>
      <c r="AA267" s="272">
        <v>3655976.41</v>
      </c>
      <c r="AB267" s="272">
        <v>3655976.41</v>
      </c>
      <c r="AC267" s="272">
        <v>3655976.41</v>
      </c>
      <c r="AD267" s="272">
        <v>3655976.41</v>
      </c>
      <c r="AE267" s="272">
        <v>3655976.41</v>
      </c>
      <c r="AF267" s="272">
        <v>3655976.41</v>
      </c>
      <c r="AG267" s="170">
        <f t="shared" si="88"/>
        <v>43871716.920000002</v>
      </c>
      <c r="AI267" s="279">
        <f t="shared" si="85"/>
        <v>11546.79</v>
      </c>
      <c r="AJ267" s="279">
        <f t="shared" si="85"/>
        <v>11546.79</v>
      </c>
      <c r="AK267" s="279">
        <f t="shared" si="85"/>
        <v>11546.79</v>
      </c>
      <c r="AL267" s="279">
        <f t="shared" si="85"/>
        <v>11546.79</v>
      </c>
      <c r="AM267" s="279">
        <f t="shared" si="85"/>
        <v>11546.79</v>
      </c>
      <c r="AN267" s="279">
        <f t="shared" si="85"/>
        <v>11546.79</v>
      </c>
      <c r="AO267" s="279">
        <f t="shared" si="81"/>
        <v>11546.79</v>
      </c>
      <c r="AP267" s="279">
        <f t="shared" si="81"/>
        <v>11546.79</v>
      </c>
      <c r="AQ267" s="279">
        <f t="shared" si="81"/>
        <v>11546.79</v>
      </c>
      <c r="AR267" s="279">
        <f t="shared" si="81"/>
        <v>11546.79</v>
      </c>
      <c r="AS267" s="279">
        <f t="shared" si="81"/>
        <v>11546.79</v>
      </c>
      <c r="AT267" s="279">
        <f t="shared" si="81"/>
        <v>11546.79</v>
      </c>
      <c r="AU267" s="280">
        <f t="shared" si="89"/>
        <v>138561.48000000004</v>
      </c>
      <c r="AV267" s="280">
        <f t="shared" si="86"/>
        <v>11546.79</v>
      </c>
      <c r="AW267" s="280">
        <f t="shared" si="86"/>
        <v>11546.79</v>
      </c>
      <c r="AX267" s="280">
        <f t="shared" si="86"/>
        <v>11546.79</v>
      </c>
      <c r="AY267" s="280">
        <f t="shared" si="86"/>
        <v>11546.79</v>
      </c>
      <c r="AZ267" s="280">
        <f t="shared" si="84"/>
        <v>11546.79</v>
      </c>
      <c r="BA267" s="280">
        <f t="shared" si="84"/>
        <v>11546.79</v>
      </c>
      <c r="BB267" s="280">
        <f t="shared" si="84"/>
        <v>11546.79</v>
      </c>
      <c r="BC267" s="280">
        <f t="shared" si="83"/>
        <v>11546.79</v>
      </c>
      <c r="BD267" s="280">
        <f t="shared" si="83"/>
        <v>11546.79</v>
      </c>
      <c r="BE267" s="280">
        <f t="shared" si="83"/>
        <v>11546.79</v>
      </c>
      <c r="BF267" s="280">
        <f t="shared" si="83"/>
        <v>11546.79</v>
      </c>
      <c r="BG267" s="280">
        <f t="shared" si="83"/>
        <v>11546.79</v>
      </c>
      <c r="BH267" s="280">
        <f t="shared" si="83"/>
        <v>11546.79</v>
      </c>
      <c r="BI267" s="280">
        <f t="shared" si="82"/>
        <v>11546.79</v>
      </c>
      <c r="BJ267" s="280">
        <f t="shared" si="82"/>
        <v>11546.79</v>
      </c>
      <c r="BK267" s="280">
        <f t="shared" si="82"/>
        <v>11546.79</v>
      </c>
      <c r="BL267" s="279">
        <f t="shared" si="90"/>
        <v>138561.48000000004</v>
      </c>
    </row>
    <row r="268" spans="1:64" x14ac:dyDescent="0.25">
      <c r="A268" s="268" t="s">
        <v>298</v>
      </c>
      <c r="B268" s="175">
        <v>3.1E-2</v>
      </c>
      <c r="C268" s="175">
        <v>3.1E-2</v>
      </c>
      <c r="D268" s="272">
        <v>6319398.0999999996</v>
      </c>
      <c r="E268" s="272">
        <v>6319398.0999999996</v>
      </c>
      <c r="F268" s="272">
        <v>6319398.0999999996</v>
      </c>
      <c r="G268" s="272">
        <v>6319398.0999999996</v>
      </c>
      <c r="H268" s="272">
        <v>6319398.0999999996</v>
      </c>
      <c r="I268" s="272">
        <v>6319398.0999999996</v>
      </c>
      <c r="J268" s="272">
        <v>6319398.0999999996</v>
      </c>
      <c r="K268" s="272">
        <v>6319398.0999999996</v>
      </c>
      <c r="L268" s="272">
        <v>6319398.0999999996</v>
      </c>
      <c r="M268" s="272">
        <v>6319398.0999999996</v>
      </c>
      <c r="N268" s="272">
        <v>6319398.0999999996</v>
      </c>
      <c r="O268" s="272">
        <v>6319398.0999999996</v>
      </c>
      <c r="P268" s="272">
        <f t="shared" si="87"/>
        <v>75832777.200000003</v>
      </c>
      <c r="Q268" s="272">
        <v>6319398.0999999996</v>
      </c>
      <c r="R268" s="272">
        <v>6319398.0999999996</v>
      </c>
      <c r="S268" s="272">
        <v>6319398.0999999996</v>
      </c>
      <c r="T268" s="272">
        <v>6319398.0999999996</v>
      </c>
      <c r="U268" s="272">
        <v>6319398.0999999996</v>
      </c>
      <c r="V268" s="272">
        <v>6319398.0999999996</v>
      </c>
      <c r="W268" s="272">
        <v>6319398.0999999996</v>
      </c>
      <c r="X268" s="272">
        <v>6319398.0999999996</v>
      </c>
      <c r="Y268" s="272">
        <v>6319398.0999999996</v>
      </c>
      <c r="Z268" s="272">
        <v>6319398.0999999996</v>
      </c>
      <c r="AA268" s="272">
        <v>6319398.0999999996</v>
      </c>
      <c r="AB268" s="272">
        <v>6319398.0999999996</v>
      </c>
      <c r="AC268" s="272">
        <v>6319398.0999999996</v>
      </c>
      <c r="AD268" s="272">
        <v>6319398.0999999996</v>
      </c>
      <c r="AE268" s="272">
        <v>6319398.0999999996</v>
      </c>
      <c r="AF268" s="272">
        <v>6319398.0999999996</v>
      </c>
      <c r="AG268" s="170">
        <f t="shared" si="88"/>
        <v>75832777.200000003</v>
      </c>
      <c r="AI268" s="279">
        <f t="shared" si="85"/>
        <v>16325.11</v>
      </c>
      <c r="AJ268" s="279">
        <f t="shared" si="85"/>
        <v>16325.11</v>
      </c>
      <c r="AK268" s="279">
        <f t="shared" si="85"/>
        <v>16325.11</v>
      </c>
      <c r="AL268" s="279">
        <f t="shared" si="85"/>
        <v>16325.11</v>
      </c>
      <c r="AM268" s="279">
        <f t="shared" si="85"/>
        <v>16325.11</v>
      </c>
      <c r="AN268" s="279">
        <f t="shared" si="85"/>
        <v>16325.11</v>
      </c>
      <c r="AO268" s="279">
        <f t="shared" si="81"/>
        <v>16325.11</v>
      </c>
      <c r="AP268" s="279">
        <f t="shared" si="81"/>
        <v>16325.11</v>
      </c>
      <c r="AQ268" s="279">
        <f t="shared" si="81"/>
        <v>16325.11</v>
      </c>
      <c r="AR268" s="279">
        <f t="shared" si="81"/>
        <v>16325.11</v>
      </c>
      <c r="AS268" s="279">
        <f t="shared" si="81"/>
        <v>16325.11</v>
      </c>
      <c r="AT268" s="279">
        <f t="shared" si="81"/>
        <v>16325.11</v>
      </c>
      <c r="AU268" s="280">
        <f t="shared" si="89"/>
        <v>195901.31999999995</v>
      </c>
      <c r="AV268" s="280">
        <f t="shared" si="86"/>
        <v>16325.11</v>
      </c>
      <c r="AW268" s="280">
        <f t="shared" si="86"/>
        <v>16325.11</v>
      </c>
      <c r="AX268" s="280">
        <f t="shared" si="86"/>
        <v>16325.11</v>
      </c>
      <c r="AY268" s="280">
        <f t="shared" si="86"/>
        <v>16325.11</v>
      </c>
      <c r="AZ268" s="280">
        <f t="shared" si="84"/>
        <v>16325.11</v>
      </c>
      <c r="BA268" s="280">
        <f t="shared" si="84"/>
        <v>16325.11</v>
      </c>
      <c r="BB268" s="280">
        <f t="shared" si="84"/>
        <v>16325.11</v>
      </c>
      <c r="BC268" s="280">
        <f t="shared" si="83"/>
        <v>16325.11</v>
      </c>
      <c r="BD268" s="280">
        <f t="shared" si="83"/>
        <v>16325.11</v>
      </c>
      <c r="BE268" s="280">
        <f t="shared" si="83"/>
        <v>16325.11</v>
      </c>
      <c r="BF268" s="280">
        <f t="shared" si="83"/>
        <v>16325.11</v>
      </c>
      <c r="BG268" s="280">
        <f t="shared" si="83"/>
        <v>16325.11</v>
      </c>
      <c r="BH268" s="280">
        <f t="shared" si="83"/>
        <v>16325.11</v>
      </c>
      <c r="BI268" s="280">
        <f t="shared" si="82"/>
        <v>16325.11</v>
      </c>
      <c r="BJ268" s="280">
        <f t="shared" si="82"/>
        <v>16325.11</v>
      </c>
      <c r="BK268" s="280">
        <f t="shared" si="82"/>
        <v>16325.11</v>
      </c>
      <c r="BL268" s="279">
        <f t="shared" si="90"/>
        <v>195901.31999999995</v>
      </c>
    </row>
    <row r="269" spans="1:64" x14ac:dyDescent="0.25">
      <c r="A269" s="268" t="s">
        <v>299</v>
      </c>
      <c r="B269" s="175">
        <v>5.4300000000000001E-2</v>
      </c>
      <c r="C269" s="175">
        <v>5.4300000000000001E-2</v>
      </c>
      <c r="D269" s="272">
        <v>282445.64</v>
      </c>
      <c r="E269" s="272">
        <v>282445.64</v>
      </c>
      <c r="F269" s="272">
        <v>282445.64</v>
      </c>
      <c r="G269" s="272">
        <v>282445.64</v>
      </c>
      <c r="H269" s="272">
        <v>282445.64</v>
      </c>
      <c r="I269" s="272">
        <v>282445.64</v>
      </c>
      <c r="J269" s="272">
        <v>282445.64</v>
      </c>
      <c r="K269" s="272">
        <v>282445.64</v>
      </c>
      <c r="L269" s="272">
        <v>282445.64</v>
      </c>
      <c r="M269" s="272">
        <v>282445.64</v>
      </c>
      <c r="N269" s="272">
        <v>282445.64</v>
      </c>
      <c r="O269" s="272">
        <v>282445.64</v>
      </c>
      <c r="P269" s="272">
        <f t="shared" si="87"/>
        <v>3389347.6800000011</v>
      </c>
      <c r="Q269" s="272">
        <v>282445.64</v>
      </c>
      <c r="R269" s="272">
        <v>282445.64</v>
      </c>
      <c r="S269" s="272">
        <v>282445.64</v>
      </c>
      <c r="T269" s="272">
        <v>282445.64</v>
      </c>
      <c r="U269" s="272">
        <v>282445.64</v>
      </c>
      <c r="V269" s="272">
        <v>282445.64</v>
      </c>
      <c r="W269" s="272">
        <v>282445.64</v>
      </c>
      <c r="X269" s="272">
        <v>282445.64</v>
      </c>
      <c r="Y269" s="272">
        <v>282445.64</v>
      </c>
      <c r="Z269" s="272">
        <v>282445.64</v>
      </c>
      <c r="AA269" s="272">
        <v>282445.64</v>
      </c>
      <c r="AB269" s="272">
        <v>282445.64</v>
      </c>
      <c r="AC269" s="272">
        <v>282445.64</v>
      </c>
      <c r="AD269" s="272">
        <v>282445.64</v>
      </c>
      <c r="AE269" s="272">
        <v>282445.64</v>
      </c>
      <c r="AF269" s="272">
        <v>282445.64</v>
      </c>
      <c r="AG269" s="170">
        <f t="shared" si="88"/>
        <v>3389347.6800000011</v>
      </c>
      <c r="AI269" s="279">
        <f t="shared" si="85"/>
        <v>1278.07</v>
      </c>
      <c r="AJ269" s="279">
        <f t="shared" si="85"/>
        <v>1278.07</v>
      </c>
      <c r="AK269" s="279">
        <f t="shared" si="85"/>
        <v>1278.07</v>
      </c>
      <c r="AL269" s="279">
        <f t="shared" si="85"/>
        <v>1278.07</v>
      </c>
      <c r="AM269" s="279">
        <f t="shared" si="85"/>
        <v>1278.07</v>
      </c>
      <c r="AN269" s="279">
        <f t="shared" si="85"/>
        <v>1278.07</v>
      </c>
      <c r="AO269" s="279">
        <f t="shared" si="81"/>
        <v>1278.07</v>
      </c>
      <c r="AP269" s="279">
        <f t="shared" si="81"/>
        <v>1278.07</v>
      </c>
      <c r="AQ269" s="279">
        <f t="shared" si="81"/>
        <v>1278.07</v>
      </c>
      <c r="AR269" s="279">
        <f t="shared" si="81"/>
        <v>1278.07</v>
      </c>
      <c r="AS269" s="279">
        <f t="shared" si="81"/>
        <v>1278.07</v>
      </c>
      <c r="AT269" s="279">
        <f t="shared" si="81"/>
        <v>1278.07</v>
      </c>
      <c r="AU269" s="280">
        <f t="shared" si="89"/>
        <v>15336.839999999998</v>
      </c>
      <c r="AV269" s="280">
        <f t="shared" si="86"/>
        <v>1278.07</v>
      </c>
      <c r="AW269" s="280">
        <f t="shared" si="86"/>
        <v>1278.07</v>
      </c>
      <c r="AX269" s="280">
        <f t="shared" si="86"/>
        <v>1278.07</v>
      </c>
      <c r="AY269" s="280">
        <f t="shared" si="86"/>
        <v>1278.07</v>
      </c>
      <c r="AZ269" s="280">
        <f t="shared" si="84"/>
        <v>1278.07</v>
      </c>
      <c r="BA269" s="280">
        <f t="shared" si="84"/>
        <v>1278.07</v>
      </c>
      <c r="BB269" s="280">
        <f t="shared" si="84"/>
        <v>1278.07</v>
      </c>
      <c r="BC269" s="280">
        <f t="shared" si="83"/>
        <v>1278.07</v>
      </c>
      <c r="BD269" s="280">
        <f t="shared" si="83"/>
        <v>1278.07</v>
      </c>
      <c r="BE269" s="280">
        <f t="shared" si="83"/>
        <v>1278.07</v>
      </c>
      <c r="BF269" s="280">
        <f t="shared" si="83"/>
        <v>1278.07</v>
      </c>
      <c r="BG269" s="280">
        <f t="shared" si="83"/>
        <v>1278.07</v>
      </c>
      <c r="BH269" s="280">
        <f t="shared" si="83"/>
        <v>1278.07</v>
      </c>
      <c r="BI269" s="280">
        <f t="shared" si="82"/>
        <v>1278.07</v>
      </c>
      <c r="BJ269" s="280">
        <f t="shared" si="82"/>
        <v>1278.07</v>
      </c>
      <c r="BK269" s="280">
        <f t="shared" si="82"/>
        <v>1278.07</v>
      </c>
      <c r="BL269" s="279">
        <f t="shared" si="90"/>
        <v>15336.839999999998</v>
      </c>
    </row>
    <row r="270" spans="1:64" x14ac:dyDescent="0.25">
      <c r="A270" s="268" t="s">
        <v>300</v>
      </c>
      <c r="B270" s="175">
        <v>7.3899999999999993E-2</v>
      </c>
      <c r="C270" s="175">
        <v>7.3899999999999993E-2</v>
      </c>
      <c r="D270" s="272">
        <v>301560.87</v>
      </c>
      <c r="E270" s="272">
        <v>301560.87</v>
      </c>
      <c r="F270" s="272">
        <v>301560.87</v>
      </c>
      <c r="G270" s="272">
        <v>301560.87</v>
      </c>
      <c r="H270" s="272">
        <v>301560.87</v>
      </c>
      <c r="I270" s="272">
        <v>301560.87</v>
      </c>
      <c r="J270" s="272">
        <v>301560.87</v>
      </c>
      <c r="K270" s="272">
        <v>301560.87</v>
      </c>
      <c r="L270" s="272">
        <v>301560.87</v>
      </c>
      <c r="M270" s="272">
        <v>301560.87</v>
      </c>
      <c r="N270" s="272">
        <v>301560.87</v>
      </c>
      <c r="O270" s="272">
        <v>301560.87</v>
      </c>
      <c r="P270" s="272">
        <f t="shared" si="87"/>
        <v>3618730.4400000009</v>
      </c>
      <c r="Q270" s="272">
        <v>301560.87</v>
      </c>
      <c r="R270" s="272">
        <v>301560.87</v>
      </c>
      <c r="S270" s="272">
        <v>301560.87</v>
      </c>
      <c r="T270" s="272">
        <v>301560.87</v>
      </c>
      <c r="U270" s="272">
        <v>301560.87</v>
      </c>
      <c r="V270" s="272">
        <v>301560.87</v>
      </c>
      <c r="W270" s="272">
        <v>301560.87</v>
      </c>
      <c r="X270" s="272">
        <v>301560.87</v>
      </c>
      <c r="Y270" s="272">
        <v>301560.87</v>
      </c>
      <c r="Z270" s="272">
        <v>301560.87</v>
      </c>
      <c r="AA270" s="272">
        <v>301560.87</v>
      </c>
      <c r="AB270" s="272">
        <v>301560.87</v>
      </c>
      <c r="AC270" s="272">
        <v>301560.87</v>
      </c>
      <c r="AD270" s="272">
        <v>301560.87</v>
      </c>
      <c r="AE270" s="272">
        <v>301560.87</v>
      </c>
      <c r="AF270" s="272">
        <v>301560.87</v>
      </c>
      <c r="AG270" s="170">
        <f t="shared" si="88"/>
        <v>3618730.4400000009</v>
      </c>
      <c r="AI270" s="279">
        <f t="shared" si="85"/>
        <v>1857.11</v>
      </c>
      <c r="AJ270" s="279">
        <f t="shared" si="85"/>
        <v>1857.11</v>
      </c>
      <c r="AK270" s="279">
        <f t="shared" si="85"/>
        <v>1857.11</v>
      </c>
      <c r="AL270" s="279">
        <f t="shared" si="85"/>
        <v>1857.11</v>
      </c>
      <c r="AM270" s="279">
        <f t="shared" si="85"/>
        <v>1857.11</v>
      </c>
      <c r="AN270" s="279">
        <f t="shared" si="85"/>
        <v>1857.11</v>
      </c>
      <c r="AO270" s="279">
        <f t="shared" si="81"/>
        <v>1857.11</v>
      </c>
      <c r="AP270" s="279">
        <f t="shared" si="81"/>
        <v>1857.11</v>
      </c>
      <c r="AQ270" s="279">
        <f t="shared" si="81"/>
        <v>1857.11</v>
      </c>
      <c r="AR270" s="279">
        <f t="shared" si="81"/>
        <v>1857.11</v>
      </c>
      <c r="AS270" s="279">
        <f t="shared" si="81"/>
        <v>1857.11</v>
      </c>
      <c r="AT270" s="279">
        <f t="shared" si="81"/>
        <v>1857.11</v>
      </c>
      <c r="AU270" s="280">
        <f t="shared" si="89"/>
        <v>22285.320000000003</v>
      </c>
      <c r="AV270" s="280">
        <f t="shared" si="86"/>
        <v>1857.11</v>
      </c>
      <c r="AW270" s="280">
        <f t="shared" si="86"/>
        <v>1857.11</v>
      </c>
      <c r="AX270" s="280">
        <f t="shared" si="86"/>
        <v>1857.11</v>
      </c>
      <c r="AY270" s="280">
        <f t="shared" si="86"/>
        <v>1857.11</v>
      </c>
      <c r="AZ270" s="280">
        <f t="shared" si="84"/>
        <v>1857.11</v>
      </c>
      <c r="BA270" s="280">
        <f t="shared" si="84"/>
        <v>1857.11</v>
      </c>
      <c r="BB270" s="280">
        <f t="shared" si="84"/>
        <v>1857.11</v>
      </c>
      <c r="BC270" s="280">
        <f t="shared" si="83"/>
        <v>1857.11</v>
      </c>
      <c r="BD270" s="280">
        <f t="shared" si="83"/>
        <v>1857.11</v>
      </c>
      <c r="BE270" s="280">
        <f t="shared" si="83"/>
        <v>1857.11</v>
      </c>
      <c r="BF270" s="280">
        <f t="shared" si="83"/>
        <v>1857.11</v>
      </c>
      <c r="BG270" s="280">
        <f t="shared" si="83"/>
        <v>1857.11</v>
      </c>
      <c r="BH270" s="280">
        <f t="shared" si="83"/>
        <v>1857.11</v>
      </c>
      <c r="BI270" s="280">
        <f t="shared" si="82"/>
        <v>1857.11</v>
      </c>
      <c r="BJ270" s="280">
        <f t="shared" si="82"/>
        <v>1857.11</v>
      </c>
      <c r="BK270" s="280">
        <f t="shared" si="82"/>
        <v>1857.11</v>
      </c>
      <c r="BL270" s="279">
        <f t="shared" si="90"/>
        <v>22285.320000000003</v>
      </c>
    </row>
    <row r="271" spans="1:64" x14ac:dyDescent="0.25">
      <c r="A271" s="268" t="s">
        <v>301</v>
      </c>
      <c r="B271" s="175">
        <v>4.9999999999999996E-2</v>
      </c>
      <c r="C271" s="175">
        <v>4.9999999999999996E-2</v>
      </c>
      <c r="D271" s="272">
        <v>795787.89</v>
      </c>
      <c r="E271" s="272">
        <v>795787.89</v>
      </c>
      <c r="F271" s="272">
        <v>795787.89</v>
      </c>
      <c r="G271" s="272">
        <v>795787.89</v>
      </c>
      <c r="H271" s="272">
        <v>795787.89</v>
      </c>
      <c r="I271" s="272">
        <v>795787.89</v>
      </c>
      <c r="J271" s="272">
        <v>795787.89</v>
      </c>
      <c r="K271" s="272">
        <v>795787.89</v>
      </c>
      <c r="L271" s="272">
        <v>795787.89</v>
      </c>
      <c r="M271" s="272">
        <v>795787.89</v>
      </c>
      <c r="N271" s="272">
        <v>795787.89</v>
      </c>
      <c r="O271" s="272">
        <v>795787.89</v>
      </c>
      <c r="P271" s="272">
        <f t="shared" si="87"/>
        <v>9549454.6799999997</v>
      </c>
      <c r="Q271" s="272">
        <v>795787.89</v>
      </c>
      <c r="R271" s="272">
        <v>795787.89</v>
      </c>
      <c r="S271" s="272">
        <v>795787.89</v>
      </c>
      <c r="T271" s="272">
        <v>795787.89</v>
      </c>
      <c r="U271" s="272">
        <v>795787.89</v>
      </c>
      <c r="V271" s="272">
        <v>795787.89</v>
      </c>
      <c r="W271" s="272">
        <v>795787.89</v>
      </c>
      <c r="X271" s="272">
        <v>795787.89</v>
      </c>
      <c r="Y271" s="272">
        <v>795787.89</v>
      </c>
      <c r="Z271" s="272">
        <v>795787.89</v>
      </c>
      <c r="AA271" s="272">
        <v>795787.89</v>
      </c>
      <c r="AB271" s="272">
        <v>795787.89</v>
      </c>
      <c r="AC271" s="272">
        <v>795787.89</v>
      </c>
      <c r="AD271" s="272">
        <v>795787.89</v>
      </c>
      <c r="AE271" s="272">
        <v>795787.89</v>
      </c>
      <c r="AF271" s="272">
        <v>795787.89</v>
      </c>
      <c r="AG271" s="170">
        <f t="shared" si="88"/>
        <v>9549454.6799999997</v>
      </c>
      <c r="AI271" s="279">
        <f t="shared" si="85"/>
        <v>3315.78</v>
      </c>
      <c r="AJ271" s="279">
        <f t="shared" si="85"/>
        <v>3315.78</v>
      </c>
      <c r="AK271" s="279">
        <f t="shared" si="85"/>
        <v>3315.78</v>
      </c>
      <c r="AL271" s="279">
        <f t="shared" si="85"/>
        <v>3315.78</v>
      </c>
      <c r="AM271" s="279">
        <f t="shared" si="85"/>
        <v>3315.78</v>
      </c>
      <c r="AN271" s="279">
        <f t="shared" si="85"/>
        <v>3315.78</v>
      </c>
      <c r="AO271" s="279">
        <f t="shared" si="81"/>
        <v>3315.78</v>
      </c>
      <c r="AP271" s="279">
        <f t="shared" si="81"/>
        <v>3315.78</v>
      </c>
      <c r="AQ271" s="279">
        <f t="shared" si="81"/>
        <v>3315.78</v>
      </c>
      <c r="AR271" s="279">
        <f t="shared" si="81"/>
        <v>3315.78</v>
      </c>
      <c r="AS271" s="279">
        <f t="shared" si="81"/>
        <v>3315.78</v>
      </c>
      <c r="AT271" s="279">
        <f t="shared" si="81"/>
        <v>3315.78</v>
      </c>
      <c r="AU271" s="280">
        <f t="shared" si="89"/>
        <v>39789.359999999993</v>
      </c>
      <c r="AV271" s="280">
        <f t="shared" si="86"/>
        <v>3315.78</v>
      </c>
      <c r="AW271" s="280">
        <f t="shared" si="86"/>
        <v>3315.78</v>
      </c>
      <c r="AX271" s="280">
        <f t="shared" si="86"/>
        <v>3315.78</v>
      </c>
      <c r="AY271" s="280">
        <f t="shared" si="86"/>
        <v>3315.78</v>
      </c>
      <c r="AZ271" s="280">
        <f t="shared" si="84"/>
        <v>3315.78</v>
      </c>
      <c r="BA271" s="280">
        <f t="shared" si="84"/>
        <v>3315.78</v>
      </c>
      <c r="BB271" s="280">
        <f t="shared" si="84"/>
        <v>3315.78</v>
      </c>
      <c r="BC271" s="280">
        <f t="shared" si="83"/>
        <v>3315.78</v>
      </c>
      <c r="BD271" s="280">
        <f t="shared" si="83"/>
        <v>3315.78</v>
      </c>
      <c r="BE271" s="280">
        <f t="shared" si="83"/>
        <v>3315.78</v>
      </c>
      <c r="BF271" s="280">
        <f t="shared" si="83"/>
        <v>3315.78</v>
      </c>
      <c r="BG271" s="280">
        <f t="shared" si="83"/>
        <v>3315.78</v>
      </c>
      <c r="BH271" s="280">
        <f t="shared" si="83"/>
        <v>3315.78</v>
      </c>
      <c r="BI271" s="280">
        <f t="shared" si="82"/>
        <v>3315.78</v>
      </c>
      <c r="BJ271" s="280">
        <f t="shared" si="82"/>
        <v>3315.78</v>
      </c>
      <c r="BK271" s="280">
        <f t="shared" si="82"/>
        <v>3315.78</v>
      </c>
      <c r="BL271" s="279">
        <f t="shared" si="90"/>
        <v>39789.359999999993</v>
      </c>
    </row>
    <row r="272" spans="1:64" x14ac:dyDescent="0.25">
      <c r="A272" s="268" t="s">
        <v>302</v>
      </c>
      <c r="B272" s="175">
        <v>6.9599999999999995E-2</v>
      </c>
      <c r="C272" s="175">
        <v>6.9599999999999995E-2</v>
      </c>
      <c r="D272" s="272">
        <v>959617.2</v>
      </c>
      <c r="E272" s="272">
        <v>959617.2</v>
      </c>
      <c r="F272" s="272">
        <v>973143.33</v>
      </c>
      <c r="G272" s="272">
        <v>986669.46</v>
      </c>
      <c r="H272" s="272">
        <v>986669.46</v>
      </c>
      <c r="I272" s="272">
        <v>986669.46</v>
      </c>
      <c r="J272" s="272">
        <v>1006277.755</v>
      </c>
      <c r="K272" s="272">
        <v>1025886.0499999999</v>
      </c>
      <c r="L272" s="272">
        <v>1025886.0499999999</v>
      </c>
      <c r="M272" s="272">
        <v>1094413.915</v>
      </c>
      <c r="N272" s="272">
        <v>1162941.78</v>
      </c>
      <c r="O272" s="272">
        <v>1162941.78</v>
      </c>
      <c r="P272" s="272">
        <f t="shared" si="87"/>
        <v>12330733.439999998</v>
      </c>
      <c r="Q272" s="272">
        <v>1162941.78</v>
      </c>
      <c r="R272" s="272">
        <v>1162941.78</v>
      </c>
      <c r="S272" s="272">
        <v>1162941.78</v>
      </c>
      <c r="T272" s="272">
        <v>1162941.78</v>
      </c>
      <c r="U272" s="272">
        <v>1162941.78</v>
      </c>
      <c r="V272" s="272">
        <v>1162941.78</v>
      </c>
      <c r="W272" s="272">
        <v>1162941.78</v>
      </c>
      <c r="X272" s="272">
        <v>1162941.78</v>
      </c>
      <c r="Y272" s="272">
        <v>1162941.78</v>
      </c>
      <c r="Z272" s="272">
        <v>1162941.78</v>
      </c>
      <c r="AA272" s="272">
        <v>1162941.78</v>
      </c>
      <c r="AB272" s="272">
        <v>1162941.78</v>
      </c>
      <c r="AC272" s="272">
        <v>1162941.78</v>
      </c>
      <c r="AD272" s="272">
        <v>1162941.78</v>
      </c>
      <c r="AE272" s="272">
        <v>1162941.78</v>
      </c>
      <c r="AF272" s="272">
        <v>1162941.78</v>
      </c>
      <c r="AG272" s="170">
        <f t="shared" si="88"/>
        <v>13955301.359999998</v>
      </c>
      <c r="AI272" s="279">
        <f t="shared" si="85"/>
        <v>5565.78</v>
      </c>
      <c r="AJ272" s="279">
        <f t="shared" si="85"/>
        <v>5565.78</v>
      </c>
      <c r="AK272" s="279">
        <f t="shared" si="85"/>
        <v>5644.23</v>
      </c>
      <c r="AL272" s="279">
        <f t="shared" si="85"/>
        <v>5722.68</v>
      </c>
      <c r="AM272" s="279">
        <f t="shared" si="85"/>
        <v>5722.68</v>
      </c>
      <c r="AN272" s="279">
        <f t="shared" si="85"/>
        <v>5722.68</v>
      </c>
      <c r="AO272" s="279">
        <f t="shared" si="81"/>
        <v>5836.41</v>
      </c>
      <c r="AP272" s="279">
        <f t="shared" si="81"/>
        <v>5950.14</v>
      </c>
      <c r="AQ272" s="279">
        <f t="shared" si="81"/>
        <v>5950.14</v>
      </c>
      <c r="AR272" s="279">
        <f t="shared" si="81"/>
        <v>6347.6</v>
      </c>
      <c r="AS272" s="279">
        <f t="shared" si="81"/>
        <v>6745.06</v>
      </c>
      <c r="AT272" s="279">
        <f t="shared" si="81"/>
        <v>6745.06</v>
      </c>
      <c r="AU272" s="280">
        <f t="shared" si="89"/>
        <v>71518.240000000005</v>
      </c>
      <c r="AV272" s="280">
        <f t="shared" si="86"/>
        <v>6745.06</v>
      </c>
      <c r="AW272" s="280">
        <f t="shared" si="86"/>
        <v>6745.06</v>
      </c>
      <c r="AX272" s="280">
        <f t="shared" si="86"/>
        <v>6745.06</v>
      </c>
      <c r="AY272" s="280">
        <f t="shared" si="86"/>
        <v>6745.06</v>
      </c>
      <c r="AZ272" s="280">
        <f t="shared" si="84"/>
        <v>6745.06</v>
      </c>
      <c r="BA272" s="280">
        <f t="shared" si="84"/>
        <v>6745.06</v>
      </c>
      <c r="BB272" s="280">
        <f t="shared" si="84"/>
        <v>6745.06</v>
      </c>
      <c r="BC272" s="280">
        <f t="shared" si="83"/>
        <v>6745.06</v>
      </c>
      <c r="BD272" s="280">
        <f t="shared" si="83"/>
        <v>6745.06</v>
      </c>
      <c r="BE272" s="280">
        <f t="shared" si="83"/>
        <v>6745.06</v>
      </c>
      <c r="BF272" s="280">
        <f t="shared" si="83"/>
        <v>6745.06</v>
      </c>
      <c r="BG272" s="280">
        <f t="shared" si="83"/>
        <v>6745.06</v>
      </c>
      <c r="BH272" s="280">
        <f t="shared" si="83"/>
        <v>6745.06</v>
      </c>
      <c r="BI272" s="280">
        <f t="shared" si="82"/>
        <v>6745.06</v>
      </c>
      <c r="BJ272" s="280">
        <f t="shared" si="82"/>
        <v>6745.06</v>
      </c>
      <c r="BK272" s="280">
        <f t="shared" si="82"/>
        <v>6745.06</v>
      </c>
      <c r="BL272" s="279">
        <f t="shared" si="90"/>
        <v>80940.719999999987</v>
      </c>
    </row>
    <row r="273" spans="1:64" x14ac:dyDescent="0.25">
      <c r="A273" s="268" t="s">
        <v>303</v>
      </c>
      <c r="B273" s="175">
        <v>6.989999999999999E-2</v>
      </c>
      <c r="C273" s="175">
        <v>6.989999999999999E-2</v>
      </c>
      <c r="D273" s="272">
        <v>959028.11</v>
      </c>
      <c r="E273" s="272">
        <v>959028.11</v>
      </c>
      <c r="F273" s="272">
        <v>959028.11</v>
      </c>
      <c r="G273" s="272">
        <v>959028.11</v>
      </c>
      <c r="H273" s="272">
        <v>959028.11</v>
      </c>
      <c r="I273" s="272">
        <v>959028.11</v>
      </c>
      <c r="J273" s="272">
        <v>959028.11</v>
      </c>
      <c r="K273" s="272">
        <v>959028.11</v>
      </c>
      <c r="L273" s="272">
        <v>959028.11</v>
      </c>
      <c r="M273" s="272">
        <v>959028.11</v>
      </c>
      <c r="N273" s="272">
        <v>959028.11</v>
      </c>
      <c r="O273" s="272">
        <v>959028.11</v>
      </c>
      <c r="P273" s="272">
        <f t="shared" si="87"/>
        <v>11508337.319999998</v>
      </c>
      <c r="Q273" s="272">
        <v>959028.11</v>
      </c>
      <c r="R273" s="272">
        <v>959028.11</v>
      </c>
      <c r="S273" s="272">
        <v>959028.11</v>
      </c>
      <c r="T273" s="272">
        <v>959028.11</v>
      </c>
      <c r="U273" s="272">
        <v>959028.11</v>
      </c>
      <c r="V273" s="272">
        <v>959028.11</v>
      </c>
      <c r="W273" s="272">
        <v>959028.11</v>
      </c>
      <c r="X273" s="272">
        <v>959028.11</v>
      </c>
      <c r="Y273" s="272">
        <v>959028.11</v>
      </c>
      <c r="Z273" s="272">
        <v>959028.11</v>
      </c>
      <c r="AA273" s="272">
        <v>959028.11</v>
      </c>
      <c r="AB273" s="272">
        <v>959028.11</v>
      </c>
      <c r="AC273" s="272">
        <v>959028.11</v>
      </c>
      <c r="AD273" s="272">
        <v>959028.11</v>
      </c>
      <c r="AE273" s="272">
        <v>959028.11</v>
      </c>
      <c r="AF273" s="272">
        <v>959028.11</v>
      </c>
      <c r="AG273" s="170">
        <f t="shared" si="88"/>
        <v>11508337.319999998</v>
      </c>
      <c r="AI273" s="279">
        <f t="shared" si="85"/>
        <v>5586.34</v>
      </c>
      <c r="AJ273" s="279">
        <f t="shared" si="85"/>
        <v>5586.34</v>
      </c>
      <c r="AK273" s="279">
        <f t="shared" si="85"/>
        <v>5586.34</v>
      </c>
      <c r="AL273" s="279">
        <f t="shared" si="85"/>
        <v>5586.34</v>
      </c>
      <c r="AM273" s="279">
        <f t="shared" si="85"/>
        <v>5586.34</v>
      </c>
      <c r="AN273" s="279">
        <f t="shared" si="85"/>
        <v>5586.34</v>
      </c>
      <c r="AO273" s="279">
        <f t="shared" si="81"/>
        <v>5586.34</v>
      </c>
      <c r="AP273" s="279">
        <f t="shared" si="81"/>
        <v>5586.34</v>
      </c>
      <c r="AQ273" s="279">
        <f t="shared" si="81"/>
        <v>5586.34</v>
      </c>
      <c r="AR273" s="279">
        <f t="shared" si="81"/>
        <v>5586.34</v>
      </c>
      <c r="AS273" s="279">
        <f t="shared" si="81"/>
        <v>5586.34</v>
      </c>
      <c r="AT273" s="279">
        <f t="shared" si="81"/>
        <v>5586.34</v>
      </c>
      <c r="AU273" s="280">
        <f t="shared" si="89"/>
        <v>67036.079999999987</v>
      </c>
      <c r="AV273" s="280">
        <f t="shared" si="86"/>
        <v>5586.34</v>
      </c>
      <c r="AW273" s="280">
        <f t="shared" si="86"/>
        <v>5586.34</v>
      </c>
      <c r="AX273" s="280">
        <f t="shared" si="86"/>
        <v>5586.34</v>
      </c>
      <c r="AY273" s="280">
        <f t="shared" si="86"/>
        <v>5586.34</v>
      </c>
      <c r="AZ273" s="280">
        <f t="shared" si="84"/>
        <v>5586.34</v>
      </c>
      <c r="BA273" s="280">
        <f t="shared" si="84"/>
        <v>5586.34</v>
      </c>
      <c r="BB273" s="280">
        <f t="shared" si="84"/>
        <v>5586.34</v>
      </c>
      <c r="BC273" s="280">
        <f t="shared" si="83"/>
        <v>5586.34</v>
      </c>
      <c r="BD273" s="280">
        <f t="shared" si="83"/>
        <v>5586.34</v>
      </c>
      <c r="BE273" s="280">
        <f t="shared" si="83"/>
        <v>5586.34</v>
      </c>
      <c r="BF273" s="280">
        <f t="shared" si="83"/>
        <v>5586.34</v>
      </c>
      <c r="BG273" s="280">
        <f t="shared" si="83"/>
        <v>5586.34</v>
      </c>
      <c r="BH273" s="280">
        <f t="shared" si="83"/>
        <v>5586.34</v>
      </c>
      <c r="BI273" s="280">
        <f t="shared" si="82"/>
        <v>5586.34</v>
      </c>
      <c r="BJ273" s="280">
        <f t="shared" si="82"/>
        <v>5586.34</v>
      </c>
      <c r="BK273" s="280">
        <f t="shared" si="82"/>
        <v>5586.34</v>
      </c>
      <c r="BL273" s="279">
        <f t="shared" si="90"/>
        <v>67036.079999999987</v>
      </c>
    </row>
    <row r="274" spans="1:64" x14ac:dyDescent="0.25">
      <c r="A274" s="268" t="s">
        <v>304</v>
      </c>
      <c r="B274" s="175">
        <v>6.5299999999999997E-2</v>
      </c>
      <c r="C274" s="175">
        <v>6.5299999999999997E-2</v>
      </c>
      <c r="D274" s="272">
        <v>263045.52</v>
      </c>
      <c r="E274" s="272">
        <v>263045.52</v>
      </c>
      <c r="F274" s="272">
        <v>263045.52</v>
      </c>
      <c r="G274" s="272">
        <v>263045.52</v>
      </c>
      <c r="H274" s="272">
        <v>263045.52</v>
      </c>
      <c r="I274" s="272">
        <v>263045.52</v>
      </c>
      <c r="J274" s="272">
        <v>263045.52</v>
      </c>
      <c r="K274" s="272">
        <v>263045.52</v>
      </c>
      <c r="L274" s="272">
        <v>263045.52</v>
      </c>
      <c r="M274" s="272">
        <v>263045.52</v>
      </c>
      <c r="N274" s="272">
        <v>263045.52</v>
      </c>
      <c r="O274" s="272">
        <v>263045.52</v>
      </c>
      <c r="P274" s="272">
        <f t="shared" si="87"/>
        <v>3156546.24</v>
      </c>
      <c r="Q274" s="272">
        <v>263045.52</v>
      </c>
      <c r="R274" s="272">
        <v>263045.52</v>
      </c>
      <c r="S274" s="272">
        <v>263045.52</v>
      </c>
      <c r="T274" s="272">
        <v>263045.52</v>
      </c>
      <c r="U274" s="272">
        <v>263045.52</v>
      </c>
      <c r="V274" s="272">
        <v>263045.52</v>
      </c>
      <c r="W274" s="272">
        <v>263045.52</v>
      </c>
      <c r="X274" s="272">
        <v>263045.52</v>
      </c>
      <c r="Y274" s="272">
        <v>263045.52</v>
      </c>
      <c r="Z274" s="272">
        <v>263045.52</v>
      </c>
      <c r="AA274" s="272">
        <v>263045.52</v>
      </c>
      <c r="AB274" s="272">
        <v>263045.52</v>
      </c>
      <c r="AC274" s="272">
        <v>263045.52</v>
      </c>
      <c r="AD274" s="272">
        <v>263045.52</v>
      </c>
      <c r="AE274" s="272">
        <v>263045.52</v>
      </c>
      <c r="AF274" s="272">
        <v>263045.52</v>
      </c>
      <c r="AG274" s="170">
        <f t="shared" si="88"/>
        <v>3156546.24</v>
      </c>
      <c r="AI274" s="279">
        <f t="shared" si="85"/>
        <v>1431.41</v>
      </c>
      <c r="AJ274" s="279">
        <f t="shared" si="85"/>
        <v>1431.41</v>
      </c>
      <c r="AK274" s="279">
        <f t="shared" si="85"/>
        <v>1431.41</v>
      </c>
      <c r="AL274" s="279">
        <f t="shared" si="85"/>
        <v>1431.41</v>
      </c>
      <c r="AM274" s="279">
        <f t="shared" si="85"/>
        <v>1431.41</v>
      </c>
      <c r="AN274" s="279">
        <f t="shared" si="85"/>
        <v>1431.41</v>
      </c>
      <c r="AO274" s="279">
        <f t="shared" si="81"/>
        <v>1431.41</v>
      </c>
      <c r="AP274" s="279">
        <f t="shared" si="81"/>
        <v>1431.41</v>
      </c>
      <c r="AQ274" s="279">
        <f t="shared" si="81"/>
        <v>1431.41</v>
      </c>
      <c r="AR274" s="279">
        <f t="shared" si="81"/>
        <v>1431.41</v>
      </c>
      <c r="AS274" s="279">
        <f t="shared" si="81"/>
        <v>1431.41</v>
      </c>
      <c r="AT274" s="279">
        <f t="shared" si="81"/>
        <v>1431.41</v>
      </c>
      <c r="AU274" s="280">
        <f t="shared" si="89"/>
        <v>17176.920000000002</v>
      </c>
      <c r="AV274" s="280">
        <f t="shared" si="86"/>
        <v>1431.41</v>
      </c>
      <c r="AW274" s="280">
        <f t="shared" si="86"/>
        <v>1431.41</v>
      </c>
      <c r="AX274" s="280">
        <f t="shared" si="86"/>
        <v>1431.41</v>
      </c>
      <c r="AY274" s="280">
        <f t="shared" si="86"/>
        <v>1431.41</v>
      </c>
      <c r="AZ274" s="280">
        <f t="shared" si="84"/>
        <v>1431.41</v>
      </c>
      <c r="BA274" s="280">
        <f t="shared" si="84"/>
        <v>1431.41</v>
      </c>
      <c r="BB274" s="280">
        <f t="shared" si="84"/>
        <v>1431.41</v>
      </c>
      <c r="BC274" s="280">
        <f t="shared" si="83"/>
        <v>1431.41</v>
      </c>
      <c r="BD274" s="280">
        <f t="shared" si="83"/>
        <v>1431.41</v>
      </c>
      <c r="BE274" s="280">
        <f t="shared" si="83"/>
        <v>1431.41</v>
      </c>
      <c r="BF274" s="280">
        <f t="shared" si="83"/>
        <v>1431.41</v>
      </c>
      <c r="BG274" s="280">
        <f t="shared" si="83"/>
        <v>1431.41</v>
      </c>
      <c r="BH274" s="280">
        <f t="shared" si="83"/>
        <v>1431.41</v>
      </c>
      <c r="BI274" s="280">
        <f t="shared" si="82"/>
        <v>1431.41</v>
      </c>
      <c r="BJ274" s="280">
        <f t="shared" si="82"/>
        <v>1431.41</v>
      </c>
      <c r="BK274" s="280">
        <f t="shared" si="82"/>
        <v>1431.41</v>
      </c>
      <c r="BL274" s="279">
        <f t="shared" si="90"/>
        <v>17176.920000000002</v>
      </c>
    </row>
    <row r="275" spans="1:64" x14ac:dyDescent="0.25">
      <c r="A275" s="268" t="s">
        <v>305</v>
      </c>
      <c r="B275" s="175">
        <v>4.65E-2</v>
      </c>
      <c r="C275" s="175">
        <v>4.65E-2</v>
      </c>
      <c r="D275" s="272">
        <v>3155168.07</v>
      </c>
      <c r="E275" s="272">
        <v>3155168.07</v>
      </c>
      <c r="F275" s="272">
        <v>3155168.07</v>
      </c>
      <c r="G275" s="272">
        <v>3155168.07</v>
      </c>
      <c r="H275" s="272">
        <v>3155168.07</v>
      </c>
      <c r="I275" s="272">
        <v>3155168.07</v>
      </c>
      <c r="J275" s="272">
        <v>3155168.07</v>
      </c>
      <c r="K275" s="272">
        <v>3155168.07</v>
      </c>
      <c r="L275" s="272">
        <v>3155168.07</v>
      </c>
      <c r="M275" s="272">
        <v>3155168.07</v>
      </c>
      <c r="N275" s="272">
        <v>3155168.07</v>
      </c>
      <c r="O275" s="272">
        <v>3155168.07</v>
      </c>
      <c r="P275" s="272">
        <f t="shared" si="87"/>
        <v>37862016.839999996</v>
      </c>
      <c r="Q275" s="272">
        <v>3155168.07</v>
      </c>
      <c r="R275" s="272">
        <v>3155168.07</v>
      </c>
      <c r="S275" s="272">
        <v>3155168.07</v>
      </c>
      <c r="T275" s="272">
        <v>3155168.07</v>
      </c>
      <c r="U275" s="272">
        <v>3155168.07</v>
      </c>
      <c r="V275" s="272">
        <v>3155168.07</v>
      </c>
      <c r="W275" s="272">
        <v>3155168.07</v>
      </c>
      <c r="X275" s="272">
        <v>3155168.07</v>
      </c>
      <c r="Y275" s="272">
        <v>3155168.07</v>
      </c>
      <c r="Z275" s="272">
        <v>3155168.07</v>
      </c>
      <c r="AA275" s="272">
        <v>3155168.07</v>
      </c>
      <c r="AB275" s="272">
        <v>3155168.07</v>
      </c>
      <c r="AC275" s="272">
        <v>3155168.07</v>
      </c>
      <c r="AD275" s="272">
        <v>3155168.07</v>
      </c>
      <c r="AE275" s="272">
        <v>3155168.07</v>
      </c>
      <c r="AF275" s="272">
        <v>3155168.07</v>
      </c>
      <c r="AG275" s="170">
        <f t="shared" si="88"/>
        <v>37862016.839999996</v>
      </c>
      <c r="AI275" s="279">
        <f t="shared" si="85"/>
        <v>12226.28</v>
      </c>
      <c r="AJ275" s="279">
        <f t="shared" si="85"/>
        <v>12226.28</v>
      </c>
      <c r="AK275" s="279">
        <f t="shared" si="85"/>
        <v>12226.28</v>
      </c>
      <c r="AL275" s="279">
        <f t="shared" si="85"/>
        <v>12226.28</v>
      </c>
      <c r="AM275" s="279">
        <f t="shared" si="85"/>
        <v>12226.28</v>
      </c>
      <c r="AN275" s="279">
        <f t="shared" si="85"/>
        <v>12226.28</v>
      </c>
      <c r="AO275" s="279">
        <f t="shared" si="81"/>
        <v>12226.28</v>
      </c>
      <c r="AP275" s="279">
        <f t="shared" si="81"/>
        <v>12226.28</v>
      </c>
      <c r="AQ275" s="279">
        <f t="shared" si="81"/>
        <v>12226.28</v>
      </c>
      <c r="AR275" s="279">
        <f t="shared" si="81"/>
        <v>12226.28</v>
      </c>
      <c r="AS275" s="279">
        <f t="shared" si="81"/>
        <v>12226.28</v>
      </c>
      <c r="AT275" s="279">
        <f t="shared" si="81"/>
        <v>12226.28</v>
      </c>
      <c r="AU275" s="280">
        <f t="shared" si="89"/>
        <v>146715.36000000002</v>
      </c>
      <c r="AV275" s="280">
        <f t="shared" si="86"/>
        <v>12226.28</v>
      </c>
      <c r="AW275" s="280">
        <f t="shared" si="86"/>
        <v>12226.28</v>
      </c>
      <c r="AX275" s="280">
        <f t="shared" si="86"/>
        <v>12226.28</v>
      </c>
      <c r="AY275" s="280">
        <f t="shared" si="86"/>
        <v>12226.28</v>
      </c>
      <c r="AZ275" s="280">
        <f t="shared" si="84"/>
        <v>12226.28</v>
      </c>
      <c r="BA275" s="280">
        <f t="shared" si="84"/>
        <v>12226.28</v>
      </c>
      <c r="BB275" s="280">
        <f t="shared" si="84"/>
        <v>12226.28</v>
      </c>
      <c r="BC275" s="280">
        <f t="shared" si="83"/>
        <v>12226.28</v>
      </c>
      <c r="BD275" s="280">
        <f t="shared" si="83"/>
        <v>12226.28</v>
      </c>
      <c r="BE275" s="280">
        <f t="shared" si="83"/>
        <v>12226.28</v>
      </c>
      <c r="BF275" s="280">
        <f t="shared" si="83"/>
        <v>12226.28</v>
      </c>
      <c r="BG275" s="280">
        <f t="shared" si="83"/>
        <v>12226.28</v>
      </c>
      <c r="BH275" s="280">
        <f t="shared" si="83"/>
        <v>12226.28</v>
      </c>
      <c r="BI275" s="280">
        <f t="shared" si="82"/>
        <v>12226.28</v>
      </c>
      <c r="BJ275" s="280">
        <f t="shared" si="82"/>
        <v>12226.28</v>
      </c>
      <c r="BK275" s="280">
        <f t="shared" si="82"/>
        <v>12226.28</v>
      </c>
      <c r="BL275" s="279">
        <f t="shared" si="90"/>
        <v>146715.36000000002</v>
      </c>
    </row>
    <row r="276" spans="1:64" x14ac:dyDescent="0.25">
      <c r="A276" s="268" t="s">
        <v>306</v>
      </c>
      <c r="B276" s="175">
        <v>0.15740000000000001</v>
      </c>
      <c r="C276" s="175">
        <v>0.15740000000000001</v>
      </c>
      <c r="D276" s="272">
        <v>472117.33</v>
      </c>
      <c r="E276" s="272">
        <v>472117.33</v>
      </c>
      <c r="F276" s="272">
        <v>472117.33</v>
      </c>
      <c r="G276" s="272">
        <v>472117.33</v>
      </c>
      <c r="H276" s="272">
        <v>472117.33</v>
      </c>
      <c r="I276" s="272">
        <v>472117.33</v>
      </c>
      <c r="J276" s="272">
        <v>472117.33</v>
      </c>
      <c r="K276" s="272">
        <v>472117.33</v>
      </c>
      <c r="L276" s="272">
        <v>512117.33</v>
      </c>
      <c r="M276" s="272">
        <v>552117.33000000007</v>
      </c>
      <c r="N276" s="272">
        <v>552117.33000000007</v>
      </c>
      <c r="O276" s="272">
        <v>552117.33000000007</v>
      </c>
      <c r="P276" s="272">
        <f t="shared" si="87"/>
        <v>5945407.96</v>
      </c>
      <c r="Q276" s="272">
        <v>552117.33000000007</v>
      </c>
      <c r="R276" s="272">
        <v>552117.33000000007</v>
      </c>
      <c r="S276" s="272">
        <v>552117.33000000007</v>
      </c>
      <c r="T276" s="272">
        <v>552117.33000000007</v>
      </c>
      <c r="U276" s="272">
        <v>552117.33000000007</v>
      </c>
      <c r="V276" s="272">
        <v>552117.33000000007</v>
      </c>
      <c r="W276" s="272">
        <v>552117.33000000007</v>
      </c>
      <c r="X276" s="272">
        <v>552117.33000000007</v>
      </c>
      <c r="Y276" s="272">
        <v>552117.33000000007</v>
      </c>
      <c r="Z276" s="272">
        <v>552117.33000000007</v>
      </c>
      <c r="AA276" s="272">
        <v>552117.33000000007</v>
      </c>
      <c r="AB276" s="272">
        <v>552117.33000000007</v>
      </c>
      <c r="AC276" s="272">
        <v>552117.33000000007</v>
      </c>
      <c r="AD276" s="272">
        <v>552117.33000000007</v>
      </c>
      <c r="AE276" s="272">
        <v>552117.33000000007</v>
      </c>
      <c r="AF276" s="272">
        <v>552117.33000000007</v>
      </c>
      <c r="AG276" s="170">
        <f t="shared" si="88"/>
        <v>6625407.9600000009</v>
      </c>
      <c r="AI276" s="279">
        <f t="shared" si="85"/>
        <v>6192.61</v>
      </c>
      <c r="AJ276" s="279">
        <f t="shared" si="85"/>
        <v>6192.61</v>
      </c>
      <c r="AK276" s="279">
        <f t="shared" si="85"/>
        <v>6192.61</v>
      </c>
      <c r="AL276" s="279">
        <f t="shared" si="85"/>
        <v>6192.61</v>
      </c>
      <c r="AM276" s="279">
        <f t="shared" si="85"/>
        <v>6192.61</v>
      </c>
      <c r="AN276" s="279">
        <f t="shared" si="85"/>
        <v>6192.61</v>
      </c>
      <c r="AO276" s="279">
        <f t="shared" si="81"/>
        <v>6192.61</v>
      </c>
      <c r="AP276" s="279">
        <f t="shared" si="81"/>
        <v>6192.61</v>
      </c>
      <c r="AQ276" s="279">
        <f t="shared" si="81"/>
        <v>6717.27</v>
      </c>
      <c r="AR276" s="279">
        <f t="shared" si="81"/>
        <v>7241.94</v>
      </c>
      <c r="AS276" s="279">
        <f t="shared" si="81"/>
        <v>7241.94</v>
      </c>
      <c r="AT276" s="279">
        <f t="shared" si="81"/>
        <v>7241.94</v>
      </c>
      <c r="AU276" s="280">
        <f t="shared" si="89"/>
        <v>77983.97</v>
      </c>
      <c r="AV276" s="280">
        <f t="shared" si="86"/>
        <v>7241.94</v>
      </c>
      <c r="AW276" s="280">
        <f t="shared" si="86"/>
        <v>7241.94</v>
      </c>
      <c r="AX276" s="280">
        <f t="shared" si="86"/>
        <v>7241.94</v>
      </c>
      <c r="AY276" s="280">
        <f t="shared" si="86"/>
        <v>7241.94</v>
      </c>
      <c r="AZ276" s="280">
        <f t="shared" si="84"/>
        <v>7241.94</v>
      </c>
      <c r="BA276" s="280">
        <f t="shared" si="84"/>
        <v>7241.94</v>
      </c>
      <c r="BB276" s="280">
        <f t="shared" si="84"/>
        <v>7241.94</v>
      </c>
      <c r="BC276" s="280">
        <f t="shared" si="83"/>
        <v>7241.94</v>
      </c>
      <c r="BD276" s="280">
        <f t="shared" si="83"/>
        <v>7241.94</v>
      </c>
      <c r="BE276" s="280">
        <f t="shared" si="83"/>
        <v>7241.94</v>
      </c>
      <c r="BF276" s="280">
        <f t="shared" si="83"/>
        <v>7241.94</v>
      </c>
      <c r="BG276" s="280">
        <f t="shared" si="83"/>
        <v>7241.94</v>
      </c>
      <c r="BH276" s="280">
        <f t="shared" si="83"/>
        <v>7241.94</v>
      </c>
      <c r="BI276" s="280">
        <f t="shared" si="82"/>
        <v>7241.94</v>
      </c>
      <c r="BJ276" s="280">
        <f t="shared" si="82"/>
        <v>7241.94</v>
      </c>
      <c r="BK276" s="280">
        <f t="shared" si="82"/>
        <v>7241.94</v>
      </c>
      <c r="BL276" s="279">
        <f t="shared" si="90"/>
        <v>86903.280000000013</v>
      </c>
    </row>
    <row r="277" spans="1:64" x14ac:dyDescent="0.25">
      <c r="A277" s="268" t="s">
        <v>307</v>
      </c>
      <c r="B277" s="175">
        <v>3.8900000000000004E-2</v>
      </c>
      <c r="C277" s="175">
        <v>3.8900000000000004E-2</v>
      </c>
      <c r="D277" s="272">
        <v>1977968.08</v>
      </c>
      <c r="E277" s="272">
        <v>1977968.08</v>
      </c>
      <c r="F277" s="272">
        <v>1977968.08</v>
      </c>
      <c r="G277" s="272">
        <v>1977968.08</v>
      </c>
      <c r="H277" s="272">
        <v>1977968.08</v>
      </c>
      <c r="I277" s="272">
        <v>1977968.08</v>
      </c>
      <c r="J277" s="272">
        <v>1977968.08</v>
      </c>
      <c r="K277" s="272">
        <v>1977968.08</v>
      </c>
      <c r="L277" s="272">
        <v>1977968.08</v>
      </c>
      <c r="M277" s="272">
        <v>1977968.08</v>
      </c>
      <c r="N277" s="272">
        <v>1977968.08</v>
      </c>
      <c r="O277" s="272">
        <v>1977968.08</v>
      </c>
      <c r="P277" s="272">
        <f t="shared" si="87"/>
        <v>23735616.959999993</v>
      </c>
      <c r="Q277" s="272">
        <v>1977968.08</v>
      </c>
      <c r="R277" s="272">
        <v>1977968.08</v>
      </c>
      <c r="S277" s="272">
        <v>1977968.08</v>
      </c>
      <c r="T277" s="272">
        <v>1977968.08</v>
      </c>
      <c r="U277" s="272">
        <v>1977968.08</v>
      </c>
      <c r="V277" s="272">
        <v>1977968.08</v>
      </c>
      <c r="W277" s="272">
        <v>1977968.08</v>
      </c>
      <c r="X277" s="272">
        <v>1977968.08</v>
      </c>
      <c r="Y277" s="272">
        <v>1977968.08</v>
      </c>
      <c r="Z277" s="272">
        <v>1977968.08</v>
      </c>
      <c r="AA277" s="272">
        <v>1977968.08</v>
      </c>
      <c r="AB277" s="272">
        <v>1977968.08</v>
      </c>
      <c r="AC277" s="272">
        <v>1977968.08</v>
      </c>
      <c r="AD277" s="272">
        <v>1977968.08</v>
      </c>
      <c r="AE277" s="272">
        <v>1977968.08</v>
      </c>
      <c r="AF277" s="272">
        <v>1977968.08</v>
      </c>
      <c r="AG277" s="170">
        <f t="shared" si="88"/>
        <v>23735616.959999993</v>
      </c>
      <c r="AI277" s="279">
        <f t="shared" si="85"/>
        <v>6411.91</v>
      </c>
      <c r="AJ277" s="279">
        <f t="shared" si="85"/>
        <v>6411.91</v>
      </c>
      <c r="AK277" s="279">
        <f t="shared" si="85"/>
        <v>6411.91</v>
      </c>
      <c r="AL277" s="279">
        <f t="shared" si="85"/>
        <v>6411.91</v>
      </c>
      <c r="AM277" s="279">
        <f t="shared" si="85"/>
        <v>6411.91</v>
      </c>
      <c r="AN277" s="279">
        <f t="shared" si="85"/>
        <v>6411.91</v>
      </c>
      <c r="AO277" s="279">
        <f t="shared" si="81"/>
        <v>6411.91</v>
      </c>
      <c r="AP277" s="279">
        <f t="shared" si="81"/>
        <v>6411.91</v>
      </c>
      <c r="AQ277" s="279">
        <f t="shared" si="81"/>
        <v>6411.91</v>
      </c>
      <c r="AR277" s="279">
        <f t="shared" si="81"/>
        <v>6411.91</v>
      </c>
      <c r="AS277" s="279">
        <f t="shared" si="81"/>
        <v>6411.91</v>
      </c>
      <c r="AT277" s="279">
        <f t="shared" si="81"/>
        <v>6411.91</v>
      </c>
      <c r="AU277" s="280">
        <f t="shared" si="89"/>
        <v>76942.920000000013</v>
      </c>
      <c r="AV277" s="280">
        <f t="shared" si="86"/>
        <v>6411.91</v>
      </c>
      <c r="AW277" s="280">
        <f t="shared" si="86"/>
        <v>6411.91</v>
      </c>
      <c r="AX277" s="280">
        <f t="shared" si="86"/>
        <v>6411.91</v>
      </c>
      <c r="AY277" s="280">
        <f t="shared" si="86"/>
        <v>6411.91</v>
      </c>
      <c r="AZ277" s="280">
        <f t="shared" si="84"/>
        <v>6411.91</v>
      </c>
      <c r="BA277" s="280">
        <f t="shared" si="84"/>
        <v>6411.91</v>
      </c>
      <c r="BB277" s="280">
        <f t="shared" si="84"/>
        <v>6411.91</v>
      </c>
      <c r="BC277" s="280">
        <f t="shared" si="83"/>
        <v>6411.91</v>
      </c>
      <c r="BD277" s="280">
        <f t="shared" si="83"/>
        <v>6411.91</v>
      </c>
      <c r="BE277" s="280">
        <f t="shared" si="83"/>
        <v>6411.91</v>
      </c>
      <c r="BF277" s="280">
        <f t="shared" ref="BF277:BK329" si="91">ROUND(AA277*$C277/12,2)</f>
        <v>6411.91</v>
      </c>
      <c r="BG277" s="280">
        <f t="shared" si="91"/>
        <v>6411.91</v>
      </c>
      <c r="BH277" s="280">
        <f t="shared" si="91"/>
        <v>6411.91</v>
      </c>
      <c r="BI277" s="280">
        <f t="shared" si="82"/>
        <v>6411.91</v>
      </c>
      <c r="BJ277" s="280">
        <f t="shared" si="82"/>
        <v>6411.91</v>
      </c>
      <c r="BK277" s="280">
        <f t="shared" si="82"/>
        <v>6411.91</v>
      </c>
      <c r="BL277" s="279">
        <f t="shared" si="90"/>
        <v>76942.920000000013</v>
      </c>
    </row>
    <row r="278" spans="1:64" x14ac:dyDescent="0.25">
      <c r="A278" s="268" t="s">
        <v>308</v>
      </c>
      <c r="B278" s="175">
        <v>3.85E-2</v>
      </c>
      <c r="C278" s="175">
        <v>3.85E-2</v>
      </c>
      <c r="D278" s="272">
        <v>622872.6</v>
      </c>
      <c r="E278" s="272">
        <v>622872.6</v>
      </c>
      <c r="F278" s="272">
        <v>622872.6</v>
      </c>
      <c r="G278" s="272">
        <v>622872.6</v>
      </c>
      <c r="H278" s="272">
        <v>622872.6</v>
      </c>
      <c r="I278" s="272">
        <v>622872.6</v>
      </c>
      <c r="J278" s="272">
        <v>622872.6</v>
      </c>
      <c r="K278" s="272">
        <v>622872.6</v>
      </c>
      <c r="L278" s="272">
        <v>622872.6</v>
      </c>
      <c r="M278" s="272">
        <v>622872.6</v>
      </c>
      <c r="N278" s="272">
        <v>622872.6</v>
      </c>
      <c r="O278" s="272">
        <v>622872.6</v>
      </c>
      <c r="P278" s="272">
        <f t="shared" si="87"/>
        <v>7474471.1999999983</v>
      </c>
      <c r="Q278" s="272">
        <v>622872.6</v>
      </c>
      <c r="R278" s="272">
        <v>622872.6</v>
      </c>
      <c r="S278" s="272">
        <v>622872.6</v>
      </c>
      <c r="T278" s="272">
        <v>622872.6</v>
      </c>
      <c r="U278" s="272">
        <v>622872.6</v>
      </c>
      <c r="V278" s="272">
        <v>622872.6</v>
      </c>
      <c r="W278" s="272">
        <v>622872.6</v>
      </c>
      <c r="X278" s="272">
        <v>622872.6</v>
      </c>
      <c r="Y278" s="272">
        <v>622872.6</v>
      </c>
      <c r="Z278" s="272">
        <v>622872.6</v>
      </c>
      <c r="AA278" s="272">
        <v>622872.6</v>
      </c>
      <c r="AB278" s="272">
        <v>622872.6</v>
      </c>
      <c r="AC278" s="272">
        <v>622872.6</v>
      </c>
      <c r="AD278" s="272">
        <v>622872.6</v>
      </c>
      <c r="AE278" s="272">
        <v>622872.6</v>
      </c>
      <c r="AF278" s="272">
        <v>622872.6</v>
      </c>
      <c r="AG278" s="170">
        <f t="shared" si="88"/>
        <v>7474471.1999999983</v>
      </c>
      <c r="AI278" s="279">
        <f t="shared" si="85"/>
        <v>1998.38</v>
      </c>
      <c r="AJ278" s="279">
        <f t="shared" si="85"/>
        <v>1998.38</v>
      </c>
      <c r="AK278" s="279">
        <f t="shared" si="85"/>
        <v>1998.38</v>
      </c>
      <c r="AL278" s="279">
        <f t="shared" si="85"/>
        <v>1998.38</v>
      </c>
      <c r="AM278" s="279">
        <f t="shared" si="85"/>
        <v>1998.38</v>
      </c>
      <c r="AN278" s="279">
        <f t="shared" si="85"/>
        <v>1998.38</v>
      </c>
      <c r="AO278" s="279">
        <f t="shared" si="81"/>
        <v>1998.38</v>
      </c>
      <c r="AP278" s="279">
        <f t="shared" si="81"/>
        <v>1998.38</v>
      </c>
      <c r="AQ278" s="279">
        <f t="shared" si="81"/>
        <v>1998.38</v>
      </c>
      <c r="AR278" s="279">
        <f t="shared" si="81"/>
        <v>1998.38</v>
      </c>
      <c r="AS278" s="279">
        <f t="shared" si="81"/>
        <v>1998.38</v>
      </c>
      <c r="AT278" s="279">
        <f t="shared" si="81"/>
        <v>1998.38</v>
      </c>
      <c r="AU278" s="280">
        <f t="shared" si="89"/>
        <v>23980.560000000009</v>
      </c>
      <c r="AV278" s="280">
        <f t="shared" si="86"/>
        <v>1998.38</v>
      </c>
      <c r="AW278" s="280">
        <f t="shared" si="86"/>
        <v>1998.38</v>
      </c>
      <c r="AX278" s="280">
        <f t="shared" si="86"/>
        <v>1998.38</v>
      </c>
      <c r="AY278" s="280">
        <f t="shared" si="86"/>
        <v>1998.38</v>
      </c>
      <c r="AZ278" s="280">
        <f t="shared" si="84"/>
        <v>1998.38</v>
      </c>
      <c r="BA278" s="280">
        <f t="shared" si="84"/>
        <v>1998.38</v>
      </c>
      <c r="BB278" s="280">
        <f t="shared" si="84"/>
        <v>1998.38</v>
      </c>
      <c r="BC278" s="280">
        <f t="shared" si="84"/>
        <v>1998.38</v>
      </c>
      <c r="BD278" s="280">
        <f t="shared" si="84"/>
        <v>1998.38</v>
      </c>
      <c r="BE278" s="280">
        <f t="shared" si="84"/>
        <v>1998.38</v>
      </c>
      <c r="BF278" s="280">
        <f t="shared" si="91"/>
        <v>1998.38</v>
      </c>
      <c r="BG278" s="280">
        <f t="shared" si="91"/>
        <v>1998.38</v>
      </c>
      <c r="BH278" s="280">
        <f t="shared" si="91"/>
        <v>1998.38</v>
      </c>
      <c r="BI278" s="280">
        <f t="shared" si="82"/>
        <v>1998.38</v>
      </c>
      <c r="BJ278" s="280">
        <f t="shared" si="82"/>
        <v>1998.38</v>
      </c>
      <c r="BK278" s="280">
        <f t="shared" si="82"/>
        <v>1998.38</v>
      </c>
      <c r="BL278" s="279">
        <f t="shared" si="90"/>
        <v>23980.560000000009</v>
      </c>
    </row>
    <row r="279" spans="1:64" x14ac:dyDescent="0.25">
      <c r="A279" s="268" t="s">
        <v>309</v>
      </c>
      <c r="B279" s="175">
        <v>3.9E-2</v>
      </c>
      <c r="C279" s="175">
        <v>3.9E-2</v>
      </c>
      <c r="D279" s="272">
        <v>239584.43</v>
      </c>
      <c r="E279" s="272">
        <v>239584.43</v>
      </c>
      <c r="F279" s="272">
        <v>239584.43</v>
      </c>
      <c r="G279" s="272">
        <v>239584.43</v>
      </c>
      <c r="H279" s="272">
        <v>239584.43</v>
      </c>
      <c r="I279" s="272">
        <v>239584.43</v>
      </c>
      <c r="J279" s="272">
        <v>239584.43</v>
      </c>
      <c r="K279" s="272">
        <v>239584.43</v>
      </c>
      <c r="L279" s="272">
        <v>239584.43</v>
      </c>
      <c r="M279" s="272">
        <v>239584.43</v>
      </c>
      <c r="N279" s="272">
        <v>239584.43</v>
      </c>
      <c r="O279" s="272">
        <v>239584.43</v>
      </c>
      <c r="P279" s="272">
        <f t="shared" si="87"/>
        <v>2875013.16</v>
      </c>
      <c r="Q279" s="272">
        <v>239584.43</v>
      </c>
      <c r="R279" s="272">
        <v>239584.43</v>
      </c>
      <c r="S279" s="272">
        <v>239584.43</v>
      </c>
      <c r="T279" s="272">
        <v>239584.43</v>
      </c>
      <c r="U279" s="272">
        <v>239584.43</v>
      </c>
      <c r="V279" s="272">
        <v>239584.43</v>
      </c>
      <c r="W279" s="272">
        <v>239584.43</v>
      </c>
      <c r="X279" s="272">
        <v>239584.43</v>
      </c>
      <c r="Y279" s="272">
        <v>239584.43</v>
      </c>
      <c r="Z279" s="272">
        <v>239584.43</v>
      </c>
      <c r="AA279" s="272">
        <v>239584.43</v>
      </c>
      <c r="AB279" s="272">
        <v>239584.43</v>
      </c>
      <c r="AC279" s="272">
        <v>239584.43</v>
      </c>
      <c r="AD279" s="272">
        <v>239584.43</v>
      </c>
      <c r="AE279" s="272">
        <v>239584.43</v>
      </c>
      <c r="AF279" s="272">
        <v>239584.43</v>
      </c>
      <c r="AG279" s="170">
        <f t="shared" si="88"/>
        <v>2875013.16</v>
      </c>
      <c r="AI279" s="279">
        <f t="shared" si="85"/>
        <v>778.65</v>
      </c>
      <c r="AJ279" s="279">
        <f t="shared" si="85"/>
        <v>778.65</v>
      </c>
      <c r="AK279" s="279">
        <f t="shared" si="85"/>
        <v>778.65</v>
      </c>
      <c r="AL279" s="279">
        <f t="shared" si="85"/>
        <v>778.65</v>
      </c>
      <c r="AM279" s="279">
        <f t="shared" si="85"/>
        <v>778.65</v>
      </c>
      <c r="AN279" s="279">
        <f t="shared" si="85"/>
        <v>778.65</v>
      </c>
      <c r="AO279" s="279">
        <f t="shared" si="81"/>
        <v>778.65</v>
      </c>
      <c r="AP279" s="279">
        <f t="shared" si="81"/>
        <v>778.65</v>
      </c>
      <c r="AQ279" s="279">
        <f t="shared" si="81"/>
        <v>778.65</v>
      </c>
      <c r="AR279" s="279">
        <f t="shared" ref="AR279:AT342" si="92">ROUND(M279*$B279/12,2)</f>
        <v>778.65</v>
      </c>
      <c r="AS279" s="279">
        <f t="shared" si="92"/>
        <v>778.65</v>
      </c>
      <c r="AT279" s="279">
        <f t="shared" si="92"/>
        <v>778.65</v>
      </c>
      <c r="AU279" s="280">
        <f t="shared" si="89"/>
        <v>9343.7999999999975</v>
      </c>
      <c r="AV279" s="280">
        <f t="shared" si="86"/>
        <v>778.65</v>
      </c>
      <c r="AW279" s="280">
        <f t="shared" si="86"/>
        <v>778.65</v>
      </c>
      <c r="AX279" s="280">
        <f t="shared" si="86"/>
        <v>778.65</v>
      </c>
      <c r="AY279" s="280">
        <f t="shared" si="86"/>
        <v>778.65</v>
      </c>
      <c r="AZ279" s="280">
        <f t="shared" si="84"/>
        <v>778.65</v>
      </c>
      <c r="BA279" s="280">
        <f t="shared" si="84"/>
        <v>778.65</v>
      </c>
      <c r="BB279" s="280">
        <f t="shared" si="84"/>
        <v>778.65</v>
      </c>
      <c r="BC279" s="280">
        <f t="shared" si="84"/>
        <v>778.65</v>
      </c>
      <c r="BD279" s="280">
        <f t="shared" si="84"/>
        <v>778.65</v>
      </c>
      <c r="BE279" s="280">
        <f t="shared" si="84"/>
        <v>778.65</v>
      </c>
      <c r="BF279" s="280">
        <f t="shared" si="91"/>
        <v>778.65</v>
      </c>
      <c r="BG279" s="280">
        <f t="shared" si="91"/>
        <v>778.65</v>
      </c>
      <c r="BH279" s="280">
        <f t="shared" si="91"/>
        <v>778.65</v>
      </c>
      <c r="BI279" s="280">
        <f t="shared" si="82"/>
        <v>778.65</v>
      </c>
      <c r="BJ279" s="280">
        <f t="shared" si="82"/>
        <v>778.65</v>
      </c>
      <c r="BK279" s="280">
        <f t="shared" si="82"/>
        <v>778.65</v>
      </c>
      <c r="BL279" s="279">
        <f t="shared" si="90"/>
        <v>9343.7999999999975</v>
      </c>
    </row>
    <row r="280" spans="1:64" x14ac:dyDescent="0.25">
      <c r="A280" s="268" t="s">
        <v>310</v>
      </c>
      <c r="B280" s="175">
        <v>3.9E-2</v>
      </c>
      <c r="C280" s="175">
        <v>3.9E-2</v>
      </c>
      <c r="D280" s="272">
        <v>239245.54</v>
      </c>
      <c r="E280" s="272">
        <v>239245.54</v>
      </c>
      <c r="F280" s="272">
        <v>239245.54</v>
      </c>
      <c r="G280" s="272">
        <v>239245.54</v>
      </c>
      <c r="H280" s="272">
        <v>239245.54</v>
      </c>
      <c r="I280" s="272">
        <v>239245.54</v>
      </c>
      <c r="J280" s="272">
        <v>239245.54</v>
      </c>
      <c r="K280" s="272">
        <v>239245.54</v>
      </c>
      <c r="L280" s="272">
        <v>239245.54</v>
      </c>
      <c r="M280" s="272">
        <v>239245.54</v>
      </c>
      <c r="N280" s="272">
        <v>239245.54</v>
      </c>
      <c r="O280" s="272">
        <v>239245.54</v>
      </c>
      <c r="P280" s="272">
        <f t="shared" si="87"/>
        <v>2870946.48</v>
      </c>
      <c r="Q280" s="272">
        <v>239245.54</v>
      </c>
      <c r="R280" s="272">
        <v>239245.54</v>
      </c>
      <c r="S280" s="272">
        <v>239245.54</v>
      </c>
      <c r="T280" s="272">
        <v>239245.54</v>
      </c>
      <c r="U280" s="272">
        <v>239245.54</v>
      </c>
      <c r="V280" s="272">
        <v>239245.54</v>
      </c>
      <c r="W280" s="272">
        <v>239245.54</v>
      </c>
      <c r="X280" s="272">
        <v>239245.54</v>
      </c>
      <c r="Y280" s="272">
        <v>239245.54</v>
      </c>
      <c r="Z280" s="272">
        <v>239245.54</v>
      </c>
      <c r="AA280" s="272">
        <v>239245.54</v>
      </c>
      <c r="AB280" s="272">
        <v>239245.54</v>
      </c>
      <c r="AC280" s="272">
        <v>239245.54</v>
      </c>
      <c r="AD280" s="272">
        <v>239245.54</v>
      </c>
      <c r="AE280" s="272">
        <v>239245.54</v>
      </c>
      <c r="AF280" s="272">
        <v>239245.54</v>
      </c>
      <c r="AG280" s="170">
        <f t="shared" si="88"/>
        <v>2870946.48</v>
      </c>
      <c r="AI280" s="279">
        <f t="shared" si="85"/>
        <v>777.55</v>
      </c>
      <c r="AJ280" s="279">
        <f t="shared" si="85"/>
        <v>777.55</v>
      </c>
      <c r="AK280" s="279">
        <f t="shared" si="85"/>
        <v>777.55</v>
      </c>
      <c r="AL280" s="279">
        <f t="shared" si="85"/>
        <v>777.55</v>
      </c>
      <c r="AM280" s="279">
        <f t="shared" si="85"/>
        <v>777.55</v>
      </c>
      <c r="AN280" s="279">
        <f t="shared" si="85"/>
        <v>777.55</v>
      </c>
      <c r="AO280" s="279">
        <f t="shared" si="85"/>
        <v>777.55</v>
      </c>
      <c r="AP280" s="279">
        <f t="shared" si="85"/>
        <v>777.55</v>
      </c>
      <c r="AQ280" s="279">
        <f t="shared" si="85"/>
        <v>777.55</v>
      </c>
      <c r="AR280" s="279">
        <f t="shared" si="92"/>
        <v>777.55</v>
      </c>
      <c r="AS280" s="279">
        <f t="shared" si="92"/>
        <v>777.55</v>
      </c>
      <c r="AT280" s="279">
        <f t="shared" si="92"/>
        <v>777.55</v>
      </c>
      <c r="AU280" s="280">
        <f t="shared" si="89"/>
        <v>9330.6</v>
      </c>
      <c r="AV280" s="280">
        <f t="shared" si="86"/>
        <v>777.55</v>
      </c>
      <c r="AW280" s="280">
        <f t="shared" si="86"/>
        <v>777.55</v>
      </c>
      <c r="AX280" s="280">
        <f t="shared" si="86"/>
        <v>777.55</v>
      </c>
      <c r="AY280" s="280">
        <f t="shared" si="86"/>
        <v>777.55</v>
      </c>
      <c r="AZ280" s="280">
        <f t="shared" si="84"/>
        <v>777.55</v>
      </c>
      <c r="BA280" s="280">
        <f t="shared" si="84"/>
        <v>777.55</v>
      </c>
      <c r="BB280" s="280">
        <f t="shared" si="84"/>
        <v>777.55</v>
      </c>
      <c r="BC280" s="280">
        <f t="shared" si="84"/>
        <v>777.55</v>
      </c>
      <c r="BD280" s="280">
        <f t="shared" si="84"/>
        <v>777.55</v>
      </c>
      <c r="BE280" s="280">
        <f t="shared" si="84"/>
        <v>777.55</v>
      </c>
      <c r="BF280" s="280">
        <f t="shared" si="91"/>
        <v>777.55</v>
      </c>
      <c r="BG280" s="280">
        <f t="shared" si="91"/>
        <v>777.55</v>
      </c>
      <c r="BH280" s="280">
        <f t="shared" si="91"/>
        <v>777.55</v>
      </c>
      <c r="BI280" s="280">
        <f t="shared" si="82"/>
        <v>777.55</v>
      </c>
      <c r="BJ280" s="280">
        <f t="shared" si="82"/>
        <v>777.55</v>
      </c>
      <c r="BK280" s="280">
        <f t="shared" si="82"/>
        <v>777.55</v>
      </c>
      <c r="BL280" s="279">
        <f t="shared" si="90"/>
        <v>9330.6</v>
      </c>
    </row>
    <row r="281" spans="1:64" x14ac:dyDescent="0.25">
      <c r="A281" s="268" t="s">
        <v>311</v>
      </c>
      <c r="B281" s="175">
        <v>3.8200000000000005E-2</v>
      </c>
      <c r="C281" s="175">
        <v>3.8200000000000005E-2</v>
      </c>
      <c r="D281" s="272">
        <v>578059.38</v>
      </c>
      <c r="E281" s="272">
        <v>578059.38</v>
      </c>
      <c r="F281" s="272">
        <v>578059.38</v>
      </c>
      <c r="G281" s="272">
        <v>578059.38</v>
      </c>
      <c r="H281" s="272">
        <v>578059.38</v>
      </c>
      <c r="I281" s="272">
        <v>578059.38</v>
      </c>
      <c r="J281" s="272">
        <v>578059.38</v>
      </c>
      <c r="K281" s="272">
        <v>578059.38</v>
      </c>
      <c r="L281" s="272">
        <v>578059.38</v>
      </c>
      <c r="M281" s="272">
        <v>578059.38</v>
      </c>
      <c r="N281" s="272">
        <v>578059.38</v>
      </c>
      <c r="O281" s="272">
        <v>578059.38</v>
      </c>
      <c r="P281" s="272">
        <f t="shared" si="87"/>
        <v>6936712.5599999996</v>
      </c>
      <c r="Q281" s="272">
        <v>578059.38</v>
      </c>
      <c r="R281" s="272">
        <v>578059.38</v>
      </c>
      <c r="S281" s="272">
        <v>578059.38</v>
      </c>
      <c r="T281" s="272">
        <v>578059.38</v>
      </c>
      <c r="U281" s="272">
        <v>578059.38</v>
      </c>
      <c r="V281" s="272">
        <v>578059.38</v>
      </c>
      <c r="W281" s="272">
        <v>578059.38</v>
      </c>
      <c r="X281" s="272">
        <v>578059.38</v>
      </c>
      <c r="Y281" s="272">
        <v>578059.38</v>
      </c>
      <c r="Z281" s="272">
        <v>578059.38</v>
      </c>
      <c r="AA281" s="272">
        <v>578059.38</v>
      </c>
      <c r="AB281" s="272">
        <v>578059.38</v>
      </c>
      <c r="AC281" s="272">
        <v>578059.38</v>
      </c>
      <c r="AD281" s="272">
        <v>578059.38</v>
      </c>
      <c r="AE281" s="272">
        <v>578059.38</v>
      </c>
      <c r="AF281" s="272">
        <v>578059.38</v>
      </c>
      <c r="AG281" s="170">
        <f t="shared" si="88"/>
        <v>6936712.5599999996</v>
      </c>
      <c r="AI281" s="279">
        <f t="shared" ref="AI281:AQ309" si="93">ROUND(D281*$B281/12,2)</f>
        <v>1840.16</v>
      </c>
      <c r="AJ281" s="279">
        <f t="shared" si="93"/>
        <v>1840.16</v>
      </c>
      <c r="AK281" s="279">
        <f t="shared" si="93"/>
        <v>1840.16</v>
      </c>
      <c r="AL281" s="279">
        <f t="shared" si="93"/>
        <v>1840.16</v>
      </c>
      <c r="AM281" s="279">
        <f t="shared" si="93"/>
        <v>1840.16</v>
      </c>
      <c r="AN281" s="279">
        <f t="shared" si="93"/>
        <v>1840.16</v>
      </c>
      <c r="AO281" s="279">
        <f t="shared" si="93"/>
        <v>1840.16</v>
      </c>
      <c r="AP281" s="279">
        <f t="shared" si="93"/>
        <v>1840.16</v>
      </c>
      <c r="AQ281" s="279">
        <f t="shared" si="93"/>
        <v>1840.16</v>
      </c>
      <c r="AR281" s="279">
        <f t="shared" si="92"/>
        <v>1840.16</v>
      </c>
      <c r="AS281" s="279">
        <f t="shared" si="92"/>
        <v>1840.16</v>
      </c>
      <c r="AT281" s="279">
        <f t="shared" si="92"/>
        <v>1840.16</v>
      </c>
      <c r="AU281" s="280">
        <f t="shared" si="89"/>
        <v>22081.920000000002</v>
      </c>
      <c r="AV281" s="280">
        <f t="shared" si="86"/>
        <v>1840.16</v>
      </c>
      <c r="AW281" s="280">
        <f t="shared" si="86"/>
        <v>1840.16</v>
      </c>
      <c r="AX281" s="280">
        <f t="shared" si="86"/>
        <v>1840.16</v>
      </c>
      <c r="AY281" s="280">
        <f t="shared" si="86"/>
        <v>1840.16</v>
      </c>
      <c r="AZ281" s="280">
        <f t="shared" si="84"/>
        <v>1840.16</v>
      </c>
      <c r="BA281" s="280">
        <f t="shared" si="84"/>
        <v>1840.16</v>
      </c>
      <c r="BB281" s="280">
        <f t="shared" si="84"/>
        <v>1840.16</v>
      </c>
      <c r="BC281" s="280">
        <f t="shared" si="84"/>
        <v>1840.16</v>
      </c>
      <c r="BD281" s="280">
        <f t="shared" si="84"/>
        <v>1840.16</v>
      </c>
      <c r="BE281" s="280">
        <f t="shared" si="84"/>
        <v>1840.16</v>
      </c>
      <c r="BF281" s="280">
        <f t="shared" si="91"/>
        <v>1840.16</v>
      </c>
      <c r="BG281" s="280">
        <f t="shared" si="91"/>
        <v>1840.16</v>
      </c>
      <c r="BH281" s="280">
        <f t="shared" si="91"/>
        <v>1840.16</v>
      </c>
      <c r="BI281" s="280">
        <f t="shared" si="82"/>
        <v>1840.16</v>
      </c>
      <c r="BJ281" s="280">
        <f t="shared" si="82"/>
        <v>1840.16</v>
      </c>
      <c r="BK281" s="280">
        <f t="shared" si="82"/>
        <v>1840.16</v>
      </c>
      <c r="BL281" s="279">
        <f t="shared" si="90"/>
        <v>22081.920000000002</v>
      </c>
    </row>
    <row r="282" spans="1:64" x14ac:dyDescent="0.25">
      <c r="A282" s="268" t="s">
        <v>312</v>
      </c>
      <c r="B282" s="175">
        <v>3.8200000000000005E-2</v>
      </c>
      <c r="C282" s="175">
        <v>3.8200000000000005E-2</v>
      </c>
      <c r="D282" s="272">
        <v>576385.74</v>
      </c>
      <c r="E282" s="272">
        <v>576385.74</v>
      </c>
      <c r="F282" s="272">
        <v>576385.74</v>
      </c>
      <c r="G282" s="272">
        <v>576385.74</v>
      </c>
      <c r="H282" s="272">
        <v>576385.74</v>
      </c>
      <c r="I282" s="272">
        <v>576385.74</v>
      </c>
      <c r="J282" s="272">
        <v>576385.74</v>
      </c>
      <c r="K282" s="272">
        <v>576385.74</v>
      </c>
      <c r="L282" s="272">
        <v>576385.74</v>
      </c>
      <c r="M282" s="272">
        <v>576385.74</v>
      </c>
      <c r="N282" s="272">
        <v>576385.74</v>
      </c>
      <c r="O282" s="272">
        <v>576385.74</v>
      </c>
      <c r="P282" s="272">
        <f t="shared" si="87"/>
        <v>6916628.8800000018</v>
      </c>
      <c r="Q282" s="272">
        <v>576385.74</v>
      </c>
      <c r="R282" s="272">
        <v>576385.74</v>
      </c>
      <c r="S282" s="272">
        <v>576385.74</v>
      </c>
      <c r="T282" s="272">
        <v>576385.74</v>
      </c>
      <c r="U282" s="272">
        <v>576385.74</v>
      </c>
      <c r="V282" s="272">
        <v>576385.74</v>
      </c>
      <c r="W282" s="272">
        <v>576385.74</v>
      </c>
      <c r="X282" s="272">
        <v>576385.74</v>
      </c>
      <c r="Y282" s="272">
        <v>576385.74</v>
      </c>
      <c r="Z282" s="272">
        <v>576385.74</v>
      </c>
      <c r="AA282" s="272">
        <v>576385.74</v>
      </c>
      <c r="AB282" s="272">
        <v>576385.74</v>
      </c>
      <c r="AC282" s="272">
        <v>576385.74</v>
      </c>
      <c r="AD282" s="272">
        <v>576385.74</v>
      </c>
      <c r="AE282" s="272">
        <v>576385.74</v>
      </c>
      <c r="AF282" s="272">
        <v>576385.74</v>
      </c>
      <c r="AG282" s="170">
        <f t="shared" si="88"/>
        <v>6916628.8800000018</v>
      </c>
      <c r="AI282" s="279">
        <f t="shared" si="93"/>
        <v>1834.83</v>
      </c>
      <c r="AJ282" s="279">
        <f t="shared" si="93"/>
        <v>1834.83</v>
      </c>
      <c r="AK282" s="279">
        <f t="shared" si="93"/>
        <v>1834.83</v>
      </c>
      <c r="AL282" s="279">
        <f t="shared" si="93"/>
        <v>1834.83</v>
      </c>
      <c r="AM282" s="279">
        <f t="shared" si="93"/>
        <v>1834.83</v>
      </c>
      <c r="AN282" s="279">
        <f t="shared" si="93"/>
        <v>1834.83</v>
      </c>
      <c r="AO282" s="279">
        <f t="shared" si="93"/>
        <v>1834.83</v>
      </c>
      <c r="AP282" s="279">
        <f t="shared" si="93"/>
        <v>1834.83</v>
      </c>
      <c r="AQ282" s="279">
        <f t="shared" si="93"/>
        <v>1834.83</v>
      </c>
      <c r="AR282" s="279">
        <f t="shared" si="92"/>
        <v>1834.83</v>
      </c>
      <c r="AS282" s="279">
        <f t="shared" si="92"/>
        <v>1834.83</v>
      </c>
      <c r="AT282" s="279">
        <f t="shared" si="92"/>
        <v>1834.83</v>
      </c>
      <c r="AU282" s="280">
        <f t="shared" si="89"/>
        <v>22017.960000000006</v>
      </c>
      <c r="AV282" s="280">
        <f t="shared" si="86"/>
        <v>1834.83</v>
      </c>
      <c r="AW282" s="280">
        <f t="shared" si="86"/>
        <v>1834.83</v>
      </c>
      <c r="AX282" s="280">
        <f t="shared" si="86"/>
        <v>1834.83</v>
      </c>
      <c r="AY282" s="280">
        <f t="shared" si="86"/>
        <v>1834.83</v>
      </c>
      <c r="AZ282" s="280">
        <f t="shared" si="84"/>
        <v>1834.83</v>
      </c>
      <c r="BA282" s="280">
        <f t="shared" si="84"/>
        <v>1834.83</v>
      </c>
      <c r="BB282" s="280">
        <f t="shared" si="84"/>
        <v>1834.83</v>
      </c>
      <c r="BC282" s="280">
        <f t="shared" si="84"/>
        <v>1834.83</v>
      </c>
      <c r="BD282" s="280">
        <f t="shared" si="84"/>
        <v>1834.83</v>
      </c>
      <c r="BE282" s="280">
        <f t="shared" si="84"/>
        <v>1834.83</v>
      </c>
      <c r="BF282" s="280">
        <f t="shared" si="91"/>
        <v>1834.83</v>
      </c>
      <c r="BG282" s="280">
        <f t="shared" si="91"/>
        <v>1834.83</v>
      </c>
      <c r="BH282" s="280">
        <f t="shared" si="91"/>
        <v>1834.83</v>
      </c>
      <c r="BI282" s="280">
        <f t="shared" si="82"/>
        <v>1834.83</v>
      </c>
      <c r="BJ282" s="280">
        <f t="shared" si="82"/>
        <v>1834.83</v>
      </c>
      <c r="BK282" s="280">
        <f t="shared" si="82"/>
        <v>1834.83</v>
      </c>
      <c r="BL282" s="279">
        <f t="shared" si="90"/>
        <v>22017.960000000006</v>
      </c>
    </row>
    <row r="283" spans="1:64" x14ac:dyDescent="0.25">
      <c r="A283" s="268" t="s">
        <v>313</v>
      </c>
      <c r="B283" s="175">
        <v>3.8300000000000001E-2</v>
      </c>
      <c r="C283" s="175">
        <v>3.8300000000000001E-2</v>
      </c>
      <c r="D283" s="272">
        <v>593786.01</v>
      </c>
      <c r="E283" s="272">
        <v>593786.01</v>
      </c>
      <c r="F283" s="272">
        <v>593786.01</v>
      </c>
      <c r="G283" s="272">
        <v>593786.01</v>
      </c>
      <c r="H283" s="272">
        <v>593786.01</v>
      </c>
      <c r="I283" s="272">
        <v>593786.01</v>
      </c>
      <c r="J283" s="272">
        <v>593786.01</v>
      </c>
      <c r="K283" s="272">
        <v>593786.01</v>
      </c>
      <c r="L283" s="272">
        <v>593786.01</v>
      </c>
      <c r="M283" s="272">
        <v>593786.01</v>
      </c>
      <c r="N283" s="272">
        <v>593786.01</v>
      </c>
      <c r="O283" s="272">
        <v>593786.01</v>
      </c>
      <c r="P283" s="272">
        <f t="shared" si="87"/>
        <v>7125432.1199999982</v>
      </c>
      <c r="Q283" s="272">
        <v>593786.01</v>
      </c>
      <c r="R283" s="272">
        <v>593786.01</v>
      </c>
      <c r="S283" s="272">
        <v>593786.01</v>
      </c>
      <c r="T283" s="272">
        <v>593786.01</v>
      </c>
      <c r="U283" s="272">
        <v>593786.01</v>
      </c>
      <c r="V283" s="272">
        <v>593786.01</v>
      </c>
      <c r="W283" s="272">
        <v>593786.01</v>
      </c>
      <c r="X283" s="272">
        <v>593786.01</v>
      </c>
      <c r="Y283" s="272">
        <v>593786.01</v>
      </c>
      <c r="Z283" s="272">
        <v>593786.01</v>
      </c>
      <c r="AA283" s="272">
        <v>593786.01</v>
      </c>
      <c r="AB283" s="272">
        <v>593786.01</v>
      </c>
      <c r="AC283" s="272">
        <v>593786.01</v>
      </c>
      <c r="AD283" s="272">
        <v>593786.01</v>
      </c>
      <c r="AE283" s="272">
        <v>593786.01</v>
      </c>
      <c r="AF283" s="272">
        <v>593786.01</v>
      </c>
      <c r="AG283" s="170">
        <f t="shared" si="88"/>
        <v>7125432.1199999982</v>
      </c>
      <c r="AI283" s="279">
        <f t="shared" si="93"/>
        <v>1895.17</v>
      </c>
      <c r="AJ283" s="279">
        <f t="shared" si="93"/>
        <v>1895.17</v>
      </c>
      <c r="AK283" s="279">
        <f t="shared" si="93"/>
        <v>1895.17</v>
      </c>
      <c r="AL283" s="279">
        <f t="shared" si="93"/>
        <v>1895.17</v>
      </c>
      <c r="AM283" s="279">
        <f t="shared" si="93"/>
        <v>1895.17</v>
      </c>
      <c r="AN283" s="279">
        <f t="shared" si="93"/>
        <v>1895.17</v>
      </c>
      <c r="AO283" s="279">
        <f t="shared" si="93"/>
        <v>1895.17</v>
      </c>
      <c r="AP283" s="279">
        <f t="shared" si="93"/>
        <v>1895.17</v>
      </c>
      <c r="AQ283" s="279">
        <f t="shared" si="93"/>
        <v>1895.17</v>
      </c>
      <c r="AR283" s="279">
        <f t="shared" si="92"/>
        <v>1895.17</v>
      </c>
      <c r="AS283" s="279">
        <f t="shared" si="92"/>
        <v>1895.17</v>
      </c>
      <c r="AT283" s="279">
        <f t="shared" si="92"/>
        <v>1895.17</v>
      </c>
      <c r="AU283" s="280">
        <f t="shared" si="89"/>
        <v>22742.039999999994</v>
      </c>
      <c r="AV283" s="280">
        <f t="shared" si="86"/>
        <v>1895.17</v>
      </c>
      <c r="AW283" s="280">
        <f t="shared" si="86"/>
        <v>1895.17</v>
      </c>
      <c r="AX283" s="280">
        <f t="shared" si="86"/>
        <v>1895.17</v>
      </c>
      <c r="AY283" s="280">
        <f t="shared" si="86"/>
        <v>1895.17</v>
      </c>
      <c r="AZ283" s="280">
        <f t="shared" si="84"/>
        <v>1895.17</v>
      </c>
      <c r="BA283" s="280">
        <f t="shared" si="84"/>
        <v>1895.17</v>
      </c>
      <c r="BB283" s="280">
        <f t="shared" si="84"/>
        <v>1895.17</v>
      </c>
      <c r="BC283" s="280">
        <f t="shared" si="84"/>
        <v>1895.17</v>
      </c>
      <c r="BD283" s="280">
        <f t="shared" si="84"/>
        <v>1895.17</v>
      </c>
      <c r="BE283" s="280">
        <f t="shared" si="84"/>
        <v>1895.17</v>
      </c>
      <c r="BF283" s="280">
        <f t="shared" si="91"/>
        <v>1895.17</v>
      </c>
      <c r="BG283" s="280">
        <f t="shared" si="91"/>
        <v>1895.17</v>
      </c>
      <c r="BH283" s="280">
        <f t="shared" si="91"/>
        <v>1895.17</v>
      </c>
      <c r="BI283" s="280">
        <f t="shared" si="82"/>
        <v>1895.17</v>
      </c>
      <c r="BJ283" s="280">
        <f t="shared" si="82"/>
        <v>1895.17</v>
      </c>
      <c r="BK283" s="280">
        <f t="shared" si="82"/>
        <v>1895.17</v>
      </c>
      <c r="BL283" s="279">
        <f t="shared" si="90"/>
        <v>22742.039999999994</v>
      </c>
    </row>
    <row r="284" spans="1:64" x14ac:dyDescent="0.25">
      <c r="A284" s="268" t="s">
        <v>659</v>
      </c>
      <c r="B284" s="175">
        <v>0</v>
      </c>
      <c r="C284" s="175">
        <v>0</v>
      </c>
      <c r="D284" s="272">
        <v>0</v>
      </c>
      <c r="E284" s="272">
        <v>0</v>
      </c>
      <c r="F284" s="272">
        <v>0</v>
      </c>
      <c r="G284" s="272">
        <v>0</v>
      </c>
      <c r="H284" s="272">
        <v>0</v>
      </c>
      <c r="I284" s="272">
        <v>0</v>
      </c>
      <c r="J284" s="272">
        <v>0</v>
      </c>
      <c r="K284" s="272">
        <v>0</v>
      </c>
      <c r="L284" s="272">
        <v>0</v>
      </c>
      <c r="M284" s="272">
        <v>0</v>
      </c>
      <c r="N284" s="272">
        <v>0</v>
      </c>
      <c r="O284" s="272">
        <v>0</v>
      </c>
      <c r="P284" s="272">
        <f t="shared" si="87"/>
        <v>0</v>
      </c>
      <c r="Q284" s="272">
        <v>0</v>
      </c>
      <c r="R284" s="272">
        <v>0</v>
      </c>
      <c r="S284" s="272">
        <v>0</v>
      </c>
      <c r="T284" s="272">
        <v>0</v>
      </c>
      <c r="U284" s="272">
        <v>0</v>
      </c>
      <c r="V284" s="272">
        <v>0</v>
      </c>
      <c r="W284" s="272">
        <v>0</v>
      </c>
      <c r="X284" s="272">
        <v>0</v>
      </c>
      <c r="Y284" s="272">
        <v>0</v>
      </c>
      <c r="Z284" s="272">
        <v>0</v>
      </c>
      <c r="AA284" s="272">
        <v>0</v>
      </c>
      <c r="AB284" s="272">
        <v>0</v>
      </c>
      <c r="AC284" s="272">
        <v>0</v>
      </c>
      <c r="AD284" s="272">
        <v>0</v>
      </c>
      <c r="AE284" s="272">
        <v>0</v>
      </c>
      <c r="AF284" s="272">
        <v>0</v>
      </c>
      <c r="AG284" s="170">
        <f t="shared" si="88"/>
        <v>0</v>
      </c>
      <c r="AI284" s="279">
        <f t="shared" si="93"/>
        <v>0</v>
      </c>
      <c r="AJ284" s="279">
        <f t="shared" si="93"/>
        <v>0</v>
      </c>
      <c r="AK284" s="279">
        <f t="shared" si="93"/>
        <v>0</v>
      </c>
      <c r="AL284" s="279">
        <f t="shared" si="93"/>
        <v>0</v>
      </c>
      <c r="AM284" s="279">
        <f t="shared" si="93"/>
        <v>0</v>
      </c>
      <c r="AN284" s="279">
        <f t="shared" si="93"/>
        <v>0</v>
      </c>
      <c r="AO284" s="279">
        <f t="shared" si="93"/>
        <v>0</v>
      </c>
      <c r="AP284" s="279">
        <f t="shared" si="93"/>
        <v>0</v>
      </c>
      <c r="AQ284" s="279">
        <f t="shared" si="93"/>
        <v>0</v>
      </c>
      <c r="AR284" s="279">
        <f t="shared" si="92"/>
        <v>0</v>
      </c>
      <c r="AS284" s="279">
        <f t="shared" si="92"/>
        <v>0</v>
      </c>
      <c r="AT284" s="279">
        <f t="shared" si="92"/>
        <v>0</v>
      </c>
      <c r="AU284" s="280">
        <f t="shared" si="89"/>
        <v>0</v>
      </c>
      <c r="AV284" s="280">
        <f t="shared" si="86"/>
        <v>0</v>
      </c>
      <c r="AW284" s="280">
        <f t="shared" si="86"/>
        <v>0</v>
      </c>
      <c r="AX284" s="280">
        <f t="shared" si="86"/>
        <v>0</v>
      </c>
      <c r="AY284" s="280">
        <f t="shared" si="86"/>
        <v>0</v>
      </c>
      <c r="AZ284" s="280">
        <f t="shared" si="84"/>
        <v>0</v>
      </c>
      <c r="BA284" s="280">
        <f t="shared" si="84"/>
        <v>0</v>
      </c>
      <c r="BB284" s="280">
        <f t="shared" si="84"/>
        <v>0</v>
      </c>
      <c r="BC284" s="280">
        <f t="shared" si="84"/>
        <v>0</v>
      </c>
      <c r="BD284" s="280">
        <f t="shared" si="84"/>
        <v>0</v>
      </c>
      <c r="BE284" s="280">
        <f t="shared" si="84"/>
        <v>0</v>
      </c>
      <c r="BF284" s="280">
        <f t="shared" si="91"/>
        <v>0</v>
      </c>
      <c r="BG284" s="280">
        <f t="shared" si="91"/>
        <v>0</v>
      </c>
      <c r="BH284" s="280">
        <f t="shared" si="91"/>
        <v>0</v>
      </c>
      <c r="BI284" s="280">
        <f t="shared" si="82"/>
        <v>0</v>
      </c>
      <c r="BJ284" s="280">
        <f t="shared" si="82"/>
        <v>0</v>
      </c>
      <c r="BK284" s="280">
        <f t="shared" si="82"/>
        <v>0</v>
      </c>
      <c r="BL284" s="279">
        <f t="shared" si="90"/>
        <v>0</v>
      </c>
    </row>
    <row r="285" spans="1:64" x14ac:dyDescent="0.25">
      <c r="A285" s="268" t="s">
        <v>314</v>
      </c>
      <c r="B285" s="175">
        <v>3.5699999999999996E-2</v>
      </c>
      <c r="C285" s="175">
        <v>3.5699999999999996E-2</v>
      </c>
      <c r="D285" s="272">
        <v>260341206.78999999</v>
      </c>
      <c r="E285" s="272">
        <v>260873358.81</v>
      </c>
      <c r="F285" s="272">
        <v>256603964.69999999</v>
      </c>
      <c r="G285" s="272">
        <v>256611060.44</v>
      </c>
      <c r="H285" s="272">
        <v>256610663.31</v>
      </c>
      <c r="I285" s="272">
        <v>256609447.49000001</v>
      </c>
      <c r="J285" s="272">
        <v>257060595.58500001</v>
      </c>
      <c r="K285" s="272">
        <v>257512215.58000001</v>
      </c>
      <c r="L285" s="272">
        <v>257534608.77500001</v>
      </c>
      <c r="M285" s="272">
        <v>259544565.27500001</v>
      </c>
      <c r="N285" s="272">
        <v>261532128.58000001</v>
      </c>
      <c r="O285" s="272">
        <v>261703607.435</v>
      </c>
      <c r="P285" s="272">
        <f t="shared" si="87"/>
        <v>3102537422.77</v>
      </c>
      <c r="Q285" s="272">
        <v>261875086.29000002</v>
      </c>
      <c r="R285" s="272">
        <v>261875086.29000002</v>
      </c>
      <c r="S285" s="272">
        <v>261926517.55500001</v>
      </c>
      <c r="T285" s="272">
        <v>261977948.82000002</v>
      </c>
      <c r="U285" s="272">
        <v>261977948.82000002</v>
      </c>
      <c r="V285" s="272">
        <v>262029380.08500001</v>
      </c>
      <c r="W285" s="272">
        <v>262080811.35000002</v>
      </c>
      <c r="X285" s="272">
        <v>262080811.35000002</v>
      </c>
      <c r="Y285" s="272">
        <v>262132242.61500001</v>
      </c>
      <c r="Z285" s="272">
        <v>262219330.11500004</v>
      </c>
      <c r="AA285" s="272">
        <v>262254986.35000002</v>
      </c>
      <c r="AB285" s="272">
        <v>262306417.61500001</v>
      </c>
      <c r="AC285" s="272">
        <v>262357848.88000003</v>
      </c>
      <c r="AD285" s="272">
        <v>262357848.88000003</v>
      </c>
      <c r="AE285" s="272">
        <v>262409399.38000003</v>
      </c>
      <c r="AF285" s="272">
        <v>269279777.63999999</v>
      </c>
      <c r="AG285" s="170">
        <f t="shared" si="88"/>
        <v>3153486803.0800004</v>
      </c>
      <c r="AI285" s="279">
        <f t="shared" si="93"/>
        <v>774515.09</v>
      </c>
      <c r="AJ285" s="279">
        <f t="shared" si="93"/>
        <v>776098.24</v>
      </c>
      <c r="AK285" s="279">
        <f t="shared" si="93"/>
        <v>763396.79</v>
      </c>
      <c r="AL285" s="279">
        <f t="shared" si="93"/>
        <v>763417.9</v>
      </c>
      <c r="AM285" s="279">
        <f t="shared" si="93"/>
        <v>763416.72</v>
      </c>
      <c r="AN285" s="279">
        <f t="shared" si="93"/>
        <v>763413.11</v>
      </c>
      <c r="AO285" s="279">
        <f t="shared" si="93"/>
        <v>764755.27</v>
      </c>
      <c r="AP285" s="279">
        <f t="shared" si="93"/>
        <v>766098.84</v>
      </c>
      <c r="AQ285" s="279">
        <f t="shared" si="93"/>
        <v>766165.46</v>
      </c>
      <c r="AR285" s="279">
        <f t="shared" si="92"/>
        <v>772145.08</v>
      </c>
      <c r="AS285" s="279">
        <f t="shared" si="92"/>
        <v>778058.08</v>
      </c>
      <c r="AT285" s="279">
        <f t="shared" si="92"/>
        <v>778568.23</v>
      </c>
      <c r="AU285" s="280">
        <f t="shared" si="89"/>
        <v>9230048.8100000005</v>
      </c>
      <c r="AV285" s="280">
        <f t="shared" si="86"/>
        <v>779078.38</v>
      </c>
      <c r="AW285" s="280">
        <f t="shared" si="86"/>
        <v>779078.38</v>
      </c>
      <c r="AX285" s="280">
        <f t="shared" si="86"/>
        <v>779231.39</v>
      </c>
      <c r="AY285" s="280">
        <f t="shared" si="86"/>
        <v>779384.4</v>
      </c>
      <c r="AZ285" s="280">
        <f t="shared" si="84"/>
        <v>779384.4</v>
      </c>
      <c r="BA285" s="280">
        <f t="shared" si="84"/>
        <v>779537.41</v>
      </c>
      <c r="BB285" s="280">
        <f t="shared" si="84"/>
        <v>779690.41</v>
      </c>
      <c r="BC285" s="280">
        <f t="shared" si="84"/>
        <v>779690.41</v>
      </c>
      <c r="BD285" s="280">
        <f t="shared" si="84"/>
        <v>779843.42</v>
      </c>
      <c r="BE285" s="280">
        <f t="shared" si="84"/>
        <v>780102.51</v>
      </c>
      <c r="BF285" s="280">
        <f t="shared" si="91"/>
        <v>780208.58</v>
      </c>
      <c r="BG285" s="280">
        <f t="shared" si="91"/>
        <v>780361.59</v>
      </c>
      <c r="BH285" s="280">
        <f t="shared" si="91"/>
        <v>780514.6</v>
      </c>
      <c r="BI285" s="280">
        <f t="shared" si="82"/>
        <v>780514.6</v>
      </c>
      <c r="BJ285" s="280">
        <f t="shared" si="82"/>
        <v>780667.96</v>
      </c>
      <c r="BK285" s="280">
        <f t="shared" si="82"/>
        <v>801107.34</v>
      </c>
      <c r="BL285" s="279">
        <f t="shared" si="90"/>
        <v>9381623.2300000004</v>
      </c>
    </row>
    <row r="286" spans="1:64" x14ac:dyDescent="0.25">
      <c r="A286" s="268" t="s">
        <v>315</v>
      </c>
      <c r="B286" s="175">
        <v>4.9399999999999999E-2</v>
      </c>
      <c r="C286" s="175">
        <v>4.9399999999999999E-2</v>
      </c>
      <c r="D286" s="272">
        <v>25934235.149999999</v>
      </c>
      <c r="E286" s="272">
        <v>25934235.149999999</v>
      </c>
      <c r="F286" s="272">
        <v>25934235.149999999</v>
      </c>
      <c r="G286" s="272">
        <v>25934235.149999999</v>
      </c>
      <c r="H286" s="272">
        <v>25934235.149999999</v>
      </c>
      <c r="I286" s="272">
        <v>25934235.149999999</v>
      </c>
      <c r="J286" s="272">
        <v>25934235.149999999</v>
      </c>
      <c r="K286" s="272">
        <v>25934235.149999999</v>
      </c>
      <c r="L286" s="272">
        <v>25934235.149999999</v>
      </c>
      <c r="M286" s="272">
        <v>25934235.149999999</v>
      </c>
      <c r="N286" s="272">
        <v>25934235.149999999</v>
      </c>
      <c r="O286" s="272">
        <v>25934235.149999999</v>
      </c>
      <c r="P286" s="272">
        <f t="shared" si="87"/>
        <v>311210821.80000001</v>
      </c>
      <c r="Q286" s="272">
        <v>25934235.149999999</v>
      </c>
      <c r="R286" s="272">
        <v>25934235.149999999</v>
      </c>
      <c r="S286" s="272">
        <v>25934235.149999999</v>
      </c>
      <c r="T286" s="272">
        <v>25934235.149999999</v>
      </c>
      <c r="U286" s="272">
        <v>25934235.149999999</v>
      </c>
      <c r="V286" s="272">
        <v>25934235.149999999</v>
      </c>
      <c r="W286" s="272">
        <v>25934235.149999999</v>
      </c>
      <c r="X286" s="272">
        <v>25934235.149999999</v>
      </c>
      <c r="Y286" s="272">
        <v>25934235.149999999</v>
      </c>
      <c r="Z286" s="272">
        <v>25934235.149999999</v>
      </c>
      <c r="AA286" s="272">
        <v>25934235.149999999</v>
      </c>
      <c r="AB286" s="272">
        <v>25934235.149999999</v>
      </c>
      <c r="AC286" s="272">
        <v>25934235.149999999</v>
      </c>
      <c r="AD286" s="272">
        <v>25934235.149999999</v>
      </c>
      <c r="AE286" s="272">
        <v>25934235.149999999</v>
      </c>
      <c r="AF286" s="272">
        <v>25934235.149999999</v>
      </c>
      <c r="AG286" s="170">
        <f t="shared" si="88"/>
        <v>311210821.80000001</v>
      </c>
      <c r="AI286" s="279">
        <f t="shared" si="93"/>
        <v>106762.6</v>
      </c>
      <c r="AJ286" s="279">
        <f t="shared" si="93"/>
        <v>106762.6</v>
      </c>
      <c r="AK286" s="279">
        <f t="shared" si="93"/>
        <v>106762.6</v>
      </c>
      <c r="AL286" s="279">
        <f t="shared" si="93"/>
        <v>106762.6</v>
      </c>
      <c r="AM286" s="279">
        <f t="shared" si="93"/>
        <v>106762.6</v>
      </c>
      <c r="AN286" s="279">
        <f t="shared" si="93"/>
        <v>106762.6</v>
      </c>
      <c r="AO286" s="279">
        <f t="shared" si="93"/>
        <v>106762.6</v>
      </c>
      <c r="AP286" s="279">
        <f t="shared" si="93"/>
        <v>106762.6</v>
      </c>
      <c r="AQ286" s="279">
        <f t="shared" si="93"/>
        <v>106762.6</v>
      </c>
      <c r="AR286" s="279">
        <f t="shared" si="92"/>
        <v>106762.6</v>
      </c>
      <c r="AS286" s="279">
        <f t="shared" si="92"/>
        <v>106762.6</v>
      </c>
      <c r="AT286" s="279">
        <f t="shared" si="92"/>
        <v>106762.6</v>
      </c>
      <c r="AU286" s="280">
        <f t="shared" si="89"/>
        <v>1281151.2000000002</v>
      </c>
      <c r="AV286" s="280">
        <f t="shared" si="86"/>
        <v>106762.6</v>
      </c>
      <c r="AW286" s="280">
        <f t="shared" si="86"/>
        <v>106762.6</v>
      </c>
      <c r="AX286" s="280">
        <f t="shared" si="86"/>
        <v>106762.6</v>
      </c>
      <c r="AY286" s="280">
        <f t="shared" si="86"/>
        <v>106762.6</v>
      </c>
      <c r="AZ286" s="280">
        <f t="shared" si="84"/>
        <v>106762.6</v>
      </c>
      <c r="BA286" s="280">
        <f t="shared" si="84"/>
        <v>106762.6</v>
      </c>
      <c r="BB286" s="280">
        <f t="shared" si="84"/>
        <v>106762.6</v>
      </c>
      <c r="BC286" s="280">
        <f t="shared" si="84"/>
        <v>106762.6</v>
      </c>
      <c r="BD286" s="280">
        <f t="shared" si="84"/>
        <v>106762.6</v>
      </c>
      <c r="BE286" s="280">
        <f t="shared" si="84"/>
        <v>106762.6</v>
      </c>
      <c r="BF286" s="280">
        <f t="shared" si="91"/>
        <v>106762.6</v>
      </c>
      <c r="BG286" s="280">
        <f t="shared" si="91"/>
        <v>106762.6</v>
      </c>
      <c r="BH286" s="280">
        <f t="shared" si="91"/>
        <v>106762.6</v>
      </c>
      <c r="BI286" s="280">
        <f t="shared" si="82"/>
        <v>106762.6</v>
      </c>
      <c r="BJ286" s="280">
        <f t="shared" si="82"/>
        <v>106762.6</v>
      </c>
      <c r="BK286" s="280">
        <f t="shared" si="82"/>
        <v>106762.6</v>
      </c>
      <c r="BL286" s="279">
        <f t="shared" si="90"/>
        <v>1281151.2000000002</v>
      </c>
    </row>
    <row r="287" spans="1:64" x14ac:dyDescent="0.25">
      <c r="A287" s="268" t="s">
        <v>316</v>
      </c>
      <c r="B287" s="175">
        <v>4.82E-2</v>
      </c>
      <c r="C287" s="175">
        <v>4.82E-2</v>
      </c>
      <c r="D287" s="272">
        <v>35136692.689999998</v>
      </c>
      <c r="E287" s="272">
        <v>35216761.789999999</v>
      </c>
      <c r="F287" s="272">
        <v>35296830.880000003</v>
      </c>
      <c r="G287" s="272">
        <v>35296830.880000003</v>
      </c>
      <c r="H287" s="272">
        <v>35296830.880000003</v>
      </c>
      <c r="I287" s="272">
        <v>35302026.719999999</v>
      </c>
      <c r="J287" s="272">
        <v>35307222.560000002</v>
      </c>
      <c r="K287" s="272">
        <v>35307222.560000002</v>
      </c>
      <c r="L287" s="272">
        <v>35307222.560000002</v>
      </c>
      <c r="M287" s="272">
        <v>35328934.975000001</v>
      </c>
      <c r="N287" s="272">
        <v>39526128.265000001</v>
      </c>
      <c r="O287" s="272">
        <v>43701609.140000001</v>
      </c>
      <c r="P287" s="272">
        <f t="shared" si="87"/>
        <v>436024313.89999998</v>
      </c>
      <c r="Q287" s="272">
        <v>43701609.140000001</v>
      </c>
      <c r="R287" s="272">
        <v>43701609.140000001</v>
      </c>
      <c r="S287" s="272">
        <v>43701609.140000001</v>
      </c>
      <c r="T287" s="272">
        <v>43701609.140000001</v>
      </c>
      <c r="U287" s="272">
        <v>43701609.140000001</v>
      </c>
      <c r="V287" s="272">
        <v>43701609.140000001</v>
      </c>
      <c r="W287" s="272">
        <v>43701609.140000001</v>
      </c>
      <c r="X287" s="272">
        <v>43701609.140000001</v>
      </c>
      <c r="Y287" s="272">
        <v>43701609.140000001</v>
      </c>
      <c r="Z287" s="272">
        <v>43701609.140000001</v>
      </c>
      <c r="AA287" s="272">
        <v>43701609.140000001</v>
      </c>
      <c r="AB287" s="272">
        <v>43701609.140000001</v>
      </c>
      <c r="AC287" s="272">
        <v>43701609.140000001</v>
      </c>
      <c r="AD287" s="272">
        <v>43701609.140000001</v>
      </c>
      <c r="AE287" s="272">
        <v>43701609.140000001</v>
      </c>
      <c r="AF287" s="272">
        <v>43701609.140000001</v>
      </c>
      <c r="AG287" s="170">
        <f t="shared" si="88"/>
        <v>524419309.67999989</v>
      </c>
      <c r="AI287" s="279">
        <f t="shared" si="93"/>
        <v>141132.38</v>
      </c>
      <c r="AJ287" s="279">
        <f t="shared" si="93"/>
        <v>141453.99</v>
      </c>
      <c r="AK287" s="279">
        <f t="shared" si="93"/>
        <v>141775.6</v>
      </c>
      <c r="AL287" s="279">
        <f t="shared" si="93"/>
        <v>141775.6</v>
      </c>
      <c r="AM287" s="279">
        <f t="shared" si="93"/>
        <v>141775.6</v>
      </c>
      <c r="AN287" s="279">
        <f t="shared" si="93"/>
        <v>141796.47</v>
      </c>
      <c r="AO287" s="279">
        <f t="shared" si="93"/>
        <v>141817.34</v>
      </c>
      <c r="AP287" s="279">
        <f t="shared" si="93"/>
        <v>141817.34</v>
      </c>
      <c r="AQ287" s="279">
        <f t="shared" si="93"/>
        <v>141817.34</v>
      </c>
      <c r="AR287" s="279">
        <f t="shared" si="92"/>
        <v>141904.56</v>
      </c>
      <c r="AS287" s="279">
        <f t="shared" si="92"/>
        <v>158763.28</v>
      </c>
      <c r="AT287" s="279">
        <f t="shared" si="92"/>
        <v>175534.8</v>
      </c>
      <c r="AU287" s="280">
        <f t="shared" si="89"/>
        <v>1751364.3</v>
      </c>
      <c r="AV287" s="280">
        <f t="shared" si="86"/>
        <v>175534.8</v>
      </c>
      <c r="AW287" s="280">
        <f t="shared" si="86"/>
        <v>175534.8</v>
      </c>
      <c r="AX287" s="280">
        <f t="shared" si="86"/>
        <v>175534.8</v>
      </c>
      <c r="AY287" s="280">
        <f t="shared" si="86"/>
        <v>175534.8</v>
      </c>
      <c r="AZ287" s="280">
        <f t="shared" si="84"/>
        <v>175534.8</v>
      </c>
      <c r="BA287" s="280">
        <f t="shared" si="84"/>
        <v>175534.8</v>
      </c>
      <c r="BB287" s="280">
        <f t="shared" si="84"/>
        <v>175534.8</v>
      </c>
      <c r="BC287" s="280">
        <f t="shared" si="84"/>
        <v>175534.8</v>
      </c>
      <c r="BD287" s="280">
        <f t="shared" si="84"/>
        <v>175534.8</v>
      </c>
      <c r="BE287" s="280">
        <f t="shared" si="84"/>
        <v>175534.8</v>
      </c>
      <c r="BF287" s="280">
        <f t="shared" si="91"/>
        <v>175534.8</v>
      </c>
      <c r="BG287" s="280">
        <f t="shared" si="91"/>
        <v>175534.8</v>
      </c>
      <c r="BH287" s="280">
        <f t="shared" si="91"/>
        <v>175534.8</v>
      </c>
      <c r="BI287" s="280">
        <f t="shared" si="82"/>
        <v>175534.8</v>
      </c>
      <c r="BJ287" s="280">
        <f t="shared" si="82"/>
        <v>175534.8</v>
      </c>
      <c r="BK287" s="280">
        <f t="shared" si="82"/>
        <v>175534.8</v>
      </c>
      <c r="BL287" s="279">
        <f t="shared" si="90"/>
        <v>2106417.6</v>
      </c>
    </row>
    <row r="288" spans="1:64" x14ac:dyDescent="0.25">
      <c r="A288" s="268" t="s">
        <v>317</v>
      </c>
      <c r="B288" s="175">
        <v>4.41E-2</v>
      </c>
      <c r="C288" s="175">
        <v>4.41E-2</v>
      </c>
      <c r="D288" s="272">
        <v>18143366.73</v>
      </c>
      <c r="E288" s="272">
        <v>17399956.41</v>
      </c>
      <c r="F288" s="272">
        <v>16659142.82</v>
      </c>
      <c r="G288" s="272">
        <v>16659142.82</v>
      </c>
      <c r="H288" s="272">
        <v>16659149.699999999</v>
      </c>
      <c r="I288" s="272">
        <v>16659156.58</v>
      </c>
      <c r="J288" s="272">
        <v>16659156.58</v>
      </c>
      <c r="K288" s="272">
        <v>16659156.58</v>
      </c>
      <c r="L288" s="272">
        <v>16659156.58</v>
      </c>
      <c r="M288" s="272">
        <v>16659156.58</v>
      </c>
      <c r="N288" s="272">
        <v>16659156.58</v>
      </c>
      <c r="O288" s="272">
        <v>16659156.58</v>
      </c>
      <c r="P288" s="272">
        <f t="shared" si="87"/>
        <v>202134854.54000005</v>
      </c>
      <c r="Q288" s="272">
        <v>16659156.58</v>
      </c>
      <c r="R288" s="272">
        <v>16659156.58</v>
      </c>
      <c r="S288" s="272">
        <v>16659156.58</v>
      </c>
      <c r="T288" s="272">
        <v>16659156.58</v>
      </c>
      <c r="U288" s="272">
        <v>16659156.58</v>
      </c>
      <c r="V288" s="272">
        <v>16659156.58</v>
      </c>
      <c r="W288" s="272">
        <v>16659156.58</v>
      </c>
      <c r="X288" s="272">
        <v>16659156.58</v>
      </c>
      <c r="Y288" s="272">
        <v>16659156.58</v>
      </c>
      <c r="Z288" s="272">
        <v>16659156.58</v>
      </c>
      <c r="AA288" s="272">
        <v>16659156.58</v>
      </c>
      <c r="AB288" s="272">
        <v>16659156.58</v>
      </c>
      <c r="AC288" s="272">
        <v>16659156.58</v>
      </c>
      <c r="AD288" s="272">
        <v>16659156.58</v>
      </c>
      <c r="AE288" s="272">
        <v>16659156.58</v>
      </c>
      <c r="AF288" s="272">
        <v>16659156.58</v>
      </c>
      <c r="AG288" s="170">
        <f t="shared" si="88"/>
        <v>199909878.96000004</v>
      </c>
      <c r="AI288" s="279">
        <f t="shared" si="93"/>
        <v>66676.87</v>
      </c>
      <c r="AJ288" s="279">
        <f t="shared" si="93"/>
        <v>63944.84</v>
      </c>
      <c r="AK288" s="279">
        <f t="shared" si="93"/>
        <v>61222.35</v>
      </c>
      <c r="AL288" s="279">
        <f t="shared" si="93"/>
        <v>61222.35</v>
      </c>
      <c r="AM288" s="279">
        <f t="shared" si="93"/>
        <v>61222.38</v>
      </c>
      <c r="AN288" s="279">
        <f t="shared" si="93"/>
        <v>61222.400000000001</v>
      </c>
      <c r="AO288" s="279">
        <f t="shared" si="93"/>
        <v>61222.400000000001</v>
      </c>
      <c r="AP288" s="279">
        <f t="shared" si="93"/>
        <v>61222.400000000001</v>
      </c>
      <c r="AQ288" s="279">
        <f t="shared" si="93"/>
        <v>61222.400000000001</v>
      </c>
      <c r="AR288" s="279">
        <f t="shared" si="92"/>
        <v>61222.400000000001</v>
      </c>
      <c r="AS288" s="279">
        <f t="shared" si="92"/>
        <v>61222.400000000001</v>
      </c>
      <c r="AT288" s="279">
        <f t="shared" si="92"/>
        <v>61222.400000000001</v>
      </c>
      <c r="AU288" s="280">
        <f t="shared" si="89"/>
        <v>742845.59000000008</v>
      </c>
      <c r="AV288" s="280">
        <f t="shared" si="86"/>
        <v>61222.400000000001</v>
      </c>
      <c r="AW288" s="280">
        <f t="shared" si="86"/>
        <v>61222.400000000001</v>
      </c>
      <c r="AX288" s="280">
        <f t="shared" si="86"/>
        <v>61222.400000000001</v>
      </c>
      <c r="AY288" s="280">
        <f t="shared" si="86"/>
        <v>61222.400000000001</v>
      </c>
      <c r="AZ288" s="280">
        <f t="shared" si="84"/>
        <v>61222.400000000001</v>
      </c>
      <c r="BA288" s="280">
        <f t="shared" si="84"/>
        <v>61222.400000000001</v>
      </c>
      <c r="BB288" s="280">
        <f t="shared" si="84"/>
        <v>61222.400000000001</v>
      </c>
      <c r="BC288" s="280">
        <f t="shared" si="84"/>
        <v>61222.400000000001</v>
      </c>
      <c r="BD288" s="280">
        <f t="shared" si="84"/>
        <v>61222.400000000001</v>
      </c>
      <c r="BE288" s="280">
        <f t="shared" si="84"/>
        <v>61222.400000000001</v>
      </c>
      <c r="BF288" s="280">
        <f t="shared" si="91"/>
        <v>61222.400000000001</v>
      </c>
      <c r="BG288" s="280">
        <f t="shared" si="91"/>
        <v>61222.400000000001</v>
      </c>
      <c r="BH288" s="280">
        <f t="shared" si="91"/>
        <v>61222.400000000001</v>
      </c>
      <c r="BI288" s="280">
        <f t="shared" si="82"/>
        <v>61222.400000000001</v>
      </c>
      <c r="BJ288" s="280">
        <f t="shared" si="82"/>
        <v>61222.400000000001</v>
      </c>
      <c r="BK288" s="280">
        <f t="shared" si="82"/>
        <v>61222.400000000001</v>
      </c>
      <c r="BL288" s="279">
        <f t="shared" si="90"/>
        <v>734668.80000000016</v>
      </c>
    </row>
    <row r="289" spans="1:64" x14ac:dyDescent="0.25">
      <c r="A289" s="268" t="s">
        <v>318</v>
      </c>
      <c r="B289" s="175">
        <v>5.4199999999999998E-2</v>
      </c>
      <c r="C289" s="175">
        <v>5.4199999999999998E-2</v>
      </c>
      <c r="D289" s="272">
        <v>34686321.630000003</v>
      </c>
      <c r="E289" s="272">
        <v>34686321.630000003</v>
      </c>
      <c r="F289" s="272">
        <v>34686321.630000003</v>
      </c>
      <c r="G289" s="272">
        <v>34686321.630000003</v>
      </c>
      <c r="H289" s="272">
        <v>34686321.630000003</v>
      </c>
      <c r="I289" s="272">
        <v>34686321.630000003</v>
      </c>
      <c r="J289" s="272">
        <v>34686321.630000003</v>
      </c>
      <c r="K289" s="272">
        <v>34686321.630000003</v>
      </c>
      <c r="L289" s="272">
        <v>34686321.630000003</v>
      </c>
      <c r="M289" s="272">
        <v>34686321.630000003</v>
      </c>
      <c r="N289" s="272">
        <v>34686321.630000003</v>
      </c>
      <c r="O289" s="272">
        <v>34686321.630000003</v>
      </c>
      <c r="P289" s="272">
        <f t="shared" si="87"/>
        <v>416235859.56</v>
      </c>
      <c r="Q289" s="272">
        <v>34686321.630000003</v>
      </c>
      <c r="R289" s="272">
        <v>34686321.630000003</v>
      </c>
      <c r="S289" s="272">
        <v>34686321.630000003</v>
      </c>
      <c r="T289" s="272">
        <v>34686321.630000003</v>
      </c>
      <c r="U289" s="272">
        <v>40884408.079999998</v>
      </c>
      <c r="V289" s="272">
        <v>47082494.530000001</v>
      </c>
      <c r="W289" s="272">
        <v>47082494.530000001</v>
      </c>
      <c r="X289" s="272">
        <v>47082494.530000001</v>
      </c>
      <c r="Y289" s="272">
        <v>47082494.530000001</v>
      </c>
      <c r="Z289" s="272">
        <v>47082494.530000001</v>
      </c>
      <c r="AA289" s="272">
        <v>47082494.530000001</v>
      </c>
      <c r="AB289" s="272">
        <v>47082494.530000001</v>
      </c>
      <c r="AC289" s="272">
        <v>47082494.530000001</v>
      </c>
      <c r="AD289" s="272">
        <v>47082494.530000001</v>
      </c>
      <c r="AE289" s="272">
        <v>47082494.530000001</v>
      </c>
      <c r="AF289" s="272">
        <v>47082494.530000001</v>
      </c>
      <c r="AG289" s="170">
        <f t="shared" si="88"/>
        <v>558791847.90999985</v>
      </c>
      <c r="AI289" s="279">
        <f t="shared" si="93"/>
        <v>156666.54999999999</v>
      </c>
      <c r="AJ289" s="279">
        <f t="shared" si="93"/>
        <v>156666.54999999999</v>
      </c>
      <c r="AK289" s="279">
        <f t="shared" si="93"/>
        <v>156666.54999999999</v>
      </c>
      <c r="AL289" s="279">
        <f t="shared" si="93"/>
        <v>156666.54999999999</v>
      </c>
      <c r="AM289" s="279">
        <f t="shared" si="93"/>
        <v>156666.54999999999</v>
      </c>
      <c r="AN289" s="279">
        <f t="shared" si="93"/>
        <v>156666.54999999999</v>
      </c>
      <c r="AO289" s="279">
        <f t="shared" si="93"/>
        <v>156666.54999999999</v>
      </c>
      <c r="AP289" s="279">
        <f t="shared" si="93"/>
        <v>156666.54999999999</v>
      </c>
      <c r="AQ289" s="279">
        <f t="shared" si="93"/>
        <v>156666.54999999999</v>
      </c>
      <c r="AR289" s="279">
        <f t="shared" si="92"/>
        <v>156666.54999999999</v>
      </c>
      <c r="AS289" s="279">
        <f t="shared" si="92"/>
        <v>156666.54999999999</v>
      </c>
      <c r="AT289" s="279">
        <f t="shared" si="92"/>
        <v>156666.54999999999</v>
      </c>
      <c r="AU289" s="280">
        <f t="shared" si="89"/>
        <v>1879998.6000000003</v>
      </c>
      <c r="AV289" s="280">
        <f t="shared" si="86"/>
        <v>156666.54999999999</v>
      </c>
      <c r="AW289" s="280">
        <f t="shared" si="86"/>
        <v>156666.54999999999</v>
      </c>
      <c r="AX289" s="280">
        <f t="shared" si="86"/>
        <v>156666.54999999999</v>
      </c>
      <c r="AY289" s="280">
        <f t="shared" si="86"/>
        <v>156666.54999999999</v>
      </c>
      <c r="AZ289" s="280">
        <f t="shared" si="84"/>
        <v>184661.24</v>
      </c>
      <c r="BA289" s="280">
        <f t="shared" si="84"/>
        <v>212655.93</v>
      </c>
      <c r="BB289" s="280">
        <f t="shared" si="84"/>
        <v>212655.93</v>
      </c>
      <c r="BC289" s="280">
        <f t="shared" si="84"/>
        <v>212655.93</v>
      </c>
      <c r="BD289" s="280">
        <f t="shared" si="84"/>
        <v>212655.93</v>
      </c>
      <c r="BE289" s="280">
        <f t="shared" si="84"/>
        <v>212655.93</v>
      </c>
      <c r="BF289" s="280">
        <f t="shared" si="91"/>
        <v>212655.93</v>
      </c>
      <c r="BG289" s="280">
        <f t="shared" si="91"/>
        <v>212655.93</v>
      </c>
      <c r="BH289" s="280">
        <f t="shared" si="91"/>
        <v>212655.93</v>
      </c>
      <c r="BI289" s="280">
        <f t="shared" si="82"/>
        <v>212655.93</v>
      </c>
      <c r="BJ289" s="280">
        <f t="shared" si="82"/>
        <v>212655.93</v>
      </c>
      <c r="BK289" s="280">
        <f t="shared" si="82"/>
        <v>212655.93</v>
      </c>
      <c r="BL289" s="279">
        <f t="shared" si="90"/>
        <v>2523876.4700000002</v>
      </c>
    </row>
    <row r="290" spans="1:64" x14ac:dyDescent="0.25">
      <c r="A290" s="268" t="s">
        <v>319</v>
      </c>
      <c r="B290" s="175">
        <v>5.28E-2</v>
      </c>
      <c r="C290" s="175">
        <v>5.28E-2</v>
      </c>
      <c r="D290" s="272">
        <v>32214803.190000001</v>
      </c>
      <c r="E290" s="272">
        <v>32214803.190000001</v>
      </c>
      <c r="F290" s="272">
        <v>32214803.190000001</v>
      </c>
      <c r="G290" s="272">
        <v>32214803.190000001</v>
      </c>
      <c r="H290" s="272">
        <v>32214803.190000001</v>
      </c>
      <c r="I290" s="272">
        <v>32214803.190000001</v>
      </c>
      <c r="J290" s="272">
        <v>32214803.190000001</v>
      </c>
      <c r="K290" s="272">
        <v>32214803.190000001</v>
      </c>
      <c r="L290" s="272">
        <v>32214803.190000001</v>
      </c>
      <c r="M290" s="272">
        <v>32214803.190000001</v>
      </c>
      <c r="N290" s="272">
        <v>32214803.190000001</v>
      </c>
      <c r="O290" s="272">
        <v>32214803.190000001</v>
      </c>
      <c r="P290" s="272">
        <f t="shared" si="87"/>
        <v>386577638.28000003</v>
      </c>
      <c r="Q290" s="272">
        <v>32214803.190000001</v>
      </c>
      <c r="R290" s="272">
        <v>32214803.190000001</v>
      </c>
      <c r="S290" s="272">
        <v>32214803.190000001</v>
      </c>
      <c r="T290" s="272">
        <v>32214803.190000001</v>
      </c>
      <c r="U290" s="272">
        <v>32214803.190000001</v>
      </c>
      <c r="V290" s="272">
        <v>32214803.190000001</v>
      </c>
      <c r="W290" s="272">
        <v>32214803.190000001</v>
      </c>
      <c r="X290" s="272">
        <v>32214803.190000001</v>
      </c>
      <c r="Y290" s="272">
        <v>32214803.190000001</v>
      </c>
      <c r="Z290" s="272">
        <v>32214803.190000001</v>
      </c>
      <c r="AA290" s="272">
        <v>32214803.190000001</v>
      </c>
      <c r="AB290" s="272">
        <v>32214803.190000001</v>
      </c>
      <c r="AC290" s="272">
        <v>32214803.190000001</v>
      </c>
      <c r="AD290" s="272">
        <v>32214803.190000001</v>
      </c>
      <c r="AE290" s="272">
        <v>32214803.190000001</v>
      </c>
      <c r="AF290" s="272">
        <v>32214803.190000001</v>
      </c>
      <c r="AG290" s="170">
        <f t="shared" si="88"/>
        <v>386577638.28000003</v>
      </c>
      <c r="AI290" s="279">
        <f t="shared" si="93"/>
        <v>141745.13</v>
      </c>
      <c r="AJ290" s="279">
        <f t="shared" si="93"/>
        <v>141745.13</v>
      </c>
      <c r="AK290" s="279">
        <f t="shared" si="93"/>
        <v>141745.13</v>
      </c>
      <c r="AL290" s="279">
        <f t="shared" si="93"/>
        <v>141745.13</v>
      </c>
      <c r="AM290" s="279">
        <f t="shared" si="93"/>
        <v>141745.13</v>
      </c>
      <c r="AN290" s="279">
        <f t="shared" si="93"/>
        <v>141745.13</v>
      </c>
      <c r="AO290" s="279">
        <f t="shared" si="93"/>
        <v>141745.13</v>
      </c>
      <c r="AP290" s="279">
        <f t="shared" si="93"/>
        <v>141745.13</v>
      </c>
      <c r="AQ290" s="279">
        <f t="shared" si="93"/>
        <v>141745.13</v>
      </c>
      <c r="AR290" s="279">
        <f t="shared" si="92"/>
        <v>141745.13</v>
      </c>
      <c r="AS290" s="279">
        <f t="shared" si="92"/>
        <v>141745.13</v>
      </c>
      <c r="AT290" s="279">
        <f t="shared" si="92"/>
        <v>141745.13</v>
      </c>
      <c r="AU290" s="280">
        <f t="shared" si="89"/>
        <v>1700941.5599999996</v>
      </c>
      <c r="AV290" s="280">
        <f t="shared" si="86"/>
        <v>141745.13</v>
      </c>
      <c r="AW290" s="280">
        <f t="shared" si="86"/>
        <v>141745.13</v>
      </c>
      <c r="AX290" s="280">
        <f t="shared" si="86"/>
        <v>141745.13</v>
      </c>
      <c r="AY290" s="280">
        <f t="shared" si="86"/>
        <v>141745.13</v>
      </c>
      <c r="AZ290" s="280">
        <f t="shared" si="84"/>
        <v>141745.13</v>
      </c>
      <c r="BA290" s="280">
        <f t="shared" si="84"/>
        <v>141745.13</v>
      </c>
      <c r="BB290" s="280">
        <f t="shared" si="84"/>
        <v>141745.13</v>
      </c>
      <c r="BC290" s="280">
        <f t="shared" si="84"/>
        <v>141745.13</v>
      </c>
      <c r="BD290" s="280">
        <f t="shared" si="84"/>
        <v>141745.13</v>
      </c>
      <c r="BE290" s="280">
        <f t="shared" si="84"/>
        <v>141745.13</v>
      </c>
      <c r="BF290" s="280">
        <f t="shared" si="91"/>
        <v>141745.13</v>
      </c>
      <c r="BG290" s="280">
        <f t="shared" si="91"/>
        <v>141745.13</v>
      </c>
      <c r="BH290" s="280">
        <f t="shared" si="91"/>
        <v>141745.13</v>
      </c>
      <c r="BI290" s="280">
        <f t="shared" si="82"/>
        <v>141745.13</v>
      </c>
      <c r="BJ290" s="280">
        <f t="shared" si="82"/>
        <v>141745.13</v>
      </c>
      <c r="BK290" s="280">
        <f t="shared" si="82"/>
        <v>141745.13</v>
      </c>
      <c r="BL290" s="279">
        <f t="shared" si="90"/>
        <v>1700941.5599999996</v>
      </c>
    </row>
    <row r="291" spans="1:64" x14ac:dyDescent="0.25">
      <c r="A291" s="268" t="s">
        <v>320</v>
      </c>
      <c r="B291" s="175">
        <v>5.8099999999999999E-2</v>
      </c>
      <c r="C291" s="175">
        <v>5.8099999999999999E-2</v>
      </c>
      <c r="D291" s="272">
        <v>26687272.98</v>
      </c>
      <c r="E291" s="272">
        <v>26687272.98</v>
      </c>
      <c r="F291" s="272">
        <v>26687272.98</v>
      </c>
      <c r="G291" s="272">
        <v>26687272.98</v>
      </c>
      <c r="H291" s="272">
        <v>26687272.98</v>
      </c>
      <c r="I291" s="272">
        <v>26687272.98</v>
      </c>
      <c r="J291" s="272">
        <v>26687272.98</v>
      </c>
      <c r="K291" s="272">
        <v>26687272.98</v>
      </c>
      <c r="L291" s="272">
        <v>26687272.98</v>
      </c>
      <c r="M291" s="272">
        <v>26687272.98</v>
      </c>
      <c r="N291" s="272">
        <v>26687272.98</v>
      </c>
      <c r="O291" s="272">
        <v>26687272.98</v>
      </c>
      <c r="P291" s="272">
        <f t="shared" si="87"/>
        <v>320247275.75999999</v>
      </c>
      <c r="Q291" s="272">
        <v>26687272.98</v>
      </c>
      <c r="R291" s="272">
        <v>26687272.98</v>
      </c>
      <c r="S291" s="272">
        <v>26687272.98</v>
      </c>
      <c r="T291" s="272">
        <v>26687272.98</v>
      </c>
      <c r="U291" s="272">
        <v>26687272.98</v>
      </c>
      <c r="V291" s="272">
        <v>26687272.98</v>
      </c>
      <c r="W291" s="272">
        <v>26687272.98</v>
      </c>
      <c r="X291" s="272">
        <v>26687272.98</v>
      </c>
      <c r="Y291" s="272">
        <v>26687272.98</v>
      </c>
      <c r="Z291" s="272">
        <v>26687272.98</v>
      </c>
      <c r="AA291" s="272">
        <v>26687272.98</v>
      </c>
      <c r="AB291" s="272">
        <v>26687272.98</v>
      </c>
      <c r="AC291" s="272">
        <v>26687272.98</v>
      </c>
      <c r="AD291" s="272">
        <v>26687272.98</v>
      </c>
      <c r="AE291" s="272">
        <v>26687272.98</v>
      </c>
      <c r="AF291" s="272">
        <v>26687272.98</v>
      </c>
      <c r="AG291" s="170">
        <f t="shared" si="88"/>
        <v>320247275.75999999</v>
      </c>
      <c r="AI291" s="279">
        <f t="shared" si="93"/>
        <v>129210.88</v>
      </c>
      <c r="AJ291" s="279">
        <f t="shared" si="93"/>
        <v>129210.88</v>
      </c>
      <c r="AK291" s="279">
        <f t="shared" si="93"/>
        <v>129210.88</v>
      </c>
      <c r="AL291" s="279">
        <f t="shared" si="93"/>
        <v>129210.88</v>
      </c>
      <c r="AM291" s="279">
        <f t="shared" si="93"/>
        <v>129210.88</v>
      </c>
      <c r="AN291" s="279">
        <f t="shared" si="93"/>
        <v>129210.88</v>
      </c>
      <c r="AO291" s="279">
        <f t="shared" si="93"/>
        <v>129210.88</v>
      </c>
      <c r="AP291" s="279">
        <f t="shared" si="93"/>
        <v>129210.88</v>
      </c>
      <c r="AQ291" s="279">
        <f t="shared" si="93"/>
        <v>129210.88</v>
      </c>
      <c r="AR291" s="279">
        <f t="shared" si="92"/>
        <v>129210.88</v>
      </c>
      <c r="AS291" s="279">
        <f t="shared" si="92"/>
        <v>129210.88</v>
      </c>
      <c r="AT291" s="279">
        <f t="shared" si="92"/>
        <v>129210.88</v>
      </c>
      <c r="AU291" s="280">
        <f t="shared" si="89"/>
        <v>1550530.5599999996</v>
      </c>
      <c r="AV291" s="280">
        <f t="shared" si="86"/>
        <v>129210.88</v>
      </c>
      <c r="AW291" s="280">
        <f t="shared" si="86"/>
        <v>129210.88</v>
      </c>
      <c r="AX291" s="280">
        <f t="shared" si="86"/>
        <v>129210.88</v>
      </c>
      <c r="AY291" s="280">
        <f t="shared" si="86"/>
        <v>129210.88</v>
      </c>
      <c r="AZ291" s="280">
        <f t="shared" si="84"/>
        <v>129210.88</v>
      </c>
      <c r="BA291" s="280">
        <f t="shared" si="84"/>
        <v>129210.88</v>
      </c>
      <c r="BB291" s="280">
        <f t="shared" si="84"/>
        <v>129210.88</v>
      </c>
      <c r="BC291" s="280">
        <f t="shared" si="84"/>
        <v>129210.88</v>
      </c>
      <c r="BD291" s="280">
        <f t="shared" si="84"/>
        <v>129210.88</v>
      </c>
      <c r="BE291" s="280">
        <f t="shared" si="84"/>
        <v>129210.88</v>
      </c>
      <c r="BF291" s="280">
        <f t="shared" si="91"/>
        <v>129210.88</v>
      </c>
      <c r="BG291" s="280">
        <f t="shared" si="91"/>
        <v>129210.88</v>
      </c>
      <c r="BH291" s="280">
        <f t="shared" si="91"/>
        <v>129210.88</v>
      </c>
      <c r="BI291" s="280">
        <f t="shared" si="82"/>
        <v>129210.88</v>
      </c>
      <c r="BJ291" s="280">
        <f t="shared" si="82"/>
        <v>129210.88</v>
      </c>
      <c r="BK291" s="280">
        <f t="shared" si="82"/>
        <v>129210.88</v>
      </c>
      <c r="BL291" s="279">
        <f t="shared" si="90"/>
        <v>1550530.5599999996</v>
      </c>
    </row>
    <row r="292" spans="1:64" x14ac:dyDescent="0.25">
      <c r="A292" s="268" t="s">
        <v>321</v>
      </c>
      <c r="B292" s="175">
        <v>4.7400000000000005E-2</v>
      </c>
      <c r="C292" s="175">
        <v>4.7400000000000005E-2</v>
      </c>
      <c r="D292" s="272">
        <v>28845487.59</v>
      </c>
      <c r="E292" s="272">
        <v>28845487.59</v>
      </c>
      <c r="F292" s="272">
        <v>28865532.260000002</v>
      </c>
      <c r="G292" s="272">
        <v>28885758.359999999</v>
      </c>
      <c r="H292" s="272">
        <v>28885939.789999999</v>
      </c>
      <c r="I292" s="272">
        <v>28887885.350000001</v>
      </c>
      <c r="J292" s="272">
        <v>29036094.119999997</v>
      </c>
      <c r="K292" s="272">
        <v>29194857.34</v>
      </c>
      <c r="L292" s="272">
        <v>29207357.34</v>
      </c>
      <c r="M292" s="272">
        <v>29207357.34</v>
      </c>
      <c r="N292" s="272">
        <v>29207357.34</v>
      </c>
      <c r="O292" s="272">
        <v>29207357.34</v>
      </c>
      <c r="P292" s="272">
        <f t="shared" si="87"/>
        <v>348276471.75999993</v>
      </c>
      <c r="Q292" s="272">
        <v>29207357.34</v>
      </c>
      <c r="R292" s="272">
        <v>29207357.34</v>
      </c>
      <c r="S292" s="272">
        <v>29207357.34</v>
      </c>
      <c r="T292" s="272">
        <v>29207357.34</v>
      </c>
      <c r="U292" s="272">
        <v>29207357.34</v>
      </c>
      <c r="V292" s="272">
        <v>29207357.34</v>
      </c>
      <c r="W292" s="272">
        <v>29207357.34</v>
      </c>
      <c r="X292" s="272">
        <v>29207357.34</v>
      </c>
      <c r="Y292" s="272">
        <v>29207357.34</v>
      </c>
      <c r="Z292" s="272">
        <v>29207357.34</v>
      </c>
      <c r="AA292" s="272">
        <v>29207357.34</v>
      </c>
      <c r="AB292" s="272">
        <v>29207357.34</v>
      </c>
      <c r="AC292" s="272">
        <v>29207357.34</v>
      </c>
      <c r="AD292" s="272">
        <v>29207357.34</v>
      </c>
      <c r="AE292" s="272">
        <v>29207357.34</v>
      </c>
      <c r="AF292" s="272">
        <v>29207357.34</v>
      </c>
      <c r="AG292" s="170">
        <f t="shared" si="88"/>
        <v>350488288.07999992</v>
      </c>
      <c r="AI292" s="279">
        <f t="shared" si="93"/>
        <v>113939.68</v>
      </c>
      <c r="AJ292" s="279">
        <f t="shared" si="93"/>
        <v>113939.68</v>
      </c>
      <c r="AK292" s="279">
        <f t="shared" si="93"/>
        <v>114018.85</v>
      </c>
      <c r="AL292" s="279">
        <f t="shared" si="93"/>
        <v>114098.75</v>
      </c>
      <c r="AM292" s="279">
        <f t="shared" si="93"/>
        <v>114099.46</v>
      </c>
      <c r="AN292" s="279">
        <f t="shared" si="93"/>
        <v>114107.15</v>
      </c>
      <c r="AO292" s="279">
        <f t="shared" si="93"/>
        <v>114692.57</v>
      </c>
      <c r="AP292" s="279">
        <f t="shared" si="93"/>
        <v>115319.69</v>
      </c>
      <c r="AQ292" s="279">
        <f t="shared" si="93"/>
        <v>115369.06</v>
      </c>
      <c r="AR292" s="279">
        <f t="shared" si="92"/>
        <v>115369.06</v>
      </c>
      <c r="AS292" s="279">
        <f t="shared" si="92"/>
        <v>115369.06</v>
      </c>
      <c r="AT292" s="279">
        <f t="shared" si="92"/>
        <v>115369.06</v>
      </c>
      <c r="AU292" s="280">
        <f t="shared" si="89"/>
        <v>1375692.07</v>
      </c>
      <c r="AV292" s="280">
        <f t="shared" si="86"/>
        <v>115369.06</v>
      </c>
      <c r="AW292" s="280">
        <f t="shared" si="86"/>
        <v>115369.06</v>
      </c>
      <c r="AX292" s="280">
        <f t="shared" si="86"/>
        <v>115369.06</v>
      </c>
      <c r="AY292" s="280">
        <f t="shared" si="86"/>
        <v>115369.06</v>
      </c>
      <c r="AZ292" s="280">
        <f t="shared" si="84"/>
        <v>115369.06</v>
      </c>
      <c r="BA292" s="280">
        <f t="shared" si="84"/>
        <v>115369.06</v>
      </c>
      <c r="BB292" s="280">
        <f t="shared" si="84"/>
        <v>115369.06</v>
      </c>
      <c r="BC292" s="280">
        <f t="shared" si="84"/>
        <v>115369.06</v>
      </c>
      <c r="BD292" s="280">
        <f t="shared" si="84"/>
        <v>115369.06</v>
      </c>
      <c r="BE292" s="280">
        <f t="shared" si="84"/>
        <v>115369.06</v>
      </c>
      <c r="BF292" s="280">
        <f t="shared" si="91"/>
        <v>115369.06</v>
      </c>
      <c r="BG292" s="280">
        <f t="shared" si="91"/>
        <v>115369.06</v>
      </c>
      <c r="BH292" s="280">
        <f t="shared" si="91"/>
        <v>115369.06</v>
      </c>
      <c r="BI292" s="280">
        <f t="shared" si="82"/>
        <v>115369.06</v>
      </c>
      <c r="BJ292" s="280">
        <f t="shared" si="82"/>
        <v>115369.06</v>
      </c>
      <c r="BK292" s="280">
        <f t="shared" si="82"/>
        <v>115369.06</v>
      </c>
      <c r="BL292" s="279">
        <f t="shared" si="90"/>
        <v>1384428.7200000004</v>
      </c>
    </row>
    <row r="293" spans="1:64" x14ac:dyDescent="0.25">
      <c r="A293" s="268" t="s">
        <v>660</v>
      </c>
      <c r="B293" s="175">
        <v>0</v>
      </c>
      <c r="C293" s="175">
        <v>0</v>
      </c>
      <c r="D293" s="272">
        <v>0</v>
      </c>
      <c r="E293" s="272">
        <v>0</v>
      </c>
      <c r="F293" s="272">
        <v>0</v>
      </c>
      <c r="G293" s="272">
        <v>0</v>
      </c>
      <c r="H293" s="272">
        <v>0</v>
      </c>
      <c r="I293" s="272">
        <v>0</v>
      </c>
      <c r="J293" s="272">
        <v>0</v>
      </c>
      <c r="K293" s="272">
        <v>0</v>
      </c>
      <c r="L293" s="272">
        <v>0</v>
      </c>
      <c r="M293" s="272">
        <v>0</v>
      </c>
      <c r="N293" s="272">
        <v>0</v>
      </c>
      <c r="O293" s="272">
        <v>0</v>
      </c>
      <c r="P293" s="272">
        <f t="shared" si="87"/>
        <v>0</v>
      </c>
      <c r="Q293" s="272">
        <v>0</v>
      </c>
      <c r="R293" s="272">
        <v>0</v>
      </c>
      <c r="S293" s="272">
        <v>0</v>
      </c>
      <c r="T293" s="272">
        <v>0</v>
      </c>
      <c r="U293" s="272">
        <v>0</v>
      </c>
      <c r="V293" s="272">
        <v>0</v>
      </c>
      <c r="W293" s="272">
        <v>0</v>
      </c>
      <c r="X293" s="272">
        <v>0</v>
      </c>
      <c r="Y293" s="272">
        <v>0</v>
      </c>
      <c r="Z293" s="272">
        <v>0</v>
      </c>
      <c r="AA293" s="272">
        <v>0</v>
      </c>
      <c r="AB293" s="272">
        <v>0</v>
      </c>
      <c r="AC293" s="272">
        <v>0</v>
      </c>
      <c r="AD293" s="272">
        <v>0</v>
      </c>
      <c r="AE293" s="272">
        <v>0</v>
      </c>
      <c r="AF293" s="272">
        <v>0</v>
      </c>
      <c r="AG293" s="170">
        <f t="shared" si="88"/>
        <v>0</v>
      </c>
      <c r="AI293" s="279">
        <f t="shared" si="93"/>
        <v>0</v>
      </c>
      <c r="AJ293" s="279">
        <f t="shared" si="93"/>
        <v>0</v>
      </c>
      <c r="AK293" s="279">
        <f t="shared" si="93"/>
        <v>0</v>
      </c>
      <c r="AL293" s="279">
        <f t="shared" si="93"/>
        <v>0</v>
      </c>
      <c r="AM293" s="279">
        <f t="shared" si="93"/>
        <v>0</v>
      </c>
      <c r="AN293" s="279">
        <f t="shared" si="93"/>
        <v>0</v>
      </c>
      <c r="AO293" s="279">
        <f t="shared" si="93"/>
        <v>0</v>
      </c>
      <c r="AP293" s="279">
        <f t="shared" si="93"/>
        <v>0</v>
      </c>
      <c r="AQ293" s="279">
        <f t="shared" si="93"/>
        <v>0</v>
      </c>
      <c r="AR293" s="279">
        <f t="shared" si="92"/>
        <v>0</v>
      </c>
      <c r="AS293" s="279">
        <f t="shared" si="92"/>
        <v>0</v>
      </c>
      <c r="AT293" s="279">
        <f t="shared" si="92"/>
        <v>0</v>
      </c>
      <c r="AU293" s="280">
        <f t="shared" si="89"/>
        <v>0</v>
      </c>
      <c r="AV293" s="280">
        <f t="shared" si="86"/>
        <v>0</v>
      </c>
      <c r="AW293" s="280">
        <f t="shared" si="86"/>
        <v>0</v>
      </c>
      <c r="AX293" s="280">
        <f t="shared" si="86"/>
        <v>0</v>
      </c>
      <c r="AY293" s="280">
        <f t="shared" si="86"/>
        <v>0</v>
      </c>
      <c r="AZ293" s="280">
        <f t="shared" si="84"/>
        <v>0</v>
      </c>
      <c r="BA293" s="280">
        <f t="shared" si="84"/>
        <v>0</v>
      </c>
      <c r="BB293" s="280">
        <f t="shared" si="84"/>
        <v>0</v>
      </c>
      <c r="BC293" s="280">
        <f t="shared" si="84"/>
        <v>0</v>
      </c>
      <c r="BD293" s="280">
        <f t="shared" si="84"/>
        <v>0</v>
      </c>
      <c r="BE293" s="280">
        <f t="shared" si="84"/>
        <v>0</v>
      </c>
      <c r="BF293" s="280">
        <f t="shared" si="91"/>
        <v>0</v>
      </c>
      <c r="BG293" s="280">
        <f t="shared" si="91"/>
        <v>0</v>
      </c>
      <c r="BH293" s="280">
        <f t="shared" si="91"/>
        <v>0</v>
      </c>
      <c r="BI293" s="280">
        <f t="shared" si="82"/>
        <v>0</v>
      </c>
      <c r="BJ293" s="280">
        <f t="shared" si="82"/>
        <v>0</v>
      </c>
      <c r="BK293" s="280">
        <f t="shared" si="82"/>
        <v>0</v>
      </c>
      <c r="BL293" s="279">
        <f t="shared" si="90"/>
        <v>0</v>
      </c>
    </row>
    <row r="294" spans="1:64" x14ac:dyDescent="0.25">
      <c r="A294" s="268" t="s">
        <v>322</v>
      </c>
      <c r="B294" s="175">
        <v>5.5300000000000002E-2</v>
      </c>
      <c r="C294" s="175">
        <v>5.5300000000000002E-2</v>
      </c>
      <c r="D294" s="272">
        <v>19625204.579999998</v>
      </c>
      <c r="E294" s="272">
        <v>19691532.309999999</v>
      </c>
      <c r="F294" s="272">
        <v>19691532.309999999</v>
      </c>
      <c r="G294" s="272">
        <v>19691532.309999999</v>
      </c>
      <c r="H294" s="272">
        <v>19691532.309999999</v>
      </c>
      <c r="I294" s="272">
        <v>19691532.309999999</v>
      </c>
      <c r="J294" s="272">
        <v>19691532.309999999</v>
      </c>
      <c r="K294" s="272">
        <v>19691532.309999999</v>
      </c>
      <c r="L294" s="272">
        <v>19691532.309999999</v>
      </c>
      <c r="M294" s="272">
        <v>19691532.309999999</v>
      </c>
      <c r="N294" s="272">
        <v>19691532.309999999</v>
      </c>
      <c r="O294" s="272">
        <v>19691532.309999999</v>
      </c>
      <c r="P294" s="272">
        <f t="shared" si="87"/>
        <v>236232059.99000001</v>
      </c>
      <c r="Q294" s="272">
        <v>19691532.309999999</v>
      </c>
      <c r="R294" s="272">
        <v>19691532.309999999</v>
      </c>
      <c r="S294" s="272">
        <v>19691532.309999999</v>
      </c>
      <c r="T294" s="272">
        <v>19691532.309999999</v>
      </c>
      <c r="U294" s="272">
        <v>19691532.309999999</v>
      </c>
      <c r="V294" s="272">
        <v>19691532.309999999</v>
      </c>
      <c r="W294" s="272">
        <v>19691532.309999999</v>
      </c>
      <c r="X294" s="272">
        <v>19691532.309999999</v>
      </c>
      <c r="Y294" s="272">
        <v>19691532.309999999</v>
      </c>
      <c r="Z294" s="272">
        <v>19788420.84</v>
      </c>
      <c r="AA294" s="272">
        <v>20013571.934999999</v>
      </c>
      <c r="AB294" s="272">
        <v>20141834.499999996</v>
      </c>
      <c r="AC294" s="272">
        <v>20141834.499999996</v>
      </c>
      <c r="AD294" s="272">
        <v>20141834.499999996</v>
      </c>
      <c r="AE294" s="272">
        <v>20141834.499999996</v>
      </c>
      <c r="AF294" s="272">
        <v>20141834.499999996</v>
      </c>
      <c r="AG294" s="170">
        <f t="shared" si="88"/>
        <v>238968826.82499999</v>
      </c>
      <c r="AI294" s="279">
        <f t="shared" si="93"/>
        <v>90439.48</v>
      </c>
      <c r="AJ294" s="279">
        <f t="shared" si="93"/>
        <v>90745.14</v>
      </c>
      <c r="AK294" s="279">
        <f t="shared" si="93"/>
        <v>90745.14</v>
      </c>
      <c r="AL294" s="279">
        <f t="shared" si="93"/>
        <v>90745.14</v>
      </c>
      <c r="AM294" s="279">
        <f t="shared" si="93"/>
        <v>90745.14</v>
      </c>
      <c r="AN294" s="279">
        <f t="shared" si="93"/>
        <v>90745.14</v>
      </c>
      <c r="AO294" s="279">
        <f t="shared" si="93"/>
        <v>90745.14</v>
      </c>
      <c r="AP294" s="279">
        <f t="shared" si="93"/>
        <v>90745.14</v>
      </c>
      <c r="AQ294" s="279">
        <f t="shared" si="93"/>
        <v>90745.14</v>
      </c>
      <c r="AR294" s="279">
        <f t="shared" si="92"/>
        <v>90745.14</v>
      </c>
      <c r="AS294" s="279">
        <f t="shared" si="92"/>
        <v>90745.14</v>
      </c>
      <c r="AT294" s="279">
        <f t="shared" si="92"/>
        <v>90745.14</v>
      </c>
      <c r="AU294" s="280">
        <f t="shared" si="89"/>
        <v>1088636.02</v>
      </c>
      <c r="AV294" s="280">
        <f t="shared" si="86"/>
        <v>90745.14</v>
      </c>
      <c r="AW294" s="280">
        <f t="shared" si="86"/>
        <v>90745.14</v>
      </c>
      <c r="AX294" s="280">
        <f t="shared" si="86"/>
        <v>90745.14</v>
      </c>
      <c r="AY294" s="280">
        <f t="shared" si="86"/>
        <v>90745.14</v>
      </c>
      <c r="AZ294" s="280">
        <f t="shared" si="84"/>
        <v>90745.14</v>
      </c>
      <c r="BA294" s="280">
        <f t="shared" si="84"/>
        <v>90745.14</v>
      </c>
      <c r="BB294" s="280">
        <f t="shared" si="84"/>
        <v>90745.14</v>
      </c>
      <c r="BC294" s="280">
        <f t="shared" si="84"/>
        <v>90745.14</v>
      </c>
      <c r="BD294" s="280">
        <f t="shared" si="84"/>
        <v>90745.14</v>
      </c>
      <c r="BE294" s="280">
        <f t="shared" si="84"/>
        <v>91191.64</v>
      </c>
      <c r="BF294" s="280">
        <f t="shared" si="91"/>
        <v>92229.21</v>
      </c>
      <c r="BG294" s="280">
        <f t="shared" si="91"/>
        <v>92820.29</v>
      </c>
      <c r="BH294" s="280">
        <f t="shared" si="91"/>
        <v>92820.29</v>
      </c>
      <c r="BI294" s="280">
        <f t="shared" si="82"/>
        <v>92820.29</v>
      </c>
      <c r="BJ294" s="280">
        <f t="shared" si="82"/>
        <v>92820.29</v>
      </c>
      <c r="BK294" s="280">
        <f t="shared" si="82"/>
        <v>92820.29</v>
      </c>
      <c r="BL294" s="279">
        <f t="shared" si="90"/>
        <v>1101248</v>
      </c>
    </row>
    <row r="295" spans="1:64" x14ac:dyDescent="0.25">
      <c r="A295" s="268" t="s">
        <v>323</v>
      </c>
      <c r="B295" s="175">
        <v>4.4900000000000002E-2</v>
      </c>
      <c r="C295" s="175">
        <v>4.4900000000000002E-2</v>
      </c>
      <c r="D295" s="272">
        <v>24869274.289999999</v>
      </c>
      <c r="E295" s="272">
        <v>24953584.75</v>
      </c>
      <c r="F295" s="272">
        <v>24953584.75</v>
      </c>
      <c r="G295" s="272">
        <v>25022637.379999999</v>
      </c>
      <c r="H295" s="272">
        <v>25091680.109999999</v>
      </c>
      <c r="I295" s="272">
        <v>25092320.25</v>
      </c>
      <c r="J295" s="272">
        <v>25092970.289999999</v>
      </c>
      <c r="K295" s="272">
        <v>25092970.289999999</v>
      </c>
      <c r="L295" s="272">
        <v>25092970.289999999</v>
      </c>
      <c r="M295" s="272">
        <v>25092970.289999999</v>
      </c>
      <c r="N295" s="272">
        <v>25092970.289999999</v>
      </c>
      <c r="O295" s="272">
        <v>25122470.289999999</v>
      </c>
      <c r="P295" s="272">
        <f t="shared" si="87"/>
        <v>300570403.26999998</v>
      </c>
      <c r="Q295" s="272">
        <v>25151970.289999999</v>
      </c>
      <c r="R295" s="272">
        <v>25151970.289999999</v>
      </c>
      <c r="S295" s="272">
        <v>25151970.289999999</v>
      </c>
      <c r="T295" s="272">
        <v>25209967.899999999</v>
      </c>
      <c r="U295" s="272">
        <v>25701897.654999997</v>
      </c>
      <c r="V295" s="272">
        <v>26135829.799999997</v>
      </c>
      <c r="W295" s="272">
        <v>26135829.799999997</v>
      </c>
      <c r="X295" s="272">
        <v>26135829.799999997</v>
      </c>
      <c r="Y295" s="272">
        <v>26407186.549999997</v>
      </c>
      <c r="Z295" s="272">
        <v>26678543.299999997</v>
      </c>
      <c r="AA295" s="272">
        <v>26678543.299999997</v>
      </c>
      <c r="AB295" s="272">
        <v>27039161.629999995</v>
      </c>
      <c r="AC295" s="272">
        <v>27399779.959999997</v>
      </c>
      <c r="AD295" s="272">
        <v>27399779.959999997</v>
      </c>
      <c r="AE295" s="272">
        <v>27399779.959999997</v>
      </c>
      <c r="AF295" s="272">
        <v>27399779.959999997</v>
      </c>
      <c r="AG295" s="170">
        <f t="shared" si="88"/>
        <v>320511941.67499995</v>
      </c>
      <c r="AI295" s="279">
        <f t="shared" si="93"/>
        <v>93052.53</v>
      </c>
      <c r="AJ295" s="279">
        <f t="shared" si="93"/>
        <v>93368</v>
      </c>
      <c r="AK295" s="279">
        <f t="shared" si="93"/>
        <v>93368</v>
      </c>
      <c r="AL295" s="279">
        <f t="shared" si="93"/>
        <v>93626.37</v>
      </c>
      <c r="AM295" s="279">
        <f t="shared" si="93"/>
        <v>93884.7</v>
      </c>
      <c r="AN295" s="279">
        <f t="shared" si="93"/>
        <v>93887.1</v>
      </c>
      <c r="AO295" s="279">
        <f t="shared" si="93"/>
        <v>93889.53</v>
      </c>
      <c r="AP295" s="279">
        <f t="shared" si="93"/>
        <v>93889.53</v>
      </c>
      <c r="AQ295" s="279">
        <f t="shared" si="93"/>
        <v>93889.53</v>
      </c>
      <c r="AR295" s="279">
        <f t="shared" si="92"/>
        <v>93889.53</v>
      </c>
      <c r="AS295" s="279">
        <f t="shared" si="92"/>
        <v>93889.53</v>
      </c>
      <c r="AT295" s="279">
        <f t="shared" si="92"/>
        <v>93999.91</v>
      </c>
      <c r="AU295" s="280">
        <f t="shared" si="89"/>
        <v>1124634.2600000002</v>
      </c>
      <c r="AV295" s="280">
        <f t="shared" si="86"/>
        <v>94110.29</v>
      </c>
      <c r="AW295" s="280">
        <f t="shared" si="86"/>
        <v>94110.29</v>
      </c>
      <c r="AX295" s="280">
        <f t="shared" si="86"/>
        <v>94110.29</v>
      </c>
      <c r="AY295" s="280">
        <f t="shared" si="86"/>
        <v>94327.3</v>
      </c>
      <c r="AZ295" s="280">
        <f t="shared" si="84"/>
        <v>96167.93</v>
      </c>
      <c r="BA295" s="280">
        <f t="shared" si="84"/>
        <v>97791.56</v>
      </c>
      <c r="BB295" s="280">
        <f t="shared" si="84"/>
        <v>97791.56</v>
      </c>
      <c r="BC295" s="280">
        <f t="shared" si="84"/>
        <v>97791.56</v>
      </c>
      <c r="BD295" s="280">
        <f t="shared" si="84"/>
        <v>98806.89</v>
      </c>
      <c r="BE295" s="280">
        <f t="shared" si="84"/>
        <v>99822.22</v>
      </c>
      <c r="BF295" s="280">
        <f t="shared" si="91"/>
        <v>99822.22</v>
      </c>
      <c r="BG295" s="280">
        <f t="shared" si="91"/>
        <v>101171.53</v>
      </c>
      <c r="BH295" s="280">
        <f t="shared" si="91"/>
        <v>102520.84</v>
      </c>
      <c r="BI295" s="280">
        <f t="shared" si="82"/>
        <v>102520.84</v>
      </c>
      <c r="BJ295" s="280">
        <f t="shared" si="82"/>
        <v>102520.84</v>
      </c>
      <c r="BK295" s="280">
        <f t="shared" si="82"/>
        <v>102520.84</v>
      </c>
      <c r="BL295" s="279">
        <f t="shared" si="90"/>
        <v>1199248.83</v>
      </c>
    </row>
    <row r="296" spans="1:64" x14ac:dyDescent="0.25">
      <c r="A296" s="268" t="s">
        <v>324</v>
      </c>
      <c r="B296" s="175">
        <v>4.58E-2</v>
      </c>
      <c r="C296" s="175">
        <v>4.58E-2</v>
      </c>
      <c r="D296" s="272">
        <v>36081544.439999998</v>
      </c>
      <c r="E296" s="272">
        <v>36081544.439999998</v>
      </c>
      <c r="F296" s="272">
        <v>36081544.439999998</v>
      </c>
      <c r="G296" s="272">
        <v>36081544.439999998</v>
      </c>
      <c r="H296" s="272">
        <v>36081544.439999998</v>
      </c>
      <c r="I296" s="272">
        <v>36081544.439999998</v>
      </c>
      <c r="J296" s="272">
        <v>36081544.439999998</v>
      </c>
      <c r="K296" s="272">
        <v>36127257.719999999</v>
      </c>
      <c r="L296" s="272">
        <v>36172971</v>
      </c>
      <c r="M296" s="272">
        <v>36283557.344999999</v>
      </c>
      <c r="N296" s="272">
        <v>36394143.689999998</v>
      </c>
      <c r="O296" s="272">
        <v>36394143.689999998</v>
      </c>
      <c r="P296" s="272">
        <f t="shared" si="87"/>
        <v>433942884.52499998</v>
      </c>
      <c r="Q296" s="272">
        <v>36394143.689999998</v>
      </c>
      <c r="R296" s="272">
        <v>36394143.689999998</v>
      </c>
      <c r="S296" s="272">
        <v>36394143.689999998</v>
      </c>
      <c r="T296" s="272">
        <v>36394143.689999998</v>
      </c>
      <c r="U296" s="272">
        <v>36394143.689999998</v>
      </c>
      <c r="V296" s="272">
        <v>36394143.689999998</v>
      </c>
      <c r="W296" s="272">
        <v>36394143.689999998</v>
      </c>
      <c r="X296" s="272">
        <v>36394143.689999998</v>
      </c>
      <c r="Y296" s="272">
        <v>36394143.689999998</v>
      </c>
      <c r="Z296" s="272">
        <v>36394143.689999998</v>
      </c>
      <c r="AA296" s="272">
        <v>36394143.689999998</v>
      </c>
      <c r="AB296" s="272">
        <v>36520507.199999996</v>
      </c>
      <c r="AC296" s="272">
        <v>36646870.710000001</v>
      </c>
      <c r="AD296" s="272">
        <v>36646870.710000001</v>
      </c>
      <c r="AE296" s="272">
        <v>36646870.710000001</v>
      </c>
      <c r="AF296" s="272">
        <v>36646870.710000001</v>
      </c>
      <c r="AG296" s="170">
        <f t="shared" si="88"/>
        <v>437866995.86999989</v>
      </c>
      <c r="AI296" s="279">
        <f t="shared" si="93"/>
        <v>137711.23000000001</v>
      </c>
      <c r="AJ296" s="279">
        <f t="shared" si="93"/>
        <v>137711.23000000001</v>
      </c>
      <c r="AK296" s="279">
        <f t="shared" si="93"/>
        <v>137711.23000000001</v>
      </c>
      <c r="AL296" s="279">
        <f t="shared" si="93"/>
        <v>137711.23000000001</v>
      </c>
      <c r="AM296" s="279">
        <f t="shared" si="93"/>
        <v>137711.23000000001</v>
      </c>
      <c r="AN296" s="279">
        <f t="shared" si="93"/>
        <v>137711.23000000001</v>
      </c>
      <c r="AO296" s="279">
        <f t="shared" si="93"/>
        <v>137711.23000000001</v>
      </c>
      <c r="AP296" s="279">
        <f t="shared" si="93"/>
        <v>137885.70000000001</v>
      </c>
      <c r="AQ296" s="279">
        <f t="shared" si="93"/>
        <v>138060.17000000001</v>
      </c>
      <c r="AR296" s="279">
        <f t="shared" si="92"/>
        <v>138482.23999999999</v>
      </c>
      <c r="AS296" s="279">
        <f t="shared" si="92"/>
        <v>138904.32000000001</v>
      </c>
      <c r="AT296" s="279">
        <f t="shared" si="92"/>
        <v>138904.32000000001</v>
      </c>
      <c r="AU296" s="280">
        <f t="shared" si="89"/>
        <v>1656215.36</v>
      </c>
      <c r="AV296" s="280">
        <f t="shared" si="86"/>
        <v>138904.32000000001</v>
      </c>
      <c r="AW296" s="280">
        <f t="shared" si="86"/>
        <v>138904.32000000001</v>
      </c>
      <c r="AX296" s="280">
        <f t="shared" si="86"/>
        <v>138904.32000000001</v>
      </c>
      <c r="AY296" s="280">
        <f t="shared" si="86"/>
        <v>138904.32000000001</v>
      </c>
      <c r="AZ296" s="280">
        <f t="shared" si="84"/>
        <v>138904.32000000001</v>
      </c>
      <c r="BA296" s="280">
        <f t="shared" si="84"/>
        <v>138904.32000000001</v>
      </c>
      <c r="BB296" s="280">
        <f t="shared" si="84"/>
        <v>138904.32000000001</v>
      </c>
      <c r="BC296" s="280">
        <f t="shared" si="84"/>
        <v>138904.32000000001</v>
      </c>
      <c r="BD296" s="280">
        <f t="shared" si="84"/>
        <v>138904.32000000001</v>
      </c>
      <c r="BE296" s="280">
        <f t="shared" si="84"/>
        <v>138904.32000000001</v>
      </c>
      <c r="BF296" s="280">
        <f t="shared" si="91"/>
        <v>138904.32000000001</v>
      </c>
      <c r="BG296" s="280">
        <f t="shared" si="91"/>
        <v>139386.6</v>
      </c>
      <c r="BH296" s="280">
        <f t="shared" si="91"/>
        <v>139868.89000000001</v>
      </c>
      <c r="BI296" s="280">
        <f t="shared" si="82"/>
        <v>139868.89000000001</v>
      </c>
      <c r="BJ296" s="280">
        <f t="shared" si="82"/>
        <v>139868.89000000001</v>
      </c>
      <c r="BK296" s="280">
        <f t="shared" si="82"/>
        <v>139868.89000000001</v>
      </c>
      <c r="BL296" s="279">
        <f t="shared" si="90"/>
        <v>1671192.4000000008</v>
      </c>
    </row>
    <row r="297" spans="1:64" x14ac:dyDescent="0.25">
      <c r="A297" s="268" t="s">
        <v>325</v>
      </c>
      <c r="B297" s="175">
        <v>4.5000000000000005E-2</v>
      </c>
      <c r="C297" s="175">
        <v>4.5000000000000005E-2</v>
      </c>
      <c r="D297" s="272">
        <v>34746351.799999997</v>
      </c>
      <c r="E297" s="272">
        <v>34746351.799999997</v>
      </c>
      <c r="F297" s="272">
        <v>34746351.799999997</v>
      </c>
      <c r="G297" s="272">
        <v>34746351.799999997</v>
      </c>
      <c r="H297" s="272">
        <v>34746351.799999997</v>
      </c>
      <c r="I297" s="272">
        <v>34746351.799999997</v>
      </c>
      <c r="J297" s="272">
        <v>34746351.799999997</v>
      </c>
      <c r="K297" s="272">
        <v>34746351.799999997</v>
      </c>
      <c r="L297" s="272">
        <v>34746351.799999997</v>
      </c>
      <c r="M297" s="272">
        <v>34746351.799999997</v>
      </c>
      <c r="N297" s="272">
        <v>34746351.799999997</v>
      </c>
      <c r="O297" s="272">
        <v>34746351.799999997</v>
      </c>
      <c r="P297" s="272">
        <f t="shared" si="87"/>
        <v>416956221.60000008</v>
      </c>
      <c r="Q297" s="272">
        <v>34746351.799999997</v>
      </c>
      <c r="R297" s="272">
        <v>34746351.799999997</v>
      </c>
      <c r="S297" s="272">
        <v>34746351.799999997</v>
      </c>
      <c r="T297" s="272">
        <v>34746351.799999997</v>
      </c>
      <c r="U297" s="272">
        <v>34746351.799999997</v>
      </c>
      <c r="V297" s="272">
        <v>34746351.799999997</v>
      </c>
      <c r="W297" s="272">
        <v>34746351.799999997</v>
      </c>
      <c r="X297" s="272">
        <v>34746351.799999997</v>
      </c>
      <c r="Y297" s="272">
        <v>34746351.799999997</v>
      </c>
      <c r="Z297" s="272">
        <v>34746351.799999997</v>
      </c>
      <c r="AA297" s="272">
        <v>34746351.799999997</v>
      </c>
      <c r="AB297" s="272">
        <v>34746351.799999997</v>
      </c>
      <c r="AC297" s="272">
        <v>34746351.799999997</v>
      </c>
      <c r="AD297" s="272">
        <v>34746351.799999997</v>
      </c>
      <c r="AE297" s="272">
        <v>34746351.799999997</v>
      </c>
      <c r="AF297" s="272">
        <v>34746351.799999997</v>
      </c>
      <c r="AG297" s="170">
        <f t="shared" si="88"/>
        <v>416956221.60000008</v>
      </c>
      <c r="AI297" s="279">
        <f t="shared" si="93"/>
        <v>130298.82</v>
      </c>
      <c r="AJ297" s="279">
        <f t="shared" si="93"/>
        <v>130298.82</v>
      </c>
      <c r="AK297" s="279">
        <f t="shared" si="93"/>
        <v>130298.82</v>
      </c>
      <c r="AL297" s="279">
        <f t="shared" si="93"/>
        <v>130298.82</v>
      </c>
      <c r="AM297" s="279">
        <f t="shared" si="93"/>
        <v>130298.82</v>
      </c>
      <c r="AN297" s="279">
        <f t="shared" si="93"/>
        <v>130298.82</v>
      </c>
      <c r="AO297" s="279">
        <f t="shared" si="93"/>
        <v>130298.82</v>
      </c>
      <c r="AP297" s="279">
        <f t="shared" si="93"/>
        <v>130298.82</v>
      </c>
      <c r="AQ297" s="279">
        <f t="shared" si="93"/>
        <v>130298.82</v>
      </c>
      <c r="AR297" s="279">
        <f t="shared" si="92"/>
        <v>130298.82</v>
      </c>
      <c r="AS297" s="279">
        <f t="shared" si="92"/>
        <v>130298.82</v>
      </c>
      <c r="AT297" s="279">
        <f t="shared" si="92"/>
        <v>130298.82</v>
      </c>
      <c r="AU297" s="280">
        <f t="shared" si="89"/>
        <v>1563585.8400000005</v>
      </c>
      <c r="AV297" s="280">
        <f t="shared" si="86"/>
        <v>130298.82</v>
      </c>
      <c r="AW297" s="280">
        <f t="shared" si="86"/>
        <v>130298.82</v>
      </c>
      <c r="AX297" s="280">
        <f t="shared" si="86"/>
        <v>130298.82</v>
      </c>
      <c r="AY297" s="280">
        <f t="shared" si="86"/>
        <v>130298.82</v>
      </c>
      <c r="AZ297" s="280">
        <f t="shared" si="84"/>
        <v>130298.82</v>
      </c>
      <c r="BA297" s="280">
        <f t="shared" si="84"/>
        <v>130298.82</v>
      </c>
      <c r="BB297" s="280">
        <f t="shared" si="84"/>
        <v>130298.82</v>
      </c>
      <c r="BC297" s="280">
        <f t="shared" si="84"/>
        <v>130298.82</v>
      </c>
      <c r="BD297" s="280">
        <f t="shared" si="84"/>
        <v>130298.82</v>
      </c>
      <c r="BE297" s="280">
        <f t="shared" si="84"/>
        <v>130298.82</v>
      </c>
      <c r="BF297" s="280">
        <f t="shared" si="91"/>
        <v>130298.82</v>
      </c>
      <c r="BG297" s="280">
        <f t="shared" si="91"/>
        <v>130298.82</v>
      </c>
      <c r="BH297" s="280">
        <f t="shared" si="91"/>
        <v>130298.82</v>
      </c>
      <c r="BI297" s="280">
        <f t="shared" si="82"/>
        <v>130298.82</v>
      </c>
      <c r="BJ297" s="280">
        <f t="shared" si="82"/>
        <v>130298.82</v>
      </c>
      <c r="BK297" s="280">
        <f t="shared" si="82"/>
        <v>130298.82</v>
      </c>
      <c r="BL297" s="279">
        <f t="shared" si="90"/>
        <v>1563585.8400000005</v>
      </c>
    </row>
    <row r="298" spans="1:64" x14ac:dyDescent="0.25">
      <c r="A298" s="268" t="s">
        <v>326</v>
      </c>
      <c r="B298" s="175">
        <v>4.5200000000000004E-2</v>
      </c>
      <c r="C298" s="175">
        <v>4.5200000000000004E-2</v>
      </c>
      <c r="D298" s="272">
        <v>25107763.030000001</v>
      </c>
      <c r="E298" s="272">
        <v>25107763.030000001</v>
      </c>
      <c r="F298" s="272">
        <v>25107763.030000001</v>
      </c>
      <c r="G298" s="272">
        <v>25107763.030000001</v>
      </c>
      <c r="H298" s="272">
        <v>25107763.030000001</v>
      </c>
      <c r="I298" s="272">
        <v>25107763.030000001</v>
      </c>
      <c r="J298" s="272">
        <v>25107763.030000001</v>
      </c>
      <c r="K298" s="272">
        <v>25107763.030000001</v>
      </c>
      <c r="L298" s="272">
        <v>25107763.030000001</v>
      </c>
      <c r="M298" s="272">
        <v>25107763.030000001</v>
      </c>
      <c r="N298" s="272">
        <v>25174690.415000003</v>
      </c>
      <c r="O298" s="272">
        <v>26729885.420000002</v>
      </c>
      <c r="P298" s="272">
        <f t="shared" si="87"/>
        <v>302982206.13500005</v>
      </c>
      <c r="Q298" s="272">
        <v>28326695.739999998</v>
      </c>
      <c r="R298" s="272">
        <v>28584665.554999996</v>
      </c>
      <c r="S298" s="272">
        <v>28734092.669999998</v>
      </c>
      <c r="T298" s="272">
        <v>28734092.669999998</v>
      </c>
      <c r="U298" s="272">
        <v>28734092.669999998</v>
      </c>
      <c r="V298" s="272">
        <v>28734092.669999998</v>
      </c>
      <c r="W298" s="272">
        <v>28734092.669999998</v>
      </c>
      <c r="X298" s="272">
        <v>28734092.669999998</v>
      </c>
      <c r="Y298" s="272">
        <v>28734092.669999998</v>
      </c>
      <c r="Z298" s="272">
        <v>28734092.669999998</v>
      </c>
      <c r="AA298" s="272">
        <v>28734092.669999998</v>
      </c>
      <c r="AB298" s="272">
        <v>28734092.669999998</v>
      </c>
      <c r="AC298" s="272">
        <v>28734092.669999998</v>
      </c>
      <c r="AD298" s="272">
        <v>28734092.669999998</v>
      </c>
      <c r="AE298" s="272">
        <v>28734092.669999998</v>
      </c>
      <c r="AF298" s="272">
        <v>28734092.669999998</v>
      </c>
      <c r="AG298" s="170">
        <f t="shared" si="88"/>
        <v>344809112.03999996</v>
      </c>
      <c r="AI298" s="279">
        <f t="shared" si="93"/>
        <v>94572.57</v>
      </c>
      <c r="AJ298" s="279">
        <f t="shared" si="93"/>
        <v>94572.57</v>
      </c>
      <c r="AK298" s="279">
        <f t="shared" si="93"/>
        <v>94572.57</v>
      </c>
      <c r="AL298" s="279">
        <f t="shared" si="93"/>
        <v>94572.57</v>
      </c>
      <c r="AM298" s="279">
        <f t="shared" si="93"/>
        <v>94572.57</v>
      </c>
      <c r="AN298" s="279">
        <f t="shared" si="93"/>
        <v>94572.57</v>
      </c>
      <c r="AO298" s="279">
        <f t="shared" si="93"/>
        <v>94572.57</v>
      </c>
      <c r="AP298" s="279">
        <f t="shared" si="93"/>
        <v>94572.57</v>
      </c>
      <c r="AQ298" s="279">
        <f t="shared" si="93"/>
        <v>94572.57</v>
      </c>
      <c r="AR298" s="279">
        <f t="shared" si="92"/>
        <v>94572.57</v>
      </c>
      <c r="AS298" s="279">
        <f t="shared" si="92"/>
        <v>94824.67</v>
      </c>
      <c r="AT298" s="279">
        <f t="shared" si="92"/>
        <v>100682.57</v>
      </c>
      <c r="AU298" s="280">
        <f t="shared" si="89"/>
        <v>1141232.9400000002</v>
      </c>
      <c r="AV298" s="280">
        <f t="shared" si="86"/>
        <v>106697.22</v>
      </c>
      <c r="AW298" s="280">
        <f t="shared" si="86"/>
        <v>107668.91</v>
      </c>
      <c r="AX298" s="280">
        <f t="shared" si="86"/>
        <v>108231.75</v>
      </c>
      <c r="AY298" s="280">
        <f t="shared" si="86"/>
        <v>108231.75</v>
      </c>
      <c r="AZ298" s="280">
        <f t="shared" si="84"/>
        <v>108231.75</v>
      </c>
      <c r="BA298" s="280">
        <f t="shared" si="84"/>
        <v>108231.75</v>
      </c>
      <c r="BB298" s="280">
        <f t="shared" si="84"/>
        <v>108231.75</v>
      </c>
      <c r="BC298" s="280">
        <f t="shared" si="84"/>
        <v>108231.75</v>
      </c>
      <c r="BD298" s="280">
        <f t="shared" si="84"/>
        <v>108231.75</v>
      </c>
      <c r="BE298" s="280">
        <f t="shared" si="84"/>
        <v>108231.75</v>
      </c>
      <c r="BF298" s="280">
        <f t="shared" si="91"/>
        <v>108231.75</v>
      </c>
      <c r="BG298" s="280">
        <f t="shared" si="91"/>
        <v>108231.75</v>
      </c>
      <c r="BH298" s="280">
        <f t="shared" si="91"/>
        <v>108231.75</v>
      </c>
      <c r="BI298" s="280">
        <f t="shared" si="91"/>
        <v>108231.75</v>
      </c>
      <c r="BJ298" s="280">
        <f t="shared" si="91"/>
        <v>108231.75</v>
      </c>
      <c r="BK298" s="280">
        <f t="shared" si="91"/>
        <v>108231.75</v>
      </c>
      <c r="BL298" s="279">
        <f t="shared" si="90"/>
        <v>1298781</v>
      </c>
    </row>
    <row r="299" spans="1:64" x14ac:dyDescent="0.25">
      <c r="A299" s="268" t="s">
        <v>327</v>
      </c>
      <c r="B299" s="175">
        <v>4.5700000000000005E-2</v>
      </c>
      <c r="C299" s="175">
        <v>4.5700000000000005E-2</v>
      </c>
      <c r="D299" s="272">
        <v>25158461.82</v>
      </c>
      <c r="E299" s="272">
        <v>25158461.82</v>
      </c>
      <c r="F299" s="272">
        <v>25158461.82</v>
      </c>
      <c r="G299" s="272">
        <v>25158461.82</v>
      </c>
      <c r="H299" s="272">
        <v>25158461.82</v>
      </c>
      <c r="I299" s="272">
        <v>25158461.82</v>
      </c>
      <c r="J299" s="272">
        <v>25158461.82</v>
      </c>
      <c r="K299" s="272">
        <v>25158461.82</v>
      </c>
      <c r="L299" s="272">
        <v>25158461.82</v>
      </c>
      <c r="M299" s="272">
        <v>25158461.82</v>
      </c>
      <c r="N299" s="272">
        <v>25158461.82</v>
      </c>
      <c r="O299" s="272">
        <v>25242867.905000001</v>
      </c>
      <c r="P299" s="272">
        <f t="shared" si="87"/>
        <v>301985947.92499995</v>
      </c>
      <c r="Q299" s="272">
        <v>25327273.990000002</v>
      </c>
      <c r="R299" s="272">
        <v>25327273.990000002</v>
      </c>
      <c r="S299" s="272">
        <v>25327273.990000002</v>
      </c>
      <c r="T299" s="272">
        <v>25327273.990000002</v>
      </c>
      <c r="U299" s="272">
        <v>25327273.990000002</v>
      </c>
      <c r="V299" s="272">
        <v>25327273.990000002</v>
      </c>
      <c r="W299" s="272">
        <v>25327273.990000002</v>
      </c>
      <c r="X299" s="272">
        <v>25327273.990000002</v>
      </c>
      <c r="Y299" s="272">
        <v>25327273.990000002</v>
      </c>
      <c r="Z299" s="272">
        <v>25327273.990000002</v>
      </c>
      <c r="AA299" s="272">
        <v>25327273.990000002</v>
      </c>
      <c r="AB299" s="272">
        <v>25327273.990000002</v>
      </c>
      <c r="AC299" s="272">
        <v>25327273.990000002</v>
      </c>
      <c r="AD299" s="272">
        <v>25327273.990000002</v>
      </c>
      <c r="AE299" s="272">
        <v>25327273.990000002</v>
      </c>
      <c r="AF299" s="272">
        <v>25327273.990000002</v>
      </c>
      <c r="AG299" s="170">
        <f t="shared" si="88"/>
        <v>303927287.88000005</v>
      </c>
      <c r="AI299" s="279">
        <f t="shared" si="93"/>
        <v>95811.81</v>
      </c>
      <c r="AJ299" s="279">
        <f t="shared" si="93"/>
        <v>95811.81</v>
      </c>
      <c r="AK299" s="279">
        <f t="shared" si="93"/>
        <v>95811.81</v>
      </c>
      <c r="AL299" s="279">
        <f t="shared" si="93"/>
        <v>95811.81</v>
      </c>
      <c r="AM299" s="279">
        <f t="shared" si="93"/>
        <v>95811.81</v>
      </c>
      <c r="AN299" s="279">
        <f t="shared" si="93"/>
        <v>95811.81</v>
      </c>
      <c r="AO299" s="279">
        <f t="shared" si="93"/>
        <v>95811.81</v>
      </c>
      <c r="AP299" s="279">
        <f t="shared" si="93"/>
        <v>95811.81</v>
      </c>
      <c r="AQ299" s="279">
        <f t="shared" si="93"/>
        <v>95811.81</v>
      </c>
      <c r="AR299" s="279">
        <f t="shared" si="92"/>
        <v>95811.81</v>
      </c>
      <c r="AS299" s="279">
        <f t="shared" si="92"/>
        <v>95811.81</v>
      </c>
      <c r="AT299" s="279">
        <f t="shared" si="92"/>
        <v>96133.26</v>
      </c>
      <c r="AU299" s="280">
        <f t="shared" si="89"/>
        <v>1150063.1700000002</v>
      </c>
      <c r="AV299" s="280">
        <f t="shared" si="86"/>
        <v>96454.7</v>
      </c>
      <c r="AW299" s="280">
        <f t="shared" si="86"/>
        <v>96454.7</v>
      </c>
      <c r="AX299" s="280">
        <f t="shared" si="86"/>
        <v>96454.7</v>
      </c>
      <c r="AY299" s="280">
        <f t="shared" si="86"/>
        <v>96454.7</v>
      </c>
      <c r="AZ299" s="280">
        <f t="shared" si="84"/>
        <v>96454.7</v>
      </c>
      <c r="BA299" s="280">
        <f t="shared" si="84"/>
        <v>96454.7</v>
      </c>
      <c r="BB299" s="280">
        <f t="shared" si="84"/>
        <v>96454.7</v>
      </c>
      <c r="BC299" s="280">
        <f t="shared" ref="BC299:BK347" si="94">ROUND(X299*$C299/12,2)</f>
        <v>96454.7</v>
      </c>
      <c r="BD299" s="280">
        <f t="shared" si="94"/>
        <v>96454.7</v>
      </c>
      <c r="BE299" s="280">
        <f t="shared" si="94"/>
        <v>96454.7</v>
      </c>
      <c r="BF299" s="280">
        <f t="shared" si="91"/>
        <v>96454.7</v>
      </c>
      <c r="BG299" s="280">
        <f t="shared" si="91"/>
        <v>96454.7</v>
      </c>
      <c r="BH299" s="280">
        <f t="shared" si="91"/>
        <v>96454.7</v>
      </c>
      <c r="BI299" s="280">
        <f t="shared" si="91"/>
        <v>96454.7</v>
      </c>
      <c r="BJ299" s="280">
        <f t="shared" si="91"/>
        <v>96454.7</v>
      </c>
      <c r="BK299" s="280">
        <f t="shared" si="91"/>
        <v>96454.7</v>
      </c>
      <c r="BL299" s="279">
        <f t="shared" si="90"/>
        <v>1157456.3999999997</v>
      </c>
    </row>
    <row r="300" spans="1:64" x14ac:dyDescent="0.25">
      <c r="A300" s="268" t="s">
        <v>328</v>
      </c>
      <c r="B300" s="175">
        <v>4.48E-2</v>
      </c>
      <c r="C300" s="175">
        <v>4.48E-2</v>
      </c>
      <c r="D300" s="272">
        <v>24889310.25</v>
      </c>
      <c r="E300" s="272">
        <v>24889310.25</v>
      </c>
      <c r="F300" s="272">
        <v>24889310.25</v>
      </c>
      <c r="G300" s="272">
        <v>24889310.25</v>
      </c>
      <c r="H300" s="272">
        <v>24889310.25</v>
      </c>
      <c r="I300" s="272">
        <v>24889310.25</v>
      </c>
      <c r="J300" s="272">
        <v>24889310.25</v>
      </c>
      <c r="K300" s="272">
        <v>24889310.25</v>
      </c>
      <c r="L300" s="272">
        <v>24889310.25</v>
      </c>
      <c r="M300" s="272">
        <v>24889310.25</v>
      </c>
      <c r="N300" s="272">
        <v>24889310.25</v>
      </c>
      <c r="O300" s="272">
        <v>24889310.25</v>
      </c>
      <c r="P300" s="272">
        <f t="shared" si="87"/>
        <v>298671723</v>
      </c>
      <c r="Q300" s="272">
        <v>24889310.25</v>
      </c>
      <c r="R300" s="272">
        <v>24889310.25</v>
      </c>
      <c r="S300" s="272">
        <v>24889310.25</v>
      </c>
      <c r="T300" s="272">
        <v>24889310.25</v>
      </c>
      <c r="U300" s="272">
        <v>24889310.25</v>
      </c>
      <c r="V300" s="272">
        <v>24889310.25</v>
      </c>
      <c r="W300" s="272">
        <v>24889310.25</v>
      </c>
      <c r="X300" s="272">
        <v>24889310.25</v>
      </c>
      <c r="Y300" s="272">
        <v>24889310.25</v>
      </c>
      <c r="Z300" s="272">
        <v>24889310.25</v>
      </c>
      <c r="AA300" s="272">
        <v>24889310.25</v>
      </c>
      <c r="AB300" s="272">
        <v>24889310.25</v>
      </c>
      <c r="AC300" s="272">
        <v>24889310.25</v>
      </c>
      <c r="AD300" s="272">
        <v>24889310.25</v>
      </c>
      <c r="AE300" s="272">
        <v>24889310.25</v>
      </c>
      <c r="AF300" s="272">
        <v>24889310.25</v>
      </c>
      <c r="AG300" s="170">
        <f t="shared" si="88"/>
        <v>298671723</v>
      </c>
      <c r="AI300" s="279">
        <f t="shared" si="93"/>
        <v>92920.09</v>
      </c>
      <c r="AJ300" s="279">
        <f t="shared" si="93"/>
        <v>92920.09</v>
      </c>
      <c r="AK300" s="279">
        <f t="shared" si="93"/>
        <v>92920.09</v>
      </c>
      <c r="AL300" s="279">
        <f t="shared" si="93"/>
        <v>92920.09</v>
      </c>
      <c r="AM300" s="279">
        <f t="shared" si="93"/>
        <v>92920.09</v>
      </c>
      <c r="AN300" s="279">
        <f t="shared" si="93"/>
        <v>92920.09</v>
      </c>
      <c r="AO300" s="279">
        <f t="shared" si="93"/>
        <v>92920.09</v>
      </c>
      <c r="AP300" s="279">
        <f t="shared" si="93"/>
        <v>92920.09</v>
      </c>
      <c r="AQ300" s="279">
        <f t="shared" si="93"/>
        <v>92920.09</v>
      </c>
      <c r="AR300" s="279">
        <f t="shared" si="92"/>
        <v>92920.09</v>
      </c>
      <c r="AS300" s="279">
        <f t="shared" si="92"/>
        <v>92920.09</v>
      </c>
      <c r="AT300" s="279">
        <f t="shared" si="92"/>
        <v>92920.09</v>
      </c>
      <c r="AU300" s="280">
        <f t="shared" si="89"/>
        <v>1115041.0799999998</v>
      </c>
      <c r="AV300" s="280">
        <f t="shared" si="86"/>
        <v>92920.09</v>
      </c>
      <c r="AW300" s="280">
        <f t="shared" si="86"/>
        <v>92920.09</v>
      </c>
      <c r="AX300" s="280">
        <f t="shared" si="86"/>
        <v>92920.09</v>
      </c>
      <c r="AY300" s="280">
        <f t="shared" si="86"/>
        <v>92920.09</v>
      </c>
      <c r="AZ300" s="280">
        <f t="shared" ref="AZ300:AZ331" si="95">ROUND(U300*$C300/12,2)</f>
        <v>92920.09</v>
      </c>
      <c r="BA300" s="280">
        <f t="shared" ref="BA300:BA331" si="96">ROUND(V300*$C300/12,2)</f>
        <v>92920.09</v>
      </c>
      <c r="BB300" s="280">
        <f t="shared" ref="BB300:BB331" si="97">ROUND(W300*$C300/12,2)</f>
        <v>92920.09</v>
      </c>
      <c r="BC300" s="280">
        <f t="shared" si="94"/>
        <v>92920.09</v>
      </c>
      <c r="BD300" s="280">
        <f t="shared" si="94"/>
        <v>92920.09</v>
      </c>
      <c r="BE300" s="280">
        <f t="shared" si="94"/>
        <v>92920.09</v>
      </c>
      <c r="BF300" s="280">
        <f t="shared" si="91"/>
        <v>92920.09</v>
      </c>
      <c r="BG300" s="280">
        <f t="shared" si="91"/>
        <v>92920.09</v>
      </c>
      <c r="BH300" s="280">
        <f t="shared" si="91"/>
        <v>92920.09</v>
      </c>
      <c r="BI300" s="280">
        <f t="shared" si="91"/>
        <v>92920.09</v>
      </c>
      <c r="BJ300" s="280">
        <f t="shared" si="91"/>
        <v>92920.09</v>
      </c>
      <c r="BK300" s="280">
        <f t="shared" si="91"/>
        <v>92920.09</v>
      </c>
      <c r="BL300" s="279">
        <f t="shared" si="90"/>
        <v>1115041.0799999998</v>
      </c>
    </row>
    <row r="301" spans="1:64" x14ac:dyDescent="0.25">
      <c r="A301" s="268" t="s">
        <v>329</v>
      </c>
      <c r="B301" s="175">
        <v>2.8899999999999999E-2</v>
      </c>
      <c r="C301" s="175">
        <v>2.8899999999999999E-2</v>
      </c>
      <c r="D301" s="272">
        <v>58192407.57</v>
      </c>
      <c r="E301" s="272">
        <v>58193730.869999997</v>
      </c>
      <c r="F301" s="272">
        <v>58194056.090000004</v>
      </c>
      <c r="G301" s="272">
        <v>58194056.090000004</v>
      </c>
      <c r="H301" s="272">
        <v>58194056.090000004</v>
      </c>
      <c r="I301" s="272">
        <v>58194056.090000004</v>
      </c>
      <c r="J301" s="272">
        <v>58194056.090000004</v>
      </c>
      <c r="K301" s="272">
        <v>58194056.090000004</v>
      </c>
      <c r="L301" s="272">
        <v>58194056.090000004</v>
      </c>
      <c r="M301" s="272">
        <v>58194056.090000004</v>
      </c>
      <c r="N301" s="272">
        <v>58194056.090000004</v>
      </c>
      <c r="O301" s="272">
        <v>58194056.090000004</v>
      </c>
      <c r="P301" s="272">
        <f t="shared" si="87"/>
        <v>698326699.34000027</v>
      </c>
      <c r="Q301" s="272">
        <v>58194056.090000004</v>
      </c>
      <c r="R301" s="272">
        <v>58194056.090000004</v>
      </c>
      <c r="S301" s="272">
        <v>58194056.090000004</v>
      </c>
      <c r="T301" s="272">
        <v>58194056.090000004</v>
      </c>
      <c r="U301" s="272">
        <v>58194056.090000004</v>
      </c>
      <c r="V301" s="272">
        <v>58194056.090000004</v>
      </c>
      <c r="W301" s="272">
        <v>58194056.090000004</v>
      </c>
      <c r="X301" s="272">
        <v>58194056.090000004</v>
      </c>
      <c r="Y301" s="272">
        <v>58194056.090000004</v>
      </c>
      <c r="Z301" s="272">
        <v>58194056.090000004</v>
      </c>
      <c r="AA301" s="272">
        <v>58194056.090000004</v>
      </c>
      <c r="AB301" s="272">
        <v>58194056.090000004</v>
      </c>
      <c r="AC301" s="272">
        <v>58194056.090000004</v>
      </c>
      <c r="AD301" s="272">
        <v>58194056.090000004</v>
      </c>
      <c r="AE301" s="272">
        <v>58194056.090000004</v>
      </c>
      <c r="AF301" s="272">
        <v>58194056.090000004</v>
      </c>
      <c r="AG301" s="170">
        <f t="shared" si="88"/>
        <v>698328673.08000028</v>
      </c>
      <c r="AI301" s="279">
        <f t="shared" si="93"/>
        <v>140146.71</v>
      </c>
      <c r="AJ301" s="279">
        <f t="shared" si="93"/>
        <v>140149.9</v>
      </c>
      <c r="AK301" s="279">
        <f t="shared" si="93"/>
        <v>140150.69</v>
      </c>
      <c r="AL301" s="279">
        <f t="shared" si="93"/>
        <v>140150.69</v>
      </c>
      <c r="AM301" s="279">
        <f t="shared" si="93"/>
        <v>140150.69</v>
      </c>
      <c r="AN301" s="279">
        <f t="shared" si="93"/>
        <v>140150.69</v>
      </c>
      <c r="AO301" s="279">
        <f t="shared" si="93"/>
        <v>140150.69</v>
      </c>
      <c r="AP301" s="279">
        <f t="shared" si="93"/>
        <v>140150.69</v>
      </c>
      <c r="AQ301" s="279">
        <f t="shared" si="93"/>
        <v>140150.69</v>
      </c>
      <c r="AR301" s="279">
        <f t="shared" si="92"/>
        <v>140150.69</v>
      </c>
      <c r="AS301" s="279">
        <f t="shared" si="92"/>
        <v>140150.69</v>
      </c>
      <c r="AT301" s="279">
        <f t="shared" si="92"/>
        <v>140150.69</v>
      </c>
      <c r="AU301" s="280">
        <f t="shared" si="89"/>
        <v>1681803.5099999995</v>
      </c>
      <c r="AV301" s="280">
        <f t="shared" si="86"/>
        <v>140150.69</v>
      </c>
      <c r="AW301" s="280">
        <f t="shared" si="86"/>
        <v>140150.69</v>
      </c>
      <c r="AX301" s="280">
        <f t="shared" si="86"/>
        <v>140150.69</v>
      </c>
      <c r="AY301" s="280">
        <f t="shared" si="86"/>
        <v>140150.69</v>
      </c>
      <c r="AZ301" s="280">
        <f t="shared" si="95"/>
        <v>140150.69</v>
      </c>
      <c r="BA301" s="280">
        <f t="shared" si="96"/>
        <v>140150.69</v>
      </c>
      <c r="BB301" s="280">
        <f t="shared" si="97"/>
        <v>140150.69</v>
      </c>
      <c r="BC301" s="280">
        <f t="shared" si="94"/>
        <v>140150.69</v>
      </c>
      <c r="BD301" s="280">
        <f t="shared" si="94"/>
        <v>140150.69</v>
      </c>
      <c r="BE301" s="280">
        <f t="shared" si="94"/>
        <v>140150.69</v>
      </c>
      <c r="BF301" s="280">
        <f t="shared" si="91"/>
        <v>140150.69</v>
      </c>
      <c r="BG301" s="280">
        <f t="shared" si="91"/>
        <v>140150.69</v>
      </c>
      <c r="BH301" s="280">
        <f t="shared" si="91"/>
        <v>140150.69</v>
      </c>
      <c r="BI301" s="280">
        <f t="shared" si="91"/>
        <v>140150.69</v>
      </c>
      <c r="BJ301" s="280">
        <f t="shared" si="91"/>
        <v>140150.69</v>
      </c>
      <c r="BK301" s="280">
        <f t="shared" si="91"/>
        <v>140150.69</v>
      </c>
      <c r="BL301" s="279">
        <f t="shared" si="90"/>
        <v>1681808.2799999996</v>
      </c>
    </row>
    <row r="302" spans="1:64" x14ac:dyDescent="0.25">
      <c r="A302" s="268" t="s">
        <v>330</v>
      </c>
      <c r="B302" s="175">
        <v>2.9399999999999999E-2</v>
      </c>
      <c r="C302" s="175">
        <v>2.9399999999999999E-2</v>
      </c>
      <c r="D302" s="272">
        <v>5058147.99</v>
      </c>
      <c r="E302" s="272">
        <v>5058147.99</v>
      </c>
      <c r="F302" s="272">
        <v>5058147.99</v>
      </c>
      <c r="G302" s="272">
        <v>5058147.99</v>
      </c>
      <c r="H302" s="272">
        <v>5058147.99</v>
      </c>
      <c r="I302" s="272">
        <v>5058147.99</v>
      </c>
      <c r="J302" s="272">
        <v>5058147.99</v>
      </c>
      <c r="K302" s="272">
        <v>5058147.99</v>
      </c>
      <c r="L302" s="272">
        <v>5058147.99</v>
      </c>
      <c r="M302" s="272">
        <v>5114749.63</v>
      </c>
      <c r="N302" s="272">
        <v>5171351.2700000005</v>
      </c>
      <c r="O302" s="272">
        <v>5171351.2700000005</v>
      </c>
      <c r="P302" s="272">
        <f t="shared" si="87"/>
        <v>60980784.080000021</v>
      </c>
      <c r="Q302" s="272">
        <v>5171351.2700000005</v>
      </c>
      <c r="R302" s="272">
        <v>5171351.2700000005</v>
      </c>
      <c r="S302" s="272">
        <v>5171351.2700000005</v>
      </c>
      <c r="T302" s="272">
        <v>5171351.2700000005</v>
      </c>
      <c r="U302" s="272">
        <v>5171351.2700000005</v>
      </c>
      <c r="V302" s="272">
        <v>5171351.2700000005</v>
      </c>
      <c r="W302" s="272">
        <v>5171351.2700000005</v>
      </c>
      <c r="X302" s="272">
        <v>5171351.2700000005</v>
      </c>
      <c r="Y302" s="272">
        <v>5171351.2700000005</v>
      </c>
      <c r="Z302" s="272">
        <v>5171351.2700000005</v>
      </c>
      <c r="AA302" s="272">
        <v>5171351.2700000005</v>
      </c>
      <c r="AB302" s="272">
        <v>5171351.2700000005</v>
      </c>
      <c r="AC302" s="272">
        <v>5171351.2700000005</v>
      </c>
      <c r="AD302" s="272">
        <v>5171351.2700000005</v>
      </c>
      <c r="AE302" s="272">
        <v>5171351.2700000005</v>
      </c>
      <c r="AF302" s="272">
        <v>5171351.2700000005</v>
      </c>
      <c r="AG302" s="170">
        <f t="shared" si="88"/>
        <v>62056215.240000017</v>
      </c>
      <c r="AI302" s="279">
        <f t="shared" si="93"/>
        <v>12392.46</v>
      </c>
      <c r="AJ302" s="279">
        <f t="shared" si="93"/>
        <v>12392.46</v>
      </c>
      <c r="AK302" s="279">
        <f t="shared" si="93"/>
        <v>12392.46</v>
      </c>
      <c r="AL302" s="279">
        <f t="shared" si="93"/>
        <v>12392.46</v>
      </c>
      <c r="AM302" s="279">
        <f t="shared" si="93"/>
        <v>12392.46</v>
      </c>
      <c r="AN302" s="279">
        <f t="shared" si="93"/>
        <v>12392.46</v>
      </c>
      <c r="AO302" s="279">
        <f t="shared" si="93"/>
        <v>12392.46</v>
      </c>
      <c r="AP302" s="279">
        <f t="shared" si="93"/>
        <v>12392.46</v>
      </c>
      <c r="AQ302" s="279">
        <f t="shared" si="93"/>
        <v>12392.46</v>
      </c>
      <c r="AR302" s="279">
        <f t="shared" si="92"/>
        <v>12531.14</v>
      </c>
      <c r="AS302" s="279">
        <f t="shared" si="92"/>
        <v>12669.81</v>
      </c>
      <c r="AT302" s="279">
        <f t="shared" si="92"/>
        <v>12669.81</v>
      </c>
      <c r="AU302" s="280">
        <f t="shared" si="89"/>
        <v>149402.9</v>
      </c>
      <c r="AV302" s="280">
        <f t="shared" si="86"/>
        <v>12669.81</v>
      </c>
      <c r="AW302" s="280">
        <f t="shared" si="86"/>
        <v>12669.81</v>
      </c>
      <c r="AX302" s="280">
        <f t="shared" si="86"/>
        <v>12669.81</v>
      </c>
      <c r="AY302" s="280">
        <f t="shared" ref="AY302:AY365" si="98">ROUND(T302*$B302/12,2)</f>
        <v>12669.81</v>
      </c>
      <c r="AZ302" s="280">
        <f t="shared" si="95"/>
        <v>12669.81</v>
      </c>
      <c r="BA302" s="280">
        <f t="shared" si="96"/>
        <v>12669.81</v>
      </c>
      <c r="BB302" s="280">
        <f t="shared" si="97"/>
        <v>12669.81</v>
      </c>
      <c r="BC302" s="280">
        <f t="shared" si="94"/>
        <v>12669.81</v>
      </c>
      <c r="BD302" s="280">
        <f t="shared" si="94"/>
        <v>12669.81</v>
      </c>
      <c r="BE302" s="280">
        <f t="shared" si="94"/>
        <v>12669.81</v>
      </c>
      <c r="BF302" s="280">
        <f t="shared" si="91"/>
        <v>12669.81</v>
      </c>
      <c r="BG302" s="280">
        <f t="shared" si="91"/>
        <v>12669.81</v>
      </c>
      <c r="BH302" s="280">
        <f t="shared" si="91"/>
        <v>12669.81</v>
      </c>
      <c r="BI302" s="280">
        <f t="shared" si="91"/>
        <v>12669.81</v>
      </c>
      <c r="BJ302" s="280">
        <f t="shared" si="91"/>
        <v>12669.81</v>
      </c>
      <c r="BK302" s="280">
        <f t="shared" si="91"/>
        <v>12669.81</v>
      </c>
      <c r="BL302" s="279">
        <f t="shared" si="90"/>
        <v>152037.72</v>
      </c>
    </row>
    <row r="303" spans="1:64" x14ac:dyDescent="0.25">
      <c r="A303" s="268" t="s">
        <v>331</v>
      </c>
      <c r="B303" s="175">
        <v>5.5500000000000001E-2</v>
      </c>
      <c r="C303" s="175">
        <v>5.5500000000000001E-2</v>
      </c>
      <c r="D303" s="272">
        <v>5729889.9900000002</v>
      </c>
      <c r="E303" s="272">
        <v>5729889.9900000002</v>
      </c>
      <c r="F303" s="272">
        <v>5729889.9900000002</v>
      </c>
      <c r="G303" s="272">
        <v>5729889.9900000002</v>
      </c>
      <c r="H303" s="272">
        <v>5729889.9900000002</v>
      </c>
      <c r="I303" s="272">
        <v>5729889.9900000002</v>
      </c>
      <c r="J303" s="272">
        <v>5729889.9900000002</v>
      </c>
      <c r="K303" s="272">
        <v>5729889.9900000002</v>
      </c>
      <c r="L303" s="272">
        <v>5755524.4249999998</v>
      </c>
      <c r="M303" s="272">
        <v>5835848.085</v>
      </c>
      <c r="N303" s="272">
        <v>5890537.3100000005</v>
      </c>
      <c r="O303" s="272">
        <v>5890537.3100000005</v>
      </c>
      <c r="P303" s="272">
        <f t="shared" si="87"/>
        <v>69211567.050000012</v>
      </c>
      <c r="Q303" s="272">
        <v>5890537.3100000005</v>
      </c>
      <c r="R303" s="272">
        <v>5890537.3100000005</v>
      </c>
      <c r="S303" s="272">
        <v>5890537.3100000005</v>
      </c>
      <c r="T303" s="272">
        <v>5890537.3100000005</v>
      </c>
      <c r="U303" s="272">
        <v>5890537.3100000005</v>
      </c>
      <c r="V303" s="272">
        <v>5890537.3100000005</v>
      </c>
      <c r="W303" s="272">
        <v>5890537.3100000005</v>
      </c>
      <c r="X303" s="272">
        <v>5890537.3100000005</v>
      </c>
      <c r="Y303" s="272">
        <v>5890537.3100000005</v>
      </c>
      <c r="Z303" s="272">
        <v>5890537.3100000005</v>
      </c>
      <c r="AA303" s="272">
        <v>5890537.3100000005</v>
      </c>
      <c r="AB303" s="272">
        <v>5890537.3100000005</v>
      </c>
      <c r="AC303" s="272">
        <v>5890537.3100000005</v>
      </c>
      <c r="AD303" s="272">
        <v>5890537.3100000005</v>
      </c>
      <c r="AE303" s="272">
        <v>5890537.3100000005</v>
      </c>
      <c r="AF303" s="272">
        <v>6304677.4250000007</v>
      </c>
      <c r="AG303" s="170">
        <f t="shared" si="88"/>
        <v>71100587.835000023</v>
      </c>
      <c r="AI303" s="279">
        <f t="shared" si="93"/>
        <v>26500.74</v>
      </c>
      <c r="AJ303" s="279">
        <f t="shared" si="93"/>
        <v>26500.74</v>
      </c>
      <c r="AK303" s="279">
        <f t="shared" si="93"/>
        <v>26500.74</v>
      </c>
      <c r="AL303" s="279">
        <f t="shared" si="93"/>
        <v>26500.74</v>
      </c>
      <c r="AM303" s="279">
        <f t="shared" si="93"/>
        <v>26500.74</v>
      </c>
      <c r="AN303" s="279">
        <f t="shared" si="93"/>
        <v>26500.74</v>
      </c>
      <c r="AO303" s="279">
        <f t="shared" si="93"/>
        <v>26500.74</v>
      </c>
      <c r="AP303" s="279">
        <f t="shared" si="93"/>
        <v>26500.74</v>
      </c>
      <c r="AQ303" s="279">
        <f t="shared" si="93"/>
        <v>26619.3</v>
      </c>
      <c r="AR303" s="279">
        <f t="shared" si="92"/>
        <v>26990.799999999999</v>
      </c>
      <c r="AS303" s="279">
        <f t="shared" si="92"/>
        <v>27243.74</v>
      </c>
      <c r="AT303" s="279">
        <f t="shared" si="92"/>
        <v>27243.74</v>
      </c>
      <c r="AU303" s="280">
        <f t="shared" si="89"/>
        <v>320103.49999999994</v>
      </c>
      <c r="AV303" s="280">
        <f t="shared" ref="AV303:AY366" si="99">ROUND(Q303*$B303/12,2)</f>
        <v>27243.74</v>
      </c>
      <c r="AW303" s="280">
        <f t="shared" si="99"/>
        <v>27243.74</v>
      </c>
      <c r="AX303" s="280">
        <f t="shared" si="99"/>
        <v>27243.74</v>
      </c>
      <c r="AY303" s="280">
        <f t="shared" si="98"/>
        <v>27243.74</v>
      </c>
      <c r="AZ303" s="280">
        <f t="shared" si="95"/>
        <v>27243.74</v>
      </c>
      <c r="BA303" s="280">
        <f t="shared" si="96"/>
        <v>27243.74</v>
      </c>
      <c r="BB303" s="280">
        <f t="shared" si="97"/>
        <v>27243.74</v>
      </c>
      <c r="BC303" s="280">
        <f t="shared" si="94"/>
        <v>27243.74</v>
      </c>
      <c r="BD303" s="280">
        <f t="shared" si="94"/>
        <v>27243.74</v>
      </c>
      <c r="BE303" s="280">
        <f t="shared" si="94"/>
        <v>27243.74</v>
      </c>
      <c r="BF303" s="280">
        <f t="shared" si="91"/>
        <v>27243.74</v>
      </c>
      <c r="BG303" s="280">
        <f t="shared" si="91"/>
        <v>27243.74</v>
      </c>
      <c r="BH303" s="280">
        <f t="shared" si="91"/>
        <v>27243.74</v>
      </c>
      <c r="BI303" s="280">
        <f t="shared" si="91"/>
        <v>27243.74</v>
      </c>
      <c r="BJ303" s="280">
        <f t="shared" si="91"/>
        <v>27243.74</v>
      </c>
      <c r="BK303" s="280">
        <f t="shared" si="91"/>
        <v>29159.13</v>
      </c>
      <c r="BL303" s="279">
        <f t="shared" si="90"/>
        <v>328840.26999999996</v>
      </c>
    </row>
    <row r="304" spans="1:64" x14ac:dyDescent="0.25">
      <c r="A304" s="268" t="s">
        <v>332</v>
      </c>
      <c r="B304" s="175">
        <v>3.9799999999999995E-2</v>
      </c>
      <c r="C304" s="175">
        <v>3.9799999999999995E-2</v>
      </c>
      <c r="D304" s="272">
        <v>2878544.14</v>
      </c>
      <c r="E304" s="272">
        <v>2878544.14</v>
      </c>
      <c r="F304" s="272">
        <v>2878544.14</v>
      </c>
      <c r="G304" s="272">
        <v>2878544.14</v>
      </c>
      <c r="H304" s="272">
        <v>2878544.14</v>
      </c>
      <c r="I304" s="272">
        <v>2878544.14</v>
      </c>
      <c r="J304" s="272">
        <v>2878544.14</v>
      </c>
      <c r="K304" s="272">
        <v>2878544.14</v>
      </c>
      <c r="L304" s="272">
        <v>2927452.68</v>
      </c>
      <c r="M304" s="272">
        <v>3075100.6100000003</v>
      </c>
      <c r="N304" s="272">
        <v>3173840</v>
      </c>
      <c r="O304" s="272">
        <v>3173840</v>
      </c>
      <c r="P304" s="272">
        <f t="shared" si="87"/>
        <v>35378586.409999996</v>
      </c>
      <c r="Q304" s="272">
        <v>3173840</v>
      </c>
      <c r="R304" s="272">
        <v>3173840</v>
      </c>
      <c r="S304" s="272">
        <v>3173840</v>
      </c>
      <c r="T304" s="272">
        <v>3173840</v>
      </c>
      <c r="U304" s="272">
        <v>3173840</v>
      </c>
      <c r="V304" s="272">
        <v>3173840</v>
      </c>
      <c r="W304" s="272">
        <v>3173840</v>
      </c>
      <c r="X304" s="272">
        <v>3173840</v>
      </c>
      <c r="Y304" s="272">
        <v>3173840</v>
      </c>
      <c r="Z304" s="272">
        <v>3173840</v>
      </c>
      <c r="AA304" s="272">
        <v>3173840</v>
      </c>
      <c r="AB304" s="272">
        <v>3173840</v>
      </c>
      <c r="AC304" s="272">
        <v>3173840</v>
      </c>
      <c r="AD304" s="272">
        <v>3173840</v>
      </c>
      <c r="AE304" s="272">
        <v>3173840</v>
      </c>
      <c r="AF304" s="272">
        <v>3173840</v>
      </c>
      <c r="AG304" s="170">
        <f t="shared" si="88"/>
        <v>38086080</v>
      </c>
      <c r="AI304" s="279">
        <f t="shared" si="93"/>
        <v>9547.17</v>
      </c>
      <c r="AJ304" s="279">
        <f t="shared" si="93"/>
        <v>9547.17</v>
      </c>
      <c r="AK304" s="279">
        <f t="shared" si="93"/>
        <v>9547.17</v>
      </c>
      <c r="AL304" s="279">
        <f t="shared" si="93"/>
        <v>9547.17</v>
      </c>
      <c r="AM304" s="279">
        <f t="shared" si="93"/>
        <v>9547.17</v>
      </c>
      <c r="AN304" s="279">
        <f t="shared" si="93"/>
        <v>9547.17</v>
      </c>
      <c r="AO304" s="279">
        <f t="shared" si="93"/>
        <v>9547.17</v>
      </c>
      <c r="AP304" s="279">
        <f t="shared" si="93"/>
        <v>9547.17</v>
      </c>
      <c r="AQ304" s="279">
        <f t="shared" si="93"/>
        <v>9709.3799999999992</v>
      </c>
      <c r="AR304" s="279">
        <f t="shared" si="92"/>
        <v>10199.08</v>
      </c>
      <c r="AS304" s="279">
        <f t="shared" si="92"/>
        <v>10526.57</v>
      </c>
      <c r="AT304" s="279">
        <f t="shared" si="92"/>
        <v>10526.57</v>
      </c>
      <c r="AU304" s="280">
        <f t="shared" si="89"/>
        <v>117338.96000000002</v>
      </c>
      <c r="AV304" s="280">
        <f t="shared" si="99"/>
        <v>10526.57</v>
      </c>
      <c r="AW304" s="280">
        <f t="shared" si="99"/>
        <v>10526.57</v>
      </c>
      <c r="AX304" s="280">
        <f t="shared" si="99"/>
        <v>10526.57</v>
      </c>
      <c r="AY304" s="280">
        <f t="shared" si="98"/>
        <v>10526.57</v>
      </c>
      <c r="AZ304" s="280">
        <f t="shared" si="95"/>
        <v>10526.57</v>
      </c>
      <c r="BA304" s="280">
        <f t="shared" si="96"/>
        <v>10526.57</v>
      </c>
      <c r="BB304" s="280">
        <f t="shared" si="97"/>
        <v>10526.57</v>
      </c>
      <c r="BC304" s="280">
        <f t="shared" si="94"/>
        <v>10526.57</v>
      </c>
      <c r="BD304" s="280">
        <f t="shared" si="94"/>
        <v>10526.57</v>
      </c>
      <c r="BE304" s="280">
        <f t="shared" si="94"/>
        <v>10526.57</v>
      </c>
      <c r="BF304" s="280">
        <f t="shared" si="91"/>
        <v>10526.57</v>
      </c>
      <c r="BG304" s="280">
        <f t="shared" si="91"/>
        <v>10526.57</v>
      </c>
      <c r="BH304" s="280">
        <f t="shared" si="91"/>
        <v>10526.57</v>
      </c>
      <c r="BI304" s="280">
        <f t="shared" si="91"/>
        <v>10526.57</v>
      </c>
      <c r="BJ304" s="280">
        <f t="shared" si="91"/>
        <v>10526.57</v>
      </c>
      <c r="BK304" s="280">
        <f t="shared" si="91"/>
        <v>10526.57</v>
      </c>
      <c r="BL304" s="279">
        <f t="shared" si="90"/>
        <v>126318.84000000003</v>
      </c>
    </row>
    <row r="305" spans="1:64" x14ac:dyDescent="0.25">
      <c r="A305" s="268" t="s">
        <v>333</v>
      </c>
      <c r="B305" s="175">
        <v>4.02E-2</v>
      </c>
      <c r="C305" s="175">
        <v>4.02E-2</v>
      </c>
      <c r="D305" s="272">
        <v>3735415.51</v>
      </c>
      <c r="E305" s="272">
        <v>3735415.51</v>
      </c>
      <c r="F305" s="272">
        <v>3735415.51</v>
      </c>
      <c r="G305" s="272">
        <v>3735415.51</v>
      </c>
      <c r="H305" s="272">
        <v>3735415.51</v>
      </c>
      <c r="I305" s="272">
        <v>3735415.51</v>
      </c>
      <c r="J305" s="272">
        <v>3735415.51</v>
      </c>
      <c r="K305" s="272">
        <v>3735415.51</v>
      </c>
      <c r="L305" s="272">
        <v>3735415.51</v>
      </c>
      <c r="M305" s="272">
        <v>3735415.51</v>
      </c>
      <c r="N305" s="272">
        <v>3735415.51</v>
      </c>
      <c r="O305" s="272">
        <v>3735415.51</v>
      </c>
      <c r="P305" s="272">
        <f t="shared" si="87"/>
        <v>44824986.119999982</v>
      </c>
      <c r="Q305" s="272">
        <v>3735415.51</v>
      </c>
      <c r="R305" s="272">
        <v>3735415.51</v>
      </c>
      <c r="S305" s="272">
        <v>3735415.51</v>
      </c>
      <c r="T305" s="272">
        <v>3735415.51</v>
      </c>
      <c r="U305" s="272">
        <v>3735415.51</v>
      </c>
      <c r="V305" s="272">
        <v>3735415.51</v>
      </c>
      <c r="W305" s="272">
        <v>3735415.51</v>
      </c>
      <c r="X305" s="272">
        <v>3735415.51</v>
      </c>
      <c r="Y305" s="272">
        <v>3735415.51</v>
      </c>
      <c r="Z305" s="272">
        <v>3735415.51</v>
      </c>
      <c r="AA305" s="272">
        <v>3735415.51</v>
      </c>
      <c r="AB305" s="272">
        <v>3735415.51</v>
      </c>
      <c r="AC305" s="272">
        <v>3735415.51</v>
      </c>
      <c r="AD305" s="272">
        <v>3735415.51</v>
      </c>
      <c r="AE305" s="272">
        <v>3735415.51</v>
      </c>
      <c r="AF305" s="272">
        <v>3735415.51</v>
      </c>
      <c r="AG305" s="170">
        <f t="shared" si="88"/>
        <v>44824986.119999982</v>
      </c>
      <c r="AI305" s="279">
        <f t="shared" si="93"/>
        <v>12513.64</v>
      </c>
      <c r="AJ305" s="279">
        <f t="shared" si="93"/>
        <v>12513.64</v>
      </c>
      <c r="AK305" s="279">
        <f t="shared" si="93"/>
        <v>12513.64</v>
      </c>
      <c r="AL305" s="279">
        <f t="shared" si="93"/>
        <v>12513.64</v>
      </c>
      <c r="AM305" s="279">
        <f t="shared" si="93"/>
        <v>12513.64</v>
      </c>
      <c r="AN305" s="279">
        <f t="shared" si="93"/>
        <v>12513.64</v>
      </c>
      <c r="AO305" s="279">
        <f t="shared" si="93"/>
        <v>12513.64</v>
      </c>
      <c r="AP305" s="279">
        <f t="shared" si="93"/>
        <v>12513.64</v>
      </c>
      <c r="AQ305" s="279">
        <f t="shared" si="93"/>
        <v>12513.64</v>
      </c>
      <c r="AR305" s="279">
        <f t="shared" si="92"/>
        <v>12513.64</v>
      </c>
      <c r="AS305" s="279">
        <f t="shared" si="92"/>
        <v>12513.64</v>
      </c>
      <c r="AT305" s="279">
        <f t="shared" si="92"/>
        <v>12513.64</v>
      </c>
      <c r="AU305" s="280">
        <f t="shared" si="89"/>
        <v>150163.68</v>
      </c>
      <c r="AV305" s="280">
        <f t="shared" si="99"/>
        <v>12513.64</v>
      </c>
      <c r="AW305" s="280">
        <f t="shared" si="99"/>
        <v>12513.64</v>
      </c>
      <c r="AX305" s="280">
        <f t="shared" si="99"/>
        <v>12513.64</v>
      </c>
      <c r="AY305" s="280">
        <f t="shared" si="98"/>
        <v>12513.64</v>
      </c>
      <c r="AZ305" s="280">
        <f t="shared" si="95"/>
        <v>12513.64</v>
      </c>
      <c r="BA305" s="280">
        <f t="shared" si="96"/>
        <v>12513.64</v>
      </c>
      <c r="BB305" s="280">
        <f t="shared" si="97"/>
        <v>12513.64</v>
      </c>
      <c r="BC305" s="280">
        <f t="shared" si="94"/>
        <v>12513.64</v>
      </c>
      <c r="BD305" s="280">
        <f t="shared" si="94"/>
        <v>12513.64</v>
      </c>
      <c r="BE305" s="280">
        <f t="shared" si="94"/>
        <v>12513.64</v>
      </c>
      <c r="BF305" s="280">
        <f t="shared" si="91"/>
        <v>12513.64</v>
      </c>
      <c r="BG305" s="280">
        <f t="shared" si="91"/>
        <v>12513.64</v>
      </c>
      <c r="BH305" s="280">
        <f t="shared" si="91"/>
        <v>12513.64</v>
      </c>
      <c r="BI305" s="280">
        <f t="shared" si="91"/>
        <v>12513.64</v>
      </c>
      <c r="BJ305" s="280">
        <f t="shared" si="91"/>
        <v>12513.64</v>
      </c>
      <c r="BK305" s="280">
        <f t="shared" si="91"/>
        <v>12513.64</v>
      </c>
      <c r="BL305" s="279">
        <f t="shared" si="90"/>
        <v>150163.68</v>
      </c>
    </row>
    <row r="306" spans="1:64" x14ac:dyDescent="0.25">
      <c r="A306" s="268" t="s">
        <v>334</v>
      </c>
      <c r="B306" s="175">
        <v>4.0799999999999996E-2</v>
      </c>
      <c r="C306" s="175">
        <v>4.0799999999999996E-2</v>
      </c>
      <c r="D306" s="272">
        <v>3741003.46</v>
      </c>
      <c r="E306" s="272">
        <v>3741003.46</v>
      </c>
      <c r="F306" s="272">
        <v>3741003.46</v>
      </c>
      <c r="G306" s="272">
        <v>3741003.46</v>
      </c>
      <c r="H306" s="272">
        <v>3741003.46</v>
      </c>
      <c r="I306" s="272">
        <v>3741003.46</v>
      </c>
      <c r="J306" s="272">
        <v>3741003.46</v>
      </c>
      <c r="K306" s="272">
        <v>3741003.46</v>
      </c>
      <c r="L306" s="272">
        <v>3741003.46</v>
      </c>
      <c r="M306" s="272">
        <v>3741003.46</v>
      </c>
      <c r="N306" s="272">
        <v>3741003.46</v>
      </c>
      <c r="O306" s="272">
        <v>3741003.46</v>
      </c>
      <c r="P306" s="272">
        <f t="shared" si="87"/>
        <v>44892041.520000003</v>
      </c>
      <c r="Q306" s="272">
        <v>3741003.46</v>
      </c>
      <c r="R306" s="272">
        <v>3741003.46</v>
      </c>
      <c r="S306" s="272">
        <v>3741003.46</v>
      </c>
      <c r="T306" s="272">
        <v>3741003.46</v>
      </c>
      <c r="U306" s="272">
        <v>3741003.46</v>
      </c>
      <c r="V306" s="272">
        <v>3741003.46</v>
      </c>
      <c r="W306" s="272">
        <v>3741003.46</v>
      </c>
      <c r="X306" s="272">
        <v>3741003.46</v>
      </c>
      <c r="Y306" s="272">
        <v>3741003.46</v>
      </c>
      <c r="Z306" s="272">
        <v>3741003.46</v>
      </c>
      <c r="AA306" s="272">
        <v>3741003.46</v>
      </c>
      <c r="AB306" s="272">
        <v>3741003.46</v>
      </c>
      <c r="AC306" s="272">
        <v>3741003.46</v>
      </c>
      <c r="AD306" s="272">
        <v>3741003.46</v>
      </c>
      <c r="AE306" s="272">
        <v>3741003.46</v>
      </c>
      <c r="AF306" s="272">
        <v>3741003.46</v>
      </c>
      <c r="AG306" s="170">
        <f t="shared" si="88"/>
        <v>44892041.520000003</v>
      </c>
      <c r="AI306" s="279">
        <f t="shared" si="93"/>
        <v>12719.41</v>
      </c>
      <c r="AJ306" s="279">
        <f t="shared" si="93"/>
        <v>12719.41</v>
      </c>
      <c r="AK306" s="279">
        <f t="shared" si="93"/>
        <v>12719.41</v>
      </c>
      <c r="AL306" s="279">
        <f t="shared" si="93"/>
        <v>12719.41</v>
      </c>
      <c r="AM306" s="279">
        <f t="shared" si="93"/>
        <v>12719.41</v>
      </c>
      <c r="AN306" s="279">
        <f t="shared" si="93"/>
        <v>12719.41</v>
      </c>
      <c r="AO306" s="279">
        <f t="shared" si="93"/>
        <v>12719.41</v>
      </c>
      <c r="AP306" s="279">
        <f t="shared" si="93"/>
        <v>12719.41</v>
      </c>
      <c r="AQ306" s="279">
        <f t="shared" si="93"/>
        <v>12719.41</v>
      </c>
      <c r="AR306" s="279">
        <f t="shared" si="92"/>
        <v>12719.41</v>
      </c>
      <c r="AS306" s="279">
        <f t="shared" si="92"/>
        <v>12719.41</v>
      </c>
      <c r="AT306" s="279">
        <f t="shared" si="92"/>
        <v>12719.41</v>
      </c>
      <c r="AU306" s="280">
        <f t="shared" si="89"/>
        <v>152632.92000000001</v>
      </c>
      <c r="AV306" s="280">
        <f t="shared" si="99"/>
        <v>12719.41</v>
      </c>
      <c r="AW306" s="280">
        <f t="shared" si="99"/>
        <v>12719.41</v>
      </c>
      <c r="AX306" s="280">
        <f t="shared" si="99"/>
        <v>12719.41</v>
      </c>
      <c r="AY306" s="280">
        <f t="shared" si="98"/>
        <v>12719.41</v>
      </c>
      <c r="AZ306" s="280">
        <f t="shared" si="95"/>
        <v>12719.41</v>
      </c>
      <c r="BA306" s="280">
        <f t="shared" si="96"/>
        <v>12719.41</v>
      </c>
      <c r="BB306" s="280">
        <f t="shared" si="97"/>
        <v>12719.41</v>
      </c>
      <c r="BC306" s="280">
        <f t="shared" si="94"/>
        <v>12719.41</v>
      </c>
      <c r="BD306" s="280">
        <f t="shared" si="94"/>
        <v>12719.41</v>
      </c>
      <c r="BE306" s="280">
        <f t="shared" si="94"/>
        <v>12719.41</v>
      </c>
      <c r="BF306" s="280">
        <f t="shared" si="91"/>
        <v>12719.41</v>
      </c>
      <c r="BG306" s="280">
        <f t="shared" si="91"/>
        <v>12719.41</v>
      </c>
      <c r="BH306" s="280">
        <f t="shared" si="91"/>
        <v>12719.41</v>
      </c>
      <c r="BI306" s="280">
        <f t="shared" si="91"/>
        <v>12719.41</v>
      </c>
      <c r="BJ306" s="280">
        <f t="shared" si="91"/>
        <v>12719.41</v>
      </c>
      <c r="BK306" s="280">
        <f t="shared" si="91"/>
        <v>12719.41</v>
      </c>
      <c r="BL306" s="279">
        <f t="shared" si="90"/>
        <v>152632.92000000001</v>
      </c>
    </row>
    <row r="307" spans="1:64" x14ac:dyDescent="0.25">
      <c r="A307" s="268" t="s">
        <v>335</v>
      </c>
      <c r="B307" s="175">
        <v>4.0399999999999998E-2</v>
      </c>
      <c r="C307" s="175">
        <v>4.0399999999999998E-2</v>
      </c>
      <c r="D307" s="272">
        <v>5069346.8499999996</v>
      </c>
      <c r="E307" s="272">
        <v>5069346.8499999996</v>
      </c>
      <c r="F307" s="272">
        <v>5069346.8499999996</v>
      </c>
      <c r="G307" s="272">
        <v>5069346.8499999996</v>
      </c>
      <c r="H307" s="272">
        <v>5069346.8499999996</v>
      </c>
      <c r="I307" s="272">
        <v>5069346.8499999996</v>
      </c>
      <c r="J307" s="272">
        <v>5069346.8499999996</v>
      </c>
      <c r="K307" s="272">
        <v>5069346.8499999996</v>
      </c>
      <c r="L307" s="272">
        <v>5069346.8499999996</v>
      </c>
      <c r="M307" s="272">
        <v>5069346.8499999996</v>
      </c>
      <c r="N307" s="272">
        <v>5069346.8499999996</v>
      </c>
      <c r="O307" s="272">
        <v>5069346.8499999996</v>
      </c>
      <c r="P307" s="272">
        <f t="shared" si="87"/>
        <v>60832162.20000001</v>
      </c>
      <c r="Q307" s="272">
        <v>5069346.8499999996</v>
      </c>
      <c r="R307" s="272">
        <v>5069346.8499999996</v>
      </c>
      <c r="S307" s="272">
        <v>5069346.8499999996</v>
      </c>
      <c r="T307" s="272">
        <v>5069346.8499999996</v>
      </c>
      <c r="U307" s="272">
        <v>5069346.8499999996</v>
      </c>
      <c r="V307" s="272">
        <v>5069346.8499999996</v>
      </c>
      <c r="W307" s="272">
        <v>5069346.8499999996</v>
      </c>
      <c r="X307" s="272">
        <v>5069346.8499999996</v>
      </c>
      <c r="Y307" s="272">
        <v>5069346.8499999996</v>
      </c>
      <c r="Z307" s="272">
        <v>5069346.8499999996</v>
      </c>
      <c r="AA307" s="272">
        <v>5069346.8499999996</v>
      </c>
      <c r="AB307" s="272">
        <v>5069346.8499999996</v>
      </c>
      <c r="AC307" s="272">
        <v>5069346.8499999996</v>
      </c>
      <c r="AD307" s="272">
        <v>5069346.8499999996</v>
      </c>
      <c r="AE307" s="272">
        <v>5069346.8499999996</v>
      </c>
      <c r="AF307" s="272">
        <v>5069346.8499999996</v>
      </c>
      <c r="AG307" s="170">
        <f t="shared" si="88"/>
        <v>60832162.20000001</v>
      </c>
      <c r="AI307" s="279">
        <f t="shared" si="93"/>
        <v>17066.8</v>
      </c>
      <c r="AJ307" s="279">
        <f t="shared" si="93"/>
        <v>17066.8</v>
      </c>
      <c r="AK307" s="279">
        <f t="shared" si="93"/>
        <v>17066.8</v>
      </c>
      <c r="AL307" s="279">
        <f t="shared" si="93"/>
        <v>17066.8</v>
      </c>
      <c r="AM307" s="279">
        <f t="shared" si="93"/>
        <v>17066.8</v>
      </c>
      <c r="AN307" s="279">
        <f t="shared" si="93"/>
        <v>17066.8</v>
      </c>
      <c r="AO307" s="279">
        <f t="shared" si="93"/>
        <v>17066.8</v>
      </c>
      <c r="AP307" s="279">
        <f t="shared" si="93"/>
        <v>17066.8</v>
      </c>
      <c r="AQ307" s="279">
        <f t="shared" si="93"/>
        <v>17066.8</v>
      </c>
      <c r="AR307" s="279">
        <f t="shared" si="92"/>
        <v>17066.8</v>
      </c>
      <c r="AS307" s="279">
        <f t="shared" si="92"/>
        <v>17066.8</v>
      </c>
      <c r="AT307" s="279">
        <f t="shared" si="92"/>
        <v>17066.8</v>
      </c>
      <c r="AU307" s="280">
        <f t="shared" si="89"/>
        <v>204801.59999999995</v>
      </c>
      <c r="AV307" s="280">
        <f t="shared" si="99"/>
        <v>17066.8</v>
      </c>
      <c r="AW307" s="280">
        <f t="shared" si="99"/>
        <v>17066.8</v>
      </c>
      <c r="AX307" s="280">
        <f t="shared" si="99"/>
        <v>17066.8</v>
      </c>
      <c r="AY307" s="280">
        <f t="shared" si="98"/>
        <v>17066.8</v>
      </c>
      <c r="AZ307" s="280">
        <f t="shared" si="95"/>
        <v>17066.8</v>
      </c>
      <c r="BA307" s="280">
        <f t="shared" si="96"/>
        <v>17066.8</v>
      </c>
      <c r="BB307" s="280">
        <f t="shared" si="97"/>
        <v>17066.8</v>
      </c>
      <c r="BC307" s="280">
        <f t="shared" si="94"/>
        <v>17066.8</v>
      </c>
      <c r="BD307" s="280">
        <f t="shared" si="94"/>
        <v>17066.8</v>
      </c>
      <c r="BE307" s="280">
        <f t="shared" si="94"/>
        <v>17066.8</v>
      </c>
      <c r="BF307" s="280">
        <f t="shared" si="91"/>
        <v>17066.8</v>
      </c>
      <c r="BG307" s="280">
        <f t="shared" si="91"/>
        <v>17066.8</v>
      </c>
      <c r="BH307" s="280">
        <f t="shared" si="91"/>
        <v>17066.8</v>
      </c>
      <c r="BI307" s="280">
        <f t="shared" si="91"/>
        <v>17066.8</v>
      </c>
      <c r="BJ307" s="280">
        <f t="shared" si="91"/>
        <v>17066.8</v>
      </c>
      <c r="BK307" s="280">
        <f t="shared" si="91"/>
        <v>17066.8</v>
      </c>
      <c r="BL307" s="279">
        <f t="shared" si="90"/>
        <v>204801.59999999995</v>
      </c>
    </row>
    <row r="308" spans="1:64" x14ac:dyDescent="0.25">
      <c r="A308" s="268" t="s">
        <v>336</v>
      </c>
      <c r="B308" s="175">
        <v>2.7699999999999999E-2</v>
      </c>
      <c r="C308" s="175">
        <v>2.7699999999999999E-2</v>
      </c>
      <c r="D308" s="272">
        <v>5572385.96</v>
      </c>
      <c r="E308" s="272">
        <v>5572385.96</v>
      </c>
      <c r="F308" s="272">
        <v>5572385.96</v>
      </c>
      <c r="G308" s="272">
        <v>5572385.96</v>
      </c>
      <c r="H308" s="272">
        <v>5572385.96</v>
      </c>
      <c r="I308" s="272">
        <v>5572385.96</v>
      </c>
      <c r="J308" s="272">
        <v>5572385.96</v>
      </c>
      <c r="K308" s="272">
        <v>5572385.96</v>
      </c>
      <c r="L308" s="272">
        <v>5572385.96</v>
      </c>
      <c r="M308" s="272">
        <v>5572385.96</v>
      </c>
      <c r="N308" s="272">
        <v>5572385.96</v>
      </c>
      <c r="O308" s="272">
        <v>5572385.96</v>
      </c>
      <c r="P308" s="272">
        <f t="shared" si="87"/>
        <v>66868631.520000003</v>
      </c>
      <c r="Q308" s="272">
        <v>5572385.96</v>
      </c>
      <c r="R308" s="272">
        <v>5572385.96</v>
      </c>
      <c r="S308" s="272">
        <v>5572385.96</v>
      </c>
      <c r="T308" s="272">
        <v>5572385.96</v>
      </c>
      <c r="U308" s="272">
        <v>5572385.96</v>
      </c>
      <c r="V308" s="272">
        <v>5572385.96</v>
      </c>
      <c r="W308" s="272">
        <v>5572385.96</v>
      </c>
      <c r="X308" s="272">
        <v>5572385.96</v>
      </c>
      <c r="Y308" s="272">
        <v>5572385.96</v>
      </c>
      <c r="Z308" s="272">
        <v>5572385.96</v>
      </c>
      <c r="AA308" s="272">
        <v>5572385.96</v>
      </c>
      <c r="AB308" s="272">
        <v>5572385.96</v>
      </c>
      <c r="AC308" s="272">
        <v>5572385.96</v>
      </c>
      <c r="AD308" s="272">
        <v>5572385.96</v>
      </c>
      <c r="AE308" s="272">
        <v>5572385.96</v>
      </c>
      <c r="AF308" s="272">
        <v>5572385.96</v>
      </c>
      <c r="AG308" s="170">
        <f t="shared" si="88"/>
        <v>66868631.520000003</v>
      </c>
      <c r="AI308" s="279">
        <f t="shared" si="93"/>
        <v>12862.92</v>
      </c>
      <c r="AJ308" s="279">
        <f t="shared" si="93"/>
        <v>12862.92</v>
      </c>
      <c r="AK308" s="279">
        <f t="shared" si="93"/>
        <v>12862.92</v>
      </c>
      <c r="AL308" s="279">
        <f t="shared" si="93"/>
        <v>12862.92</v>
      </c>
      <c r="AM308" s="279">
        <f t="shared" si="93"/>
        <v>12862.92</v>
      </c>
      <c r="AN308" s="279">
        <f t="shared" si="93"/>
        <v>12862.92</v>
      </c>
      <c r="AO308" s="279">
        <f t="shared" si="93"/>
        <v>12862.92</v>
      </c>
      <c r="AP308" s="279">
        <f t="shared" si="93"/>
        <v>12862.92</v>
      </c>
      <c r="AQ308" s="279">
        <f t="shared" si="93"/>
        <v>12862.92</v>
      </c>
      <c r="AR308" s="279">
        <f t="shared" si="92"/>
        <v>12862.92</v>
      </c>
      <c r="AS308" s="279">
        <f t="shared" si="92"/>
        <v>12862.92</v>
      </c>
      <c r="AT308" s="279">
        <f t="shared" si="92"/>
        <v>12862.92</v>
      </c>
      <c r="AU308" s="280">
        <f t="shared" si="89"/>
        <v>154355.04</v>
      </c>
      <c r="AV308" s="280">
        <f t="shared" si="99"/>
        <v>12862.92</v>
      </c>
      <c r="AW308" s="280">
        <f t="shared" si="99"/>
        <v>12862.92</v>
      </c>
      <c r="AX308" s="280">
        <f t="shared" si="99"/>
        <v>12862.92</v>
      </c>
      <c r="AY308" s="280">
        <f t="shared" si="98"/>
        <v>12862.92</v>
      </c>
      <c r="AZ308" s="280">
        <f t="shared" si="95"/>
        <v>12862.92</v>
      </c>
      <c r="BA308" s="280">
        <f t="shared" si="96"/>
        <v>12862.92</v>
      </c>
      <c r="BB308" s="280">
        <f t="shared" si="97"/>
        <v>12862.92</v>
      </c>
      <c r="BC308" s="280">
        <f t="shared" si="94"/>
        <v>12862.92</v>
      </c>
      <c r="BD308" s="280">
        <f t="shared" si="94"/>
        <v>12862.92</v>
      </c>
      <c r="BE308" s="280">
        <f t="shared" si="94"/>
        <v>12862.92</v>
      </c>
      <c r="BF308" s="280">
        <f t="shared" si="91"/>
        <v>12862.92</v>
      </c>
      <c r="BG308" s="280">
        <f t="shared" si="91"/>
        <v>12862.92</v>
      </c>
      <c r="BH308" s="280">
        <f t="shared" si="91"/>
        <v>12862.92</v>
      </c>
      <c r="BI308" s="280">
        <f t="shared" si="91"/>
        <v>12862.92</v>
      </c>
      <c r="BJ308" s="280">
        <f t="shared" si="91"/>
        <v>12862.92</v>
      </c>
      <c r="BK308" s="280">
        <f t="shared" si="91"/>
        <v>12862.92</v>
      </c>
      <c r="BL308" s="279">
        <f t="shared" si="90"/>
        <v>154355.04</v>
      </c>
    </row>
    <row r="309" spans="1:64" x14ac:dyDescent="0.25">
      <c r="A309" s="268" t="s">
        <v>337</v>
      </c>
      <c r="B309" s="175">
        <v>4.6100000000000002E-2</v>
      </c>
      <c r="C309" s="175">
        <v>4.6100000000000002E-2</v>
      </c>
      <c r="D309" s="272">
        <v>13068659.23</v>
      </c>
      <c r="E309" s="272">
        <v>13068659.23</v>
      </c>
      <c r="F309" s="272">
        <v>13068659.23</v>
      </c>
      <c r="G309" s="272">
        <v>13068659.23</v>
      </c>
      <c r="H309" s="272">
        <v>13068659.23</v>
      </c>
      <c r="I309" s="272">
        <v>13068659.23</v>
      </c>
      <c r="J309" s="272">
        <v>13068659.23</v>
      </c>
      <c r="K309" s="272">
        <v>13068659.23</v>
      </c>
      <c r="L309" s="272">
        <v>13068659.23</v>
      </c>
      <c r="M309" s="272">
        <v>13068659.23</v>
      </c>
      <c r="N309" s="272">
        <v>13068659.23</v>
      </c>
      <c r="O309" s="272">
        <v>13068659.23</v>
      </c>
      <c r="P309" s="272">
        <f t="shared" si="87"/>
        <v>156823910.76000002</v>
      </c>
      <c r="Q309" s="272">
        <v>13068659.23</v>
      </c>
      <c r="R309" s="272">
        <v>13068659.23</v>
      </c>
      <c r="S309" s="272">
        <v>13068659.23</v>
      </c>
      <c r="T309" s="272">
        <v>13068659.23</v>
      </c>
      <c r="U309" s="272">
        <v>13068659.23</v>
      </c>
      <c r="V309" s="272">
        <v>13068659.23</v>
      </c>
      <c r="W309" s="272">
        <v>13068659.23</v>
      </c>
      <c r="X309" s="272">
        <v>13068659.23</v>
      </c>
      <c r="Y309" s="272">
        <v>13068659.23</v>
      </c>
      <c r="Z309" s="272">
        <v>13068659.23</v>
      </c>
      <c r="AA309" s="272">
        <v>13068659.23</v>
      </c>
      <c r="AB309" s="272">
        <v>13068659.23</v>
      </c>
      <c r="AC309" s="272">
        <v>13068659.23</v>
      </c>
      <c r="AD309" s="272">
        <v>13068659.23</v>
      </c>
      <c r="AE309" s="272">
        <v>13068659.23</v>
      </c>
      <c r="AF309" s="272">
        <v>13068659.23</v>
      </c>
      <c r="AG309" s="170">
        <f t="shared" si="88"/>
        <v>156823910.76000002</v>
      </c>
      <c r="AI309" s="279">
        <f t="shared" si="93"/>
        <v>50205.43</v>
      </c>
      <c r="AJ309" s="279">
        <f t="shared" si="93"/>
        <v>50205.43</v>
      </c>
      <c r="AK309" s="279">
        <f t="shared" si="93"/>
        <v>50205.43</v>
      </c>
      <c r="AL309" s="279">
        <f t="shared" ref="AL309:AT348" si="100">ROUND(G309*$B309/12,2)</f>
        <v>50205.43</v>
      </c>
      <c r="AM309" s="279">
        <f t="shared" si="100"/>
        <v>50205.43</v>
      </c>
      <c r="AN309" s="279">
        <f t="shared" si="100"/>
        <v>50205.43</v>
      </c>
      <c r="AO309" s="279">
        <f t="shared" si="100"/>
        <v>50205.43</v>
      </c>
      <c r="AP309" s="279">
        <f t="shared" si="100"/>
        <v>50205.43</v>
      </c>
      <c r="AQ309" s="279">
        <f t="shared" si="100"/>
        <v>50205.43</v>
      </c>
      <c r="AR309" s="279">
        <f t="shared" si="92"/>
        <v>50205.43</v>
      </c>
      <c r="AS309" s="279">
        <f t="shared" si="92"/>
        <v>50205.43</v>
      </c>
      <c r="AT309" s="279">
        <f t="shared" si="92"/>
        <v>50205.43</v>
      </c>
      <c r="AU309" s="280">
        <f t="shared" si="89"/>
        <v>602465.16</v>
      </c>
      <c r="AV309" s="280">
        <f t="shared" si="99"/>
        <v>50205.43</v>
      </c>
      <c r="AW309" s="280">
        <f t="shared" si="99"/>
        <v>50205.43</v>
      </c>
      <c r="AX309" s="280">
        <f t="shared" si="99"/>
        <v>50205.43</v>
      </c>
      <c r="AY309" s="280">
        <f t="shared" si="98"/>
        <v>50205.43</v>
      </c>
      <c r="AZ309" s="280">
        <f t="shared" si="95"/>
        <v>50205.43</v>
      </c>
      <c r="BA309" s="280">
        <f t="shared" si="96"/>
        <v>50205.43</v>
      </c>
      <c r="BB309" s="280">
        <f t="shared" si="97"/>
        <v>50205.43</v>
      </c>
      <c r="BC309" s="280">
        <f t="shared" si="94"/>
        <v>50205.43</v>
      </c>
      <c r="BD309" s="280">
        <f t="shared" si="94"/>
        <v>50205.43</v>
      </c>
      <c r="BE309" s="280">
        <f t="shared" si="94"/>
        <v>50205.43</v>
      </c>
      <c r="BF309" s="280">
        <f t="shared" si="91"/>
        <v>50205.43</v>
      </c>
      <c r="BG309" s="280">
        <f t="shared" si="91"/>
        <v>50205.43</v>
      </c>
      <c r="BH309" s="280">
        <f t="shared" si="91"/>
        <v>50205.43</v>
      </c>
      <c r="BI309" s="280">
        <f t="shared" si="91"/>
        <v>50205.43</v>
      </c>
      <c r="BJ309" s="280">
        <f t="shared" si="91"/>
        <v>50205.43</v>
      </c>
      <c r="BK309" s="280">
        <f t="shared" si="91"/>
        <v>50205.43</v>
      </c>
      <c r="BL309" s="279">
        <f t="shared" si="90"/>
        <v>602465.16</v>
      </c>
    </row>
    <row r="310" spans="1:64" x14ac:dyDescent="0.25">
      <c r="A310" s="268" t="s">
        <v>338</v>
      </c>
      <c r="B310" s="175">
        <v>5.3700000000000005E-2</v>
      </c>
      <c r="C310" s="175">
        <v>5.3700000000000005E-2</v>
      </c>
      <c r="D310" s="272">
        <v>2682135.6800000002</v>
      </c>
      <c r="E310" s="272">
        <v>2682135.6800000002</v>
      </c>
      <c r="F310" s="272">
        <v>2682135.6800000002</v>
      </c>
      <c r="G310" s="272">
        <v>2682135.6800000002</v>
      </c>
      <c r="H310" s="272">
        <v>2682135.6800000002</v>
      </c>
      <c r="I310" s="272">
        <v>2682135.6800000002</v>
      </c>
      <c r="J310" s="272">
        <v>2682135.6800000002</v>
      </c>
      <c r="K310" s="272">
        <v>2682135.6800000002</v>
      </c>
      <c r="L310" s="272">
        <v>2682135.6800000002</v>
      </c>
      <c r="M310" s="272">
        <v>2682135.6800000002</v>
      </c>
      <c r="N310" s="272">
        <v>2682135.6800000002</v>
      </c>
      <c r="O310" s="272">
        <v>2682135.6800000002</v>
      </c>
      <c r="P310" s="272">
        <f t="shared" si="87"/>
        <v>32185628.16</v>
      </c>
      <c r="Q310" s="272">
        <v>2682135.6800000002</v>
      </c>
      <c r="R310" s="272">
        <v>2682135.6800000002</v>
      </c>
      <c r="S310" s="272">
        <v>2682135.6800000002</v>
      </c>
      <c r="T310" s="272">
        <v>2682135.6800000002</v>
      </c>
      <c r="U310" s="272">
        <v>2682135.6800000002</v>
      </c>
      <c r="V310" s="272">
        <v>2682135.6800000002</v>
      </c>
      <c r="W310" s="272">
        <v>2682135.6800000002</v>
      </c>
      <c r="X310" s="272">
        <v>2682135.6800000002</v>
      </c>
      <c r="Y310" s="272">
        <v>2682135.6800000002</v>
      </c>
      <c r="Z310" s="272">
        <v>2682135.6800000002</v>
      </c>
      <c r="AA310" s="272">
        <v>2682135.6800000002</v>
      </c>
      <c r="AB310" s="272">
        <v>2682135.6800000002</v>
      </c>
      <c r="AC310" s="272">
        <v>2682135.6800000002</v>
      </c>
      <c r="AD310" s="272">
        <v>2682135.6800000002</v>
      </c>
      <c r="AE310" s="272">
        <v>2682135.6800000002</v>
      </c>
      <c r="AF310" s="272">
        <v>2682135.6800000002</v>
      </c>
      <c r="AG310" s="170">
        <f t="shared" si="88"/>
        <v>32185628.16</v>
      </c>
      <c r="AI310" s="279">
        <f t="shared" ref="AI310:AQ364" si="101">ROUND(D310*$B310/12,2)</f>
        <v>12002.56</v>
      </c>
      <c r="AJ310" s="279">
        <f t="shared" si="101"/>
        <v>12002.56</v>
      </c>
      <c r="AK310" s="279">
        <f t="shared" si="101"/>
        <v>12002.56</v>
      </c>
      <c r="AL310" s="279">
        <f t="shared" si="100"/>
        <v>12002.56</v>
      </c>
      <c r="AM310" s="279">
        <f t="shared" si="100"/>
        <v>12002.56</v>
      </c>
      <c r="AN310" s="279">
        <f t="shared" si="100"/>
        <v>12002.56</v>
      </c>
      <c r="AO310" s="279">
        <f t="shared" si="100"/>
        <v>12002.56</v>
      </c>
      <c r="AP310" s="279">
        <f t="shared" si="100"/>
        <v>12002.56</v>
      </c>
      <c r="AQ310" s="279">
        <f t="shared" si="100"/>
        <v>12002.56</v>
      </c>
      <c r="AR310" s="279">
        <f t="shared" si="92"/>
        <v>12002.56</v>
      </c>
      <c r="AS310" s="279">
        <f t="shared" si="92"/>
        <v>12002.56</v>
      </c>
      <c r="AT310" s="279">
        <f t="shared" si="92"/>
        <v>12002.56</v>
      </c>
      <c r="AU310" s="280">
        <f t="shared" si="89"/>
        <v>144030.72</v>
      </c>
      <c r="AV310" s="280">
        <f t="shared" si="99"/>
        <v>12002.56</v>
      </c>
      <c r="AW310" s="280">
        <f t="shared" si="99"/>
        <v>12002.56</v>
      </c>
      <c r="AX310" s="280">
        <f t="shared" si="99"/>
        <v>12002.56</v>
      </c>
      <c r="AY310" s="280">
        <f t="shared" si="98"/>
        <v>12002.56</v>
      </c>
      <c r="AZ310" s="280">
        <f t="shared" si="95"/>
        <v>12002.56</v>
      </c>
      <c r="BA310" s="280">
        <f t="shared" si="96"/>
        <v>12002.56</v>
      </c>
      <c r="BB310" s="280">
        <f t="shared" si="97"/>
        <v>12002.56</v>
      </c>
      <c r="BC310" s="280">
        <f t="shared" si="94"/>
        <v>12002.56</v>
      </c>
      <c r="BD310" s="280">
        <f t="shared" si="94"/>
        <v>12002.56</v>
      </c>
      <c r="BE310" s="280">
        <f t="shared" si="94"/>
        <v>12002.56</v>
      </c>
      <c r="BF310" s="280">
        <f t="shared" si="91"/>
        <v>12002.56</v>
      </c>
      <c r="BG310" s="280">
        <f t="shared" si="91"/>
        <v>12002.56</v>
      </c>
      <c r="BH310" s="280">
        <f t="shared" si="91"/>
        <v>12002.56</v>
      </c>
      <c r="BI310" s="280">
        <f t="shared" si="91"/>
        <v>12002.56</v>
      </c>
      <c r="BJ310" s="280">
        <f t="shared" si="91"/>
        <v>12002.56</v>
      </c>
      <c r="BK310" s="280">
        <f t="shared" si="91"/>
        <v>12002.56</v>
      </c>
      <c r="BL310" s="279">
        <f t="shared" si="90"/>
        <v>144030.72</v>
      </c>
    </row>
    <row r="311" spans="1:64" x14ac:dyDescent="0.25">
      <c r="A311" s="268" t="s">
        <v>339</v>
      </c>
      <c r="B311" s="175">
        <v>4.2099999999999999E-2</v>
      </c>
      <c r="C311" s="175">
        <v>4.2099999999999999E-2</v>
      </c>
      <c r="D311" s="272">
        <v>5455166.1200000001</v>
      </c>
      <c r="E311" s="272">
        <v>5455166.1200000001</v>
      </c>
      <c r="F311" s="272">
        <v>5461445.7300000004</v>
      </c>
      <c r="G311" s="272">
        <v>5467725.3300000001</v>
      </c>
      <c r="H311" s="272">
        <v>5467725.3300000001</v>
      </c>
      <c r="I311" s="272">
        <v>5467725.3300000001</v>
      </c>
      <c r="J311" s="272">
        <v>5467725.3300000001</v>
      </c>
      <c r="K311" s="272">
        <v>5467725.3300000001</v>
      </c>
      <c r="L311" s="272">
        <v>5467725.3300000001</v>
      </c>
      <c r="M311" s="272">
        <v>5467725.3300000001</v>
      </c>
      <c r="N311" s="272">
        <v>5467725.3300000001</v>
      </c>
      <c r="O311" s="272">
        <v>5467725.3300000001</v>
      </c>
      <c r="P311" s="272">
        <f t="shared" si="87"/>
        <v>65581305.93999999</v>
      </c>
      <c r="Q311" s="272">
        <v>5467725.3300000001</v>
      </c>
      <c r="R311" s="272">
        <v>5467725.3300000001</v>
      </c>
      <c r="S311" s="272">
        <v>5467725.3300000001</v>
      </c>
      <c r="T311" s="272">
        <v>5467725.3300000001</v>
      </c>
      <c r="U311" s="272">
        <v>5467725.3300000001</v>
      </c>
      <c r="V311" s="272">
        <v>5467725.3300000001</v>
      </c>
      <c r="W311" s="272">
        <v>5467725.3300000001</v>
      </c>
      <c r="X311" s="272">
        <v>5467725.3300000001</v>
      </c>
      <c r="Y311" s="272">
        <v>5467725.3300000001</v>
      </c>
      <c r="Z311" s="272">
        <v>5467725.3300000001</v>
      </c>
      <c r="AA311" s="272">
        <v>5467725.3300000001</v>
      </c>
      <c r="AB311" s="272">
        <v>5467725.3300000001</v>
      </c>
      <c r="AC311" s="272">
        <v>5467725.3300000001</v>
      </c>
      <c r="AD311" s="272">
        <v>5467725.3300000001</v>
      </c>
      <c r="AE311" s="272">
        <v>5467725.3300000001</v>
      </c>
      <c r="AF311" s="272">
        <v>5467725.3300000001</v>
      </c>
      <c r="AG311" s="170">
        <f t="shared" si="88"/>
        <v>65612703.959999986</v>
      </c>
      <c r="AI311" s="279">
        <f t="shared" si="101"/>
        <v>19138.54</v>
      </c>
      <c r="AJ311" s="279">
        <f t="shared" si="101"/>
        <v>19138.54</v>
      </c>
      <c r="AK311" s="279">
        <f t="shared" si="101"/>
        <v>19160.57</v>
      </c>
      <c r="AL311" s="279">
        <f t="shared" si="100"/>
        <v>19182.599999999999</v>
      </c>
      <c r="AM311" s="279">
        <f t="shared" si="100"/>
        <v>19182.599999999999</v>
      </c>
      <c r="AN311" s="279">
        <f t="shared" si="100"/>
        <v>19182.599999999999</v>
      </c>
      <c r="AO311" s="279">
        <f t="shared" si="100"/>
        <v>19182.599999999999</v>
      </c>
      <c r="AP311" s="279">
        <f t="shared" si="100"/>
        <v>19182.599999999999</v>
      </c>
      <c r="AQ311" s="279">
        <f t="shared" si="100"/>
        <v>19182.599999999999</v>
      </c>
      <c r="AR311" s="279">
        <f t="shared" si="92"/>
        <v>19182.599999999999</v>
      </c>
      <c r="AS311" s="279">
        <f t="shared" si="92"/>
        <v>19182.599999999999</v>
      </c>
      <c r="AT311" s="279">
        <f t="shared" si="92"/>
        <v>19182.599999999999</v>
      </c>
      <c r="AU311" s="280">
        <f t="shared" si="89"/>
        <v>230081.05000000005</v>
      </c>
      <c r="AV311" s="280">
        <f t="shared" si="99"/>
        <v>19182.599999999999</v>
      </c>
      <c r="AW311" s="280">
        <f t="shared" si="99"/>
        <v>19182.599999999999</v>
      </c>
      <c r="AX311" s="280">
        <f t="shared" si="99"/>
        <v>19182.599999999999</v>
      </c>
      <c r="AY311" s="280">
        <f t="shared" si="98"/>
        <v>19182.599999999999</v>
      </c>
      <c r="AZ311" s="280">
        <f t="shared" si="95"/>
        <v>19182.599999999999</v>
      </c>
      <c r="BA311" s="280">
        <f t="shared" si="96"/>
        <v>19182.599999999999</v>
      </c>
      <c r="BB311" s="280">
        <f t="shared" si="97"/>
        <v>19182.599999999999</v>
      </c>
      <c r="BC311" s="280">
        <f t="shared" si="94"/>
        <v>19182.599999999999</v>
      </c>
      <c r="BD311" s="280">
        <f t="shared" si="94"/>
        <v>19182.599999999999</v>
      </c>
      <c r="BE311" s="280">
        <f t="shared" si="94"/>
        <v>19182.599999999999</v>
      </c>
      <c r="BF311" s="280">
        <f t="shared" si="91"/>
        <v>19182.599999999999</v>
      </c>
      <c r="BG311" s="280">
        <f t="shared" si="91"/>
        <v>19182.599999999999</v>
      </c>
      <c r="BH311" s="280">
        <f t="shared" si="91"/>
        <v>19182.599999999999</v>
      </c>
      <c r="BI311" s="280">
        <f t="shared" si="91"/>
        <v>19182.599999999999</v>
      </c>
      <c r="BJ311" s="280">
        <f t="shared" si="91"/>
        <v>19182.599999999999</v>
      </c>
      <c r="BK311" s="280">
        <f t="shared" si="91"/>
        <v>19182.599999999999</v>
      </c>
      <c r="BL311" s="279">
        <f t="shared" si="90"/>
        <v>230191.20000000004</v>
      </c>
    </row>
    <row r="312" spans="1:64" x14ac:dyDescent="0.25">
      <c r="A312" s="268" t="s">
        <v>340</v>
      </c>
      <c r="B312" s="175">
        <v>3.7600000000000001E-2</v>
      </c>
      <c r="C312" s="175">
        <v>3.7600000000000001E-2</v>
      </c>
      <c r="D312" s="272">
        <v>3006777.6</v>
      </c>
      <c r="E312" s="272">
        <v>3006777.6</v>
      </c>
      <c r="F312" s="272">
        <v>3006777.6</v>
      </c>
      <c r="G312" s="272">
        <v>3006777.6</v>
      </c>
      <c r="H312" s="272">
        <v>3006777.6</v>
      </c>
      <c r="I312" s="272">
        <v>3006777.6</v>
      </c>
      <c r="J312" s="272">
        <v>3006777.6</v>
      </c>
      <c r="K312" s="272">
        <v>3006777.6</v>
      </c>
      <c r="L312" s="272">
        <v>3006777.6</v>
      </c>
      <c r="M312" s="272">
        <v>3006777.6</v>
      </c>
      <c r="N312" s="272">
        <v>3006777.6</v>
      </c>
      <c r="O312" s="272">
        <v>3006777.6</v>
      </c>
      <c r="P312" s="272">
        <f t="shared" si="87"/>
        <v>36081331.20000001</v>
      </c>
      <c r="Q312" s="272">
        <v>3006777.6</v>
      </c>
      <c r="R312" s="272">
        <v>3006777.6</v>
      </c>
      <c r="S312" s="272">
        <v>3006777.6</v>
      </c>
      <c r="T312" s="272">
        <v>3006777.6</v>
      </c>
      <c r="U312" s="272">
        <v>3006777.6</v>
      </c>
      <c r="V312" s="272">
        <v>3006777.6</v>
      </c>
      <c r="W312" s="272">
        <v>3006777.6</v>
      </c>
      <c r="X312" s="272">
        <v>3006777.6</v>
      </c>
      <c r="Y312" s="272">
        <v>3006777.6</v>
      </c>
      <c r="Z312" s="272">
        <v>3006777.6</v>
      </c>
      <c r="AA312" s="272">
        <v>3006777.6</v>
      </c>
      <c r="AB312" s="272">
        <v>3006777.6</v>
      </c>
      <c r="AC312" s="272">
        <v>3006777.6</v>
      </c>
      <c r="AD312" s="272">
        <v>3006777.6</v>
      </c>
      <c r="AE312" s="272">
        <v>3006777.6</v>
      </c>
      <c r="AF312" s="272">
        <v>3006777.6</v>
      </c>
      <c r="AG312" s="170">
        <f t="shared" si="88"/>
        <v>36081331.20000001</v>
      </c>
      <c r="AI312" s="279">
        <f t="shared" si="101"/>
        <v>9421.24</v>
      </c>
      <c r="AJ312" s="279">
        <f t="shared" si="101"/>
        <v>9421.24</v>
      </c>
      <c r="AK312" s="279">
        <f t="shared" si="101"/>
        <v>9421.24</v>
      </c>
      <c r="AL312" s="279">
        <f t="shared" si="100"/>
        <v>9421.24</v>
      </c>
      <c r="AM312" s="279">
        <f t="shared" si="100"/>
        <v>9421.24</v>
      </c>
      <c r="AN312" s="279">
        <f t="shared" si="100"/>
        <v>9421.24</v>
      </c>
      <c r="AO312" s="279">
        <f t="shared" si="100"/>
        <v>9421.24</v>
      </c>
      <c r="AP312" s="279">
        <f t="shared" si="100"/>
        <v>9421.24</v>
      </c>
      <c r="AQ312" s="279">
        <f t="shared" si="100"/>
        <v>9421.24</v>
      </c>
      <c r="AR312" s="279">
        <f t="shared" si="92"/>
        <v>9421.24</v>
      </c>
      <c r="AS312" s="279">
        <f t="shared" si="92"/>
        <v>9421.24</v>
      </c>
      <c r="AT312" s="279">
        <f t="shared" si="92"/>
        <v>9421.24</v>
      </c>
      <c r="AU312" s="280">
        <f t="shared" si="89"/>
        <v>113054.88000000002</v>
      </c>
      <c r="AV312" s="280">
        <f t="shared" si="99"/>
        <v>9421.24</v>
      </c>
      <c r="AW312" s="280">
        <f t="shared" si="99"/>
        <v>9421.24</v>
      </c>
      <c r="AX312" s="280">
        <f t="shared" si="99"/>
        <v>9421.24</v>
      </c>
      <c r="AY312" s="280">
        <f t="shared" si="98"/>
        <v>9421.24</v>
      </c>
      <c r="AZ312" s="280">
        <f t="shared" si="95"/>
        <v>9421.24</v>
      </c>
      <c r="BA312" s="280">
        <f t="shared" si="96"/>
        <v>9421.24</v>
      </c>
      <c r="BB312" s="280">
        <f t="shared" si="97"/>
        <v>9421.24</v>
      </c>
      <c r="BC312" s="280">
        <f t="shared" si="94"/>
        <v>9421.24</v>
      </c>
      <c r="BD312" s="280">
        <f t="shared" si="94"/>
        <v>9421.24</v>
      </c>
      <c r="BE312" s="280">
        <f t="shared" si="94"/>
        <v>9421.24</v>
      </c>
      <c r="BF312" s="280">
        <f t="shared" si="91"/>
        <v>9421.24</v>
      </c>
      <c r="BG312" s="280">
        <f t="shared" si="91"/>
        <v>9421.24</v>
      </c>
      <c r="BH312" s="280">
        <f t="shared" si="91"/>
        <v>9421.24</v>
      </c>
      <c r="BI312" s="280">
        <f t="shared" si="91"/>
        <v>9421.24</v>
      </c>
      <c r="BJ312" s="280">
        <f t="shared" si="91"/>
        <v>9421.24</v>
      </c>
      <c r="BK312" s="280">
        <f t="shared" si="91"/>
        <v>9421.24</v>
      </c>
      <c r="BL312" s="279">
        <f t="shared" si="90"/>
        <v>113054.88000000002</v>
      </c>
    </row>
    <row r="313" spans="1:64" x14ac:dyDescent="0.25">
      <c r="A313" s="268" t="s">
        <v>341</v>
      </c>
      <c r="B313" s="175">
        <v>3.85E-2</v>
      </c>
      <c r="C313" s="175">
        <v>3.85E-2</v>
      </c>
      <c r="D313" s="272">
        <v>4001968.45</v>
      </c>
      <c r="E313" s="272">
        <v>4001968.45</v>
      </c>
      <c r="F313" s="272">
        <v>4001968.45</v>
      </c>
      <c r="G313" s="272">
        <v>4001968.45</v>
      </c>
      <c r="H313" s="272">
        <v>4001968.45</v>
      </c>
      <c r="I313" s="272">
        <v>4001968.45</v>
      </c>
      <c r="J313" s="272">
        <v>4001968.45</v>
      </c>
      <c r="K313" s="272">
        <v>4001968.45</v>
      </c>
      <c r="L313" s="272">
        <v>4001968.45</v>
      </c>
      <c r="M313" s="272">
        <v>4001968.45</v>
      </c>
      <c r="N313" s="272">
        <v>4001968.45</v>
      </c>
      <c r="O313" s="272">
        <v>4001968.45</v>
      </c>
      <c r="P313" s="272">
        <f t="shared" si="87"/>
        <v>48023621.400000006</v>
      </c>
      <c r="Q313" s="272">
        <v>4001968.45</v>
      </c>
      <c r="R313" s="272">
        <v>4001968.45</v>
      </c>
      <c r="S313" s="272">
        <v>4001968.45</v>
      </c>
      <c r="T313" s="272">
        <v>4001968.45</v>
      </c>
      <c r="U313" s="272">
        <v>4001968.45</v>
      </c>
      <c r="V313" s="272">
        <v>4001968.45</v>
      </c>
      <c r="W313" s="272">
        <v>4001968.45</v>
      </c>
      <c r="X313" s="272">
        <v>4001968.45</v>
      </c>
      <c r="Y313" s="272">
        <v>4001968.45</v>
      </c>
      <c r="Z313" s="272">
        <v>4001968.45</v>
      </c>
      <c r="AA313" s="272">
        <v>4001968.45</v>
      </c>
      <c r="AB313" s="272">
        <v>4001968.45</v>
      </c>
      <c r="AC313" s="272">
        <v>4001968.45</v>
      </c>
      <c r="AD313" s="272">
        <v>4001968.45</v>
      </c>
      <c r="AE313" s="272">
        <v>4001968.45</v>
      </c>
      <c r="AF313" s="272">
        <v>4001968.45</v>
      </c>
      <c r="AG313" s="170">
        <f t="shared" si="88"/>
        <v>48023621.400000006</v>
      </c>
      <c r="AI313" s="279">
        <f t="shared" si="101"/>
        <v>12839.65</v>
      </c>
      <c r="AJ313" s="279">
        <f t="shared" si="101"/>
        <v>12839.65</v>
      </c>
      <c r="AK313" s="279">
        <f t="shared" si="101"/>
        <v>12839.65</v>
      </c>
      <c r="AL313" s="279">
        <f t="shared" si="100"/>
        <v>12839.65</v>
      </c>
      <c r="AM313" s="279">
        <f t="shared" si="100"/>
        <v>12839.65</v>
      </c>
      <c r="AN313" s="279">
        <f t="shared" si="100"/>
        <v>12839.65</v>
      </c>
      <c r="AO313" s="279">
        <f t="shared" si="100"/>
        <v>12839.65</v>
      </c>
      <c r="AP313" s="279">
        <f t="shared" si="100"/>
        <v>12839.65</v>
      </c>
      <c r="AQ313" s="279">
        <f t="shared" si="100"/>
        <v>12839.65</v>
      </c>
      <c r="AR313" s="279">
        <f t="shared" si="92"/>
        <v>12839.65</v>
      </c>
      <c r="AS313" s="279">
        <f t="shared" si="92"/>
        <v>12839.65</v>
      </c>
      <c r="AT313" s="279">
        <f t="shared" si="92"/>
        <v>12839.65</v>
      </c>
      <c r="AU313" s="280">
        <f t="shared" si="89"/>
        <v>154075.79999999996</v>
      </c>
      <c r="AV313" s="280">
        <f t="shared" si="99"/>
        <v>12839.65</v>
      </c>
      <c r="AW313" s="280">
        <f t="shared" si="99"/>
        <v>12839.65</v>
      </c>
      <c r="AX313" s="280">
        <f t="shared" si="99"/>
        <v>12839.65</v>
      </c>
      <c r="AY313" s="280">
        <f t="shared" si="98"/>
        <v>12839.65</v>
      </c>
      <c r="AZ313" s="280">
        <f t="shared" si="95"/>
        <v>12839.65</v>
      </c>
      <c r="BA313" s="280">
        <f t="shared" si="96"/>
        <v>12839.65</v>
      </c>
      <c r="BB313" s="280">
        <f t="shared" si="97"/>
        <v>12839.65</v>
      </c>
      <c r="BC313" s="280">
        <f t="shared" si="94"/>
        <v>12839.65</v>
      </c>
      <c r="BD313" s="280">
        <f t="shared" si="94"/>
        <v>12839.65</v>
      </c>
      <c r="BE313" s="280">
        <f t="shared" si="94"/>
        <v>12839.65</v>
      </c>
      <c r="BF313" s="280">
        <f t="shared" si="91"/>
        <v>12839.65</v>
      </c>
      <c r="BG313" s="280">
        <f t="shared" si="91"/>
        <v>12839.65</v>
      </c>
      <c r="BH313" s="280">
        <f t="shared" si="91"/>
        <v>12839.65</v>
      </c>
      <c r="BI313" s="280">
        <f t="shared" si="91"/>
        <v>12839.65</v>
      </c>
      <c r="BJ313" s="280">
        <f t="shared" si="91"/>
        <v>12839.65</v>
      </c>
      <c r="BK313" s="280">
        <f t="shared" si="91"/>
        <v>12839.65</v>
      </c>
      <c r="BL313" s="279">
        <f t="shared" si="90"/>
        <v>154075.79999999996</v>
      </c>
    </row>
    <row r="314" spans="1:64" x14ac:dyDescent="0.25">
      <c r="A314" s="268" t="s">
        <v>342</v>
      </c>
      <c r="B314" s="175">
        <v>3.85E-2</v>
      </c>
      <c r="C314" s="175">
        <v>3.85E-2</v>
      </c>
      <c r="D314" s="272">
        <v>3905587.36</v>
      </c>
      <c r="E314" s="272">
        <v>3905587.36</v>
      </c>
      <c r="F314" s="272">
        <v>3905587.36</v>
      </c>
      <c r="G314" s="272">
        <v>3905587.36</v>
      </c>
      <c r="H314" s="272">
        <v>3905587.36</v>
      </c>
      <c r="I314" s="272">
        <v>3905587.36</v>
      </c>
      <c r="J314" s="272">
        <v>3905587.36</v>
      </c>
      <c r="K314" s="272">
        <v>3905587.36</v>
      </c>
      <c r="L314" s="272">
        <v>3905587.36</v>
      </c>
      <c r="M314" s="272">
        <v>3905587.36</v>
      </c>
      <c r="N314" s="272">
        <v>3905587.36</v>
      </c>
      <c r="O314" s="272">
        <v>3905587.36</v>
      </c>
      <c r="P314" s="272">
        <f t="shared" si="87"/>
        <v>46867048.32</v>
      </c>
      <c r="Q314" s="272">
        <v>3905587.36</v>
      </c>
      <c r="R314" s="272">
        <v>3905587.36</v>
      </c>
      <c r="S314" s="272">
        <v>3905587.36</v>
      </c>
      <c r="T314" s="272">
        <v>3905587.36</v>
      </c>
      <c r="U314" s="272">
        <v>3905587.36</v>
      </c>
      <c r="V314" s="272">
        <v>3905587.36</v>
      </c>
      <c r="W314" s="272">
        <v>3905587.36</v>
      </c>
      <c r="X314" s="272">
        <v>3905587.36</v>
      </c>
      <c r="Y314" s="272">
        <v>3905587.36</v>
      </c>
      <c r="Z314" s="272">
        <v>3905587.36</v>
      </c>
      <c r="AA314" s="272">
        <v>3905587.36</v>
      </c>
      <c r="AB314" s="272">
        <v>3905587.36</v>
      </c>
      <c r="AC314" s="272">
        <v>3905587.36</v>
      </c>
      <c r="AD314" s="272">
        <v>3905587.36</v>
      </c>
      <c r="AE314" s="272">
        <v>3905587.36</v>
      </c>
      <c r="AF314" s="272">
        <v>3905587.36</v>
      </c>
      <c r="AG314" s="170">
        <f t="shared" si="88"/>
        <v>46867048.32</v>
      </c>
      <c r="AI314" s="279">
        <f t="shared" si="101"/>
        <v>12530.43</v>
      </c>
      <c r="AJ314" s="279">
        <f t="shared" si="101"/>
        <v>12530.43</v>
      </c>
      <c r="AK314" s="279">
        <f t="shared" si="101"/>
        <v>12530.43</v>
      </c>
      <c r="AL314" s="279">
        <f t="shared" si="100"/>
        <v>12530.43</v>
      </c>
      <c r="AM314" s="279">
        <f t="shared" si="100"/>
        <v>12530.43</v>
      </c>
      <c r="AN314" s="279">
        <f t="shared" si="100"/>
        <v>12530.43</v>
      </c>
      <c r="AO314" s="279">
        <f t="shared" si="100"/>
        <v>12530.43</v>
      </c>
      <c r="AP314" s="279">
        <f t="shared" si="100"/>
        <v>12530.43</v>
      </c>
      <c r="AQ314" s="279">
        <f t="shared" si="100"/>
        <v>12530.43</v>
      </c>
      <c r="AR314" s="279">
        <f t="shared" si="92"/>
        <v>12530.43</v>
      </c>
      <c r="AS314" s="279">
        <f t="shared" si="92"/>
        <v>12530.43</v>
      </c>
      <c r="AT314" s="279">
        <f t="shared" si="92"/>
        <v>12530.43</v>
      </c>
      <c r="AU314" s="280">
        <f t="shared" si="89"/>
        <v>150365.15999999997</v>
      </c>
      <c r="AV314" s="280">
        <f t="shared" si="99"/>
        <v>12530.43</v>
      </c>
      <c r="AW314" s="280">
        <f t="shared" si="99"/>
        <v>12530.43</v>
      </c>
      <c r="AX314" s="280">
        <f t="shared" si="99"/>
        <v>12530.43</v>
      </c>
      <c r="AY314" s="280">
        <f t="shared" si="98"/>
        <v>12530.43</v>
      </c>
      <c r="AZ314" s="280">
        <f t="shared" si="95"/>
        <v>12530.43</v>
      </c>
      <c r="BA314" s="280">
        <f t="shared" si="96"/>
        <v>12530.43</v>
      </c>
      <c r="BB314" s="280">
        <f t="shared" si="97"/>
        <v>12530.43</v>
      </c>
      <c r="BC314" s="280">
        <f t="shared" si="94"/>
        <v>12530.43</v>
      </c>
      <c r="BD314" s="280">
        <f t="shared" si="94"/>
        <v>12530.43</v>
      </c>
      <c r="BE314" s="280">
        <f t="shared" si="94"/>
        <v>12530.43</v>
      </c>
      <c r="BF314" s="280">
        <f t="shared" si="91"/>
        <v>12530.43</v>
      </c>
      <c r="BG314" s="280">
        <f t="shared" si="91"/>
        <v>12530.43</v>
      </c>
      <c r="BH314" s="280">
        <f t="shared" si="91"/>
        <v>12530.43</v>
      </c>
      <c r="BI314" s="280">
        <f t="shared" si="91"/>
        <v>12530.43</v>
      </c>
      <c r="BJ314" s="280">
        <f t="shared" si="91"/>
        <v>12530.43</v>
      </c>
      <c r="BK314" s="280">
        <f t="shared" si="91"/>
        <v>12530.43</v>
      </c>
      <c r="BL314" s="279">
        <f t="shared" si="90"/>
        <v>150365.15999999997</v>
      </c>
    </row>
    <row r="315" spans="1:64" x14ac:dyDescent="0.25">
      <c r="A315" s="268" t="s">
        <v>343</v>
      </c>
      <c r="B315" s="175">
        <v>3.7500000000000006E-2</v>
      </c>
      <c r="C315" s="175">
        <v>3.7500000000000006E-2</v>
      </c>
      <c r="D315" s="272">
        <v>3001716.49</v>
      </c>
      <c r="E315" s="272">
        <v>3001716.49</v>
      </c>
      <c r="F315" s="272">
        <v>3001716.49</v>
      </c>
      <c r="G315" s="272">
        <v>3001716.49</v>
      </c>
      <c r="H315" s="272">
        <v>3001716.49</v>
      </c>
      <c r="I315" s="272">
        <v>3001716.49</v>
      </c>
      <c r="J315" s="272">
        <v>3001716.49</v>
      </c>
      <c r="K315" s="272">
        <v>3001716.49</v>
      </c>
      <c r="L315" s="272">
        <v>3001716.49</v>
      </c>
      <c r="M315" s="272">
        <v>3001716.49</v>
      </c>
      <c r="N315" s="272">
        <v>3001716.49</v>
      </c>
      <c r="O315" s="272">
        <v>3057786.49</v>
      </c>
      <c r="P315" s="272">
        <f t="shared" si="87"/>
        <v>36076667.88000001</v>
      </c>
      <c r="Q315" s="272">
        <v>3113856.49</v>
      </c>
      <c r="R315" s="272">
        <v>3113856.49</v>
      </c>
      <c r="S315" s="272">
        <v>3113856.49</v>
      </c>
      <c r="T315" s="272">
        <v>3113856.49</v>
      </c>
      <c r="U315" s="272">
        <v>3113856.49</v>
      </c>
      <c r="V315" s="272">
        <v>3113856.49</v>
      </c>
      <c r="W315" s="272">
        <v>3113856.49</v>
      </c>
      <c r="X315" s="272">
        <v>3113856.49</v>
      </c>
      <c r="Y315" s="272">
        <v>3113856.49</v>
      </c>
      <c r="Z315" s="272">
        <v>3113856.49</v>
      </c>
      <c r="AA315" s="272">
        <v>3113856.49</v>
      </c>
      <c r="AB315" s="272">
        <v>3113856.49</v>
      </c>
      <c r="AC315" s="272">
        <v>3113856.49</v>
      </c>
      <c r="AD315" s="272">
        <v>3113856.49</v>
      </c>
      <c r="AE315" s="272">
        <v>3113856.49</v>
      </c>
      <c r="AF315" s="272">
        <v>3113856.49</v>
      </c>
      <c r="AG315" s="170">
        <f t="shared" si="88"/>
        <v>37366277.88000001</v>
      </c>
      <c r="AI315" s="279">
        <f t="shared" si="101"/>
        <v>9380.36</v>
      </c>
      <c r="AJ315" s="279">
        <f t="shared" si="101"/>
        <v>9380.36</v>
      </c>
      <c r="AK315" s="279">
        <f t="shared" si="101"/>
        <v>9380.36</v>
      </c>
      <c r="AL315" s="279">
        <f t="shared" si="100"/>
        <v>9380.36</v>
      </c>
      <c r="AM315" s="279">
        <f t="shared" si="100"/>
        <v>9380.36</v>
      </c>
      <c r="AN315" s="279">
        <f t="shared" si="100"/>
        <v>9380.36</v>
      </c>
      <c r="AO315" s="279">
        <f t="shared" si="100"/>
        <v>9380.36</v>
      </c>
      <c r="AP315" s="279">
        <f t="shared" si="100"/>
        <v>9380.36</v>
      </c>
      <c r="AQ315" s="279">
        <f t="shared" si="100"/>
        <v>9380.36</v>
      </c>
      <c r="AR315" s="279">
        <f t="shared" si="92"/>
        <v>9380.36</v>
      </c>
      <c r="AS315" s="279">
        <f t="shared" si="92"/>
        <v>9380.36</v>
      </c>
      <c r="AT315" s="279">
        <f t="shared" si="92"/>
        <v>9555.58</v>
      </c>
      <c r="AU315" s="280">
        <f t="shared" si="89"/>
        <v>112739.54000000001</v>
      </c>
      <c r="AV315" s="280">
        <f t="shared" si="99"/>
        <v>9730.7999999999993</v>
      </c>
      <c r="AW315" s="280">
        <f t="shared" si="99"/>
        <v>9730.7999999999993</v>
      </c>
      <c r="AX315" s="280">
        <f t="shared" si="99"/>
        <v>9730.7999999999993</v>
      </c>
      <c r="AY315" s="280">
        <f t="shared" si="98"/>
        <v>9730.7999999999993</v>
      </c>
      <c r="AZ315" s="280">
        <f t="shared" si="95"/>
        <v>9730.7999999999993</v>
      </c>
      <c r="BA315" s="280">
        <f t="shared" si="96"/>
        <v>9730.7999999999993</v>
      </c>
      <c r="BB315" s="280">
        <f t="shared" si="97"/>
        <v>9730.7999999999993</v>
      </c>
      <c r="BC315" s="280">
        <f t="shared" si="94"/>
        <v>9730.7999999999993</v>
      </c>
      <c r="BD315" s="280">
        <f t="shared" si="94"/>
        <v>9730.7999999999993</v>
      </c>
      <c r="BE315" s="280">
        <f t="shared" si="94"/>
        <v>9730.7999999999993</v>
      </c>
      <c r="BF315" s="280">
        <f t="shared" si="91"/>
        <v>9730.7999999999993</v>
      </c>
      <c r="BG315" s="280">
        <f t="shared" si="91"/>
        <v>9730.7999999999993</v>
      </c>
      <c r="BH315" s="280">
        <f t="shared" si="91"/>
        <v>9730.7999999999993</v>
      </c>
      <c r="BI315" s="280">
        <f t="shared" si="91"/>
        <v>9730.7999999999993</v>
      </c>
      <c r="BJ315" s="280">
        <f t="shared" si="91"/>
        <v>9730.7999999999993</v>
      </c>
      <c r="BK315" s="280">
        <f t="shared" si="91"/>
        <v>9730.7999999999993</v>
      </c>
      <c r="BL315" s="279">
        <f t="shared" si="90"/>
        <v>116769.60000000002</v>
      </c>
    </row>
    <row r="316" spans="1:64" x14ac:dyDescent="0.25">
      <c r="A316" s="268" t="s">
        <v>344</v>
      </c>
      <c r="B316" s="175">
        <v>3.7500000000000006E-2</v>
      </c>
      <c r="C316" s="175">
        <v>3.7500000000000006E-2</v>
      </c>
      <c r="D316" s="272">
        <v>2989246.21</v>
      </c>
      <c r="E316" s="272">
        <v>2989246.21</v>
      </c>
      <c r="F316" s="272">
        <v>2989246.21</v>
      </c>
      <c r="G316" s="272">
        <v>2989246.21</v>
      </c>
      <c r="H316" s="272">
        <v>2989246.21</v>
      </c>
      <c r="I316" s="272">
        <v>2989246.21</v>
      </c>
      <c r="J316" s="272">
        <v>2989246.21</v>
      </c>
      <c r="K316" s="272">
        <v>2989246.21</v>
      </c>
      <c r="L316" s="272">
        <v>2989246.21</v>
      </c>
      <c r="M316" s="272">
        <v>2989246.21</v>
      </c>
      <c r="N316" s="272">
        <v>2989246.21</v>
      </c>
      <c r="O316" s="272">
        <v>3045316.21</v>
      </c>
      <c r="P316" s="272">
        <f t="shared" si="87"/>
        <v>35927024.520000003</v>
      </c>
      <c r="Q316" s="272">
        <v>3101386.21</v>
      </c>
      <c r="R316" s="272">
        <v>3101386.21</v>
      </c>
      <c r="S316" s="272">
        <v>3101386.21</v>
      </c>
      <c r="T316" s="272">
        <v>3101386.21</v>
      </c>
      <c r="U316" s="272">
        <v>3101386.21</v>
      </c>
      <c r="V316" s="272">
        <v>3101386.21</v>
      </c>
      <c r="W316" s="272">
        <v>3101386.21</v>
      </c>
      <c r="X316" s="272">
        <v>3101386.21</v>
      </c>
      <c r="Y316" s="272">
        <v>3101386.21</v>
      </c>
      <c r="Z316" s="272">
        <v>3101386.21</v>
      </c>
      <c r="AA316" s="272">
        <v>3101386.21</v>
      </c>
      <c r="AB316" s="272">
        <v>3101386.21</v>
      </c>
      <c r="AC316" s="272">
        <v>3101386.21</v>
      </c>
      <c r="AD316" s="272">
        <v>3101386.21</v>
      </c>
      <c r="AE316" s="272">
        <v>3101386.21</v>
      </c>
      <c r="AF316" s="272">
        <v>3101386.21</v>
      </c>
      <c r="AG316" s="170">
        <f t="shared" si="88"/>
        <v>37216634.520000003</v>
      </c>
      <c r="AI316" s="279">
        <f t="shared" si="101"/>
        <v>9341.39</v>
      </c>
      <c r="AJ316" s="279">
        <f t="shared" si="101"/>
        <v>9341.39</v>
      </c>
      <c r="AK316" s="279">
        <f t="shared" si="101"/>
        <v>9341.39</v>
      </c>
      <c r="AL316" s="279">
        <f t="shared" si="100"/>
        <v>9341.39</v>
      </c>
      <c r="AM316" s="279">
        <f t="shared" si="100"/>
        <v>9341.39</v>
      </c>
      <c r="AN316" s="279">
        <f t="shared" si="100"/>
        <v>9341.39</v>
      </c>
      <c r="AO316" s="279">
        <f t="shared" si="100"/>
        <v>9341.39</v>
      </c>
      <c r="AP316" s="279">
        <f t="shared" si="100"/>
        <v>9341.39</v>
      </c>
      <c r="AQ316" s="279">
        <f t="shared" si="100"/>
        <v>9341.39</v>
      </c>
      <c r="AR316" s="279">
        <f t="shared" si="92"/>
        <v>9341.39</v>
      </c>
      <c r="AS316" s="279">
        <f t="shared" si="92"/>
        <v>9341.39</v>
      </c>
      <c r="AT316" s="279">
        <f t="shared" si="92"/>
        <v>9516.61</v>
      </c>
      <c r="AU316" s="280">
        <f t="shared" si="89"/>
        <v>112271.9</v>
      </c>
      <c r="AV316" s="280">
        <f t="shared" si="99"/>
        <v>9691.83</v>
      </c>
      <c r="AW316" s="280">
        <f t="shared" si="99"/>
        <v>9691.83</v>
      </c>
      <c r="AX316" s="280">
        <f t="shared" si="99"/>
        <v>9691.83</v>
      </c>
      <c r="AY316" s="280">
        <f t="shared" si="98"/>
        <v>9691.83</v>
      </c>
      <c r="AZ316" s="280">
        <f t="shared" si="95"/>
        <v>9691.83</v>
      </c>
      <c r="BA316" s="280">
        <f t="shared" si="96"/>
        <v>9691.83</v>
      </c>
      <c r="BB316" s="280">
        <f t="shared" si="97"/>
        <v>9691.83</v>
      </c>
      <c r="BC316" s="280">
        <f t="shared" si="94"/>
        <v>9691.83</v>
      </c>
      <c r="BD316" s="280">
        <f t="shared" si="94"/>
        <v>9691.83</v>
      </c>
      <c r="BE316" s="280">
        <f t="shared" si="94"/>
        <v>9691.83</v>
      </c>
      <c r="BF316" s="280">
        <f t="shared" si="91"/>
        <v>9691.83</v>
      </c>
      <c r="BG316" s="280">
        <f t="shared" si="91"/>
        <v>9691.83</v>
      </c>
      <c r="BH316" s="280">
        <f t="shared" si="91"/>
        <v>9691.83</v>
      </c>
      <c r="BI316" s="280">
        <f t="shared" si="91"/>
        <v>9691.83</v>
      </c>
      <c r="BJ316" s="280">
        <f t="shared" si="91"/>
        <v>9691.83</v>
      </c>
      <c r="BK316" s="280">
        <f t="shared" si="91"/>
        <v>9691.83</v>
      </c>
      <c r="BL316" s="279">
        <f t="shared" si="90"/>
        <v>116301.96</v>
      </c>
    </row>
    <row r="317" spans="1:64" x14ac:dyDescent="0.25">
      <c r="A317" s="268" t="s">
        <v>345</v>
      </c>
      <c r="B317" s="175">
        <v>3.7600000000000001E-2</v>
      </c>
      <c r="C317" s="175">
        <v>3.7600000000000001E-2</v>
      </c>
      <c r="D317" s="272">
        <v>3483804.51</v>
      </c>
      <c r="E317" s="272">
        <v>3483804.51</v>
      </c>
      <c r="F317" s="272">
        <v>3483804.51</v>
      </c>
      <c r="G317" s="272">
        <v>3483804.51</v>
      </c>
      <c r="H317" s="272">
        <v>3483804.51</v>
      </c>
      <c r="I317" s="272">
        <v>3483804.51</v>
      </c>
      <c r="J317" s="272">
        <v>3483804.51</v>
      </c>
      <c r="K317" s="272">
        <v>3483804.51</v>
      </c>
      <c r="L317" s="272">
        <v>3483804.51</v>
      </c>
      <c r="M317" s="272">
        <v>3483804.51</v>
      </c>
      <c r="N317" s="272">
        <v>3483804.51</v>
      </c>
      <c r="O317" s="272">
        <v>3483804.51</v>
      </c>
      <c r="P317" s="272">
        <f t="shared" si="87"/>
        <v>41805654.119999982</v>
      </c>
      <c r="Q317" s="272">
        <v>3483804.51</v>
      </c>
      <c r="R317" s="272">
        <v>3483804.51</v>
      </c>
      <c r="S317" s="272">
        <v>3483804.51</v>
      </c>
      <c r="T317" s="272">
        <v>3483804.51</v>
      </c>
      <c r="U317" s="272">
        <v>3483804.51</v>
      </c>
      <c r="V317" s="272">
        <v>3483804.51</v>
      </c>
      <c r="W317" s="272">
        <v>3483804.51</v>
      </c>
      <c r="X317" s="272">
        <v>3483804.51</v>
      </c>
      <c r="Y317" s="272">
        <v>3483804.51</v>
      </c>
      <c r="Z317" s="272">
        <v>3483804.51</v>
      </c>
      <c r="AA317" s="272">
        <v>3483804.51</v>
      </c>
      <c r="AB317" s="272">
        <v>3483804.51</v>
      </c>
      <c r="AC317" s="272">
        <v>3483804.51</v>
      </c>
      <c r="AD317" s="272">
        <v>3483804.51</v>
      </c>
      <c r="AE317" s="272">
        <v>3483804.51</v>
      </c>
      <c r="AF317" s="272">
        <v>3483804.51</v>
      </c>
      <c r="AG317" s="170">
        <f t="shared" si="88"/>
        <v>41805654.119999982</v>
      </c>
      <c r="AI317" s="279">
        <f t="shared" si="101"/>
        <v>10915.92</v>
      </c>
      <c r="AJ317" s="279">
        <f t="shared" si="101"/>
        <v>10915.92</v>
      </c>
      <c r="AK317" s="279">
        <f t="shared" si="101"/>
        <v>10915.92</v>
      </c>
      <c r="AL317" s="279">
        <f t="shared" si="100"/>
        <v>10915.92</v>
      </c>
      <c r="AM317" s="279">
        <f t="shared" si="100"/>
        <v>10915.92</v>
      </c>
      <c r="AN317" s="279">
        <f t="shared" si="100"/>
        <v>10915.92</v>
      </c>
      <c r="AO317" s="279">
        <f t="shared" si="100"/>
        <v>10915.92</v>
      </c>
      <c r="AP317" s="279">
        <f t="shared" si="100"/>
        <v>10915.92</v>
      </c>
      <c r="AQ317" s="279">
        <f t="shared" si="100"/>
        <v>10915.92</v>
      </c>
      <c r="AR317" s="279">
        <f t="shared" si="92"/>
        <v>10915.92</v>
      </c>
      <c r="AS317" s="279">
        <f t="shared" si="92"/>
        <v>10915.92</v>
      </c>
      <c r="AT317" s="279">
        <f t="shared" si="92"/>
        <v>10915.92</v>
      </c>
      <c r="AU317" s="280">
        <f t="shared" si="89"/>
        <v>130991.03999999999</v>
      </c>
      <c r="AV317" s="280">
        <f t="shared" si="99"/>
        <v>10915.92</v>
      </c>
      <c r="AW317" s="280">
        <f t="shared" si="99"/>
        <v>10915.92</v>
      </c>
      <c r="AX317" s="280">
        <f t="shared" si="99"/>
        <v>10915.92</v>
      </c>
      <c r="AY317" s="280">
        <f t="shared" si="98"/>
        <v>10915.92</v>
      </c>
      <c r="AZ317" s="280">
        <f t="shared" si="95"/>
        <v>10915.92</v>
      </c>
      <c r="BA317" s="280">
        <f t="shared" si="96"/>
        <v>10915.92</v>
      </c>
      <c r="BB317" s="280">
        <f t="shared" si="97"/>
        <v>10915.92</v>
      </c>
      <c r="BC317" s="280">
        <f t="shared" si="94"/>
        <v>10915.92</v>
      </c>
      <c r="BD317" s="280">
        <f t="shared" si="94"/>
        <v>10915.92</v>
      </c>
      <c r="BE317" s="280">
        <f t="shared" si="94"/>
        <v>10915.92</v>
      </c>
      <c r="BF317" s="280">
        <f t="shared" si="91"/>
        <v>10915.92</v>
      </c>
      <c r="BG317" s="280">
        <f t="shared" si="91"/>
        <v>10915.92</v>
      </c>
      <c r="BH317" s="280">
        <f t="shared" si="91"/>
        <v>10915.92</v>
      </c>
      <c r="BI317" s="280">
        <f t="shared" si="91"/>
        <v>10915.92</v>
      </c>
      <c r="BJ317" s="280">
        <f t="shared" si="91"/>
        <v>10915.92</v>
      </c>
      <c r="BK317" s="280">
        <f t="shared" si="91"/>
        <v>10915.92</v>
      </c>
      <c r="BL317" s="279">
        <f t="shared" si="90"/>
        <v>130991.03999999999</v>
      </c>
    </row>
    <row r="318" spans="1:64" x14ac:dyDescent="0.25">
      <c r="A318" s="268" t="s">
        <v>346</v>
      </c>
      <c r="B318" s="175">
        <v>2.9600000000000001E-2</v>
      </c>
      <c r="C318" s="175">
        <v>2.9600000000000001E-2</v>
      </c>
      <c r="D318" s="272">
        <v>26278517.199999999</v>
      </c>
      <c r="E318" s="272">
        <v>26384594.530000001</v>
      </c>
      <c r="F318" s="272">
        <v>26384616.02</v>
      </c>
      <c r="G318" s="272">
        <v>26384745.609999999</v>
      </c>
      <c r="H318" s="272">
        <v>26384884.890000001</v>
      </c>
      <c r="I318" s="272">
        <v>26384686.16</v>
      </c>
      <c r="J318" s="272">
        <v>26384477.740000002</v>
      </c>
      <c r="K318" s="272">
        <v>26384477.740000002</v>
      </c>
      <c r="L318" s="272">
        <v>26384477.740000002</v>
      </c>
      <c r="M318" s="272">
        <v>26398396.100000001</v>
      </c>
      <c r="N318" s="272">
        <v>26412314.460000001</v>
      </c>
      <c r="O318" s="272">
        <v>26412314.460000001</v>
      </c>
      <c r="P318" s="272">
        <f t="shared" si="87"/>
        <v>316578502.64999998</v>
      </c>
      <c r="Q318" s="272">
        <v>26412314.460000001</v>
      </c>
      <c r="R318" s="272">
        <v>26412314.460000001</v>
      </c>
      <c r="S318" s="272">
        <v>26412314.460000001</v>
      </c>
      <c r="T318" s="272">
        <v>26412314.460000001</v>
      </c>
      <c r="U318" s="272">
        <v>26412314.460000001</v>
      </c>
      <c r="V318" s="272">
        <v>26412314.460000001</v>
      </c>
      <c r="W318" s="272">
        <v>26412314.460000001</v>
      </c>
      <c r="X318" s="272">
        <v>26412314.460000001</v>
      </c>
      <c r="Y318" s="272">
        <v>26412314.460000001</v>
      </c>
      <c r="Z318" s="272">
        <v>26412314.460000001</v>
      </c>
      <c r="AA318" s="272">
        <v>26412314.460000001</v>
      </c>
      <c r="AB318" s="272">
        <v>26412314.460000001</v>
      </c>
      <c r="AC318" s="272">
        <v>26412314.460000001</v>
      </c>
      <c r="AD318" s="272">
        <v>26412314.460000001</v>
      </c>
      <c r="AE318" s="272">
        <v>26412314.460000001</v>
      </c>
      <c r="AF318" s="272">
        <v>26412314.460000001</v>
      </c>
      <c r="AG318" s="170">
        <f t="shared" si="88"/>
        <v>316947773.52000004</v>
      </c>
      <c r="AI318" s="279">
        <f t="shared" si="101"/>
        <v>64820.34</v>
      </c>
      <c r="AJ318" s="279">
        <f t="shared" si="101"/>
        <v>65082</v>
      </c>
      <c r="AK318" s="279">
        <f t="shared" si="101"/>
        <v>65082.05</v>
      </c>
      <c r="AL318" s="279">
        <f t="shared" si="100"/>
        <v>65082.37</v>
      </c>
      <c r="AM318" s="279">
        <f t="shared" si="100"/>
        <v>65082.720000000001</v>
      </c>
      <c r="AN318" s="279">
        <f t="shared" si="100"/>
        <v>65082.23</v>
      </c>
      <c r="AO318" s="279">
        <f t="shared" si="100"/>
        <v>65081.71</v>
      </c>
      <c r="AP318" s="279">
        <f t="shared" si="100"/>
        <v>65081.71</v>
      </c>
      <c r="AQ318" s="279">
        <f t="shared" si="100"/>
        <v>65081.71</v>
      </c>
      <c r="AR318" s="279">
        <f t="shared" si="92"/>
        <v>65116.04</v>
      </c>
      <c r="AS318" s="279">
        <f t="shared" si="92"/>
        <v>65150.38</v>
      </c>
      <c r="AT318" s="279">
        <f t="shared" si="92"/>
        <v>65150.38</v>
      </c>
      <c r="AU318" s="280">
        <f t="shared" si="89"/>
        <v>780893.64</v>
      </c>
      <c r="AV318" s="280">
        <f t="shared" si="99"/>
        <v>65150.38</v>
      </c>
      <c r="AW318" s="280">
        <f t="shared" si="99"/>
        <v>65150.38</v>
      </c>
      <c r="AX318" s="280">
        <f t="shared" si="99"/>
        <v>65150.38</v>
      </c>
      <c r="AY318" s="280">
        <f t="shared" si="98"/>
        <v>65150.38</v>
      </c>
      <c r="AZ318" s="280">
        <f t="shared" si="95"/>
        <v>65150.38</v>
      </c>
      <c r="BA318" s="280">
        <f t="shared" si="96"/>
        <v>65150.38</v>
      </c>
      <c r="BB318" s="280">
        <f t="shared" si="97"/>
        <v>65150.38</v>
      </c>
      <c r="BC318" s="280">
        <f t="shared" si="94"/>
        <v>65150.38</v>
      </c>
      <c r="BD318" s="280">
        <f t="shared" si="94"/>
        <v>65150.38</v>
      </c>
      <c r="BE318" s="280">
        <f t="shared" si="94"/>
        <v>65150.38</v>
      </c>
      <c r="BF318" s="280">
        <f t="shared" si="91"/>
        <v>65150.38</v>
      </c>
      <c r="BG318" s="280">
        <f t="shared" si="91"/>
        <v>65150.38</v>
      </c>
      <c r="BH318" s="280">
        <f t="shared" si="91"/>
        <v>65150.38</v>
      </c>
      <c r="BI318" s="280">
        <f t="shared" si="91"/>
        <v>65150.38</v>
      </c>
      <c r="BJ318" s="280">
        <f t="shared" si="91"/>
        <v>65150.38</v>
      </c>
      <c r="BK318" s="280">
        <f t="shared" si="91"/>
        <v>65150.38</v>
      </c>
      <c r="BL318" s="279">
        <f t="shared" si="90"/>
        <v>781804.55999999994</v>
      </c>
    </row>
    <row r="319" spans="1:64" x14ac:dyDescent="0.25">
      <c r="A319" s="268" t="s">
        <v>347</v>
      </c>
      <c r="B319" s="175">
        <v>3.7700000000000004E-2</v>
      </c>
      <c r="C319" s="175">
        <v>3.7700000000000004E-2</v>
      </c>
      <c r="D319" s="272">
        <v>3245891.87</v>
      </c>
      <c r="E319" s="272">
        <v>3245891.87</v>
      </c>
      <c r="F319" s="272">
        <v>3245891.87</v>
      </c>
      <c r="G319" s="272">
        <v>3245891.87</v>
      </c>
      <c r="H319" s="272">
        <v>3245891.87</v>
      </c>
      <c r="I319" s="272">
        <v>3245891.87</v>
      </c>
      <c r="J319" s="272">
        <v>3245891.87</v>
      </c>
      <c r="K319" s="272">
        <v>3245891.87</v>
      </c>
      <c r="L319" s="272">
        <v>3245891.87</v>
      </c>
      <c r="M319" s="272">
        <v>3245891.87</v>
      </c>
      <c r="N319" s="272">
        <v>3245891.87</v>
      </c>
      <c r="O319" s="272">
        <v>3245891.87</v>
      </c>
      <c r="P319" s="272">
        <f t="shared" si="87"/>
        <v>38950702.440000005</v>
      </c>
      <c r="Q319" s="272">
        <v>3245891.87</v>
      </c>
      <c r="R319" s="272">
        <v>3245891.87</v>
      </c>
      <c r="S319" s="272">
        <v>3245891.87</v>
      </c>
      <c r="T319" s="272">
        <v>3245891.87</v>
      </c>
      <c r="U319" s="272">
        <v>3245891.87</v>
      </c>
      <c r="V319" s="272">
        <v>3245891.87</v>
      </c>
      <c r="W319" s="272">
        <v>3245891.87</v>
      </c>
      <c r="X319" s="272">
        <v>3245891.87</v>
      </c>
      <c r="Y319" s="272">
        <v>3245891.87</v>
      </c>
      <c r="Z319" s="272">
        <v>3245891.87</v>
      </c>
      <c r="AA319" s="272">
        <v>3245891.87</v>
      </c>
      <c r="AB319" s="272">
        <v>3245891.87</v>
      </c>
      <c r="AC319" s="272">
        <v>3245891.87</v>
      </c>
      <c r="AD319" s="272">
        <v>3245891.87</v>
      </c>
      <c r="AE319" s="272">
        <v>3245891.87</v>
      </c>
      <c r="AF319" s="272">
        <v>3245891.87</v>
      </c>
      <c r="AG319" s="170">
        <f t="shared" si="88"/>
        <v>38950702.440000005</v>
      </c>
      <c r="AI319" s="279">
        <f t="shared" si="101"/>
        <v>10197.51</v>
      </c>
      <c r="AJ319" s="279">
        <f t="shared" si="101"/>
        <v>10197.51</v>
      </c>
      <c r="AK319" s="279">
        <f t="shared" si="101"/>
        <v>10197.51</v>
      </c>
      <c r="AL319" s="279">
        <f t="shared" si="100"/>
        <v>10197.51</v>
      </c>
      <c r="AM319" s="279">
        <f t="shared" si="100"/>
        <v>10197.51</v>
      </c>
      <c r="AN319" s="279">
        <f t="shared" si="100"/>
        <v>10197.51</v>
      </c>
      <c r="AO319" s="279">
        <f t="shared" si="100"/>
        <v>10197.51</v>
      </c>
      <c r="AP319" s="279">
        <f t="shared" si="100"/>
        <v>10197.51</v>
      </c>
      <c r="AQ319" s="279">
        <f t="shared" si="100"/>
        <v>10197.51</v>
      </c>
      <c r="AR319" s="279">
        <f t="shared" si="92"/>
        <v>10197.51</v>
      </c>
      <c r="AS319" s="279">
        <f t="shared" si="92"/>
        <v>10197.51</v>
      </c>
      <c r="AT319" s="279">
        <f t="shared" si="92"/>
        <v>10197.51</v>
      </c>
      <c r="AU319" s="280">
        <f t="shared" si="89"/>
        <v>122370.11999999998</v>
      </c>
      <c r="AV319" s="280">
        <f t="shared" si="99"/>
        <v>10197.51</v>
      </c>
      <c r="AW319" s="280">
        <f t="shared" si="99"/>
        <v>10197.51</v>
      </c>
      <c r="AX319" s="280">
        <f t="shared" si="99"/>
        <v>10197.51</v>
      </c>
      <c r="AY319" s="280">
        <f t="shared" si="98"/>
        <v>10197.51</v>
      </c>
      <c r="AZ319" s="280">
        <f t="shared" si="95"/>
        <v>10197.51</v>
      </c>
      <c r="BA319" s="280">
        <f t="shared" si="96"/>
        <v>10197.51</v>
      </c>
      <c r="BB319" s="280">
        <f t="shared" si="97"/>
        <v>10197.51</v>
      </c>
      <c r="BC319" s="280">
        <f t="shared" si="94"/>
        <v>10197.51</v>
      </c>
      <c r="BD319" s="280">
        <f t="shared" si="94"/>
        <v>10197.51</v>
      </c>
      <c r="BE319" s="280">
        <f t="shared" si="94"/>
        <v>10197.51</v>
      </c>
      <c r="BF319" s="280">
        <f t="shared" si="91"/>
        <v>10197.51</v>
      </c>
      <c r="BG319" s="280">
        <f t="shared" si="91"/>
        <v>10197.51</v>
      </c>
      <c r="BH319" s="280">
        <f t="shared" si="91"/>
        <v>10197.51</v>
      </c>
      <c r="BI319" s="280">
        <f t="shared" si="91"/>
        <v>10197.51</v>
      </c>
      <c r="BJ319" s="280">
        <f t="shared" si="91"/>
        <v>10197.51</v>
      </c>
      <c r="BK319" s="280">
        <f t="shared" si="91"/>
        <v>10197.51</v>
      </c>
      <c r="BL319" s="279">
        <f t="shared" si="90"/>
        <v>122370.11999999998</v>
      </c>
    </row>
    <row r="320" spans="1:64" x14ac:dyDescent="0.25">
      <c r="A320" s="268" t="s">
        <v>348</v>
      </c>
      <c r="B320" s="175">
        <v>4.9200000000000001E-2</v>
      </c>
      <c r="C320" s="175">
        <v>4.9200000000000001E-2</v>
      </c>
      <c r="D320" s="272">
        <v>2454258.42</v>
      </c>
      <c r="E320" s="272">
        <v>2454258.42</v>
      </c>
      <c r="F320" s="272">
        <v>2454258.42</v>
      </c>
      <c r="G320" s="272">
        <v>2454258.42</v>
      </c>
      <c r="H320" s="272">
        <v>2454258.42</v>
      </c>
      <c r="I320" s="272">
        <v>2454258.42</v>
      </c>
      <c r="J320" s="272">
        <v>2454258.42</v>
      </c>
      <c r="K320" s="272">
        <v>2454258.42</v>
      </c>
      <c r="L320" s="272">
        <v>2454258.42</v>
      </c>
      <c r="M320" s="272">
        <v>2454258.42</v>
      </c>
      <c r="N320" s="272">
        <v>2454258.42</v>
      </c>
      <c r="O320" s="272">
        <v>2454258.42</v>
      </c>
      <c r="P320" s="272">
        <f t="shared" si="87"/>
        <v>29451101.040000007</v>
      </c>
      <c r="Q320" s="272">
        <v>2454258.42</v>
      </c>
      <c r="R320" s="272">
        <v>2454258.42</v>
      </c>
      <c r="S320" s="272">
        <v>2454258.42</v>
      </c>
      <c r="T320" s="272">
        <v>2454258.42</v>
      </c>
      <c r="U320" s="272">
        <v>2454258.42</v>
      </c>
      <c r="V320" s="272">
        <v>2454258.42</v>
      </c>
      <c r="W320" s="272">
        <v>2454258.42</v>
      </c>
      <c r="X320" s="272">
        <v>2454258.42</v>
      </c>
      <c r="Y320" s="272">
        <v>2454258.42</v>
      </c>
      <c r="Z320" s="272">
        <v>2454258.42</v>
      </c>
      <c r="AA320" s="272">
        <v>2454258.42</v>
      </c>
      <c r="AB320" s="272">
        <v>2454258.42</v>
      </c>
      <c r="AC320" s="272">
        <v>2454258.42</v>
      </c>
      <c r="AD320" s="272">
        <v>2454258.42</v>
      </c>
      <c r="AE320" s="272">
        <v>2454258.42</v>
      </c>
      <c r="AF320" s="272">
        <v>2454258.42</v>
      </c>
      <c r="AG320" s="170">
        <f t="shared" si="88"/>
        <v>29451101.040000007</v>
      </c>
      <c r="AI320" s="279">
        <f t="shared" si="101"/>
        <v>10062.459999999999</v>
      </c>
      <c r="AJ320" s="279">
        <f t="shared" si="101"/>
        <v>10062.459999999999</v>
      </c>
      <c r="AK320" s="279">
        <f t="shared" si="101"/>
        <v>10062.459999999999</v>
      </c>
      <c r="AL320" s="279">
        <f t="shared" si="100"/>
        <v>10062.459999999999</v>
      </c>
      <c r="AM320" s="279">
        <f t="shared" si="100"/>
        <v>10062.459999999999</v>
      </c>
      <c r="AN320" s="279">
        <f t="shared" si="100"/>
        <v>10062.459999999999</v>
      </c>
      <c r="AO320" s="279">
        <f t="shared" si="100"/>
        <v>10062.459999999999</v>
      </c>
      <c r="AP320" s="279">
        <f t="shared" si="100"/>
        <v>10062.459999999999</v>
      </c>
      <c r="AQ320" s="279">
        <f t="shared" si="100"/>
        <v>10062.459999999999</v>
      </c>
      <c r="AR320" s="279">
        <f t="shared" si="92"/>
        <v>10062.459999999999</v>
      </c>
      <c r="AS320" s="279">
        <f t="shared" si="92"/>
        <v>10062.459999999999</v>
      </c>
      <c r="AT320" s="279">
        <f t="shared" si="92"/>
        <v>10062.459999999999</v>
      </c>
      <c r="AU320" s="280">
        <f t="shared" si="89"/>
        <v>120749.51999999996</v>
      </c>
      <c r="AV320" s="280">
        <f t="shared" si="99"/>
        <v>10062.459999999999</v>
      </c>
      <c r="AW320" s="280">
        <f t="shared" si="99"/>
        <v>10062.459999999999</v>
      </c>
      <c r="AX320" s="280">
        <f t="shared" si="99"/>
        <v>10062.459999999999</v>
      </c>
      <c r="AY320" s="280">
        <f t="shared" si="98"/>
        <v>10062.459999999999</v>
      </c>
      <c r="AZ320" s="280">
        <f t="shared" si="95"/>
        <v>10062.459999999999</v>
      </c>
      <c r="BA320" s="280">
        <f t="shared" si="96"/>
        <v>10062.459999999999</v>
      </c>
      <c r="BB320" s="280">
        <f t="shared" si="97"/>
        <v>10062.459999999999</v>
      </c>
      <c r="BC320" s="280">
        <f t="shared" si="94"/>
        <v>10062.459999999999</v>
      </c>
      <c r="BD320" s="280">
        <f t="shared" si="94"/>
        <v>10062.459999999999</v>
      </c>
      <c r="BE320" s="280">
        <f t="shared" si="94"/>
        <v>10062.459999999999</v>
      </c>
      <c r="BF320" s="280">
        <f t="shared" si="91"/>
        <v>10062.459999999999</v>
      </c>
      <c r="BG320" s="280">
        <f t="shared" si="91"/>
        <v>10062.459999999999</v>
      </c>
      <c r="BH320" s="280">
        <f t="shared" si="91"/>
        <v>10062.459999999999</v>
      </c>
      <c r="BI320" s="280">
        <f t="shared" si="91"/>
        <v>10062.459999999999</v>
      </c>
      <c r="BJ320" s="280">
        <f t="shared" si="91"/>
        <v>10062.459999999999</v>
      </c>
      <c r="BK320" s="280">
        <f t="shared" si="91"/>
        <v>10062.459999999999</v>
      </c>
      <c r="BL320" s="279">
        <f t="shared" si="90"/>
        <v>120749.51999999996</v>
      </c>
    </row>
    <row r="321" spans="1:64" x14ac:dyDescent="0.25">
      <c r="A321" s="268" t="s">
        <v>349</v>
      </c>
      <c r="B321" s="175">
        <v>4.2299999999999997E-2</v>
      </c>
      <c r="C321" s="175">
        <v>4.2299999999999997E-2</v>
      </c>
      <c r="D321" s="272">
        <v>2310232.75</v>
      </c>
      <c r="E321" s="272">
        <v>2310232.75</v>
      </c>
      <c r="F321" s="272">
        <v>2310232.75</v>
      </c>
      <c r="G321" s="272">
        <v>2310232.75</v>
      </c>
      <c r="H321" s="272">
        <v>2310232.75</v>
      </c>
      <c r="I321" s="272">
        <v>2310232.75</v>
      </c>
      <c r="J321" s="272">
        <v>2310232.75</v>
      </c>
      <c r="K321" s="272">
        <v>2310232.75</v>
      </c>
      <c r="L321" s="272">
        <v>2310232.75</v>
      </c>
      <c r="M321" s="272">
        <v>2310232.75</v>
      </c>
      <c r="N321" s="272">
        <v>2310232.75</v>
      </c>
      <c r="O321" s="272">
        <v>2310232.75</v>
      </c>
      <c r="P321" s="272">
        <f t="shared" si="87"/>
        <v>27722793</v>
      </c>
      <c r="Q321" s="272">
        <v>2310232.75</v>
      </c>
      <c r="R321" s="272">
        <v>2310232.75</v>
      </c>
      <c r="S321" s="272">
        <v>2310232.75</v>
      </c>
      <c r="T321" s="272">
        <v>2310232.75</v>
      </c>
      <c r="U321" s="272">
        <v>2310232.75</v>
      </c>
      <c r="V321" s="272">
        <v>2310232.75</v>
      </c>
      <c r="W321" s="272">
        <v>2310232.75</v>
      </c>
      <c r="X321" s="272">
        <v>2310232.75</v>
      </c>
      <c r="Y321" s="272">
        <v>2310232.75</v>
      </c>
      <c r="Z321" s="272">
        <v>2310232.75</v>
      </c>
      <c r="AA321" s="272">
        <v>2310232.75</v>
      </c>
      <c r="AB321" s="272">
        <v>2310232.75</v>
      </c>
      <c r="AC321" s="272">
        <v>2310232.75</v>
      </c>
      <c r="AD321" s="272">
        <v>2310232.75</v>
      </c>
      <c r="AE321" s="272">
        <v>2310232.75</v>
      </c>
      <c r="AF321" s="272">
        <v>2310232.75</v>
      </c>
      <c r="AG321" s="170">
        <f t="shared" si="88"/>
        <v>27722793</v>
      </c>
      <c r="AI321" s="279">
        <f t="shared" si="101"/>
        <v>8143.57</v>
      </c>
      <c r="AJ321" s="279">
        <f t="shared" si="101"/>
        <v>8143.57</v>
      </c>
      <c r="AK321" s="279">
        <f t="shared" si="101"/>
        <v>8143.57</v>
      </c>
      <c r="AL321" s="279">
        <f t="shared" si="100"/>
        <v>8143.57</v>
      </c>
      <c r="AM321" s="279">
        <f t="shared" si="100"/>
        <v>8143.57</v>
      </c>
      <c r="AN321" s="279">
        <f t="shared" si="100"/>
        <v>8143.57</v>
      </c>
      <c r="AO321" s="279">
        <f t="shared" si="100"/>
        <v>8143.57</v>
      </c>
      <c r="AP321" s="279">
        <f t="shared" si="100"/>
        <v>8143.57</v>
      </c>
      <c r="AQ321" s="279">
        <f t="shared" si="100"/>
        <v>8143.57</v>
      </c>
      <c r="AR321" s="279">
        <f t="shared" si="92"/>
        <v>8143.57</v>
      </c>
      <c r="AS321" s="279">
        <f t="shared" si="92"/>
        <v>8143.57</v>
      </c>
      <c r="AT321" s="279">
        <f t="shared" si="92"/>
        <v>8143.57</v>
      </c>
      <c r="AU321" s="280">
        <f t="shared" si="89"/>
        <v>97722.840000000026</v>
      </c>
      <c r="AV321" s="280">
        <f t="shared" si="99"/>
        <v>8143.57</v>
      </c>
      <c r="AW321" s="280">
        <f t="shared" si="99"/>
        <v>8143.57</v>
      </c>
      <c r="AX321" s="280">
        <f t="shared" si="99"/>
        <v>8143.57</v>
      </c>
      <c r="AY321" s="280">
        <f t="shared" si="98"/>
        <v>8143.57</v>
      </c>
      <c r="AZ321" s="280">
        <f t="shared" si="95"/>
        <v>8143.57</v>
      </c>
      <c r="BA321" s="280">
        <f t="shared" si="96"/>
        <v>8143.57</v>
      </c>
      <c r="BB321" s="280">
        <f t="shared" si="97"/>
        <v>8143.57</v>
      </c>
      <c r="BC321" s="280">
        <f t="shared" si="94"/>
        <v>8143.57</v>
      </c>
      <c r="BD321" s="280">
        <f t="shared" si="94"/>
        <v>8143.57</v>
      </c>
      <c r="BE321" s="280">
        <f t="shared" si="94"/>
        <v>8143.57</v>
      </c>
      <c r="BF321" s="280">
        <f t="shared" si="91"/>
        <v>8143.57</v>
      </c>
      <c r="BG321" s="280">
        <f t="shared" si="91"/>
        <v>8143.57</v>
      </c>
      <c r="BH321" s="280">
        <f t="shared" si="91"/>
        <v>8143.57</v>
      </c>
      <c r="BI321" s="280">
        <f t="shared" si="91"/>
        <v>8143.57</v>
      </c>
      <c r="BJ321" s="280">
        <f t="shared" si="91"/>
        <v>8143.57</v>
      </c>
      <c r="BK321" s="280">
        <f t="shared" si="91"/>
        <v>8143.57</v>
      </c>
      <c r="BL321" s="279">
        <f t="shared" si="90"/>
        <v>97722.840000000026</v>
      </c>
    </row>
    <row r="322" spans="1:64" x14ac:dyDescent="0.25">
      <c r="A322" s="268" t="s">
        <v>350</v>
      </c>
      <c r="B322" s="175">
        <v>4.4400000000000002E-2</v>
      </c>
      <c r="C322" s="175">
        <v>4.4400000000000002E-2</v>
      </c>
      <c r="D322" s="272">
        <v>2059928.04</v>
      </c>
      <c r="E322" s="272">
        <v>2059928.04</v>
      </c>
      <c r="F322" s="272">
        <v>2059928.04</v>
      </c>
      <c r="G322" s="272">
        <v>2059928.04</v>
      </c>
      <c r="H322" s="272">
        <v>2059928.04</v>
      </c>
      <c r="I322" s="272">
        <v>2059928.04</v>
      </c>
      <c r="J322" s="272">
        <v>2059928.04</v>
      </c>
      <c r="K322" s="272">
        <v>2059928.04</v>
      </c>
      <c r="L322" s="272">
        <v>2059928.04</v>
      </c>
      <c r="M322" s="272">
        <v>2059928.04</v>
      </c>
      <c r="N322" s="272">
        <v>2059928.04</v>
      </c>
      <c r="O322" s="272">
        <v>2059928.04</v>
      </c>
      <c r="P322" s="272">
        <f t="shared" si="87"/>
        <v>24719136.479999993</v>
      </c>
      <c r="Q322" s="272">
        <v>2059928.04</v>
      </c>
      <c r="R322" s="272">
        <v>2059928.04</v>
      </c>
      <c r="S322" s="272">
        <v>2059928.04</v>
      </c>
      <c r="T322" s="272">
        <v>2084621.08</v>
      </c>
      <c r="U322" s="272">
        <v>2109314.12</v>
      </c>
      <c r="V322" s="272">
        <v>2109314.12</v>
      </c>
      <c r="W322" s="272">
        <v>2109314.12</v>
      </c>
      <c r="X322" s="272">
        <v>2109314.12</v>
      </c>
      <c r="Y322" s="272">
        <v>2109314.12</v>
      </c>
      <c r="Z322" s="272">
        <v>2109314.12</v>
      </c>
      <c r="AA322" s="272">
        <v>2109314.12</v>
      </c>
      <c r="AB322" s="272">
        <v>2109314.12</v>
      </c>
      <c r="AC322" s="272">
        <v>2109314.12</v>
      </c>
      <c r="AD322" s="272">
        <v>2109314.12</v>
      </c>
      <c r="AE322" s="272">
        <v>2109314.12</v>
      </c>
      <c r="AF322" s="272">
        <v>2171174.125</v>
      </c>
      <c r="AG322" s="170">
        <f t="shared" si="88"/>
        <v>25373629.445000008</v>
      </c>
      <c r="AI322" s="279">
        <f t="shared" si="101"/>
        <v>7621.73</v>
      </c>
      <c r="AJ322" s="279">
        <f t="shared" si="101"/>
        <v>7621.73</v>
      </c>
      <c r="AK322" s="279">
        <f t="shared" si="101"/>
        <v>7621.73</v>
      </c>
      <c r="AL322" s="279">
        <f t="shared" si="100"/>
        <v>7621.73</v>
      </c>
      <c r="AM322" s="279">
        <f t="shared" si="100"/>
        <v>7621.73</v>
      </c>
      <c r="AN322" s="279">
        <f t="shared" si="100"/>
        <v>7621.73</v>
      </c>
      <c r="AO322" s="279">
        <f t="shared" si="100"/>
        <v>7621.73</v>
      </c>
      <c r="AP322" s="279">
        <f t="shared" si="100"/>
        <v>7621.73</v>
      </c>
      <c r="AQ322" s="279">
        <f t="shared" si="100"/>
        <v>7621.73</v>
      </c>
      <c r="AR322" s="279">
        <f t="shared" si="92"/>
        <v>7621.73</v>
      </c>
      <c r="AS322" s="279">
        <f t="shared" si="92"/>
        <v>7621.73</v>
      </c>
      <c r="AT322" s="279">
        <f t="shared" si="92"/>
        <v>7621.73</v>
      </c>
      <c r="AU322" s="280">
        <f t="shared" si="89"/>
        <v>91460.759999999966</v>
      </c>
      <c r="AV322" s="280">
        <f t="shared" si="99"/>
        <v>7621.73</v>
      </c>
      <c r="AW322" s="280">
        <f t="shared" si="99"/>
        <v>7621.73</v>
      </c>
      <c r="AX322" s="280">
        <f t="shared" si="99"/>
        <v>7621.73</v>
      </c>
      <c r="AY322" s="280">
        <f t="shared" si="98"/>
        <v>7713.1</v>
      </c>
      <c r="AZ322" s="280">
        <f t="shared" si="95"/>
        <v>7804.46</v>
      </c>
      <c r="BA322" s="280">
        <f t="shared" si="96"/>
        <v>7804.46</v>
      </c>
      <c r="BB322" s="280">
        <f t="shared" si="97"/>
        <v>7804.46</v>
      </c>
      <c r="BC322" s="280">
        <f t="shared" si="94"/>
        <v>7804.46</v>
      </c>
      <c r="BD322" s="280">
        <f t="shared" si="94"/>
        <v>7804.46</v>
      </c>
      <c r="BE322" s="280">
        <f t="shared" si="94"/>
        <v>7804.46</v>
      </c>
      <c r="BF322" s="280">
        <f t="shared" si="91"/>
        <v>7804.46</v>
      </c>
      <c r="BG322" s="280">
        <f t="shared" si="91"/>
        <v>7804.46</v>
      </c>
      <c r="BH322" s="280">
        <f t="shared" si="91"/>
        <v>7804.46</v>
      </c>
      <c r="BI322" s="280">
        <f t="shared" si="91"/>
        <v>7804.46</v>
      </c>
      <c r="BJ322" s="280">
        <f t="shared" si="91"/>
        <v>7804.46</v>
      </c>
      <c r="BK322" s="280">
        <f t="shared" si="91"/>
        <v>8033.34</v>
      </c>
      <c r="BL322" s="279">
        <f t="shared" si="90"/>
        <v>93882.400000000009</v>
      </c>
    </row>
    <row r="323" spans="1:64" x14ac:dyDescent="0.25">
      <c r="A323" s="268" t="s">
        <v>351</v>
      </c>
      <c r="B323" s="175">
        <v>4.4499999999999998E-2</v>
      </c>
      <c r="C323" s="175">
        <v>4.4499999999999998E-2</v>
      </c>
      <c r="D323" s="272">
        <v>1987208.52</v>
      </c>
      <c r="E323" s="272">
        <v>1987208.52</v>
      </c>
      <c r="F323" s="272">
        <v>1987208.52</v>
      </c>
      <c r="G323" s="272">
        <v>1987208.52</v>
      </c>
      <c r="H323" s="272">
        <v>1987208.52</v>
      </c>
      <c r="I323" s="272">
        <v>1987208.52</v>
      </c>
      <c r="J323" s="272">
        <v>1987208.52</v>
      </c>
      <c r="K323" s="272">
        <v>1987208.52</v>
      </c>
      <c r="L323" s="272">
        <v>1987208.52</v>
      </c>
      <c r="M323" s="272">
        <v>1987208.52</v>
      </c>
      <c r="N323" s="272">
        <v>1987208.52</v>
      </c>
      <c r="O323" s="272">
        <v>1987208.52</v>
      </c>
      <c r="P323" s="272">
        <f t="shared" si="87"/>
        <v>23846502.239999998</v>
      </c>
      <c r="Q323" s="272">
        <v>1987208.52</v>
      </c>
      <c r="R323" s="272">
        <v>1987208.52</v>
      </c>
      <c r="S323" s="272">
        <v>1987208.52</v>
      </c>
      <c r="T323" s="272">
        <v>1987208.52</v>
      </c>
      <c r="U323" s="272">
        <v>1987208.52</v>
      </c>
      <c r="V323" s="272">
        <v>1987208.52</v>
      </c>
      <c r="W323" s="272">
        <v>1987208.52</v>
      </c>
      <c r="X323" s="272">
        <v>1987208.52</v>
      </c>
      <c r="Y323" s="272">
        <v>1987208.52</v>
      </c>
      <c r="Z323" s="272">
        <v>1987208.52</v>
      </c>
      <c r="AA323" s="272">
        <v>1987208.52</v>
      </c>
      <c r="AB323" s="272">
        <v>1987208.52</v>
      </c>
      <c r="AC323" s="272">
        <v>1987208.52</v>
      </c>
      <c r="AD323" s="272">
        <v>1987208.52</v>
      </c>
      <c r="AE323" s="272">
        <v>1987208.52</v>
      </c>
      <c r="AF323" s="272">
        <v>2073195.23</v>
      </c>
      <c r="AG323" s="170">
        <f t="shared" si="88"/>
        <v>23932488.949999999</v>
      </c>
      <c r="AI323" s="279">
        <f t="shared" si="101"/>
        <v>7369.23</v>
      </c>
      <c r="AJ323" s="279">
        <f t="shared" si="101"/>
        <v>7369.23</v>
      </c>
      <c r="AK323" s="279">
        <f t="shared" si="101"/>
        <v>7369.23</v>
      </c>
      <c r="AL323" s="279">
        <f t="shared" si="100"/>
        <v>7369.23</v>
      </c>
      <c r="AM323" s="279">
        <f t="shared" si="100"/>
        <v>7369.23</v>
      </c>
      <c r="AN323" s="279">
        <f t="shared" si="100"/>
        <v>7369.23</v>
      </c>
      <c r="AO323" s="279">
        <f t="shared" si="100"/>
        <v>7369.23</v>
      </c>
      <c r="AP323" s="279">
        <f t="shared" si="100"/>
        <v>7369.23</v>
      </c>
      <c r="AQ323" s="279">
        <f t="shared" si="100"/>
        <v>7369.23</v>
      </c>
      <c r="AR323" s="279">
        <f t="shared" si="92"/>
        <v>7369.23</v>
      </c>
      <c r="AS323" s="279">
        <f t="shared" si="92"/>
        <v>7369.23</v>
      </c>
      <c r="AT323" s="279">
        <f t="shared" si="92"/>
        <v>7369.23</v>
      </c>
      <c r="AU323" s="280">
        <f t="shared" si="89"/>
        <v>88430.759999999966</v>
      </c>
      <c r="AV323" s="280">
        <f t="shared" si="99"/>
        <v>7369.23</v>
      </c>
      <c r="AW323" s="280">
        <f t="shared" si="99"/>
        <v>7369.23</v>
      </c>
      <c r="AX323" s="280">
        <f t="shared" si="99"/>
        <v>7369.23</v>
      </c>
      <c r="AY323" s="280">
        <f t="shared" si="98"/>
        <v>7369.23</v>
      </c>
      <c r="AZ323" s="280">
        <f t="shared" si="95"/>
        <v>7369.23</v>
      </c>
      <c r="BA323" s="280">
        <f t="shared" si="96"/>
        <v>7369.23</v>
      </c>
      <c r="BB323" s="280">
        <f t="shared" si="97"/>
        <v>7369.23</v>
      </c>
      <c r="BC323" s="280">
        <f t="shared" si="94"/>
        <v>7369.23</v>
      </c>
      <c r="BD323" s="280">
        <f t="shared" si="94"/>
        <v>7369.23</v>
      </c>
      <c r="BE323" s="280">
        <f t="shared" si="94"/>
        <v>7369.23</v>
      </c>
      <c r="BF323" s="280">
        <f t="shared" si="91"/>
        <v>7369.23</v>
      </c>
      <c r="BG323" s="280">
        <f t="shared" si="91"/>
        <v>7369.23</v>
      </c>
      <c r="BH323" s="280">
        <f t="shared" si="91"/>
        <v>7369.23</v>
      </c>
      <c r="BI323" s="280">
        <f t="shared" si="91"/>
        <v>7369.23</v>
      </c>
      <c r="BJ323" s="280">
        <f t="shared" si="91"/>
        <v>7369.23</v>
      </c>
      <c r="BK323" s="280">
        <f t="shared" si="91"/>
        <v>7688.1</v>
      </c>
      <c r="BL323" s="279">
        <f t="shared" si="90"/>
        <v>88749.629999999976</v>
      </c>
    </row>
    <row r="324" spans="1:64" x14ac:dyDescent="0.25">
      <c r="A324" s="268" t="s">
        <v>352</v>
      </c>
      <c r="B324" s="175">
        <v>5.8400000000000001E-2</v>
      </c>
      <c r="C324" s="175">
        <v>5.8400000000000001E-2</v>
      </c>
      <c r="D324" s="272">
        <v>3326335.69</v>
      </c>
      <c r="E324" s="272">
        <v>3326335.69</v>
      </c>
      <c r="F324" s="272">
        <v>3326335.69</v>
      </c>
      <c r="G324" s="272">
        <v>3326335.69</v>
      </c>
      <c r="H324" s="272">
        <v>3326335.69</v>
      </c>
      <c r="I324" s="272">
        <v>3326335.69</v>
      </c>
      <c r="J324" s="272">
        <v>3326335.69</v>
      </c>
      <c r="K324" s="272">
        <v>3326335.69</v>
      </c>
      <c r="L324" s="272">
        <v>3326335.69</v>
      </c>
      <c r="M324" s="272">
        <v>3326335.69</v>
      </c>
      <c r="N324" s="272">
        <v>3326335.69</v>
      </c>
      <c r="O324" s="272">
        <v>3326335.69</v>
      </c>
      <c r="P324" s="272">
        <f t="shared" si="87"/>
        <v>39916028.280000001</v>
      </c>
      <c r="Q324" s="272">
        <v>3326335.69</v>
      </c>
      <c r="R324" s="272">
        <v>3326335.69</v>
      </c>
      <c r="S324" s="272">
        <v>3326335.69</v>
      </c>
      <c r="T324" s="272">
        <v>3326335.69</v>
      </c>
      <c r="U324" s="272">
        <v>3326335.69</v>
      </c>
      <c r="V324" s="272">
        <v>3326335.69</v>
      </c>
      <c r="W324" s="272">
        <v>3326335.69</v>
      </c>
      <c r="X324" s="272">
        <v>3326335.69</v>
      </c>
      <c r="Y324" s="272">
        <v>3326335.69</v>
      </c>
      <c r="Z324" s="272">
        <v>3326335.69</v>
      </c>
      <c r="AA324" s="272">
        <v>3326335.69</v>
      </c>
      <c r="AB324" s="272">
        <v>3326335.69</v>
      </c>
      <c r="AC324" s="272">
        <v>3326335.69</v>
      </c>
      <c r="AD324" s="272">
        <v>3326335.69</v>
      </c>
      <c r="AE324" s="272">
        <v>3326335.69</v>
      </c>
      <c r="AF324" s="272">
        <v>3326335.69</v>
      </c>
      <c r="AG324" s="170">
        <f t="shared" si="88"/>
        <v>39916028.280000001</v>
      </c>
      <c r="AI324" s="279">
        <f t="shared" si="101"/>
        <v>16188.17</v>
      </c>
      <c r="AJ324" s="279">
        <f t="shared" si="101"/>
        <v>16188.17</v>
      </c>
      <c r="AK324" s="279">
        <f t="shared" si="101"/>
        <v>16188.17</v>
      </c>
      <c r="AL324" s="279">
        <f t="shared" si="100"/>
        <v>16188.17</v>
      </c>
      <c r="AM324" s="279">
        <f t="shared" si="100"/>
        <v>16188.17</v>
      </c>
      <c r="AN324" s="279">
        <f t="shared" si="100"/>
        <v>16188.17</v>
      </c>
      <c r="AO324" s="279">
        <f t="shared" si="100"/>
        <v>16188.17</v>
      </c>
      <c r="AP324" s="279">
        <f t="shared" si="100"/>
        <v>16188.17</v>
      </c>
      <c r="AQ324" s="279">
        <f t="shared" si="100"/>
        <v>16188.17</v>
      </c>
      <c r="AR324" s="279">
        <f t="shared" si="92"/>
        <v>16188.17</v>
      </c>
      <c r="AS324" s="279">
        <f t="shared" si="92"/>
        <v>16188.17</v>
      </c>
      <c r="AT324" s="279">
        <f t="shared" si="92"/>
        <v>16188.17</v>
      </c>
      <c r="AU324" s="280">
        <f t="shared" si="89"/>
        <v>194258.04000000004</v>
      </c>
      <c r="AV324" s="280">
        <f t="shared" si="99"/>
        <v>16188.17</v>
      </c>
      <c r="AW324" s="280">
        <f t="shared" si="99"/>
        <v>16188.17</v>
      </c>
      <c r="AX324" s="280">
        <f t="shared" si="99"/>
        <v>16188.17</v>
      </c>
      <c r="AY324" s="280">
        <f t="shared" si="98"/>
        <v>16188.17</v>
      </c>
      <c r="AZ324" s="280">
        <f t="shared" si="95"/>
        <v>16188.17</v>
      </c>
      <c r="BA324" s="280">
        <f t="shared" si="96"/>
        <v>16188.17</v>
      </c>
      <c r="BB324" s="280">
        <f t="shared" si="97"/>
        <v>16188.17</v>
      </c>
      <c r="BC324" s="280">
        <f t="shared" si="94"/>
        <v>16188.17</v>
      </c>
      <c r="BD324" s="280">
        <f t="shared" si="94"/>
        <v>16188.17</v>
      </c>
      <c r="BE324" s="280">
        <f t="shared" si="94"/>
        <v>16188.17</v>
      </c>
      <c r="BF324" s="280">
        <f t="shared" si="91"/>
        <v>16188.17</v>
      </c>
      <c r="BG324" s="280">
        <f t="shared" si="91"/>
        <v>16188.17</v>
      </c>
      <c r="BH324" s="280">
        <f t="shared" si="91"/>
        <v>16188.17</v>
      </c>
      <c r="BI324" s="280">
        <f t="shared" si="91"/>
        <v>16188.17</v>
      </c>
      <c r="BJ324" s="280">
        <f t="shared" si="91"/>
        <v>16188.17</v>
      </c>
      <c r="BK324" s="280">
        <f t="shared" si="91"/>
        <v>16188.17</v>
      </c>
      <c r="BL324" s="279">
        <f t="shared" si="90"/>
        <v>194258.04000000004</v>
      </c>
    </row>
    <row r="325" spans="1:64" x14ac:dyDescent="0.25">
      <c r="A325" s="268" t="s">
        <v>353</v>
      </c>
      <c r="B325" s="175">
        <v>3.6400000000000002E-2</v>
      </c>
      <c r="C325" s="175">
        <v>3.6400000000000002E-2</v>
      </c>
      <c r="D325" s="272">
        <v>4722165.1500000004</v>
      </c>
      <c r="E325" s="272">
        <v>4722165.1500000004</v>
      </c>
      <c r="F325" s="272">
        <v>4722165.1500000004</v>
      </c>
      <c r="G325" s="272">
        <v>4722165.1500000004</v>
      </c>
      <c r="H325" s="272">
        <v>4722165.1500000004</v>
      </c>
      <c r="I325" s="272">
        <v>4722165.1500000004</v>
      </c>
      <c r="J325" s="272">
        <v>4722165.1500000004</v>
      </c>
      <c r="K325" s="272">
        <v>4722165.1500000004</v>
      </c>
      <c r="L325" s="272">
        <v>4722165.1500000004</v>
      </c>
      <c r="M325" s="272">
        <v>4722165.1500000004</v>
      </c>
      <c r="N325" s="272">
        <v>4722165.1500000004</v>
      </c>
      <c r="O325" s="272">
        <v>4722165.1500000004</v>
      </c>
      <c r="P325" s="272">
        <f t="shared" si="87"/>
        <v>56665981.79999999</v>
      </c>
      <c r="Q325" s="272">
        <v>4722165.1500000004</v>
      </c>
      <c r="R325" s="272">
        <v>4722165.1500000004</v>
      </c>
      <c r="S325" s="272">
        <v>4722165.1500000004</v>
      </c>
      <c r="T325" s="272">
        <v>4722165.1500000004</v>
      </c>
      <c r="U325" s="272">
        <v>4722165.1500000004</v>
      </c>
      <c r="V325" s="272">
        <v>4722165.1500000004</v>
      </c>
      <c r="W325" s="272">
        <v>4722165.1500000004</v>
      </c>
      <c r="X325" s="272">
        <v>4722165.1500000004</v>
      </c>
      <c r="Y325" s="272">
        <v>4722165.1500000004</v>
      </c>
      <c r="Z325" s="272">
        <v>4722165.1500000004</v>
      </c>
      <c r="AA325" s="272">
        <v>4722165.1500000004</v>
      </c>
      <c r="AB325" s="272">
        <v>4722165.1500000004</v>
      </c>
      <c r="AC325" s="272">
        <v>4722165.1500000004</v>
      </c>
      <c r="AD325" s="272">
        <v>4722165.1500000004</v>
      </c>
      <c r="AE325" s="272">
        <v>4722165.1500000004</v>
      </c>
      <c r="AF325" s="272">
        <v>4722165.1500000004</v>
      </c>
      <c r="AG325" s="170">
        <f t="shared" si="88"/>
        <v>56665981.79999999</v>
      </c>
      <c r="AI325" s="279">
        <f t="shared" si="101"/>
        <v>14323.9</v>
      </c>
      <c r="AJ325" s="279">
        <f t="shared" si="101"/>
        <v>14323.9</v>
      </c>
      <c r="AK325" s="279">
        <f t="shared" si="101"/>
        <v>14323.9</v>
      </c>
      <c r="AL325" s="279">
        <f t="shared" si="100"/>
        <v>14323.9</v>
      </c>
      <c r="AM325" s="279">
        <f t="shared" si="100"/>
        <v>14323.9</v>
      </c>
      <c r="AN325" s="279">
        <f t="shared" si="100"/>
        <v>14323.9</v>
      </c>
      <c r="AO325" s="279">
        <f t="shared" si="100"/>
        <v>14323.9</v>
      </c>
      <c r="AP325" s="279">
        <f t="shared" si="100"/>
        <v>14323.9</v>
      </c>
      <c r="AQ325" s="279">
        <f t="shared" si="100"/>
        <v>14323.9</v>
      </c>
      <c r="AR325" s="279">
        <f t="shared" si="92"/>
        <v>14323.9</v>
      </c>
      <c r="AS325" s="279">
        <f t="shared" si="92"/>
        <v>14323.9</v>
      </c>
      <c r="AT325" s="279">
        <f t="shared" si="92"/>
        <v>14323.9</v>
      </c>
      <c r="AU325" s="280">
        <f t="shared" si="89"/>
        <v>171886.79999999996</v>
      </c>
      <c r="AV325" s="280">
        <f t="shared" si="99"/>
        <v>14323.9</v>
      </c>
      <c r="AW325" s="280">
        <f t="shared" si="99"/>
        <v>14323.9</v>
      </c>
      <c r="AX325" s="280">
        <f t="shared" si="99"/>
        <v>14323.9</v>
      </c>
      <c r="AY325" s="280">
        <f t="shared" si="98"/>
        <v>14323.9</v>
      </c>
      <c r="AZ325" s="280">
        <f t="shared" si="95"/>
        <v>14323.9</v>
      </c>
      <c r="BA325" s="280">
        <f t="shared" si="96"/>
        <v>14323.9</v>
      </c>
      <c r="BB325" s="280">
        <f t="shared" si="97"/>
        <v>14323.9</v>
      </c>
      <c r="BC325" s="280">
        <f t="shared" si="94"/>
        <v>14323.9</v>
      </c>
      <c r="BD325" s="280">
        <f t="shared" si="94"/>
        <v>14323.9</v>
      </c>
      <c r="BE325" s="280">
        <f t="shared" si="94"/>
        <v>14323.9</v>
      </c>
      <c r="BF325" s="280">
        <f t="shared" si="91"/>
        <v>14323.9</v>
      </c>
      <c r="BG325" s="280">
        <f t="shared" si="91"/>
        <v>14323.9</v>
      </c>
      <c r="BH325" s="280">
        <f t="shared" si="91"/>
        <v>14323.9</v>
      </c>
      <c r="BI325" s="280">
        <f t="shared" si="91"/>
        <v>14323.9</v>
      </c>
      <c r="BJ325" s="280">
        <f t="shared" si="91"/>
        <v>14323.9</v>
      </c>
      <c r="BK325" s="280">
        <f t="shared" si="91"/>
        <v>14323.9</v>
      </c>
      <c r="BL325" s="279">
        <f t="shared" si="90"/>
        <v>171886.79999999996</v>
      </c>
    </row>
    <row r="326" spans="1:64" x14ac:dyDescent="0.25">
      <c r="A326" s="268" t="s">
        <v>354</v>
      </c>
      <c r="B326" s="175">
        <v>4.36E-2</v>
      </c>
      <c r="C326" s="175">
        <v>4.36E-2</v>
      </c>
      <c r="D326" s="272">
        <v>445469.72</v>
      </c>
      <c r="E326" s="272">
        <v>445469.72</v>
      </c>
      <c r="F326" s="272">
        <v>445469.72</v>
      </c>
      <c r="G326" s="272">
        <v>445469.72</v>
      </c>
      <c r="H326" s="272">
        <v>445469.72</v>
      </c>
      <c r="I326" s="272">
        <v>445469.72</v>
      </c>
      <c r="J326" s="272">
        <v>445469.72</v>
      </c>
      <c r="K326" s="272">
        <v>445469.72</v>
      </c>
      <c r="L326" s="272">
        <v>445469.72</v>
      </c>
      <c r="M326" s="272">
        <v>445469.72</v>
      </c>
      <c r="N326" s="272">
        <v>445469.72</v>
      </c>
      <c r="O326" s="272">
        <v>445469.72</v>
      </c>
      <c r="P326" s="272">
        <f t="shared" ref="P326:P389" si="102">SUM(D326:O326)</f>
        <v>5345636.6399999978</v>
      </c>
      <c r="Q326" s="272">
        <v>445469.72</v>
      </c>
      <c r="R326" s="272">
        <v>445469.72</v>
      </c>
      <c r="S326" s="272">
        <v>445469.72</v>
      </c>
      <c r="T326" s="272">
        <v>445469.72</v>
      </c>
      <c r="U326" s="272">
        <v>445469.72</v>
      </c>
      <c r="V326" s="272">
        <v>445469.72</v>
      </c>
      <c r="W326" s="272">
        <v>445469.72</v>
      </c>
      <c r="X326" s="272">
        <v>445469.72</v>
      </c>
      <c r="Y326" s="272">
        <v>445469.72</v>
      </c>
      <c r="Z326" s="272">
        <v>445469.72</v>
      </c>
      <c r="AA326" s="272">
        <v>445469.72</v>
      </c>
      <c r="AB326" s="272">
        <v>445469.72</v>
      </c>
      <c r="AC326" s="272">
        <v>445469.72</v>
      </c>
      <c r="AD326" s="272">
        <v>445469.72</v>
      </c>
      <c r="AE326" s="272">
        <v>445469.72</v>
      </c>
      <c r="AF326" s="272">
        <v>445469.72</v>
      </c>
      <c r="AG326" s="170">
        <f t="shared" ref="AG326:AG389" si="103">SUM(U326:AF326)</f>
        <v>5345636.6399999978</v>
      </c>
      <c r="AI326" s="279">
        <f t="shared" si="101"/>
        <v>1618.54</v>
      </c>
      <c r="AJ326" s="279">
        <f t="shared" si="101"/>
        <v>1618.54</v>
      </c>
      <c r="AK326" s="279">
        <f t="shared" si="101"/>
        <v>1618.54</v>
      </c>
      <c r="AL326" s="279">
        <f t="shared" si="100"/>
        <v>1618.54</v>
      </c>
      <c r="AM326" s="279">
        <f t="shared" si="100"/>
        <v>1618.54</v>
      </c>
      <c r="AN326" s="279">
        <f t="shared" si="100"/>
        <v>1618.54</v>
      </c>
      <c r="AO326" s="279">
        <f t="shared" si="100"/>
        <v>1618.54</v>
      </c>
      <c r="AP326" s="279">
        <f t="shared" si="100"/>
        <v>1618.54</v>
      </c>
      <c r="AQ326" s="279">
        <f t="shared" si="100"/>
        <v>1618.54</v>
      </c>
      <c r="AR326" s="279">
        <f t="shared" si="92"/>
        <v>1618.54</v>
      </c>
      <c r="AS326" s="279">
        <f t="shared" si="92"/>
        <v>1618.54</v>
      </c>
      <c r="AT326" s="279">
        <f t="shared" si="92"/>
        <v>1618.54</v>
      </c>
      <c r="AU326" s="280">
        <f t="shared" ref="AU326:AU389" si="104">SUM(AI326:AT326)</f>
        <v>19422.480000000003</v>
      </c>
      <c r="AV326" s="280">
        <f t="shared" si="99"/>
        <v>1618.54</v>
      </c>
      <c r="AW326" s="280">
        <f t="shared" si="99"/>
        <v>1618.54</v>
      </c>
      <c r="AX326" s="280">
        <f t="shared" si="99"/>
        <v>1618.54</v>
      </c>
      <c r="AY326" s="280">
        <f t="shared" si="98"/>
        <v>1618.54</v>
      </c>
      <c r="AZ326" s="280">
        <f t="shared" si="95"/>
        <v>1618.54</v>
      </c>
      <c r="BA326" s="280">
        <f t="shared" si="96"/>
        <v>1618.54</v>
      </c>
      <c r="BB326" s="280">
        <f t="shared" si="97"/>
        <v>1618.54</v>
      </c>
      <c r="BC326" s="280">
        <f t="shared" si="94"/>
        <v>1618.54</v>
      </c>
      <c r="BD326" s="280">
        <f t="shared" si="94"/>
        <v>1618.54</v>
      </c>
      <c r="BE326" s="280">
        <f t="shared" si="94"/>
        <v>1618.54</v>
      </c>
      <c r="BF326" s="280">
        <f t="shared" si="91"/>
        <v>1618.54</v>
      </c>
      <c r="BG326" s="280">
        <f t="shared" si="91"/>
        <v>1618.54</v>
      </c>
      <c r="BH326" s="280">
        <f t="shared" si="91"/>
        <v>1618.54</v>
      </c>
      <c r="BI326" s="280">
        <f t="shared" si="91"/>
        <v>1618.54</v>
      </c>
      <c r="BJ326" s="280">
        <f t="shared" si="91"/>
        <v>1618.54</v>
      </c>
      <c r="BK326" s="280">
        <f t="shared" si="91"/>
        <v>1618.54</v>
      </c>
      <c r="BL326" s="279">
        <f t="shared" ref="BL326:BL389" si="105">SUM(AZ326:BK326)</f>
        <v>19422.480000000003</v>
      </c>
    </row>
    <row r="327" spans="1:64" x14ac:dyDescent="0.25">
      <c r="A327" s="268" t="s">
        <v>355</v>
      </c>
      <c r="B327" s="175">
        <v>0.22160000000000002</v>
      </c>
      <c r="C327" s="175">
        <v>0.22160000000000002</v>
      </c>
      <c r="D327" s="272">
        <v>816263.41</v>
      </c>
      <c r="E327" s="272">
        <v>816263.41</v>
      </c>
      <c r="F327" s="272">
        <v>816263.41</v>
      </c>
      <c r="G327" s="272">
        <v>816263.41</v>
      </c>
      <c r="H327" s="272">
        <v>816263.41</v>
      </c>
      <c r="I327" s="272">
        <v>816263.41</v>
      </c>
      <c r="J327" s="272">
        <v>816263.41</v>
      </c>
      <c r="K327" s="272">
        <v>816263.41</v>
      </c>
      <c r="L327" s="272">
        <v>816263.41</v>
      </c>
      <c r="M327" s="272">
        <v>816263.41</v>
      </c>
      <c r="N327" s="272">
        <v>816263.41</v>
      </c>
      <c r="O327" s="272">
        <v>816263.41</v>
      </c>
      <c r="P327" s="272">
        <f t="shared" si="102"/>
        <v>9795160.9199999999</v>
      </c>
      <c r="Q327" s="272">
        <v>816263.41</v>
      </c>
      <c r="R327" s="272">
        <v>816263.41</v>
      </c>
      <c r="S327" s="272">
        <v>816263.41</v>
      </c>
      <c r="T327" s="272">
        <v>816263.41</v>
      </c>
      <c r="U327" s="272">
        <v>816263.41</v>
      </c>
      <c r="V327" s="272">
        <v>816263.41</v>
      </c>
      <c r="W327" s="272">
        <v>816263.41</v>
      </c>
      <c r="X327" s="272">
        <v>816263.41</v>
      </c>
      <c r="Y327" s="272">
        <v>816263.41</v>
      </c>
      <c r="Z327" s="272">
        <v>816263.41</v>
      </c>
      <c r="AA327" s="272">
        <v>816263.41</v>
      </c>
      <c r="AB327" s="272">
        <v>816263.41</v>
      </c>
      <c r="AC327" s="272">
        <v>816263.41</v>
      </c>
      <c r="AD327" s="272">
        <v>816263.41</v>
      </c>
      <c r="AE327" s="272">
        <v>816263.41</v>
      </c>
      <c r="AF327" s="272">
        <v>816263.41</v>
      </c>
      <c r="AG327" s="170">
        <f t="shared" si="103"/>
        <v>9795160.9199999999</v>
      </c>
      <c r="AI327" s="279">
        <f t="shared" si="101"/>
        <v>15073.66</v>
      </c>
      <c r="AJ327" s="279">
        <f t="shared" si="101"/>
        <v>15073.66</v>
      </c>
      <c r="AK327" s="279">
        <f t="shared" si="101"/>
        <v>15073.66</v>
      </c>
      <c r="AL327" s="279">
        <f t="shared" si="100"/>
        <v>15073.66</v>
      </c>
      <c r="AM327" s="279">
        <f t="shared" si="100"/>
        <v>15073.66</v>
      </c>
      <c r="AN327" s="279">
        <f t="shared" si="100"/>
        <v>15073.66</v>
      </c>
      <c r="AO327" s="279">
        <f t="shared" si="100"/>
        <v>15073.66</v>
      </c>
      <c r="AP327" s="279">
        <f t="shared" si="100"/>
        <v>15073.66</v>
      </c>
      <c r="AQ327" s="279">
        <f t="shared" si="100"/>
        <v>15073.66</v>
      </c>
      <c r="AR327" s="279">
        <f t="shared" si="92"/>
        <v>15073.66</v>
      </c>
      <c r="AS327" s="279">
        <f t="shared" si="92"/>
        <v>15073.66</v>
      </c>
      <c r="AT327" s="279">
        <f t="shared" si="92"/>
        <v>15073.66</v>
      </c>
      <c r="AU327" s="280">
        <f t="shared" si="104"/>
        <v>180883.92</v>
      </c>
      <c r="AV327" s="280">
        <f t="shared" si="99"/>
        <v>15073.66</v>
      </c>
      <c r="AW327" s="280">
        <f t="shared" si="99"/>
        <v>15073.66</v>
      </c>
      <c r="AX327" s="280">
        <f t="shared" si="99"/>
        <v>15073.66</v>
      </c>
      <c r="AY327" s="280">
        <f t="shared" si="98"/>
        <v>15073.66</v>
      </c>
      <c r="AZ327" s="280">
        <f t="shared" si="95"/>
        <v>15073.66</v>
      </c>
      <c r="BA327" s="280">
        <f t="shared" si="96"/>
        <v>15073.66</v>
      </c>
      <c r="BB327" s="280">
        <f t="shared" si="97"/>
        <v>15073.66</v>
      </c>
      <c r="BC327" s="280">
        <f t="shared" si="94"/>
        <v>15073.66</v>
      </c>
      <c r="BD327" s="280">
        <f t="shared" si="94"/>
        <v>15073.66</v>
      </c>
      <c r="BE327" s="280">
        <f t="shared" si="94"/>
        <v>15073.66</v>
      </c>
      <c r="BF327" s="280">
        <f t="shared" si="91"/>
        <v>15073.66</v>
      </c>
      <c r="BG327" s="280">
        <f t="shared" si="91"/>
        <v>15073.66</v>
      </c>
      <c r="BH327" s="280">
        <f t="shared" si="91"/>
        <v>15073.66</v>
      </c>
      <c r="BI327" s="280">
        <f t="shared" si="91"/>
        <v>15073.66</v>
      </c>
      <c r="BJ327" s="280">
        <f t="shared" si="91"/>
        <v>15073.66</v>
      </c>
      <c r="BK327" s="280">
        <f t="shared" si="91"/>
        <v>15073.66</v>
      </c>
      <c r="BL327" s="279">
        <f t="shared" si="105"/>
        <v>180883.92</v>
      </c>
    </row>
    <row r="328" spans="1:64" x14ac:dyDescent="0.25">
      <c r="A328" s="268" t="s">
        <v>356</v>
      </c>
      <c r="B328" s="175">
        <v>4.0099999999999997E-2</v>
      </c>
      <c r="C328" s="175">
        <v>4.0099999999999997E-2</v>
      </c>
      <c r="D328" s="272">
        <v>2499650.62</v>
      </c>
      <c r="E328" s="272">
        <v>2499650.62</v>
      </c>
      <c r="F328" s="272">
        <v>2499650.62</v>
      </c>
      <c r="G328" s="272">
        <v>2499650.62</v>
      </c>
      <c r="H328" s="272">
        <v>2499650.62</v>
      </c>
      <c r="I328" s="272">
        <v>2499650.62</v>
      </c>
      <c r="J328" s="272">
        <v>2499650.62</v>
      </c>
      <c r="K328" s="272">
        <v>2499650.62</v>
      </c>
      <c r="L328" s="272">
        <v>2499650.62</v>
      </c>
      <c r="M328" s="272">
        <v>2499650.62</v>
      </c>
      <c r="N328" s="272">
        <v>2499650.62</v>
      </c>
      <c r="O328" s="272">
        <v>2499650.62</v>
      </c>
      <c r="P328" s="272">
        <f t="shared" si="102"/>
        <v>29995807.440000009</v>
      </c>
      <c r="Q328" s="272">
        <v>2499650.62</v>
      </c>
      <c r="R328" s="272">
        <v>2499650.62</v>
      </c>
      <c r="S328" s="272">
        <v>2499650.62</v>
      </c>
      <c r="T328" s="272">
        <v>2499650.62</v>
      </c>
      <c r="U328" s="272">
        <v>2499650.62</v>
      </c>
      <c r="V328" s="272">
        <v>2499650.62</v>
      </c>
      <c r="W328" s="272">
        <v>2499650.62</v>
      </c>
      <c r="X328" s="272">
        <v>2499650.62</v>
      </c>
      <c r="Y328" s="272">
        <v>2499650.62</v>
      </c>
      <c r="Z328" s="272">
        <v>2499650.62</v>
      </c>
      <c r="AA328" s="272">
        <v>2499650.62</v>
      </c>
      <c r="AB328" s="272">
        <v>2499650.62</v>
      </c>
      <c r="AC328" s="272">
        <v>2499650.62</v>
      </c>
      <c r="AD328" s="272">
        <v>2499650.62</v>
      </c>
      <c r="AE328" s="272">
        <v>2499650.62</v>
      </c>
      <c r="AF328" s="272">
        <v>2499650.62</v>
      </c>
      <c r="AG328" s="170">
        <f t="shared" si="103"/>
        <v>29995807.440000009</v>
      </c>
      <c r="AI328" s="279">
        <f t="shared" si="101"/>
        <v>8353</v>
      </c>
      <c r="AJ328" s="279">
        <f t="shared" si="101"/>
        <v>8353</v>
      </c>
      <c r="AK328" s="279">
        <f t="shared" si="101"/>
        <v>8353</v>
      </c>
      <c r="AL328" s="279">
        <f t="shared" si="100"/>
        <v>8353</v>
      </c>
      <c r="AM328" s="279">
        <f t="shared" si="100"/>
        <v>8353</v>
      </c>
      <c r="AN328" s="279">
        <f t="shared" si="100"/>
        <v>8353</v>
      </c>
      <c r="AO328" s="279">
        <f t="shared" si="100"/>
        <v>8353</v>
      </c>
      <c r="AP328" s="279">
        <f t="shared" si="100"/>
        <v>8353</v>
      </c>
      <c r="AQ328" s="279">
        <f t="shared" si="100"/>
        <v>8353</v>
      </c>
      <c r="AR328" s="279">
        <f t="shared" si="92"/>
        <v>8353</v>
      </c>
      <c r="AS328" s="279">
        <f t="shared" si="92"/>
        <v>8353</v>
      </c>
      <c r="AT328" s="279">
        <f t="shared" si="92"/>
        <v>8353</v>
      </c>
      <c r="AU328" s="280">
        <f t="shared" si="104"/>
        <v>100236</v>
      </c>
      <c r="AV328" s="280">
        <f t="shared" si="99"/>
        <v>8353</v>
      </c>
      <c r="AW328" s="280">
        <f t="shared" si="99"/>
        <v>8353</v>
      </c>
      <c r="AX328" s="280">
        <f t="shared" si="99"/>
        <v>8353</v>
      </c>
      <c r="AY328" s="280">
        <f t="shared" si="98"/>
        <v>8353</v>
      </c>
      <c r="AZ328" s="280">
        <f t="shared" si="95"/>
        <v>8353</v>
      </c>
      <c r="BA328" s="280">
        <f t="shared" si="96"/>
        <v>8353</v>
      </c>
      <c r="BB328" s="280">
        <f t="shared" si="97"/>
        <v>8353</v>
      </c>
      <c r="BC328" s="280">
        <f t="shared" si="94"/>
        <v>8353</v>
      </c>
      <c r="BD328" s="280">
        <f t="shared" si="94"/>
        <v>8353</v>
      </c>
      <c r="BE328" s="280">
        <f t="shared" si="94"/>
        <v>8353</v>
      </c>
      <c r="BF328" s="280">
        <f t="shared" si="91"/>
        <v>8353</v>
      </c>
      <c r="BG328" s="280">
        <f t="shared" si="91"/>
        <v>8353</v>
      </c>
      <c r="BH328" s="280">
        <f t="shared" si="91"/>
        <v>8353</v>
      </c>
      <c r="BI328" s="280">
        <f t="shared" si="91"/>
        <v>8353</v>
      </c>
      <c r="BJ328" s="280">
        <f t="shared" si="91"/>
        <v>8353</v>
      </c>
      <c r="BK328" s="280">
        <f t="shared" si="91"/>
        <v>8353</v>
      </c>
      <c r="BL328" s="279">
        <f t="shared" si="105"/>
        <v>100236</v>
      </c>
    </row>
    <row r="329" spans="1:64" x14ac:dyDescent="0.25">
      <c r="A329" s="268" t="s">
        <v>357</v>
      </c>
      <c r="B329" s="175">
        <v>4.0399999999999998E-2</v>
      </c>
      <c r="C329" s="175">
        <v>4.0399999999999998E-2</v>
      </c>
      <c r="D329" s="272">
        <v>11938602.17</v>
      </c>
      <c r="E329" s="272">
        <v>11941380.42</v>
      </c>
      <c r="F329" s="272">
        <v>11941907.41</v>
      </c>
      <c r="G329" s="272">
        <v>11941669.68</v>
      </c>
      <c r="H329" s="272">
        <v>11941760.199999999</v>
      </c>
      <c r="I329" s="272">
        <v>11941756.789999999</v>
      </c>
      <c r="J329" s="272">
        <v>11941662.870000001</v>
      </c>
      <c r="K329" s="272">
        <v>11941662.870000001</v>
      </c>
      <c r="L329" s="272">
        <v>11941662.870000001</v>
      </c>
      <c r="M329" s="272">
        <v>11941662.870000001</v>
      </c>
      <c r="N329" s="272">
        <v>11941662.870000001</v>
      </c>
      <c r="O329" s="272">
        <v>11941662.870000001</v>
      </c>
      <c r="P329" s="272">
        <f t="shared" si="102"/>
        <v>143297053.89000002</v>
      </c>
      <c r="Q329" s="272">
        <v>11941662.870000001</v>
      </c>
      <c r="R329" s="272">
        <v>11941662.870000001</v>
      </c>
      <c r="S329" s="272">
        <v>11941662.870000001</v>
      </c>
      <c r="T329" s="272">
        <v>11941662.870000001</v>
      </c>
      <c r="U329" s="272">
        <v>11941662.870000001</v>
      </c>
      <c r="V329" s="272">
        <v>11941662.870000001</v>
      </c>
      <c r="W329" s="272">
        <v>11941662.870000001</v>
      </c>
      <c r="X329" s="272">
        <v>11941662.870000001</v>
      </c>
      <c r="Y329" s="272">
        <v>11941662.870000001</v>
      </c>
      <c r="Z329" s="272">
        <v>11941662.870000001</v>
      </c>
      <c r="AA329" s="272">
        <v>11941662.870000001</v>
      </c>
      <c r="AB329" s="272">
        <v>11941662.870000001</v>
      </c>
      <c r="AC329" s="272">
        <v>11941662.870000001</v>
      </c>
      <c r="AD329" s="272">
        <v>11941662.870000001</v>
      </c>
      <c r="AE329" s="272">
        <v>11941662.870000001</v>
      </c>
      <c r="AF329" s="272">
        <v>11941662.870000001</v>
      </c>
      <c r="AG329" s="170">
        <f t="shared" si="103"/>
        <v>143299954.44000003</v>
      </c>
      <c r="AI329" s="279">
        <f t="shared" si="101"/>
        <v>40193.29</v>
      </c>
      <c r="AJ329" s="279">
        <f t="shared" si="101"/>
        <v>40202.65</v>
      </c>
      <c r="AK329" s="279">
        <f t="shared" si="101"/>
        <v>40204.42</v>
      </c>
      <c r="AL329" s="279">
        <f t="shared" si="100"/>
        <v>40203.620000000003</v>
      </c>
      <c r="AM329" s="279">
        <f t="shared" si="100"/>
        <v>40203.93</v>
      </c>
      <c r="AN329" s="279">
        <f t="shared" si="100"/>
        <v>40203.910000000003</v>
      </c>
      <c r="AO329" s="279">
        <f t="shared" si="100"/>
        <v>40203.599999999999</v>
      </c>
      <c r="AP329" s="279">
        <f t="shared" si="100"/>
        <v>40203.599999999999</v>
      </c>
      <c r="AQ329" s="279">
        <f t="shared" si="100"/>
        <v>40203.599999999999</v>
      </c>
      <c r="AR329" s="279">
        <f t="shared" si="92"/>
        <v>40203.599999999999</v>
      </c>
      <c r="AS329" s="279">
        <f t="shared" si="92"/>
        <v>40203.599999999999</v>
      </c>
      <c r="AT329" s="279">
        <f t="shared" si="92"/>
        <v>40203.599999999999</v>
      </c>
      <c r="AU329" s="280">
        <f t="shared" si="104"/>
        <v>482433.41999999987</v>
      </c>
      <c r="AV329" s="280">
        <f t="shared" si="99"/>
        <v>40203.599999999999</v>
      </c>
      <c r="AW329" s="280">
        <f t="shared" si="99"/>
        <v>40203.599999999999</v>
      </c>
      <c r="AX329" s="280">
        <f t="shared" si="99"/>
        <v>40203.599999999999</v>
      </c>
      <c r="AY329" s="280">
        <f t="shared" si="98"/>
        <v>40203.599999999999</v>
      </c>
      <c r="AZ329" s="280">
        <f t="shared" si="95"/>
        <v>40203.599999999999</v>
      </c>
      <c r="BA329" s="280">
        <f t="shared" si="96"/>
        <v>40203.599999999999</v>
      </c>
      <c r="BB329" s="280">
        <f t="shared" si="97"/>
        <v>40203.599999999999</v>
      </c>
      <c r="BC329" s="280">
        <f t="shared" si="94"/>
        <v>40203.599999999999</v>
      </c>
      <c r="BD329" s="280">
        <f t="shared" si="94"/>
        <v>40203.599999999999</v>
      </c>
      <c r="BE329" s="280">
        <f t="shared" si="94"/>
        <v>40203.599999999999</v>
      </c>
      <c r="BF329" s="280">
        <f t="shared" si="91"/>
        <v>40203.599999999999</v>
      </c>
      <c r="BG329" s="280">
        <f t="shared" si="91"/>
        <v>40203.599999999999</v>
      </c>
      <c r="BH329" s="280">
        <f t="shared" si="91"/>
        <v>40203.599999999999</v>
      </c>
      <c r="BI329" s="280">
        <f t="shared" si="91"/>
        <v>40203.599999999999</v>
      </c>
      <c r="BJ329" s="280">
        <f t="shared" si="91"/>
        <v>40203.599999999999</v>
      </c>
      <c r="BK329" s="280">
        <f t="shared" si="91"/>
        <v>40203.599999999999</v>
      </c>
      <c r="BL329" s="279">
        <f t="shared" si="105"/>
        <v>482443.1999999999</v>
      </c>
    </row>
    <row r="330" spans="1:64" x14ac:dyDescent="0.25">
      <c r="A330" s="268" t="s">
        <v>358</v>
      </c>
      <c r="B330" s="175">
        <v>4.1800000000000004E-2</v>
      </c>
      <c r="C330" s="175">
        <v>4.1800000000000004E-2</v>
      </c>
      <c r="D330" s="272">
        <v>1791485.27</v>
      </c>
      <c r="E330" s="272">
        <v>1791485.27</v>
      </c>
      <c r="F330" s="272">
        <v>1791485.27</v>
      </c>
      <c r="G330" s="272">
        <v>1791485.27</v>
      </c>
      <c r="H330" s="272">
        <v>1791485.27</v>
      </c>
      <c r="I330" s="272">
        <v>1791485.27</v>
      </c>
      <c r="J330" s="272">
        <v>1791485.27</v>
      </c>
      <c r="K330" s="272">
        <v>1791485.27</v>
      </c>
      <c r="L330" s="272">
        <v>1791485.27</v>
      </c>
      <c r="M330" s="272">
        <v>1791485.27</v>
      </c>
      <c r="N330" s="272">
        <v>1791485.27</v>
      </c>
      <c r="O330" s="272">
        <v>1791485.27</v>
      </c>
      <c r="P330" s="272">
        <f t="shared" si="102"/>
        <v>21497823.239999998</v>
      </c>
      <c r="Q330" s="272">
        <v>1791485.27</v>
      </c>
      <c r="R330" s="272">
        <v>1791485.27</v>
      </c>
      <c r="S330" s="272">
        <v>1791485.27</v>
      </c>
      <c r="T330" s="272">
        <v>1791485.27</v>
      </c>
      <c r="U330" s="272">
        <v>1791485.27</v>
      </c>
      <c r="V330" s="272">
        <v>1791485.27</v>
      </c>
      <c r="W330" s="272">
        <v>1791485.27</v>
      </c>
      <c r="X330" s="272">
        <v>1791485.27</v>
      </c>
      <c r="Y330" s="272">
        <v>1791485.27</v>
      </c>
      <c r="Z330" s="272">
        <v>1791485.27</v>
      </c>
      <c r="AA330" s="272">
        <v>1791485.27</v>
      </c>
      <c r="AB330" s="272">
        <v>1791485.27</v>
      </c>
      <c r="AC330" s="272">
        <v>1791485.27</v>
      </c>
      <c r="AD330" s="272">
        <v>1791485.27</v>
      </c>
      <c r="AE330" s="272">
        <v>1791485.27</v>
      </c>
      <c r="AF330" s="272">
        <v>1791485.27</v>
      </c>
      <c r="AG330" s="170">
        <f t="shared" si="103"/>
        <v>21497823.239999998</v>
      </c>
      <c r="AI330" s="279">
        <f t="shared" si="101"/>
        <v>6240.34</v>
      </c>
      <c r="AJ330" s="279">
        <f t="shared" si="101"/>
        <v>6240.34</v>
      </c>
      <c r="AK330" s="279">
        <f t="shared" si="101"/>
        <v>6240.34</v>
      </c>
      <c r="AL330" s="279">
        <f t="shared" si="100"/>
        <v>6240.34</v>
      </c>
      <c r="AM330" s="279">
        <f t="shared" si="100"/>
        <v>6240.34</v>
      </c>
      <c r="AN330" s="279">
        <f t="shared" si="100"/>
        <v>6240.34</v>
      </c>
      <c r="AO330" s="279">
        <f t="shared" si="100"/>
        <v>6240.34</v>
      </c>
      <c r="AP330" s="279">
        <f t="shared" si="100"/>
        <v>6240.34</v>
      </c>
      <c r="AQ330" s="279">
        <f t="shared" si="100"/>
        <v>6240.34</v>
      </c>
      <c r="AR330" s="279">
        <f t="shared" si="92"/>
        <v>6240.34</v>
      </c>
      <c r="AS330" s="279">
        <f t="shared" si="92"/>
        <v>6240.34</v>
      </c>
      <c r="AT330" s="279">
        <f t="shared" si="92"/>
        <v>6240.34</v>
      </c>
      <c r="AU330" s="280">
        <f t="shared" si="104"/>
        <v>74884.079999999987</v>
      </c>
      <c r="AV330" s="280">
        <f t="shared" si="99"/>
        <v>6240.34</v>
      </c>
      <c r="AW330" s="280">
        <f t="shared" si="99"/>
        <v>6240.34</v>
      </c>
      <c r="AX330" s="280">
        <f t="shared" si="99"/>
        <v>6240.34</v>
      </c>
      <c r="AY330" s="280">
        <f t="shared" si="98"/>
        <v>6240.34</v>
      </c>
      <c r="AZ330" s="280">
        <f t="shared" si="95"/>
        <v>6240.34</v>
      </c>
      <c r="BA330" s="280">
        <f t="shared" si="96"/>
        <v>6240.34</v>
      </c>
      <c r="BB330" s="280">
        <f t="shared" si="97"/>
        <v>6240.34</v>
      </c>
      <c r="BC330" s="280">
        <f t="shared" si="94"/>
        <v>6240.34</v>
      </c>
      <c r="BD330" s="280">
        <f t="shared" si="94"/>
        <v>6240.34</v>
      </c>
      <c r="BE330" s="280">
        <f t="shared" si="94"/>
        <v>6240.34</v>
      </c>
      <c r="BF330" s="280">
        <f t="shared" si="94"/>
        <v>6240.34</v>
      </c>
      <c r="BG330" s="280">
        <f t="shared" si="94"/>
        <v>6240.34</v>
      </c>
      <c r="BH330" s="280">
        <f t="shared" si="94"/>
        <v>6240.34</v>
      </c>
      <c r="BI330" s="280">
        <f t="shared" si="94"/>
        <v>6240.34</v>
      </c>
      <c r="BJ330" s="280">
        <f t="shared" si="94"/>
        <v>6240.34</v>
      </c>
      <c r="BK330" s="280">
        <f t="shared" si="94"/>
        <v>6240.34</v>
      </c>
      <c r="BL330" s="279">
        <f t="shared" si="105"/>
        <v>74884.079999999987</v>
      </c>
    </row>
    <row r="331" spans="1:64" x14ac:dyDescent="0.25">
      <c r="A331" s="268" t="s">
        <v>359</v>
      </c>
      <c r="B331" s="175">
        <v>4.2499999999999996E-2</v>
      </c>
      <c r="C331" s="175">
        <v>4.2499999999999996E-2</v>
      </c>
      <c r="D331" s="272">
        <v>4576825.3600000003</v>
      </c>
      <c r="E331" s="272">
        <v>4576825.3600000003</v>
      </c>
      <c r="F331" s="272">
        <v>4576825.3600000003</v>
      </c>
      <c r="G331" s="272">
        <v>4576825.3600000003</v>
      </c>
      <c r="H331" s="272">
        <v>4576825.3600000003</v>
      </c>
      <c r="I331" s="272">
        <v>4576825.3600000003</v>
      </c>
      <c r="J331" s="272">
        <v>4576825.3600000003</v>
      </c>
      <c r="K331" s="272">
        <v>4576825.3600000003</v>
      </c>
      <c r="L331" s="272">
        <v>4576825.3600000003</v>
      </c>
      <c r="M331" s="272">
        <v>4576825.3600000003</v>
      </c>
      <c r="N331" s="272">
        <v>4576825.3600000003</v>
      </c>
      <c r="O331" s="272">
        <v>4576825.3600000003</v>
      </c>
      <c r="P331" s="272">
        <f t="shared" si="102"/>
        <v>54921904.32</v>
      </c>
      <c r="Q331" s="272">
        <v>4576825.3600000003</v>
      </c>
      <c r="R331" s="272">
        <v>4576825.3600000003</v>
      </c>
      <c r="S331" s="272">
        <v>4576825.3600000003</v>
      </c>
      <c r="T331" s="272">
        <v>4576825.3600000003</v>
      </c>
      <c r="U331" s="272">
        <v>4576825.3600000003</v>
      </c>
      <c r="V331" s="272">
        <v>4576825.3600000003</v>
      </c>
      <c r="W331" s="272">
        <v>4576825.3600000003</v>
      </c>
      <c r="X331" s="272">
        <v>4576825.3600000003</v>
      </c>
      <c r="Y331" s="272">
        <v>4576825.3600000003</v>
      </c>
      <c r="Z331" s="272">
        <v>4576825.3600000003</v>
      </c>
      <c r="AA331" s="272">
        <v>4576825.3600000003</v>
      </c>
      <c r="AB331" s="272">
        <v>4576825.3600000003</v>
      </c>
      <c r="AC331" s="272">
        <v>4576825.3600000003</v>
      </c>
      <c r="AD331" s="272">
        <v>4576825.3600000003</v>
      </c>
      <c r="AE331" s="272">
        <v>4576825.3600000003</v>
      </c>
      <c r="AF331" s="272">
        <v>4576825.3600000003</v>
      </c>
      <c r="AG331" s="170">
        <f t="shared" si="103"/>
        <v>54921904.32</v>
      </c>
      <c r="AI331" s="279">
        <f t="shared" si="101"/>
        <v>16209.59</v>
      </c>
      <c r="AJ331" s="279">
        <f t="shared" si="101"/>
        <v>16209.59</v>
      </c>
      <c r="AK331" s="279">
        <f t="shared" si="101"/>
        <v>16209.59</v>
      </c>
      <c r="AL331" s="279">
        <f t="shared" si="100"/>
        <v>16209.59</v>
      </c>
      <c r="AM331" s="279">
        <f t="shared" si="100"/>
        <v>16209.59</v>
      </c>
      <c r="AN331" s="279">
        <f t="shared" si="100"/>
        <v>16209.59</v>
      </c>
      <c r="AO331" s="279">
        <f t="shared" si="100"/>
        <v>16209.59</v>
      </c>
      <c r="AP331" s="279">
        <f t="shared" si="100"/>
        <v>16209.59</v>
      </c>
      <c r="AQ331" s="279">
        <f t="shared" si="100"/>
        <v>16209.59</v>
      </c>
      <c r="AR331" s="279">
        <f t="shared" si="92"/>
        <v>16209.59</v>
      </c>
      <c r="AS331" s="279">
        <f t="shared" si="92"/>
        <v>16209.59</v>
      </c>
      <c r="AT331" s="279">
        <f t="shared" si="92"/>
        <v>16209.59</v>
      </c>
      <c r="AU331" s="280">
        <f t="shared" si="104"/>
        <v>194515.08</v>
      </c>
      <c r="AV331" s="280">
        <f t="shared" si="99"/>
        <v>16209.59</v>
      </c>
      <c r="AW331" s="280">
        <f t="shared" si="99"/>
        <v>16209.59</v>
      </c>
      <c r="AX331" s="280">
        <f t="shared" si="99"/>
        <v>16209.59</v>
      </c>
      <c r="AY331" s="280">
        <f t="shared" si="98"/>
        <v>16209.59</v>
      </c>
      <c r="AZ331" s="280">
        <f t="shared" si="95"/>
        <v>16209.59</v>
      </c>
      <c r="BA331" s="280">
        <f t="shared" si="96"/>
        <v>16209.59</v>
      </c>
      <c r="BB331" s="280">
        <f t="shared" si="97"/>
        <v>16209.59</v>
      </c>
      <c r="BC331" s="280">
        <f t="shared" si="94"/>
        <v>16209.59</v>
      </c>
      <c r="BD331" s="280">
        <f t="shared" si="94"/>
        <v>16209.59</v>
      </c>
      <c r="BE331" s="280">
        <f t="shared" si="94"/>
        <v>16209.59</v>
      </c>
      <c r="BF331" s="280">
        <f t="shared" si="94"/>
        <v>16209.59</v>
      </c>
      <c r="BG331" s="280">
        <f t="shared" si="94"/>
        <v>16209.59</v>
      </c>
      <c r="BH331" s="280">
        <f t="shared" si="94"/>
        <v>16209.59</v>
      </c>
      <c r="BI331" s="280">
        <f t="shared" si="94"/>
        <v>16209.59</v>
      </c>
      <c r="BJ331" s="280">
        <f t="shared" si="94"/>
        <v>16209.59</v>
      </c>
      <c r="BK331" s="280">
        <f t="shared" si="94"/>
        <v>16209.59</v>
      </c>
      <c r="BL331" s="279">
        <f t="shared" si="105"/>
        <v>194515.08</v>
      </c>
    </row>
    <row r="332" spans="1:64" x14ac:dyDescent="0.25">
      <c r="A332" s="268" t="s">
        <v>360</v>
      </c>
      <c r="B332" s="175">
        <v>4.1300000000000003E-2</v>
      </c>
      <c r="C332" s="175">
        <v>4.1300000000000003E-2</v>
      </c>
      <c r="D332" s="272">
        <v>3691212.54</v>
      </c>
      <c r="E332" s="272">
        <v>3691212.54</v>
      </c>
      <c r="F332" s="272">
        <v>3691212.54</v>
      </c>
      <c r="G332" s="272">
        <v>3691212.54</v>
      </c>
      <c r="H332" s="272">
        <v>3691212.54</v>
      </c>
      <c r="I332" s="272">
        <v>3691212.54</v>
      </c>
      <c r="J332" s="272">
        <v>3691212.54</v>
      </c>
      <c r="K332" s="272">
        <v>3691212.54</v>
      </c>
      <c r="L332" s="272">
        <v>3691212.54</v>
      </c>
      <c r="M332" s="272">
        <v>3691212.54</v>
      </c>
      <c r="N332" s="272">
        <v>3691212.54</v>
      </c>
      <c r="O332" s="272">
        <v>3691212.54</v>
      </c>
      <c r="P332" s="272">
        <f t="shared" si="102"/>
        <v>44294550.479999997</v>
      </c>
      <c r="Q332" s="272">
        <v>3691212.54</v>
      </c>
      <c r="R332" s="272">
        <v>3691212.54</v>
      </c>
      <c r="S332" s="272">
        <v>3691212.54</v>
      </c>
      <c r="T332" s="272">
        <v>3691212.54</v>
      </c>
      <c r="U332" s="272">
        <v>3691212.54</v>
      </c>
      <c r="V332" s="272">
        <v>3691212.54</v>
      </c>
      <c r="W332" s="272">
        <v>3691212.54</v>
      </c>
      <c r="X332" s="272">
        <v>3691212.54</v>
      </c>
      <c r="Y332" s="272">
        <v>3691212.54</v>
      </c>
      <c r="Z332" s="272">
        <v>3691212.54</v>
      </c>
      <c r="AA332" s="272">
        <v>3691212.54</v>
      </c>
      <c r="AB332" s="272">
        <v>3691212.54</v>
      </c>
      <c r="AC332" s="272">
        <v>3691212.54</v>
      </c>
      <c r="AD332" s="272">
        <v>3691212.54</v>
      </c>
      <c r="AE332" s="272">
        <v>3691212.54</v>
      </c>
      <c r="AF332" s="272">
        <v>3691212.54</v>
      </c>
      <c r="AG332" s="170">
        <f t="shared" si="103"/>
        <v>44294550.479999997</v>
      </c>
      <c r="AI332" s="279">
        <f t="shared" si="101"/>
        <v>12703.92</v>
      </c>
      <c r="AJ332" s="279">
        <f t="shared" si="101"/>
        <v>12703.92</v>
      </c>
      <c r="AK332" s="279">
        <f t="shared" si="101"/>
        <v>12703.92</v>
      </c>
      <c r="AL332" s="279">
        <f t="shared" si="100"/>
        <v>12703.92</v>
      </c>
      <c r="AM332" s="279">
        <f t="shared" si="100"/>
        <v>12703.92</v>
      </c>
      <c r="AN332" s="279">
        <f t="shared" si="100"/>
        <v>12703.92</v>
      </c>
      <c r="AO332" s="279">
        <f t="shared" si="100"/>
        <v>12703.92</v>
      </c>
      <c r="AP332" s="279">
        <f t="shared" si="100"/>
        <v>12703.92</v>
      </c>
      <c r="AQ332" s="279">
        <f t="shared" si="100"/>
        <v>12703.92</v>
      </c>
      <c r="AR332" s="279">
        <f t="shared" si="92"/>
        <v>12703.92</v>
      </c>
      <c r="AS332" s="279">
        <f t="shared" si="92"/>
        <v>12703.92</v>
      </c>
      <c r="AT332" s="279">
        <f t="shared" si="92"/>
        <v>12703.92</v>
      </c>
      <c r="AU332" s="280">
        <f t="shared" si="104"/>
        <v>152447.04000000001</v>
      </c>
      <c r="AV332" s="280">
        <f t="shared" si="99"/>
        <v>12703.92</v>
      </c>
      <c r="AW332" s="280">
        <f t="shared" si="99"/>
        <v>12703.92</v>
      </c>
      <c r="AX332" s="280">
        <f t="shared" si="99"/>
        <v>12703.92</v>
      </c>
      <c r="AY332" s="280">
        <f t="shared" si="98"/>
        <v>12703.92</v>
      </c>
      <c r="AZ332" s="280">
        <f t="shared" ref="AZ332:AZ357" si="106">ROUND(U332*$C332/12,2)</f>
        <v>12703.92</v>
      </c>
      <c r="BA332" s="280">
        <f t="shared" ref="BA332:BA357" si="107">ROUND(V332*$C332/12,2)</f>
        <v>12703.92</v>
      </c>
      <c r="BB332" s="280">
        <f t="shared" ref="BB332:BB357" si="108">ROUND(W332*$C332/12,2)</f>
        <v>12703.92</v>
      </c>
      <c r="BC332" s="280">
        <f t="shared" si="94"/>
        <v>12703.92</v>
      </c>
      <c r="BD332" s="280">
        <f t="shared" si="94"/>
        <v>12703.92</v>
      </c>
      <c r="BE332" s="280">
        <f t="shared" si="94"/>
        <v>12703.92</v>
      </c>
      <c r="BF332" s="280">
        <f t="shared" si="94"/>
        <v>12703.92</v>
      </c>
      <c r="BG332" s="280">
        <f t="shared" si="94"/>
        <v>12703.92</v>
      </c>
      <c r="BH332" s="280">
        <f t="shared" si="94"/>
        <v>12703.92</v>
      </c>
      <c r="BI332" s="280">
        <f t="shared" si="94"/>
        <v>12703.92</v>
      </c>
      <c r="BJ332" s="280">
        <f t="shared" si="94"/>
        <v>12703.92</v>
      </c>
      <c r="BK332" s="280">
        <f t="shared" si="94"/>
        <v>12703.92</v>
      </c>
      <c r="BL332" s="279">
        <f t="shared" si="105"/>
        <v>152447.04000000001</v>
      </c>
    </row>
    <row r="333" spans="1:64" x14ac:dyDescent="0.25">
      <c r="A333" s="268" t="s">
        <v>361</v>
      </c>
      <c r="B333" s="175">
        <v>3.7900000000000003E-2</v>
      </c>
      <c r="C333" s="175">
        <v>3.7900000000000003E-2</v>
      </c>
      <c r="D333" s="272">
        <v>3322731.71</v>
      </c>
      <c r="E333" s="272">
        <v>3322731.71</v>
      </c>
      <c r="F333" s="272">
        <v>3322731.71</v>
      </c>
      <c r="G333" s="272">
        <v>3322731.71</v>
      </c>
      <c r="H333" s="272">
        <v>3322731.71</v>
      </c>
      <c r="I333" s="272">
        <v>3322731.71</v>
      </c>
      <c r="J333" s="272">
        <v>3322731.71</v>
      </c>
      <c r="K333" s="272">
        <v>3322731.71</v>
      </c>
      <c r="L333" s="272">
        <v>3322731.71</v>
      </c>
      <c r="M333" s="272">
        <v>3322731.71</v>
      </c>
      <c r="N333" s="272">
        <v>3322731.71</v>
      </c>
      <c r="O333" s="272">
        <v>3322731.71</v>
      </c>
      <c r="P333" s="272">
        <f t="shared" si="102"/>
        <v>39872780.520000003</v>
      </c>
      <c r="Q333" s="272">
        <v>3322731.71</v>
      </c>
      <c r="R333" s="272">
        <v>3322731.71</v>
      </c>
      <c r="S333" s="272">
        <v>3322731.71</v>
      </c>
      <c r="T333" s="272">
        <v>3322731.71</v>
      </c>
      <c r="U333" s="272">
        <v>3322731.71</v>
      </c>
      <c r="V333" s="272">
        <v>3322731.71</v>
      </c>
      <c r="W333" s="272">
        <v>3322731.71</v>
      </c>
      <c r="X333" s="272">
        <v>3322731.71</v>
      </c>
      <c r="Y333" s="272">
        <v>3322731.71</v>
      </c>
      <c r="Z333" s="272">
        <v>3322731.71</v>
      </c>
      <c r="AA333" s="272">
        <v>3322731.71</v>
      </c>
      <c r="AB333" s="272">
        <v>3322731.71</v>
      </c>
      <c r="AC333" s="272">
        <v>3322731.71</v>
      </c>
      <c r="AD333" s="272">
        <v>3322731.71</v>
      </c>
      <c r="AE333" s="272">
        <v>3322731.71</v>
      </c>
      <c r="AF333" s="272">
        <v>3322731.71</v>
      </c>
      <c r="AG333" s="170">
        <f t="shared" si="103"/>
        <v>39872780.520000003</v>
      </c>
      <c r="AI333" s="279">
        <f t="shared" si="101"/>
        <v>10494.29</v>
      </c>
      <c r="AJ333" s="279">
        <f t="shared" si="101"/>
        <v>10494.29</v>
      </c>
      <c r="AK333" s="279">
        <f t="shared" si="101"/>
        <v>10494.29</v>
      </c>
      <c r="AL333" s="279">
        <f t="shared" si="100"/>
        <v>10494.29</v>
      </c>
      <c r="AM333" s="279">
        <f t="shared" si="100"/>
        <v>10494.29</v>
      </c>
      <c r="AN333" s="279">
        <f t="shared" si="100"/>
        <v>10494.29</v>
      </c>
      <c r="AO333" s="279">
        <f t="shared" si="100"/>
        <v>10494.29</v>
      </c>
      <c r="AP333" s="279">
        <f t="shared" si="100"/>
        <v>10494.29</v>
      </c>
      <c r="AQ333" s="279">
        <f t="shared" si="100"/>
        <v>10494.29</v>
      </c>
      <c r="AR333" s="279">
        <f t="shared" si="92"/>
        <v>10494.29</v>
      </c>
      <c r="AS333" s="279">
        <f t="shared" si="92"/>
        <v>10494.29</v>
      </c>
      <c r="AT333" s="279">
        <f t="shared" si="92"/>
        <v>10494.29</v>
      </c>
      <c r="AU333" s="280">
        <f t="shared" si="104"/>
        <v>125931.48000000004</v>
      </c>
      <c r="AV333" s="280">
        <f t="shared" si="99"/>
        <v>10494.29</v>
      </c>
      <c r="AW333" s="280">
        <f t="shared" si="99"/>
        <v>10494.29</v>
      </c>
      <c r="AX333" s="280">
        <f t="shared" si="99"/>
        <v>10494.29</v>
      </c>
      <c r="AY333" s="280">
        <f t="shared" si="98"/>
        <v>10494.29</v>
      </c>
      <c r="AZ333" s="280">
        <f t="shared" si="106"/>
        <v>10494.29</v>
      </c>
      <c r="BA333" s="280">
        <f t="shared" si="107"/>
        <v>10494.29</v>
      </c>
      <c r="BB333" s="280">
        <f t="shared" si="108"/>
        <v>10494.29</v>
      </c>
      <c r="BC333" s="280">
        <f t="shared" si="94"/>
        <v>10494.29</v>
      </c>
      <c r="BD333" s="280">
        <f t="shared" si="94"/>
        <v>10494.29</v>
      </c>
      <c r="BE333" s="280">
        <f t="shared" si="94"/>
        <v>10494.29</v>
      </c>
      <c r="BF333" s="280">
        <f t="shared" si="94"/>
        <v>10494.29</v>
      </c>
      <c r="BG333" s="280">
        <f t="shared" si="94"/>
        <v>10494.29</v>
      </c>
      <c r="BH333" s="280">
        <f t="shared" si="94"/>
        <v>10494.29</v>
      </c>
      <c r="BI333" s="280">
        <f t="shared" si="94"/>
        <v>10494.29</v>
      </c>
      <c r="BJ333" s="280">
        <f t="shared" si="94"/>
        <v>10494.29</v>
      </c>
      <c r="BK333" s="280">
        <f t="shared" si="94"/>
        <v>10494.29</v>
      </c>
      <c r="BL333" s="279">
        <f t="shared" si="105"/>
        <v>125931.48000000004</v>
      </c>
    </row>
    <row r="334" spans="1:64" x14ac:dyDescent="0.25">
      <c r="A334" s="268" t="s">
        <v>362</v>
      </c>
      <c r="B334" s="175">
        <v>3.9099999999999996E-2</v>
      </c>
      <c r="C334" s="175">
        <v>3.9099999999999996E-2</v>
      </c>
      <c r="D334" s="272">
        <v>3246960.53</v>
      </c>
      <c r="E334" s="272">
        <v>3246960.53</v>
      </c>
      <c r="F334" s="272">
        <v>3246960.53</v>
      </c>
      <c r="G334" s="272">
        <v>3246960.53</v>
      </c>
      <c r="H334" s="272">
        <v>3246960.53</v>
      </c>
      <c r="I334" s="272">
        <v>3246960.53</v>
      </c>
      <c r="J334" s="272">
        <v>3246960.53</v>
      </c>
      <c r="K334" s="272">
        <v>3246960.53</v>
      </c>
      <c r="L334" s="272">
        <v>3246960.53</v>
      </c>
      <c r="M334" s="272">
        <v>3246960.53</v>
      </c>
      <c r="N334" s="272">
        <v>3246960.53</v>
      </c>
      <c r="O334" s="272">
        <v>3246960.53</v>
      </c>
      <c r="P334" s="272">
        <f t="shared" si="102"/>
        <v>38963526.360000007</v>
      </c>
      <c r="Q334" s="272">
        <v>3246960.53</v>
      </c>
      <c r="R334" s="272">
        <v>3246960.53</v>
      </c>
      <c r="S334" s="272">
        <v>3246960.53</v>
      </c>
      <c r="T334" s="272">
        <v>3246960.53</v>
      </c>
      <c r="U334" s="272">
        <v>3246960.53</v>
      </c>
      <c r="V334" s="272">
        <v>3246960.53</v>
      </c>
      <c r="W334" s="272">
        <v>3246960.53</v>
      </c>
      <c r="X334" s="272">
        <v>3246960.53</v>
      </c>
      <c r="Y334" s="272">
        <v>3246960.53</v>
      </c>
      <c r="Z334" s="272">
        <v>3246960.53</v>
      </c>
      <c r="AA334" s="272">
        <v>3246960.53</v>
      </c>
      <c r="AB334" s="272">
        <v>3246960.53</v>
      </c>
      <c r="AC334" s="272">
        <v>3246960.53</v>
      </c>
      <c r="AD334" s="272">
        <v>3246960.53</v>
      </c>
      <c r="AE334" s="272">
        <v>3246960.53</v>
      </c>
      <c r="AF334" s="272">
        <v>3246960.53</v>
      </c>
      <c r="AG334" s="170">
        <f t="shared" si="103"/>
        <v>38963526.360000007</v>
      </c>
      <c r="AI334" s="279">
        <f t="shared" si="101"/>
        <v>10579.68</v>
      </c>
      <c r="AJ334" s="279">
        <f t="shared" si="101"/>
        <v>10579.68</v>
      </c>
      <c r="AK334" s="279">
        <f t="shared" si="101"/>
        <v>10579.68</v>
      </c>
      <c r="AL334" s="279">
        <f t="shared" si="100"/>
        <v>10579.68</v>
      </c>
      <c r="AM334" s="279">
        <f t="shared" si="100"/>
        <v>10579.68</v>
      </c>
      <c r="AN334" s="279">
        <f t="shared" si="100"/>
        <v>10579.68</v>
      </c>
      <c r="AO334" s="279">
        <f t="shared" si="100"/>
        <v>10579.68</v>
      </c>
      <c r="AP334" s="279">
        <f t="shared" si="100"/>
        <v>10579.68</v>
      </c>
      <c r="AQ334" s="279">
        <f t="shared" si="100"/>
        <v>10579.68</v>
      </c>
      <c r="AR334" s="279">
        <f t="shared" si="92"/>
        <v>10579.68</v>
      </c>
      <c r="AS334" s="279">
        <f t="shared" si="92"/>
        <v>10579.68</v>
      </c>
      <c r="AT334" s="279">
        <f t="shared" si="92"/>
        <v>10579.68</v>
      </c>
      <c r="AU334" s="280">
        <f t="shared" si="104"/>
        <v>126956.15999999997</v>
      </c>
      <c r="AV334" s="280">
        <f t="shared" si="99"/>
        <v>10579.68</v>
      </c>
      <c r="AW334" s="280">
        <f t="shared" si="99"/>
        <v>10579.68</v>
      </c>
      <c r="AX334" s="280">
        <f t="shared" si="99"/>
        <v>10579.68</v>
      </c>
      <c r="AY334" s="280">
        <f t="shared" si="98"/>
        <v>10579.68</v>
      </c>
      <c r="AZ334" s="280">
        <f t="shared" si="106"/>
        <v>10579.68</v>
      </c>
      <c r="BA334" s="280">
        <f t="shared" si="107"/>
        <v>10579.68</v>
      </c>
      <c r="BB334" s="280">
        <f t="shared" si="108"/>
        <v>10579.68</v>
      </c>
      <c r="BC334" s="280">
        <f t="shared" si="94"/>
        <v>10579.68</v>
      </c>
      <c r="BD334" s="280">
        <f t="shared" si="94"/>
        <v>10579.68</v>
      </c>
      <c r="BE334" s="280">
        <f t="shared" si="94"/>
        <v>10579.68</v>
      </c>
      <c r="BF334" s="280">
        <f t="shared" si="94"/>
        <v>10579.68</v>
      </c>
      <c r="BG334" s="280">
        <f t="shared" si="94"/>
        <v>10579.68</v>
      </c>
      <c r="BH334" s="280">
        <f t="shared" si="94"/>
        <v>10579.68</v>
      </c>
      <c r="BI334" s="280">
        <f t="shared" si="94"/>
        <v>10579.68</v>
      </c>
      <c r="BJ334" s="280">
        <f t="shared" si="94"/>
        <v>10579.68</v>
      </c>
      <c r="BK334" s="280">
        <f t="shared" si="94"/>
        <v>10579.68</v>
      </c>
      <c r="BL334" s="279">
        <f t="shared" si="105"/>
        <v>126956.15999999997</v>
      </c>
    </row>
    <row r="335" spans="1:64" x14ac:dyDescent="0.25">
      <c r="A335" s="268" t="s">
        <v>661</v>
      </c>
      <c r="B335" s="175">
        <v>0</v>
      </c>
      <c r="C335" s="175">
        <v>0</v>
      </c>
      <c r="D335" s="272">
        <v>0</v>
      </c>
      <c r="E335" s="272">
        <v>0</v>
      </c>
      <c r="F335" s="272">
        <v>0</v>
      </c>
      <c r="G335" s="272">
        <v>0</v>
      </c>
      <c r="H335" s="272">
        <v>0</v>
      </c>
      <c r="I335" s="272">
        <v>0</v>
      </c>
      <c r="J335" s="272">
        <v>0</v>
      </c>
      <c r="K335" s="272">
        <v>0</v>
      </c>
      <c r="L335" s="272">
        <v>0</v>
      </c>
      <c r="M335" s="272">
        <v>0</v>
      </c>
      <c r="N335" s="272">
        <v>0</v>
      </c>
      <c r="O335" s="272">
        <v>0</v>
      </c>
      <c r="P335" s="272">
        <f t="shared" si="102"/>
        <v>0</v>
      </c>
      <c r="Q335" s="272">
        <v>0</v>
      </c>
      <c r="R335" s="272">
        <v>0</v>
      </c>
      <c r="S335" s="272">
        <v>0</v>
      </c>
      <c r="T335" s="272">
        <v>0</v>
      </c>
      <c r="U335" s="272">
        <v>0</v>
      </c>
      <c r="V335" s="272">
        <v>0</v>
      </c>
      <c r="W335" s="272">
        <v>0</v>
      </c>
      <c r="X335" s="272">
        <v>0</v>
      </c>
      <c r="Y335" s="272">
        <v>0</v>
      </c>
      <c r="Z335" s="272">
        <v>0</v>
      </c>
      <c r="AA335" s="272">
        <v>0</v>
      </c>
      <c r="AB335" s="272">
        <v>0</v>
      </c>
      <c r="AC335" s="272">
        <v>0</v>
      </c>
      <c r="AD335" s="272">
        <v>0</v>
      </c>
      <c r="AE335" s="272">
        <v>0</v>
      </c>
      <c r="AF335" s="272">
        <v>0</v>
      </c>
      <c r="AG335" s="170">
        <f t="shared" si="103"/>
        <v>0</v>
      </c>
      <c r="AI335" s="279">
        <f t="shared" si="101"/>
        <v>0</v>
      </c>
      <c r="AJ335" s="279">
        <f t="shared" si="101"/>
        <v>0</v>
      </c>
      <c r="AK335" s="279">
        <f t="shared" si="101"/>
        <v>0</v>
      </c>
      <c r="AL335" s="279">
        <f t="shared" si="100"/>
        <v>0</v>
      </c>
      <c r="AM335" s="279">
        <f t="shared" si="100"/>
        <v>0</v>
      </c>
      <c r="AN335" s="279">
        <f t="shared" si="100"/>
        <v>0</v>
      </c>
      <c r="AO335" s="279">
        <f t="shared" si="100"/>
        <v>0</v>
      </c>
      <c r="AP335" s="279">
        <f t="shared" si="100"/>
        <v>0</v>
      </c>
      <c r="AQ335" s="279">
        <f t="shared" si="100"/>
        <v>0</v>
      </c>
      <c r="AR335" s="279">
        <f t="shared" si="92"/>
        <v>0</v>
      </c>
      <c r="AS335" s="279">
        <f t="shared" si="92"/>
        <v>0</v>
      </c>
      <c r="AT335" s="279">
        <f t="shared" si="92"/>
        <v>0</v>
      </c>
      <c r="AU335" s="280">
        <f t="shared" si="104"/>
        <v>0</v>
      </c>
      <c r="AV335" s="280">
        <f t="shared" si="99"/>
        <v>0</v>
      </c>
      <c r="AW335" s="280">
        <f t="shared" si="99"/>
        <v>0</v>
      </c>
      <c r="AX335" s="280">
        <f t="shared" si="99"/>
        <v>0</v>
      </c>
      <c r="AY335" s="280">
        <f t="shared" si="98"/>
        <v>0</v>
      </c>
      <c r="AZ335" s="280">
        <f t="shared" si="106"/>
        <v>0</v>
      </c>
      <c r="BA335" s="280">
        <f t="shared" si="107"/>
        <v>0</v>
      </c>
      <c r="BB335" s="280">
        <f t="shared" si="108"/>
        <v>0</v>
      </c>
      <c r="BC335" s="280">
        <f t="shared" si="94"/>
        <v>0</v>
      </c>
      <c r="BD335" s="280">
        <f t="shared" si="94"/>
        <v>0</v>
      </c>
      <c r="BE335" s="280">
        <f t="shared" si="94"/>
        <v>0</v>
      </c>
      <c r="BF335" s="280">
        <f t="shared" si="94"/>
        <v>0</v>
      </c>
      <c r="BG335" s="280">
        <f t="shared" si="94"/>
        <v>0</v>
      </c>
      <c r="BH335" s="280">
        <f t="shared" si="94"/>
        <v>0</v>
      </c>
      <c r="BI335" s="280">
        <f t="shared" si="94"/>
        <v>0</v>
      </c>
      <c r="BJ335" s="280">
        <f t="shared" si="94"/>
        <v>0</v>
      </c>
      <c r="BK335" s="280">
        <f t="shared" si="94"/>
        <v>0</v>
      </c>
      <c r="BL335" s="279">
        <f t="shared" si="105"/>
        <v>0</v>
      </c>
    </row>
    <row r="336" spans="1:64" x14ac:dyDescent="0.25">
      <c r="A336" s="268" t="s">
        <v>662</v>
      </c>
      <c r="B336" s="175">
        <v>0</v>
      </c>
      <c r="C336" s="175">
        <v>0</v>
      </c>
      <c r="D336" s="272">
        <v>0</v>
      </c>
      <c r="E336" s="272">
        <v>0</v>
      </c>
      <c r="F336" s="272">
        <v>0</v>
      </c>
      <c r="G336" s="272">
        <v>0</v>
      </c>
      <c r="H336" s="272">
        <v>0</v>
      </c>
      <c r="I336" s="272">
        <v>0</v>
      </c>
      <c r="J336" s="272">
        <v>0</v>
      </c>
      <c r="K336" s="272">
        <v>0</v>
      </c>
      <c r="L336" s="272">
        <v>0</v>
      </c>
      <c r="M336" s="272">
        <v>0</v>
      </c>
      <c r="N336" s="272">
        <v>0</v>
      </c>
      <c r="O336" s="272">
        <v>0</v>
      </c>
      <c r="P336" s="272">
        <f t="shared" si="102"/>
        <v>0</v>
      </c>
      <c r="Q336" s="272">
        <v>0</v>
      </c>
      <c r="R336" s="272">
        <v>0</v>
      </c>
      <c r="S336" s="272">
        <v>0</v>
      </c>
      <c r="T336" s="272">
        <v>0</v>
      </c>
      <c r="U336" s="272">
        <v>0</v>
      </c>
      <c r="V336" s="272">
        <v>0</v>
      </c>
      <c r="W336" s="272">
        <v>0</v>
      </c>
      <c r="X336" s="272">
        <v>0</v>
      </c>
      <c r="Y336" s="272">
        <v>0</v>
      </c>
      <c r="Z336" s="272">
        <v>0</v>
      </c>
      <c r="AA336" s="272">
        <v>0</v>
      </c>
      <c r="AB336" s="272">
        <v>0</v>
      </c>
      <c r="AC336" s="272">
        <v>0</v>
      </c>
      <c r="AD336" s="272">
        <v>0</v>
      </c>
      <c r="AE336" s="272">
        <v>0</v>
      </c>
      <c r="AF336" s="272">
        <v>0</v>
      </c>
      <c r="AG336" s="170">
        <f t="shared" si="103"/>
        <v>0</v>
      </c>
      <c r="AI336" s="279">
        <f t="shared" si="101"/>
        <v>0</v>
      </c>
      <c r="AJ336" s="279">
        <f t="shared" si="101"/>
        <v>0</v>
      </c>
      <c r="AK336" s="279">
        <f t="shared" si="101"/>
        <v>0</v>
      </c>
      <c r="AL336" s="279">
        <f t="shared" si="100"/>
        <v>0</v>
      </c>
      <c r="AM336" s="279">
        <f t="shared" si="100"/>
        <v>0</v>
      </c>
      <c r="AN336" s="279">
        <f t="shared" si="100"/>
        <v>0</v>
      </c>
      <c r="AO336" s="279">
        <f t="shared" si="100"/>
        <v>0</v>
      </c>
      <c r="AP336" s="279">
        <f t="shared" si="100"/>
        <v>0</v>
      </c>
      <c r="AQ336" s="279">
        <f t="shared" si="100"/>
        <v>0</v>
      </c>
      <c r="AR336" s="279">
        <f t="shared" si="92"/>
        <v>0</v>
      </c>
      <c r="AS336" s="279">
        <f t="shared" si="92"/>
        <v>0</v>
      </c>
      <c r="AT336" s="279">
        <f t="shared" si="92"/>
        <v>0</v>
      </c>
      <c r="AU336" s="280">
        <f t="shared" si="104"/>
        <v>0</v>
      </c>
      <c r="AV336" s="280">
        <f t="shared" si="99"/>
        <v>0</v>
      </c>
      <c r="AW336" s="280">
        <f t="shared" si="99"/>
        <v>0</v>
      </c>
      <c r="AX336" s="280">
        <f t="shared" si="99"/>
        <v>0</v>
      </c>
      <c r="AY336" s="280">
        <f t="shared" si="98"/>
        <v>0</v>
      </c>
      <c r="AZ336" s="280">
        <f t="shared" si="106"/>
        <v>0</v>
      </c>
      <c r="BA336" s="280">
        <f t="shared" si="107"/>
        <v>0</v>
      </c>
      <c r="BB336" s="280">
        <f t="shared" si="108"/>
        <v>0</v>
      </c>
      <c r="BC336" s="280">
        <f t="shared" si="94"/>
        <v>0</v>
      </c>
      <c r="BD336" s="280">
        <f t="shared" si="94"/>
        <v>0</v>
      </c>
      <c r="BE336" s="280">
        <f t="shared" si="94"/>
        <v>0</v>
      </c>
      <c r="BF336" s="280">
        <f t="shared" si="94"/>
        <v>0</v>
      </c>
      <c r="BG336" s="280">
        <f t="shared" si="94"/>
        <v>0</v>
      </c>
      <c r="BH336" s="280">
        <f t="shared" si="94"/>
        <v>0</v>
      </c>
      <c r="BI336" s="280">
        <f t="shared" si="94"/>
        <v>0</v>
      </c>
      <c r="BJ336" s="280">
        <f t="shared" si="94"/>
        <v>0</v>
      </c>
      <c r="BK336" s="280">
        <f t="shared" si="94"/>
        <v>0</v>
      </c>
      <c r="BL336" s="279">
        <f t="shared" si="105"/>
        <v>0</v>
      </c>
    </row>
    <row r="337" spans="1:64" x14ac:dyDescent="0.25">
      <c r="A337" s="268" t="s">
        <v>663</v>
      </c>
      <c r="B337" s="175">
        <v>0</v>
      </c>
      <c r="C337" s="175">
        <v>0</v>
      </c>
      <c r="D337" s="272">
        <v>0</v>
      </c>
      <c r="E337" s="272">
        <v>0</v>
      </c>
      <c r="F337" s="272">
        <v>0</v>
      </c>
      <c r="G337" s="272">
        <v>0</v>
      </c>
      <c r="H337" s="272">
        <v>0</v>
      </c>
      <c r="I337" s="272">
        <v>0</v>
      </c>
      <c r="J337" s="272">
        <v>0</v>
      </c>
      <c r="K337" s="272">
        <v>0</v>
      </c>
      <c r="L337" s="272">
        <v>0</v>
      </c>
      <c r="M337" s="272">
        <v>0</v>
      </c>
      <c r="N337" s="272">
        <v>0</v>
      </c>
      <c r="O337" s="272">
        <v>0</v>
      </c>
      <c r="P337" s="272">
        <f t="shared" si="102"/>
        <v>0</v>
      </c>
      <c r="Q337" s="272">
        <v>0</v>
      </c>
      <c r="R337" s="272">
        <v>0</v>
      </c>
      <c r="S337" s="272">
        <v>0</v>
      </c>
      <c r="T337" s="272">
        <v>0</v>
      </c>
      <c r="U337" s="272">
        <v>0</v>
      </c>
      <c r="V337" s="272">
        <v>0</v>
      </c>
      <c r="W337" s="272">
        <v>0</v>
      </c>
      <c r="X337" s="272">
        <v>0</v>
      </c>
      <c r="Y337" s="272">
        <v>0</v>
      </c>
      <c r="Z337" s="272">
        <v>0</v>
      </c>
      <c r="AA337" s="272">
        <v>0</v>
      </c>
      <c r="AB337" s="272">
        <v>0</v>
      </c>
      <c r="AC337" s="272">
        <v>0</v>
      </c>
      <c r="AD337" s="272">
        <v>0</v>
      </c>
      <c r="AE337" s="272">
        <v>0</v>
      </c>
      <c r="AF337" s="272">
        <v>0</v>
      </c>
      <c r="AG337" s="170">
        <f t="shared" si="103"/>
        <v>0</v>
      </c>
      <c r="AI337" s="279">
        <f t="shared" si="101"/>
        <v>0</v>
      </c>
      <c r="AJ337" s="279">
        <f t="shared" si="101"/>
        <v>0</v>
      </c>
      <c r="AK337" s="279">
        <f t="shared" si="101"/>
        <v>0</v>
      </c>
      <c r="AL337" s="279">
        <f t="shared" si="100"/>
        <v>0</v>
      </c>
      <c r="AM337" s="279">
        <f t="shared" si="100"/>
        <v>0</v>
      </c>
      <c r="AN337" s="279">
        <f t="shared" si="100"/>
        <v>0</v>
      </c>
      <c r="AO337" s="279">
        <f t="shared" si="100"/>
        <v>0</v>
      </c>
      <c r="AP337" s="279">
        <f t="shared" si="100"/>
        <v>0</v>
      </c>
      <c r="AQ337" s="279">
        <f t="shared" si="100"/>
        <v>0</v>
      </c>
      <c r="AR337" s="279">
        <f t="shared" si="92"/>
        <v>0</v>
      </c>
      <c r="AS337" s="279">
        <f t="shared" si="92"/>
        <v>0</v>
      </c>
      <c r="AT337" s="279">
        <f t="shared" si="92"/>
        <v>0</v>
      </c>
      <c r="AU337" s="280">
        <f t="shared" si="104"/>
        <v>0</v>
      </c>
      <c r="AV337" s="280">
        <f t="shared" si="99"/>
        <v>0</v>
      </c>
      <c r="AW337" s="280">
        <f t="shared" si="99"/>
        <v>0</v>
      </c>
      <c r="AX337" s="280">
        <f t="shared" si="99"/>
        <v>0</v>
      </c>
      <c r="AY337" s="280">
        <f t="shared" si="98"/>
        <v>0</v>
      </c>
      <c r="AZ337" s="280">
        <f t="shared" si="106"/>
        <v>0</v>
      </c>
      <c r="BA337" s="280">
        <f t="shared" si="107"/>
        <v>0</v>
      </c>
      <c r="BB337" s="280">
        <f t="shared" si="108"/>
        <v>0</v>
      </c>
      <c r="BC337" s="280">
        <f t="shared" si="94"/>
        <v>0</v>
      </c>
      <c r="BD337" s="280">
        <f t="shared" si="94"/>
        <v>0</v>
      </c>
      <c r="BE337" s="280">
        <f t="shared" si="94"/>
        <v>0</v>
      </c>
      <c r="BF337" s="280">
        <f t="shared" si="94"/>
        <v>0</v>
      </c>
      <c r="BG337" s="280">
        <f t="shared" si="94"/>
        <v>0</v>
      </c>
      <c r="BH337" s="280">
        <f t="shared" si="94"/>
        <v>0</v>
      </c>
      <c r="BI337" s="280">
        <f t="shared" si="94"/>
        <v>0</v>
      </c>
      <c r="BJ337" s="280">
        <f t="shared" si="94"/>
        <v>0</v>
      </c>
      <c r="BK337" s="280">
        <f t="shared" si="94"/>
        <v>0</v>
      </c>
      <c r="BL337" s="279">
        <f t="shared" si="105"/>
        <v>0</v>
      </c>
    </row>
    <row r="338" spans="1:64" x14ac:dyDescent="0.25">
      <c r="A338" s="268" t="s">
        <v>664</v>
      </c>
      <c r="B338" s="175">
        <v>0</v>
      </c>
      <c r="C338" s="175">
        <v>0</v>
      </c>
      <c r="D338" s="272">
        <v>0</v>
      </c>
      <c r="E338" s="272">
        <v>0</v>
      </c>
      <c r="F338" s="272">
        <v>0</v>
      </c>
      <c r="G338" s="272">
        <v>0</v>
      </c>
      <c r="H338" s="272">
        <v>0</v>
      </c>
      <c r="I338" s="272">
        <v>0</v>
      </c>
      <c r="J338" s="272">
        <v>0</v>
      </c>
      <c r="K338" s="272">
        <v>0</v>
      </c>
      <c r="L338" s="272">
        <v>0</v>
      </c>
      <c r="M338" s="272">
        <v>0</v>
      </c>
      <c r="N338" s="272">
        <v>0</v>
      </c>
      <c r="O338" s="272">
        <v>0</v>
      </c>
      <c r="P338" s="272">
        <f t="shared" si="102"/>
        <v>0</v>
      </c>
      <c r="Q338" s="272">
        <v>0</v>
      </c>
      <c r="R338" s="272">
        <v>0</v>
      </c>
      <c r="S338" s="272">
        <v>0</v>
      </c>
      <c r="T338" s="272">
        <v>0</v>
      </c>
      <c r="U338" s="272">
        <v>0</v>
      </c>
      <c r="V338" s="272">
        <v>0</v>
      </c>
      <c r="W338" s="272">
        <v>0</v>
      </c>
      <c r="X338" s="272">
        <v>0</v>
      </c>
      <c r="Y338" s="272">
        <v>0</v>
      </c>
      <c r="Z338" s="272">
        <v>0</v>
      </c>
      <c r="AA338" s="272">
        <v>0</v>
      </c>
      <c r="AB338" s="272">
        <v>0</v>
      </c>
      <c r="AC338" s="272">
        <v>0</v>
      </c>
      <c r="AD338" s="272">
        <v>0</v>
      </c>
      <c r="AE338" s="272">
        <v>0</v>
      </c>
      <c r="AF338" s="272">
        <v>0</v>
      </c>
      <c r="AG338" s="170">
        <f t="shared" si="103"/>
        <v>0</v>
      </c>
      <c r="AI338" s="279">
        <f t="shared" si="101"/>
        <v>0</v>
      </c>
      <c r="AJ338" s="279">
        <f t="shared" si="101"/>
        <v>0</v>
      </c>
      <c r="AK338" s="279">
        <f t="shared" si="101"/>
        <v>0</v>
      </c>
      <c r="AL338" s="279">
        <f t="shared" si="100"/>
        <v>0</v>
      </c>
      <c r="AM338" s="279">
        <f t="shared" si="100"/>
        <v>0</v>
      </c>
      <c r="AN338" s="279">
        <f t="shared" si="100"/>
        <v>0</v>
      </c>
      <c r="AO338" s="279">
        <f t="shared" si="100"/>
        <v>0</v>
      </c>
      <c r="AP338" s="279">
        <f t="shared" si="100"/>
        <v>0</v>
      </c>
      <c r="AQ338" s="279">
        <f t="shared" si="100"/>
        <v>0</v>
      </c>
      <c r="AR338" s="279">
        <f t="shared" si="92"/>
        <v>0</v>
      </c>
      <c r="AS338" s="279">
        <f t="shared" si="92"/>
        <v>0</v>
      </c>
      <c r="AT338" s="279">
        <f t="shared" si="92"/>
        <v>0</v>
      </c>
      <c r="AU338" s="280">
        <f t="shared" si="104"/>
        <v>0</v>
      </c>
      <c r="AV338" s="280">
        <f t="shared" si="99"/>
        <v>0</v>
      </c>
      <c r="AW338" s="280">
        <f t="shared" si="99"/>
        <v>0</v>
      </c>
      <c r="AX338" s="280">
        <f t="shared" si="99"/>
        <v>0</v>
      </c>
      <c r="AY338" s="280">
        <f t="shared" si="98"/>
        <v>0</v>
      </c>
      <c r="AZ338" s="280">
        <f t="shared" si="106"/>
        <v>0</v>
      </c>
      <c r="BA338" s="280">
        <f t="shared" si="107"/>
        <v>0</v>
      </c>
      <c r="BB338" s="280">
        <f t="shared" si="108"/>
        <v>0</v>
      </c>
      <c r="BC338" s="280">
        <f t="shared" si="94"/>
        <v>0</v>
      </c>
      <c r="BD338" s="280">
        <f t="shared" si="94"/>
        <v>0</v>
      </c>
      <c r="BE338" s="280">
        <f t="shared" si="94"/>
        <v>0</v>
      </c>
      <c r="BF338" s="280">
        <f t="shared" si="94"/>
        <v>0</v>
      </c>
      <c r="BG338" s="280">
        <f t="shared" si="94"/>
        <v>0</v>
      </c>
      <c r="BH338" s="280">
        <f t="shared" si="94"/>
        <v>0</v>
      </c>
      <c r="BI338" s="280">
        <f t="shared" si="94"/>
        <v>0</v>
      </c>
      <c r="BJ338" s="280">
        <f t="shared" si="94"/>
        <v>0</v>
      </c>
      <c r="BK338" s="280">
        <f t="shared" si="94"/>
        <v>0</v>
      </c>
      <c r="BL338" s="279">
        <f t="shared" si="105"/>
        <v>0</v>
      </c>
    </row>
    <row r="339" spans="1:64" x14ac:dyDescent="0.25">
      <c r="A339" s="268" t="s">
        <v>665</v>
      </c>
      <c r="B339" s="175">
        <v>0</v>
      </c>
      <c r="C339" s="175">
        <v>0</v>
      </c>
      <c r="D339" s="272">
        <v>0</v>
      </c>
      <c r="E339" s="272">
        <v>0</v>
      </c>
      <c r="F339" s="272">
        <v>0</v>
      </c>
      <c r="G339" s="272">
        <v>0</v>
      </c>
      <c r="H339" s="272">
        <v>0</v>
      </c>
      <c r="I339" s="272">
        <v>0</v>
      </c>
      <c r="J339" s="272">
        <v>0</v>
      </c>
      <c r="K339" s="272">
        <v>0</v>
      </c>
      <c r="L339" s="272">
        <v>0</v>
      </c>
      <c r="M339" s="272">
        <v>0</v>
      </c>
      <c r="N339" s="272">
        <v>0</v>
      </c>
      <c r="O339" s="272">
        <v>0</v>
      </c>
      <c r="P339" s="272">
        <f t="shared" si="102"/>
        <v>0</v>
      </c>
      <c r="Q339" s="272">
        <v>0</v>
      </c>
      <c r="R339" s="272">
        <v>0</v>
      </c>
      <c r="S339" s="272">
        <v>0</v>
      </c>
      <c r="T339" s="272">
        <v>0</v>
      </c>
      <c r="U339" s="272">
        <v>0</v>
      </c>
      <c r="V339" s="272">
        <v>0</v>
      </c>
      <c r="W339" s="272">
        <v>0</v>
      </c>
      <c r="X339" s="272">
        <v>0</v>
      </c>
      <c r="Y339" s="272">
        <v>0</v>
      </c>
      <c r="Z339" s="272">
        <v>0</v>
      </c>
      <c r="AA339" s="272">
        <v>0</v>
      </c>
      <c r="AB339" s="272">
        <v>0</v>
      </c>
      <c r="AC339" s="272">
        <v>0</v>
      </c>
      <c r="AD339" s="272">
        <v>0</v>
      </c>
      <c r="AE339" s="272">
        <v>0</v>
      </c>
      <c r="AF339" s="272">
        <v>0</v>
      </c>
      <c r="AG339" s="170">
        <f t="shared" si="103"/>
        <v>0</v>
      </c>
      <c r="AI339" s="279">
        <f t="shared" si="101"/>
        <v>0</v>
      </c>
      <c r="AJ339" s="279">
        <f t="shared" si="101"/>
        <v>0</v>
      </c>
      <c r="AK339" s="279">
        <f t="shared" si="101"/>
        <v>0</v>
      </c>
      <c r="AL339" s="279">
        <f t="shared" si="100"/>
        <v>0</v>
      </c>
      <c r="AM339" s="279">
        <f t="shared" si="100"/>
        <v>0</v>
      </c>
      <c r="AN339" s="279">
        <f t="shared" si="100"/>
        <v>0</v>
      </c>
      <c r="AO339" s="279">
        <f t="shared" si="100"/>
        <v>0</v>
      </c>
      <c r="AP339" s="279">
        <f t="shared" si="100"/>
        <v>0</v>
      </c>
      <c r="AQ339" s="279">
        <f t="shared" si="100"/>
        <v>0</v>
      </c>
      <c r="AR339" s="279">
        <f t="shared" si="92"/>
        <v>0</v>
      </c>
      <c r="AS339" s="279">
        <f t="shared" si="92"/>
        <v>0</v>
      </c>
      <c r="AT339" s="279">
        <f t="shared" si="92"/>
        <v>0</v>
      </c>
      <c r="AU339" s="280">
        <f t="shared" si="104"/>
        <v>0</v>
      </c>
      <c r="AV339" s="280">
        <f t="shared" si="99"/>
        <v>0</v>
      </c>
      <c r="AW339" s="280">
        <f t="shared" si="99"/>
        <v>0</v>
      </c>
      <c r="AX339" s="280">
        <f t="shared" si="99"/>
        <v>0</v>
      </c>
      <c r="AY339" s="280">
        <f t="shared" si="98"/>
        <v>0</v>
      </c>
      <c r="AZ339" s="280">
        <f t="shared" si="106"/>
        <v>0</v>
      </c>
      <c r="BA339" s="280">
        <f t="shared" si="107"/>
        <v>0</v>
      </c>
      <c r="BB339" s="280">
        <f t="shared" si="108"/>
        <v>0</v>
      </c>
      <c r="BC339" s="280">
        <f t="shared" si="94"/>
        <v>0</v>
      </c>
      <c r="BD339" s="280">
        <f t="shared" si="94"/>
        <v>0</v>
      </c>
      <c r="BE339" s="280">
        <f t="shared" si="94"/>
        <v>0</v>
      </c>
      <c r="BF339" s="280">
        <f t="shared" si="94"/>
        <v>0</v>
      </c>
      <c r="BG339" s="280">
        <f t="shared" si="94"/>
        <v>0</v>
      </c>
      <c r="BH339" s="280">
        <f t="shared" si="94"/>
        <v>0</v>
      </c>
      <c r="BI339" s="280">
        <f t="shared" si="94"/>
        <v>0</v>
      </c>
      <c r="BJ339" s="280">
        <f t="shared" si="94"/>
        <v>0</v>
      </c>
      <c r="BK339" s="280">
        <f t="shared" si="94"/>
        <v>0</v>
      </c>
      <c r="BL339" s="279">
        <f t="shared" si="105"/>
        <v>0</v>
      </c>
    </row>
    <row r="340" spans="1:64" x14ac:dyDescent="0.25">
      <c r="A340" s="268" t="s">
        <v>666</v>
      </c>
      <c r="B340" s="175">
        <v>0</v>
      </c>
      <c r="C340" s="175">
        <v>0</v>
      </c>
      <c r="D340" s="272">
        <v>0</v>
      </c>
      <c r="E340" s="272">
        <v>0</v>
      </c>
      <c r="F340" s="272">
        <v>0</v>
      </c>
      <c r="G340" s="272">
        <v>0</v>
      </c>
      <c r="H340" s="272">
        <v>0</v>
      </c>
      <c r="I340" s="272">
        <v>0</v>
      </c>
      <c r="J340" s="272">
        <v>0</v>
      </c>
      <c r="K340" s="272">
        <v>0</v>
      </c>
      <c r="L340" s="272">
        <v>0</v>
      </c>
      <c r="M340" s="272">
        <v>0</v>
      </c>
      <c r="N340" s="272">
        <v>0</v>
      </c>
      <c r="O340" s="272">
        <v>0</v>
      </c>
      <c r="P340" s="272">
        <f t="shared" si="102"/>
        <v>0</v>
      </c>
      <c r="Q340" s="272">
        <v>0</v>
      </c>
      <c r="R340" s="272">
        <v>0</v>
      </c>
      <c r="S340" s="272">
        <v>0</v>
      </c>
      <c r="T340" s="272">
        <v>0</v>
      </c>
      <c r="U340" s="272">
        <v>0</v>
      </c>
      <c r="V340" s="272">
        <v>0</v>
      </c>
      <c r="W340" s="272">
        <v>0</v>
      </c>
      <c r="X340" s="272">
        <v>0</v>
      </c>
      <c r="Y340" s="272">
        <v>0</v>
      </c>
      <c r="Z340" s="272">
        <v>0</v>
      </c>
      <c r="AA340" s="272">
        <v>0</v>
      </c>
      <c r="AB340" s="272">
        <v>0</v>
      </c>
      <c r="AC340" s="272">
        <v>0</v>
      </c>
      <c r="AD340" s="272">
        <v>0</v>
      </c>
      <c r="AE340" s="272">
        <v>0</v>
      </c>
      <c r="AF340" s="272">
        <v>0</v>
      </c>
      <c r="AG340" s="170">
        <f t="shared" si="103"/>
        <v>0</v>
      </c>
      <c r="AI340" s="279">
        <f t="shared" si="101"/>
        <v>0</v>
      </c>
      <c r="AJ340" s="279">
        <f t="shared" si="101"/>
        <v>0</v>
      </c>
      <c r="AK340" s="279">
        <f t="shared" si="101"/>
        <v>0</v>
      </c>
      <c r="AL340" s="279">
        <f t="shared" si="100"/>
        <v>0</v>
      </c>
      <c r="AM340" s="279">
        <f t="shared" si="100"/>
        <v>0</v>
      </c>
      <c r="AN340" s="279">
        <f t="shared" si="100"/>
        <v>0</v>
      </c>
      <c r="AO340" s="279">
        <f t="shared" si="100"/>
        <v>0</v>
      </c>
      <c r="AP340" s="279">
        <f t="shared" si="100"/>
        <v>0</v>
      </c>
      <c r="AQ340" s="279">
        <f t="shared" si="100"/>
        <v>0</v>
      </c>
      <c r="AR340" s="279">
        <f t="shared" si="92"/>
        <v>0</v>
      </c>
      <c r="AS340" s="279">
        <f t="shared" si="92"/>
        <v>0</v>
      </c>
      <c r="AT340" s="279">
        <f t="shared" si="92"/>
        <v>0</v>
      </c>
      <c r="AU340" s="280">
        <f t="shared" si="104"/>
        <v>0</v>
      </c>
      <c r="AV340" s="280">
        <f t="shared" si="99"/>
        <v>0</v>
      </c>
      <c r="AW340" s="280">
        <f t="shared" si="99"/>
        <v>0</v>
      </c>
      <c r="AX340" s="280">
        <f t="shared" si="99"/>
        <v>0</v>
      </c>
      <c r="AY340" s="280">
        <f t="shared" si="98"/>
        <v>0</v>
      </c>
      <c r="AZ340" s="280">
        <f t="shared" si="106"/>
        <v>0</v>
      </c>
      <c r="BA340" s="280">
        <f t="shared" si="107"/>
        <v>0</v>
      </c>
      <c r="BB340" s="280">
        <f t="shared" si="108"/>
        <v>0</v>
      </c>
      <c r="BC340" s="280">
        <f t="shared" si="94"/>
        <v>0</v>
      </c>
      <c r="BD340" s="280">
        <f t="shared" si="94"/>
        <v>0</v>
      </c>
      <c r="BE340" s="280">
        <f t="shared" si="94"/>
        <v>0</v>
      </c>
      <c r="BF340" s="280">
        <f t="shared" si="94"/>
        <v>0</v>
      </c>
      <c r="BG340" s="280">
        <f t="shared" si="94"/>
        <v>0</v>
      </c>
      <c r="BH340" s="280">
        <f t="shared" si="94"/>
        <v>0</v>
      </c>
      <c r="BI340" s="280">
        <f t="shared" si="94"/>
        <v>0</v>
      </c>
      <c r="BJ340" s="280">
        <f t="shared" si="94"/>
        <v>0</v>
      </c>
      <c r="BK340" s="280">
        <f t="shared" si="94"/>
        <v>0</v>
      </c>
      <c r="BL340" s="279">
        <f t="shared" si="105"/>
        <v>0</v>
      </c>
    </row>
    <row r="341" spans="1:64" x14ac:dyDescent="0.25">
      <c r="A341" s="268" t="s">
        <v>667</v>
      </c>
      <c r="B341" s="175">
        <v>0</v>
      </c>
      <c r="C341" s="175">
        <v>0</v>
      </c>
      <c r="D341" s="272">
        <v>0</v>
      </c>
      <c r="E341" s="272">
        <v>0</v>
      </c>
      <c r="F341" s="272">
        <v>0</v>
      </c>
      <c r="G341" s="272">
        <v>0</v>
      </c>
      <c r="H341" s="272">
        <v>0</v>
      </c>
      <c r="I341" s="272">
        <v>0</v>
      </c>
      <c r="J341" s="272">
        <v>0</v>
      </c>
      <c r="K341" s="272">
        <v>0</v>
      </c>
      <c r="L341" s="272">
        <v>0</v>
      </c>
      <c r="M341" s="272">
        <v>0</v>
      </c>
      <c r="N341" s="272">
        <v>0</v>
      </c>
      <c r="O341" s="272">
        <v>0</v>
      </c>
      <c r="P341" s="272">
        <f t="shared" si="102"/>
        <v>0</v>
      </c>
      <c r="Q341" s="272">
        <v>0</v>
      </c>
      <c r="R341" s="272">
        <v>0</v>
      </c>
      <c r="S341" s="272">
        <v>0</v>
      </c>
      <c r="T341" s="272">
        <v>0</v>
      </c>
      <c r="U341" s="272">
        <v>0</v>
      </c>
      <c r="V341" s="272">
        <v>0</v>
      </c>
      <c r="W341" s="272">
        <v>0</v>
      </c>
      <c r="X341" s="272">
        <v>0</v>
      </c>
      <c r="Y341" s="272">
        <v>0</v>
      </c>
      <c r="Z341" s="272">
        <v>0</v>
      </c>
      <c r="AA341" s="272">
        <v>0</v>
      </c>
      <c r="AB341" s="272">
        <v>0</v>
      </c>
      <c r="AC341" s="272">
        <v>0</v>
      </c>
      <c r="AD341" s="272">
        <v>0</v>
      </c>
      <c r="AE341" s="272">
        <v>0</v>
      </c>
      <c r="AF341" s="272">
        <v>0</v>
      </c>
      <c r="AG341" s="170">
        <f t="shared" si="103"/>
        <v>0</v>
      </c>
      <c r="AI341" s="279">
        <f t="shared" si="101"/>
        <v>0</v>
      </c>
      <c r="AJ341" s="279">
        <f t="shared" si="101"/>
        <v>0</v>
      </c>
      <c r="AK341" s="279">
        <f t="shared" si="101"/>
        <v>0</v>
      </c>
      <c r="AL341" s="279">
        <f t="shared" si="100"/>
        <v>0</v>
      </c>
      <c r="AM341" s="279">
        <f t="shared" si="100"/>
        <v>0</v>
      </c>
      <c r="AN341" s="279">
        <f t="shared" si="100"/>
        <v>0</v>
      </c>
      <c r="AO341" s="279">
        <f t="shared" si="100"/>
        <v>0</v>
      </c>
      <c r="AP341" s="279">
        <f t="shared" si="100"/>
        <v>0</v>
      </c>
      <c r="AQ341" s="279">
        <f t="shared" si="100"/>
        <v>0</v>
      </c>
      <c r="AR341" s="279">
        <f t="shared" si="92"/>
        <v>0</v>
      </c>
      <c r="AS341" s="279">
        <f t="shared" si="92"/>
        <v>0</v>
      </c>
      <c r="AT341" s="279">
        <f t="shared" si="92"/>
        <v>0</v>
      </c>
      <c r="AU341" s="280">
        <f t="shared" si="104"/>
        <v>0</v>
      </c>
      <c r="AV341" s="280">
        <f t="shared" si="99"/>
        <v>0</v>
      </c>
      <c r="AW341" s="280">
        <f t="shared" si="99"/>
        <v>0</v>
      </c>
      <c r="AX341" s="280">
        <f t="shared" si="99"/>
        <v>0</v>
      </c>
      <c r="AY341" s="280">
        <f t="shared" si="98"/>
        <v>0</v>
      </c>
      <c r="AZ341" s="280">
        <f t="shared" si="106"/>
        <v>0</v>
      </c>
      <c r="BA341" s="280">
        <f t="shared" si="107"/>
        <v>0</v>
      </c>
      <c r="BB341" s="280">
        <f t="shared" si="108"/>
        <v>0</v>
      </c>
      <c r="BC341" s="280">
        <f t="shared" si="94"/>
        <v>0</v>
      </c>
      <c r="BD341" s="280">
        <f t="shared" si="94"/>
        <v>0</v>
      </c>
      <c r="BE341" s="280">
        <f t="shared" si="94"/>
        <v>0</v>
      </c>
      <c r="BF341" s="280">
        <f t="shared" si="94"/>
        <v>0</v>
      </c>
      <c r="BG341" s="280">
        <f t="shared" si="94"/>
        <v>0</v>
      </c>
      <c r="BH341" s="280">
        <f t="shared" si="94"/>
        <v>0</v>
      </c>
      <c r="BI341" s="280">
        <f t="shared" si="94"/>
        <v>0</v>
      </c>
      <c r="BJ341" s="280">
        <f t="shared" si="94"/>
        <v>0</v>
      </c>
      <c r="BK341" s="280">
        <f t="shared" si="94"/>
        <v>0</v>
      </c>
      <c r="BL341" s="279">
        <f t="shared" si="105"/>
        <v>0</v>
      </c>
    </row>
    <row r="342" spans="1:64" x14ac:dyDescent="0.25">
      <c r="A342" s="268" t="s">
        <v>668</v>
      </c>
      <c r="B342" s="175">
        <v>0</v>
      </c>
      <c r="C342" s="175">
        <v>0</v>
      </c>
      <c r="D342" s="272">
        <v>0</v>
      </c>
      <c r="E342" s="272">
        <v>0</v>
      </c>
      <c r="F342" s="272">
        <v>0</v>
      </c>
      <c r="G342" s="272">
        <v>0</v>
      </c>
      <c r="H342" s="272">
        <v>0</v>
      </c>
      <c r="I342" s="272">
        <v>0</v>
      </c>
      <c r="J342" s="272">
        <v>0</v>
      </c>
      <c r="K342" s="272">
        <v>0</v>
      </c>
      <c r="L342" s="272">
        <v>0</v>
      </c>
      <c r="M342" s="272">
        <v>0</v>
      </c>
      <c r="N342" s="272">
        <v>0</v>
      </c>
      <c r="O342" s="272">
        <v>0</v>
      </c>
      <c r="P342" s="272">
        <f t="shared" si="102"/>
        <v>0</v>
      </c>
      <c r="Q342" s="272">
        <v>0</v>
      </c>
      <c r="R342" s="272">
        <v>0</v>
      </c>
      <c r="S342" s="272">
        <v>0</v>
      </c>
      <c r="T342" s="272">
        <v>0</v>
      </c>
      <c r="U342" s="272">
        <v>0</v>
      </c>
      <c r="V342" s="272">
        <v>0</v>
      </c>
      <c r="W342" s="272">
        <v>0</v>
      </c>
      <c r="X342" s="272">
        <v>0</v>
      </c>
      <c r="Y342" s="272">
        <v>0</v>
      </c>
      <c r="Z342" s="272">
        <v>0</v>
      </c>
      <c r="AA342" s="272">
        <v>0</v>
      </c>
      <c r="AB342" s="272">
        <v>0</v>
      </c>
      <c r="AC342" s="272">
        <v>0</v>
      </c>
      <c r="AD342" s="272">
        <v>0</v>
      </c>
      <c r="AE342" s="272">
        <v>0</v>
      </c>
      <c r="AF342" s="272">
        <v>0</v>
      </c>
      <c r="AG342" s="170">
        <f t="shared" si="103"/>
        <v>0</v>
      </c>
      <c r="AI342" s="279">
        <f t="shared" si="101"/>
        <v>0</v>
      </c>
      <c r="AJ342" s="279">
        <f t="shared" si="101"/>
        <v>0</v>
      </c>
      <c r="AK342" s="279">
        <f t="shared" si="101"/>
        <v>0</v>
      </c>
      <c r="AL342" s="279">
        <f t="shared" si="100"/>
        <v>0</v>
      </c>
      <c r="AM342" s="279">
        <f t="shared" si="100"/>
        <v>0</v>
      </c>
      <c r="AN342" s="279">
        <f t="shared" si="100"/>
        <v>0</v>
      </c>
      <c r="AO342" s="279">
        <f t="shared" si="100"/>
        <v>0</v>
      </c>
      <c r="AP342" s="279">
        <f t="shared" si="100"/>
        <v>0</v>
      </c>
      <c r="AQ342" s="279">
        <f t="shared" si="100"/>
        <v>0</v>
      </c>
      <c r="AR342" s="279">
        <f t="shared" si="92"/>
        <v>0</v>
      </c>
      <c r="AS342" s="279">
        <f t="shared" si="92"/>
        <v>0</v>
      </c>
      <c r="AT342" s="279">
        <f t="shared" si="92"/>
        <v>0</v>
      </c>
      <c r="AU342" s="280">
        <f t="shared" si="104"/>
        <v>0</v>
      </c>
      <c r="AV342" s="280">
        <f t="shared" si="99"/>
        <v>0</v>
      </c>
      <c r="AW342" s="280">
        <f t="shared" si="99"/>
        <v>0</v>
      </c>
      <c r="AX342" s="280">
        <f t="shared" si="99"/>
        <v>0</v>
      </c>
      <c r="AY342" s="280">
        <f t="shared" si="98"/>
        <v>0</v>
      </c>
      <c r="AZ342" s="280">
        <f t="shared" si="106"/>
        <v>0</v>
      </c>
      <c r="BA342" s="280">
        <f t="shared" si="107"/>
        <v>0</v>
      </c>
      <c r="BB342" s="280">
        <f t="shared" si="108"/>
        <v>0</v>
      </c>
      <c r="BC342" s="280">
        <f t="shared" si="94"/>
        <v>0</v>
      </c>
      <c r="BD342" s="280">
        <f t="shared" si="94"/>
        <v>0</v>
      </c>
      <c r="BE342" s="280">
        <f t="shared" si="94"/>
        <v>0</v>
      </c>
      <c r="BF342" s="280">
        <f t="shared" si="94"/>
        <v>0</v>
      </c>
      <c r="BG342" s="280">
        <f t="shared" si="94"/>
        <v>0</v>
      </c>
      <c r="BH342" s="280">
        <f t="shared" si="94"/>
        <v>0</v>
      </c>
      <c r="BI342" s="280">
        <f t="shared" si="94"/>
        <v>0</v>
      </c>
      <c r="BJ342" s="280">
        <f t="shared" si="94"/>
        <v>0</v>
      </c>
      <c r="BK342" s="280">
        <f t="shared" si="94"/>
        <v>0</v>
      </c>
      <c r="BL342" s="279">
        <f t="shared" si="105"/>
        <v>0</v>
      </c>
    </row>
    <row r="343" spans="1:64" x14ac:dyDescent="0.25">
      <c r="A343" s="268" t="s">
        <v>669</v>
      </c>
      <c r="B343" s="175">
        <v>0</v>
      </c>
      <c r="C343" s="175">
        <v>0</v>
      </c>
      <c r="D343" s="272">
        <v>0</v>
      </c>
      <c r="E343" s="272">
        <v>0</v>
      </c>
      <c r="F343" s="272">
        <v>0</v>
      </c>
      <c r="G343" s="272">
        <v>0</v>
      </c>
      <c r="H343" s="272">
        <v>0</v>
      </c>
      <c r="I343" s="272">
        <v>0</v>
      </c>
      <c r="J343" s="272">
        <v>0</v>
      </c>
      <c r="K343" s="272">
        <v>0</v>
      </c>
      <c r="L343" s="272">
        <v>0</v>
      </c>
      <c r="M343" s="272">
        <v>0</v>
      </c>
      <c r="N343" s="272">
        <v>0</v>
      </c>
      <c r="O343" s="272">
        <v>0</v>
      </c>
      <c r="P343" s="272">
        <f t="shared" si="102"/>
        <v>0</v>
      </c>
      <c r="Q343" s="272">
        <v>0</v>
      </c>
      <c r="R343" s="272">
        <v>0</v>
      </c>
      <c r="S343" s="272">
        <v>0</v>
      </c>
      <c r="T343" s="272">
        <v>0</v>
      </c>
      <c r="U343" s="272">
        <v>0</v>
      </c>
      <c r="V343" s="272">
        <v>0</v>
      </c>
      <c r="W343" s="272">
        <v>0</v>
      </c>
      <c r="X343" s="272">
        <v>0</v>
      </c>
      <c r="Y343" s="272">
        <v>0</v>
      </c>
      <c r="Z343" s="272">
        <v>0</v>
      </c>
      <c r="AA343" s="272">
        <v>0</v>
      </c>
      <c r="AB343" s="272">
        <v>0</v>
      </c>
      <c r="AC343" s="272">
        <v>0</v>
      </c>
      <c r="AD343" s="272">
        <v>0</v>
      </c>
      <c r="AE343" s="272">
        <v>0</v>
      </c>
      <c r="AF343" s="272">
        <v>0</v>
      </c>
      <c r="AG343" s="170">
        <f t="shared" si="103"/>
        <v>0</v>
      </c>
      <c r="AI343" s="279">
        <f t="shared" si="101"/>
        <v>0</v>
      </c>
      <c r="AJ343" s="279">
        <f t="shared" si="101"/>
        <v>0</v>
      </c>
      <c r="AK343" s="279">
        <f t="shared" si="101"/>
        <v>0</v>
      </c>
      <c r="AL343" s="279">
        <f t="shared" si="100"/>
        <v>0</v>
      </c>
      <c r="AM343" s="279">
        <f t="shared" si="100"/>
        <v>0</v>
      </c>
      <c r="AN343" s="279">
        <f t="shared" si="100"/>
        <v>0</v>
      </c>
      <c r="AO343" s="279">
        <f t="shared" si="100"/>
        <v>0</v>
      </c>
      <c r="AP343" s="279">
        <f t="shared" si="100"/>
        <v>0</v>
      </c>
      <c r="AQ343" s="279">
        <f t="shared" si="100"/>
        <v>0</v>
      </c>
      <c r="AR343" s="279">
        <f t="shared" si="100"/>
        <v>0</v>
      </c>
      <c r="AS343" s="279">
        <f t="shared" si="100"/>
        <v>0</v>
      </c>
      <c r="AT343" s="279">
        <f t="shared" si="100"/>
        <v>0</v>
      </c>
      <c r="AU343" s="280">
        <f t="shared" si="104"/>
        <v>0</v>
      </c>
      <c r="AV343" s="280">
        <f t="shared" si="99"/>
        <v>0</v>
      </c>
      <c r="AW343" s="280">
        <f t="shared" si="99"/>
        <v>0</v>
      </c>
      <c r="AX343" s="280">
        <f t="shared" si="99"/>
        <v>0</v>
      </c>
      <c r="AY343" s="280">
        <f t="shared" si="98"/>
        <v>0</v>
      </c>
      <c r="AZ343" s="280">
        <f t="shared" si="106"/>
        <v>0</v>
      </c>
      <c r="BA343" s="280">
        <f t="shared" si="107"/>
        <v>0</v>
      </c>
      <c r="BB343" s="280">
        <f t="shared" si="108"/>
        <v>0</v>
      </c>
      <c r="BC343" s="280">
        <f t="shared" si="94"/>
        <v>0</v>
      </c>
      <c r="BD343" s="280">
        <f t="shared" si="94"/>
        <v>0</v>
      </c>
      <c r="BE343" s="280">
        <f t="shared" si="94"/>
        <v>0</v>
      </c>
      <c r="BF343" s="280">
        <f t="shared" si="94"/>
        <v>0</v>
      </c>
      <c r="BG343" s="280">
        <f t="shared" si="94"/>
        <v>0</v>
      </c>
      <c r="BH343" s="280">
        <f t="shared" si="94"/>
        <v>0</v>
      </c>
      <c r="BI343" s="280">
        <f t="shared" si="94"/>
        <v>0</v>
      </c>
      <c r="BJ343" s="280">
        <f t="shared" si="94"/>
        <v>0</v>
      </c>
      <c r="BK343" s="280">
        <f t="shared" si="94"/>
        <v>0</v>
      </c>
      <c r="BL343" s="279">
        <f t="shared" si="105"/>
        <v>0</v>
      </c>
    </row>
    <row r="344" spans="1:64" x14ac:dyDescent="0.25">
      <c r="A344" s="268" t="s">
        <v>363</v>
      </c>
      <c r="B344" s="175">
        <v>3.32E-2</v>
      </c>
      <c r="C344" s="175">
        <v>3.32E-2</v>
      </c>
      <c r="D344" s="272">
        <v>3059665.78</v>
      </c>
      <c r="E344" s="272">
        <v>3059665.78</v>
      </c>
      <c r="F344" s="272">
        <v>3059665.78</v>
      </c>
      <c r="G344" s="272">
        <v>3059665.78</v>
      </c>
      <c r="H344" s="272">
        <v>3059665.78</v>
      </c>
      <c r="I344" s="272">
        <v>3059665.78</v>
      </c>
      <c r="J344" s="272">
        <v>3059665.78</v>
      </c>
      <c r="K344" s="272">
        <v>3059665.78</v>
      </c>
      <c r="L344" s="272">
        <v>3069415.7749999999</v>
      </c>
      <c r="M344" s="272">
        <v>3079165.77</v>
      </c>
      <c r="N344" s="272">
        <v>3314715.5</v>
      </c>
      <c r="O344" s="272">
        <v>3630020.23</v>
      </c>
      <c r="P344" s="272">
        <f t="shared" si="102"/>
        <v>37570643.514999993</v>
      </c>
      <c r="Q344" s="272">
        <v>3709775.23</v>
      </c>
      <c r="R344" s="272">
        <v>3709775.23</v>
      </c>
      <c r="S344" s="272">
        <v>3768140.2650000001</v>
      </c>
      <c r="T344" s="272">
        <v>3826505.3</v>
      </c>
      <c r="U344" s="272">
        <v>3826505.3</v>
      </c>
      <c r="V344" s="272">
        <v>3965738.5249999999</v>
      </c>
      <c r="W344" s="272">
        <v>4104971.75</v>
      </c>
      <c r="X344" s="272">
        <v>4104971.75</v>
      </c>
      <c r="Y344" s="272">
        <v>4193872.13</v>
      </c>
      <c r="Z344" s="272">
        <v>4282772.51</v>
      </c>
      <c r="AA344" s="272">
        <v>4282772.51</v>
      </c>
      <c r="AB344" s="272">
        <v>4282772.51</v>
      </c>
      <c r="AC344" s="272">
        <v>4282772.51</v>
      </c>
      <c r="AD344" s="272">
        <v>4282772.51</v>
      </c>
      <c r="AE344" s="272">
        <v>4423853.54</v>
      </c>
      <c r="AF344" s="272">
        <v>4564934.5699999994</v>
      </c>
      <c r="AG344" s="170">
        <f t="shared" si="103"/>
        <v>50598710.114999987</v>
      </c>
      <c r="AI344" s="279">
        <f t="shared" si="101"/>
        <v>8465.08</v>
      </c>
      <c r="AJ344" s="279">
        <f t="shared" si="101"/>
        <v>8465.08</v>
      </c>
      <c r="AK344" s="279">
        <f t="shared" si="101"/>
        <v>8465.08</v>
      </c>
      <c r="AL344" s="279">
        <f t="shared" si="100"/>
        <v>8465.08</v>
      </c>
      <c r="AM344" s="279">
        <f t="shared" si="100"/>
        <v>8465.08</v>
      </c>
      <c r="AN344" s="279">
        <f t="shared" si="100"/>
        <v>8465.08</v>
      </c>
      <c r="AO344" s="279">
        <f t="shared" si="100"/>
        <v>8465.08</v>
      </c>
      <c r="AP344" s="279">
        <f t="shared" si="100"/>
        <v>8465.08</v>
      </c>
      <c r="AQ344" s="279">
        <f t="shared" si="100"/>
        <v>8492.0499999999993</v>
      </c>
      <c r="AR344" s="279">
        <f t="shared" si="100"/>
        <v>8519.0300000000007</v>
      </c>
      <c r="AS344" s="279">
        <f t="shared" si="100"/>
        <v>9170.7099999999991</v>
      </c>
      <c r="AT344" s="279">
        <f t="shared" si="100"/>
        <v>10043.06</v>
      </c>
      <c r="AU344" s="280">
        <f t="shared" si="104"/>
        <v>103945.48999999999</v>
      </c>
      <c r="AV344" s="280">
        <f t="shared" si="99"/>
        <v>10263.709999999999</v>
      </c>
      <c r="AW344" s="280">
        <f t="shared" si="99"/>
        <v>10263.709999999999</v>
      </c>
      <c r="AX344" s="280">
        <f t="shared" si="99"/>
        <v>10425.19</v>
      </c>
      <c r="AY344" s="280">
        <f t="shared" si="98"/>
        <v>10586.66</v>
      </c>
      <c r="AZ344" s="280">
        <f t="shared" si="106"/>
        <v>10586.66</v>
      </c>
      <c r="BA344" s="280">
        <f t="shared" si="107"/>
        <v>10971.88</v>
      </c>
      <c r="BB344" s="280">
        <f t="shared" si="108"/>
        <v>11357.09</v>
      </c>
      <c r="BC344" s="280">
        <f t="shared" si="94"/>
        <v>11357.09</v>
      </c>
      <c r="BD344" s="280">
        <f t="shared" si="94"/>
        <v>11603.05</v>
      </c>
      <c r="BE344" s="280">
        <f t="shared" si="94"/>
        <v>11849</v>
      </c>
      <c r="BF344" s="280">
        <f t="shared" si="94"/>
        <v>11849</v>
      </c>
      <c r="BG344" s="280">
        <f t="shared" si="94"/>
        <v>11849</v>
      </c>
      <c r="BH344" s="280">
        <f t="shared" si="94"/>
        <v>11849</v>
      </c>
      <c r="BI344" s="280">
        <f t="shared" si="94"/>
        <v>11849</v>
      </c>
      <c r="BJ344" s="280">
        <f t="shared" si="94"/>
        <v>12239.33</v>
      </c>
      <c r="BK344" s="280">
        <f t="shared" si="94"/>
        <v>12629.65</v>
      </c>
      <c r="BL344" s="279">
        <f t="shared" si="105"/>
        <v>139989.75</v>
      </c>
    </row>
    <row r="345" spans="1:64" x14ac:dyDescent="0.25">
      <c r="A345" s="268" t="s">
        <v>364</v>
      </c>
      <c r="B345" s="175">
        <v>3.2599999999999997E-2</v>
      </c>
      <c r="C345" s="175">
        <v>3.2599999999999997E-2</v>
      </c>
      <c r="D345" s="272">
        <v>237307.12</v>
      </c>
      <c r="E345" s="272">
        <v>237307.12</v>
      </c>
      <c r="F345" s="272">
        <v>237307.12</v>
      </c>
      <c r="G345" s="272">
        <v>237307.12</v>
      </c>
      <c r="H345" s="272">
        <v>237307.12</v>
      </c>
      <c r="I345" s="272">
        <v>237307.12</v>
      </c>
      <c r="J345" s="272">
        <v>237307.12</v>
      </c>
      <c r="K345" s="272">
        <v>237307.12</v>
      </c>
      <c r="L345" s="272">
        <v>237307.12</v>
      </c>
      <c r="M345" s="272">
        <v>237307.12</v>
      </c>
      <c r="N345" s="272">
        <v>237307.12</v>
      </c>
      <c r="O345" s="272">
        <v>237307.12</v>
      </c>
      <c r="P345" s="272">
        <f t="shared" si="102"/>
        <v>2847685.4400000009</v>
      </c>
      <c r="Q345" s="272">
        <v>237307.12</v>
      </c>
      <c r="R345" s="272">
        <v>237307.12</v>
      </c>
      <c r="S345" s="272">
        <v>237307.12</v>
      </c>
      <c r="T345" s="272">
        <v>237307.12</v>
      </c>
      <c r="U345" s="272">
        <v>237307.12</v>
      </c>
      <c r="V345" s="272">
        <v>237307.12</v>
      </c>
      <c r="W345" s="272">
        <v>237307.12</v>
      </c>
      <c r="X345" s="272">
        <v>237307.12</v>
      </c>
      <c r="Y345" s="272">
        <v>237307.12</v>
      </c>
      <c r="Z345" s="272">
        <v>237307.12</v>
      </c>
      <c r="AA345" s="272">
        <v>237307.12</v>
      </c>
      <c r="AB345" s="272">
        <v>237307.12</v>
      </c>
      <c r="AC345" s="272">
        <v>237307.12</v>
      </c>
      <c r="AD345" s="272">
        <v>237307.12</v>
      </c>
      <c r="AE345" s="272">
        <v>237307.12</v>
      </c>
      <c r="AF345" s="272">
        <v>237307.12</v>
      </c>
      <c r="AG345" s="170">
        <f t="shared" si="103"/>
        <v>2847685.4400000009</v>
      </c>
      <c r="AI345" s="279">
        <f t="shared" si="101"/>
        <v>644.67999999999995</v>
      </c>
      <c r="AJ345" s="279">
        <f t="shared" si="101"/>
        <v>644.67999999999995</v>
      </c>
      <c r="AK345" s="279">
        <f t="shared" si="101"/>
        <v>644.67999999999995</v>
      </c>
      <c r="AL345" s="279">
        <f t="shared" si="100"/>
        <v>644.67999999999995</v>
      </c>
      <c r="AM345" s="279">
        <f t="shared" si="100"/>
        <v>644.67999999999995</v>
      </c>
      <c r="AN345" s="279">
        <f t="shared" si="100"/>
        <v>644.67999999999995</v>
      </c>
      <c r="AO345" s="279">
        <f t="shared" si="100"/>
        <v>644.67999999999995</v>
      </c>
      <c r="AP345" s="279">
        <f t="shared" si="100"/>
        <v>644.67999999999995</v>
      </c>
      <c r="AQ345" s="279">
        <f t="shared" si="100"/>
        <v>644.67999999999995</v>
      </c>
      <c r="AR345" s="279">
        <f t="shared" si="100"/>
        <v>644.67999999999995</v>
      </c>
      <c r="AS345" s="279">
        <f t="shared" si="100"/>
        <v>644.67999999999995</v>
      </c>
      <c r="AT345" s="279">
        <f t="shared" si="100"/>
        <v>644.67999999999995</v>
      </c>
      <c r="AU345" s="280">
        <f t="shared" si="104"/>
        <v>7736.1600000000008</v>
      </c>
      <c r="AV345" s="280">
        <f t="shared" si="99"/>
        <v>644.67999999999995</v>
      </c>
      <c r="AW345" s="280">
        <f t="shared" si="99"/>
        <v>644.67999999999995</v>
      </c>
      <c r="AX345" s="280">
        <f t="shared" si="99"/>
        <v>644.67999999999995</v>
      </c>
      <c r="AY345" s="280">
        <f t="shared" si="98"/>
        <v>644.67999999999995</v>
      </c>
      <c r="AZ345" s="280">
        <f t="shared" si="106"/>
        <v>644.67999999999995</v>
      </c>
      <c r="BA345" s="280">
        <f t="shared" si="107"/>
        <v>644.67999999999995</v>
      </c>
      <c r="BB345" s="280">
        <f t="shared" si="108"/>
        <v>644.67999999999995</v>
      </c>
      <c r="BC345" s="280">
        <f t="shared" si="94"/>
        <v>644.67999999999995</v>
      </c>
      <c r="BD345" s="280">
        <f t="shared" si="94"/>
        <v>644.67999999999995</v>
      </c>
      <c r="BE345" s="280">
        <f t="shared" si="94"/>
        <v>644.67999999999995</v>
      </c>
      <c r="BF345" s="280">
        <f t="shared" si="94"/>
        <v>644.67999999999995</v>
      </c>
      <c r="BG345" s="280">
        <f t="shared" si="94"/>
        <v>644.67999999999995</v>
      </c>
      <c r="BH345" s="280">
        <f t="shared" si="94"/>
        <v>644.67999999999995</v>
      </c>
      <c r="BI345" s="280">
        <f t="shared" si="94"/>
        <v>644.67999999999995</v>
      </c>
      <c r="BJ345" s="280">
        <f t="shared" si="94"/>
        <v>644.67999999999995</v>
      </c>
      <c r="BK345" s="280">
        <f t="shared" si="94"/>
        <v>644.67999999999995</v>
      </c>
      <c r="BL345" s="279">
        <f t="shared" si="105"/>
        <v>7736.1600000000008</v>
      </c>
    </row>
    <row r="346" spans="1:64" x14ac:dyDescent="0.25">
      <c r="A346" s="268" t="s">
        <v>365</v>
      </c>
      <c r="B346" s="175">
        <v>5.2200000000000003E-2</v>
      </c>
      <c r="C346" s="175">
        <v>5.2200000000000003E-2</v>
      </c>
      <c r="D346" s="272">
        <v>575773.74</v>
      </c>
      <c r="E346" s="272">
        <v>575773.74</v>
      </c>
      <c r="F346" s="272">
        <v>575773.74</v>
      </c>
      <c r="G346" s="272">
        <v>575773.74</v>
      </c>
      <c r="H346" s="272">
        <v>575773.74</v>
      </c>
      <c r="I346" s="272">
        <v>575773.74</v>
      </c>
      <c r="J346" s="272">
        <v>575773.74</v>
      </c>
      <c r="K346" s="272">
        <v>575773.74</v>
      </c>
      <c r="L346" s="272">
        <v>575773.74</v>
      </c>
      <c r="M346" s="272">
        <v>575773.74</v>
      </c>
      <c r="N346" s="272">
        <v>575773.74</v>
      </c>
      <c r="O346" s="272">
        <v>575773.74</v>
      </c>
      <c r="P346" s="272">
        <f t="shared" si="102"/>
        <v>6909284.8800000018</v>
      </c>
      <c r="Q346" s="272">
        <v>575773.74</v>
      </c>
      <c r="R346" s="272">
        <v>575773.74</v>
      </c>
      <c r="S346" s="272">
        <v>575773.74</v>
      </c>
      <c r="T346" s="272">
        <v>575773.74</v>
      </c>
      <c r="U346" s="272">
        <v>575773.74</v>
      </c>
      <c r="V346" s="272">
        <v>575773.74</v>
      </c>
      <c r="W346" s="272">
        <v>575773.74</v>
      </c>
      <c r="X346" s="272">
        <v>575773.74</v>
      </c>
      <c r="Y346" s="272">
        <v>575773.74</v>
      </c>
      <c r="Z346" s="272">
        <v>575773.74</v>
      </c>
      <c r="AA346" s="272">
        <v>575773.74</v>
      </c>
      <c r="AB346" s="272">
        <v>575773.74</v>
      </c>
      <c r="AC346" s="272">
        <v>575773.74</v>
      </c>
      <c r="AD346" s="272">
        <v>575773.74</v>
      </c>
      <c r="AE346" s="272">
        <v>575773.74</v>
      </c>
      <c r="AF346" s="272">
        <v>575773.74</v>
      </c>
      <c r="AG346" s="170">
        <f t="shared" si="103"/>
        <v>6909284.8800000018</v>
      </c>
      <c r="AI346" s="279">
        <f t="shared" si="101"/>
        <v>2504.62</v>
      </c>
      <c r="AJ346" s="279">
        <f t="shared" si="101"/>
        <v>2504.62</v>
      </c>
      <c r="AK346" s="279">
        <f t="shared" si="101"/>
        <v>2504.62</v>
      </c>
      <c r="AL346" s="279">
        <f t="shared" si="100"/>
        <v>2504.62</v>
      </c>
      <c r="AM346" s="279">
        <f t="shared" si="100"/>
        <v>2504.62</v>
      </c>
      <c r="AN346" s="279">
        <f t="shared" si="100"/>
        <v>2504.62</v>
      </c>
      <c r="AO346" s="279">
        <f t="shared" si="100"/>
        <v>2504.62</v>
      </c>
      <c r="AP346" s="279">
        <f t="shared" si="100"/>
        <v>2504.62</v>
      </c>
      <c r="AQ346" s="279">
        <f t="shared" si="100"/>
        <v>2504.62</v>
      </c>
      <c r="AR346" s="279">
        <f t="shared" si="100"/>
        <v>2504.62</v>
      </c>
      <c r="AS346" s="279">
        <f t="shared" si="100"/>
        <v>2504.62</v>
      </c>
      <c r="AT346" s="279">
        <f t="shared" si="100"/>
        <v>2504.62</v>
      </c>
      <c r="AU346" s="280">
        <f t="shared" si="104"/>
        <v>30055.439999999991</v>
      </c>
      <c r="AV346" s="280">
        <f t="shared" si="99"/>
        <v>2504.62</v>
      </c>
      <c r="AW346" s="280">
        <f t="shared" si="99"/>
        <v>2504.62</v>
      </c>
      <c r="AX346" s="280">
        <f t="shared" si="99"/>
        <v>2504.62</v>
      </c>
      <c r="AY346" s="280">
        <f t="shared" si="98"/>
        <v>2504.62</v>
      </c>
      <c r="AZ346" s="280">
        <f t="shared" si="106"/>
        <v>2504.62</v>
      </c>
      <c r="BA346" s="280">
        <f t="shared" si="107"/>
        <v>2504.62</v>
      </c>
      <c r="BB346" s="280">
        <f t="shared" si="108"/>
        <v>2504.62</v>
      </c>
      <c r="BC346" s="280">
        <f t="shared" si="94"/>
        <v>2504.62</v>
      </c>
      <c r="BD346" s="280">
        <f t="shared" si="94"/>
        <v>2504.62</v>
      </c>
      <c r="BE346" s="280">
        <f t="shared" si="94"/>
        <v>2504.62</v>
      </c>
      <c r="BF346" s="280">
        <f t="shared" si="94"/>
        <v>2504.62</v>
      </c>
      <c r="BG346" s="280">
        <f t="shared" si="94"/>
        <v>2504.62</v>
      </c>
      <c r="BH346" s="280">
        <f t="shared" si="94"/>
        <v>2504.62</v>
      </c>
      <c r="BI346" s="280">
        <f t="shared" si="94"/>
        <v>2504.62</v>
      </c>
      <c r="BJ346" s="280">
        <f t="shared" si="94"/>
        <v>2504.62</v>
      </c>
      <c r="BK346" s="280">
        <f t="shared" si="94"/>
        <v>2504.62</v>
      </c>
      <c r="BL346" s="279">
        <f t="shared" si="105"/>
        <v>30055.439999999991</v>
      </c>
    </row>
    <row r="347" spans="1:64" x14ac:dyDescent="0.25">
      <c r="A347" s="268" t="s">
        <v>366</v>
      </c>
      <c r="B347" s="175">
        <v>4.0099999999999997E-2</v>
      </c>
      <c r="C347" s="175">
        <v>4.0099999999999997E-2</v>
      </c>
      <c r="D347" s="272">
        <v>2118470.5499999998</v>
      </c>
      <c r="E347" s="272">
        <v>2118470.5499999998</v>
      </c>
      <c r="F347" s="272">
        <v>2118470.5499999998</v>
      </c>
      <c r="G347" s="272">
        <v>2118470.5499999998</v>
      </c>
      <c r="H347" s="272">
        <v>2118470.5499999998</v>
      </c>
      <c r="I347" s="272">
        <v>2118470.5499999998</v>
      </c>
      <c r="J347" s="272">
        <v>2118470.5499999998</v>
      </c>
      <c r="K347" s="272">
        <v>2118470.5499999998</v>
      </c>
      <c r="L347" s="272">
        <v>2118470.5499999998</v>
      </c>
      <c r="M347" s="272">
        <v>2118470.5499999998</v>
      </c>
      <c r="N347" s="272">
        <v>2133786.2999999998</v>
      </c>
      <c r="O347" s="272">
        <v>2149102.0499999998</v>
      </c>
      <c r="P347" s="272">
        <f t="shared" si="102"/>
        <v>25467593.850000005</v>
      </c>
      <c r="Q347" s="272">
        <v>2149102.0499999998</v>
      </c>
      <c r="R347" s="272">
        <v>2149102.0499999998</v>
      </c>
      <c r="S347" s="272">
        <v>2149102.0499999998</v>
      </c>
      <c r="T347" s="272">
        <v>2149102.0499999998</v>
      </c>
      <c r="U347" s="272">
        <v>2149102.0499999998</v>
      </c>
      <c r="V347" s="272">
        <v>2149102.0499999998</v>
      </c>
      <c r="W347" s="272">
        <v>2149102.0499999998</v>
      </c>
      <c r="X347" s="272">
        <v>2149102.0499999998</v>
      </c>
      <c r="Y347" s="272">
        <v>3645540.9499999997</v>
      </c>
      <c r="Z347" s="272">
        <v>5141979.8499999996</v>
      </c>
      <c r="AA347" s="272">
        <v>5141979.8499999996</v>
      </c>
      <c r="AB347" s="272">
        <v>5141979.8499999996</v>
      </c>
      <c r="AC347" s="272">
        <v>5141979.8499999996</v>
      </c>
      <c r="AD347" s="272">
        <v>5141979.8499999996</v>
      </c>
      <c r="AE347" s="272">
        <v>5141979.8499999996</v>
      </c>
      <c r="AF347" s="272">
        <v>5141979.8499999996</v>
      </c>
      <c r="AG347" s="170">
        <f t="shared" si="103"/>
        <v>48235808.100000009</v>
      </c>
      <c r="AI347" s="279">
        <f t="shared" si="101"/>
        <v>7079.22</v>
      </c>
      <c r="AJ347" s="279">
        <f t="shared" si="101"/>
        <v>7079.22</v>
      </c>
      <c r="AK347" s="279">
        <f t="shared" si="101"/>
        <v>7079.22</v>
      </c>
      <c r="AL347" s="279">
        <f t="shared" si="100"/>
        <v>7079.22</v>
      </c>
      <c r="AM347" s="279">
        <f t="shared" si="100"/>
        <v>7079.22</v>
      </c>
      <c r="AN347" s="279">
        <f t="shared" si="100"/>
        <v>7079.22</v>
      </c>
      <c r="AO347" s="279">
        <f t="shared" si="100"/>
        <v>7079.22</v>
      </c>
      <c r="AP347" s="279">
        <f t="shared" si="100"/>
        <v>7079.22</v>
      </c>
      <c r="AQ347" s="279">
        <f t="shared" si="100"/>
        <v>7079.22</v>
      </c>
      <c r="AR347" s="279">
        <f t="shared" si="100"/>
        <v>7079.22</v>
      </c>
      <c r="AS347" s="279">
        <f t="shared" si="100"/>
        <v>7130.4</v>
      </c>
      <c r="AT347" s="279">
        <f t="shared" si="100"/>
        <v>7181.58</v>
      </c>
      <c r="AU347" s="280">
        <f t="shared" si="104"/>
        <v>85104.18</v>
      </c>
      <c r="AV347" s="280">
        <f t="shared" si="99"/>
        <v>7181.58</v>
      </c>
      <c r="AW347" s="280">
        <f t="shared" si="99"/>
        <v>7181.58</v>
      </c>
      <c r="AX347" s="280">
        <f t="shared" si="99"/>
        <v>7181.58</v>
      </c>
      <c r="AY347" s="280">
        <f t="shared" si="98"/>
        <v>7181.58</v>
      </c>
      <c r="AZ347" s="280">
        <f t="shared" si="106"/>
        <v>7181.58</v>
      </c>
      <c r="BA347" s="280">
        <f t="shared" si="107"/>
        <v>7181.58</v>
      </c>
      <c r="BB347" s="280">
        <f t="shared" si="108"/>
        <v>7181.58</v>
      </c>
      <c r="BC347" s="280">
        <f t="shared" si="94"/>
        <v>7181.58</v>
      </c>
      <c r="BD347" s="280">
        <f t="shared" si="94"/>
        <v>12182.18</v>
      </c>
      <c r="BE347" s="280">
        <f t="shared" si="94"/>
        <v>17182.78</v>
      </c>
      <c r="BF347" s="280">
        <f t="shared" si="94"/>
        <v>17182.78</v>
      </c>
      <c r="BG347" s="280">
        <f t="shared" si="94"/>
        <v>17182.78</v>
      </c>
      <c r="BH347" s="280">
        <f t="shared" si="94"/>
        <v>17182.78</v>
      </c>
      <c r="BI347" s="280">
        <f t="shared" si="94"/>
        <v>17182.78</v>
      </c>
      <c r="BJ347" s="280">
        <f t="shared" si="94"/>
        <v>17182.78</v>
      </c>
      <c r="BK347" s="280">
        <f t="shared" si="94"/>
        <v>17182.78</v>
      </c>
      <c r="BL347" s="279">
        <f t="shared" si="105"/>
        <v>161187.96</v>
      </c>
    </row>
    <row r="348" spans="1:64" x14ac:dyDescent="0.25">
      <c r="A348" s="268" t="s">
        <v>367</v>
      </c>
      <c r="B348" s="175">
        <v>6.2199999999999998E-2</v>
      </c>
      <c r="C348" s="175">
        <v>6.2199999999999998E-2</v>
      </c>
      <c r="D348" s="272">
        <v>101262.84</v>
      </c>
      <c r="E348" s="272">
        <v>101262.84</v>
      </c>
      <c r="F348" s="272">
        <v>101262.84</v>
      </c>
      <c r="G348" s="272">
        <v>101262.84</v>
      </c>
      <c r="H348" s="272">
        <v>101262.84</v>
      </c>
      <c r="I348" s="272">
        <v>101262.84</v>
      </c>
      <c r="J348" s="272">
        <v>101262.84</v>
      </c>
      <c r="K348" s="272">
        <v>101262.84</v>
      </c>
      <c r="L348" s="272">
        <v>101262.84</v>
      </c>
      <c r="M348" s="272">
        <v>101262.84</v>
      </c>
      <c r="N348" s="272">
        <v>101262.84</v>
      </c>
      <c r="O348" s="272">
        <v>101262.84</v>
      </c>
      <c r="P348" s="272">
        <f t="shared" si="102"/>
        <v>1215154.0799999998</v>
      </c>
      <c r="Q348" s="272">
        <v>101262.84</v>
      </c>
      <c r="R348" s="272">
        <v>101262.84</v>
      </c>
      <c r="S348" s="272">
        <v>101262.84</v>
      </c>
      <c r="T348" s="272">
        <v>323117.69</v>
      </c>
      <c r="U348" s="272">
        <v>544972.54</v>
      </c>
      <c r="V348" s="272">
        <v>544972.54</v>
      </c>
      <c r="W348" s="272">
        <v>544972.54</v>
      </c>
      <c r="X348" s="272">
        <v>544972.54</v>
      </c>
      <c r="Y348" s="272">
        <v>544972.54</v>
      </c>
      <c r="Z348" s="272">
        <v>544972.54</v>
      </c>
      <c r="AA348" s="272">
        <v>544972.54</v>
      </c>
      <c r="AB348" s="272">
        <v>544972.54</v>
      </c>
      <c r="AC348" s="272">
        <v>544972.54</v>
      </c>
      <c r="AD348" s="272">
        <v>544972.54</v>
      </c>
      <c r="AE348" s="272">
        <v>544972.54</v>
      </c>
      <c r="AF348" s="272">
        <v>786141.19000000006</v>
      </c>
      <c r="AG348" s="170">
        <f t="shared" si="103"/>
        <v>6780839.1300000008</v>
      </c>
      <c r="AI348" s="279">
        <f t="shared" si="101"/>
        <v>524.88</v>
      </c>
      <c r="AJ348" s="279">
        <f t="shared" si="101"/>
        <v>524.88</v>
      </c>
      <c r="AK348" s="279">
        <f t="shared" si="101"/>
        <v>524.88</v>
      </c>
      <c r="AL348" s="279">
        <f t="shared" si="100"/>
        <v>524.88</v>
      </c>
      <c r="AM348" s="279">
        <f t="shared" si="100"/>
        <v>524.88</v>
      </c>
      <c r="AN348" s="279">
        <f t="shared" si="100"/>
        <v>524.88</v>
      </c>
      <c r="AO348" s="279">
        <f t="shared" si="100"/>
        <v>524.88</v>
      </c>
      <c r="AP348" s="279">
        <f t="shared" si="100"/>
        <v>524.88</v>
      </c>
      <c r="AQ348" s="279">
        <f t="shared" si="100"/>
        <v>524.88</v>
      </c>
      <c r="AR348" s="279">
        <f t="shared" ref="AR348:AT411" si="109">ROUND(M348*$B348/12,2)</f>
        <v>524.88</v>
      </c>
      <c r="AS348" s="279">
        <f t="shared" si="109"/>
        <v>524.88</v>
      </c>
      <c r="AT348" s="279">
        <f t="shared" si="109"/>
        <v>524.88</v>
      </c>
      <c r="AU348" s="280">
        <f t="shared" si="104"/>
        <v>6298.56</v>
      </c>
      <c r="AV348" s="280">
        <f t="shared" si="99"/>
        <v>524.88</v>
      </c>
      <c r="AW348" s="280">
        <f t="shared" si="99"/>
        <v>524.88</v>
      </c>
      <c r="AX348" s="280">
        <f t="shared" si="99"/>
        <v>524.88</v>
      </c>
      <c r="AY348" s="280">
        <f t="shared" si="98"/>
        <v>1674.83</v>
      </c>
      <c r="AZ348" s="280">
        <f t="shared" si="106"/>
        <v>2824.77</v>
      </c>
      <c r="BA348" s="280">
        <f t="shared" si="107"/>
        <v>2824.77</v>
      </c>
      <c r="BB348" s="280">
        <f t="shared" si="108"/>
        <v>2824.77</v>
      </c>
      <c r="BC348" s="280">
        <f t="shared" ref="BC348:BC356" si="110">ROUND(X348*$C348/12,2)</f>
        <v>2824.77</v>
      </c>
      <c r="BD348" s="280">
        <f t="shared" ref="BD348:BD356" si="111">ROUND(Y348*$C348/12,2)</f>
        <v>2824.77</v>
      </c>
      <c r="BE348" s="280">
        <f t="shared" ref="BE348:BE356" si="112">ROUND(Z348*$C348/12,2)</f>
        <v>2824.77</v>
      </c>
      <c r="BF348" s="280">
        <f t="shared" ref="BF348:BF356" si="113">ROUND(AA348*$C348/12,2)</f>
        <v>2824.77</v>
      </c>
      <c r="BG348" s="280">
        <f t="shared" ref="BG348:BG356" si="114">ROUND(AB348*$C348/12,2)</f>
        <v>2824.77</v>
      </c>
      <c r="BH348" s="280">
        <f t="shared" ref="BH348:BH356" si="115">ROUND(AC348*$C348/12,2)</f>
        <v>2824.77</v>
      </c>
      <c r="BI348" s="280">
        <f t="shared" ref="BI348:BI356" si="116">ROUND(AD348*$C348/12,2)</f>
        <v>2824.77</v>
      </c>
      <c r="BJ348" s="280">
        <f t="shared" ref="BJ348:BJ356" si="117">ROUND(AE348*$C348/12,2)</f>
        <v>2824.77</v>
      </c>
      <c r="BK348" s="280">
        <f t="shared" ref="BK348:BK356" si="118">ROUND(AF348*$C348/12,2)</f>
        <v>4074.83</v>
      </c>
      <c r="BL348" s="279">
        <f t="shared" si="105"/>
        <v>35147.300000000003</v>
      </c>
    </row>
    <row r="349" spans="1:64" x14ac:dyDescent="0.25">
      <c r="A349" s="268" t="s">
        <v>368</v>
      </c>
      <c r="B349" s="175">
        <v>6.2399999999999997E-2</v>
      </c>
      <c r="C349" s="175">
        <v>6.2399999999999997E-2</v>
      </c>
      <c r="D349" s="272">
        <v>83161.41</v>
      </c>
      <c r="E349" s="272">
        <v>83161.41</v>
      </c>
      <c r="F349" s="272">
        <v>83161.41</v>
      </c>
      <c r="G349" s="272">
        <v>83161.41</v>
      </c>
      <c r="H349" s="272">
        <v>83161.41</v>
      </c>
      <c r="I349" s="272">
        <v>83161.41</v>
      </c>
      <c r="J349" s="272">
        <v>83161.41</v>
      </c>
      <c r="K349" s="272">
        <v>83161.41</v>
      </c>
      <c r="L349" s="272">
        <v>83161.41</v>
      </c>
      <c r="M349" s="272">
        <v>83161.41</v>
      </c>
      <c r="N349" s="272">
        <v>83161.41</v>
      </c>
      <c r="O349" s="272">
        <v>83161.41</v>
      </c>
      <c r="P349" s="272">
        <f t="shared" si="102"/>
        <v>997936.92000000027</v>
      </c>
      <c r="Q349" s="272">
        <v>83161.41</v>
      </c>
      <c r="R349" s="272">
        <v>83161.41</v>
      </c>
      <c r="S349" s="272">
        <v>83161.41</v>
      </c>
      <c r="T349" s="272">
        <v>83161.41</v>
      </c>
      <c r="U349" s="272">
        <v>83161.41</v>
      </c>
      <c r="V349" s="272">
        <v>83161.41</v>
      </c>
      <c r="W349" s="272">
        <v>83161.41</v>
      </c>
      <c r="X349" s="272">
        <v>83161.41</v>
      </c>
      <c r="Y349" s="272">
        <v>83161.41</v>
      </c>
      <c r="Z349" s="272">
        <v>83161.41</v>
      </c>
      <c r="AA349" s="272">
        <v>83161.41</v>
      </c>
      <c r="AB349" s="272">
        <v>83161.41</v>
      </c>
      <c r="AC349" s="272">
        <v>83161.41</v>
      </c>
      <c r="AD349" s="272">
        <v>83161.41</v>
      </c>
      <c r="AE349" s="272">
        <v>83161.41</v>
      </c>
      <c r="AF349" s="272">
        <v>83161.41</v>
      </c>
      <c r="AG349" s="170">
        <f t="shared" si="103"/>
        <v>997936.92000000027</v>
      </c>
      <c r="AI349" s="279">
        <f t="shared" si="101"/>
        <v>432.44</v>
      </c>
      <c r="AJ349" s="279">
        <f t="shared" si="101"/>
        <v>432.44</v>
      </c>
      <c r="AK349" s="279">
        <f t="shared" si="101"/>
        <v>432.44</v>
      </c>
      <c r="AL349" s="279">
        <f t="shared" si="101"/>
        <v>432.44</v>
      </c>
      <c r="AM349" s="279">
        <f t="shared" si="101"/>
        <v>432.44</v>
      </c>
      <c r="AN349" s="279">
        <f t="shared" si="101"/>
        <v>432.44</v>
      </c>
      <c r="AO349" s="279">
        <f t="shared" si="101"/>
        <v>432.44</v>
      </c>
      <c r="AP349" s="279">
        <f t="shared" si="101"/>
        <v>432.44</v>
      </c>
      <c r="AQ349" s="279">
        <f t="shared" si="101"/>
        <v>432.44</v>
      </c>
      <c r="AR349" s="279">
        <f t="shared" si="109"/>
        <v>432.44</v>
      </c>
      <c r="AS349" s="279">
        <f t="shared" si="109"/>
        <v>432.44</v>
      </c>
      <c r="AT349" s="279">
        <f t="shared" si="109"/>
        <v>432.44</v>
      </c>
      <c r="AU349" s="280">
        <f t="shared" si="104"/>
        <v>5189.2799999999988</v>
      </c>
      <c r="AV349" s="280">
        <f t="shared" si="99"/>
        <v>432.44</v>
      </c>
      <c r="AW349" s="280">
        <f t="shared" si="99"/>
        <v>432.44</v>
      </c>
      <c r="AX349" s="280">
        <f t="shared" si="99"/>
        <v>432.44</v>
      </c>
      <c r="AY349" s="280">
        <f t="shared" si="98"/>
        <v>432.44</v>
      </c>
      <c r="AZ349" s="280">
        <f t="shared" si="106"/>
        <v>432.44</v>
      </c>
      <c r="BA349" s="280">
        <f t="shared" si="107"/>
        <v>432.44</v>
      </c>
      <c r="BB349" s="280">
        <f t="shared" si="108"/>
        <v>432.44</v>
      </c>
      <c r="BC349" s="280">
        <f t="shared" si="110"/>
        <v>432.44</v>
      </c>
      <c r="BD349" s="280">
        <f t="shared" si="111"/>
        <v>432.44</v>
      </c>
      <c r="BE349" s="280">
        <f t="shared" si="112"/>
        <v>432.44</v>
      </c>
      <c r="BF349" s="280">
        <f t="shared" si="113"/>
        <v>432.44</v>
      </c>
      <c r="BG349" s="280">
        <f t="shared" si="114"/>
        <v>432.44</v>
      </c>
      <c r="BH349" s="280">
        <f t="shared" si="115"/>
        <v>432.44</v>
      </c>
      <c r="BI349" s="280">
        <f t="shared" si="116"/>
        <v>432.44</v>
      </c>
      <c r="BJ349" s="280">
        <f t="shared" si="117"/>
        <v>432.44</v>
      </c>
      <c r="BK349" s="280">
        <f t="shared" si="118"/>
        <v>432.44</v>
      </c>
      <c r="BL349" s="279">
        <f t="shared" si="105"/>
        <v>5189.2799999999988</v>
      </c>
    </row>
    <row r="350" spans="1:64" x14ac:dyDescent="0.25">
      <c r="A350" s="268" t="s">
        <v>369</v>
      </c>
      <c r="B350" s="175">
        <v>4.9799999999999997E-2</v>
      </c>
      <c r="C350" s="175">
        <v>4.9799999999999997E-2</v>
      </c>
      <c r="D350" s="272">
        <v>335415.82</v>
      </c>
      <c r="E350" s="272">
        <v>335415.82</v>
      </c>
      <c r="F350" s="272">
        <v>335415.82</v>
      </c>
      <c r="G350" s="272">
        <v>335415.82</v>
      </c>
      <c r="H350" s="272">
        <v>335415.82</v>
      </c>
      <c r="I350" s="272">
        <v>335415.82</v>
      </c>
      <c r="J350" s="272">
        <v>335415.82</v>
      </c>
      <c r="K350" s="272">
        <v>335415.82</v>
      </c>
      <c r="L350" s="272">
        <v>335415.82</v>
      </c>
      <c r="M350" s="272">
        <v>335415.82</v>
      </c>
      <c r="N350" s="272">
        <v>335415.82</v>
      </c>
      <c r="O350" s="272">
        <v>335415.82</v>
      </c>
      <c r="P350" s="272">
        <f t="shared" si="102"/>
        <v>4024989.8399999994</v>
      </c>
      <c r="Q350" s="272">
        <v>335415.82</v>
      </c>
      <c r="R350" s="272">
        <v>335415.82</v>
      </c>
      <c r="S350" s="272">
        <v>335415.82</v>
      </c>
      <c r="T350" s="272">
        <v>335415.82</v>
      </c>
      <c r="U350" s="272">
        <v>335415.82</v>
      </c>
      <c r="V350" s="272">
        <v>335415.82</v>
      </c>
      <c r="W350" s="272">
        <v>335415.82</v>
      </c>
      <c r="X350" s="272">
        <v>335415.82</v>
      </c>
      <c r="Y350" s="272">
        <v>335415.82</v>
      </c>
      <c r="Z350" s="272">
        <v>335415.82</v>
      </c>
      <c r="AA350" s="272">
        <v>335415.82</v>
      </c>
      <c r="AB350" s="272">
        <v>335415.82</v>
      </c>
      <c r="AC350" s="272">
        <v>335415.82</v>
      </c>
      <c r="AD350" s="272">
        <v>335415.82</v>
      </c>
      <c r="AE350" s="272">
        <v>335415.82</v>
      </c>
      <c r="AF350" s="272">
        <v>358853.94500000001</v>
      </c>
      <c r="AG350" s="170">
        <f t="shared" si="103"/>
        <v>4048427.9649999994</v>
      </c>
      <c r="AI350" s="279">
        <f t="shared" si="101"/>
        <v>1391.98</v>
      </c>
      <c r="AJ350" s="279">
        <f t="shared" si="101"/>
        <v>1391.98</v>
      </c>
      <c r="AK350" s="279">
        <f t="shared" si="101"/>
        <v>1391.98</v>
      </c>
      <c r="AL350" s="279">
        <f t="shared" si="101"/>
        <v>1391.98</v>
      </c>
      <c r="AM350" s="279">
        <f t="shared" si="101"/>
        <v>1391.98</v>
      </c>
      <c r="AN350" s="279">
        <f t="shared" si="101"/>
        <v>1391.98</v>
      </c>
      <c r="AO350" s="279">
        <f t="shared" si="101"/>
        <v>1391.98</v>
      </c>
      <c r="AP350" s="279">
        <f t="shared" si="101"/>
        <v>1391.98</v>
      </c>
      <c r="AQ350" s="279">
        <f t="shared" si="101"/>
        <v>1391.98</v>
      </c>
      <c r="AR350" s="279">
        <f t="shared" si="109"/>
        <v>1391.98</v>
      </c>
      <c r="AS350" s="279">
        <f t="shared" si="109"/>
        <v>1391.98</v>
      </c>
      <c r="AT350" s="279">
        <f t="shared" si="109"/>
        <v>1391.98</v>
      </c>
      <c r="AU350" s="280">
        <f t="shared" si="104"/>
        <v>16703.759999999998</v>
      </c>
      <c r="AV350" s="280">
        <f t="shared" si="99"/>
        <v>1391.98</v>
      </c>
      <c r="AW350" s="280">
        <f t="shared" si="99"/>
        <v>1391.98</v>
      </c>
      <c r="AX350" s="280">
        <f t="shared" si="99"/>
        <v>1391.98</v>
      </c>
      <c r="AY350" s="280">
        <f t="shared" si="98"/>
        <v>1391.98</v>
      </c>
      <c r="AZ350" s="280">
        <f t="shared" si="106"/>
        <v>1391.98</v>
      </c>
      <c r="BA350" s="280">
        <f t="shared" si="107"/>
        <v>1391.98</v>
      </c>
      <c r="BB350" s="280">
        <f t="shared" si="108"/>
        <v>1391.98</v>
      </c>
      <c r="BC350" s="280">
        <f t="shared" si="110"/>
        <v>1391.98</v>
      </c>
      <c r="BD350" s="280">
        <f t="shared" si="111"/>
        <v>1391.98</v>
      </c>
      <c r="BE350" s="280">
        <f t="shared" si="112"/>
        <v>1391.98</v>
      </c>
      <c r="BF350" s="280">
        <f t="shared" si="113"/>
        <v>1391.98</v>
      </c>
      <c r="BG350" s="280">
        <f t="shared" si="114"/>
        <v>1391.98</v>
      </c>
      <c r="BH350" s="280">
        <f t="shared" si="115"/>
        <v>1391.98</v>
      </c>
      <c r="BI350" s="280">
        <f t="shared" si="116"/>
        <v>1391.98</v>
      </c>
      <c r="BJ350" s="280">
        <f t="shared" si="117"/>
        <v>1391.98</v>
      </c>
      <c r="BK350" s="280">
        <f t="shared" si="118"/>
        <v>1489.24</v>
      </c>
      <c r="BL350" s="279">
        <f t="shared" si="105"/>
        <v>16801.019999999997</v>
      </c>
    </row>
    <row r="351" spans="1:64" x14ac:dyDescent="0.25">
      <c r="A351" s="268" t="s">
        <v>370</v>
      </c>
      <c r="B351" s="175">
        <v>3.3099999999999997E-2</v>
      </c>
      <c r="C351" s="175">
        <v>3.3099999999999997E-2</v>
      </c>
      <c r="D351" s="272">
        <v>841612.82</v>
      </c>
      <c r="E351" s="272">
        <v>841612.82</v>
      </c>
      <c r="F351" s="272">
        <v>841612.82</v>
      </c>
      <c r="G351" s="272">
        <v>841612.82</v>
      </c>
      <c r="H351" s="272">
        <v>841612.82</v>
      </c>
      <c r="I351" s="272">
        <v>841612.82</v>
      </c>
      <c r="J351" s="272">
        <v>841612.82</v>
      </c>
      <c r="K351" s="272">
        <v>841612.82</v>
      </c>
      <c r="L351" s="272">
        <v>841612.82</v>
      </c>
      <c r="M351" s="272">
        <v>841612.82</v>
      </c>
      <c r="N351" s="272">
        <v>841612.82</v>
      </c>
      <c r="O351" s="272">
        <v>841612.82</v>
      </c>
      <c r="P351" s="272">
        <f t="shared" si="102"/>
        <v>10099353.840000002</v>
      </c>
      <c r="Q351" s="272">
        <v>841612.82</v>
      </c>
      <c r="R351" s="272">
        <v>841612.82</v>
      </c>
      <c r="S351" s="272">
        <v>841612.82</v>
      </c>
      <c r="T351" s="272">
        <v>841612.82</v>
      </c>
      <c r="U351" s="272">
        <v>841612.82</v>
      </c>
      <c r="V351" s="272">
        <v>841612.82</v>
      </c>
      <c r="W351" s="272">
        <v>841612.82</v>
      </c>
      <c r="X351" s="272">
        <v>841612.82</v>
      </c>
      <c r="Y351" s="272">
        <v>841612.82</v>
      </c>
      <c r="Z351" s="272">
        <v>841612.82</v>
      </c>
      <c r="AA351" s="272">
        <v>841612.82</v>
      </c>
      <c r="AB351" s="272">
        <v>841612.82</v>
      </c>
      <c r="AC351" s="272">
        <v>841612.82</v>
      </c>
      <c r="AD351" s="272">
        <v>841612.82</v>
      </c>
      <c r="AE351" s="272">
        <v>841612.82</v>
      </c>
      <c r="AF351" s="272">
        <v>841612.82</v>
      </c>
      <c r="AG351" s="170">
        <f t="shared" si="103"/>
        <v>10099353.840000002</v>
      </c>
      <c r="AI351" s="279">
        <f t="shared" si="101"/>
        <v>2321.4499999999998</v>
      </c>
      <c r="AJ351" s="279">
        <f t="shared" si="101"/>
        <v>2321.4499999999998</v>
      </c>
      <c r="AK351" s="279">
        <f t="shared" si="101"/>
        <v>2321.4499999999998</v>
      </c>
      <c r="AL351" s="279">
        <f t="shared" si="101"/>
        <v>2321.4499999999998</v>
      </c>
      <c r="AM351" s="279">
        <f t="shared" si="101"/>
        <v>2321.4499999999998</v>
      </c>
      <c r="AN351" s="279">
        <f t="shared" si="101"/>
        <v>2321.4499999999998</v>
      </c>
      <c r="AO351" s="279">
        <f t="shared" si="101"/>
        <v>2321.4499999999998</v>
      </c>
      <c r="AP351" s="279">
        <f t="shared" si="101"/>
        <v>2321.4499999999998</v>
      </c>
      <c r="AQ351" s="279">
        <f t="shared" si="101"/>
        <v>2321.4499999999998</v>
      </c>
      <c r="AR351" s="279">
        <f t="shared" si="109"/>
        <v>2321.4499999999998</v>
      </c>
      <c r="AS351" s="279">
        <f t="shared" si="109"/>
        <v>2321.4499999999998</v>
      </c>
      <c r="AT351" s="279">
        <f t="shared" si="109"/>
        <v>2321.4499999999998</v>
      </c>
      <c r="AU351" s="280">
        <f t="shared" si="104"/>
        <v>27857.400000000005</v>
      </c>
      <c r="AV351" s="280">
        <f t="shared" si="99"/>
        <v>2321.4499999999998</v>
      </c>
      <c r="AW351" s="280">
        <f t="shared" si="99"/>
        <v>2321.4499999999998</v>
      </c>
      <c r="AX351" s="280">
        <f t="shared" si="99"/>
        <v>2321.4499999999998</v>
      </c>
      <c r="AY351" s="280">
        <f t="shared" si="98"/>
        <v>2321.4499999999998</v>
      </c>
      <c r="AZ351" s="280">
        <f t="shared" si="106"/>
        <v>2321.4499999999998</v>
      </c>
      <c r="BA351" s="280">
        <f t="shared" si="107"/>
        <v>2321.4499999999998</v>
      </c>
      <c r="BB351" s="280">
        <f t="shared" si="108"/>
        <v>2321.4499999999998</v>
      </c>
      <c r="BC351" s="280">
        <f t="shared" si="110"/>
        <v>2321.4499999999998</v>
      </c>
      <c r="BD351" s="280">
        <f t="shared" si="111"/>
        <v>2321.4499999999998</v>
      </c>
      <c r="BE351" s="280">
        <f t="shared" si="112"/>
        <v>2321.4499999999998</v>
      </c>
      <c r="BF351" s="280">
        <f t="shared" si="113"/>
        <v>2321.4499999999998</v>
      </c>
      <c r="BG351" s="280">
        <f t="shared" si="114"/>
        <v>2321.4499999999998</v>
      </c>
      <c r="BH351" s="280">
        <f t="shared" si="115"/>
        <v>2321.4499999999998</v>
      </c>
      <c r="BI351" s="280">
        <f t="shared" si="116"/>
        <v>2321.4499999999998</v>
      </c>
      <c r="BJ351" s="280">
        <f t="shared" si="117"/>
        <v>2321.4499999999998</v>
      </c>
      <c r="BK351" s="280">
        <f t="shared" si="118"/>
        <v>2321.4499999999998</v>
      </c>
      <c r="BL351" s="279">
        <f t="shared" si="105"/>
        <v>27857.400000000005</v>
      </c>
    </row>
    <row r="352" spans="1:64" x14ac:dyDescent="0.25">
      <c r="A352" s="268" t="s">
        <v>371</v>
      </c>
      <c r="B352" s="175">
        <v>4.2500000000000003E-2</v>
      </c>
      <c r="C352" s="175">
        <v>4.2500000000000003E-2</v>
      </c>
      <c r="D352" s="272">
        <v>424778.28</v>
      </c>
      <c r="E352" s="272">
        <v>424778.28</v>
      </c>
      <c r="F352" s="272">
        <v>424778.28</v>
      </c>
      <c r="G352" s="272">
        <v>424778.28</v>
      </c>
      <c r="H352" s="272">
        <v>424778.28</v>
      </c>
      <c r="I352" s="272">
        <v>424778.28</v>
      </c>
      <c r="J352" s="272">
        <v>424778.28</v>
      </c>
      <c r="K352" s="272">
        <v>424778.28</v>
      </c>
      <c r="L352" s="272">
        <v>424778.28</v>
      </c>
      <c r="M352" s="272">
        <v>424778.28</v>
      </c>
      <c r="N352" s="272">
        <v>424778.28</v>
      </c>
      <c r="O352" s="272">
        <v>424778.28</v>
      </c>
      <c r="P352" s="272">
        <f t="shared" si="102"/>
        <v>5097339.3600000022</v>
      </c>
      <c r="Q352" s="272">
        <v>424778.28</v>
      </c>
      <c r="R352" s="272">
        <v>424778.28</v>
      </c>
      <c r="S352" s="272">
        <v>424778.28</v>
      </c>
      <c r="T352" s="272">
        <v>424778.28</v>
      </c>
      <c r="U352" s="272">
        <v>424778.28</v>
      </c>
      <c r="V352" s="272">
        <v>424778.28</v>
      </c>
      <c r="W352" s="272">
        <v>424778.28</v>
      </c>
      <c r="X352" s="272">
        <v>424778.28</v>
      </c>
      <c r="Y352" s="272">
        <v>424778.28</v>
      </c>
      <c r="Z352" s="272">
        <v>424778.28</v>
      </c>
      <c r="AA352" s="272">
        <v>424778.28</v>
      </c>
      <c r="AB352" s="272">
        <v>424778.28</v>
      </c>
      <c r="AC352" s="272">
        <v>424778.28</v>
      </c>
      <c r="AD352" s="272">
        <v>424778.28</v>
      </c>
      <c r="AE352" s="272">
        <v>424778.28</v>
      </c>
      <c r="AF352" s="272">
        <v>424778.28</v>
      </c>
      <c r="AG352" s="170">
        <f t="shared" si="103"/>
        <v>5097339.3600000022</v>
      </c>
      <c r="AI352" s="279">
        <f t="shared" si="101"/>
        <v>1504.42</v>
      </c>
      <c r="AJ352" s="279">
        <f t="shared" si="101"/>
        <v>1504.42</v>
      </c>
      <c r="AK352" s="279">
        <f t="shared" si="101"/>
        <v>1504.42</v>
      </c>
      <c r="AL352" s="279">
        <f t="shared" si="101"/>
        <v>1504.42</v>
      </c>
      <c r="AM352" s="279">
        <f t="shared" si="101"/>
        <v>1504.42</v>
      </c>
      <c r="AN352" s="279">
        <f t="shared" si="101"/>
        <v>1504.42</v>
      </c>
      <c r="AO352" s="279">
        <f t="shared" si="101"/>
        <v>1504.42</v>
      </c>
      <c r="AP352" s="279">
        <f t="shared" si="101"/>
        <v>1504.42</v>
      </c>
      <c r="AQ352" s="279">
        <f t="shared" si="101"/>
        <v>1504.42</v>
      </c>
      <c r="AR352" s="279">
        <f t="shared" si="109"/>
        <v>1504.42</v>
      </c>
      <c r="AS352" s="279">
        <f t="shared" si="109"/>
        <v>1504.42</v>
      </c>
      <c r="AT352" s="279">
        <f t="shared" si="109"/>
        <v>1504.42</v>
      </c>
      <c r="AU352" s="280">
        <f t="shared" si="104"/>
        <v>18053.04</v>
      </c>
      <c r="AV352" s="280">
        <f t="shared" si="99"/>
        <v>1504.42</v>
      </c>
      <c r="AW352" s="280">
        <f t="shared" si="99"/>
        <v>1504.42</v>
      </c>
      <c r="AX352" s="280">
        <f t="shared" si="99"/>
        <v>1504.42</v>
      </c>
      <c r="AY352" s="280">
        <f t="shared" si="98"/>
        <v>1504.42</v>
      </c>
      <c r="AZ352" s="280">
        <f t="shared" si="106"/>
        <v>1504.42</v>
      </c>
      <c r="BA352" s="280">
        <f t="shared" si="107"/>
        <v>1504.42</v>
      </c>
      <c r="BB352" s="280">
        <f t="shared" si="108"/>
        <v>1504.42</v>
      </c>
      <c r="BC352" s="280">
        <f t="shared" si="110"/>
        <v>1504.42</v>
      </c>
      <c r="BD352" s="280">
        <f t="shared" si="111"/>
        <v>1504.42</v>
      </c>
      <c r="BE352" s="280">
        <f t="shared" si="112"/>
        <v>1504.42</v>
      </c>
      <c r="BF352" s="280">
        <f t="shared" si="113"/>
        <v>1504.42</v>
      </c>
      <c r="BG352" s="280">
        <f t="shared" si="114"/>
        <v>1504.42</v>
      </c>
      <c r="BH352" s="280">
        <f t="shared" si="115"/>
        <v>1504.42</v>
      </c>
      <c r="BI352" s="280">
        <f t="shared" si="116"/>
        <v>1504.42</v>
      </c>
      <c r="BJ352" s="280">
        <f t="shared" si="117"/>
        <v>1504.42</v>
      </c>
      <c r="BK352" s="280">
        <f t="shared" si="118"/>
        <v>1504.42</v>
      </c>
      <c r="BL352" s="279">
        <f t="shared" si="105"/>
        <v>18053.04</v>
      </c>
    </row>
    <row r="353" spans="1:64" x14ac:dyDescent="0.25">
      <c r="A353" s="268" t="s">
        <v>372</v>
      </c>
      <c r="B353" s="175">
        <v>0.17749999999999999</v>
      </c>
      <c r="C353" s="175">
        <v>0.17749999999999999</v>
      </c>
      <c r="D353" s="272">
        <v>104991.22</v>
      </c>
      <c r="E353" s="272">
        <v>108543.22</v>
      </c>
      <c r="F353" s="272">
        <v>112095.22</v>
      </c>
      <c r="G353" s="272">
        <v>112095.22</v>
      </c>
      <c r="H353" s="272">
        <v>112095.22</v>
      </c>
      <c r="I353" s="272">
        <v>112095.22</v>
      </c>
      <c r="J353" s="272">
        <v>112095.22</v>
      </c>
      <c r="K353" s="272">
        <v>112095.22</v>
      </c>
      <c r="L353" s="272">
        <v>112095.22</v>
      </c>
      <c r="M353" s="272">
        <v>112095.22</v>
      </c>
      <c r="N353" s="272">
        <v>112095.22</v>
      </c>
      <c r="O353" s="272">
        <v>112095.22</v>
      </c>
      <c r="P353" s="272">
        <f t="shared" si="102"/>
        <v>1334486.6399999999</v>
      </c>
      <c r="Q353" s="272">
        <v>112095.22</v>
      </c>
      <c r="R353" s="272">
        <v>112095.22</v>
      </c>
      <c r="S353" s="272">
        <v>112095.22</v>
      </c>
      <c r="T353" s="272">
        <v>112095.22</v>
      </c>
      <c r="U353" s="272">
        <v>112095.22</v>
      </c>
      <c r="V353" s="272">
        <v>112095.22</v>
      </c>
      <c r="W353" s="272">
        <v>112095.22</v>
      </c>
      <c r="X353" s="272">
        <v>112095.22</v>
      </c>
      <c r="Y353" s="272">
        <v>112095.22</v>
      </c>
      <c r="Z353" s="272">
        <v>112095.22</v>
      </c>
      <c r="AA353" s="272">
        <v>112095.22</v>
      </c>
      <c r="AB353" s="272">
        <v>112095.22</v>
      </c>
      <c r="AC353" s="272">
        <v>112095.22</v>
      </c>
      <c r="AD353" s="272">
        <v>112095.22</v>
      </c>
      <c r="AE353" s="272">
        <v>112095.22</v>
      </c>
      <c r="AF353" s="272">
        <v>112095.22</v>
      </c>
      <c r="AG353" s="170">
        <f t="shared" si="103"/>
        <v>1345142.64</v>
      </c>
      <c r="AI353" s="279">
        <f t="shared" si="101"/>
        <v>1553</v>
      </c>
      <c r="AJ353" s="279">
        <f t="shared" si="101"/>
        <v>1605.54</v>
      </c>
      <c r="AK353" s="279">
        <f t="shared" si="101"/>
        <v>1658.08</v>
      </c>
      <c r="AL353" s="279">
        <f t="shared" si="101"/>
        <v>1658.08</v>
      </c>
      <c r="AM353" s="279">
        <f t="shared" si="101"/>
        <v>1658.08</v>
      </c>
      <c r="AN353" s="279">
        <f t="shared" si="101"/>
        <v>1658.08</v>
      </c>
      <c r="AO353" s="279">
        <f t="shared" si="101"/>
        <v>1658.08</v>
      </c>
      <c r="AP353" s="279">
        <f t="shared" si="101"/>
        <v>1658.08</v>
      </c>
      <c r="AQ353" s="279">
        <f t="shared" si="101"/>
        <v>1658.08</v>
      </c>
      <c r="AR353" s="279">
        <f t="shared" si="109"/>
        <v>1658.08</v>
      </c>
      <c r="AS353" s="279">
        <f t="shared" si="109"/>
        <v>1658.08</v>
      </c>
      <c r="AT353" s="279">
        <f t="shared" si="109"/>
        <v>1658.08</v>
      </c>
      <c r="AU353" s="280">
        <f t="shared" si="104"/>
        <v>19739.340000000004</v>
      </c>
      <c r="AV353" s="280">
        <f t="shared" si="99"/>
        <v>1658.08</v>
      </c>
      <c r="AW353" s="280">
        <f t="shared" si="99"/>
        <v>1658.08</v>
      </c>
      <c r="AX353" s="280">
        <f t="shared" si="99"/>
        <v>1658.08</v>
      </c>
      <c r="AY353" s="280">
        <f t="shared" si="98"/>
        <v>1658.08</v>
      </c>
      <c r="AZ353" s="280">
        <f t="shared" si="106"/>
        <v>1658.08</v>
      </c>
      <c r="BA353" s="280">
        <f t="shared" si="107"/>
        <v>1658.08</v>
      </c>
      <c r="BB353" s="280">
        <f t="shared" si="108"/>
        <v>1658.08</v>
      </c>
      <c r="BC353" s="280">
        <f t="shared" si="110"/>
        <v>1658.08</v>
      </c>
      <c r="BD353" s="280">
        <f t="shared" si="111"/>
        <v>1658.08</v>
      </c>
      <c r="BE353" s="280">
        <f t="shared" si="112"/>
        <v>1658.08</v>
      </c>
      <c r="BF353" s="280">
        <f t="shared" si="113"/>
        <v>1658.08</v>
      </c>
      <c r="BG353" s="280">
        <f t="shared" si="114"/>
        <v>1658.08</v>
      </c>
      <c r="BH353" s="280">
        <f t="shared" si="115"/>
        <v>1658.08</v>
      </c>
      <c r="BI353" s="280">
        <f t="shared" si="116"/>
        <v>1658.08</v>
      </c>
      <c r="BJ353" s="280">
        <f t="shared" si="117"/>
        <v>1658.08</v>
      </c>
      <c r="BK353" s="280">
        <f t="shared" si="118"/>
        <v>1658.08</v>
      </c>
      <c r="BL353" s="279">
        <f t="shared" si="105"/>
        <v>19896.96</v>
      </c>
    </row>
    <row r="354" spans="1:64" x14ac:dyDescent="0.25">
      <c r="A354" s="268" t="s">
        <v>373</v>
      </c>
      <c r="B354" s="175">
        <v>3.9300000000000002E-2</v>
      </c>
      <c r="C354" s="175">
        <v>3.9300000000000002E-2</v>
      </c>
      <c r="D354" s="272">
        <v>1097040.45</v>
      </c>
      <c r="E354" s="272">
        <v>1097040.45</v>
      </c>
      <c r="F354" s="272">
        <v>1097040.45</v>
      </c>
      <c r="G354" s="272">
        <v>1097040.45</v>
      </c>
      <c r="H354" s="272">
        <v>1097040.45</v>
      </c>
      <c r="I354" s="272">
        <v>1097040.45</v>
      </c>
      <c r="J354" s="272">
        <v>1097040.45</v>
      </c>
      <c r="K354" s="272">
        <v>1097040.45</v>
      </c>
      <c r="L354" s="272">
        <v>1097040.45</v>
      </c>
      <c r="M354" s="272">
        <v>1097040.45</v>
      </c>
      <c r="N354" s="272">
        <v>1097040.45</v>
      </c>
      <c r="O354" s="272">
        <v>1097040.45</v>
      </c>
      <c r="P354" s="272">
        <f t="shared" si="102"/>
        <v>13164485.399999997</v>
      </c>
      <c r="Q354" s="272">
        <v>1097040.45</v>
      </c>
      <c r="R354" s="272">
        <v>1097040.45</v>
      </c>
      <c r="S354" s="272">
        <v>1097040.45</v>
      </c>
      <c r="T354" s="272">
        <v>1097040.45</v>
      </c>
      <c r="U354" s="272">
        <v>1097040.45</v>
      </c>
      <c r="V354" s="272">
        <v>1102863.0799999998</v>
      </c>
      <c r="W354" s="272">
        <v>1108685.71</v>
      </c>
      <c r="X354" s="272">
        <v>1108685.71</v>
      </c>
      <c r="Y354" s="272">
        <v>1108685.71</v>
      </c>
      <c r="Z354" s="272">
        <v>1108685.71</v>
      </c>
      <c r="AA354" s="272">
        <v>1108685.71</v>
      </c>
      <c r="AB354" s="272">
        <v>1108685.71</v>
      </c>
      <c r="AC354" s="272">
        <v>1108685.71</v>
      </c>
      <c r="AD354" s="272">
        <v>1108685.71</v>
      </c>
      <c r="AE354" s="272">
        <v>1108685.71</v>
      </c>
      <c r="AF354" s="272">
        <v>1108685.71</v>
      </c>
      <c r="AG354" s="170">
        <f t="shared" si="103"/>
        <v>13286760.630000003</v>
      </c>
      <c r="AI354" s="279">
        <f t="shared" si="101"/>
        <v>3592.81</v>
      </c>
      <c r="AJ354" s="279">
        <f t="shared" si="101"/>
        <v>3592.81</v>
      </c>
      <c r="AK354" s="279">
        <f t="shared" si="101"/>
        <v>3592.81</v>
      </c>
      <c r="AL354" s="279">
        <f t="shared" si="101"/>
        <v>3592.81</v>
      </c>
      <c r="AM354" s="279">
        <f t="shared" si="101"/>
        <v>3592.81</v>
      </c>
      <c r="AN354" s="279">
        <f t="shared" si="101"/>
        <v>3592.81</v>
      </c>
      <c r="AO354" s="279">
        <f t="shared" si="101"/>
        <v>3592.81</v>
      </c>
      <c r="AP354" s="279">
        <f t="shared" si="101"/>
        <v>3592.81</v>
      </c>
      <c r="AQ354" s="279">
        <f t="shared" si="101"/>
        <v>3592.81</v>
      </c>
      <c r="AR354" s="279">
        <f t="shared" si="109"/>
        <v>3592.81</v>
      </c>
      <c r="AS354" s="279">
        <f t="shared" si="109"/>
        <v>3592.81</v>
      </c>
      <c r="AT354" s="279">
        <f t="shared" si="109"/>
        <v>3592.81</v>
      </c>
      <c r="AU354" s="280">
        <f t="shared" si="104"/>
        <v>43113.72</v>
      </c>
      <c r="AV354" s="280">
        <f t="shared" si="99"/>
        <v>3592.81</v>
      </c>
      <c r="AW354" s="280">
        <f t="shared" si="99"/>
        <v>3592.81</v>
      </c>
      <c r="AX354" s="280">
        <f t="shared" si="99"/>
        <v>3592.81</v>
      </c>
      <c r="AY354" s="280">
        <f t="shared" si="98"/>
        <v>3592.81</v>
      </c>
      <c r="AZ354" s="280">
        <f t="shared" si="106"/>
        <v>3592.81</v>
      </c>
      <c r="BA354" s="280">
        <f t="shared" si="107"/>
        <v>3611.88</v>
      </c>
      <c r="BB354" s="280">
        <f t="shared" si="108"/>
        <v>3630.95</v>
      </c>
      <c r="BC354" s="280">
        <f t="shared" si="110"/>
        <v>3630.95</v>
      </c>
      <c r="BD354" s="280">
        <f t="shared" si="111"/>
        <v>3630.95</v>
      </c>
      <c r="BE354" s="280">
        <f t="shared" si="112"/>
        <v>3630.95</v>
      </c>
      <c r="BF354" s="280">
        <f t="shared" si="113"/>
        <v>3630.95</v>
      </c>
      <c r="BG354" s="280">
        <f t="shared" si="114"/>
        <v>3630.95</v>
      </c>
      <c r="BH354" s="280">
        <f t="shared" si="115"/>
        <v>3630.95</v>
      </c>
      <c r="BI354" s="280">
        <f t="shared" si="116"/>
        <v>3630.95</v>
      </c>
      <c r="BJ354" s="280">
        <f t="shared" si="117"/>
        <v>3630.95</v>
      </c>
      <c r="BK354" s="280">
        <f t="shared" si="118"/>
        <v>3630.95</v>
      </c>
      <c r="BL354" s="279">
        <f t="shared" si="105"/>
        <v>43514.189999999995</v>
      </c>
    </row>
    <row r="355" spans="1:64" x14ac:dyDescent="0.25">
      <c r="A355" s="268" t="s">
        <v>374</v>
      </c>
      <c r="B355" s="175">
        <v>4.6100000000000002E-2</v>
      </c>
      <c r="C355" s="175">
        <v>4.6100000000000002E-2</v>
      </c>
      <c r="D355" s="272">
        <v>41868.51</v>
      </c>
      <c r="E355" s="272">
        <v>41868.51</v>
      </c>
      <c r="F355" s="272">
        <v>41868.51</v>
      </c>
      <c r="G355" s="272">
        <v>41868.51</v>
      </c>
      <c r="H355" s="272">
        <v>41868.51</v>
      </c>
      <c r="I355" s="272">
        <v>41868.51</v>
      </c>
      <c r="J355" s="272">
        <v>41868.51</v>
      </c>
      <c r="K355" s="272">
        <v>41868.51</v>
      </c>
      <c r="L355" s="272">
        <v>41868.51</v>
      </c>
      <c r="M355" s="272">
        <v>41868.51</v>
      </c>
      <c r="N355" s="272">
        <v>41868.51</v>
      </c>
      <c r="O355" s="272">
        <v>41868.51</v>
      </c>
      <c r="P355" s="272">
        <f t="shared" si="102"/>
        <v>502422.12000000005</v>
      </c>
      <c r="Q355" s="272">
        <v>41868.51</v>
      </c>
      <c r="R355" s="272">
        <v>41868.51</v>
      </c>
      <c r="S355" s="272">
        <v>41868.51</v>
      </c>
      <c r="T355" s="272">
        <v>41868.51</v>
      </c>
      <c r="U355" s="272">
        <v>41868.51</v>
      </c>
      <c r="V355" s="272">
        <v>41868.51</v>
      </c>
      <c r="W355" s="272">
        <v>41868.51</v>
      </c>
      <c r="X355" s="272">
        <v>41868.51</v>
      </c>
      <c r="Y355" s="272">
        <v>41868.51</v>
      </c>
      <c r="Z355" s="272">
        <v>41868.51</v>
      </c>
      <c r="AA355" s="272">
        <v>41868.51</v>
      </c>
      <c r="AB355" s="272">
        <v>41868.51</v>
      </c>
      <c r="AC355" s="272">
        <v>41868.51</v>
      </c>
      <c r="AD355" s="272">
        <v>41868.51</v>
      </c>
      <c r="AE355" s="272">
        <v>41868.51</v>
      </c>
      <c r="AF355" s="272">
        <v>41868.51</v>
      </c>
      <c r="AG355" s="170">
        <f t="shared" si="103"/>
        <v>502422.12000000005</v>
      </c>
      <c r="AI355" s="279">
        <f t="shared" si="101"/>
        <v>160.84</v>
      </c>
      <c r="AJ355" s="279">
        <f t="shared" si="101"/>
        <v>160.84</v>
      </c>
      <c r="AK355" s="279">
        <f t="shared" si="101"/>
        <v>160.84</v>
      </c>
      <c r="AL355" s="279">
        <f t="shared" si="101"/>
        <v>160.84</v>
      </c>
      <c r="AM355" s="279">
        <f t="shared" si="101"/>
        <v>160.84</v>
      </c>
      <c r="AN355" s="279">
        <f t="shared" si="101"/>
        <v>160.84</v>
      </c>
      <c r="AO355" s="279">
        <f t="shared" si="101"/>
        <v>160.84</v>
      </c>
      <c r="AP355" s="279">
        <f t="shared" si="101"/>
        <v>160.84</v>
      </c>
      <c r="AQ355" s="279">
        <f t="shared" si="101"/>
        <v>160.84</v>
      </c>
      <c r="AR355" s="279">
        <f t="shared" si="109"/>
        <v>160.84</v>
      </c>
      <c r="AS355" s="279">
        <f t="shared" si="109"/>
        <v>160.84</v>
      </c>
      <c r="AT355" s="279">
        <f t="shared" si="109"/>
        <v>160.84</v>
      </c>
      <c r="AU355" s="280">
        <f t="shared" si="104"/>
        <v>1930.0799999999997</v>
      </c>
      <c r="AV355" s="280">
        <f t="shared" si="99"/>
        <v>160.84</v>
      </c>
      <c r="AW355" s="280">
        <f t="shared" si="99"/>
        <v>160.84</v>
      </c>
      <c r="AX355" s="280">
        <f t="shared" si="99"/>
        <v>160.84</v>
      </c>
      <c r="AY355" s="280">
        <f t="shared" si="98"/>
        <v>160.84</v>
      </c>
      <c r="AZ355" s="280">
        <f t="shared" si="106"/>
        <v>160.84</v>
      </c>
      <c r="BA355" s="280">
        <f t="shared" si="107"/>
        <v>160.84</v>
      </c>
      <c r="BB355" s="280">
        <f t="shared" si="108"/>
        <v>160.84</v>
      </c>
      <c r="BC355" s="280">
        <f t="shared" si="110"/>
        <v>160.84</v>
      </c>
      <c r="BD355" s="280">
        <f t="shared" si="111"/>
        <v>160.84</v>
      </c>
      <c r="BE355" s="280">
        <f t="shared" si="112"/>
        <v>160.84</v>
      </c>
      <c r="BF355" s="280">
        <f t="shared" si="113"/>
        <v>160.84</v>
      </c>
      <c r="BG355" s="280">
        <f t="shared" si="114"/>
        <v>160.84</v>
      </c>
      <c r="BH355" s="280">
        <f t="shared" si="115"/>
        <v>160.84</v>
      </c>
      <c r="BI355" s="280">
        <f t="shared" si="116"/>
        <v>160.84</v>
      </c>
      <c r="BJ355" s="280">
        <f t="shared" si="117"/>
        <v>160.84</v>
      </c>
      <c r="BK355" s="280">
        <f t="shared" si="118"/>
        <v>160.84</v>
      </c>
      <c r="BL355" s="279">
        <f t="shared" si="105"/>
        <v>1930.0799999999997</v>
      </c>
    </row>
    <row r="356" spans="1:64" x14ac:dyDescent="0.25">
      <c r="A356" s="268" t="s">
        <v>375</v>
      </c>
      <c r="B356" s="175">
        <v>4.0399999999999998E-2</v>
      </c>
      <c r="C356" s="175">
        <v>4.0399999999999998E-2</v>
      </c>
      <c r="D356" s="272">
        <v>28963.63</v>
      </c>
      <c r="E356" s="272">
        <v>28963.63</v>
      </c>
      <c r="F356" s="272">
        <v>28963.63</v>
      </c>
      <c r="G356" s="272">
        <v>28963.63</v>
      </c>
      <c r="H356" s="272">
        <v>28963.63</v>
      </c>
      <c r="I356" s="272">
        <v>28963.63</v>
      </c>
      <c r="J356" s="272">
        <v>28963.63</v>
      </c>
      <c r="K356" s="272">
        <v>28963.63</v>
      </c>
      <c r="L356" s="272">
        <v>28963.63</v>
      </c>
      <c r="M356" s="272">
        <v>28963.63</v>
      </c>
      <c r="N356" s="272">
        <v>28963.63</v>
      </c>
      <c r="O356" s="272">
        <v>28963.63</v>
      </c>
      <c r="P356" s="272">
        <f t="shared" si="102"/>
        <v>347563.56</v>
      </c>
      <c r="Q356" s="272">
        <v>28963.63</v>
      </c>
      <c r="R356" s="272">
        <v>28963.63</v>
      </c>
      <c r="S356" s="272">
        <v>28963.63</v>
      </c>
      <c r="T356" s="272">
        <v>28963.63</v>
      </c>
      <c r="U356" s="272">
        <v>28963.63</v>
      </c>
      <c r="V356" s="272">
        <v>28963.63</v>
      </c>
      <c r="W356" s="272">
        <v>28963.63</v>
      </c>
      <c r="X356" s="272">
        <v>28963.63</v>
      </c>
      <c r="Y356" s="272">
        <v>28963.63</v>
      </c>
      <c r="Z356" s="272">
        <v>28963.63</v>
      </c>
      <c r="AA356" s="272">
        <v>28963.63</v>
      </c>
      <c r="AB356" s="272">
        <v>28963.63</v>
      </c>
      <c r="AC356" s="272">
        <v>28963.63</v>
      </c>
      <c r="AD356" s="272">
        <v>310919.69</v>
      </c>
      <c r="AE356" s="272">
        <v>592875.75</v>
      </c>
      <c r="AF356" s="272">
        <v>592875.75</v>
      </c>
      <c r="AG356" s="170">
        <f t="shared" si="103"/>
        <v>1757343.8599999999</v>
      </c>
      <c r="AI356" s="279">
        <f t="shared" si="101"/>
        <v>97.51</v>
      </c>
      <c r="AJ356" s="279">
        <f t="shared" si="101"/>
        <v>97.51</v>
      </c>
      <c r="AK356" s="279">
        <f t="shared" si="101"/>
        <v>97.51</v>
      </c>
      <c r="AL356" s="279">
        <f t="shared" si="101"/>
        <v>97.51</v>
      </c>
      <c r="AM356" s="279">
        <f t="shared" si="101"/>
        <v>97.51</v>
      </c>
      <c r="AN356" s="279">
        <f t="shared" si="101"/>
        <v>97.51</v>
      </c>
      <c r="AO356" s="279">
        <f t="shared" si="101"/>
        <v>97.51</v>
      </c>
      <c r="AP356" s="279">
        <f t="shared" si="101"/>
        <v>97.51</v>
      </c>
      <c r="AQ356" s="279">
        <f t="shared" si="101"/>
        <v>97.51</v>
      </c>
      <c r="AR356" s="279">
        <f t="shared" si="109"/>
        <v>97.51</v>
      </c>
      <c r="AS356" s="279">
        <f t="shared" si="109"/>
        <v>97.51</v>
      </c>
      <c r="AT356" s="279">
        <f t="shared" si="109"/>
        <v>97.51</v>
      </c>
      <c r="AU356" s="280">
        <f t="shared" si="104"/>
        <v>1170.1200000000001</v>
      </c>
      <c r="AV356" s="280">
        <f t="shared" si="99"/>
        <v>97.51</v>
      </c>
      <c r="AW356" s="280">
        <f t="shared" si="99"/>
        <v>97.51</v>
      </c>
      <c r="AX356" s="280">
        <f t="shared" si="99"/>
        <v>97.51</v>
      </c>
      <c r="AY356" s="280">
        <f t="shared" si="98"/>
        <v>97.51</v>
      </c>
      <c r="AZ356" s="280">
        <f t="shared" si="106"/>
        <v>97.51</v>
      </c>
      <c r="BA356" s="280">
        <f t="shared" si="107"/>
        <v>97.51</v>
      </c>
      <c r="BB356" s="280">
        <f t="shared" si="108"/>
        <v>97.51</v>
      </c>
      <c r="BC356" s="280">
        <f t="shared" si="110"/>
        <v>97.51</v>
      </c>
      <c r="BD356" s="280">
        <f t="shared" si="111"/>
        <v>97.51</v>
      </c>
      <c r="BE356" s="280">
        <f t="shared" si="112"/>
        <v>97.51</v>
      </c>
      <c r="BF356" s="280">
        <f t="shared" si="113"/>
        <v>97.51</v>
      </c>
      <c r="BG356" s="280">
        <f t="shared" si="114"/>
        <v>97.51</v>
      </c>
      <c r="BH356" s="280">
        <f t="shared" si="115"/>
        <v>97.51</v>
      </c>
      <c r="BI356" s="280">
        <f t="shared" si="116"/>
        <v>1046.76</v>
      </c>
      <c r="BJ356" s="280">
        <f t="shared" si="117"/>
        <v>1996.02</v>
      </c>
      <c r="BK356" s="280">
        <f t="shared" si="118"/>
        <v>1996.02</v>
      </c>
      <c r="BL356" s="279">
        <f t="shared" si="105"/>
        <v>5916.3899999999994</v>
      </c>
    </row>
    <row r="357" spans="1:64" x14ac:dyDescent="0.25">
      <c r="A357" s="268" t="s">
        <v>670</v>
      </c>
      <c r="B357" s="175">
        <v>0</v>
      </c>
      <c r="C357" s="175">
        <v>0</v>
      </c>
      <c r="D357" s="272">
        <v>0</v>
      </c>
      <c r="E357" s="272">
        <v>0</v>
      </c>
      <c r="F357" s="272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272">
        <v>0</v>
      </c>
      <c r="O357" s="272">
        <v>0</v>
      </c>
      <c r="P357" s="272">
        <f t="shared" si="102"/>
        <v>0</v>
      </c>
      <c r="Q357" s="272">
        <v>0</v>
      </c>
      <c r="R357" s="272">
        <v>0</v>
      </c>
      <c r="S357" s="272">
        <v>0</v>
      </c>
      <c r="T357" s="272">
        <v>0</v>
      </c>
      <c r="U357" s="272">
        <v>0</v>
      </c>
      <c r="V357" s="272">
        <v>0</v>
      </c>
      <c r="W357" s="272">
        <v>0</v>
      </c>
      <c r="X357" s="272">
        <v>0</v>
      </c>
      <c r="Y357" s="272">
        <v>0</v>
      </c>
      <c r="Z357" s="272">
        <v>0</v>
      </c>
      <c r="AA357" s="272">
        <v>0</v>
      </c>
      <c r="AB357" s="272">
        <v>0</v>
      </c>
      <c r="AC357" s="272">
        <v>0</v>
      </c>
      <c r="AD357" s="272">
        <v>0</v>
      </c>
      <c r="AE357" s="272">
        <v>0</v>
      </c>
      <c r="AF357" s="272">
        <v>0</v>
      </c>
      <c r="AG357" s="170">
        <f t="shared" si="103"/>
        <v>0</v>
      </c>
      <c r="AI357" s="279">
        <f t="shared" si="101"/>
        <v>0</v>
      </c>
      <c r="AJ357" s="279">
        <f t="shared" si="101"/>
        <v>0</v>
      </c>
      <c r="AK357" s="279">
        <f t="shared" si="101"/>
        <v>0</v>
      </c>
      <c r="AL357" s="279">
        <f t="shared" si="101"/>
        <v>0</v>
      </c>
      <c r="AM357" s="279">
        <f t="shared" si="101"/>
        <v>0</v>
      </c>
      <c r="AN357" s="279">
        <f t="shared" si="101"/>
        <v>0</v>
      </c>
      <c r="AO357" s="279">
        <f t="shared" si="101"/>
        <v>0</v>
      </c>
      <c r="AP357" s="279">
        <f t="shared" si="101"/>
        <v>0</v>
      </c>
      <c r="AQ357" s="279">
        <f t="shared" si="101"/>
        <v>0</v>
      </c>
      <c r="AR357" s="279">
        <f t="shared" si="109"/>
        <v>0</v>
      </c>
      <c r="AS357" s="279">
        <f t="shared" si="109"/>
        <v>0</v>
      </c>
      <c r="AT357" s="279">
        <f t="shared" si="109"/>
        <v>0</v>
      </c>
      <c r="AU357" s="280">
        <f t="shared" si="104"/>
        <v>0</v>
      </c>
      <c r="AV357" s="280">
        <f t="shared" si="99"/>
        <v>0</v>
      </c>
      <c r="AW357" s="280">
        <f t="shared" si="99"/>
        <v>0</v>
      </c>
      <c r="AX357" s="280">
        <f t="shared" si="99"/>
        <v>0</v>
      </c>
      <c r="AY357" s="280">
        <f t="shared" si="98"/>
        <v>0</v>
      </c>
      <c r="AZ357" s="280">
        <f t="shared" si="106"/>
        <v>0</v>
      </c>
      <c r="BA357" s="280">
        <f t="shared" si="107"/>
        <v>0</v>
      </c>
      <c r="BB357" s="280">
        <f t="shared" si="108"/>
        <v>0</v>
      </c>
      <c r="BC357" s="280">
        <f t="shared" ref="BC357:BK385" si="119">ROUND(X357*$C357/12,2)</f>
        <v>0</v>
      </c>
      <c r="BD357" s="280">
        <f t="shared" si="119"/>
        <v>0</v>
      </c>
      <c r="BE357" s="280">
        <f t="shared" si="119"/>
        <v>0</v>
      </c>
      <c r="BF357" s="280">
        <f t="shared" si="119"/>
        <v>0</v>
      </c>
      <c r="BG357" s="280">
        <f t="shared" si="119"/>
        <v>0</v>
      </c>
      <c r="BH357" s="280">
        <f t="shared" si="119"/>
        <v>0</v>
      </c>
      <c r="BI357" s="280">
        <f t="shared" si="119"/>
        <v>0</v>
      </c>
      <c r="BJ357" s="280">
        <f t="shared" si="119"/>
        <v>0</v>
      </c>
      <c r="BK357" s="280">
        <f t="shared" si="119"/>
        <v>0</v>
      </c>
      <c r="BL357" s="279">
        <f t="shared" si="105"/>
        <v>0</v>
      </c>
    </row>
    <row r="358" spans="1:64" x14ac:dyDescent="0.25">
      <c r="A358" s="268" t="s">
        <v>376</v>
      </c>
      <c r="B358" s="175">
        <v>3.8900000000000004E-2</v>
      </c>
      <c r="C358" s="175">
        <v>3.8900000000000004E-2</v>
      </c>
      <c r="D358" s="272">
        <v>8888.93</v>
      </c>
      <c r="E358" s="272">
        <v>8888.93</v>
      </c>
      <c r="F358" s="272">
        <v>8888.93</v>
      </c>
      <c r="G358" s="272">
        <v>8888.93</v>
      </c>
      <c r="H358" s="272">
        <v>8888.93</v>
      </c>
      <c r="I358" s="272">
        <v>8888.93</v>
      </c>
      <c r="J358" s="272">
        <v>8888.93</v>
      </c>
      <c r="K358" s="272">
        <v>8888.93</v>
      </c>
      <c r="L358" s="272">
        <v>8888.93</v>
      </c>
      <c r="M358" s="272">
        <v>8888.93</v>
      </c>
      <c r="N358" s="272">
        <v>8888.93</v>
      </c>
      <c r="O358" s="272">
        <v>8888.93</v>
      </c>
      <c r="P358" s="272">
        <f t="shared" si="102"/>
        <v>106667.15999999997</v>
      </c>
      <c r="Q358" s="272">
        <v>8888.93</v>
      </c>
      <c r="R358" s="272">
        <v>8888.93</v>
      </c>
      <c r="S358" s="272">
        <v>8888.93</v>
      </c>
      <c r="T358" s="272">
        <v>8888.93</v>
      </c>
      <c r="U358" s="272">
        <v>8888.93</v>
      </c>
      <c r="V358" s="272">
        <v>8888.93</v>
      </c>
      <c r="W358" s="272">
        <v>8888.93</v>
      </c>
      <c r="X358" s="272">
        <v>8888.93</v>
      </c>
      <c r="Y358" s="272">
        <v>8888.93</v>
      </c>
      <c r="Z358" s="272">
        <v>8888.93</v>
      </c>
      <c r="AA358" s="272">
        <v>8888.93</v>
      </c>
      <c r="AB358" s="272">
        <v>8888.93</v>
      </c>
      <c r="AC358" s="272">
        <v>8888.93</v>
      </c>
      <c r="AD358" s="272">
        <v>8888.93</v>
      </c>
      <c r="AE358" s="272">
        <v>8888.93</v>
      </c>
      <c r="AF358" s="272">
        <v>8888.93</v>
      </c>
      <c r="AG358" s="170">
        <f t="shared" si="103"/>
        <v>106667.15999999997</v>
      </c>
      <c r="AI358" s="279">
        <f t="shared" si="101"/>
        <v>28.81</v>
      </c>
      <c r="AJ358" s="279">
        <f t="shared" si="101"/>
        <v>28.81</v>
      </c>
      <c r="AK358" s="279">
        <f t="shared" si="101"/>
        <v>28.81</v>
      </c>
      <c r="AL358" s="279">
        <f t="shared" si="101"/>
        <v>28.81</v>
      </c>
      <c r="AM358" s="279">
        <f t="shared" si="101"/>
        <v>28.81</v>
      </c>
      <c r="AN358" s="279">
        <f t="shared" si="101"/>
        <v>28.81</v>
      </c>
      <c r="AO358" s="279">
        <f t="shared" si="101"/>
        <v>28.81</v>
      </c>
      <c r="AP358" s="279">
        <f t="shared" si="101"/>
        <v>28.81</v>
      </c>
      <c r="AQ358" s="279">
        <f t="shared" si="101"/>
        <v>28.81</v>
      </c>
      <c r="AR358" s="279">
        <f t="shared" si="109"/>
        <v>28.81</v>
      </c>
      <c r="AS358" s="279">
        <f t="shared" si="109"/>
        <v>28.81</v>
      </c>
      <c r="AT358" s="279">
        <f t="shared" si="109"/>
        <v>28.81</v>
      </c>
      <c r="AU358" s="280">
        <f t="shared" si="104"/>
        <v>345.71999999999997</v>
      </c>
      <c r="AV358" s="280">
        <f t="shared" si="99"/>
        <v>28.81</v>
      </c>
      <c r="AW358" s="280">
        <f t="shared" si="99"/>
        <v>28.81</v>
      </c>
      <c r="AX358" s="280">
        <f t="shared" si="99"/>
        <v>28.81</v>
      </c>
      <c r="AY358" s="280">
        <f t="shared" si="98"/>
        <v>28.81</v>
      </c>
      <c r="AZ358" s="280">
        <f t="shared" ref="AZ358:BE414" si="120">ROUND(U358*$C358/12,2)</f>
        <v>28.81</v>
      </c>
      <c r="BA358" s="280">
        <f t="shared" si="120"/>
        <v>28.81</v>
      </c>
      <c r="BB358" s="280">
        <f t="shared" si="120"/>
        <v>28.81</v>
      </c>
      <c r="BC358" s="280">
        <f t="shared" si="119"/>
        <v>28.81</v>
      </c>
      <c r="BD358" s="280">
        <f t="shared" si="119"/>
        <v>28.81</v>
      </c>
      <c r="BE358" s="280">
        <f t="shared" si="119"/>
        <v>28.81</v>
      </c>
      <c r="BF358" s="280">
        <f t="shared" si="119"/>
        <v>28.81</v>
      </c>
      <c r="BG358" s="280">
        <f t="shared" si="119"/>
        <v>28.81</v>
      </c>
      <c r="BH358" s="280">
        <f t="shared" si="119"/>
        <v>28.81</v>
      </c>
      <c r="BI358" s="280">
        <f t="shared" si="119"/>
        <v>28.81</v>
      </c>
      <c r="BJ358" s="280">
        <f t="shared" si="119"/>
        <v>28.81</v>
      </c>
      <c r="BK358" s="280">
        <f t="shared" si="119"/>
        <v>28.81</v>
      </c>
      <c r="BL358" s="279">
        <f t="shared" si="105"/>
        <v>345.71999999999997</v>
      </c>
    </row>
    <row r="359" spans="1:64" x14ac:dyDescent="0.25">
      <c r="A359" s="268" t="s">
        <v>377</v>
      </c>
      <c r="B359" s="175">
        <v>3.8900000000000004E-2</v>
      </c>
      <c r="C359" s="175">
        <v>3.8900000000000004E-2</v>
      </c>
      <c r="D359" s="272">
        <v>8861.01</v>
      </c>
      <c r="E359" s="272">
        <v>8861.01</v>
      </c>
      <c r="F359" s="272">
        <v>8861.01</v>
      </c>
      <c r="G359" s="272">
        <v>8861.01</v>
      </c>
      <c r="H359" s="272">
        <v>8861.01</v>
      </c>
      <c r="I359" s="272">
        <v>8861.01</v>
      </c>
      <c r="J359" s="272">
        <v>8861.01</v>
      </c>
      <c r="K359" s="272">
        <v>8861.01</v>
      </c>
      <c r="L359" s="272">
        <v>8861.01</v>
      </c>
      <c r="M359" s="272">
        <v>8861.01</v>
      </c>
      <c r="N359" s="272">
        <v>8861.01</v>
      </c>
      <c r="O359" s="272">
        <v>8861.01</v>
      </c>
      <c r="P359" s="272">
        <f t="shared" si="102"/>
        <v>106332.11999999998</v>
      </c>
      <c r="Q359" s="272">
        <v>8861.01</v>
      </c>
      <c r="R359" s="272">
        <v>8861.01</v>
      </c>
      <c r="S359" s="272">
        <v>8861.01</v>
      </c>
      <c r="T359" s="272">
        <v>8861.01</v>
      </c>
      <c r="U359" s="272">
        <v>8861.01</v>
      </c>
      <c r="V359" s="272">
        <v>8861.01</v>
      </c>
      <c r="W359" s="272">
        <v>8861.01</v>
      </c>
      <c r="X359" s="272">
        <v>8861.01</v>
      </c>
      <c r="Y359" s="272">
        <v>8861.01</v>
      </c>
      <c r="Z359" s="272">
        <v>8861.01</v>
      </c>
      <c r="AA359" s="272">
        <v>8861.01</v>
      </c>
      <c r="AB359" s="272">
        <v>8861.01</v>
      </c>
      <c r="AC359" s="272">
        <v>8861.01</v>
      </c>
      <c r="AD359" s="272">
        <v>8861.01</v>
      </c>
      <c r="AE359" s="272">
        <v>8861.01</v>
      </c>
      <c r="AF359" s="272">
        <v>8861.01</v>
      </c>
      <c r="AG359" s="170">
        <f t="shared" si="103"/>
        <v>106332.11999999998</v>
      </c>
      <c r="AI359" s="279">
        <f t="shared" si="101"/>
        <v>28.72</v>
      </c>
      <c r="AJ359" s="279">
        <f t="shared" si="101"/>
        <v>28.72</v>
      </c>
      <c r="AK359" s="279">
        <f t="shared" si="101"/>
        <v>28.72</v>
      </c>
      <c r="AL359" s="279">
        <f t="shared" si="101"/>
        <v>28.72</v>
      </c>
      <c r="AM359" s="279">
        <f t="shared" si="101"/>
        <v>28.72</v>
      </c>
      <c r="AN359" s="279">
        <f t="shared" si="101"/>
        <v>28.72</v>
      </c>
      <c r="AO359" s="279">
        <f t="shared" si="101"/>
        <v>28.72</v>
      </c>
      <c r="AP359" s="279">
        <f t="shared" si="101"/>
        <v>28.72</v>
      </c>
      <c r="AQ359" s="279">
        <f t="shared" si="101"/>
        <v>28.72</v>
      </c>
      <c r="AR359" s="279">
        <f t="shared" si="109"/>
        <v>28.72</v>
      </c>
      <c r="AS359" s="279">
        <f t="shared" si="109"/>
        <v>28.72</v>
      </c>
      <c r="AT359" s="279">
        <f t="shared" si="109"/>
        <v>28.72</v>
      </c>
      <c r="AU359" s="280">
        <f t="shared" si="104"/>
        <v>344.6400000000001</v>
      </c>
      <c r="AV359" s="280">
        <f t="shared" si="99"/>
        <v>28.72</v>
      </c>
      <c r="AW359" s="280">
        <f t="shared" si="99"/>
        <v>28.72</v>
      </c>
      <c r="AX359" s="280">
        <f t="shared" si="99"/>
        <v>28.72</v>
      </c>
      <c r="AY359" s="280">
        <f t="shared" si="98"/>
        <v>28.72</v>
      </c>
      <c r="AZ359" s="280">
        <f t="shared" si="120"/>
        <v>28.72</v>
      </c>
      <c r="BA359" s="280">
        <f t="shared" si="120"/>
        <v>28.72</v>
      </c>
      <c r="BB359" s="280">
        <f t="shared" si="120"/>
        <v>28.72</v>
      </c>
      <c r="BC359" s="280">
        <f t="shared" si="119"/>
        <v>28.72</v>
      </c>
      <c r="BD359" s="280">
        <f t="shared" si="119"/>
        <v>28.72</v>
      </c>
      <c r="BE359" s="280">
        <f t="shared" si="119"/>
        <v>28.72</v>
      </c>
      <c r="BF359" s="280">
        <f t="shared" si="119"/>
        <v>28.72</v>
      </c>
      <c r="BG359" s="280">
        <f t="shared" si="119"/>
        <v>28.72</v>
      </c>
      <c r="BH359" s="280">
        <f t="shared" si="119"/>
        <v>28.72</v>
      </c>
      <c r="BI359" s="280">
        <f t="shared" si="119"/>
        <v>28.72</v>
      </c>
      <c r="BJ359" s="280">
        <f t="shared" si="119"/>
        <v>28.72</v>
      </c>
      <c r="BK359" s="280">
        <f t="shared" si="119"/>
        <v>28.72</v>
      </c>
      <c r="BL359" s="279">
        <f t="shared" si="105"/>
        <v>344.6400000000001</v>
      </c>
    </row>
    <row r="360" spans="1:64" x14ac:dyDescent="0.25">
      <c r="A360" s="268" t="s">
        <v>378</v>
      </c>
      <c r="B360" s="175">
        <v>3.9099999999999996E-2</v>
      </c>
      <c r="C360" s="175">
        <v>3.9099999999999996E-2</v>
      </c>
      <c r="D360" s="272">
        <v>9113.52</v>
      </c>
      <c r="E360" s="272">
        <v>9113.52</v>
      </c>
      <c r="F360" s="272">
        <v>9113.52</v>
      </c>
      <c r="G360" s="272">
        <v>9113.52</v>
      </c>
      <c r="H360" s="272">
        <v>9113.52</v>
      </c>
      <c r="I360" s="272">
        <v>9113.52</v>
      </c>
      <c r="J360" s="272">
        <v>9113.52</v>
      </c>
      <c r="K360" s="272">
        <v>9113.52</v>
      </c>
      <c r="L360" s="272">
        <v>9113.52</v>
      </c>
      <c r="M360" s="272">
        <v>9113.52</v>
      </c>
      <c r="N360" s="272">
        <v>9113.52</v>
      </c>
      <c r="O360" s="272">
        <v>9113.52</v>
      </c>
      <c r="P360" s="272">
        <f t="shared" si="102"/>
        <v>109362.24000000003</v>
      </c>
      <c r="Q360" s="272">
        <v>9113.52</v>
      </c>
      <c r="R360" s="272">
        <v>9113.52</v>
      </c>
      <c r="S360" s="272">
        <v>9113.52</v>
      </c>
      <c r="T360" s="272">
        <v>9113.52</v>
      </c>
      <c r="U360" s="272">
        <v>9113.52</v>
      </c>
      <c r="V360" s="272">
        <v>9113.52</v>
      </c>
      <c r="W360" s="272">
        <v>9113.52</v>
      </c>
      <c r="X360" s="272">
        <v>9113.52</v>
      </c>
      <c r="Y360" s="272">
        <v>9113.52</v>
      </c>
      <c r="Z360" s="272">
        <v>9113.52</v>
      </c>
      <c r="AA360" s="272">
        <v>9113.52</v>
      </c>
      <c r="AB360" s="272">
        <v>9113.52</v>
      </c>
      <c r="AC360" s="272">
        <v>9113.52</v>
      </c>
      <c r="AD360" s="272">
        <v>9113.52</v>
      </c>
      <c r="AE360" s="272">
        <v>9113.52</v>
      </c>
      <c r="AF360" s="272">
        <v>9113.52</v>
      </c>
      <c r="AG360" s="170">
        <f t="shared" si="103"/>
        <v>109362.24000000003</v>
      </c>
      <c r="AI360" s="279">
        <f t="shared" si="101"/>
        <v>29.69</v>
      </c>
      <c r="AJ360" s="279">
        <f t="shared" si="101"/>
        <v>29.69</v>
      </c>
      <c r="AK360" s="279">
        <f t="shared" si="101"/>
        <v>29.69</v>
      </c>
      <c r="AL360" s="279">
        <f t="shared" si="101"/>
        <v>29.69</v>
      </c>
      <c r="AM360" s="279">
        <f t="shared" si="101"/>
        <v>29.69</v>
      </c>
      <c r="AN360" s="279">
        <f t="shared" si="101"/>
        <v>29.69</v>
      </c>
      <c r="AO360" s="279">
        <f t="shared" si="101"/>
        <v>29.69</v>
      </c>
      <c r="AP360" s="279">
        <f t="shared" si="101"/>
        <v>29.69</v>
      </c>
      <c r="AQ360" s="279">
        <f t="shared" si="101"/>
        <v>29.69</v>
      </c>
      <c r="AR360" s="279">
        <f t="shared" si="109"/>
        <v>29.69</v>
      </c>
      <c r="AS360" s="279">
        <f t="shared" si="109"/>
        <v>29.69</v>
      </c>
      <c r="AT360" s="279">
        <f t="shared" si="109"/>
        <v>29.69</v>
      </c>
      <c r="AU360" s="280">
        <f t="shared" si="104"/>
        <v>356.28000000000003</v>
      </c>
      <c r="AV360" s="280">
        <f t="shared" si="99"/>
        <v>29.69</v>
      </c>
      <c r="AW360" s="280">
        <f t="shared" si="99"/>
        <v>29.69</v>
      </c>
      <c r="AX360" s="280">
        <f t="shared" si="99"/>
        <v>29.69</v>
      </c>
      <c r="AY360" s="280">
        <f t="shared" si="98"/>
        <v>29.69</v>
      </c>
      <c r="AZ360" s="280">
        <f t="shared" si="120"/>
        <v>29.69</v>
      </c>
      <c r="BA360" s="280">
        <f t="shared" si="120"/>
        <v>29.69</v>
      </c>
      <c r="BB360" s="280">
        <f t="shared" si="120"/>
        <v>29.69</v>
      </c>
      <c r="BC360" s="280">
        <f t="shared" si="119"/>
        <v>29.69</v>
      </c>
      <c r="BD360" s="280">
        <f t="shared" si="119"/>
        <v>29.69</v>
      </c>
      <c r="BE360" s="280">
        <f t="shared" si="119"/>
        <v>29.69</v>
      </c>
      <c r="BF360" s="280">
        <f t="shared" si="119"/>
        <v>29.69</v>
      </c>
      <c r="BG360" s="280">
        <f t="shared" si="119"/>
        <v>29.69</v>
      </c>
      <c r="BH360" s="280">
        <f t="shared" si="119"/>
        <v>29.69</v>
      </c>
      <c r="BI360" s="280">
        <f t="shared" si="119"/>
        <v>29.69</v>
      </c>
      <c r="BJ360" s="280">
        <f t="shared" si="119"/>
        <v>29.69</v>
      </c>
      <c r="BK360" s="280">
        <f t="shared" si="119"/>
        <v>29.69</v>
      </c>
      <c r="BL360" s="279">
        <f t="shared" si="105"/>
        <v>356.28000000000003</v>
      </c>
    </row>
    <row r="361" spans="1:64" x14ac:dyDescent="0.25">
      <c r="A361" s="268" t="s">
        <v>379</v>
      </c>
      <c r="B361" s="175">
        <v>8.6E-3</v>
      </c>
      <c r="C361" s="175">
        <v>8.6E-3</v>
      </c>
      <c r="D361" s="272">
        <v>27309924.550000001</v>
      </c>
      <c r="E361" s="272">
        <v>27309924.550000001</v>
      </c>
      <c r="F361" s="272">
        <v>27309924.550000001</v>
      </c>
      <c r="G361" s="272">
        <v>27309924.550000001</v>
      </c>
      <c r="H361" s="272">
        <v>27309924.550000001</v>
      </c>
      <c r="I361" s="272">
        <v>27309924.550000001</v>
      </c>
      <c r="J361" s="272">
        <v>27377359.215</v>
      </c>
      <c r="K361" s="272">
        <v>27444793.879999999</v>
      </c>
      <c r="L361" s="272">
        <v>27444793.879999999</v>
      </c>
      <c r="M361" s="272">
        <v>27444793.879999999</v>
      </c>
      <c r="N361" s="272">
        <v>27444793.879999999</v>
      </c>
      <c r="O361" s="272">
        <v>27444793.93</v>
      </c>
      <c r="P361" s="272">
        <f t="shared" si="102"/>
        <v>328460875.96500003</v>
      </c>
      <c r="Q361" s="272">
        <v>27444793.98</v>
      </c>
      <c r="R361" s="272">
        <v>27444793.98</v>
      </c>
      <c r="S361" s="272">
        <v>27444793.98</v>
      </c>
      <c r="T361" s="272">
        <v>27444793.98</v>
      </c>
      <c r="U361" s="272">
        <v>27444793.98</v>
      </c>
      <c r="V361" s="272">
        <v>27444793.98</v>
      </c>
      <c r="W361" s="272">
        <v>27444793.98</v>
      </c>
      <c r="X361" s="272">
        <v>27444793.98</v>
      </c>
      <c r="Y361" s="272">
        <v>27444793.98</v>
      </c>
      <c r="Z361" s="272">
        <v>27444793.98</v>
      </c>
      <c r="AA361" s="272">
        <v>27444793.98</v>
      </c>
      <c r="AB361" s="272">
        <v>27444793.98</v>
      </c>
      <c r="AC361" s="272">
        <v>27444793.98</v>
      </c>
      <c r="AD361" s="272">
        <v>27444793.98</v>
      </c>
      <c r="AE361" s="272">
        <v>27444793.98</v>
      </c>
      <c r="AF361" s="272">
        <v>27444793.98</v>
      </c>
      <c r="AG361" s="170">
        <f t="shared" si="103"/>
        <v>329337527.75999999</v>
      </c>
      <c r="AI361" s="279">
        <f t="shared" si="101"/>
        <v>19572.11</v>
      </c>
      <c r="AJ361" s="279">
        <f t="shared" si="101"/>
        <v>19572.11</v>
      </c>
      <c r="AK361" s="279">
        <f t="shared" si="101"/>
        <v>19572.11</v>
      </c>
      <c r="AL361" s="279">
        <f t="shared" si="101"/>
        <v>19572.11</v>
      </c>
      <c r="AM361" s="279">
        <f t="shared" si="101"/>
        <v>19572.11</v>
      </c>
      <c r="AN361" s="279">
        <f t="shared" si="101"/>
        <v>19572.11</v>
      </c>
      <c r="AO361" s="279">
        <f t="shared" si="101"/>
        <v>19620.439999999999</v>
      </c>
      <c r="AP361" s="279">
        <f t="shared" si="101"/>
        <v>19668.77</v>
      </c>
      <c r="AQ361" s="279">
        <f t="shared" si="101"/>
        <v>19668.77</v>
      </c>
      <c r="AR361" s="279">
        <f t="shared" si="109"/>
        <v>19668.77</v>
      </c>
      <c r="AS361" s="279">
        <f t="shared" si="109"/>
        <v>19668.77</v>
      </c>
      <c r="AT361" s="279">
        <f t="shared" si="109"/>
        <v>19668.77</v>
      </c>
      <c r="AU361" s="280">
        <f t="shared" si="104"/>
        <v>235396.94999999995</v>
      </c>
      <c r="AV361" s="280">
        <f t="shared" si="99"/>
        <v>19668.77</v>
      </c>
      <c r="AW361" s="280">
        <f t="shared" si="99"/>
        <v>19668.77</v>
      </c>
      <c r="AX361" s="280">
        <f t="shared" si="99"/>
        <v>19668.77</v>
      </c>
      <c r="AY361" s="280">
        <f t="shared" si="98"/>
        <v>19668.77</v>
      </c>
      <c r="AZ361" s="280">
        <f t="shared" si="120"/>
        <v>19668.77</v>
      </c>
      <c r="BA361" s="280">
        <f t="shared" si="120"/>
        <v>19668.77</v>
      </c>
      <c r="BB361" s="280">
        <f t="shared" si="120"/>
        <v>19668.77</v>
      </c>
      <c r="BC361" s="280">
        <f t="shared" si="119"/>
        <v>19668.77</v>
      </c>
      <c r="BD361" s="280">
        <f t="shared" si="119"/>
        <v>19668.77</v>
      </c>
      <c r="BE361" s="280">
        <f t="shared" si="119"/>
        <v>19668.77</v>
      </c>
      <c r="BF361" s="280">
        <f t="shared" si="119"/>
        <v>19668.77</v>
      </c>
      <c r="BG361" s="280">
        <f t="shared" si="119"/>
        <v>19668.77</v>
      </c>
      <c r="BH361" s="280">
        <f t="shared" si="119"/>
        <v>19668.77</v>
      </c>
      <c r="BI361" s="280">
        <f t="shared" si="119"/>
        <v>19668.77</v>
      </c>
      <c r="BJ361" s="280">
        <f t="shared" si="119"/>
        <v>19668.77</v>
      </c>
      <c r="BK361" s="280">
        <f t="shared" si="119"/>
        <v>19668.77</v>
      </c>
      <c r="BL361" s="279">
        <f t="shared" si="105"/>
        <v>236025.23999999996</v>
      </c>
    </row>
    <row r="362" spans="1:64" x14ac:dyDescent="0.25">
      <c r="A362" s="268" t="s">
        <v>380</v>
      </c>
      <c r="B362" s="175">
        <v>8.6E-3</v>
      </c>
      <c r="C362" s="175">
        <v>8.6E-3</v>
      </c>
      <c r="D362" s="272">
        <v>439.53</v>
      </c>
      <c r="E362" s="272">
        <v>439.53</v>
      </c>
      <c r="F362" s="272">
        <v>439.53</v>
      </c>
      <c r="G362" s="272">
        <v>439.53</v>
      </c>
      <c r="H362" s="272">
        <v>439.53</v>
      </c>
      <c r="I362" s="272">
        <v>439.53</v>
      </c>
      <c r="J362" s="272">
        <v>439.53</v>
      </c>
      <c r="K362" s="272">
        <v>439.53</v>
      </c>
      <c r="L362" s="272">
        <v>439.53</v>
      </c>
      <c r="M362" s="272">
        <v>439.53</v>
      </c>
      <c r="N362" s="272">
        <v>439.53</v>
      </c>
      <c r="O362" s="272">
        <v>439.53</v>
      </c>
      <c r="P362" s="272">
        <f t="shared" si="102"/>
        <v>5274.3599999999979</v>
      </c>
      <c r="Q362" s="272">
        <v>439.53</v>
      </c>
      <c r="R362" s="272">
        <v>439.53</v>
      </c>
      <c r="S362" s="272">
        <v>439.53</v>
      </c>
      <c r="T362" s="272">
        <v>439.53</v>
      </c>
      <c r="U362" s="272">
        <v>439.53</v>
      </c>
      <c r="V362" s="272">
        <v>439.53</v>
      </c>
      <c r="W362" s="272">
        <v>439.53</v>
      </c>
      <c r="X362" s="272">
        <v>439.53</v>
      </c>
      <c r="Y362" s="272">
        <v>439.53</v>
      </c>
      <c r="Z362" s="272">
        <v>439.53</v>
      </c>
      <c r="AA362" s="272">
        <v>439.53</v>
      </c>
      <c r="AB362" s="272">
        <v>439.53</v>
      </c>
      <c r="AC362" s="272">
        <v>439.53</v>
      </c>
      <c r="AD362" s="272">
        <v>439.53</v>
      </c>
      <c r="AE362" s="272">
        <v>439.53</v>
      </c>
      <c r="AF362" s="272">
        <v>439.53</v>
      </c>
      <c r="AG362" s="170">
        <f t="shared" si="103"/>
        <v>5274.3599999999979</v>
      </c>
      <c r="AI362" s="279">
        <f t="shared" si="101"/>
        <v>0.31</v>
      </c>
      <c r="AJ362" s="279">
        <f t="shared" si="101"/>
        <v>0.31</v>
      </c>
      <c r="AK362" s="279">
        <f t="shared" si="101"/>
        <v>0.31</v>
      </c>
      <c r="AL362" s="279">
        <f t="shared" si="101"/>
        <v>0.31</v>
      </c>
      <c r="AM362" s="279">
        <f t="shared" si="101"/>
        <v>0.31</v>
      </c>
      <c r="AN362" s="279">
        <f t="shared" si="101"/>
        <v>0.31</v>
      </c>
      <c r="AO362" s="279">
        <f t="shared" si="101"/>
        <v>0.31</v>
      </c>
      <c r="AP362" s="279">
        <f t="shared" si="101"/>
        <v>0.31</v>
      </c>
      <c r="AQ362" s="279">
        <f t="shared" si="101"/>
        <v>0.31</v>
      </c>
      <c r="AR362" s="279">
        <f t="shared" si="109"/>
        <v>0.31</v>
      </c>
      <c r="AS362" s="279">
        <f t="shared" si="109"/>
        <v>0.31</v>
      </c>
      <c r="AT362" s="279">
        <f t="shared" si="109"/>
        <v>0.31</v>
      </c>
      <c r="AU362" s="280">
        <f t="shared" si="104"/>
        <v>3.72</v>
      </c>
      <c r="AV362" s="280">
        <f t="shared" si="99"/>
        <v>0.31</v>
      </c>
      <c r="AW362" s="280">
        <f t="shared" si="99"/>
        <v>0.31</v>
      </c>
      <c r="AX362" s="280">
        <f t="shared" si="99"/>
        <v>0.31</v>
      </c>
      <c r="AY362" s="280">
        <f t="shared" si="98"/>
        <v>0.31</v>
      </c>
      <c r="AZ362" s="280">
        <f t="shared" si="120"/>
        <v>0.31</v>
      </c>
      <c r="BA362" s="280">
        <f t="shared" si="120"/>
        <v>0.31</v>
      </c>
      <c r="BB362" s="280">
        <f t="shared" si="120"/>
        <v>0.31</v>
      </c>
      <c r="BC362" s="280">
        <f t="shared" si="119"/>
        <v>0.31</v>
      </c>
      <c r="BD362" s="280">
        <f t="shared" si="119"/>
        <v>0.31</v>
      </c>
      <c r="BE362" s="280">
        <f t="shared" si="119"/>
        <v>0.31</v>
      </c>
      <c r="BF362" s="280">
        <f t="shared" si="119"/>
        <v>0.31</v>
      </c>
      <c r="BG362" s="280">
        <f t="shared" si="119"/>
        <v>0.31</v>
      </c>
      <c r="BH362" s="280">
        <f t="shared" si="119"/>
        <v>0.31</v>
      </c>
      <c r="BI362" s="280">
        <f t="shared" si="119"/>
        <v>0.31</v>
      </c>
      <c r="BJ362" s="280">
        <f t="shared" si="119"/>
        <v>0.31</v>
      </c>
      <c r="BK362" s="280">
        <f t="shared" si="119"/>
        <v>0.31</v>
      </c>
      <c r="BL362" s="279">
        <f t="shared" si="105"/>
        <v>3.72</v>
      </c>
    </row>
    <row r="363" spans="1:64" x14ac:dyDescent="0.25">
      <c r="A363" s="268" t="s">
        <v>381</v>
      </c>
      <c r="B363" s="175">
        <v>8.6E-3</v>
      </c>
      <c r="C363" s="175">
        <v>8.6E-3</v>
      </c>
      <c r="D363" s="272">
        <v>2219475.6</v>
      </c>
      <c r="E363" s="272">
        <v>2219475.6</v>
      </c>
      <c r="F363" s="272">
        <v>2219475.6</v>
      </c>
      <c r="G363" s="272">
        <v>2219475.6</v>
      </c>
      <c r="H363" s="272">
        <v>2219475.6</v>
      </c>
      <c r="I363" s="272">
        <v>2219475.6</v>
      </c>
      <c r="J363" s="272">
        <v>2219475.6</v>
      </c>
      <c r="K363" s="272">
        <v>2219475.6</v>
      </c>
      <c r="L363" s="272">
        <v>2219475.6</v>
      </c>
      <c r="M363" s="272">
        <v>2219475.6</v>
      </c>
      <c r="N363" s="272">
        <v>2219475.6</v>
      </c>
      <c r="O363" s="272">
        <v>2219475.6</v>
      </c>
      <c r="P363" s="272">
        <f t="shared" si="102"/>
        <v>26633707.200000007</v>
      </c>
      <c r="Q363" s="272">
        <v>2219475.6</v>
      </c>
      <c r="R363" s="272">
        <v>2219475.6</v>
      </c>
      <c r="S363" s="272">
        <v>2219475.6</v>
      </c>
      <c r="T363" s="272">
        <v>2219475.6</v>
      </c>
      <c r="U363" s="272">
        <v>2219475.6</v>
      </c>
      <c r="V363" s="272">
        <v>2219475.6</v>
      </c>
      <c r="W363" s="272">
        <v>2219475.6</v>
      </c>
      <c r="X363" s="272">
        <v>2219475.6</v>
      </c>
      <c r="Y363" s="272">
        <v>2219475.6</v>
      </c>
      <c r="Z363" s="272">
        <v>2219475.6</v>
      </c>
      <c r="AA363" s="272">
        <v>2219475.6</v>
      </c>
      <c r="AB363" s="272">
        <v>2219475.6</v>
      </c>
      <c r="AC363" s="272">
        <v>2219475.6</v>
      </c>
      <c r="AD363" s="272">
        <v>2219475.6</v>
      </c>
      <c r="AE363" s="272">
        <v>2219475.6</v>
      </c>
      <c r="AF363" s="272">
        <v>2219475.6</v>
      </c>
      <c r="AG363" s="170">
        <f t="shared" si="103"/>
        <v>26633707.200000007</v>
      </c>
      <c r="AI363" s="279">
        <f t="shared" si="101"/>
        <v>1590.62</v>
      </c>
      <c r="AJ363" s="279">
        <f t="shared" si="101"/>
        <v>1590.62</v>
      </c>
      <c r="AK363" s="279">
        <f t="shared" si="101"/>
        <v>1590.62</v>
      </c>
      <c r="AL363" s="279">
        <f t="shared" si="101"/>
        <v>1590.62</v>
      </c>
      <c r="AM363" s="279">
        <f t="shared" si="101"/>
        <v>1590.62</v>
      </c>
      <c r="AN363" s="279">
        <f t="shared" si="101"/>
        <v>1590.62</v>
      </c>
      <c r="AO363" s="279">
        <f t="shared" si="101"/>
        <v>1590.62</v>
      </c>
      <c r="AP363" s="279">
        <f t="shared" si="101"/>
        <v>1590.62</v>
      </c>
      <c r="AQ363" s="279">
        <f t="shared" si="101"/>
        <v>1590.62</v>
      </c>
      <c r="AR363" s="279">
        <f t="shared" si="109"/>
        <v>1590.62</v>
      </c>
      <c r="AS363" s="279">
        <f t="shared" si="109"/>
        <v>1590.62</v>
      </c>
      <c r="AT363" s="279">
        <f t="shared" si="109"/>
        <v>1590.62</v>
      </c>
      <c r="AU363" s="280">
        <f t="shared" si="104"/>
        <v>19087.439999999995</v>
      </c>
      <c r="AV363" s="280">
        <f t="shared" si="99"/>
        <v>1590.62</v>
      </c>
      <c r="AW363" s="280">
        <f t="shared" si="99"/>
        <v>1590.62</v>
      </c>
      <c r="AX363" s="280">
        <f t="shared" si="99"/>
        <v>1590.62</v>
      </c>
      <c r="AY363" s="280">
        <f t="shared" si="98"/>
        <v>1590.62</v>
      </c>
      <c r="AZ363" s="280">
        <f t="shared" si="120"/>
        <v>1590.62</v>
      </c>
      <c r="BA363" s="280">
        <f t="shared" si="120"/>
        <v>1590.62</v>
      </c>
      <c r="BB363" s="280">
        <f t="shared" si="120"/>
        <v>1590.62</v>
      </c>
      <c r="BC363" s="280">
        <f t="shared" si="119"/>
        <v>1590.62</v>
      </c>
      <c r="BD363" s="280">
        <f t="shared" si="119"/>
        <v>1590.62</v>
      </c>
      <c r="BE363" s="280">
        <f t="shared" si="119"/>
        <v>1590.62</v>
      </c>
      <c r="BF363" s="280">
        <f t="shared" si="119"/>
        <v>1590.62</v>
      </c>
      <c r="BG363" s="280">
        <f t="shared" si="119"/>
        <v>1590.62</v>
      </c>
      <c r="BH363" s="280">
        <f t="shared" si="119"/>
        <v>1590.62</v>
      </c>
      <c r="BI363" s="280">
        <f t="shared" si="119"/>
        <v>1590.62</v>
      </c>
      <c r="BJ363" s="280">
        <f t="shared" si="119"/>
        <v>1590.62</v>
      </c>
      <c r="BK363" s="280">
        <f t="shared" si="119"/>
        <v>1590.62</v>
      </c>
      <c r="BL363" s="279">
        <f t="shared" si="105"/>
        <v>19087.439999999995</v>
      </c>
    </row>
    <row r="364" spans="1:64" x14ac:dyDescent="0.25">
      <c r="A364" s="268" t="s">
        <v>671</v>
      </c>
      <c r="B364" s="175">
        <v>8.6E-3</v>
      </c>
      <c r="C364" s="175">
        <v>8.6E-3</v>
      </c>
      <c r="D364" s="272">
        <v>0</v>
      </c>
      <c r="E364" s="272">
        <v>0</v>
      </c>
      <c r="F364" s="272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f t="shared" si="102"/>
        <v>0</v>
      </c>
      <c r="Q364" s="272">
        <v>0</v>
      </c>
      <c r="R364" s="272">
        <v>0</v>
      </c>
      <c r="S364" s="272">
        <v>0</v>
      </c>
      <c r="T364" s="272">
        <v>0</v>
      </c>
      <c r="U364" s="272">
        <v>0</v>
      </c>
      <c r="V364" s="272">
        <v>0</v>
      </c>
      <c r="W364" s="272">
        <v>0</v>
      </c>
      <c r="X364" s="272">
        <v>0</v>
      </c>
      <c r="Y364" s="272">
        <v>0</v>
      </c>
      <c r="Z364" s="272">
        <v>0</v>
      </c>
      <c r="AA364" s="272">
        <v>0</v>
      </c>
      <c r="AB364" s="272">
        <v>0</v>
      </c>
      <c r="AC364" s="272">
        <v>0</v>
      </c>
      <c r="AD364" s="272">
        <v>0</v>
      </c>
      <c r="AE364" s="272">
        <v>0</v>
      </c>
      <c r="AF364" s="272">
        <v>0</v>
      </c>
      <c r="AG364" s="170">
        <f t="shared" si="103"/>
        <v>0</v>
      </c>
      <c r="AI364" s="279">
        <f t="shared" si="101"/>
        <v>0</v>
      </c>
      <c r="AJ364" s="279">
        <f t="shared" si="101"/>
        <v>0</v>
      </c>
      <c r="AK364" s="279">
        <f t="shared" si="101"/>
        <v>0</v>
      </c>
      <c r="AL364" s="279">
        <f t="shared" ref="AL364:AQ406" si="121">ROUND(G364*$B364/12,2)</f>
        <v>0</v>
      </c>
      <c r="AM364" s="279">
        <f t="shared" si="121"/>
        <v>0</v>
      </c>
      <c r="AN364" s="279">
        <f t="shared" si="121"/>
        <v>0</v>
      </c>
      <c r="AO364" s="279">
        <f t="shared" si="121"/>
        <v>0</v>
      </c>
      <c r="AP364" s="279">
        <f t="shared" si="121"/>
        <v>0</v>
      </c>
      <c r="AQ364" s="279">
        <f t="shared" si="121"/>
        <v>0</v>
      </c>
      <c r="AR364" s="279">
        <f t="shared" si="109"/>
        <v>0</v>
      </c>
      <c r="AS364" s="279">
        <f t="shared" si="109"/>
        <v>0</v>
      </c>
      <c r="AT364" s="279">
        <f t="shared" si="109"/>
        <v>0</v>
      </c>
      <c r="AU364" s="280">
        <f t="shared" si="104"/>
        <v>0</v>
      </c>
      <c r="AV364" s="280">
        <f t="shared" si="99"/>
        <v>0</v>
      </c>
      <c r="AW364" s="280">
        <f t="shared" si="99"/>
        <v>0</v>
      </c>
      <c r="AX364" s="280">
        <f t="shared" si="99"/>
        <v>0</v>
      </c>
      <c r="AY364" s="280">
        <f t="shared" si="98"/>
        <v>0</v>
      </c>
      <c r="AZ364" s="280">
        <f t="shared" si="120"/>
        <v>0</v>
      </c>
      <c r="BA364" s="280">
        <f t="shared" si="120"/>
        <v>0</v>
      </c>
      <c r="BB364" s="280">
        <f t="shared" si="120"/>
        <v>0</v>
      </c>
      <c r="BC364" s="280">
        <f t="shared" si="119"/>
        <v>0</v>
      </c>
      <c r="BD364" s="280">
        <f t="shared" si="119"/>
        <v>0</v>
      </c>
      <c r="BE364" s="280">
        <f t="shared" si="119"/>
        <v>0</v>
      </c>
      <c r="BF364" s="280">
        <f t="shared" si="119"/>
        <v>0</v>
      </c>
      <c r="BG364" s="280">
        <f t="shared" si="119"/>
        <v>0</v>
      </c>
      <c r="BH364" s="280">
        <f t="shared" si="119"/>
        <v>0</v>
      </c>
      <c r="BI364" s="280">
        <f t="shared" si="119"/>
        <v>0</v>
      </c>
      <c r="BJ364" s="280">
        <f t="shared" si="119"/>
        <v>0</v>
      </c>
      <c r="BK364" s="280">
        <f t="shared" si="119"/>
        <v>0</v>
      </c>
      <c r="BL364" s="279">
        <f t="shared" si="105"/>
        <v>0</v>
      </c>
    </row>
    <row r="365" spans="1:64" x14ac:dyDescent="0.25">
      <c r="A365" s="268" t="s">
        <v>382</v>
      </c>
      <c r="B365" s="175">
        <v>0</v>
      </c>
      <c r="C365" s="175">
        <v>0</v>
      </c>
      <c r="D365" s="272">
        <v>2244349.5699999998</v>
      </c>
      <c r="E365" s="272">
        <v>2244349.5699999998</v>
      </c>
      <c r="F365" s="272">
        <v>2244349.5699999998</v>
      </c>
      <c r="G365" s="272">
        <v>2245469.2200000002</v>
      </c>
      <c r="H365" s="272">
        <v>2246588.87</v>
      </c>
      <c r="I365" s="272">
        <v>2246588.87</v>
      </c>
      <c r="J365" s="272">
        <v>2246588.87</v>
      </c>
      <c r="K365" s="272">
        <v>2246588.87</v>
      </c>
      <c r="L365" s="272">
        <v>2246588.87</v>
      </c>
      <c r="M365" s="272">
        <v>2246588.87</v>
      </c>
      <c r="N365" s="272">
        <v>2246588.87</v>
      </c>
      <c r="O365" s="272">
        <v>2246588.87</v>
      </c>
      <c r="P365" s="272">
        <f t="shared" si="102"/>
        <v>26951228.890000008</v>
      </c>
      <c r="Q365" s="272">
        <v>2246588.87</v>
      </c>
      <c r="R365" s="272">
        <v>2246588.87</v>
      </c>
      <c r="S365" s="272">
        <v>2246588.87</v>
      </c>
      <c r="T365" s="272">
        <v>2246588.87</v>
      </c>
      <c r="U365" s="272">
        <v>2246588.87</v>
      </c>
      <c r="V365" s="272">
        <v>2246588.87</v>
      </c>
      <c r="W365" s="272">
        <v>2246588.87</v>
      </c>
      <c r="X365" s="272">
        <v>2246588.87</v>
      </c>
      <c r="Y365" s="272">
        <v>2246588.87</v>
      </c>
      <c r="Z365" s="272">
        <v>2246588.87</v>
      </c>
      <c r="AA365" s="272">
        <v>2246588.87</v>
      </c>
      <c r="AB365" s="272">
        <v>2246588.87</v>
      </c>
      <c r="AC365" s="272">
        <v>2246588.87</v>
      </c>
      <c r="AD365" s="272">
        <v>2246588.87</v>
      </c>
      <c r="AE365" s="272">
        <v>2246588.87</v>
      </c>
      <c r="AF365" s="272">
        <v>2246588.87</v>
      </c>
      <c r="AG365" s="170">
        <f t="shared" si="103"/>
        <v>26959066.440000009</v>
      </c>
      <c r="AI365" s="279">
        <f t="shared" ref="AI365:AN428" si="122">ROUND(D365*$B365/12,2)</f>
        <v>0</v>
      </c>
      <c r="AJ365" s="279">
        <f t="shared" si="122"/>
        <v>0</v>
      </c>
      <c r="AK365" s="279">
        <f t="shared" si="122"/>
        <v>0</v>
      </c>
      <c r="AL365" s="279">
        <f t="shared" si="121"/>
        <v>0</v>
      </c>
      <c r="AM365" s="279">
        <f t="shared" si="121"/>
        <v>0</v>
      </c>
      <c r="AN365" s="279">
        <f t="shared" si="121"/>
        <v>0</v>
      </c>
      <c r="AO365" s="279">
        <f t="shared" si="121"/>
        <v>0</v>
      </c>
      <c r="AP365" s="279">
        <f t="shared" si="121"/>
        <v>0</v>
      </c>
      <c r="AQ365" s="279">
        <f t="shared" si="121"/>
        <v>0</v>
      </c>
      <c r="AR365" s="279">
        <f t="shared" si="109"/>
        <v>0</v>
      </c>
      <c r="AS365" s="279">
        <f t="shared" si="109"/>
        <v>0</v>
      </c>
      <c r="AT365" s="279">
        <f t="shared" si="109"/>
        <v>0</v>
      </c>
      <c r="AU365" s="280">
        <f t="shared" si="104"/>
        <v>0</v>
      </c>
      <c r="AV365" s="280">
        <f t="shared" si="99"/>
        <v>0</v>
      </c>
      <c r="AW365" s="280">
        <f t="shared" si="99"/>
        <v>0</v>
      </c>
      <c r="AX365" s="280">
        <f t="shared" si="99"/>
        <v>0</v>
      </c>
      <c r="AY365" s="280">
        <f t="shared" si="98"/>
        <v>0</v>
      </c>
      <c r="AZ365" s="280">
        <f t="shared" si="120"/>
        <v>0</v>
      </c>
      <c r="BA365" s="280">
        <f t="shared" si="120"/>
        <v>0</v>
      </c>
      <c r="BB365" s="280">
        <f t="shared" si="120"/>
        <v>0</v>
      </c>
      <c r="BC365" s="280">
        <f t="shared" si="119"/>
        <v>0</v>
      </c>
      <c r="BD365" s="280">
        <f t="shared" si="119"/>
        <v>0</v>
      </c>
      <c r="BE365" s="280">
        <f t="shared" si="119"/>
        <v>0</v>
      </c>
      <c r="BF365" s="280">
        <f t="shared" si="119"/>
        <v>0</v>
      </c>
      <c r="BG365" s="280">
        <f t="shared" si="119"/>
        <v>0</v>
      </c>
      <c r="BH365" s="280">
        <f t="shared" si="119"/>
        <v>0</v>
      </c>
      <c r="BI365" s="280">
        <f t="shared" si="119"/>
        <v>0</v>
      </c>
      <c r="BJ365" s="280">
        <f t="shared" si="119"/>
        <v>0</v>
      </c>
      <c r="BK365" s="280">
        <f t="shared" si="119"/>
        <v>0</v>
      </c>
      <c r="BL365" s="279">
        <f t="shared" si="105"/>
        <v>0</v>
      </c>
    </row>
    <row r="366" spans="1:64" x14ac:dyDescent="0.25">
      <c r="A366" s="268" t="s">
        <v>383</v>
      </c>
      <c r="B366" s="175">
        <v>0</v>
      </c>
      <c r="C366" s="175">
        <v>0</v>
      </c>
      <c r="D366" s="272">
        <v>115920.5</v>
      </c>
      <c r="E366" s="272">
        <v>115920.5</v>
      </c>
      <c r="F366" s="272">
        <v>115920.5</v>
      </c>
      <c r="G366" s="272">
        <v>115920.5</v>
      </c>
      <c r="H366" s="272">
        <v>115920.5</v>
      </c>
      <c r="I366" s="272">
        <v>115920.5</v>
      </c>
      <c r="J366" s="272">
        <v>115920.5</v>
      </c>
      <c r="K366" s="272">
        <v>115920.5</v>
      </c>
      <c r="L366" s="272">
        <v>115920.5</v>
      </c>
      <c r="M366" s="272">
        <v>115920.5</v>
      </c>
      <c r="N366" s="272">
        <v>115920.5</v>
      </c>
      <c r="O366" s="272">
        <v>115920.5</v>
      </c>
      <c r="P366" s="272">
        <f t="shared" si="102"/>
        <v>1391046</v>
      </c>
      <c r="Q366" s="272">
        <v>115920.5</v>
      </c>
      <c r="R366" s="272">
        <v>115920.5</v>
      </c>
      <c r="S366" s="272">
        <v>115920.5</v>
      </c>
      <c r="T366" s="272">
        <v>115920.5</v>
      </c>
      <c r="U366" s="272">
        <v>115920.5</v>
      </c>
      <c r="V366" s="272">
        <v>115920.5</v>
      </c>
      <c r="W366" s="272">
        <v>115920.5</v>
      </c>
      <c r="X366" s="272">
        <v>115920.5</v>
      </c>
      <c r="Y366" s="272">
        <v>115920.5</v>
      </c>
      <c r="Z366" s="272">
        <v>115920.5</v>
      </c>
      <c r="AA366" s="272">
        <v>115920.5</v>
      </c>
      <c r="AB366" s="272">
        <v>273855.93</v>
      </c>
      <c r="AC366" s="272">
        <v>431791.35999999999</v>
      </c>
      <c r="AD366" s="272">
        <v>431791.35999999999</v>
      </c>
      <c r="AE366" s="272">
        <v>431791.35999999999</v>
      </c>
      <c r="AF366" s="272">
        <v>431791.35999999999</v>
      </c>
      <c r="AG366" s="170">
        <f t="shared" si="103"/>
        <v>2812464.8699999996</v>
      </c>
      <c r="AI366" s="279">
        <f t="shared" si="122"/>
        <v>0</v>
      </c>
      <c r="AJ366" s="279">
        <f t="shared" si="122"/>
        <v>0</v>
      </c>
      <c r="AK366" s="279">
        <f t="shared" si="122"/>
        <v>0</v>
      </c>
      <c r="AL366" s="279">
        <f t="shared" si="121"/>
        <v>0</v>
      </c>
      <c r="AM366" s="279">
        <f t="shared" si="121"/>
        <v>0</v>
      </c>
      <c r="AN366" s="279">
        <f t="shared" si="121"/>
        <v>0</v>
      </c>
      <c r="AO366" s="279">
        <f t="shared" si="121"/>
        <v>0</v>
      </c>
      <c r="AP366" s="279">
        <f t="shared" si="121"/>
        <v>0</v>
      </c>
      <c r="AQ366" s="279">
        <f t="shared" si="121"/>
        <v>0</v>
      </c>
      <c r="AR366" s="279">
        <f t="shared" si="109"/>
        <v>0</v>
      </c>
      <c r="AS366" s="279">
        <f t="shared" si="109"/>
        <v>0</v>
      </c>
      <c r="AT366" s="279">
        <f t="shared" si="109"/>
        <v>0</v>
      </c>
      <c r="AU366" s="280">
        <f t="shared" si="104"/>
        <v>0</v>
      </c>
      <c r="AV366" s="280">
        <f t="shared" si="99"/>
        <v>0</v>
      </c>
      <c r="AW366" s="280">
        <f t="shared" si="99"/>
        <v>0</v>
      </c>
      <c r="AX366" s="280">
        <f t="shared" si="99"/>
        <v>0</v>
      </c>
      <c r="AY366" s="280">
        <f t="shared" si="99"/>
        <v>0</v>
      </c>
      <c r="AZ366" s="280">
        <f t="shared" si="120"/>
        <v>0</v>
      </c>
      <c r="BA366" s="280">
        <f t="shared" si="120"/>
        <v>0</v>
      </c>
      <c r="BB366" s="280">
        <f t="shared" si="120"/>
        <v>0</v>
      </c>
      <c r="BC366" s="280">
        <f t="shared" si="119"/>
        <v>0</v>
      </c>
      <c r="BD366" s="280">
        <f t="shared" si="119"/>
        <v>0</v>
      </c>
      <c r="BE366" s="280">
        <f t="shared" si="119"/>
        <v>0</v>
      </c>
      <c r="BF366" s="280">
        <f t="shared" si="119"/>
        <v>0</v>
      </c>
      <c r="BG366" s="280">
        <f t="shared" si="119"/>
        <v>0</v>
      </c>
      <c r="BH366" s="280">
        <f t="shared" si="119"/>
        <v>0</v>
      </c>
      <c r="BI366" s="280">
        <f t="shared" si="119"/>
        <v>0</v>
      </c>
      <c r="BJ366" s="280">
        <f t="shared" si="119"/>
        <v>0</v>
      </c>
      <c r="BK366" s="280">
        <f t="shared" si="119"/>
        <v>0</v>
      </c>
      <c r="BL366" s="279">
        <f t="shared" si="105"/>
        <v>0</v>
      </c>
    </row>
    <row r="367" spans="1:64" x14ac:dyDescent="0.25">
      <c r="A367" s="268" t="s">
        <v>672</v>
      </c>
      <c r="B367" s="175">
        <v>1.66E-2</v>
      </c>
      <c r="C367" s="175">
        <v>1.66E-2</v>
      </c>
      <c r="D367" s="272">
        <v>0</v>
      </c>
      <c r="E367" s="272">
        <v>0</v>
      </c>
      <c r="F367" s="272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f t="shared" si="102"/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272">
        <v>0</v>
      </c>
      <c r="Y367" s="272">
        <v>0</v>
      </c>
      <c r="Z367" s="272">
        <v>0</v>
      </c>
      <c r="AA367" s="272">
        <v>0</v>
      </c>
      <c r="AB367" s="272">
        <v>0</v>
      </c>
      <c r="AC367" s="272">
        <v>0</v>
      </c>
      <c r="AD367" s="272">
        <v>0</v>
      </c>
      <c r="AE367" s="272">
        <v>0</v>
      </c>
      <c r="AF367" s="272">
        <v>0</v>
      </c>
      <c r="AG367" s="170">
        <f t="shared" si="103"/>
        <v>0</v>
      </c>
      <c r="AI367" s="279">
        <f t="shared" si="122"/>
        <v>0</v>
      </c>
      <c r="AJ367" s="279">
        <f t="shared" si="122"/>
        <v>0</v>
      </c>
      <c r="AK367" s="279">
        <f t="shared" si="122"/>
        <v>0</v>
      </c>
      <c r="AL367" s="279">
        <f t="shared" si="121"/>
        <v>0</v>
      </c>
      <c r="AM367" s="279">
        <f t="shared" si="121"/>
        <v>0</v>
      </c>
      <c r="AN367" s="279">
        <f t="shared" si="121"/>
        <v>0</v>
      </c>
      <c r="AO367" s="279">
        <f t="shared" si="121"/>
        <v>0</v>
      </c>
      <c r="AP367" s="279">
        <f t="shared" si="121"/>
        <v>0</v>
      </c>
      <c r="AQ367" s="279">
        <f t="shared" si="121"/>
        <v>0</v>
      </c>
      <c r="AR367" s="279">
        <f t="shared" si="109"/>
        <v>0</v>
      </c>
      <c r="AS367" s="279">
        <f t="shared" si="109"/>
        <v>0</v>
      </c>
      <c r="AT367" s="279">
        <f t="shared" si="109"/>
        <v>0</v>
      </c>
      <c r="AU367" s="280">
        <f t="shared" si="104"/>
        <v>0</v>
      </c>
      <c r="AV367" s="280">
        <f t="shared" ref="AV367:AY418" si="123">ROUND(Q367*$B367/12,2)</f>
        <v>0</v>
      </c>
      <c r="AW367" s="280">
        <f t="shared" si="123"/>
        <v>0</v>
      </c>
      <c r="AX367" s="280">
        <f t="shared" si="123"/>
        <v>0</v>
      </c>
      <c r="AY367" s="280">
        <f t="shared" si="123"/>
        <v>0</v>
      </c>
      <c r="AZ367" s="280">
        <f t="shared" si="120"/>
        <v>0</v>
      </c>
      <c r="BA367" s="280">
        <f t="shared" si="120"/>
        <v>0</v>
      </c>
      <c r="BB367" s="280">
        <f t="shared" si="120"/>
        <v>0</v>
      </c>
      <c r="BC367" s="280">
        <f t="shared" si="119"/>
        <v>0</v>
      </c>
      <c r="BD367" s="280">
        <f t="shared" si="119"/>
        <v>0</v>
      </c>
      <c r="BE367" s="280">
        <f t="shared" si="119"/>
        <v>0</v>
      </c>
      <c r="BF367" s="280">
        <f t="shared" si="119"/>
        <v>0</v>
      </c>
      <c r="BG367" s="280">
        <f t="shared" si="119"/>
        <v>0</v>
      </c>
      <c r="BH367" s="280">
        <f t="shared" si="119"/>
        <v>0</v>
      </c>
      <c r="BI367" s="280">
        <f t="shared" si="119"/>
        <v>0</v>
      </c>
      <c r="BJ367" s="280">
        <f t="shared" si="119"/>
        <v>0</v>
      </c>
      <c r="BK367" s="280">
        <f t="shared" si="119"/>
        <v>0</v>
      </c>
      <c r="BL367" s="279">
        <f t="shared" si="105"/>
        <v>0</v>
      </c>
    </row>
    <row r="368" spans="1:64" x14ac:dyDescent="0.25">
      <c r="A368" s="268" t="s">
        <v>384</v>
      </c>
      <c r="B368" s="175">
        <v>1.66E-2</v>
      </c>
      <c r="C368" s="175">
        <v>1.66E-2</v>
      </c>
      <c r="D368" s="272">
        <v>26425384.620000001</v>
      </c>
      <c r="E368" s="272">
        <v>26429608.09</v>
      </c>
      <c r="F368" s="272">
        <v>26433761.370000001</v>
      </c>
      <c r="G368" s="272">
        <v>26433394.390000001</v>
      </c>
      <c r="H368" s="272">
        <v>26491897.780000001</v>
      </c>
      <c r="I368" s="272">
        <v>26550585.870000001</v>
      </c>
      <c r="J368" s="272">
        <v>26550403.57</v>
      </c>
      <c r="K368" s="272">
        <v>26550403.57</v>
      </c>
      <c r="L368" s="272">
        <v>26550403.57</v>
      </c>
      <c r="M368" s="272">
        <v>26550403.57</v>
      </c>
      <c r="N368" s="272">
        <v>26550403.57</v>
      </c>
      <c r="O368" s="272">
        <v>26550403.57</v>
      </c>
      <c r="P368" s="272">
        <f t="shared" si="102"/>
        <v>318067053.53999996</v>
      </c>
      <c r="Q368" s="272">
        <v>26550403.57</v>
      </c>
      <c r="R368" s="272">
        <v>26550403.57</v>
      </c>
      <c r="S368" s="272">
        <v>26550403.57</v>
      </c>
      <c r="T368" s="272">
        <v>26550403.57</v>
      </c>
      <c r="U368" s="272">
        <v>26550403.57</v>
      </c>
      <c r="V368" s="272">
        <v>26550403.57</v>
      </c>
      <c r="W368" s="272">
        <v>26550403.57</v>
      </c>
      <c r="X368" s="272">
        <v>26550403.57</v>
      </c>
      <c r="Y368" s="272">
        <v>26550403.57</v>
      </c>
      <c r="Z368" s="272">
        <v>26550403.57</v>
      </c>
      <c r="AA368" s="272">
        <v>26550403.57</v>
      </c>
      <c r="AB368" s="272">
        <v>26550403.57</v>
      </c>
      <c r="AC368" s="272">
        <v>26550403.57</v>
      </c>
      <c r="AD368" s="272">
        <v>26550403.57</v>
      </c>
      <c r="AE368" s="272">
        <v>26550403.57</v>
      </c>
      <c r="AF368" s="272">
        <v>26550403.57</v>
      </c>
      <c r="AG368" s="170">
        <f t="shared" si="103"/>
        <v>318604842.83999997</v>
      </c>
      <c r="AI368" s="279">
        <f t="shared" si="122"/>
        <v>36555.120000000003</v>
      </c>
      <c r="AJ368" s="279">
        <f t="shared" si="122"/>
        <v>36560.959999999999</v>
      </c>
      <c r="AK368" s="279">
        <f t="shared" si="122"/>
        <v>36566.699999999997</v>
      </c>
      <c r="AL368" s="279">
        <f t="shared" si="121"/>
        <v>36566.199999999997</v>
      </c>
      <c r="AM368" s="279">
        <f t="shared" si="121"/>
        <v>36647.129999999997</v>
      </c>
      <c r="AN368" s="279">
        <f t="shared" si="121"/>
        <v>36728.31</v>
      </c>
      <c r="AO368" s="279">
        <f t="shared" si="121"/>
        <v>36728.06</v>
      </c>
      <c r="AP368" s="279">
        <f t="shared" si="121"/>
        <v>36728.06</v>
      </c>
      <c r="AQ368" s="279">
        <f t="shared" si="121"/>
        <v>36728.06</v>
      </c>
      <c r="AR368" s="279">
        <f t="shared" si="109"/>
        <v>36728.06</v>
      </c>
      <c r="AS368" s="279">
        <f t="shared" si="109"/>
        <v>36728.06</v>
      </c>
      <c r="AT368" s="279">
        <f t="shared" si="109"/>
        <v>36728.06</v>
      </c>
      <c r="AU368" s="280">
        <f t="shared" si="104"/>
        <v>439992.77999999997</v>
      </c>
      <c r="AV368" s="280">
        <f t="shared" si="123"/>
        <v>36728.06</v>
      </c>
      <c r="AW368" s="280">
        <f t="shared" si="123"/>
        <v>36728.06</v>
      </c>
      <c r="AX368" s="280">
        <f t="shared" si="123"/>
        <v>36728.06</v>
      </c>
      <c r="AY368" s="280">
        <f t="shared" si="123"/>
        <v>36728.06</v>
      </c>
      <c r="AZ368" s="280">
        <f t="shared" si="120"/>
        <v>36728.06</v>
      </c>
      <c r="BA368" s="280">
        <f t="shared" si="120"/>
        <v>36728.06</v>
      </c>
      <c r="BB368" s="280">
        <f t="shared" si="120"/>
        <v>36728.06</v>
      </c>
      <c r="BC368" s="280">
        <f t="shared" si="119"/>
        <v>36728.06</v>
      </c>
      <c r="BD368" s="280">
        <f t="shared" si="119"/>
        <v>36728.06</v>
      </c>
      <c r="BE368" s="280">
        <f t="shared" si="119"/>
        <v>36728.06</v>
      </c>
      <c r="BF368" s="280">
        <f t="shared" si="119"/>
        <v>36728.06</v>
      </c>
      <c r="BG368" s="280">
        <f t="shared" si="119"/>
        <v>36728.06</v>
      </c>
      <c r="BH368" s="280">
        <f t="shared" si="119"/>
        <v>36728.06</v>
      </c>
      <c r="BI368" s="280">
        <f t="shared" si="119"/>
        <v>36728.06</v>
      </c>
      <c r="BJ368" s="280">
        <f t="shared" si="119"/>
        <v>36728.06</v>
      </c>
      <c r="BK368" s="280">
        <f t="shared" si="119"/>
        <v>36728.06</v>
      </c>
      <c r="BL368" s="279">
        <f t="shared" si="105"/>
        <v>440736.72</v>
      </c>
    </row>
    <row r="369" spans="1:66" x14ac:dyDescent="0.25">
      <c r="A369" s="268" t="s">
        <v>385</v>
      </c>
      <c r="B369" s="175">
        <v>1.66E-2</v>
      </c>
      <c r="C369" s="175">
        <v>1.66E-2</v>
      </c>
      <c r="D369" s="272">
        <v>1249506.95</v>
      </c>
      <c r="E369" s="272">
        <v>1249506.95</v>
      </c>
      <c r="F369" s="272">
        <v>1249506.95</v>
      </c>
      <c r="G369" s="272">
        <v>1249506.95</v>
      </c>
      <c r="H369" s="272">
        <v>1249506.95</v>
      </c>
      <c r="I369" s="272">
        <v>1249506.95</v>
      </c>
      <c r="J369" s="272">
        <v>1249506.95</v>
      </c>
      <c r="K369" s="272">
        <v>1249506.95</v>
      </c>
      <c r="L369" s="272">
        <v>1249506.95</v>
      </c>
      <c r="M369" s="272">
        <v>1249506.95</v>
      </c>
      <c r="N369" s="272">
        <v>1249506.95</v>
      </c>
      <c r="O369" s="272">
        <v>1249506.95</v>
      </c>
      <c r="P369" s="272">
        <f t="shared" si="102"/>
        <v>14994083.399999997</v>
      </c>
      <c r="Q369" s="272">
        <v>1249506.95</v>
      </c>
      <c r="R369" s="272">
        <v>1249506.95</v>
      </c>
      <c r="S369" s="272">
        <v>1249506.95</v>
      </c>
      <c r="T369" s="272">
        <v>1249506.95</v>
      </c>
      <c r="U369" s="272">
        <v>1249506.95</v>
      </c>
      <c r="V369" s="272">
        <v>1249506.95</v>
      </c>
      <c r="W369" s="272">
        <v>1249506.95</v>
      </c>
      <c r="X369" s="272">
        <v>1249506.95</v>
      </c>
      <c r="Y369" s="272">
        <v>1249506.95</v>
      </c>
      <c r="Z369" s="272">
        <v>1249506.95</v>
      </c>
      <c r="AA369" s="272">
        <v>1249506.95</v>
      </c>
      <c r="AB369" s="272">
        <v>1249506.95</v>
      </c>
      <c r="AC369" s="272">
        <v>1249506.95</v>
      </c>
      <c r="AD369" s="272">
        <v>1249506.95</v>
      </c>
      <c r="AE369" s="272">
        <v>1249506.95</v>
      </c>
      <c r="AF369" s="272">
        <v>1249506.95</v>
      </c>
      <c r="AG369" s="170">
        <f t="shared" si="103"/>
        <v>14994083.399999997</v>
      </c>
      <c r="AI369" s="279">
        <f t="shared" si="122"/>
        <v>1728.48</v>
      </c>
      <c r="AJ369" s="279">
        <f t="shared" si="122"/>
        <v>1728.48</v>
      </c>
      <c r="AK369" s="279">
        <f t="shared" si="122"/>
        <v>1728.48</v>
      </c>
      <c r="AL369" s="279">
        <f t="shared" si="121"/>
        <v>1728.48</v>
      </c>
      <c r="AM369" s="279">
        <f t="shared" si="121"/>
        <v>1728.48</v>
      </c>
      <c r="AN369" s="279">
        <f t="shared" si="121"/>
        <v>1728.48</v>
      </c>
      <c r="AO369" s="279">
        <f t="shared" si="121"/>
        <v>1728.48</v>
      </c>
      <c r="AP369" s="279">
        <f t="shared" si="121"/>
        <v>1728.48</v>
      </c>
      <c r="AQ369" s="279">
        <f t="shared" si="121"/>
        <v>1728.48</v>
      </c>
      <c r="AR369" s="279">
        <f t="shared" si="109"/>
        <v>1728.48</v>
      </c>
      <c r="AS369" s="279">
        <f t="shared" si="109"/>
        <v>1728.48</v>
      </c>
      <c r="AT369" s="279">
        <f t="shared" si="109"/>
        <v>1728.48</v>
      </c>
      <c r="AU369" s="280">
        <f t="shared" si="104"/>
        <v>20741.759999999998</v>
      </c>
      <c r="AV369" s="280">
        <f t="shared" si="123"/>
        <v>1728.48</v>
      </c>
      <c r="AW369" s="280">
        <f t="shared" si="123"/>
        <v>1728.48</v>
      </c>
      <c r="AX369" s="280">
        <f t="shared" si="123"/>
        <v>1728.48</v>
      </c>
      <c r="AY369" s="280">
        <f t="shared" si="123"/>
        <v>1728.48</v>
      </c>
      <c r="AZ369" s="280">
        <f t="shared" si="120"/>
        <v>1728.48</v>
      </c>
      <c r="BA369" s="280">
        <f t="shared" si="120"/>
        <v>1728.48</v>
      </c>
      <c r="BB369" s="280">
        <f t="shared" si="120"/>
        <v>1728.48</v>
      </c>
      <c r="BC369" s="280">
        <f t="shared" si="119"/>
        <v>1728.48</v>
      </c>
      <c r="BD369" s="280">
        <f t="shared" si="119"/>
        <v>1728.48</v>
      </c>
      <c r="BE369" s="280">
        <f t="shared" si="119"/>
        <v>1728.48</v>
      </c>
      <c r="BF369" s="280">
        <f t="shared" si="119"/>
        <v>1728.48</v>
      </c>
      <c r="BG369" s="280">
        <f t="shared" si="119"/>
        <v>1728.48</v>
      </c>
      <c r="BH369" s="280">
        <f t="shared" si="119"/>
        <v>1728.48</v>
      </c>
      <c r="BI369" s="280">
        <f t="shared" si="119"/>
        <v>1728.48</v>
      </c>
      <c r="BJ369" s="280">
        <f t="shared" si="119"/>
        <v>1728.48</v>
      </c>
      <c r="BK369" s="280">
        <f t="shared" si="119"/>
        <v>1728.48</v>
      </c>
      <c r="BL369" s="279">
        <f t="shared" si="105"/>
        <v>20741.759999999998</v>
      </c>
    </row>
    <row r="370" spans="1:66" x14ac:dyDescent="0.25">
      <c r="A370" s="268" t="s">
        <v>386</v>
      </c>
      <c r="B370" s="175">
        <v>1.66E-2</v>
      </c>
      <c r="C370" s="175">
        <v>1.66E-2</v>
      </c>
      <c r="D370" s="272">
        <v>1743198.88</v>
      </c>
      <c r="E370" s="272">
        <v>1743198.88</v>
      </c>
      <c r="F370" s="272">
        <v>1743198.88</v>
      </c>
      <c r="G370" s="272">
        <v>1743198.88</v>
      </c>
      <c r="H370" s="272">
        <v>1743198.88</v>
      </c>
      <c r="I370" s="272">
        <v>1743198.88</v>
      </c>
      <c r="J370" s="272">
        <v>1743198.88</v>
      </c>
      <c r="K370" s="272">
        <v>1743198.88</v>
      </c>
      <c r="L370" s="272">
        <v>1743198.88</v>
      </c>
      <c r="M370" s="272">
        <v>1743198.88</v>
      </c>
      <c r="N370" s="272">
        <v>1743198.88</v>
      </c>
      <c r="O370" s="272">
        <v>1743198.88</v>
      </c>
      <c r="P370" s="272">
        <f t="shared" si="102"/>
        <v>20918386.559999991</v>
      </c>
      <c r="Q370" s="272">
        <v>1743198.88</v>
      </c>
      <c r="R370" s="272">
        <v>1743198.88</v>
      </c>
      <c r="S370" s="272">
        <v>1743198.88</v>
      </c>
      <c r="T370" s="272">
        <v>1743198.88</v>
      </c>
      <c r="U370" s="272">
        <v>1743198.88</v>
      </c>
      <c r="V370" s="272">
        <v>1743198.88</v>
      </c>
      <c r="W370" s="272">
        <v>1743198.88</v>
      </c>
      <c r="X370" s="272">
        <v>1743198.88</v>
      </c>
      <c r="Y370" s="272">
        <v>1743198.88</v>
      </c>
      <c r="Z370" s="272">
        <v>1743198.88</v>
      </c>
      <c r="AA370" s="272">
        <v>1743198.88</v>
      </c>
      <c r="AB370" s="272">
        <v>1743198.88</v>
      </c>
      <c r="AC370" s="272">
        <v>1743198.88</v>
      </c>
      <c r="AD370" s="272">
        <v>1743198.88</v>
      </c>
      <c r="AE370" s="272">
        <v>1743198.88</v>
      </c>
      <c r="AF370" s="272">
        <v>1743198.88</v>
      </c>
      <c r="AG370" s="170">
        <f t="shared" si="103"/>
        <v>20918386.559999991</v>
      </c>
      <c r="AI370" s="279">
        <f t="shared" si="122"/>
        <v>2411.4299999999998</v>
      </c>
      <c r="AJ370" s="279">
        <f t="shared" si="122"/>
        <v>2411.4299999999998</v>
      </c>
      <c r="AK370" s="279">
        <f t="shared" si="122"/>
        <v>2411.4299999999998</v>
      </c>
      <c r="AL370" s="279">
        <f t="shared" si="121"/>
        <v>2411.4299999999998</v>
      </c>
      <c r="AM370" s="279">
        <f t="shared" si="121"/>
        <v>2411.4299999999998</v>
      </c>
      <c r="AN370" s="279">
        <f t="shared" si="121"/>
        <v>2411.4299999999998</v>
      </c>
      <c r="AO370" s="279">
        <f t="shared" si="121"/>
        <v>2411.4299999999998</v>
      </c>
      <c r="AP370" s="279">
        <f t="shared" si="121"/>
        <v>2411.4299999999998</v>
      </c>
      <c r="AQ370" s="279">
        <f t="shared" si="121"/>
        <v>2411.4299999999998</v>
      </c>
      <c r="AR370" s="279">
        <f t="shared" si="109"/>
        <v>2411.4299999999998</v>
      </c>
      <c r="AS370" s="279">
        <f t="shared" si="109"/>
        <v>2411.4299999999998</v>
      </c>
      <c r="AT370" s="279">
        <f t="shared" si="109"/>
        <v>2411.4299999999998</v>
      </c>
      <c r="AU370" s="280">
        <f t="shared" si="104"/>
        <v>28937.16</v>
      </c>
      <c r="AV370" s="280">
        <f t="shared" si="123"/>
        <v>2411.4299999999998</v>
      </c>
      <c r="AW370" s="280">
        <f t="shared" si="123"/>
        <v>2411.4299999999998</v>
      </c>
      <c r="AX370" s="280">
        <f t="shared" si="123"/>
        <v>2411.4299999999998</v>
      </c>
      <c r="AY370" s="280">
        <f t="shared" si="123"/>
        <v>2411.4299999999998</v>
      </c>
      <c r="AZ370" s="280">
        <f t="shared" si="120"/>
        <v>2411.4299999999998</v>
      </c>
      <c r="BA370" s="280">
        <f t="shared" si="120"/>
        <v>2411.4299999999998</v>
      </c>
      <c r="BB370" s="280">
        <f t="shared" si="120"/>
        <v>2411.4299999999998</v>
      </c>
      <c r="BC370" s="280">
        <f t="shared" si="119"/>
        <v>2411.4299999999998</v>
      </c>
      <c r="BD370" s="280">
        <f t="shared" si="119"/>
        <v>2411.4299999999998</v>
      </c>
      <c r="BE370" s="280">
        <f t="shared" si="119"/>
        <v>2411.4299999999998</v>
      </c>
      <c r="BF370" s="280">
        <f t="shared" si="119"/>
        <v>2411.4299999999998</v>
      </c>
      <c r="BG370" s="280">
        <f t="shared" si="119"/>
        <v>2411.4299999999998</v>
      </c>
      <c r="BH370" s="280">
        <f t="shared" si="119"/>
        <v>2411.4299999999998</v>
      </c>
      <c r="BI370" s="280">
        <f t="shared" si="119"/>
        <v>2411.4299999999998</v>
      </c>
      <c r="BJ370" s="280">
        <f t="shared" si="119"/>
        <v>2411.4299999999998</v>
      </c>
      <c r="BK370" s="280">
        <f t="shared" si="119"/>
        <v>2411.4299999999998</v>
      </c>
      <c r="BL370" s="279">
        <f t="shared" si="105"/>
        <v>28937.16</v>
      </c>
    </row>
    <row r="371" spans="1:66" x14ac:dyDescent="0.25">
      <c r="A371" s="268" t="s">
        <v>387</v>
      </c>
      <c r="B371" s="175">
        <v>1.83E-2</v>
      </c>
      <c r="C371" s="175">
        <v>1.83E-2</v>
      </c>
      <c r="D371" s="272">
        <v>88771.16</v>
      </c>
      <c r="E371" s="272">
        <v>85878.19</v>
      </c>
      <c r="F371" s="272">
        <v>82985.22</v>
      </c>
      <c r="G371" s="272">
        <v>82985.22</v>
      </c>
      <c r="H371" s="272">
        <v>82985.22</v>
      </c>
      <c r="I371" s="272">
        <v>82985.22</v>
      </c>
      <c r="J371" s="272">
        <v>82985.22</v>
      </c>
      <c r="K371" s="272">
        <v>82985.22</v>
      </c>
      <c r="L371" s="272">
        <v>82985.22</v>
      </c>
      <c r="M371" s="272">
        <v>82985.22</v>
      </c>
      <c r="N371" s="272">
        <v>82985.22</v>
      </c>
      <c r="O371" s="272">
        <v>82985.22</v>
      </c>
      <c r="P371" s="272">
        <f t="shared" si="102"/>
        <v>1004501.5499999998</v>
      </c>
      <c r="Q371" s="272">
        <v>82985.22</v>
      </c>
      <c r="R371" s="272">
        <v>82985.22</v>
      </c>
      <c r="S371" s="272">
        <v>82985.22</v>
      </c>
      <c r="T371" s="272">
        <v>82985.22</v>
      </c>
      <c r="U371" s="272">
        <v>82985.22</v>
      </c>
      <c r="V371" s="272">
        <v>82985.22</v>
      </c>
      <c r="W371" s="272">
        <v>82985.22</v>
      </c>
      <c r="X371" s="272">
        <v>82985.22</v>
      </c>
      <c r="Y371" s="272">
        <v>82985.22</v>
      </c>
      <c r="Z371" s="272">
        <v>123489.18</v>
      </c>
      <c r="AA371" s="272">
        <v>163993.14000000001</v>
      </c>
      <c r="AB371" s="272">
        <v>163993.14000000001</v>
      </c>
      <c r="AC371" s="272">
        <v>163993.14000000001</v>
      </c>
      <c r="AD371" s="272">
        <v>163993.14000000001</v>
      </c>
      <c r="AE371" s="272">
        <v>163993.14000000001</v>
      </c>
      <c r="AF371" s="272">
        <v>163993.14000000001</v>
      </c>
      <c r="AG371" s="170">
        <f t="shared" si="103"/>
        <v>1522374.12</v>
      </c>
      <c r="AI371" s="279">
        <f t="shared" si="122"/>
        <v>135.38</v>
      </c>
      <c r="AJ371" s="279">
        <f t="shared" si="122"/>
        <v>130.96</v>
      </c>
      <c r="AK371" s="279">
        <f t="shared" si="122"/>
        <v>126.55</v>
      </c>
      <c r="AL371" s="279">
        <f t="shared" si="121"/>
        <v>126.55</v>
      </c>
      <c r="AM371" s="279">
        <f t="shared" si="121"/>
        <v>126.55</v>
      </c>
      <c r="AN371" s="279">
        <f t="shared" si="121"/>
        <v>126.55</v>
      </c>
      <c r="AO371" s="279">
        <f t="shared" si="121"/>
        <v>126.55</v>
      </c>
      <c r="AP371" s="279">
        <f t="shared" si="121"/>
        <v>126.55</v>
      </c>
      <c r="AQ371" s="279">
        <f t="shared" si="121"/>
        <v>126.55</v>
      </c>
      <c r="AR371" s="279">
        <f t="shared" si="109"/>
        <v>126.55</v>
      </c>
      <c r="AS371" s="279">
        <f t="shared" si="109"/>
        <v>126.55</v>
      </c>
      <c r="AT371" s="279">
        <f t="shared" si="109"/>
        <v>126.55</v>
      </c>
      <c r="AU371" s="280">
        <f t="shared" si="104"/>
        <v>1531.8399999999997</v>
      </c>
      <c r="AV371" s="280">
        <f t="shared" si="123"/>
        <v>126.55</v>
      </c>
      <c r="AW371" s="280">
        <f t="shared" si="123"/>
        <v>126.55</v>
      </c>
      <c r="AX371" s="280">
        <f t="shared" si="123"/>
        <v>126.55</v>
      </c>
      <c r="AY371" s="280">
        <f t="shared" si="123"/>
        <v>126.55</v>
      </c>
      <c r="AZ371" s="280">
        <f t="shared" si="120"/>
        <v>126.55</v>
      </c>
      <c r="BA371" s="280">
        <f t="shared" si="120"/>
        <v>126.55</v>
      </c>
      <c r="BB371" s="280">
        <f t="shared" si="120"/>
        <v>126.55</v>
      </c>
      <c r="BC371" s="280">
        <f t="shared" si="119"/>
        <v>126.55</v>
      </c>
      <c r="BD371" s="280">
        <f t="shared" si="119"/>
        <v>126.55</v>
      </c>
      <c r="BE371" s="280">
        <f t="shared" si="119"/>
        <v>188.32</v>
      </c>
      <c r="BF371" s="280">
        <f t="shared" si="119"/>
        <v>250.09</v>
      </c>
      <c r="BG371" s="280">
        <f t="shared" si="119"/>
        <v>250.09</v>
      </c>
      <c r="BH371" s="280">
        <f t="shared" si="119"/>
        <v>250.09</v>
      </c>
      <c r="BI371" s="280">
        <f t="shared" si="119"/>
        <v>250.09</v>
      </c>
      <c r="BJ371" s="280">
        <f t="shared" si="119"/>
        <v>250.09</v>
      </c>
      <c r="BK371" s="280">
        <f t="shared" si="119"/>
        <v>250.09</v>
      </c>
      <c r="BL371" s="279">
        <f t="shared" si="105"/>
        <v>2321.6099999999997</v>
      </c>
    </row>
    <row r="372" spans="1:66" x14ac:dyDescent="0.25">
      <c r="A372" s="268" t="s">
        <v>673</v>
      </c>
      <c r="B372" s="175">
        <v>1.9E-2</v>
      </c>
      <c r="C372" s="175">
        <v>1.9E-2</v>
      </c>
      <c r="D372" s="272">
        <v>0</v>
      </c>
      <c r="E372" s="272">
        <v>0</v>
      </c>
      <c r="F372" s="272">
        <v>0</v>
      </c>
      <c r="G372" s="272">
        <v>0</v>
      </c>
      <c r="H372" s="272">
        <v>0</v>
      </c>
      <c r="I372" s="272">
        <v>0</v>
      </c>
      <c r="J372" s="272">
        <v>0</v>
      </c>
      <c r="K372" s="272">
        <v>0</v>
      </c>
      <c r="L372" s="272">
        <v>0</v>
      </c>
      <c r="M372" s="272">
        <v>0</v>
      </c>
      <c r="N372" s="272">
        <v>0</v>
      </c>
      <c r="O372" s="272">
        <v>0</v>
      </c>
      <c r="P372" s="272">
        <f t="shared" si="102"/>
        <v>0</v>
      </c>
      <c r="Q372" s="272">
        <v>0</v>
      </c>
      <c r="R372" s="272">
        <v>0</v>
      </c>
      <c r="S372" s="272">
        <v>0</v>
      </c>
      <c r="T372" s="272">
        <v>0</v>
      </c>
      <c r="U372" s="272">
        <v>0</v>
      </c>
      <c r="V372" s="272">
        <v>0</v>
      </c>
      <c r="W372" s="272">
        <v>0</v>
      </c>
      <c r="X372" s="272">
        <v>0</v>
      </c>
      <c r="Y372" s="272">
        <v>0</v>
      </c>
      <c r="Z372" s="272">
        <v>0</v>
      </c>
      <c r="AA372" s="272">
        <v>0</v>
      </c>
      <c r="AB372" s="272">
        <v>0</v>
      </c>
      <c r="AC372" s="272">
        <v>0</v>
      </c>
      <c r="AD372" s="272">
        <v>0</v>
      </c>
      <c r="AE372" s="272">
        <v>0</v>
      </c>
      <c r="AF372" s="272">
        <v>0</v>
      </c>
      <c r="AG372" s="170">
        <f t="shared" si="103"/>
        <v>0</v>
      </c>
      <c r="AI372" s="279">
        <f t="shared" si="122"/>
        <v>0</v>
      </c>
      <c r="AJ372" s="279">
        <f t="shared" si="122"/>
        <v>0</v>
      </c>
      <c r="AK372" s="279">
        <f t="shared" si="122"/>
        <v>0</v>
      </c>
      <c r="AL372" s="279">
        <f t="shared" si="121"/>
        <v>0</v>
      </c>
      <c r="AM372" s="279">
        <f t="shared" si="121"/>
        <v>0</v>
      </c>
      <c r="AN372" s="279">
        <f t="shared" si="121"/>
        <v>0</v>
      </c>
      <c r="AO372" s="279">
        <f t="shared" si="121"/>
        <v>0</v>
      </c>
      <c r="AP372" s="279">
        <f t="shared" si="121"/>
        <v>0</v>
      </c>
      <c r="AQ372" s="279">
        <f t="shared" si="121"/>
        <v>0</v>
      </c>
      <c r="AR372" s="279">
        <f t="shared" si="109"/>
        <v>0</v>
      </c>
      <c r="AS372" s="279">
        <f t="shared" si="109"/>
        <v>0</v>
      </c>
      <c r="AT372" s="279">
        <f t="shared" si="109"/>
        <v>0</v>
      </c>
      <c r="AU372" s="280">
        <f t="shared" si="104"/>
        <v>0</v>
      </c>
      <c r="AV372" s="280">
        <f t="shared" si="123"/>
        <v>0</v>
      </c>
      <c r="AW372" s="280">
        <f t="shared" si="123"/>
        <v>0</v>
      </c>
      <c r="AX372" s="280">
        <f t="shared" si="123"/>
        <v>0</v>
      </c>
      <c r="AY372" s="280">
        <f t="shared" si="123"/>
        <v>0</v>
      </c>
      <c r="AZ372" s="280">
        <f t="shared" si="120"/>
        <v>0</v>
      </c>
      <c r="BA372" s="280">
        <f t="shared" si="120"/>
        <v>0</v>
      </c>
      <c r="BB372" s="280">
        <f t="shared" si="120"/>
        <v>0</v>
      </c>
      <c r="BC372" s="280">
        <f t="shared" si="119"/>
        <v>0</v>
      </c>
      <c r="BD372" s="280">
        <f t="shared" si="119"/>
        <v>0</v>
      </c>
      <c r="BE372" s="280">
        <f t="shared" si="119"/>
        <v>0</v>
      </c>
      <c r="BF372" s="280">
        <f t="shared" si="119"/>
        <v>0</v>
      </c>
      <c r="BG372" s="280">
        <f t="shared" si="119"/>
        <v>0</v>
      </c>
      <c r="BH372" s="280">
        <f t="shared" si="119"/>
        <v>0</v>
      </c>
      <c r="BI372" s="280">
        <f t="shared" si="119"/>
        <v>0</v>
      </c>
      <c r="BJ372" s="280">
        <f t="shared" si="119"/>
        <v>0</v>
      </c>
      <c r="BK372" s="280">
        <f t="shared" si="119"/>
        <v>0</v>
      </c>
      <c r="BL372" s="279">
        <f t="shared" si="105"/>
        <v>0</v>
      </c>
    </row>
    <row r="373" spans="1:66" x14ac:dyDescent="0.25">
      <c r="A373" s="268" t="s">
        <v>388</v>
      </c>
      <c r="B373" s="175">
        <v>1.9E-2</v>
      </c>
      <c r="C373" s="175">
        <v>1.9E-2</v>
      </c>
      <c r="D373" s="272">
        <v>262429957.19</v>
      </c>
      <c r="E373" s="272">
        <v>262406040.78</v>
      </c>
      <c r="F373" s="272">
        <v>262362240.28999999</v>
      </c>
      <c r="G373" s="272">
        <v>262175142.28</v>
      </c>
      <c r="H373" s="272">
        <v>264814127.03</v>
      </c>
      <c r="I373" s="272">
        <v>268147992.59999999</v>
      </c>
      <c r="J373" s="272">
        <v>289546696.79500002</v>
      </c>
      <c r="K373" s="272">
        <v>312007773.20000005</v>
      </c>
      <c r="L373" s="272">
        <v>315397708.85500002</v>
      </c>
      <c r="M373" s="272">
        <v>317484069.745</v>
      </c>
      <c r="N373" s="272">
        <v>317735806.06500006</v>
      </c>
      <c r="O373" s="272">
        <v>321586439.71500009</v>
      </c>
      <c r="P373" s="272">
        <f t="shared" si="102"/>
        <v>3456093994.5450001</v>
      </c>
      <c r="Q373" s="272">
        <v>325730092.42000008</v>
      </c>
      <c r="R373" s="272">
        <v>326226995.64500004</v>
      </c>
      <c r="S373" s="272">
        <v>327769479.94</v>
      </c>
      <c r="T373" s="272">
        <v>330389793.10000002</v>
      </c>
      <c r="U373" s="272">
        <v>331823080.13999999</v>
      </c>
      <c r="V373" s="272">
        <v>333073784.43000001</v>
      </c>
      <c r="W373" s="272">
        <v>335479293.16999996</v>
      </c>
      <c r="X373" s="272">
        <v>336772839.685</v>
      </c>
      <c r="Y373" s="272">
        <v>336984495.92500007</v>
      </c>
      <c r="Z373" s="272">
        <v>337258219.44999999</v>
      </c>
      <c r="AA373" s="272">
        <v>337321683.495</v>
      </c>
      <c r="AB373" s="272">
        <v>346950510.62</v>
      </c>
      <c r="AC373" s="272">
        <v>356677614.77999997</v>
      </c>
      <c r="AD373" s="272">
        <v>357000322.68000001</v>
      </c>
      <c r="AE373" s="272">
        <v>358387968.34499997</v>
      </c>
      <c r="AF373" s="272">
        <v>360137026.34500003</v>
      </c>
      <c r="AG373" s="170">
        <f t="shared" si="103"/>
        <v>4127866839.0649996</v>
      </c>
      <c r="AI373" s="279">
        <f t="shared" si="122"/>
        <v>415514.1</v>
      </c>
      <c r="AJ373" s="279">
        <f t="shared" si="122"/>
        <v>415476.23</v>
      </c>
      <c r="AK373" s="279">
        <f t="shared" si="122"/>
        <v>415406.88</v>
      </c>
      <c r="AL373" s="279">
        <f t="shared" si="121"/>
        <v>415110.64</v>
      </c>
      <c r="AM373" s="279">
        <f t="shared" si="121"/>
        <v>419289.03</v>
      </c>
      <c r="AN373" s="279">
        <f t="shared" si="121"/>
        <v>424567.65</v>
      </c>
      <c r="AO373" s="279">
        <f t="shared" si="121"/>
        <v>458448.94</v>
      </c>
      <c r="AP373" s="279">
        <f t="shared" si="121"/>
        <v>494012.31</v>
      </c>
      <c r="AQ373" s="279">
        <f t="shared" si="121"/>
        <v>499379.71</v>
      </c>
      <c r="AR373" s="279">
        <f t="shared" si="109"/>
        <v>502683.11</v>
      </c>
      <c r="AS373" s="279">
        <f t="shared" si="109"/>
        <v>503081.69</v>
      </c>
      <c r="AT373" s="279">
        <f t="shared" si="109"/>
        <v>509178.53</v>
      </c>
      <c r="AU373" s="280">
        <f t="shared" si="104"/>
        <v>5472148.8200000012</v>
      </c>
      <c r="AV373" s="280">
        <f t="shared" si="123"/>
        <v>515739.31</v>
      </c>
      <c r="AW373" s="280">
        <f t="shared" si="123"/>
        <v>516526.08000000002</v>
      </c>
      <c r="AX373" s="280">
        <f t="shared" si="123"/>
        <v>518968.34</v>
      </c>
      <c r="AY373" s="280">
        <f t="shared" si="123"/>
        <v>523117.17</v>
      </c>
      <c r="AZ373" s="280">
        <f t="shared" si="120"/>
        <v>525386.54</v>
      </c>
      <c r="BA373" s="280">
        <f t="shared" si="120"/>
        <v>527366.82999999996</v>
      </c>
      <c r="BB373" s="280">
        <f t="shared" si="120"/>
        <v>531175.55000000005</v>
      </c>
      <c r="BC373" s="280">
        <f t="shared" si="119"/>
        <v>533223.66</v>
      </c>
      <c r="BD373" s="280">
        <f t="shared" si="119"/>
        <v>533558.79</v>
      </c>
      <c r="BE373" s="280">
        <f t="shared" si="119"/>
        <v>533992.18000000005</v>
      </c>
      <c r="BF373" s="280">
        <f t="shared" si="119"/>
        <v>534092.67000000004</v>
      </c>
      <c r="BG373" s="280">
        <f t="shared" si="119"/>
        <v>549338.31000000006</v>
      </c>
      <c r="BH373" s="280">
        <f t="shared" si="119"/>
        <v>564739.56000000006</v>
      </c>
      <c r="BI373" s="280">
        <f t="shared" si="119"/>
        <v>565250.51</v>
      </c>
      <c r="BJ373" s="280">
        <f t="shared" si="119"/>
        <v>567447.62</v>
      </c>
      <c r="BK373" s="280">
        <f t="shared" si="119"/>
        <v>570216.95999999996</v>
      </c>
      <c r="BL373" s="279">
        <f t="shared" si="105"/>
        <v>6535789.1799999997</v>
      </c>
    </row>
    <row r="374" spans="1:66" x14ac:dyDescent="0.25">
      <c r="A374" s="268" t="s">
        <v>389</v>
      </c>
      <c r="B374" s="175">
        <v>1.9E-2</v>
      </c>
      <c r="C374" s="175">
        <v>1.9E-2</v>
      </c>
      <c r="D374" s="272">
        <v>22830849.739999998</v>
      </c>
      <c r="E374" s="272">
        <v>22830983.379999999</v>
      </c>
      <c r="F374" s="272">
        <v>22834151.550000001</v>
      </c>
      <c r="G374" s="272">
        <v>22849866.41</v>
      </c>
      <c r="H374" s="272">
        <v>22910511.300000001</v>
      </c>
      <c r="I374" s="272">
        <v>22953788.219999999</v>
      </c>
      <c r="J374" s="272">
        <v>22952135.109999999</v>
      </c>
      <c r="K374" s="272">
        <v>22952135.109999999</v>
      </c>
      <c r="L374" s="272">
        <v>22952135.109999999</v>
      </c>
      <c r="M374" s="272">
        <v>22952135.109999999</v>
      </c>
      <c r="N374" s="272">
        <v>22952135.109999999</v>
      </c>
      <c r="O374" s="272">
        <v>22952135.109999999</v>
      </c>
      <c r="P374" s="272">
        <f t="shared" si="102"/>
        <v>274922961.26000005</v>
      </c>
      <c r="Q374" s="272">
        <v>22952135.109999999</v>
      </c>
      <c r="R374" s="272">
        <v>22952135.109999999</v>
      </c>
      <c r="S374" s="272">
        <v>22952135.109999999</v>
      </c>
      <c r="T374" s="272">
        <v>22952135.109999999</v>
      </c>
      <c r="U374" s="272">
        <v>22952135.109999999</v>
      </c>
      <c r="V374" s="272">
        <v>22952135.109999999</v>
      </c>
      <c r="W374" s="272">
        <v>22952135.109999999</v>
      </c>
      <c r="X374" s="272">
        <v>22952135.109999999</v>
      </c>
      <c r="Y374" s="272">
        <v>22952135.109999999</v>
      </c>
      <c r="Z374" s="272">
        <v>22952135.109999999</v>
      </c>
      <c r="AA374" s="272">
        <v>22952135.109999999</v>
      </c>
      <c r="AB374" s="272">
        <v>22952135.109999999</v>
      </c>
      <c r="AC374" s="272">
        <v>22952135.109999999</v>
      </c>
      <c r="AD374" s="272">
        <v>22952135.109999999</v>
      </c>
      <c r="AE374" s="272">
        <v>22952135.109999999</v>
      </c>
      <c r="AF374" s="272">
        <v>22952135.109999999</v>
      </c>
      <c r="AG374" s="170">
        <f t="shared" si="103"/>
        <v>275425621.32000005</v>
      </c>
      <c r="AI374" s="279">
        <f t="shared" si="122"/>
        <v>36148.85</v>
      </c>
      <c r="AJ374" s="279">
        <f t="shared" si="122"/>
        <v>36149.06</v>
      </c>
      <c r="AK374" s="279">
        <f t="shared" si="122"/>
        <v>36154.07</v>
      </c>
      <c r="AL374" s="279">
        <f t="shared" si="121"/>
        <v>36178.959999999999</v>
      </c>
      <c r="AM374" s="279">
        <f t="shared" si="121"/>
        <v>36274.980000000003</v>
      </c>
      <c r="AN374" s="279">
        <f t="shared" si="121"/>
        <v>36343.5</v>
      </c>
      <c r="AO374" s="279">
        <f t="shared" si="121"/>
        <v>36340.879999999997</v>
      </c>
      <c r="AP374" s="279">
        <f t="shared" si="121"/>
        <v>36340.879999999997</v>
      </c>
      <c r="AQ374" s="279">
        <f t="shared" si="121"/>
        <v>36340.879999999997</v>
      </c>
      <c r="AR374" s="279">
        <f t="shared" si="109"/>
        <v>36340.879999999997</v>
      </c>
      <c r="AS374" s="279">
        <f t="shared" si="109"/>
        <v>36340.879999999997</v>
      </c>
      <c r="AT374" s="279">
        <f t="shared" si="109"/>
        <v>36340.879999999997</v>
      </c>
      <c r="AU374" s="280">
        <f t="shared" si="104"/>
        <v>435294.7</v>
      </c>
      <c r="AV374" s="280">
        <f t="shared" si="123"/>
        <v>36340.879999999997</v>
      </c>
      <c r="AW374" s="280">
        <f t="shared" si="123"/>
        <v>36340.879999999997</v>
      </c>
      <c r="AX374" s="280">
        <f t="shared" si="123"/>
        <v>36340.879999999997</v>
      </c>
      <c r="AY374" s="280">
        <f t="shared" si="123"/>
        <v>36340.879999999997</v>
      </c>
      <c r="AZ374" s="280">
        <f t="shared" si="120"/>
        <v>36340.879999999997</v>
      </c>
      <c r="BA374" s="280">
        <f t="shared" si="120"/>
        <v>36340.879999999997</v>
      </c>
      <c r="BB374" s="280">
        <f t="shared" si="120"/>
        <v>36340.879999999997</v>
      </c>
      <c r="BC374" s="280">
        <f t="shared" si="119"/>
        <v>36340.879999999997</v>
      </c>
      <c r="BD374" s="280">
        <f t="shared" si="119"/>
        <v>36340.879999999997</v>
      </c>
      <c r="BE374" s="280">
        <f t="shared" si="119"/>
        <v>36340.879999999997</v>
      </c>
      <c r="BF374" s="280">
        <f t="shared" si="119"/>
        <v>36340.879999999997</v>
      </c>
      <c r="BG374" s="280">
        <f t="shared" si="119"/>
        <v>36340.879999999997</v>
      </c>
      <c r="BH374" s="280">
        <f t="shared" si="119"/>
        <v>36340.879999999997</v>
      </c>
      <c r="BI374" s="280">
        <f t="shared" si="119"/>
        <v>36340.879999999997</v>
      </c>
      <c r="BJ374" s="280">
        <f t="shared" si="119"/>
        <v>36340.879999999997</v>
      </c>
      <c r="BK374" s="280">
        <f t="shared" si="119"/>
        <v>36340.879999999997</v>
      </c>
      <c r="BL374" s="279">
        <f t="shared" si="105"/>
        <v>436090.56</v>
      </c>
    </row>
    <row r="375" spans="1:66" x14ac:dyDescent="0.25">
      <c r="A375" s="268" t="s">
        <v>674</v>
      </c>
      <c r="B375" s="175">
        <v>1.67E-2</v>
      </c>
      <c r="C375" s="175">
        <v>1.67E-2</v>
      </c>
      <c r="D375" s="272">
        <v>0</v>
      </c>
      <c r="E375" s="272">
        <v>0</v>
      </c>
      <c r="F375" s="272">
        <v>0</v>
      </c>
      <c r="G375" s="272">
        <v>0</v>
      </c>
      <c r="H375" s="272">
        <v>0</v>
      </c>
      <c r="I375" s="272">
        <v>0</v>
      </c>
      <c r="J375" s="272">
        <v>0</v>
      </c>
      <c r="K375" s="272">
        <v>0</v>
      </c>
      <c r="L375" s="272">
        <v>0</v>
      </c>
      <c r="M375" s="272">
        <v>0</v>
      </c>
      <c r="N375" s="272">
        <v>0</v>
      </c>
      <c r="O375" s="272">
        <v>0</v>
      </c>
      <c r="P375" s="272">
        <f t="shared" si="102"/>
        <v>0</v>
      </c>
      <c r="Q375" s="272">
        <v>0</v>
      </c>
      <c r="R375" s="272">
        <v>0</v>
      </c>
      <c r="S375" s="272">
        <v>0</v>
      </c>
      <c r="T375" s="272">
        <v>0</v>
      </c>
      <c r="U375" s="272">
        <v>0</v>
      </c>
      <c r="V375" s="272">
        <v>0</v>
      </c>
      <c r="W375" s="272">
        <v>0</v>
      </c>
      <c r="X375" s="272">
        <v>0</v>
      </c>
      <c r="Y375" s="272">
        <v>0</v>
      </c>
      <c r="Z375" s="272">
        <v>0</v>
      </c>
      <c r="AA375" s="272">
        <v>0</v>
      </c>
      <c r="AB375" s="272">
        <v>0</v>
      </c>
      <c r="AC375" s="272">
        <v>0</v>
      </c>
      <c r="AD375" s="272">
        <v>0</v>
      </c>
      <c r="AE375" s="272">
        <v>0</v>
      </c>
      <c r="AF375" s="272">
        <v>0</v>
      </c>
      <c r="AG375" s="170">
        <f t="shared" si="103"/>
        <v>0</v>
      </c>
      <c r="AI375" s="279">
        <f t="shared" si="122"/>
        <v>0</v>
      </c>
      <c r="AJ375" s="279">
        <f t="shared" si="122"/>
        <v>0</v>
      </c>
      <c r="AK375" s="279">
        <f t="shared" si="122"/>
        <v>0</v>
      </c>
      <c r="AL375" s="279">
        <f t="shared" si="121"/>
        <v>0</v>
      </c>
      <c r="AM375" s="279">
        <f t="shared" si="121"/>
        <v>0</v>
      </c>
      <c r="AN375" s="279">
        <f t="shared" si="121"/>
        <v>0</v>
      </c>
      <c r="AO375" s="279">
        <f t="shared" si="121"/>
        <v>0</v>
      </c>
      <c r="AP375" s="279">
        <f t="shared" si="121"/>
        <v>0</v>
      </c>
      <c r="AQ375" s="279">
        <f t="shared" si="121"/>
        <v>0</v>
      </c>
      <c r="AR375" s="279">
        <f t="shared" si="109"/>
        <v>0</v>
      </c>
      <c r="AS375" s="279">
        <f t="shared" si="109"/>
        <v>0</v>
      </c>
      <c r="AT375" s="279">
        <f t="shared" si="109"/>
        <v>0</v>
      </c>
      <c r="AU375" s="280">
        <f t="shared" si="104"/>
        <v>0</v>
      </c>
      <c r="AV375" s="280">
        <f t="shared" si="123"/>
        <v>0</v>
      </c>
      <c r="AW375" s="280">
        <f t="shared" si="123"/>
        <v>0</v>
      </c>
      <c r="AX375" s="280">
        <f t="shared" si="123"/>
        <v>0</v>
      </c>
      <c r="AY375" s="280">
        <f t="shared" si="123"/>
        <v>0</v>
      </c>
      <c r="AZ375" s="280">
        <f t="shared" si="120"/>
        <v>0</v>
      </c>
      <c r="BA375" s="280">
        <f t="shared" si="120"/>
        <v>0</v>
      </c>
      <c r="BB375" s="280">
        <f t="shared" si="120"/>
        <v>0</v>
      </c>
      <c r="BC375" s="280">
        <f t="shared" si="119"/>
        <v>0</v>
      </c>
      <c r="BD375" s="280">
        <f t="shared" si="119"/>
        <v>0</v>
      </c>
      <c r="BE375" s="280">
        <f t="shared" si="119"/>
        <v>0</v>
      </c>
      <c r="BF375" s="280">
        <f t="shared" si="119"/>
        <v>0</v>
      </c>
      <c r="BG375" s="280">
        <f t="shared" si="119"/>
        <v>0</v>
      </c>
      <c r="BH375" s="280">
        <f t="shared" si="119"/>
        <v>0</v>
      </c>
      <c r="BI375" s="280">
        <f t="shared" si="119"/>
        <v>0</v>
      </c>
      <c r="BJ375" s="280">
        <f t="shared" si="119"/>
        <v>0</v>
      </c>
      <c r="BK375" s="280">
        <f t="shared" si="119"/>
        <v>0</v>
      </c>
      <c r="BL375" s="279">
        <f t="shared" si="105"/>
        <v>0</v>
      </c>
    </row>
    <row r="376" spans="1:66" x14ac:dyDescent="0.25">
      <c r="A376" s="268" t="s">
        <v>390</v>
      </c>
      <c r="B376" s="175">
        <v>0</v>
      </c>
      <c r="C376" s="175">
        <v>0</v>
      </c>
      <c r="D376" s="272">
        <v>2624070.4500000002</v>
      </c>
      <c r="E376" s="272">
        <v>2624070.4500000002</v>
      </c>
      <c r="F376" s="272">
        <v>2624070.4500000002</v>
      </c>
      <c r="G376" s="272">
        <v>2624070.4500000002</v>
      </c>
      <c r="H376" s="272">
        <v>2624070.4500000002</v>
      </c>
      <c r="I376" s="272">
        <v>2624070.4500000002</v>
      </c>
      <c r="J376" s="272">
        <v>2900080.585</v>
      </c>
      <c r="K376" s="272">
        <v>3167765.72</v>
      </c>
      <c r="L376" s="272">
        <v>3159440.72</v>
      </c>
      <c r="M376" s="272">
        <v>3159440.72</v>
      </c>
      <c r="N376" s="272">
        <v>3159440.72</v>
      </c>
      <c r="O376" s="272">
        <v>3159440.72</v>
      </c>
      <c r="P376" s="272">
        <f t="shared" si="102"/>
        <v>34450031.884999998</v>
      </c>
      <c r="Q376" s="272">
        <v>3159440.72</v>
      </c>
      <c r="R376" s="272">
        <v>3159440.72</v>
      </c>
      <c r="S376" s="272">
        <v>3159440.72</v>
      </c>
      <c r="T376" s="272">
        <v>3159440.72</v>
      </c>
      <c r="U376" s="272">
        <v>3159440.72</v>
      </c>
      <c r="V376" s="272">
        <v>3159440.72</v>
      </c>
      <c r="W376" s="272">
        <v>3159440.72</v>
      </c>
      <c r="X376" s="272">
        <v>3159440.72</v>
      </c>
      <c r="Y376" s="272">
        <v>3159440.72</v>
      </c>
      <c r="Z376" s="272">
        <v>3159440.72</v>
      </c>
      <c r="AA376" s="272">
        <v>3159440.72</v>
      </c>
      <c r="AB376" s="272">
        <v>3159440.72</v>
      </c>
      <c r="AC376" s="272">
        <v>3159440.72</v>
      </c>
      <c r="AD376" s="272">
        <v>3159440.72</v>
      </c>
      <c r="AE376" s="272">
        <v>3159440.72</v>
      </c>
      <c r="AF376" s="272">
        <v>3159440.72</v>
      </c>
      <c r="AG376" s="170">
        <f t="shared" si="103"/>
        <v>37913288.639999993</v>
      </c>
      <c r="AI376" s="279">
        <f t="shared" si="122"/>
        <v>0</v>
      </c>
      <c r="AJ376" s="279">
        <f t="shared" si="122"/>
        <v>0</v>
      </c>
      <c r="AK376" s="279">
        <f t="shared" si="122"/>
        <v>0</v>
      </c>
      <c r="AL376" s="279">
        <f t="shared" si="121"/>
        <v>0</v>
      </c>
      <c r="AM376" s="279">
        <f t="shared" si="121"/>
        <v>0</v>
      </c>
      <c r="AN376" s="279">
        <f t="shared" si="121"/>
        <v>0</v>
      </c>
      <c r="AO376" s="279">
        <f t="shared" si="121"/>
        <v>0</v>
      </c>
      <c r="AP376" s="279">
        <f t="shared" si="121"/>
        <v>0</v>
      </c>
      <c r="AQ376" s="279">
        <f t="shared" si="121"/>
        <v>0</v>
      </c>
      <c r="AR376" s="279">
        <f t="shared" si="109"/>
        <v>0</v>
      </c>
      <c r="AS376" s="279">
        <f t="shared" si="109"/>
        <v>0</v>
      </c>
      <c r="AT376" s="279">
        <f t="shared" si="109"/>
        <v>0</v>
      </c>
      <c r="AU376" s="280">
        <f t="shared" si="104"/>
        <v>0</v>
      </c>
      <c r="AV376" s="280">
        <f t="shared" si="123"/>
        <v>0</v>
      </c>
      <c r="AW376" s="280">
        <f t="shared" si="123"/>
        <v>0</v>
      </c>
      <c r="AX376" s="280">
        <f t="shared" si="123"/>
        <v>0</v>
      </c>
      <c r="AY376" s="280">
        <f t="shared" si="123"/>
        <v>0</v>
      </c>
      <c r="AZ376" s="280">
        <f t="shared" si="120"/>
        <v>0</v>
      </c>
      <c r="BA376" s="280">
        <f t="shared" si="120"/>
        <v>0</v>
      </c>
      <c r="BB376" s="280">
        <f t="shared" si="120"/>
        <v>0</v>
      </c>
      <c r="BC376" s="280">
        <f t="shared" si="119"/>
        <v>0</v>
      </c>
      <c r="BD376" s="280">
        <f t="shared" si="119"/>
        <v>0</v>
      </c>
      <c r="BE376" s="280">
        <f t="shared" si="119"/>
        <v>0</v>
      </c>
      <c r="BF376" s="280">
        <f t="shared" si="119"/>
        <v>0</v>
      </c>
      <c r="BG376" s="280">
        <f t="shared" si="119"/>
        <v>0</v>
      </c>
      <c r="BH376" s="280">
        <f t="shared" si="119"/>
        <v>0</v>
      </c>
      <c r="BI376" s="280">
        <f t="shared" si="119"/>
        <v>0</v>
      </c>
      <c r="BJ376" s="280">
        <f t="shared" si="119"/>
        <v>0</v>
      </c>
      <c r="BK376" s="280">
        <f t="shared" si="119"/>
        <v>0</v>
      </c>
      <c r="BL376" s="279">
        <f t="shared" si="105"/>
        <v>0</v>
      </c>
    </row>
    <row r="377" spans="1:66" x14ac:dyDescent="0.25">
      <c r="A377" s="268" t="s">
        <v>391</v>
      </c>
      <c r="B377" s="175">
        <v>1.6900000000000002E-2</v>
      </c>
      <c r="C377" s="175">
        <v>1.6900000000000002E-2</v>
      </c>
      <c r="D377" s="272">
        <v>70852012.849999994</v>
      </c>
      <c r="E377" s="272">
        <v>70852012.849999994</v>
      </c>
      <c r="F377" s="272">
        <v>70852012.849999994</v>
      </c>
      <c r="G377" s="272">
        <v>70852012.849999994</v>
      </c>
      <c r="H377" s="272">
        <v>70852012.849999994</v>
      </c>
      <c r="I377" s="272">
        <v>70852012.849999994</v>
      </c>
      <c r="J377" s="272">
        <v>70852012.849999994</v>
      </c>
      <c r="K377" s="272">
        <v>70852012.849999994</v>
      </c>
      <c r="L377" s="272">
        <v>70852012.849999994</v>
      </c>
      <c r="M377" s="272">
        <v>70852012.849999994</v>
      </c>
      <c r="N377" s="272">
        <v>70852012.849999994</v>
      </c>
      <c r="O377" s="272">
        <v>70852012.849999994</v>
      </c>
      <c r="P377" s="272">
        <f t="shared" si="102"/>
        <v>850224154.20000017</v>
      </c>
      <c r="Q377" s="272">
        <v>70852012.849999994</v>
      </c>
      <c r="R377" s="272">
        <v>70852012.849999994</v>
      </c>
      <c r="S377" s="272">
        <v>70852012.849999994</v>
      </c>
      <c r="T377" s="272">
        <v>70852012.849999994</v>
      </c>
      <c r="U377" s="272">
        <v>70852012.849999994</v>
      </c>
      <c r="V377" s="272">
        <v>70852012.849999994</v>
      </c>
      <c r="W377" s="272">
        <v>70852012.849999994</v>
      </c>
      <c r="X377" s="272">
        <v>70852012.849999994</v>
      </c>
      <c r="Y377" s="272">
        <v>70852012.849999994</v>
      </c>
      <c r="Z377" s="272">
        <v>70852012.849999994</v>
      </c>
      <c r="AA377" s="272">
        <v>70852012.849999994</v>
      </c>
      <c r="AB377" s="272">
        <v>70852012.849999994</v>
      </c>
      <c r="AC377" s="272">
        <v>70852012.849999994</v>
      </c>
      <c r="AD377" s="272">
        <v>70852012.849999994</v>
      </c>
      <c r="AE377" s="272">
        <v>70852012.849999994</v>
      </c>
      <c r="AF377" s="272">
        <v>70852012.849999994</v>
      </c>
      <c r="AG377" s="170">
        <f t="shared" si="103"/>
        <v>850224154.20000017</v>
      </c>
      <c r="AI377" s="279">
        <f t="shared" si="122"/>
        <v>99783.25</v>
      </c>
      <c r="AJ377" s="279">
        <f t="shared" si="122"/>
        <v>99783.25</v>
      </c>
      <c r="AK377" s="279">
        <f t="shared" si="122"/>
        <v>99783.25</v>
      </c>
      <c r="AL377" s="279">
        <f t="shared" si="121"/>
        <v>99783.25</v>
      </c>
      <c r="AM377" s="279">
        <f t="shared" si="121"/>
        <v>99783.25</v>
      </c>
      <c r="AN377" s="279">
        <f t="shared" si="121"/>
        <v>99783.25</v>
      </c>
      <c r="AO377" s="279">
        <f t="shared" si="121"/>
        <v>99783.25</v>
      </c>
      <c r="AP377" s="279">
        <f t="shared" si="121"/>
        <v>99783.25</v>
      </c>
      <c r="AQ377" s="279">
        <f t="shared" si="121"/>
        <v>99783.25</v>
      </c>
      <c r="AR377" s="279">
        <f t="shared" si="109"/>
        <v>99783.25</v>
      </c>
      <c r="AS377" s="279">
        <f t="shared" si="109"/>
        <v>99783.25</v>
      </c>
      <c r="AT377" s="279">
        <f t="shared" si="109"/>
        <v>99783.25</v>
      </c>
      <c r="AU377" s="280">
        <f t="shared" si="104"/>
        <v>1197399</v>
      </c>
      <c r="AV377" s="280">
        <f t="shared" si="123"/>
        <v>99783.25</v>
      </c>
      <c r="AW377" s="280">
        <f t="shared" si="123"/>
        <v>99783.25</v>
      </c>
      <c r="AX377" s="280">
        <f t="shared" si="123"/>
        <v>99783.25</v>
      </c>
      <c r="AY377" s="280">
        <f t="shared" si="123"/>
        <v>99783.25</v>
      </c>
      <c r="AZ377" s="280">
        <f t="shared" si="120"/>
        <v>99783.25</v>
      </c>
      <c r="BA377" s="280">
        <f t="shared" si="120"/>
        <v>99783.25</v>
      </c>
      <c r="BB377" s="280">
        <f t="shared" si="120"/>
        <v>99783.25</v>
      </c>
      <c r="BC377" s="280">
        <f t="shared" si="119"/>
        <v>99783.25</v>
      </c>
      <c r="BD377" s="280">
        <f t="shared" si="119"/>
        <v>99783.25</v>
      </c>
      <c r="BE377" s="280">
        <f t="shared" si="119"/>
        <v>99783.25</v>
      </c>
      <c r="BF377" s="280">
        <f t="shared" si="119"/>
        <v>99783.25</v>
      </c>
      <c r="BG377" s="280">
        <f t="shared" si="119"/>
        <v>99783.25</v>
      </c>
      <c r="BH377" s="280">
        <f t="shared" si="119"/>
        <v>99783.25</v>
      </c>
      <c r="BI377" s="280">
        <f t="shared" si="119"/>
        <v>99783.25</v>
      </c>
      <c r="BJ377" s="280">
        <f t="shared" si="119"/>
        <v>99783.25</v>
      </c>
      <c r="BK377" s="280">
        <f t="shared" si="119"/>
        <v>99783.25</v>
      </c>
      <c r="BL377" s="279">
        <f t="shared" si="105"/>
        <v>1197399</v>
      </c>
    </row>
    <row r="378" spans="1:66" x14ac:dyDescent="0.25">
      <c r="A378" s="268" t="s">
        <v>675</v>
      </c>
      <c r="B378" s="175">
        <v>1.6900000000000002E-2</v>
      </c>
      <c r="C378" s="175">
        <v>1.6900000000000002E-2</v>
      </c>
      <c r="D378" s="272">
        <v>0</v>
      </c>
      <c r="E378" s="272">
        <v>0</v>
      </c>
      <c r="F378" s="272">
        <v>0</v>
      </c>
      <c r="G378" s="272">
        <v>0</v>
      </c>
      <c r="H378" s="272">
        <v>0</v>
      </c>
      <c r="I378" s="272">
        <v>0</v>
      </c>
      <c r="J378" s="272">
        <v>0</v>
      </c>
      <c r="K378" s="272">
        <v>0</v>
      </c>
      <c r="L378" s="272">
        <v>0</v>
      </c>
      <c r="M378" s="272">
        <v>0</v>
      </c>
      <c r="N378" s="272">
        <v>0</v>
      </c>
      <c r="O378" s="272">
        <v>0</v>
      </c>
      <c r="P378" s="272">
        <f t="shared" si="102"/>
        <v>0</v>
      </c>
      <c r="Q378" s="272">
        <v>0</v>
      </c>
      <c r="R378" s="272">
        <v>0</v>
      </c>
      <c r="S378" s="272">
        <v>0</v>
      </c>
      <c r="T378" s="272">
        <v>0</v>
      </c>
      <c r="U378" s="272">
        <v>0</v>
      </c>
      <c r="V378" s="272">
        <v>0</v>
      </c>
      <c r="W378" s="272">
        <v>0</v>
      </c>
      <c r="X378" s="272">
        <v>0</v>
      </c>
      <c r="Y378" s="272">
        <v>0</v>
      </c>
      <c r="Z378" s="272">
        <v>0</v>
      </c>
      <c r="AA378" s="272">
        <v>0</v>
      </c>
      <c r="AB378" s="272">
        <v>0</v>
      </c>
      <c r="AC378" s="272">
        <v>0</v>
      </c>
      <c r="AD378" s="272">
        <v>0</v>
      </c>
      <c r="AE378" s="272">
        <v>0</v>
      </c>
      <c r="AF378" s="272">
        <v>0</v>
      </c>
      <c r="AG378" s="170">
        <f t="shared" si="103"/>
        <v>0</v>
      </c>
      <c r="AI378" s="279">
        <f t="shared" si="122"/>
        <v>0</v>
      </c>
      <c r="AJ378" s="279">
        <f t="shared" si="122"/>
        <v>0</v>
      </c>
      <c r="AK378" s="279">
        <f t="shared" si="122"/>
        <v>0</v>
      </c>
      <c r="AL378" s="279">
        <f t="shared" si="121"/>
        <v>0</v>
      </c>
      <c r="AM378" s="279">
        <f t="shared" si="121"/>
        <v>0</v>
      </c>
      <c r="AN378" s="279">
        <f t="shared" si="121"/>
        <v>0</v>
      </c>
      <c r="AO378" s="279">
        <f t="shared" si="121"/>
        <v>0</v>
      </c>
      <c r="AP378" s="279">
        <f t="shared" si="121"/>
        <v>0</v>
      </c>
      <c r="AQ378" s="279">
        <f t="shared" si="121"/>
        <v>0</v>
      </c>
      <c r="AR378" s="279">
        <f t="shared" si="109"/>
        <v>0</v>
      </c>
      <c r="AS378" s="279">
        <f t="shared" si="109"/>
        <v>0</v>
      </c>
      <c r="AT378" s="279">
        <f t="shared" si="109"/>
        <v>0</v>
      </c>
      <c r="AU378" s="280">
        <f t="shared" si="104"/>
        <v>0</v>
      </c>
      <c r="AV378" s="280">
        <f t="shared" si="123"/>
        <v>0</v>
      </c>
      <c r="AW378" s="280">
        <f t="shared" si="123"/>
        <v>0</v>
      </c>
      <c r="AX378" s="280">
        <f t="shared" si="123"/>
        <v>0</v>
      </c>
      <c r="AY378" s="280">
        <f t="shared" si="123"/>
        <v>0</v>
      </c>
      <c r="AZ378" s="280">
        <f t="shared" si="120"/>
        <v>0</v>
      </c>
      <c r="BA378" s="280">
        <f t="shared" si="120"/>
        <v>0</v>
      </c>
      <c r="BB378" s="280">
        <f t="shared" si="120"/>
        <v>0</v>
      </c>
      <c r="BC378" s="280">
        <f t="shared" si="119"/>
        <v>0</v>
      </c>
      <c r="BD378" s="280">
        <f t="shared" si="119"/>
        <v>0</v>
      </c>
      <c r="BE378" s="280">
        <f t="shared" si="119"/>
        <v>0</v>
      </c>
      <c r="BF378" s="280">
        <f t="shared" si="119"/>
        <v>0</v>
      </c>
      <c r="BG378" s="280">
        <f t="shared" si="119"/>
        <v>0</v>
      </c>
      <c r="BH378" s="280">
        <f t="shared" si="119"/>
        <v>0</v>
      </c>
      <c r="BI378" s="280">
        <f t="shared" si="119"/>
        <v>0</v>
      </c>
      <c r="BJ378" s="280">
        <f t="shared" si="119"/>
        <v>0</v>
      </c>
      <c r="BK378" s="280">
        <f t="shared" si="119"/>
        <v>0</v>
      </c>
      <c r="BL378" s="279">
        <f t="shared" si="105"/>
        <v>0</v>
      </c>
      <c r="BN378" s="279">
        <f>BL378</f>
        <v>0</v>
      </c>
    </row>
    <row r="379" spans="1:66" x14ac:dyDescent="0.25">
      <c r="A379" s="268" t="s">
        <v>392</v>
      </c>
      <c r="B379" s="175">
        <v>1.6900000000000002E-2</v>
      </c>
      <c r="C379" s="175">
        <v>1.6900000000000002E-2</v>
      </c>
      <c r="D379" s="272">
        <v>7181081.2999999998</v>
      </c>
      <c r="E379" s="272">
        <v>7181081.2999999998</v>
      </c>
      <c r="F379" s="272">
        <v>7181081.2999999998</v>
      </c>
      <c r="G379" s="272">
        <v>7181081.2999999998</v>
      </c>
      <c r="H379" s="272">
        <v>7181081.2999999998</v>
      </c>
      <c r="I379" s="272">
        <v>7181081.2999999998</v>
      </c>
      <c r="J379" s="272">
        <v>7181081.2999999998</v>
      </c>
      <c r="K379" s="272">
        <v>7181081.2999999998</v>
      </c>
      <c r="L379" s="272">
        <v>7181081.2999999998</v>
      </c>
      <c r="M379" s="272">
        <v>7181081.2999999998</v>
      </c>
      <c r="N379" s="272">
        <v>7181081.2999999998</v>
      </c>
      <c r="O379" s="272">
        <v>7181081.2999999998</v>
      </c>
      <c r="P379" s="272">
        <f t="shared" si="102"/>
        <v>86172975.599999979</v>
      </c>
      <c r="Q379" s="272">
        <v>7181081.2999999998</v>
      </c>
      <c r="R379" s="272">
        <v>7181081.2999999998</v>
      </c>
      <c r="S379" s="272">
        <v>7181081.2999999998</v>
      </c>
      <c r="T379" s="272">
        <v>7181081.2999999998</v>
      </c>
      <c r="U379" s="272">
        <v>7181081.2999999998</v>
      </c>
      <c r="V379" s="272">
        <v>7181081.2999999998</v>
      </c>
      <c r="W379" s="272">
        <v>7181081.2999999998</v>
      </c>
      <c r="X379" s="272">
        <v>7181081.2999999998</v>
      </c>
      <c r="Y379" s="272">
        <v>7181081.2999999998</v>
      </c>
      <c r="Z379" s="272">
        <v>7181081.2999999998</v>
      </c>
      <c r="AA379" s="272">
        <v>7181081.2999999998</v>
      </c>
      <c r="AB379" s="272">
        <v>7181081.2999999998</v>
      </c>
      <c r="AC379" s="272">
        <v>7181081.2999999998</v>
      </c>
      <c r="AD379" s="272">
        <v>7181081.2999999998</v>
      </c>
      <c r="AE379" s="272">
        <v>7181081.2999999998</v>
      </c>
      <c r="AF379" s="272">
        <v>7181081.2999999998</v>
      </c>
      <c r="AG379" s="170">
        <f t="shared" si="103"/>
        <v>86172975.599999979</v>
      </c>
      <c r="AI379" s="279">
        <f t="shared" si="122"/>
        <v>10113.36</v>
      </c>
      <c r="AJ379" s="279">
        <f t="shared" si="122"/>
        <v>10113.36</v>
      </c>
      <c r="AK379" s="279">
        <f t="shared" si="122"/>
        <v>10113.36</v>
      </c>
      <c r="AL379" s="279">
        <f t="shared" si="121"/>
        <v>10113.36</v>
      </c>
      <c r="AM379" s="279">
        <f t="shared" si="121"/>
        <v>10113.36</v>
      </c>
      <c r="AN379" s="279">
        <f t="shared" si="121"/>
        <v>10113.36</v>
      </c>
      <c r="AO379" s="279">
        <f t="shared" si="121"/>
        <v>10113.36</v>
      </c>
      <c r="AP379" s="279">
        <f t="shared" si="121"/>
        <v>10113.36</v>
      </c>
      <c r="AQ379" s="279">
        <f t="shared" si="121"/>
        <v>10113.36</v>
      </c>
      <c r="AR379" s="279">
        <f t="shared" si="109"/>
        <v>10113.36</v>
      </c>
      <c r="AS379" s="279">
        <f t="shared" si="109"/>
        <v>10113.36</v>
      </c>
      <c r="AT379" s="279">
        <f t="shared" si="109"/>
        <v>10113.36</v>
      </c>
      <c r="AU379" s="280">
        <f t="shared" si="104"/>
        <v>121360.32000000001</v>
      </c>
      <c r="AV379" s="280">
        <f t="shared" si="123"/>
        <v>10113.36</v>
      </c>
      <c r="AW379" s="280">
        <f t="shared" si="123"/>
        <v>10113.36</v>
      </c>
      <c r="AX379" s="280">
        <f t="shared" si="123"/>
        <v>10113.36</v>
      </c>
      <c r="AY379" s="280">
        <f t="shared" si="123"/>
        <v>10113.36</v>
      </c>
      <c r="AZ379" s="280">
        <f t="shared" si="120"/>
        <v>10113.36</v>
      </c>
      <c r="BA379" s="280">
        <f t="shared" si="120"/>
        <v>10113.36</v>
      </c>
      <c r="BB379" s="280">
        <f t="shared" si="120"/>
        <v>10113.36</v>
      </c>
      <c r="BC379" s="280">
        <f t="shared" si="119"/>
        <v>10113.36</v>
      </c>
      <c r="BD379" s="280">
        <f t="shared" si="119"/>
        <v>10113.36</v>
      </c>
      <c r="BE379" s="280">
        <f t="shared" si="119"/>
        <v>10113.36</v>
      </c>
      <c r="BF379" s="280">
        <f t="shared" si="119"/>
        <v>10113.36</v>
      </c>
      <c r="BG379" s="280">
        <f t="shared" si="119"/>
        <v>10113.36</v>
      </c>
      <c r="BH379" s="280">
        <f t="shared" si="119"/>
        <v>10113.36</v>
      </c>
      <c r="BI379" s="280">
        <f t="shared" si="119"/>
        <v>10113.36</v>
      </c>
      <c r="BJ379" s="280">
        <f t="shared" si="119"/>
        <v>10113.36</v>
      </c>
      <c r="BK379" s="280">
        <f t="shared" si="119"/>
        <v>10113.36</v>
      </c>
      <c r="BL379" s="279">
        <f t="shared" si="105"/>
        <v>121360.32000000001</v>
      </c>
    </row>
    <row r="380" spans="1:66" x14ac:dyDescent="0.25">
      <c r="A380" s="268" t="s">
        <v>676</v>
      </c>
      <c r="B380" s="175">
        <v>2.93E-2</v>
      </c>
      <c r="C380" s="175">
        <v>2.93E-2</v>
      </c>
      <c r="D380" s="272">
        <v>0</v>
      </c>
      <c r="E380" s="272">
        <v>0</v>
      </c>
      <c r="F380" s="272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272">
        <v>0</v>
      </c>
      <c r="N380" s="272">
        <v>0</v>
      </c>
      <c r="O380" s="272">
        <v>0</v>
      </c>
      <c r="P380" s="272">
        <f t="shared" si="102"/>
        <v>0</v>
      </c>
      <c r="Q380" s="272">
        <v>0</v>
      </c>
      <c r="R380" s="272">
        <v>0</v>
      </c>
      <c r="S380" s="272">
        <v>0</v>
      </c>
      <c r="T380" s="272">
        <v>0</v>
      </c>
      <c r="U380" s="272">
        <v>0</v>
      </c>
      <c r="V380" s="272">
        <v>0</v>
      </c>
      <c r="W380" s="272">
        <v>0</v>
      </c>
      <c r="X380" s="272">
        <v>0</v>
      </c>
      <c r="Y380" s="272">
        <v>0</v>
      </c>
      <c r="Z380" s="272">
        <v>0</v>
      </c>
      <c r="AA380" s="272">
        <v>0</v>
      </c>
      <c r="AB380" s="272">
        <v>0</v>
      </c>
      <c r="AC380" s="272">
        <v>0</v>
      </c>
      <c r="AD380" s="272">
        <v>0</v>
      </c>
      <c r="AE380" s="272">
        <v>0</v>
      </c>
      <c r="AF380" s="272">
        <v>0</v>
      </c>
      <c r="AG380" s="170">
        <f t="shared" si="103"/>
        <v>0</v>
      </c>
      <c r="AI380" s="279">
        <f t="shared" si="122"/>
        <v>0</v>
      </c>
      <c r="AJ380" s="279">
        <f t="shared" si="122"/>
        <v>0</v>
      </c>
      <c r="AK380" s="279">
        <f t="shared" si="122"/>
        <v>0</v>
      </c>
      <c r="AL380" s="279">
        <f t="shared" si="121"/>
        <v>0</v>
      </c>
      <c r="AM380" s="279">
        <f t="shared" si="121"/>
        <v>0</v>
      </c>
      <c r="AN380" s="279">
        <f t="shared" si="121"/>
        <v>0</v>
      </c>
      <c r="AO380" s="279">
        <f t="shared" si="121"/>
        <v>0</v>
      </c>
      <c r="AP380" s="279">
        <f t="shared" si="121"/>
        <v>0</v>
      </c>
      <c r="AQ380" s="279">
        <f t="shared" si="121"/>
        <v>0</v>
      </c>
      <c r="AR380" s="279">
        <f t="shared" si="109"/>
        <v>0</v>
      </c>
      <c r="AS380" s="279">
        <f t="shared" si="109"/>
        <v>0</v>
      </c>
      <c r="AT380" s="279">
        <f t="shared" si="109"/>
        <v>0</v>
      </c>
      <c r="AU380" s="280">
        <f t="shared" si="104"/>
        <v>0</v>
      </c>
      <c r="AV380" s="280">
        <f t="shared" si="123"/>
        <v>0</v>
      </c>
      <c r="AW380" s="280">
        <f t="shared" si="123"/>
        <v>0</v>
      </c>
      <c r="AX380" s="280">
        <f t="shared" si="123"/>
        <v>0</v>
      </c>
      <c r="AY380" s="280">
        <f t="shared" si="123"/>
        <v>0</v>
      </c>
      <c r="AZ380" s="280">
        <f t="shared" si="120"/>
        <v>0</v>
      </c>
      <c r="BA380" s="280">
        <f t="shared" si="120"/>
        <v>0</v>
      </c>
      <c r="BB380" s="280">
        <f t="shared" si="120"/>
        <v>0</v>
      </c>
      <c r="BC380" s="280">
        <f t="shared" si="119"/>
        <v>0</v>
      </c>
      <c r="BD380" s="280">
        <f t="shared" si="119"/>
        <v>0</v>
      </c>
      <c r="BE380" s="280">
        <f t="shared" si="119"/>
        <v>0</v>
      </c>
      <c r="BF380" s="280">
        <f t="shared" si="119"/>
        <v>0</v>
      </c>
      <c r="BG380" s="280">
        <f t="shared" si="119"/>
        <v>0</v>
      </c>
      <c r="BH380" s="280">
        <f t="shared" si="119"/>
        <v>0</v>
      </c>
      <c r="BI380" s="280">
        <f t="shared" si="119"/>
        <v>0</v>
      </c>
      <c r="BJ380" s="280">
        <f t="shared" si="119"/>
        <v>0</v>
      </c>
      <c r="BK380" s="280">
        <f t="shared" si="119"/>
        <v>0</v>
      </c>
      <c r="BL380" s="279">
        <f t="shared" si="105"/>
        <v>0</v>
      </c>
    </row>
    <row r="381" spans="1:66" x14ac:dyDescent="0.25">
      <c r="A381" s="268" t="s">
        <v>393</v>
      </c>
      <c r="B381" s="175">
        <v>2.93E-2</v>
      </c>
      <c r="C381" s="175">
        <v>2.93E-2</v>
      </c>
      <c r="D381" s="272">
        <v>293919867.23000002</v>
      </c>
      <c r="E381" s="272">
        <v>294808447.60000002</v>
      </c>
      <c r="F381" s="272">
        <v>297364203.95999998</v>
      </c>
      <c r="G381" s="272">
        <v>300085301.01999998</v>
      </c>
      <c r="H381" s="272">
        <v>302738034.19</v>
      </c>
      <c r="I381" s="272">
        <v>306826588.69</v>
      </c>
      <c r="J381" s="272">
        <v>320110157.48000002</v>
      </c>
      <c r="K381" s="272">
        <v>336235950.59500003</v>
      </c>
      <c r="L381" s="272">
        <v>346884668.39000005</v>
      </c>
      <c r="M381" s="272">
        <v>354342045.85500002</v>
      </c>
      <c r="N381" s="272">
        <v>358526414.91000003</v>
      </c>
      <c r="O381" s="272">
        <v>370475090.565</v>
      </c>
      <c r="P381" s="272">
        <f t="shared" si="102"/>
        <v>3882316770.4850001</v>
      </c>
      <c r="Q381" s="272">
        <v>380136200.72000003</v>
      </c>
      <c r="R381" s="272">
        <v>380365412.02500004</v>
      </c>
      <c r="S381" s="272">
        <v>383257143.97500002</v>
      </c>
      <c r="T381" s="272">
        <v>388459717.37000006</v>
      </c>
      <c r="U381" s="272">
        <v>394007773.53000003</v>
      </c>
      <c r="V381" s="272">
        <v>398739629.84000003</v>
      </c>
      <c r="W381" s="272">
        <v>402402410.59499997</v>
      </c>
      <c r="X381" s="272">
        <v>406063836.20499998</v>
      </c>
      <c r="Y381" s="272">
        <v>409074867.09500003</v>
      </c>
      <c r="Z381" s="272">
        <v>412307904.48999995</v>
      </c>
      <c r="AA381" s="272">
        <v>415399751.33499992</v>
      </c>
      <c r="AB381" s="272">
        <v>429368047.59499997</v>
      </c>
      <c r="AC381" s="272">
        <v>442052722.16499996</v>
      </c>
      <c r="AD381" s="272">
        <v>444340625.85000002</v>
      </c>
      <c r="AE381" s="272">
        <v>446900511.55499995</v>
      </c>
      <c r="AF381" s="272">
        <v>449501560.56</v>
      </c>
      <c r="AG381" s="170">
        <f t="shared" si="103"/>
        <v>5050159640.8150005</v>
      </c>
      <c r="AI381" s="279">
        <f t="shared" si="122"/>
        <v>717654.34</v>
      </c>
      <c r="AJ381" s="279">
        <f t="shared" si="122"/>
        <v>719823.96</v>
      </c>
      <c r="AK381" s="279">
        <f t="shared" si="122"/>
        <v>726064.26</v>
      </c>
      <c r="AL381" s="279">
        <f t="shared" si="121"/>
        <v>732708.28</v>
      </c>
      <c r="AM381" s="279">
        <f t="shared" si="121"/>
        <v>739185.37</v>
      </c>
      <c r="AN381" s="279">
        <f t="shared" si="121"/>
        <v>749168.25</v>
      </c>
      <c r="AO381" s="279">
        <f t="shared" si="121"/>
        <v>781602.3</v>
      </c>
      <c r="AP381" s="279">
        <f t="shared" si="121"/>
        <v>820976.11</v>
      </c>
      <c r="AQ381" s="279">
        <f t="shared" si="121"/>
        <v>846976.73</v>
      </c>
      <c r="AR381" s="279">
        <f t="shared" si="109"/>
        <v>865185.16</v>
      </c>
      <c r="AS381" s="279">
        <f t="shared" si="109"/>
        <v>875402</v>
      </c>
      <c r="AT381" s="279">
        <f t="shared" si="109"/>
        <v>904576.68</v>
      </c>
      <c r="AU381" s="280">
        <f t="shared" si="104"/>
        <v>9479323.4399999995</v>
      </c>
      <c r="AV381" s="280">
        <f t="shared" si="123"/>
        <v>928165.89</v>
      </c>
      <c r="AW381" s="280">
        <f t="shared" si="123"/>
        <v>928725.55</v>
      </c>
      <c r="AX381" s="280">
        <f t="shared" si="123"/>
        <v>935786.19</v>
      </c>
      <c r="AY381" s="280">
        <f t="shared" si="123"/>
        <v>948489.14</v>
      </c>
      <c r="AZ381" s="280">
        <f t="shared" si="120"/>
        <v>962035.65</v>
      </c>
      <c r="BA381" s="280">
        <f t="shared" si="120"/>
        <v>973589.26</v>
      </c>
      <c r="BB381" s="280">
        <f t="shared" si="120"/>
        <v>982532.55</v>
      </c>
      <c r="BC381" s="280">
        <f t="shared" si="119"/>
        <v>991472.53</v>
      </c>
      <c r="BD381" s="280">
        <f t="shared" si="119"/>
        <v>998824.47</v>
      </c>
      <c r="BE381" s="280">
        <f t="shared" si="119"/>
        <v>1006718.47</v>
      </c>
      <c r="BF381" s="280">
        <f t="shared" si="119"/>
        <v>1014267.73</v>
      </c>
      <c r="BG381" s="280">
        <f t="shared" si="119"/>
        <v>1048373.65</v>
      </c>
      <c r="BH381" s="280">
        <f t="shared" si="119"/>
        <v>1079345.3999999999</v>
      </c>
      <c r="BI381" s="280">
        <f t="shared" si="119"/>
        <v>1084931.69</v>
      </c>
      <c r="BJ381" s="280">
        <f t="shared" si="119"/>
        <v>1091182.0800000001</v>
      </c>
      <c r="BK381" s="280">
        <f t="shared" si="119"/>
        <v>1097532.98</v>
      </c>
      <c r="BL381" s="279">
        <f t="shared" si="105"/>
        <v>12330806.460000001</v>
      </c>
    </row>
    <row r="382" spans="1:66" x14ac:dyDescent="0.25">
      <c r="A382" s="268" t="s">
        <v>677</v>
      </c>
      <c r="B382" s="175">
        <v>2.93E-2</v>
      </c>
      <c r="C382" s="175">
        <v>2.93E-2</v>
      </c>
      <c r="D382" s="272">
        <v>0</v>
      </c>
      <c r="E382" s="272">
        <v>0</v>
      </c>
      <c r="F382" s="272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272">
        <v>0</v>
      </c>
      <c r="P382" s="272">
        <f t="shared" si="102"/>
        <v>0</v>
      </c>
      <c r="Q382" s="272">
        <v>0</v>
      </c>
      <c r="R382" s="272">
        <v>0</v>
      </c>
      <c r="S382" s="272">
        <v>0</v>
      </c>
      <c r="T382" s="272">
        <v>0</v>
      </c>
      <c r="U382" s="272">
        <v>0</v>
      </c>
      <c r="V382" s="272">
        <v>0</v>
      </c>
      <c r="W382" s="272">
        <v>0</v>
      </c>
      <c r="X382" s="272">
        <v>0</v>
      </c>
      <c r="Y382" s="272">
        <v>0</v>
      </c>
      <c r="Z382" s="272">
        <v>0</v>
      </c>
      <c r="AA382" s="272">
        <v>0</v>
      </c>
      <c r="AB382" s="272">
        <v>0</v>
      </c>
      <c r="AC382" s="272">
        <v>0</v>
      </c>
      <c r="AD382" s="272">
        <v>0</v>
      </c>
      <c r="AE382" s="272">
        <v>0</v>
      </c>
      <c r="AF382" s="272">
        <v>0</v>
      </c>
      <c r="AG382" s="170">
        <f t="shared" si="103"/>
        <v>0</v>
      </c>
      <c r="AI382" s="279">
        <f t="shared" si="122"/>
        <v>0</v>
      </c>
      <c r="AJ382" s="279">
        <f t="shared" si="122"/>
        <v>0</v>
      </c>
      <c r="AK382" s="279">
        <f t="shared" si="122"/>
        <v>0</v>
      </c>
      <c r="AL382" s="279">
        <f t="shared" si="121"/>
        <v>0</v>
      </c>
      <c r="AM382" s="279">
        <f t="shared" si="121"/>
        <v>0</v>
      </c>
      <c r="AN382" s="279">
        <f t="shared" si="121"/>
        <v>0</v>
      </c>
      <c r="AO382" s="279">
        <f t="shared" si="121"/>
        <v>0</v>
      </c>
      <c r="AP382" s="279">
        <f t="shared" si="121"/>
        <v>0</v>
      </c>
      <c r="AQ382" s="279">
        <f t="shared" si="121"/>
        <v>0</v>
      </c>
      <c r="AR382" s="279">
        <f t="shared" si="109"/>
        <v>0</v>
      </c>
      <c r="AS382" s="279">
        <f t="shared" si="109"/>
        <v>0</v>
      </c>
      <c r="AT382" s="279">
        <f t="shared" si="109"/>
        <v>0</v>
      </c>
      <c r="AU382" s="280">
        <f t="shared" si="104"/>
        <v>0</v>
      </c>
      <c r="AV382" s="280">
        <f t="shared" si="123"/>
        <v>0</v>
      </c>
      <c r="AW382" s="280">
        <f t="shared" si="123"/>
        <v>0</v>
      </c>
      <c r="AX382" s="280">
        <f t="shared" si="123"/>
        <v>0</v>
      </c>
      <c r="AY382" s="280">
        <f t="shared" si="123"/>
        <v>0</v>
      </c>
      <c r="AZ382" s="280">
        <f t="shared" si="120"/>
        <v>0</v>
      </c>
      <c r="BA382" s="280">
        <f t="shared" si="120"/>
        <v>0</v>
      </c>
      <c r="BB382" s="280">
        <f t="shared" si="120"/>
        <v>0</v>
      </c>
      <c r="BC382" s="280">
        <f t="shared" si="119"/>
        <v>0</v>
      </c>
      <c r="BD382" s="280">
        <f t="shared" si="119"/>
        <v>0</v>
      </c>
      <c r="BE382" s="280">
        <f t="shared" si="119"/>
        <v>0</v>
      </c>
      <c r="BF382" s="280">
        <f t="shared" si="119"/>
        <v>0</v>
      </c>
      <c r="BG382" s="280">
        <f t="shared" si="119"/>
        <v>0</v>
      </c>
      <c r="BH382" s="280">
        <f t="shared" si="119"/>
        <v>0</v>
      </c>
      <c r="BI382" s="280">
        <f t="shared" si="119"/>
        <v>0</v>
      </c>
      <c r="BJ382" s="280">
        <f t="shared" si="119"/>
        <v>0</v>
      </c>
      <c r="BK382" s="280">
        <f t="shared" si="119"/>
        <v>0</v>
      </c>
      <c r="BL382" s="279">
        <f t="shared" si="105"/>
        <v>0</v>
      </c>
      <c r="BN382" s="279">
        <f>BL382</f>
        <v>0</v>
      </c>
    </row>
    <row r="383" spans="1:66" x14ac:dyDescent="0.25">
      <c r="A383" s="268" t="s">
        <v>394</v>
      </c>
      <c r="B383" s="175">
        <v>2.93E-2</v>
      </c>
      <c r="C383" s="175">
        <v>2.93E-2</v>
      </c>
      <c r="D383" s="272">
        <v>125979</v>
      </c>
      <c r="E383" s="272">
        <v>125979</v>
      </c>
      <c r="F383" s="272">
        <v>127365.27</v>
      </c>
      <c r="G383" s="272">
        <v>128751.53</v>
      </c>
      <c r="H383" s="272">
        <v>128751.53</v>
      </c>
      <c r="I383" s="272">
        <v>128751.53</v>
      </c>
      <c r="J383" s="272">
        <v>128751.53</v>
      </c>
      <c r="K383" s="272">
        <v>128751.53</v>
      </c>
      <c r="L383" s="272">
        <v>128751.53</v>
      </c>
      <c r="M383" s="272">
        <v>128751.53</v>
      </c>
      <c r="N383" s="272">
        <v>128751.53</v>
      </c>
      <c r="O383" s="272">
        <v>128751.53</v>
      </c>
      <c r="P383" s="272">
        <f t="shared" si="102"/>
        <v>1538087.0400000003</v>
      </c>
      <c r="Q383" s="272">
        <v>128751.53</v>
      </c>
      <c r="R383" s="272">
        <v>128751.53</v>
      </c>
      <c r="S383" s="272">
        <v>128751.53</v>
      </c>
      <c r="T383" s="272">
        <v>128751.53</v>
      </c>
      <c r="U383" s="272">
        <v>128751.53</v>
      </c>
      <c r="V383" s="272">
        <v>128751.53</v>
      </c>
      <c r="W383" s="272">
        <v>128751.53</v>
      </c>
      <c r="X383" s="272">
        <v>128751.53</v>
      </c>
      <c r="Y383" s="272">
        <v>128751.53</v>
      </c>
      <c r="Z383" s="272">
        <v>128751.53</v>
      </c>
      <c r="AA383" s="272">
        <v>128751.53</v>
      </c>
      <c r="AB383" s="272">
        <v>128751.53</v>
      </c>
      <c r="AC383" s="272">
        <v>128751.53</v>
      </c>
      <c r="AD383" s="272">
        <v>128751.53</v>
      </c>
      <c r="AE383" s="272">
        <v>128751.53</v>
      </c>
      <c r="AF383" s="272">
        <v>128751.53</v>
      </c>
      <c r="AG383" s="170">
        <f t="shared" si="103"/>
        <v>1545018.36</v>
      </c>
      <c r="AI383" s="279">
        <f t="shared" si="122"/>
        <v>307.60000000000002</v>
      </c>
      <c r="AJ383" s="279">
        <f t="shared" si="122"/>
        <v>307.60000000000002</v>
      </c>
      <c r="AK383" s="279">
        <f t="shared" si="122"/>
        <v>310.98</v>
      </c>
      <c r="AL383" s="279">
        <f t="shared" si="121"/>
        <v>314.37</v>
      </c>
      <c r="AM383" s="279">
        <f t="shared" si="121"/>
        <v>314.37</v>
      </c>
      <c r="AN383" s="279">
        <f t="shared" si="121"/>
        <v>314.37</v>
      </c>
      <c r="AO383" s="279">
        <f t="shared" si="121"/>
        <v>314.37</v>
      </c>
      <c r="AP383" s="279">
        <f t="shared" si="121"/>
        <v>314.37</v>
      </c>
      <c r="AQ383" s="279">
        <f t="shared" si="121"/>
        <v>314.37</v>
      </c>
      <c r="AR383" s="279">
        <f t="shared" si="109"/>
        <v>314.37</v>
      </c>
      <c r="AS383" s="279">
        <f t="shared" si="109"/>
        <v>314.37</v>
      </c>
      <c r="AT383" s="279">
        <f t="shared" si="109"/>
        <v>314.37</v>
      </c>
      <c r="AU383" s="280">
        <f t="shared" si="104"/>
        <v>3755.5099999999993</v>
      </c>
      <c r="AV383" s="280">
        <f t="shared" si="123"/>
        <v>314.37</v>
      </c>
      <c r="AW383" s="280">
        <f t="shared" si="123"/>
        <v>314.37</v>
      </c>
      <c r="AX383" s="280">
        <f t="shared" si="123"/>
        <v>314.37</v>
      </c>
      <c r="AY383" s="280">
        <f t="shared" si="123"/>
        <v>314.37</v>
      </c>
      <c r="AZ383" s="280">
        <f t="shared" si="120"/>
        <v>314.37</v>
      </c>
      <c r="BA383" s="280">
        <f t="shared" si="120"/>
        <v>314.37</v>
      </c>
      <c r="BB383" s="280">
        <f t="shared" si="120"/>
        <v>314.37</v>
      </c>
      <c r="BC383" s="280">
        <f t="shared" si="119"/>
        <v>314.37</v>
      </c>
      <c r="BD383" s="280">
        <f t="shared" si="119"/>
        <v>314.37</v>
      </c>
      <c r="BE383" s="280">
        <f t="shared" si="119"/>
        <v>314.37</v>
      </c>
      <c r="BF383" s="280">
        <f t="shared" si="119"/>
        <v>314.37</v>
      </c>
      <c r="BG383" s="280">
        <f t="shared" si="119"/>
        <v>314.37</v>
      </c>
      <c r="BH383" s="280">
        <f t="shared" si="119"/>
        <v>314.37</v>
      </c>
      <c r="BI383" s="280">
        <f t="shared" si="119"/>
        <v>314.37</v>
      </c>
      <c r="BJ383" s="280">
        <f t="shared" si="119"/>
        <v>314.37</v>
      </c>
      <c r="BK383" s="280">
        <f t="shared" si="119"/>
        <v>314.37</v>
      </c>
      <c r="BL383" s="279">
        <f t="shared" si="105"/>
        <v>3772.4399999999991</v>
      </c>
    </row>
    <row r="384" spans="1:66" x14ac:dyDescent="0.25">
      <c r="A384" s="268" t="s">
        <v>395</v>
      </c>
      <c r="B384" s="175">
        <v>2.93E-2</v>
      </c>
      <c r="C384" s="175">
        <v>2.93E-2</v>
      </c>
      <c r="D384" s="272">
        <v>12895667.49</v>
      </c>
      <c r="E384" s="272">
        <v>12573588.41</v>
      </c>
      <c r="F384" s="272">
        <v>12718756.109999999</v>
      </c>
      <c r="G384" s="272">
        <v>12746172.24</v>
      </c>
      <c r="H384" s="272">
        <v>12751131.310000001</v>
      </c>
      <c r="I384" s="272">
        <v>12756091.49</v>
      </c>
      <c r="J384" s="272">
        <v>12759675.145</v>
      </c>
      <c r="K384" s="272">
        <v>12905551.57</v>
      </c>
      <c r="L384" s="272">
        <v>13558673.439999999</v>
      </c>
      <c r="M384" s="272">
        <v>14158390.754999999</v>
      </c>
      <c r="N384" s="272">
        <v>14247389.799999999</v>
      </c>
      <c r="O384" s="272">
        <v>14247500.629999999</v>
      </c>
      <c r="P384" s="272">
        <f t="shared" si="102"/>
        <v>158318588.38999999</v>
      </c>
      <c r="Q384" s="272">
        <v>14247500.629999999</v>
      </c>
      <c r="R384" s="272">
        <v>14247500.629999999</v>
      </c>
      <c r="S384" s="272">
        <v>14434081.484999999</v>
      </c>
      <c r="T384" s="272">
        <v>14620662.34</v>
      </c>
      <c r="U384" s="272">
        <v>14620662.34</v>
      </c>
      <c r="V384" s="272">
        <v>14872910.515000001</v>
      </c>
      <c r="W384" s="272">
        <v>15125158.689999999</v>
      </c>
      <c r="X384" s="272">
        <v>15125158.689999999</v>
      </c>
      <c r="Y384" s="272">
        <v>15125158.689999999</v>
      </c>
      <c r="Z384" s="272">
        <v>15125158.689999999</v>
      </c>
      <c r="AA384" s="272">
        <v>15125158.689999999</v>
      </c>
      <c r="AB384" s="272">
        <v>15125158.689999999</v>
      </c>
      <c r="AC384" s="272">
        <v>15125158.689999999</v>
      </c>
      <c r="AD384" s="272">
        <v>15125158.689999999</v>
      </c>
      <c r="AE384" s="272">
        <v>15125158.689999999</v>
      </c>
      <c r="AF384" s="272">
        <v>15125158.689999999</v>
      </c>
      <c r="AG384" s="170">
        <f t="shared" si="103"/>
        <v>180745159.755</v>
      </c>
      <c r="AI384" s="279">
        <f t="shared" si="122"/>
        <v>31486.92</v>
      </c>
      <c r="AJ384" s="279">
        <f t="shared" si="122"/>
        <v>30700.51</v>
      </c>
      <c r="AK384" s="279">
        <f t="shared" si="122"/>
        <v>31054.959999999999</v>
      </c>
      <c r="AL384" s="279">
        <f t="shared" si="121"/>
        <v>31121.9</v>
      </c>
      <c r="AM384" s="279">
        <f t="shared" si="121"/>
        <v>31134.01</v>
      </c>
      <c r="AN384" s="279">
        <f t="shared" si="121"/>
        <v>31146.12</v>
      </c>
      <c r="AO384" s="279">
        <f t="shared" si="121"/>
        <v>31154.87</v>
      </c>
      <c r="AP384" s="279">
        <f t="shared" si="121"/>
        <v>31511.06</v>
      </c>
      <c r="AQ384" s="279">
        <f t="shared" si="121"/>
        <v>33105.760000000002</v>
      </c>
      <c r="AR384" s="279">
        <f t="shared" si="109"/>
        <v>34570.07</v>
      </c>
      <c r="AS384" s="279">
        <f t="shared" si="109"/>
        <v>34787.379999999997</v>
      </c>
      <c r="AT384" s="279">
        <f t="shared" si="109"/>
        <v>34787.65</v>
      </c>
      <c r="AU384" s="280">
        <f t="shared" si="104"/>
        <v>386561.21</v>
      </c>
      <c r="AV384" s="280">
        <f t="shared" si="123"/>
        <v>34787.65</v>
      </c>
      <c r="AW384" s="280">
        <f t="shared" si="123"/>
        <v>34787.65</v>
      </c>
      <c r="AX384" s="280">
        <f t="shared" si="123"/>
        <v>35243.22</v>
      </c>
      <c r="AY384" s="280">
        <f t="shared" si="123"/>
        <v>35698.78</v>
      </c>
      <c r="AZ384" s="280">
        <f t="shared" si="120"/>
        <v>35698.78</v>
      </c>
      <c r="BA384" s="280">
        <f t="shared" si="120"/>
        <v>36314.69</v>
      </c>
      <c r="BB384" s="280">
        <f t="shared" si="120"/>
        <v>36930.6</v>
      </c>
      <c r="BC384" s="280">
        <f t="shared" si="119"/>
        <v>36930.6</v>
      </c>
      <c r="BD384" s="280">
        <f t="shared" si="119"/>
        <v>36930.6</v>
      </c>
      <c r="BE384" s="280">
        <f t="shared" si="119"/>
        <v>36930.6</v>
      </c>
      <c r="BF384" s="280">
        <f t="shared" si="119"/>
        <v>36930.6</v>
      </c>
      <c r="BG384" s="280">
        <f t="shared" si="119"/>
        <v>36930.6</v>
      </c>
      <c r="BH384" s="280">
        <f t="shared" si="119"/>
        <v>36930.6</v>
      </c>
      <c r="BI384" s="280">
        <f t="shared" si="119"/>
        <v>36930.6</v>
      </c>
      <c r="BJ384" s="280">
        <f t="shared" si="119"/>
        <v>36930.6</v>
      </c>
      <c r="BK384" s="280">
        <f t="shared" si="119"/>
        <v>36930.6</v>
      </c>
      <c r="BL384" s="279">
        <f t="shared" si="105"/>
        <v>441319.46999999991</v>
      </c>
    </row>
    <row r="385" spans="1:66" x14ac:dyDescent="0.25">
      <c r="A385" s="268" t="s">
        <v>678</v>
      </c>
      <c r="B385" s="175">
        <v>2.5399999999999999E-2</v>
      </c>
      <c r="C385" s="175">
        <v>2.5399999999999999E-2</v>
      </c>
      <c r="D385" s="272">
        <v>0</v>
      </c>
      <c r="E385" s="272">
        <v>0</v>
      </c>
      <c r="F385" s="272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f t="shared" si="102"/>
        <v>0</v>
      </c>
      <c r="Q385" s="272">
        <v>0</v>
      </c>
      <c r="R385" s="272">
        <v>0</v>
      </c>
      <c r="S385" s="272">
        <v>0</v>
      </c>
      <c r="T385" s="272">
        <v>0</v>
      </c>
      <c r="U385" s="272">
        <v>0</v>
      </c>
      <c r="V385" s="272">
        <v>0</v>
      </c>
      <c r="W385" s="272">
        <v>0</v>
      </c>
      <c r="X385" s="272">
        <v>0</v>
      </c>
      <c r="Y385" s="272">
        <v>0</v>
      </c>
      <c r="Z385" s="272">
        <v>0</v>
      </c>
      <c r="AA385" s="272">
        <v>0</v>
      </c>
      <c r="AB385" s="272">
        <v>0</v>
      </c>
      <c r="AC385" s="272">
        <v>0</v>
      </c>
      <c r="AD385" s="272">
        <v>0</v>
      </c>
      <c r="AE385" s="272">
        <v>0</v>
      </c>
      <c r="AF385" s="272">
        <v>0</v>
      </c>
      <c r="AG385" s="170">
        <f t="shared" si="103"/>
        <v>0</v>
      </c>
      <c r="AI385" s="279">
        <f t="shared" si="122"/>
        <v>0</v>
      </c>
      <c r="AJ385" s="279">
        <f t="shared" si="122"/>
        <v>0</v>
      </c>
      <c r="AK385" s="279">
        <f t="shared" si="122"/>
        <v>0</v>
      </c>
      <c r="AL385" s="279">
        <f t="shared" si="121"/>
        <v>0</v>
      </c>
      <c r="AM385" s="279">
        <f t="shared" si="121"/>
        <v>0</v>
      </c>
      <c r="AN385" s="279">
        <f t="shared" si="121"/>
        <v>0</v>
      </c>
      <c r="AO385" s="279">
        <f t="shared" si="121"/>
        <v>0</v>
      </c>
      <c r="AP385" s="279">
        <f t="shared" si="121"/>
        <v>0</v>
      </c>
      <c r="AQ385" s="279">
        <f t="shared" si="121"/>
        <v>0</v>
      </c>
      <c r="AR385" s="279">
        <f t="shared" si="109"/>
        <v>0</v>
      </c>
      <c r="AS385" s="279">
        <f t="shared" si="109"/>
        <v>0</v>
      </c>
      <c r="AT385" s="279">
        <f t="shared" si="109"/>
        <v>0</v>
      </c>
      <c r="AU385" s="280">
        <f t="shared" si="104"/>
        <v>0</v>
      </c>
      <c r="AV385" s="280">
        <f t="shared" si="123"/>
        <v>0</v>
      </c>
      <c r="AW385" s="280">
        <f t="shared" si="123"/>
        <v>0</v>
      </c>
      <c r="AX385" s="280">
        <f t="shared" si="123"/>
        <v>0</v>
      </c>
      <c r="AY385" s="280">
        <f t="shared" si="123"/>
        <v>0</v>
      </c>
      <c r="AZ385" s="280">
        <f t="shared" si="120"/>
        <v>0</v>
      </c>
      <c r="BA385" s="280">
        <f t="shared" si="120"/>
        <v>0</v>
      </c>
      <c r="BB385" s="280">
        <f t="shared" si="120"/>
        <v>0</v>
      </c>
      <c r="BC385" s="280">
        <f t="shared" si="119"/>
        <v>0</v>
      </c>
      <c r="BD385" s="280">
        <f t="shared" si="119"/>
        <v>0</v>
      </c>
      <c r="BE385" s="280">
        <f t="shared" si="119"/>
        <v>0</v>
      </c>
      <c r="BF385" s="280">
        <f t="shared" ref="BF385:BK427" si="124">ROUND(AA385*$C385/12,2)</f>
        <v>0</v>
      </c>
      <c r="BG385" s="280">
        <f t="shared" si="124"/>
        <v>0</v>
      </c>
      <c r="BH385" s="280">
        <f t="shared" si="124"/>
        <v>0</v>
      </c>
      <c r="BI385" s="280">
        <f t="shared" si="124"/>
        <v>0</v>
      </c>
      <c r="BJ385" s="280">
        <f t="shared" si="124"/>
        <v>0</v>
      </c>
      <c r="BK385" s="280">
        <f t="shared" si="124"/>
        <v>0</v>
      </c>
      <c r="BL385" s="279">
        <f t="shared" si="105"/>
        <v>0</v>
      </c>
    </row>
    <row r="386" spans="1:66" x14ac:dyDescent="0.25">
      <c r="A386" s="268" t="s">
        <v>396</v>
      </c>
      <c r="B386" s="175">
        <v>2.5399999999999999E-2</v>
      </c>
      <c r="C386" s="175">
        <v>2.5399999999999999E-2</v>
      </c>
      <c r="D386" s="272">
        <v>78061.73</v>
      </c>
      <c r="E386" s="272">
        <v>78061.73</v>
      </c>
      <c r="F386" s="272">
        <v>79376.53</v>
      </c>
      <c r="G386" s="272">
        <v>80691.33</v>
      </c>
      <c r="H386" s="272">
        <v>80691.33</v>
      </c>
      <c r="I386" s="272">
        <v>80691.33</v>
      </c>
      <c r="J386" s="272">
        <v>80691.33</v>
      </c>
      <c r="K386" s="272">
        <v>80691.33</v>
      </c>
      <c r="L386" s="272">
        <v>80691.33</v>
      </c>
      <c r="M386" s="272">
        <v>80691.33</v>
      </c>
      <c r="N386" s="272">
        <v>80691.33</v>
      </c>
      <c r="O386" s="272">
        <v>80691.33</v>
      </c>
      <c r="P386" s="272">
        <f t="shared" si="102"/>
        <v>961721.95999999985</v>
      </c>
      <c r="Q386" s="272">
        <v>80691.33</v>
      </c>
      <c r="R386" s="272">
        <v>80691.33</v>
      </c>
      <c r="S386" s="272">
        <v>80691.33</v>
      </c>
      <c r="T386" s="272">
        <v>80691.33</v>
      </c>
      <c r="U386" s="272">
        <v>80691.33</v>
      </c>
      <c r="V386" s="272">
        <v>80691.33</v>
      </c>
      <c r="W386" s="272">
        <v>80691.33</v>
      </c>
      <c r="X386" s="272">
        <v>80691.33</v>
      </c>
      <c r="Y386" s="272">
        <v>80691.33</v>
      </c>
      <c r="Z386" s="272">
        <v>80691.33</v>
      </c>
      <c r="AA386" s="272">
        <v>80691.33</v>
      </c>
      <c r="AB386" s="272">
        <v>80691.33</v>
      </c>
      <c r="AC386" s="272">
        <v>80691.33</v>
      </c>
      <c r="AD386" s="272">
        <v>80691.33</v>
      </c>
      <c r="AE386" s="272">
        <v>80691.33</v>
      </c>
      <c r="AF386" s="272">
        <v>80691.33</v>
      </c>
      <c r="AG386" s="170">
        <f t="shared" si="103"/>
        <v>968295.95999999985</v>
      </c>
      <c r="AI386" s="279">
        <f t="shared" si="122"/>
        <v>165.23</v>
      </c>
      <c r="AJ386" s="279">
        <f t="shared" si="122"/>
        <v>165.23</v>
      </c>
      <c r="AK386" s="279">
        <f t="shared" si="122"/>
        <v>168.01</v>
      </c>
      <c r="AL386" s="279">
        <f t="shared" si="121"/>
        <v>170.8</v>
      </c>
      <c r="AM386" s="279">
        <f t="shared" si="121"/>
        <v>170.8</v>
      </c>
      <c r="AN386" s="279">
        <f t="shared" si="121"/>
        <v>170.8</v>
      </c>
      <c r="AO386" s="279">
        <f t="shared" si="121"/>
        <v>170.8</v>
      </c>
      <c r="AP386" s="279">
        <f t="shared" si="121"/>
        <v>170.8</v>
      </c>
      <c r="AQ386" s="279">
        <f t="shared" si="121"/>
        <v>170.8</v>
      </c>
      <c r="AR386" s="279">
        <f t="shared" si="109"/>
        <v>170.8</v>
      </c>
      <c r="AS386" s="279">
        <f t="shared" si="109"/>
        <v>170.8</v>
      </c>
      <c r="AT386" s="279">
        <f t="shared" si="109"/>
        <v>170.8</v>
      </c>
      <c r="AU386" s="280">
        <f t="shared" si="104"/>
        <v>2035.6699999999996</v>
      </c>
      <c r="AV386" s="280">
        <f t="shared" si="123"/>
        <v>170.8</v>
      </c>
      <c r="AW386" s="280">
        <f t="shared" si="123"/>
        <v>170.8</v>
      </c>
      <c r="AX386" s="280">
        <f t="shared" si="123"/>
        <v>170.8</v>
      </c>
      <c r="AY386" s="280">
        <f t="shared" si="123"/>
        <v>170.8</v>
      </c>
      <c r="AZ386" s="280">
        <f t="shared" si="120"/>
        <v>170.8</v>
      </c>
      <c r="BA386" s="280">
        <f t="shared" si="120"/>
        <v>170.8</v>
      </c>
      <c r="BB386" s="280">
        <f t="shared" si="120"/>
        <v>170.8</v>
      </c>
      <c r="BC386" s="280">
        <f t="shared" si="120"/>
        <v>170.8</v>
      </c>
      <c r="BD386" s="280">
        <f t="shared" si="120"/>
        <v>170.8</v>
      </c>
      <c r="BE386" s="280">
        <f t="shared" si="120"/>
        <v>170.8</v>
      </c>
      <c r="BF386" s="280">
        <f t="shared" si="124"/>
        <v>170.8</v>
      </c>
      <c r="BG386" s="280">
        <f t="shared" si="124"/>
        <v>170.8</v>
      </c>
      <c r="BH386" s="280">
        <f t="shared" si="124"/>
        <v>170.8</v>
      </c>
      <c r="BI386" s="280">
        <f t="shared" si="124"/>
        <v>170.8</v>
      </c>
      <c r="BJ386" s="280">
        <f t="shared" si="124"/>
        <v>170.8</v>
      </c>
      <c r="BK386" s="280">
        <f t="shared" si="124"/>
        <v>170.8</v>
      </c>
      <c r="BL386" s="279">
        <f t="shared" si="105"/>
        <v>2049.6</v>
      </c>
    </row>
    <row r="387" spans="1:66" x14ac:dyDescent="0.25">
      <c r="A387" s="268" t="s">
        <v>397</v>
      </c>
      <c r="B387" s="175">
        <v>2.5399999999999999E-2</v>
      </c>
      <c r="C387" s="175">
        <v>2.5399999999999999E-2</v>
      </c>
      <c r="D387" s="272">
        <v>18377055.559999999</v>
      </c>
      <c r="E387" s="272">
        <v>18751802.07</v>
      </c>
      <c r="F387" s="272">
        <v>18683956.399999999</v>
      </c>
      <c r="G387" s="272">
        <v>18692065.120000001</v>
      </c>
      <c r="H387" s="272">
        <v>18694172.09</v>
      </c>
      <c r="I387" s="272">
        <v>18696279.539999999</v>
      </c>
      <c r="J387" s="272">
        <v>18696279.539999999</v>
      </c>
      <c r="K387" s="272">
        <v>18696279.539999999</v>
      </c>
      <c r="L387" s="272">
        <v>18696279.539999999</v>
      </c>
      <c r="M387" s="272">
        <v>18696279.539999999</v>
      </c>
      <c r="N387" s="272">
        <v>18696279.539999999</v>
      </c>
      <c r="O387" s="272">
        <v>18696279.539999999</v>
      </c>
      <c r="P387" s="272">
        <f t="shared" si="102"/>
        <v>224073008.01999995</v>
      </c>
      <c r="Q387" s="272">
        <v>18696279.539999999</v>
      </c>
      <c r="R387" s="272">
        <v>18696279.539999999</v>
      </c>
      <c r="S387" s="272">
        <v>18696279.539999999</v>
      </c>
      <c r="T387" s="272">
        <v>18696279.539999999</v>
      </c>
      <c r="U387" s="272">
        <v>18696279.539999999</v>
      </c>
      <c r="V387" s="272">
        <v>18696279.539999999</v>
      </c>
      <c r="W387" s="272">
        <v>18696279.539999999</v>
      </c>
      <c r="X387" s="272">
        <v>18696279.539999999</v>
      </c>
      <c r="Y387" s="272">
        <v>18696279.539999999</v>
      </c>
      <c r="Z387" s="272">
        <v>18696279.539999999</v>
      </c>
      <c r="AA387" s="272">
        <v>18696279.539999999</v>
      </c>
      <c r="AB387" s="272">
        <v>18696279.539999999</v>
      </c>
      <c r="AC387" s="272">
        <v>18696279.539999999</v>
      </c>
      <c r="AD387" s="272">
        <v>18696279.539999999</v>
      </c>
      <c r="AE387" s="272">
        <v>18696279.539999999</v>
      </c>
      <c r="AF387" s="272">
        <v>18696279.539999999</v>
      </c>
      <c r="AG387" s="170">
        <f t="shared" si="103"/>
        <v>224355354.47999993</v>
      </c>
      <c r="AI387" s="279">
        <f t="shared" si="122"/>
        <v>38898.1</v>
      </c>
      <c r="AJ387" s="279">
        <f t="shared" si="122"/>
        <v>39691.31</v>
      </c>
      <c r="AK387" s="279">
        <f t="shared" si="122"/>
        <v>39547.71</v>
      </c>
      <c r="AL387" s="279">
        <f t="shared" si="121"/>
        <v>39564.870000000003</v>
      </c>
      <c r="AM387" s="279">
        <f t="shared" si="121"/>
        <v>39569.33</v>
      </c>
      <c r="AN387" s="279">
        <f t="shared" si="121"/>
        <v>39573.79</v>
      </c>
      <c r="AO387" s="279">
        <f t="shared" si="121"/>
        <v>39573.79</v>
      </c>
      <c r="AP387" s="279">
        <f t="shared" si="121"/>
        <v>39573.79</v>
      </c>
      <c r="AQ387" s="279">
        <f t="shared" si="121"/>
        <v>39573.79</v>
      </c>
      <c r="AR387" s="279">
        <f t="shared" si="109"/>
        <v>39573.79</v>
      </c>
      <c r="AS387" s="279">
        <f t="shared" si="109"/>
        <v>39573.79</v>
      </c>
      <c r="AT387" s="279">
        <f t="shared" si="109"/>
        <v>39573.79</v>
      </c>
      <c r="AU387" s="280">
        <f t="shared" si="104"/>
        <v>474287.84999999992</v>
      </c>
      <c r="AV387" s="280">
        <f t="shared" si="123"/>
        <v>39573.79</v>
      </c>
      <c r="AW387" s="280">
        <f t="shared" si="123"/>
        <v>39573.79</v>
      </c>
      <c r="AX387" s="280">
        <f t="shared" si="123"/>
        <v>39573.79</v>
      </c>
      <c r="AY387" s="280">
        <f t="shared" si="123"/>
        <v>39573.79</v>
      </c>
      <c r="AZ387" s="280">
        <f t="shared" si="120"/>
        <v>39573.79</v>
      </c>
      <c r="BA387" s="280">
        <f t="shared" si="120"/>
        <v>39573.79</v>
      </c>
      <c r="BB387" s="280">
        <f t="shared" si="120"/>
        <v>39573.79</v>
      </c>
      <c r="BC387" s="280">
        <f t="shared" si="120"/>
        <v>39573.79</v>
      </c>
      <c r="BD387" s="280">
        <f t="shared" si="120"/>
        <v>39573.79</v>
      </c>
      <c r="BE387" s="280">
        <f t="shared" si="120"/>
        <v>39573.79</v>
      </c>
      <c r="BF387" s="280">
        <f t="shared" si="124"/>
        <v>39573.79</v>
      </c>
      <c r="BG387" s="280">
        <f t="shared" si="124"/>
        <v>39573.79</v>
      </c>
      <c r="BH387" s="280">
        <f t="shared" si="124"/>
        <v>39573.79</v>
      </c>
      <c r="BI387" s="280">
        <f t="shared" si="124"/>
        <v>39573.79</v>
      </c>
      <c r="BJ387" s="280">
        <f t="shared" si="124"/>
        <v>39573.79</v>
      </c>
      <c r="BK387" s="280">
        <f t="shared" si="124"/>
        <v>39573.79</v>
      </c>
      <c r="BL387" s="279">
        <f t="shared" si="105"/>
        <v>474885.47999999992</v>
      </c>
    </row>
    <row r="388" spans="1:66" x14ac:dyDescent="0.25">
      <c r="A388" s="268" t="s">
        <v>398</v>
      </c>
      <c r="B388" s="175">
        <v>2.5399999999999999E-2</v>
      </c>
      <c r="C388" s="175">
        <v>2.5399999999999999E-2</v>
      </c>
      <c r="D388" s="272">
        <v>170113670.27000001</v>
      </c>
      <c r="E388" s="272">
        <v>169581964.83000001</v>
      </c>
      <c r="F388" s="272">
        <v>169016445.15000001</v>
      </c>
      <c r="G388" s="272">
        <v>169405927.44999999</v>
      </c>
      <c r="H388" s="272">
        <v>170008710.00999999</v>
      </c>
      <c r="I388" s="272">
        <v>170365113.34999999</v>
      </c>
      <c r="J388" s="272">
        <v>170534661.79999998</v>
      </c>
      <c r="K388" s="272">
        <v>170668127.83999997</v>
      </c>
      <c r="L388" s="272">
        <v>170857008.38</v>
      </c>
      <c r="M388" s="272">
        <v>170912422.88</v>
      </c>
      <c r="N388" s="272">
        <v>170912422.88</v>
      </c>
      <c r="O388" s="272">
        <v>170912422.88</v>
      </c>
      <c r="P388" s="272">
        <f t="shared" si="102"/>
        <v>2043288897.7200003</v>
      </c>
      <c r="Q388" s="272">
        <v>170939281.61499998</v>
      </c>
      <c r="R388" s="272">
        <v>170959673.16999999</v>
      </c>
      <c r="S388" s="272">
        <v>170959229.34</v>
      </c>
      <c r="T388" s="272">
        <v>170914368.70000005</v>
      </c>
      <c r="U388" s="272">
        <v>170843074.62000003</v>
      </c>
      <c r="V388" s="272">
        <v>170753462.51500008</v>
      </c>
      <c r="W388" s="272">
        <v>170691250.21500006</v>
      </c>
      <c r="X388" s="272">
        <v>170652158.35000008</v>
      </c>
      <c r="Y388" s="272">
        <v>170623333.22000009</v>
      </c>
      <c r="Z388" s="272">
        <v>170601874.19500008</v>
      </c>
      <c r="AA388" s="272">
        <v>170552594.48000011</v>
      </c>
      <c r="AB388" s="272">
        <v>170487430.9250001</v>
      </c>
      <c r="AC388" s="272">
        <v>170460470.1150001</v>
      </c>
      <c r="AD388" s="272">
        <v>170482421.25500008</v>
      </c>
      <c r="AE388" s="272">
        <v>170483537.0550001</v>
      </c>
      <c r="AF388" s="272">
        <v>172819507.96500012</v>
      </c>
      <c r="AG388" s="170">
        <f t="shared" si="103"/>
        <v>2049451114.910001</v>
      </c>
      <c r="AI388" s="279">
        <f t="shared" si="122"/>
        <v>360073.94</v>
      </c>
      <c r="AJ388" s="279">
        <f t="shared" si="122"/>
        <v>358948.49</v>
      </c>
      <c r="AK388" s="279">
        <f t="shared" si="122"/>
        <v>357751.48</v>
      </c>
      <c r="AL388" s="279">
        <f t="shared" si="121"/>
        <v>358575.88</v>
      </c>
      <c r="AM388" s="279">
        <f t="shared" si="121"/>
        <v>359851.77</v>
      </c>
      <c r="AN388" s="279">
        <f t="shared" si="121"/>
        <v>360606.16</v>
      </c>
      <c r="AO388" s="279">
        <f t="shared" si="121"/>
        <v>360965.03</v>
      </c>
      <c r="AP388" s="279">
        <f t="shared" si="121"/>
        <v>361247.54</v>
      </c>
      <c r="AQ388" s="279">
        <f t="shared" si="121"/>
        <v>361647.33</v>
      </c>
      <c r="AR388" s="279">
        <f t="shared" si="109"/>
        <v>361764.63</v>
      </c>
      <c r="AS388" s="279">
        <f t="shared" si="109"/>
        <v>361764.63</v>
      </c>
      <c r="AT388" s="279">
        <f t="shared" si="109"/>
        <v>361764.63</v>
      </c>
      <c r="AU388" s="280">
        <f t="shared" si="104"/>
        <v>4324961.51</v>
      </c>
      <c r="AV388" s="280">
        <f t="shared" si="123"/>
        <v>361821.48</v>
      </c>
      <c r="AW388" s="280">
        <f t="shared" si="123"/>
        <v>361864.64</v>
      </c>
      <c r="AX388" s="280">
        <f t="shared" si="123"/>
        <v>361863.7</v>
      </c>
      <c r="AY388" s="280">
        <f t="shared" si="123"/>
        <v>361768.75</v>
      </c>
      <c r="AZ388" s="280">
        <f t="shared" si="120"/>
        <v>361617.84</v>
      </c>
      <c r="BA388" s="280">
        <f t="shared" si="120"/>
        <v>361428.16</v>
      </c>
      <c r="BB388" s="280">
        <f t="shared" si="120"/>
        <v>361296.48</v>
      </c>
      <c r="BC388" s="280">
        <f t="shared" si="120"/>
        <v>361213.74</v>
      </c>
      <c r="BD388" s="280">
        <f t="shared" si="120"/>
        <v>361152.72</v>
      </c>
      <c r="BE388" s="280">
        <f t="shared" si="120"/>
        <v>361107.3</v>
      </c>
      <c r="BF388" s="280">
        <f t="shared" si="124"/>
        <v>361002.99</v>
      </c>
      <c r="BG388" s="280">
        <f t="shared" si="124"/>
        <v>360865.06</v>
      </c>
      <c r="BH388" s="280">
        <f t="shared" si="124"/>
        <v>360808</v>
      </c>
      <c r="BI388" s="280">
        <f t="shared" si="124"/>
        <v>360854.46</v>
      </c>
      <c r="BJ388" s="280">
        <f t="shared" si="124"/>
        <v>360856.82</v>
      </c>
      <c r="BK388" s="280">
        <f t="shared" si="124"/>
        <v>365801.29</v>
      </c>
      <c r="BL388" s="279">
        <f t="shared" si="105"/>
        <v>4338004.8599999994</v>
      </c>
    </row>
    <row r="389" spans="1:66" x14ac:dyDescent="0.25">
      <c r="A389" s="268" t="s">
        <v>679</v>
      </c>
      <c r="B389" s="175">
        <v>2.5399999999999999E-2</v>
      </c>
      <c r="C389" s="175">
        <v>2.5399999999999999E-2</v>
      </c>
      <c r="D389" s="272">
        <v>0</v>
      </c>
      <c r="E389" s="272">
        <v>0</v>
      </c>
      <c r="F389" s="272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f t="shared" si="102"/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272">
        <v>0</v>
      </c>
      <c r="W389" s="272">
        <v>0</v>
      </c>
      <c r="X389" s="272">
        <v>0</v>
      </c>
      <c r="Y389" s="272">
        <v>0</v>
      </c>
      <c r="Z389" s="272">
        <v>0</v>
      </c>
      <c r="AA389" s="272">
        <v>0</v>
      </c>
      <c r="AB389" s="272">
        <v>0</v>
      </c>
      <c r="AC389" s="272">
        <v>0</v>
      </c>
      <c r="AD389" s="272">
        <v>0</v>
      </c>
      <c r="AE389" s="272">
        <v>0</v>
      </c>
      <c r="AF389" s="272">
        <v>0</v>
      </c>
      <c r="AG389" s="170">
        <f t="shared" si="103"/>
        <v>0</v>
      </c>
      <c r="AI389" s="279">
        <f t="shared" si="122"/>
        <v>0</v>
      </c>
      <c r="AJ389" s="279">
        <f t="shared" si="122"/>
        <v>0</v>
      </c>
      <c r="AK389" s="279">
        <f t="shared" si="122"/>
        <v>0</v>
      </c>
      <c r="AL389" s="279">
        <f t="shared" si="121"/>
        <v>0</v>
      </c>
      <c r="AM389" s="279">
        <f t="shared" si="121"/>
        <v>0</v>
      </c>
      <c r="AN389" s="279">
        <f t="shared" si="121"/>
        <v>0</v>
      </c>
      <c r="AO389" s="279">
        <f t="shared" si="121"/>
        <v>0</v>
      </c>
      <c r="AP389" s="279">
        <f t="shared" si="121"/>
        <v>0</v>
      </c>
      <c r="AQ389" s="279">
        <f t="shared" si="121"/>
        <v>0</v>
      </c>
      <c r="AR389" s="279">
        <f t="shared" si="109"/>
        <v>0</v>
      </c>
      <c r="AS389" s="279">
        <f t="shared" si="109"/>
        <v>0</v>
      </c>
      <c r="AT389" s="279">
        <f t="shared" si="109"/>
        <v>0</v>
      </c>
      <c r="AU389" s="280">
        <f t="shared" si="104"/>
        <v>0</v>
      </c>
      <c r="AV389" s="280">
        <f t="shared" si="123"/>
        <v>0</v>
      </c>
      <c r="AW389" s="280">
        <f t="shared" si="123"/>
        <v>0</v>
      </c>
      <c r="AX389" s="280">
        <f t="shared" si="123"/>
        <v>0</v>
      </c>
      <c r="AY389" s="280">
        <f t="shared" si="123"/>
        <v>0</v>
      </c>
      <c r="AZ389" s="280">
        <f t="shared" si="120"/>
        <v>0</v>
      </c>
      <c r="BA389" s="280">
        <f t="shared" si="120"/>
        <v>0</v>
      </c>
      <c r="BB389" s="280">
        <f t="shared" si="120"/>
        <v>0</v>
      </c>
      <c r="BC389" s="280">
        <f t="shared" si="120"/>
        <v>0</v>
      </c>
      <c r="BD389" s="280">
        <f t="shared" si="120"/>
        <v>0</v>
      </c>
      <c r="BE389" s="280">
        <f t="shared" si="120"/>
        <v>0</v>
      </c>
      <c r="BF389" s="280">
        <f t="shared" si="124"/>
        <v>0</v>
      </c>
      <c r="BG389" s="280">
        <f t="shared" si="124"/>
        <v>0</v>
      </c>
      <c r="BH389" s="280">
        <f t="shared" si="124"/>
        <v>0</v>
      </c>
      <c r="BI389" s="280">
        <f t="shared" si="124"/>
        <v>0</v>
      </c>
      <c r="BJ389" s="280">
        <f t="shared" si="124"/>
        <v>0</v>
      </c>
      <c r="BK389" s="280">
        <f t="shared" si="124"/>
        <v>0</v>
      </c>
      <c r="BL389" s="279">
        <f t="shared" si="105"/>
        <v>0</v>
      </c>
      <c r="BN389" s="279">
        <f>BL389</f>
        <v>0</v>
      </c>
    </row>
    <row r="390" spans="1:66" x14ac:dyDescent="0.25">
      <c r="A390" s="268" t="s">
        <v>399</v>
      </c>
      <c r="B390" s="175">
        <v>1.7000000000000001E-2</v>
      </c>
      <c r="C390" s="175">
        <v>1.7000000000000001E-2</v>
      </c>
      <c r="D390" s="272">
        <v>448760.26</v>
      </c>
      <c r="E390" s="272">
        <v>448760.26</v>
      </c>
      <c r="F390" s="272">
        <v>448760.26</v>
      </c>
      <c r="G390" s="272">
        <v>448760.26</v>
      </c>
      <c r="H390" s="272">
        <v>448760.26</v>
      </c>
      <c r="I390" s="272">
        <v>448760.26</v>
      </c>
      <c r="J390" s="272">
        <v>448760.26</v>
      </c>
      <c r="K390" s="272">
        <v>448760.26</v>
      </c>
      <c r="L390" s="272">
        <v>448760.26</v>
      </c>
      <c r="M390" s="272">
        <v>448760.26</v>
      </c>
      <c r="N390" s="272">
        <v>448760.26</v>
      </c>
      <c r="O390" s="272">
        <v>448760.26</v>
      </c>
      <c r="P390" s="272">
        <f t="shared" ref="P390:P453" si="125">SUM(D390:O390)</f>
        <v>5385123.1199999982</v>
      </c>
      <c r="Q390" s="272">
        <v>448760.26</v>
      </c>
      <c r="R390" s="272">
        <v>448760.26</v>
      </c>
      <c r="S390" s="272">
        <v>448760.26</v>
      </c>
      <c r="T390" s="272">
        <v>448760.26</v>
      </c>
      <c r="U390" s="272">
        <v>448760.26</v>
      </c>
      <c r="V390" s="272">
        <v>448760.26</v>
      </c>
      <c r="W390" s="272">
        <v>448760.26</v>
      </c>
      <c r="X390" s="272">
        <v>448760.26</v>
      </c>
      <c r="Y390" s="272">
        <v>448760.26</v>
      </c>
      <c r="Z390" s="272">
        <v>448760.26</v>
      </c>
      <c r="AA390" s="272">
        <v>448760.26</v>
      </c>
      <c r="AB390" s="272">
        <v>448760.26</v>
      </c>
      <c r="AC390" s="272">
        <v>448760.26</v>
      </c>
      <c r="AD390" s="272">
        <v>448760.26</v>
      </c>
      <c r="AE390" s="272">
        <v>448760.26</v>
      </c>
      <c r="AF390" s="272">
        <v>448760.26</v>
      </c>
      <c r="AG390" s="170">
        <f t="shared" ref="AG390:AG453" si="126">SUM(U390:AF390)</f>
        <v>5385123.1199999982</v>
      </c>
      <c r="AI390" s="279">
        <f t="shared" si="122"/>
        <v>635.74</v>
      </c>
      <c r="AJ390" s="279">
        <f t="shared" si="122"/>
        <v>635.74</v>
      </c>
      <c r="AK390" s="279">
        <f t="shared" si="122"/>
        <v>635.74</v>
      </c>
      <c r="AL390" s="279">
        <f t="shared" si="121"/>
        <v>635.74</v>
      </c>
      <c r="AM390" s="279">
        <f t="shared" si="121"/>
        <v>635.74</v>
      </c>
      <c r="AN390" s="279">
        <f t="shared" si="121"/>
        <v>635.74</v>
      </c>
      <c r="AO390" s="279">
        <f t="shared" si="121"/>
        <v>635.74</v>
      </c>
      <c r="AP390" s="279">
        <f t="shared" si="121"/>
        <v>635.74</v>
      </c>
      <c r="AQ390" s="279">
        <f t="shared" si="121"/>
        <v>635.74</v>
      </c>
      <c r="AR390" s="279">
        <f t="shared" si="109"/>
        <v>635.74</v>
      </c>
      <c r="AS390" s="279">
        <f t="shared" si="109"/>
        <v>635.74</v>
      </c>
      <c r="AT390" s="279">
        <f t="shared" si="109"/>
        <v>635.74</v>
      </c>
      <c r="AU390" s="280">
        <f t="shared" ref="AU390:AU453" si="127">SUM(AI390:AT390)</f>
        <v>7628.8799999999983</v>
      </c>
      <c r="AV390" s="280">
        <f t="shared" si="123"/>
        <v>635.74</v>
      </c>
      <c r="AW390" s="280">
        <f t="shared" si="123"/>
        <v>635.74</v>
      </c>
      <c r="AX390" s="280">
        <f t="shared" si="123"/>
        <v>635.74</v>
      </c>
      <c r="AY390" s="280">
        <f t="shared" si="123"/>
        <v>635.74</v>
      </c>
      <c r="AZ390" s="280">
        <f t="shared" si="120"/>
        <v>635.74</v>
      </c>
      <c r="BA390" s="280">
        <f t="shared" si="120"/>
        <v>635.74</v>
      </c>
      <c r="BB390" s="280">
        <f t="shared" si="120"/>
        <v>635.74</v>
      </c>
      <c r="BC390" s="280">
        <f t="shared" si="120"/>
        <v>635.74</v>
      </c>
      <c r="BD390" s="280">
        <f t="shared" si="120"/>
        <v>635.74</v>
      </c>
      <c r="BE390" s="280">
        <f t="shared" si="120"/>
        <v>635.74</v>
      </c>
      <c r="BF390" s="280">
        <f t="shared" si="124"/>
        <v>635.74</v>
      </c>
      <c r="BG390" s="280">
        <f t="shared" si="124"/>
        <v>635.74</v>
      </c>
      <c r="BH390" s="280">
        <f t="shared" si="124"/>
        <v>635.74</v>
      </c>
      <c r="BI390" s="280">
        <f t="shared" si="124"/>
        <v>635.74</v>
      </c>
      <c r="BJ390" s="280">
        <f t="shared" si="124"/>
        <v>635.74</v>
      </c>
      <c r="BK390" s="280">
        <f t="shared" si="124"/>
        <v>635.74</v>
      </c>
      <c r="BL390" s="279">
        <f t="shared" ref="BL390:BL417" si="128">SUM(AZ390:BK390)</f>
        <v>7628.8799999999983</v>
      </c>
    </row>
    <row r="391" spans="1:66" x14ac:dyDescent="0.25">
      <c r="A391" s="268" t="s">
        <v>680</v>
      </c>
      <c r="B391" s="175">
        <v>1.7000000000000001E-2</v>
      </c>
      <c r="C391" s="175">
        <v>1.7000000000000001E-2</v>
      </c>
      <c r="D391" s="272">
        <v>0</v>
      </c>
      <c r="E391" s="272">
        <v>0</v>
      </c>
      <c r="F391" s="272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f t="shared" si="125"/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272">
        <v>0</v>
      </c>
      <c r="Y391" s="272">
        <v>0</v>
      </c>
      <c r="Z391" s="272">
        <v>0</v>
      </c>
      <c r="AA391" s="272">
        <v>0</v>
      </c>
      <c r="AB391" s="272">
        <v>0</v>
      </c>
      <c r="AC391" s="272">
        <v>0</v>
      </c>
      <c r="AD391" s="272">
        <v>0</v>
      </c>
      <c r="AE391" s="272">
        <v>0</v>
      </c>
      <c r="AF391" s="272">
        <v>0</v>
      </c>
      <c r="AG391" s="170">
        <f t="shared" si="126"/>
        <v>0</v>
      </c>
      <c r="AI391" s="279">
        <f t="shared" si="122"/>
        <v>0</v>
      </c>
      <c r="AJ391" s="279">
        <f t="shared" si="122"/>
        <v>0</v>
      </c>
      <c r="AK391" s="279">
        <f t="shared" si="122"/>
        <v>0</v>
      </c>
      <c r="AL391" s="279">
        <f t="shared" si="121"/>
        <v>0</v>
      </c>
      <c r="AM391" s="279">
        <f t="shared" si="121"/>
        <v>0</v>
      </c>
      <c r="AN391" s="279">
        <f t="shared" si="121"/>
        <v>0</v>
      </c>
      <c r="AO391" s="279">
        <f t="shared" si="121"/>
        <v>0</v>
      </c>
      <c r="AP391" s="279">
        <f t="shared" si="121"/>
        <v>0</v>
      </c>
      <c r="AQ391" s="279">
        <f t="shared" si="121"/>
        <v>0</v>
      </c>
      <c r="AR391" s="279">
        <f t="shared" si="109"/>
        <v>0</v>
      </c>
      <c r="AS391" s="279">
        <f t="shared" si="109"/>
        <v>0</v>
      </c>
      <c r="AT391" s="279">
        <f t="shared" si="109"/>
        <v>0</v>
      </c>
      <c r="AU391" s="280">
        <f t="shared" si="127"/>
        <v>0</v>
      </c>
      <c r="AV391" s="280">
        <f t="shared" si="123"/>
        <v>0</v>
      </c>
      <c r="AW391" s="280">
        <f t="shared" si="123"/>
        <v>0</v>
      </c>
      <c r="AX391" s="280">
        <f t="shared" si="123"/>
        <v>0</v>
      </c>
      <c r="AY391" s="280">
        <f t="shared" si="123"/>
        <v>0</v>
      </c>
      <c r="AZ391" s="280">
        <f t="shared" si="120"/>
        <v>0</v>
      </c>
      <c r="BA391" s="280">
        <f t="shared" si="120"/>
        <v>0</v>
      </c>
      <c r="BB391" s="280">
        <f t="shared" si="120"/>
        <v>0</v>
      </c>
      <c r="BC391" s="280">
        <f t="shared" si="120"/>
        <v>0</v>
      </c>
      <c r="BD391" s="280">
        <f t="shared" si="120"/>
        <v>0</v>
      </c>
      <c r="BE391" s="280">
        <f t="shared" si="120"/>
        <v>0</v>
      </c>
      <c r="BF391" s="280">
        <f t="shared" si="124"/>
        <v>0</v>
      </c>
      <c r="BG391" s="280">
        <f t="shared" si="124"/>
        <v>0</v>
      </c>
      <c r="BH391" s="280">
        <f t="shared" si="124"/>
        <v>0</v>
      </c>
      <c r="BI391" s="280">
        <f t="shared" si="124"/>
        <v>0</v>
      </c>
      <c r="BJ391" s="280">
        <f t="shared" si="124"/>
        <v>0</v>
      </c>
      <c r="BK391" s="280">
        <f t="shared" si="124"/>
        <v>0</v>
      </c>
      <c r="BL391" s="279">
        <f t="shared" si="128"/>
        <v>0</v>
      </c>
    </row>
    <row r="392" spans="1:66" x14ac:dyDescent="0.25">
      <c r="A392" s="268" t="s">
        <v>400</v>
      </c>
      <c r="B392" s="175">
        <v>7.4000000000000003E-3</v>
      </c>
      <c r="C392" s="175">
        <v>7.4000000000000003E-3</v>
      </c>
      <c r="D392" s="272">
        <v>1299094.3999999999</v>
      </c>
      <c r="E392" s="272">
        <v>1299094.3999999999</v>
      </c>
      <c r="F392" s="272">
        <v>1299343.48</v>
      </c>
      <c r="G392" s="272">
        <v>1299592.55</v>
      </c>
      <c r="H392" s="272">
        <v>1299592.55</v>
      </c>
      <c r="I392" s="272">
        <v>1299592.55</v>
      </c>
      <c r="J392" s="272">
        <v>1299592.55</v>
      </c>
      <c r="K392" s="272">
        <v>1299592.55</v>
      </c>
      <c r="L392" s="272">
        <v>1299592.55</v>
      </c>
      <c r="M392" s="272">
        <v>1299592.55</v>
      </c>
      <c r="N392" s="272">
        <v>1299592.55</v>
      </c>
      <c r="O392" s="272">
        <v>1299592.55</v>
      </c>
      <c r="P392" s="272">
        <f t="shared" si="125"/>
        <v>15593865.230000004</v>
      </c>
      <c r="Q392" s="272">
        <v>1299592.55</v>
      </c>
      <c r="R392" s="272">
        <v>1299592.55</v>
      </c>
      <c r="S392" s="272">
        <v>1299592.55</v>
      </c>
      <c r="T392" s="272">
        <v>1299592.55</v>
      </c>
      <c r="U392" s="272">
        <v>1299592.55</v>
      </c>
      <c r="V392" s="272">
        <v>1299592.55</v>
      </c>
      <c r="W392" s="272">
        <v>1299592.55</v>
      </c>
      <c r="X392" s="272">
        <v>1299592.55</v>
      </c>
      <c r="Y392" s="272">
        <v>1299592.55</v>
      </c>
      <c r="Z392" s="272">
        <v>1299592.55</v>
      </c>
      <c r="AA392" s="272">
        <v>1299592.55</v>
      </c>
      <c r="AB392" s="272">
        <v>5901581.2349999994</v>
      </c>
      <c r="AC392" s="272">
        <v>10578323.66</v>
      </c>
      <c r="AD392" s="272">
        <v>10790331.140000001</v>
      </c>
      <c r="AE392" s="272">
        <v>11064838.620000001</v>
      </c>
      <c r="AF392" s="272">
        <v>11202092.360000001</v>
      </c>
      <c r="AG392" s="170">
        <f t="shared" si="126"/>
        <v>58634314.864999995</v>
      </c>
      <c r="AI392" s="279">
        <f t="shared" si="122"/>
        <v>801.11</v>
      </c>
      <c r="AJ392" s="279">
        <f t="shared" si="122"/>
        <v>801.11</v>
      </c>
      <c r="AK392" s="279">
        <f t="shared" si="122"/>
        <v>801.26</v>
      </c>
      <c r="AL392" s="279">
        <f t="shared" si="121"/>
        <v>801.42</v>
      </c>
      <c r="AM392" s="279">
        <f t="shared" si="121"/>
        <v>801.42</v>
      </c>
      <c r="AN392" s="279">
        <f t="shared" si="121"/>
        <v>801.42</v>
      </c>
      <c r="AO392" s="279">
        <f t="shared" si="121"/>
        <v>801.42</v>
      </c>
      <c r="AP392" s="279">
        <f t="shared" si="121"/>
        <v>801.42</v>
      </c>
      <c r="AQ392" s="279">
        <f t="shared" si="121"/>
        <v>801.42</v>
      </c>
      <c r="AR392" s="279">
        <f t="shared" si="109"/>
        <v>801.42</v>
      </c>
      <c r="AS392" s="279">
        <f t="shared" si="109"/>
        <v>801.42</v>
      </c>
      <c r="AT392" s="279">
        <f t="shared" si="109"/>
        <v>801.42</v>
      </c>
      <c r="AU392" s="280">
        <f t="shared" si="127"/>
        <v>9616.26</v>
      </c>
      <c r="AV392" s="280">
        <f t="shared" si="123"/>
        <v>801.42</v>
      </c>
      <c r="AW392" s="280">
        <f t="shared" si="123"/>
        <v>801.42</v>
      </c>
      <c r="AX392" s="280">
        <f t="shared" si="123"/>
        <v>801.42</v>
      </c>
      <c r="AY392" s="280">
        <f t="shared" si="123"/>
        <v>801.42</v>
      </c>
      <c r="AZ392" s="280">
        <f t="shared" si="120"/>
        <v>801.42</v>
      </c>
      <c r="BA392" s="280">
        <f t="shared" si="120"/>
        <v>801.42</v>
      </c>
      <c r="BB392" s="280">
        <f t="shared" si="120"/>
        <v>801.42</v>
      </c>
      <c r="BC392" s="280">
        <f t="shared" si="120"/>
        <v>801.42</v>
      </c>
      <c r="BD392" s="280">
        <f t="shared" si="120"/>
        <v>801.42</v>
      </c>
      <c r="BE392" s="280">
        <f t="shared" si="120"/>
        <v>801.42</v>
      </c>
      <c r="BF392" s="280">
        <f t="shared" si="124"/>
        <v>801.42</v>
      </c>
      <c r="BG392" s="280">
        <f t="shared" si="124"/>
        <v>3639.31</v>
      </c>
      <c r="BH392" s="280">
        <f t="shared" si="124"/>
        <v>6523.3</v>
      </c>
      <c r="BI392" s="280">
        <f t="shared" si="124"/>
        <v>6654.04</v>
      </c>
      <c r="BJ392" s="280">
        <f t="shared" si="124"/>
        <v>6823.32</v>
      </c>
      <c r="BK392" s="280">
        <f t="shared" si="124"/>
        <v>6907.96</v>
      </c>
      <c r="BL392" s="279">
        <f t="shared" si="128"/>
        <v>36157.870000000003</v>
      </c>
    </row>
    <row r="393" spans="1:66" x14ac:dyDescent="0.25">
      <c r="A393" s="268" t="s">
        <v>681</v>
      </c>
      <c r="B393" s="175">
        <v>7.4000000000000003E-3</v>
      </c>
      <c r="C393" s="175">
        <v>7.4000000000000003E-3</v>
      </c>
      <c r="D393" s="272">
        <v>0</v>
      </c>
      <c r="E393" s="272">
        <v>0</v>
      </c>
      <c r="F393" s="272">
        <v>0</v>
      </c>
      <c r="G393" s="272">
        <v>0</v>
      </c>
      <c r="H393" s="272">
        <v>0</v>
      </c>
      <c r="I393" s="272">
        <v>0</v>
      </c>
      <c r="J393" s="272">
        <v>0</v>
      </c>
      <c r="K393" s="272">
        <v>0</v>
      </c>
      <c r="L393" s="272">
        <v>0</v>
      </c>
      <c r="M393" s="272">
        <v>0</v>
      </c>
      <c r="N393" s="272">
        <v>0</v>
      </c>
      <c r="O393" s="272">
        <v>0</v>
      </c>
      <c r="P393" s="272">
        <f t="shared" si="125"/>
        <v>0</v>
      </c>
      <c r="Q393" s="272">
        <v>0</v>
      </c>
      <c r="R393" s="272">
        <v>0</v>
      </c>
      <c r="S393" s="272">
        <v>0</v>
      </c>
      <c r="T393" s="272">
        <v>0</v>
      </c>
      <c r="U393" s="272">
        <v>0</v>
      </c>
      <c r="V393" s="272">
        <v>0</v>
      </c>
      <c r="W393" s="272">
        <v>0</v>
      </c>
      <c r="X393" s="272">
        <v>0</v>
      </c>
      <c r="Y393" s="272">
        <v>0</v>
      </c>
      <c r="Z393" s="272">
        <v>0</v>
      </c>
      <c r="AA393" s="272">
        <v>0</v>
      </c>
      <c r="AB393" s="272">
        <v>0</v>
      </c>
      <c r="AC393" s="272">
        <v>0</v>
      </c>
      <c r="AD393" s="272">
        <v>0</v>
      </c>
      <c r="AE393" s="272">
        <v>0</v>
      </c>
      <c r="AF393" s="272">
        <v>0</v>
      </c>
      <c r="AG393" s="170">
        <f t="shared" si="126"/>
        <v>0</v>
      </c>
      <c r="AI393" s="279">
        <f t="shared" si="122"/>
        <v>0</v>
      </c>
      <c r="AJ393" s="279">
        <f t="shared" si="122"/>
        <v>0</v>
      </c>
      <c r="AK393" s="279">
        <f t="shared" si="122"/>
        <v>0</v>
      </c>
      <c r="AL393" s="279">
        <f t="shared" si="121"/>
        <v>0</v>
      </c>
      <c r="AM393" s="279">
        <f t="shared" si="121"/>
        <v>0</v>
      </c>
      <c r="AN393" s="279">
        <f t="shared" si="121"/>
        <v>0</v>
      </c>
      <c r="AO393" s="279">
        <f t="shared" si="121"/>
        <v>0</v>
      </c>
      <c r="AP393" s="279">
        <f t="shared" si="121"/>
        <v>0</v>
      </c>
      <c r="AQ393" s="279">
        <f t="shared" si="121"/>
        <v>0</v>
      </c>
      <c r="AR393" s="279">
        <f t="shared" si="109"/>
        <v>0</v>
      </c>
      <c r="AS393" s="279">
        <f t="shared" si="109"/>
        <v>0</v>
      </c>
      <c r="AT393" s="279">
        <f t="shared" si="109"/>
        <v>0</v>
      </c>
      <c r="AU393" s="280">
        <f t="shared" si="127"/>
        <v>0</v>
      </c>
      <c r="AV393" s="280">
        <f t="shared" si="123"/>
        <v>0</v>
      </c>
      <c r="AW393" s="280">
        <f t="shared" si="123"/>
        <v>0</v>
      </c>
      <c r="AX393" s="280">
        <f t="shared" si="123"/>
        <v>0</v>
      </c>
      <c r="AY393" s="280">
        <f t="shared" si="123"/>
        <v>0</v>
      </c>
      <c r="AZ393" s="280">
        <f t="shared" si="120"/>
        <v>0</v>
      </c>
      <c r="BA393" s="280">
        <f t="shared" si="120"/>
        <v>0</v>
      </c>
      <c r="BB393" s="280">
        <f t="shared" si="120"/>
        <v>0</v>
      </c>
      <c r="BC393" s="280">
        <f t="shared" si="120"/>
        <v>0</v>
      </c>
      <c r="BD393" s="280">
        <f t="shared" si="120"/>
        <v>0</v>
      </c>
      <c r="BE393" s="280">
        <f t="shared" si="120"/>
        <v>0</v>
      </c>
      <c r="BF393" s="280">
        <f t="shared" si="124"/>
        <v>0</v>
      </c>
      <c r="BG393" s="280">
        <f t="shared" si="124"/>
        <v>0</v>
      </c>
      <c r="BH393" s="280">
        <f t="shared" si="124"/>
        <v>0</v>
      </c>
      <c r="BI393" s="280">
        <f t="shared" si="124"/>
        <v>0</v>
      </c>
      <c r="BJ393" s="280">
        <f t="shared" si="124"/>
        <v>0</v>
      </c>
      <c r="BK393" s="280">
        <f t="shared" si="124"/>
        <v>0</v>
      </c>
      <c r="BL393" s="279">
        <f t="shared" si="128"/>
        <v>0</v>
      </c>
    </row>
    <row r="394" spans="1:66" x14ac:dyDescent="0.25">
      <c r="A394" s="268" t="s">
        <v>401</v>
      </c>
      <c r="B394" s="175">
        <v>6.4000000000000003E-3</v>
      </c>
      <c r="C394" s="175">
        <v>6.4000000000000003E-3</v>
      </c>
      <c r="D394" s="272">
        <v>2075300.07</v>
      </c>
      <c r="E394" s="272">
        <v>2075300.07</v>
      </c>
      <c r="F394" s="272">
        <v>2075300.07</v>
      </c>
      <c r="G394" s="272">
        <v>2075300.07</v>
      </c>
      <c r="H394" s="272">
        <v>2075300.07</v>
      </c>
      <c r="I394" s="272">
        <v>2075300.07</v>
      </c>
      <c r="J394" s="272">
        <v>2075300.07</v>
      </c>
      <c r="K394" s="272">
        <v>2075300.07</v>
      </c>
      <c r="L394" s="272">
        <v>2075300.07</v>
      </c>
      <c r="M394" s="272">
        <v>2075300.07</v>
      </c>
      <c r="N394" s="272">
        <v>2075300.07</v>
      </c>
      <c r="O394" s="272">
        <v>2075300.07</v>
      </c>
      <c r="P394" s="272">
        <f t="shared" si="125"/>
        <v>24903600.84</v>
      </c>
      <c r="Q394" s="272">
        <v>2075300.07</v>
      </c>
      <c r="R394" s="272">
        <v>2075300.07</v>
      </c>
      <c r="S394" s="272">
        <v>2075300.07</v>
      </c>
      <c r="T394" s="272">
        <v>2075300.07</v>
      </c>
      <c r="U394" s="272">
        <v>2075300.07</v>
      </c>
      <c r="V394" s="272">
        <v>2075300.07</v>
      </c>
      <c r="W394" s="272">
        <v>2075300.07</v>
      </c>
      <c r="X394" s="272">
        <v>2075300.07</v>
      </c>
      <c r="Y394" s="272">
        <v>2075300.07</v>
      </c>
      <c r="Z394" s="272">
        <v>2075300.07</v>
      </c>
      <c r="AA394" s="272">
        <v>2075300.07</v>
      </c>
      <c r="AB394" s="272">
        <v>2075300.07</v>
      </c>
      <c r="AC394" s="272">
        <v>2075300.07</v>
      </c>
      <c r="AD394" s="272">
        <v>2075300.07</v>
      </c>
      <c r="AE394" s="272">
        <v>2075300.07</v>
      </c>
      <c r="AF394" s="272">
        <v>2075300.07</v>
      </c>
      <c r="AG394" s="170">
        <f t="shared" si="126"/>
        <v>24903600.84</v>
      </c>
      <c r="AI394" s="279">
        <f t="shared" si="122"/>
        <v>1106.83</v>
      </c>
      <c r="AJ394" s="279">
        <f t="shared" si="122"/>
        <v>1106.83</v>
      </c>
      <c r="AK394" s="279">
        <f t="shared" si="122"/>
        <v>1106.83</v>
      </c>
      <c r="AL394" s="279">
        <f t="shared" si="121"/>
        <v>1106.83</v>
      </c>
      <c r="AM394" s="279">
        <f t="shared" si="121"/>
        <v>1106.83</v>
      </c>
      <c r="AN394" s="279">
        <f t="shared" si="121"/>
        <v>1106.83</v>
      </c>
      <c r="AO394" s="279">
        <f t="shared" si="121"/>
        <v>1106.83</v>
      </c>
      <c r="AP394" s="279">
        <f t="shared" si="121"/>
        <v>1106.83</v>
      </c>
      <c r="AQ394" s="279">
        <f t="shared" si="121"/>
        <v>1106.83</v>
      </c>
      <c r="AR394" s="279">
        <f t="shared" si="109"/>
        <v>1106.83</v>
      </c>
      <c r="AS394" s="279">
        <f t="shared" si="109"/>
        <v>1106.83</v>
      </c>
      <c r="AT394" s="279">
        <f t="shared" si="109"/>
        <v>1106.83</v>
      </c>
      <c r="AU394" s="280">
        <f t="shared" si="127"/>
        <v>13281.96</v>
      </c>
      <c r="AV394" s="280">
        <f t="shared" si="123"/>
        <v>1106.83</v>
      </c>
      <c r="AW394" s="280">
        <f t="shared" si="123"/>
        <v>1106.83</v>
      </c>
      <c r="AX394" s="280">
        <f t="shared" si="123"/>
        <v>1106.83</v>
      </c>
      <c r="AY394" s="280">
        <f t="shared" si="123"/>
        <v>1106.83</v>
      </c>
      <c r="AZ394" s="280">
        <f t="shared" si="120"/>
        <v>1106.83</v>
      </c>
      <c r="BA394" s="280">
        <f t="shared" si="120"/>
        <v>1106.83</v>
      </c>
      <c r="BB394" s="280">
        <f t="shared" si="120"/>
        <v>1106.83</v>
      </c>
      <c r="BC394" s="280">
        <f t="shared" si="120"/>
        <v>1106.83</v>
      </c>
      <c r="BD394" s="280">
        <f t="shared" si="120"/>
        <v>1106.83</v>
      </c>
      <c r="BE394" s="280">
        <f t="shared" si="120"/>
        <v>1106.83</v>
      </c>
      <c r="BF394" s="280">
        <f t="shared" si="124"/>
        <v>1106.83</v>
      </c>
      <c r="BG394" s="280">
        <f t="shared" si="124"/>
        <v>1106.83</v>
      </c>
      <c r="BH394" s="280">
        <f t="shared" si="124"/>
        <v>1106.83</v>
      </c>
      <c r="BI394" s="280">
        <f t="shared" si="124"/>
        <v>1106.83</v>
      </c>
      <c r="BJ394" s="280">
        <f t="shared" si="124"/>
        <v>1106.83</v>
      </c>
      <c r="BK394" s="280">
        <f t="shared" si="124"/>
        <v>1106.83</v>
      </c>
      <c r="BL394" s="279">
        <f t="shared" si="128"/>
        <v>13281.96</v>
      </c>
    </row>
    <row r="395" spans="1:66" x14ac:dyDescent="0.25">
      <c r="A395" s="268" t="s">
        <v>682</v>
      </c>
      <c r="B395" s="175">
        <v>6.4000000000000003E-3</v>
      </c>
      <c r="C395" s="175">
        <v>6.4000000000000003E-3</v>
      </c>
      <c r="D395" s="272">
        <v>0</v>
      </c>
      <c r="E395" s="272">
        <v>0</v>
      </c>
      <c r="F395" s="272">
        <v>0</v>
      </c>
      <c r="G395" s="272">
        <v>0</v>
      </c>
      <c r="H395" s="272">
        <v>0</v>
      </c>
      <c r="I395" s="272">
        <v>0</v>
      </c>
      <c r="J395" s="272">
        <v>0</v>
      </c>
      <c r="K395" s="272">
        <v>0</v>
      </c>
      <c r="L395" s="272">
        <v>0</v>
      </c>
      <c r="M395" s="272">
        <v>0</v>
      </c>
      <c r="N395" s="272">
        <v>0</v>
      </c>
      <c r="O395" s="272">
        <v>0</v>
      </c>
      <c r="P395" s="272">
        <f t="shared" si="125"/>
        <v>0</v>
      </c>
      <c r="Q395" s="272">
        <v>0</v>
      </c>
      <c r="R395" s="272">
        <v>0</v>
      </c>
      <c r="S395" s="272">
        <v>0</v>
      </c>
      <c r="T395" s="272">
        <v>0</v>
      </c>
      <c r="U395" s="272">
        <v>0</v>
      </c>
      <c r="V395" s="272">
        <v>0</v>
      </c>
      <c r="W395" s="272">
        <v>0</v>
      </c>
      <c r="X395" s="272">
        <v>0</v>
      </c>
      <c r="Y395" s="272">
        <v>0</v>
      </c>
      <c r="Z395" s="272">
        <v>0</v>
      </c>
      <c r="AA395" s="272">
        <v>0</v>
      </c>
      <c r="AB395" s="272">
        <v>0</v>
      </c>
      <c r="AC395" s="272">
        <v>0</v>
      </c>
      <c r="AD395" s="272">
        <v>0</v>
      </c>
      <c r="AE395" s="272">
        <v>0</v>
      </c>
      <c r="AF395" s="272">
        <v>0</v>
      </c>
      <c r="AG395" s="170">
        <f t="shared" si="126"/>
        <v>0</v>
      </c>
      <c r="AI395" s="279">
        <f t="shared" si="122"/>
        <v>0</v>
      </c>
      <c r="AJ395" s="279">
        <f t="shared" si="122"/>
        <v>0</v>
      </c>
      <c r="AK395" s="279">
        <f t="shared" si="122"/>
        <v>0</v>
      </c>
      <c r="AL395" s="279">
        <f t="shared" si="121"/>
        <v>0</v>
      </c>
      <c r="AM395" s="279">
        <f t="shared" si="121"/>
        <v>0</v>
      </c>
      <c r="AN395" s="279">
        <f t="shared" si="121"/>
        <v>0</v>
      </c>
      <c r="AO395" s="279">
        <f t="shared" si="121"/>
        <v>0</v>
      </c>
      <c r="AP395" s="279">
        <f t="shared" si="121"/>
        <v>0</v>
      </c>
      <c r="AQ395" s="279">
        <f t="shared" si="121"/>
        <v>0</v>
      </c>
      <c r="AR395" s="279">
        <f t="shared" si="109"/>
        <v>0</v>
      </c>
      <c r="AS395" s="279">
        <f t="shared" si="109"/>
        <v>0</v>
      </c>
      <c r="AT395" s="279">
        <f t="shared" si="109"/>
        <v>0</v>
      </c>
      <c r="AU395" s="280">
        <f t="shared" si="127"/>
        <v>0</v>
      </c>
      <c r="AV395" s="280">
        <f t="shared" si="123"/>
        <v>0</v>
      </c>
      <c r="AW395" s="280">
        <f t="shared" si="123"/>
        <v>0</v>
      </c>
      <c r="AX395" s="280">
        <f t="shared" si="123"/>
        <v>0</v>
      </c>
      <c r="AY395" s="280">
        <f t="shared" si="123"/>
        <v>0</v>
      </c>
      <c r="AZ395" s="280">
        <f t="shared" si="120"/>
        <v>0</v>
      </c>
      <c r="BA395" s="280">
        <f t="shared" si="120"/>
        <v>0</v>
      </c>
      <c r="BB395" s="280">
        <f t="shared" si="120"/>
        <v>0</v>
      </c>
      <c r="BC395" s="280">
        <f t="shared" si="120"/>
        <v>0</v>
      </c>
      <c r="BD395" s="280">
        <f t="shared" si="120"/>
        <v>0</v>
      </c>
      <c r="BE395" s="280">
        <f t="shared" si="120"/>
        <v>0</v>
      </c>
      <c r="BF395" s="280">
        <f t="shared" si="124"/>
        <v>0</v>
      </c>
      <c r="BG395" s="280">
        <f t="shared" si="124"/>
        <v>0</v>
      </c>
      <c r="BH395" s="280">
        <f t="shared" si="124"/>
        <v>0</v>
      </c>
      <c r="BI395" s="280">
        <f t="shared" si="124"/>
        <v>0</v>
      </c>
      <c r="BJ395" s="280">
        <f t="shared" si="124"/>
        <v>0</v>
      </c>
      <c r="BK395" s="280">
        <f t="shared" si="124"/>
        <v>0</v>
      </c>
      <c r="BL395" s="279">
        <f t="shared" si="128"/>
        <v>0</v>
      </c>
    </row>
    <row r="396" spans="1:66" x14ac:dyDescent="0.25">
      <c r="A396" s="268" t="s">
        <v>402</v>
      </c>
      <c r="B396" s="175">
        <v>6.4000000000000003E-3</v>
      </c>
      <c r="C396" s="175">
        <v>6.4000000000000003E-3</v>
      </c>
      <c r="D396" s="272">
        <v>2627.41</v>
      </c>
      <c r="E396" s="272">
        <v>2627.41</v>
      </c>
      <c r="F396" s="272">
        <v>2627.41</v>
      </c>
      <c r="G396" s="272">
        <v>2627.41</v>
      </c>
      <c r="H396" s="272">
        <v>2627.41</v>
      </c>
      <c r="I396" s="272">
        <v>2627.41</v>
      </c>
      <c r="J396" s="272">
        <v>2627.41</v>
      </c>
      <c r="K396" s="272">
        <v>2627.41</v>
      </c>
      <c r="L396" s="272">
        <v>2627.41</v>
      </c>
      <c r="M396" s="272">
        <v>2627.41</v>
      </c>
      <c r="N396" s="272">
        <v>2627.41</v>
      </c>
      <c r="O396" s="272">
        <v>2627.41</v>
      </c>
      <c r="P396" s="272">
        <f t="shared" si="125"/>
        <v>31528.92</v>
      </c>
      <c r="Q396" s="272">
        <v>2627.41</v>
      </c>
      <c r="R396" s="272">
        <v>2627.41</v>
      </c>
      <c r="S396" s="272">
        <v>2627.41</v>
      </c>
      <c r="T396" s="272">
        <v>2627.41</v>
      </c>
      <c r="U396" s="272">
        <v>2627.41</v>
      </c>
      <c r="V396" s="272">
        <v>2627.41</v>
      </c>
      <c r="W396" s="272">
        <v>2627.41</v>
      </c>
      <c r="X396" s="272">
        <v>2627.41</v>
      </c>
      <c r="Y396" s="272">
        <v>2627.41</v>
      </c>
      <c r="Z396" s="272">
        <v>2627.41</v>
      </c>
      <c r="AA396" s="272">
        <v>2627.41</v>
      </c>
      <c r="AB396" s="272">
        <v>2627.41</v>
      </c>
      <c r="AC396" s="272">
        <v>2627.41</v>
      </c>
      <c r="AD396" s="272">
        <v>2627.41</v>
      </c>
      <c r="AE396" s="272">
        <v>2627.41</v>
      </c>
      <c r="AF396" s="272">
        <v>2627.41</v>
      </c>
      <c r="AG396" s="170">
        <f t="shared" si="126"/>
        <v>31528.92</v>
      </c>
      <c r="AI396" s="279">
        <f t="shared" si="122"/>
        <v>1.4</v>
      </c>
      <c r="AJ396" s="279">
        <f t="shared" si="122"/>
        <v>1.4</v>
      </c>
      <c r="AK396" s="279">
        <f t="shared" si="122"/>
        <v>1.4</v>
      </c>
      <c r="AL396" s="279">
        <f t="shared" si="121"/>
        <v>1.4</v>
      </c>
      <c r="AM396" s="279">
        <f t="shared" si="121"/>
        <v>1.4</v>
      </c>
      <c r="AN396" s="279">
        <f t="shared" si="121"/>
        <v>1.4</v>
      </c>
      <c r="AO396" s="279">
        <f t="shared" si="121"/>
        <v>1.4</v>
      </c>
      <c r="AP396" s="279">
        <f t="shared" si="121"/>
        <v>1.4</v>
      </c>
      <c r="AQ396" s="279">
        <f t="shared" si="121"/>
        <v>1.4</v>
      </c>
      <c r="AR396" s="279">
        <f t="shared" si="109"/>
        <v>1.4</v>
      </c>
      <c r="AS396" s="279">
        <f t="shared" si="109"/>
        <v>1.4</v>
      </c>
      <c r="AT396" s="279">
        <f t="shared" si="109"/>
        <v>1.4</v>
      </c>
      <c r="AU396" s="280">
        <f t="shared" si="127"/>
        <v>16.8</v>
      </c>
      <c r="AV396" s="280">
        <f t="shared" si="123"/>
        <v>1.4</v>
      </c>
      <c r="AW396" s="280">
        <f t="shared" si="123"/>
        <v>1.4</v>
      </c>
      <c r="AX396" s="280">
        <f t="shared" si="123"/>
        <v>1.4</v>
      </c>
      <c r="AY396" s="280">
        <f t="shared" si="123"/>
        <v>1.4</v>
      </c>
      <c r="AZ396" s="280">
        <f t="shared" si="120"/>
        <v>1.4</v>
      </c>
      <c r="BA396" s="280">
        <f t="shared" si="120"/>
        <v>1.4</v>
      </c>
      <c r="BB396" s="280">
        <f t="shared" si="120"/>
        <v>1.4</v>
      </c>
      <c r="BC396" s="280">
        <f t="shared" si="120"/>
        <v>1.4</v>
      </c>
      <c r="BD396" s="280">
        <f t="shared" si="120"/>
        <v>1.4</v>
      </c>
      <c r="BE396" s="280">
        <f t="shared" si="120"/>
        <v>1.4</v>
      </c>
      <c r="BF396" s="280">
        <f t="shared" si="124"/>
        <v>1.4</v>
      </c>
      <c r="BG396" s="280">
        <f t="shared" si="124"/>
        <v>1.4</v>
      </c>
      <c r="BH396" s="280">
        <f t="shared" si="124"/>
        <v>1.4</v>
      </c>
      <c r="BI396" s="280">
        <f t="shared" si="124"/>
        <v>1.4</v>
      </c>
      <c r="BJ396" s="280">
        <f t="shared" si="124"/>
        <v>1.4</v>
      </c>
      <c r="BK396" s="280">
        <f t="shared" si="124"/>
        <v>1.4</v>
      </c>
      <c r="BL396" s="279">
        <f t="shared" si="128"/>
        <v>16.8</v>
      </c>
    </row>
    <row r="397" spans="1:66" x14ac:dyDescent="0.25">
      <c r="A397" s="268" t="s">
        <v>403</v>
      </c>
      <c r="B397" s="175">
        <v>6.4000000000000003E-3</v>
      </c>
      <c r="C397" s="175">
        <v>6.4000000000000003E-3</v>
      </c>
      <c r="D397" s="272">
        <v>91001.83</v>
      </c>
      <c r="E397" s="272">
        <v>91001.83</v>
      </c>
      <c r="F397" s="272">
        <v>91001.83</v>
      </c>
      <c r="G397" s="272">
        <v>91001.83</v>
      </c>
      <c r="H397" s="272">
        <v>91001.83</v>
      </c>
      <c r="I397" s="272">
        <v>91001.83</v>
      </c>
      <c r="J397" s="272">
        <v>91001.83</v>
      </c>
      <c r="K397" s="272">
        <v>91001.83</v>
      </c>
      <c r="L397" s="272">
        <v>91001.83</v>
      </c>
      <c r="M397" s="272">
        <v>91001.83</v>
      </c>
      <c r="N397" s="272">
        <v>91001.83</v>
      </c>
      <c r="O397" s="272">
        <v>91001.83</v>
      </c>
      <c r="P397" s="272">
        <f t="shared" si="125"/>
        <v>1092021.9599999997</v>
      </c>
      <c r="Q397" s="272">
        <v>91001.83</v>
      </c>
      <c r="R397" s="272">
        <v>91001.83</v>
      </c>
      <c r="S397" s="272">
        <v>91001.83</v>
      </c>
      <c r="T397" s="272">
        <v>91001.83</v>
      </c>
      <c r="U397" s="272">
        <v>91001.83</v>
      </c>
      <c r="V397" s="272">
        <v>91001.83</v>
      </c>
      <c r="W397" s="272">
        <v>91001.83</v>
      </c>
      <c r="X397" s="272">
        <v>91001.83</v>
      </c>
      <c r="Y397" s="272">
        <v>91001.83</v>
      </c>
      <c r="Z397" s="272">
        <v>91001.83</v>
      </c>
      <c r="AA397" s="272">
        <v>91001.83</v>
      </c>
      <c r="AB397" s="272">
        <v>91001.83</v>
      </c>
      <c r="AC397" s="272">
        <v>91001.83</v>
      </c>
      <c r="AD397" s="272">
        <v>91001.83</v>
      </c>
      <c r="AE397" s="272">
        <v>91001.83</v>
      </c>
      <c r="AF397" s="272">
        <v>91001.83</v>
      </c>
      <c r="AG397" s="170">
        <f t="shared" si="126"/>
        <v>1092021.9599999997</v>
      </c>
      <c r="AI397" s="279">
        <f t="shared" si="122"/>
        <v>48.53</v>
      </c>
      <c r="AJ397" s="279">
        <f t="shared" si="122"/>
        <v>48.53</v>
      </c>
      <c r="AK397" s="279">
        <f t="shared" si="122"/>
        <v>48.53</v>
      </c>
      <c r="AL397" s="279">
        <f t="shared" si="121"/>
        <v>48.53</v>
      </c>
      <c r="AM397" s="279">
        <f t="shared" si="121"/>
        <v>48.53</v>
      </c>
      <c r="AN397" s="279">
        <f t="shared" si="121"/>
        <v>48.53</v>
      </c>
      <c r="AO397" s="279">
        <f t="shared" si="121"/>
        <v>48.53</v>
      </c>
      <c r="AP397" s="279">
        <f t="shared" si="121"/>
        <v>48.53</v>
      </c>
      <c r="AQ397" s="279">
        <f t="shared" si="121"/>
        <v>48.53</v>
      </c>
      <c r="AR397" s="279">
        <f t="shared" si="109"/>
        <v>48.53</v>
      </c>
      <c r="AS397" s="279">
        <f t="shared" si="109"/>
        <v>48.53</v>
      </c>
      <c r="AT397" s="279">
        <f t="shared" si="109"/>
        <v>48.53</v>
      </c>
      <c r="AU397" s="280">
        <f t="shared" si="127"/>
        <v>582.3599999999999</v>
      </c>
      <c r="AV397" s="280">
        <f t="shared" si="123"/>
        <v>48.53</v>
      </c>
      <c r="AW397" s="280">
        <f t="shared" si="123"/>
        <v>48.53</v>
      </c>
      <c r="AX397" s="280">
        <f t="shared" si="123"/>
        <v>48.53</v>
      </c>
      <c r="AY397" s="280">
        <f t="shared" si="123"/>
        <v>48.53</v>
      </c>
      <c r="AZ397" s="280">
        <f t="shared" si="120"/>
        <v>48.53</v>
      </c>
      <c r="BA397" s="280">
        <f t="shared" si="120"/>
        <v>48.53</v>
      </c>
      <c r="BB397" s="280">
        <f t="shared" si="120"/>
        <v>48.53</v>
      </c>
      <c r="BC397" s="280">
        <f t="shared" si="120"/>
        <v>48.53</v>
      </c>
      <c r="BD397" s="280">
        <f t="shared" si="120"/>
        <v>48.53</v>
      </c>
      <c r="BE397" s="280">
        <f t="shared" si="120"/>
        <v>48.53</v>
      </c>
      <c r="BF397" s="280">
        <f t="shared" si="124"/>
        <v>48.53</v>
      </c>
      <c r="BG397" s="280">
        <f t="shared" si="124"/>
        <v>48.53</v>
      </c>
      <c r="BH397" s="280">
        <f t="shared" si="124"/>
        <v>48.53</v>
      </c>
      <c r="BI397" s="280">
        <f t="shared" si="124"/>
        <v>48.53</v>
      </c>
      <c r="BJ397" s="280">
        <f t="shared" si="124"/>
        <v>48.53</v>
      </c>
      <c r="BK397" s="280">
        <f t="shared" si="124"/>
        <v>48.53</v>
      </c>
      <c r="BL397" s="279">
        <f t="shared" si="128"/>
        <v>582.3599999999999</v>
      </c>
    </row>
    <row r="398" spans="1:66" x14ac:dyDescent="0.25">
      <c r="A398" s="268" t="s">
        <v>404</v>
      </c>
      <c r="B398" s="175">
        <v>0</v>
      </c>
      <c r="C398" s="175">
        <v>0</v>
      </c>
      <c r="D398" s="272">
        <v>6356886.4699999997</v>
      </c>
      <c r="E398" s="272">
        <v>6356886.4699999997</v>
      </c>
      <c r="F398" s="272">
        <v>6356886.4699999997</v>
      </c>
      <c r="G398" s="272">
        <v>6474126.5099999998</v>
      </c>
      <c r="H398" s="272">
        <v>6599795.5599999996</v>
      </c>
      <c r="I398" s="272">
        <v>6608224.5700000003</v>
      </c>
      <c r="J398" s="272">
        <v>6608224.5700000003</v>
      </c>
      <c r="K398" s="272">
        <v>6608224.5700000003</v>
      </c>
      <c r="L398" s="272">
        <v>6608224.5700000003</v>
      </c>
      <c r="M398" s="272">
        <v>6608224.5700000003</v>
      </c>
      <c r="N398" s="272">
        <v>6608224.5700000003</v>
      </c>
      <c r="O398" s="272">
        <v>7309437.6800000006</v>
      </c>
      <c r="P398" s="272">
        <f t="shared" si="125"/>
        <v>79103366.580000013</v>
      </c>
      <c r="Q398" s="272">
        <v>8010650.79</v>
      </c>
      <c r="R398" s="272">
        <v>8010650.79</v>
      </c>
      <c r="S398" s="272">
        <v>8010650.79</v>
      </c>
      <c r="T398" s="272">
        <v>8010650.79</v>
      </c>
      <c r="U398" s="272">
        <v>8010650.79</v>
      </c>
      <c r="V398" s="272">
        <v>8010650.79</v>
      </c>
      <c r="W398" s="272">
        <v>8010650.79</v>
      </c>
      <c r="X398" s="272">
        <v>8010650.79</v>
      </c>
      <c r="Y398" s="272">
        <v>8010650.79</v>
      </c>
      <c r="Z398" s="272">
        <v>8010650.79</v>
      </c>
      <c r="AA398" s="272">
        <v>8010650.79</v>
      </c>
      <c r="AB398" s="272">
        <v>8160651.0949999997</v>
      </c>
      <c r="AC398" s="272">
        <v>8310651.4000000004</v>
      </c>
      <c r="AD398" s="272">
        <v>8310651.4000000004</v>
      </c>
      <c r="AE398" s="272">
        <v>8310651.4000000004</v>
      </c>
      <c r="AF398" s="272">
        <v>8310651.4000000004</v>
      </c>
      <c r="AG398" s="170">
        <f t="shared" si="126"/>
        <v>97477812.225000024</v>
      </c>
      <c r="AI398" s="279">
        <f t="shared" si="122"/>
        <v>0</v>
      </c>
      <c r="AJ398" s="279">
        <f t="shared" si="122"/>
        <v>0</v>
      </c>
      <c r="AK398" s="279">
        <f t="shared" si="122"/>
        <v>0</v>
      </c>
      <c r="AL398" s="279">
        <f t="shared" si="121"/>
        <v>0</v>
      </c>
      <c r="AM398" s="279">
        <f t="shared" si="121"/>
        <v>0</v>
      </c>
      <c r="AN398" s="279">
        <f t="shared" si="121"/>
        <v>0</v>
      </c>
      <c r="AO398" s="279">
        <f t="shared" si="121"/>
        <v>0</v>
      </c>
      <c r="AP398" s="279">
        <f t="shared" si="121"/>
        <v>0</v>
      </c>
      <c r="AQ398" s="279">
        <f t="shared" si="121"/>
        <v>0</v>
      </c>
      <c r="AR398" s="279">
        <f t="shared" si="109"/>
        <v>0</v>
      </c>
      <c r="AS398" s="279">
        <f t="shared" si="109"/>
        <v>0</v>
      </c>
      <c r="AT398" s="279">
        <f t="shared" si="109"/>
        <v>0</v>
      </c>
      <c r="AU398" s="280">
        <f t="shared" si="127"/>
        <v>0</v>
      </c>
      <c r="AV398" s="280">
        <f t="shared" si="123"/>
        <v>0</v>
      </c>
      <c r="AW398" s="280">
        <f t="shared" si="123"/>
        <v>0</v>
      </c>
      <c r="AX398" s="280">
        <f t="shared" si="123"/>
        <v>0</v>
      </c>
      <c r="AY398" s="280">
        <f t="shared" si="123"/>
        <v>0</v>
      </c>
      <c r="AZ398" s="280">
        <f t="shared" si="120"/>
        <v>0</v>
      </c>
      <c r="BA398" s="280">
        <f t="shared" si="120"/>
        <v>0</v>
      </c>
      <c r="BB398" s="280">
        <f t="shared" si="120"/>
        <v>0</v>
      </c>
      <c r="BC398" s="280">
        <f t="shared" si="120"/>
        <v>0</v>
      </c>
      <c r="BD398" s="280">
        <f t="shared" si="120"/>
        <v>0</v>
      </c>
      <c r="BE398" s="280">
        <f t="shared" si="120"/>
        <v>0</v>
      </c>
      <c r="BF398" s="280">
        <f t="shared" si="124"/>
        <v>0</v>
      </c>
      <c r="BG398" s="280">
        <f t="shared" si="124"/>
        <v>0</v>
      </c>
      <c r="BH398" s="280">
        <f t="shared" si="124"/>
        <v>0</v>
      </c>
      <c r="BI398" s="280">
        <f t="shared" si="124"/>
        <v>0</v>
      </c>
      <c r="BJ398" s="280">
        <f t="shared" si="124"/>
        <v>0</v>
      </c>
      <c r="BK398" s="280">
        <f t="shared" si="124"/>
        <v>0</v>
      </c>
      <c r="BL398" s="279">
        <f t="shared" si="128"/>
        <v>0</v>
      </c>
    </row>
    <row r="399" spans="1:66" x14ac:dyDescent="0.25">
      <c r="A399" s="268" t="s">
        <v>405</v>
      </c>
      <c r="B399" s="175">
        <v>0</v>
      </c>
      <c r="C399" s="175">
        <v>0</v>
      </c>
      <c r="D399" s="272">
        <v>2412.8200000000002</v>
      </c>
      <c r="E399" s="272">
        <v>2412.8200000000002</v>
      </c>
      <c r="F399" s="272">
        <v>2412.8200000000002</v>
      </c>
      <c r="G399" s="272">
        <v>2412.8200000000002</v>
      </c>
      <c r="H399" s="272">
        <v>2412.8200000000002</v>
      </c>
      <c r="I399" s="272">
        <v>2412.8200000000002</v>
      </c>
      <c r="J399" s="272">
        <v>2412.8200000000002</v>
      </c>
      <c r="K399" s="272">
        <v>2412.8200000000002</v>
      </c>
      <c r="L399" s="272">
        <v>2412.8200000000002</v>
      </c>
      <c r="M399" s="272">
        <v>2412.8200000000002</v>
      </c>
      <c r="N399" s="272">
        <v>2412.8200000000002</v>
      </c>
      <c r="O399" s="272">
        <v>247412.82</v>
      </c>
      <c r="P399" s="272">
        <f t="shared" si="125"/>
        <v>273953.84000000003</v>
      </c>
      <c r="Q399" s="272">
        <v>492412.82</v>
      </c>
      <c r="R399" s="272">
        <v>492412.82</v>
      </c>
      <c r="S399" s="272">
        <v>492412.82</v>
      </c>
      <c r="T399" s="272">
        <v>492412.82</v>
      </c>
      <c r="U399" s="272">
        <v>492412.82</v>
      </c>
      <c r="V399" s="272">
        <v>492412.82</v>
      </c>
      <c r="W399" s="272">
        <v>492412.82</v>
      </c>
      <c r="X399" s="272">
        <v>492412.82</v>
      </c>
      <c r="Y399" s="272">
        <v>492412.82</v>
      </c>
      <c r="Z399" s="272">
        <v>492412.82</v>
      </c>
      <c r="AA399" s="272">
        <v>492412.82</v>
      </c>
      <c r="AB399" s="272">
        <v>492412.82</v>
      </c>
      <c r="AC399" s="272">
        <v>492412.82</v>
      </c>
      <c r="AD399" s="272">
        <v>492412.82</v>
      </c>
      <c r="AE399" s="272">
        <v>492412.82</v>
      </c>
      <c r="AF399" s="272">
        <v>492412.82</v>
      </c>
      <c r="AG399" s="170">
        <f t="shared" si="126"/>
        <v>5908953.8400000008</v>
      </c>
      <c r="AI399" s="279">
        <f t="shared" si="122"/>
        <v>0</v>
      </c>
      <c r="AJ399" s="279">
        <f t="shared" si="122"/>
        <v>0</v>
      </c>
      <c r="AK399" s="279">
        <f t="shared" si="122"/>
        <v>0</v>
      </c>
      <c r="AL399" s="279">
        <f t="shared" si="121"/>
        <v>0</v>
      </c>
      <c r="AM399" s="279">
        <f t="shared" si="121"/>
        <v>0</v>
      </c>
      <c r="AN399" s="279">
        <f t="shared" si="121"/>
        <v>0</v>
      </c>
      <c r="AO399" s="279">
        <f t="shared" si="121"/>
        <v>0</v>
      </c>
      <c r="AP399" s="279">
        <f t="shared" si="121"/>
        <v>0</v>
      </c>
      <c r="AQ399" s="279">
        <f t="shared" si="121"/>
        <v>0</v>
      </c>
      <c r="AR399" s="279">
        <f t="shared" si="109"/>
        <v>0</v>
      </c>
      <c r="AS399" s="279">
        <f t="shared" si="109"/>
        <v>0</v>
      </c>
      <c r="AT399" s="279">
        <f t="shared" si="109"/>
        <v>0</v>
      </c>
      <c r="AU399" s="280">
        <f t="shared" si="127"/>
        <v>0</v>
      </c>
      <c r="AV399" s="280">
        <f t="shared" si="123"/>
        <v>0</v>
      </c>
      <c r="AW399" s="280">
        <f t="shared" si="123"/>
        <v>0</v>
      </c>
      <c r="AX399" s="280">
        <f t="shared" si="123"/>
        <v>0</v>
      </c>
      <c r="AY399" s="280">
        <f t="shared" si="123"/>
        <v>0</v>
      </c>
      <c r="AZ399" s="280">
        <f t="shared" si="120"/>
        <v>0</v>
      </c>
      <c r="BA399" s="280">
        <f t="shared" si="120"/>
        <v>0</v>
      </c>
      <c r="BB399" s="280">
        <f t="shared" si="120"/>
        <v>0</v>
      </c>
      <c r="BC399" s="280">
        <f t="shared" si="120"/>
        <v>0</v>
      </c>
      <c r="BD399" s="280">
        <f t="shared" si="120"/>
        <v>0</v>
      </c>
      <c r="BE399" s="280">
        <f t="shared" si="120"/>
        <v>0</v>
      </c>
      <c r="BF399" s="280">
        <f t="shared" si="124"/>
        <v>0</v>
      </c>
      <c r="BG399" s="280">
        <f t="shared" si="124"/>
        <v>0</v>
      </c>
      <c r="BH399" s="280">
        <f t="shared" si="124"/>
        <v>0</v>
      </c>
      <c r="BI399" s="280">
        <f t="shared" si="124"/>
        <v>0</v>
      </c>
      <c r="BJ399" s="280">
        <f t="shared" si="124"/>
        <v>0</v>
      </c>
      <c r="BK399" s="280">
        <f t="shared" si="124"/>
        <v>0</v>
      </c>
      <c r="BL399" s="279">
        <f t="shared" si="128"/>
        <v>0</v>
      </c>
    </row>
    <row r="400" spans="1:66" x14ac:dyDescent="0.25">
      <c r="A400" s="268" t="s">
        <v>406</v>
      </c>
      <c r="B400" s="175">
        <v>0</v>
      </c>
      <c r="C400" s="175">
        <v>0</v>
      </c>
      <c r="D400" s="272">
        <v>102248.61</v>
      </c>
      <c r="E400" s="272">
        <v>102248.61</v>
      </c>
      <c r="F400" s="272">
        <v>102248.61</v>
      </c>
      <c r="G400" s="272">
        <v>102248.61</v>
      </c>
      <c r="H400" s="272">
        <v>102248.61</v>
      </c>
      <c r="I400" s="272">
        <v>102248.61</v>
      </c>
      <c r="J400" s="272">
        <v>102248.61</v>
      </c>
      <c r="K400" s="272">
        <v>102248.61</v>
      </c>
      <c r="L400" s="272">
        <v>102248.61</v>
      </c>
      <c r="M400" s="272">
        <v>102248.61</v>
      </c>
      <c r="N400" s="272">
        <v>102248.61</v>
      </c>
      <c r="O400" s="272">
        <v>164748.60999999999</v>
      </c>
      <c r="P400" s="272">
        <f t="shared" si="125"/>
        <v>1289483.3199999998</v>
      </c>
      <c r="Q400" s="272">
        <v>227248.61</v>
      </c>
      <c r="R400" s="272">
        <v>227248.61</v>
      </c>
      <c r="S400" s="272">
        <v>227248.61</v>
      </c>
      <c r="T400" s="272">
        <v>227248.61</v>
      </c>
      <c r="U400" s="272">
        <v>227248.61</v>
      </c>
      <c r="V400" s="272">
        <v>227248.61</v>
      </c>
      <c r="W400" s="272">
        <v>227248.61</v>
      </c>
      <c r="X400" s="272">
        <v>227248.61</v>
      </c>
      <c r="Y400" s="272">
        <v>227248.61</v>
      </c>
      <c r="Z400" s="272">
        <v>227248.61</v>
      </c>
      <c r="AA400" s="272">
        <v>227248.61</v>
      </c>
      <c r="AB400" s="272">
        <v>227248.61</v>
      </c>
      <c r="AC400" s="272">
        <v>227248.61</v>
      </c>
      <c r="AD400" s="272">
        <v>227248.61</v>
      </c>
      <c r="AE400" s="272">
        <v>227248.61</v>
      </c>
      <c r="AF400" s="272">
        <v>227248.61</v>
      </c>
      <c r="AG400" s="170">
        <f t="shared" si="126"/>
        <v>2726983.3199999989</v>
      </c>
      <c r="AI400" s="279">
        <f t="shared" si="122"/>
        <v>0</v>
      </c>
      <c r="AJ400" s="279">
        <f t="shared" si="122"/>
        <v>0</v>
      </c>
      <c r="AK400" s="279">
        <f t="shared" si="122"/>
        <v>0</v>
      </c>
      <c r="AL400" s="279">
        <f t="shared" si="121"/>
        <v>0</v>
      </c>
      <c r="AM400" s="279">
        <f t="shared" si="121"/>
        <v>0</v>
      </c>
      <c r="AN400" s="279">
        <f t="shared" si="121"/>
        <v>0</v>
      </c>
      <c r="AO400" s="279">
        <f t="shared" si="121"/>
        <v>0</v>
      </c>
      <c r="AP400" s="279">
        <f t="shared" si="121"/>
        <v>0</v>
      </c>
      <c r="AQ400" s="279">
        <f t="shared" si="121"/>
        <v>0</v>
      </c>
      <c r="AR400" s="279">
        <f t="shared" si="109"/>
        <v>0</v>
      </c>
      <c r="AS400" s="279">
        <f t="shared" si="109"/>
        <v>0</v>
      </c>
      <c r="AT400" s="279">
        <f t="shared" si="109"/>
        <v>0</v>
      </c>
      <c r="AU400" s="280">
        <f t="shared" si="127"/>
        <v>0</v>
      </c>
      <c r="AV400" s="280">
        <f t="shared" si="123"/>
        <v>0</v>
      </c>
      <c r="AW400" s="280">
        <f t="shared" si="123"/>
        <v>0</v>
      </c>
      <c r="AX400" s="280">
        <f t="shared" si="123"/>
        <v>0</v>
      </c>
      <c r="AY400" s="280">
        <f t="shared" si="123"/>
        <v>0</v>
      </c>
      <c r="AZ400" s="280">
        <f t="shared" si="120"/>
        <v>0</v>
      </c>
      <c r="BA400" s="280">
        <f t="shared" si="120"/>
        <v>0</v>
      </c>
      <c r="BB400" s="280">
        <f t="shared" si="120"/>
        <v>0</v>
      </c>
      <c r="BC400" s="280">
        <f t="shared" si="120"/>
        <v>0</v>
      </c>
      <c r="BD400" s="280">
        <f t="shared" si="120"/>
        <v>0</v>
      </c>
      <c r="BE400" s="280">
        <f t="shared" si="120"/>
        <v>0</v>
      </c>
      <c r="BF400" s="280">
        <f t="shared" si="124"/>
        <v>0</v>
      </c>
      <c r="BG400" s="280">
        <f t="shared" si="124"/>
        <v>0</v>
      </c>
      <c r="BH400" s="280">
        <f t="shared" si="124"/>
        <v>0</v>
      </c>
      <c r="BI400" s="280">
        <f t="shared" si="124"/>
        <v>0</v>
      </c>
      <c r="BJ400" s="280">
        <f t="shared" si="124"/>
        <v>0</v>
      </c>
      <c r="BK400" s="280">
        <f t="shared" si="124"/>
        <v>0</v>
      </c>
      <c r="BL400" s="279">
        <f t="shared" si="128"/>
        <v>0</v>
      </c>
    </row>
    <row r="401" spans="1:66" x14ac:dyDescent="0.25">
      <c r="A401" s="268" t="s">
        <v>407</v>
      </c>
      <c r="B401" s="175">
        <v>0</v>
      </c>
      <c r="C401" s="175">
        <v>0</v>
      </c>
      <c r="D401" s="272">
        <v>564941.13</v>
      </c>
      <c r="E401" s="272">
        <v>564941.13</v>
      </c>
      <c r="F401" s="272">
        <v>564941.13</v>
      </c>
      <c r="G401" s="272">
        <v>564941.13</v>
      </c>
      <c r="H401" s="272">
        <v>564941.13</v>
      </c>
      <c r="I401" s="272">
        <v>564941.13</v>
      </c>
      <c r="J401" s="272">
        <v>564941.13</v>
      </c>
      <c r="K401" s="272">
        <v>564941.13</v>
      </c>
      <c r="L401" s="272">
        <v>564941.13</v>
      </c>
      <c r="M401" s="272">
        <v>564941.13</v>
      </c>
      <c r="N401" s="272">
        <v>564941.13</v>
      </c>
      <c r="O401" s="272">
        <v>564941.13</v>
      </c>
      <c r="P401" s="272">
        <f t="shared" si="125"/>
        <v>6779293.5599999996</v>
      </c>
      <c r="Q401" s="272">
        <v>564941.13</v>
      </c>
      <c r="R401" s="272">
        <v>564941.13</v>
      </c>
      <c r="S401" s="272">
        <v>564941.13</v>
      </c>
      <c r="T401" s="272">
        <v>564941.13</v>
      </c>
      <c r="U401" s="272">
        <v>564941.13</v>
      </c>
      <c r="V401" s="272">
        <v>564941.13</v>
      </c>
      <c r="W401" s="272">
        <v>564941.13</v>
      </c>
      <c r="X401" s="272">
        <v>564941.13</v>
      </c>
      <c r="Y401" s="272">
        <v>564941.13</v>
      </c>
      <c r="Z401" s="272">
        <v>564941.13</v>
      </c>
      <c r="AA401" s="272">
        <v>564941.13</v>
      </c>
      <c r="AB401" s="272">
        <v>564941.13</v>
      </c>
      <c r="AC401" s="272">
        <v>564941.13</v>
      </c>
      <c r="AD401" s="272">
        <v>564941.13</v>
      </c>
      <c r="AE401" s="272">
        <v>564941.13</v>
      </c>
      <c r="AF401" s="272">
        <v>564941.13</v>
      </c>
      <c r="AG401" s="170">
        <f t="shared" si="126"/>
        <v>6779293.5599999996</v>
      </c>
      <c r="AI401" s="279">
        <f t="shared" si="122"/>
        <v>0</v>
      </c>
      <c r="AJ401" s="279">
        <f t="shared" si="122"/>
        <v>0</v>
      </c>
      <c r="AK401" s="279">
        <f t="shared" si="122"/>
        <v>0</v>
      </c>
      <c r="AL401" s="279">
        <f t="shared" si="121"/>
        <v>0</v>
      </c>
      <c r="AM401" s="279">
        <f t="shared" si="121"/>
        <v>0</v>
      </c>
      <c r="AN401" s="279">
        <f t="shared" si="121"/>
        <v>0</v>
      </c>
      <c r="AO401" s="279">
        <f t="shared" si="121"/>
        <v>0</v>
      </c>
      <c r="AP401" s="279">
        <f t="shared" si="121"/>
        <v>0</v>
      </c>
      <c r="AQ401" s="279">
        <f t="shared" si="121"/>
        <v>0</v>
      </c>
      <c r="AR401" s="279">
        <f t="shared" si="109"/>
        <v>0</v>
      </c>
      <c r="AS401" s="279">
        <f t="shared" si="109"/>
        <v>0</v>
      </c>
      <c r="AT401" s="279">
        <f t="shared" si="109"/>
        <v>0</v>
      </c>
      <c r="AU401" s="280">
        <f t="shared" si="127"/>
        <v>0</v>
      </c>
      <c r="AV401" s="280">
        <f t="shared" si="123"/>
        <v>0</v>
      </c>
      <c r="AW401" s="280">
        <f t="shared" si="123"/>
        <v>0</v>
      </c>
      <c r="AX401" s="280">
        <f t="shared" si="123"/>
        <v>0</v>
      </c>
      <c r="AY401" s="280">
        <f t="shared" si="123"/>
        <v>0</v>
      </c>
      <c r="AZ401" s="280">
        <f t="shared" si="120"/>
        <v>0</v>
      </c>
      <c r="BA401" s="280">
        <f t="shared" si="120"/>
        <v>0</v>
      </c>
      <c r="BB401" s="280">
        <f t="shared" si="120"/>
        <v>0</v>
      </c>
      <c r="BC401" s="280">
        <f t="shared" si="120"/>
        <v>0</v>
      </c>
      <c r="BD401" s="280">
        <f t="shared" si="120"/>
        <v>0</v>
      </c>
      <c r="BE401" s="280">
        <f t="shared" si="120"/>
        <v>0</v>
      </c>
      <c r="BF401" s="280">
        <f t="shared" si="124"/>
        <v>0</v>
      </c>
      <c r="BG401" s="280">
        <f t="shared" si="124"/>
        <v>0</v>
      </c>
      <c r="BH401" s="280">
        <f t="shared" si="124"/>
        <v>0</v>
      </c>
      <c r="BI401" s="280">
        <f t="shared" si="124"/>
        <v>0</v>
      </c>
      <c r="BJ401" s="280">
        <f t="shared" si="124"/>
        <v>0</v>
      </c>
      <c r="BK401" s="280">
        <f t="shared" si="124"/>
        <v>0</v>
      </c>
      <c r="BL401" s="279">
        <f t="shared" si="128"/>
        <v>0</v>
      </c>
    </row>
    <row r="402" spans="1:66" x14ac:dyDescent="0.25">
      <c r="A402" s="268" t="s">
        <v>408</v>
      </c>
      <c r="B402" s="175">
        <v>2.1499999999999998E-2</v>
      </c>
      <c r="C402" s="175">
        <v>2.1499999999999998E-2</v>
      </c>
      <c r="D402" s="272">
        <v>13865217.619999999</v>
      </c>
      <c r="E402" s="272">
        <v>13962865.17</v>
      </c>
      <c r="F402" s="272">
        <v>14202496.060000001</v>
      </c>
      <c r="G402" s="272">
        <v>13984661.74</v>
      </c>
      <c r="H402" s="272">
        <v>13594671.09</v>
      </c>
      <c r="I402" s="272">
        <v>13590514.5</v>
      </c>
      <c r="J402" s="272">
        <v>14105995.064999999</v>
      </c>
      <c r="K402" s="272">
        <v>15046299.785</v>
      </c>
      <c r="L402" s="272">
        <v>15945149.850000001</v>
      </c>
      <c r="M402" s="272">
        <v>17040075.560000002</v>
      </c>
      <c r="N402" s="272">
        <v>18281375.160000004</v>
      </c>
      <c r="O402" s="272">
        <v>19558139.870000005</v>
      </c>
      <c r="P402" s="272">
        <f t="shared" si="125"/>
        <v>183177461.47</v>
      </c>
      <c r="Q402" s="272">
        <v>20611707.990000006</v>
      </c>
      <c r="R402" s="272">
        <v>21406117.830000006</v>
      </c>
      <c r="S402" s="272">
        <v>22200529.600000009</v>
      </c>
      <c r="T402" s="272">
        <v>22994940.020000011</v>
      </c>
      <c r="U402" s="272">
        <v>23789349.995000008</v>
      </c>
      <c r="V402" s="272">
        <v>24583765.780000009</v>
      </c>
      <c r="W402" s="272">
        <v>25378179.395000007</v>
      </c>
      <c r="X402" s="272">
        <v>26172585.20000001</v>
      </c>
      <c r="Y402" s="272">
        <v>26967000.835000008</v>
      </c>
      <c r="Z402" s="272">
        <v>27761421.31000001</v>
      </c>
      <c r="AA402" s="272">
        <v>28555838.860000007</v>
      </c>
      <c r="AB402" s="272">
        <v>29693229.135000005</v>
      </c>
      <c r="AC402" s="272">
        <v>30787598.36500001</v>
      </c>
      <c r="AD402" s="272">
        <v>31495978.345000006</v>
      </c>
      <c r="AE402" s="272">
        <v>32204358.305000007</v>
      </c>
      <c r="AF402" s="272">
        <v>32938673.105000008</v>
      </c>
      <c r="AG402" s="170">
        <f t="shared" si="126"/>
        <v>340327978.63000011</v>
      </c>
      <c r="AI402" s="279">
        <f t="shared" si="122"/>
        <v>24841.85</v>
      </c>
      <c r="AJ402" s="279">
        <f t="shared" si="122"/>
        <v>25016.799999999999</v>
      </c>
      <c r="AK402" s="279">
        <f t="shared" si="122"/>
        <v>25446.14</v>
      </c>
      <c r="AL402" s="279">
        <f t="shared" si="121"/>
        <v>25055.85</v>
      </c>
      <c r="AM402" s="279">
        <f t="shared" si="121"/>
        <v>24357.119999999999</v>
      </c>
      <c r="AN402" s="279">
        <f t="shared" si="121"/>
        <v>24349.67</v>
      </c>
      <c r="AO402" s="279">
        <f t="shared" si="121"/>
        <v>25273.24</v>
      </c>
      <c r="AP402" s="279">
        <f t="shared" si="121"/>
        <v>26957.95</v>
      </c>
      <c r="AQ402" s="279">
        <f t="shared" si="121"/>
        <v>28568.39</v>
      </c>
      <c r="AR402" s="279">
        <f t="shared" si="109"/>
        <v>30530.14</v>
      </c>
      <c r="AS402" s="279">
        <f t="shared" si="109"/>
        <v>32754.13</v>
      </c>
      <c r="AT402" s="279">
        <f t="shared" si="109"/>
        <v>35041.67</v>
      </c>
      <c r="AU402" s="280">
        <f t="shared" si="127"/>
        <v>328192.95</v>
      </c>
      <c r="AV402" s="280">
        <f t="shared" si="123"/>
        <v>36929.31</v>
      </c>
      <c r="AW402" s="280">
        <f t="shared" si="123"/>
        <v>38352.629999999997</v>
      </c>
      <c r="AX402" s="280">
        <f t="shared" si="123"/>
        <v>39775.949999999997</v>
      </c>
      <c r="AY402" s="280">
        <f t="shared" si="123"/>
        <v>41199.269999999997</v>
      </c>
      <c r="AZ402" s="280">
        <f t="shared" si="120"/>
        <v>42622.59</v>
      </c>
      <c r="BA402" s="280">
        <f t="shared" si="120"/>
        <v>44045.91</v>
      </c>
      <c r="BB402" s="280">
        <f t="shared" si="120"/>
        <v>45469.24</v>
      </c>
      <c r="BC402" s="280">
        <f t="shared" si="120"/>
        <v>46892.55</v>
      </c>
      <c r="BD402" s="280">
        <f t="shared" si="120"/>
        <v>48315.88</v>
      </c>
      <c r="BE402" s="280">
        <f t="shared" si="120"/>
        <v>49739.21</v>
      </c>
      <c r="BF402" s="280">
        <f t="shared" si="124"/>
        <v>51162.54</v>
      </c>
      <c r="BG402" s="280">
        <f t="shared" si="124"/>
        <v>53200.37</v>
      </c>
      <c r="BH402" s="280">
        <f t="shared" si="124"/>
        <v>55161.11</v>
      </c>
      <c r="BI402" s="280">
        <f t="shared" si="124"/>
        <v>56430.29</v>
      </c>
      <c r="BJ402" s="280">
        <f t="shared" si="124"/>
        <v>57699.48</v>
      </c>
      <c r="BK402" s="280">
        <f t="shared" si="124"/>
        <v>59015.12</v>
      </c>
      <c r="BL402" s="279">
        <f t="shared" si="128"/>
        <v>609754.28999999992</v>
      </c>
    </row>
    <row r="403" spans="1:66" x14ac:dyDescent="0.25">
      <c r="A403" s="268" t="s">
        <v>409</v>
      </c>
      <c r="B403" s="175">
        <v>2.1499999999999998E-2</v>
      </c>
      <c r="C403" s="175">
        <v>2.1499999999999998E-2</v>
      </c>
      <c r="D403" s="272">
        <v>2545.13</v>
      </c>
      <c r="E403" s="272">
        <v>2545.13</v>
      </c>
      <c r="F403" s="272">
        <v>2545.13</v>
      </c>
      <c r="G403" s="272">
        <v>2545.13</v>
      </c>
      <c r="H403" s="272">
        <v>2545.13</v>
      </c>
      <c r="I403" s="272">
        <v>2545.13</v>
      </c>
      <c r="J403" s="272">
        <v>2545.13</v>
      </c>
      <c r="K403" s="272">
        <v>2545.13</v>
      </c>
      <c r="L403" s="272">
        <v>2545.13</v>
      </c>
      <c r="M403" s="272">
        <v>2545.13</v>
      </c>
      <c r="N403" s="272">
        <v>2545.13</v>
      </c>
      <c r="O403" s="272">
        <v>2545.13</v>
      </c>
      <c r="P403" s="272">
        <f t="shared" si="125"/>
        <v>30541.560000000009</v>
      </c>
      <c r="Q403" s="272">
        <v>2545.13</v>
      </c>
      <c r="R403" s="272">
        <v>2545.13</v>
      </c>
      <c r="S403" s="272">
        <v>2545.13</v>
      </c>
      <c r="T403" s="272">
        <v>2545.13</v>
      </c>
      <c r="U403" s="272">
        <v>2545.13</v>
      </c>
      <c r="V403" s="272">
        <v>2545.13</v>
      </c>
      <c r="W403" s="272">
        <v>2545.13</v>
      </c>
      <c r="X403" s="272">
        <v>2545.13</v>
      </c>
      <c r="Y403" s="272">
        <v>2545.13</v>
      </c>
      <c r="Z403" s="272">
        <v>2545.13</v>
      </c>
      <c r="AA403" s="272">
        <v>2545.13</v>
      </c>
      <c r="AB403" s="272">
        <v>2545.13</v>
      </c>
      <c r="AC403" s="272">
        <v>2545.13</v>
      </c>
      <c r="AD403" s="272">
        <v>2545.13</v>
      </c>
      <c r="AE403" s="272">
        <v>2545.13</v>
      </c>
      <c r="AF403" s="272">
        <v>2545.13</v>
      </c>
      <c r="AG403" s="170">
        <f t="shared" si="126"/>
        <v>30541.560000000009</v>
      </c>
      <c r="AI403" s="279">
        <f t="shared" si="122"/>
        <v>4.5599999999999996</v>
      </c>
      <c r="AJ403" s="279">
        <f t="shared" si="122"/>
        <v>4.5599999999999996</v>
      </c>
      <c r="AK403" s="279">
        <f t="shared" si="122"/>
        <v>4.5599999999999996</v>
      </c>
      <c r="AL403" s="279">
        <f t="shared" si="121"/>
        <v>4.5599999999999996</v>
      </c>
      <c r="AM403" s="279">
        <f t="shared" si="121"/>
        <v>4.5599999999999996</v>
      </c>
      <c r="AN403" s="279">
        <f t="shared" si="121"/>
        <v>4.5599999999999996</v>
      </c>
      <c r="AO403" s="279">
        <f t="shared" si="121"/>
        <v>4.5599999999999996</v>
      </c>
      <c r="AP403" s="279">
        <f t="shared" si="121"/>
        <v>4.5599999999999996</v>
      </c>
      <c r="AQ403" s="279">
        <f t="shared" si="121"/>
        <v>4.5599999999999996</v>
      </c>
      <c r="AR403" s="279">
        <f t="shared" si="109"/>
        <v>4.5599999999999996</v>
      </c>
      <c r="AS403" s="279">
        <f t="shared" si="109"/>
        <v>4.5599999999999996</v>
      </c>
      <c r="AT403" s="279">
        <f t="shared" si="109"/>
        <v>4.5599999999999996</v>
      </c>
      <c r="AU403" s="280">
        <f t="shared" si="127"/>
        <v>54.720000000000006</v>
      </c>
      <c r="AV403" s="280">
        <f t="shared" si="123"/>
        <v>4.5599999999999996</v>
      </c>
      <c r="AW403" s="280">
        <f t="shared" si="123"/>
        <v>4.5599999999999996</v>
      </c>
      <c r="AX403" s="280">
        <f t="shared" si="123"/>
        <v>4.5599999999999996</v>
      </c>
      <c r="AY403" s="280">
        <f t="shared" si="123"/>
        <v>4.5599999999999996</v>
      </c>
      <c r="AZ403" s="280">
        <f t="shared" si="120"/>
        <v>4.5599999999999996</v>
      </c>
      <c r="BA403" s="280">
        <f t="shared" si="120"/>
        <v>4.5599999999999996</v>
      </c>
      <c r="BB403" s="280">
        <f t="shared" si="120"/>
        <v>4.5599999999999996</v>
      </c>
      <c r="BC403" s="280">
        <f t="shared" si="120"/>
        <v>4.5599999999999996</v>
      </c>
      <c r="BD403" s="280">
        <f t="shared" si="120"/>
        <v>4.5599999999999996</v>
      </c>
      <c r="BE403" s="280">
        <f t="shared" si="120"/>
        <v>4.5599999999999996</v>
      </c>
      <c r="BF403" s="280">
        <f t="shared" si="124"/>
        <v>4.5599999999999996</v>
      </c>
      <c r="BG403" s="280">
        <f t="shared" si="124"/>
        <v>4.5599999999999996</v>
      </c>
      <c r="BH403" s="280">
        <f t="shared" si="124"/>
        <v>4.5599999999999996</v>
      </c>
      <c r="BI403" s="280">
        <f t="shared" si="124"/>
        <v>4.5599999999999996</v>
      </c>
      <c r="BJ403" s="280">
        <f t="shared" si="124"/>
        <v>4.5599999999999996</v>
      </c>
      <c r="BK403" s="280">
        <f t="shared" si="124"/>
        <v>4.5599999999999996</v>
      </c>
      <c r="BL403" s="279">
        <f t="shared" si="128"/>
        <v>54.720000000000006</v>
      </c>
    </row>
    <row r="404" spans="1:66" x14ac:dyDescent="0.25">
      <c r="A404" s="268" t="s">
        <v>410</v>
      </c>
      <c r="B404" s="175">
        <v>2.1499999999999998E-2</v>
      </c>
      <c r="C404" s="175">
        <v>2.1499999999999998E-2</v>
      </c>
      <c r="D404" s="272">
        <v>570187.38</v>
      </c>
      <c r="E404" s="272">
        <v>570187.38</v>
      </c>
      <c r="F404" s="272">
        <v>570187.38</v>
      </c>
      <c r="G404" s="272">
        <v>570187.38</v>
      </c>
      <c r="H404" s="272">
        <v>580604.75</v>
      </c>
      <c r="I404" s="272">
        <v>591022.11</v>
      </c>
      <c r="J404" s="272">
        <v>598022.11</v>
      </c>
      <c r="K404" s="272">
        <v>605022.11</v>
      </c>
      <c r="L404" s="272">
        <v>625022.11</v>
      </c>
      <c r="M404" s="272">
        <v>652597.11</v>
      </c>
      <c r="N404" s="272">
        <v>660172.11</v>
      </c>
      <c r="O404" s="272">
        <v>717525.57</v>
      </c>
      <c r="P404" s="272">
        <f t="shared" si="125"/>
        <v>7310737.5000000009</v>
      </c>
      <c r="Q404" s="272">
        <v>774879.03</v>
      </c>
      <c r="R404" s="272">
        <v>774879.03</v>
      </c>
      <c r="S404" s="272">
        <v>774879.03</v>
      </c>
      <c r="T404" s="272">
        <v>774879.03</v>
      </c>
      <c r="U404" s="272">
        <v>774879.03</v>
      </c>
      <c r="V404" s="272">
        <v>774879.03</v>
      </c>
      <c r="W404" s="272">
        <v>774879.03</v>
      </c>
      <c r="X404" s="272">
        <v>774879.03</v>
      </c>
      <c r="Y404" s="272">
        <v>774879.03</v>
      </c>
      <c r="Z404" s="272">
        <v>774879.03</v>
      </c>
      <c r="AA404" s="272">
        <v>774879.03</v>
      </c>
      <c r="AB404" s="272">
        <v>774879.03</v>
      </c>
      <c r="AC404" s="272">
        <v>774879.03</v>
      </c>
      <c r="AD404" s="272">
        <v>774879.03</v>
      </c>
      <c r="AE404" s="272">
        <v>774879.03</v>
      </c>
      <c r="AF404" s="272">
        <v>774879.03</v>
      </c>
      <c r="AG404" s="170">
        <f t="shared" si="126"/>
        <v>9298548.3600000013</v>
      </c>
      <c r="AI404" s="279">
        <f t="shared" si="122"/>
        <v>1021.59</v>
      </c>
      <c r="AJ404" s="279">
        <f t="shared" si="122"/>
        <v>1021.59</v>
      </c>
      <c r="AK404" s="279">
        <f t="shared" si="122"/>
        <v>1021.59</v>
      </c>
      <c r="AL404" s="279">
        <f t="shared" si="121"/>
        <v>1021.59</v>
      </c>
      <c r="AM404" s="279">
        <f t="shared" si="121"/>
        <v>1040.25</v>
      </c>
      <c r="AN404" s="279">
        <f t="shared" si="121"/>
        <v>1058.9100000000001</v>
      </c>
      <c r="AO404" s="279">
        <f t="shared" si="121"/>
        <v>1071.46</v>
      </c>
      <c r="AP404" s="279">
        <f t="shared" si="121"/>
        <v>1084</v>
      </c>
      <c r="AQ404" s="279">
        <f t="shared" si="121"/>
        <v>1119.83</v>
      </c>
      <c r="AR404" s="279">
        <f t="shared" si="109"/>
        <v>1169.24</v>
      </c>
      <c r="AS404" s="279">
        <f t="shared" si="109"/>
        <v>1182.81</v>
      </c>
      <c r="AT404" s="279">
        <f t="shared" si="109"/>
        <v>1285.57</v>
      </c>
      <c r="AU404" s="280">
        <f t="shared" si="127"/>
        <v>13098.429999999998</v>
      </c>
      <c r="AV404" s="280">
        <f t="shared" si="123"/>
        <v>1388.32</v>
      </c>
      <c r="AW404" s="280">
        <f t="shared" si="123"/>
        <v>1388.32</v>
      </c>
      <c r="AX404" s="280">
        <f t="shared" si="123"/>
        <v>1388.32</v>
      </c>
      <c r="AY404" s="280">
        <f t="shared" si="123"/>
        <v>1388.32</v>
      </c>
      <c r="AZ404" s="280">
        <f t="shared" si="120"/>
        <v>1388.32</v>
      </c>
      <c r="BA404" s="280">
        <f t="shared" si="120"/>
        <v>1388.32</v>
      </c>
      <c r="BB404" s="280">
        <f t="shared" si="120"/>
        <v>1388.32</v>
      </c>
      <c r="BC404" s="280">
        <f t="shared" si="120"/>
        <v>1388.32</v>
      </c>
      <c r="BD404" s="280">
        <f t="shared" si="120"/>
        <v>1388.32</v>
      </c>
      <c r="BE404" s="280">
        <f t="shared" si="120"/>
        <v>1388.32</v>
      </c>
      <c r="BF404" s="280">
        <f t="shared" si="124"/>
        <v>1388.32</v>
      </c>
      <c r="BG404" s="280">
        <f t="shared" si="124"/>
        <v>1388.32</v>
      </c>
      <c r="BH404" s="280">
        <f t="shared" si="124"/>
        <v>1388.32</v>
      </c>
      <c r="BI404" s="280">
        <f t="shared" si="124"/>
        <v>1388.32</v>
      </c>
      <c r="BJ404" s="280">
        <f t="shared" si="124"/>
        <v>1388.32</v>
      </c>
      <c r="BK404" s="280">
        <f t="shared" si="124"/>
        <v>1388.32</v>
      </c>
      <c r="BL404" s="279">
        <f t="shared" si="128"/>
        <v>16659.84</v>
      </c>
    </row>
    <row r="405" spans="1:66" x14ac:dyDescent="0.25">
      <c r="A405" s="268" t="s">
        <v>411</v>
      </c>
      <c r="B405" s="175">
        <v>2.29E-2</v>
      </c>
      <c r="C405" s="175">
        <v>2.29E-2</v>
      </c>
      <c r="D405" s="272">
        <v>189798859.87</v>
      </c>
      <c r="E405" s="272">
        <v>189939749.31999999</v>
      </c>
      <c r="F405" s="272">
        <v>189944407.31</v>
      </c>
      <c r="G405" s="272">
        <v>190965814</v>
      </c>
      <c r="H405" s="272">
        <v>192238525.44</v>
      </c>
      <c r="I405" s="272">
        <v>192993904.59999999</v>
      </c>
      <c r="J405" s="272">
        <v>197950948.29499999</v>
      </c>
      <c r="K405" s="272">
        <v>202774930.73500001</v>
      </c>
      <c r="L405" s="272">
        <v>203294464.495</v>
      </c>
      <c r="M405" s="272">
        <v>205529969.72000003</v>
      </c>
      <c r="N405" s="272">
        <v>207922365.095</v>
      </c>
      <c r="O405" s="272">
        <v>220047910.07000002</v>
      </c>
      <c r="P405" s="272">
        <f t="shared" si="125"/>
        <v>2383401848.9500003</v>
      </c>
      <c r="Q405" s="272">
        <v>231860112.66000003</v>
      </c>
      <c r="R405" s="272">
        <v>232045338.64000005</v>
      </c>
      <c r="S405" s="272">
        <v>232833053.37500006</v>
      </c>
      <c r="T405" s="272">
        <v>233730838.75000003</v>
      </c>
      <c r="U405" s="272">
        <v>234167581.20000002</v>
      </c>
      <c r="V405" s="272">
        <v>235946498.73500001</v>
      </c>
      <c r="W405" s="272">
        <v>237816621.28</v>
      </c>
      <c r="X405" s="272">
        <v>238439215.79499996</v>
      </c>
      <c r="Y405" s="272">
        <v>239806050.625</v>
      </c>
      <c r="Z405" s="272">
        <v>241109656.99000001</v>
      </c>
      <c r="AA405" s="272">
        <v>241631925.07999998</v>
      </c>
      <c r="AB405" s="272">
        <v>249809595.70499998</v>
      </c>
      <c r="AC405" s="272">
        <v>257854062.99499997</v>
      </c>
      <c r="AD405" s="272">
        <v>258131285.95500001</v>
      </c>
      <c r="AE405" s="272">
        <v>259168205.06</v>
      </c>
      <c r="AF405" s="272">
        <v>260350073.715</v>
      </c>
      <c r="AG405" s="170">
        <f t="shared" si="126"/>
        <v>2954230773.1349998</v>
      </c>
      <c r="AI405" s="279">
        <f t="shared" si="122"/>
        <v>362199.49</v>
      </c>
      <c r="AJ405" s="279">
        <f t="shared" si="122"/>
        <v>362468.35</v>
      </c>
      <c r="AK405" s="279">
        <f t="shared" si="122"/>
        <v>362477.24</v>
      </c>
      <c r="AL405" s="279">
        <f t="shared" si="121"/>
        <v>364426.43</v>
      </c>
      <c r="AM405" s="279">
        <f t="shared" si="121"/>
        <v>366855.19</v>
      </c>
      <c r="AN405" s="279">
        <f t="shared" si="121"/>
        <v>368296.7</v>
      </c>
      <c r="AO405" s="279">
        <f t="shared" si="121"/>
        <v>377756.39</v>
      </c>
      <c r="AP405" s="279">
        <f t="shared" si="121"/>
        <v>386962.16</v>
      </c>
      <c r="AQ405" s="279">
        <f t="shared" si="121"/>
        <v>387953.6</v>
      </c>
      <c r="AR405" s="279">
        <f t="shared" si="109"/>
        <v>392219.69</v>
      </c>
      <c r="AS405" s="279">
        <f t="shared" si="109"/>
        <v>396785.18</v>
      </c>
      <c r="AT405" s="279">
        <f t="shared" si="109"/>
        <v>419924.76</v>
      </c>
      <c r="AU405" s="280">
        <f t="shared" si="127"/>
        <v>4548325.1800000006</v>
      </c>
      <c r="AV405" s="280">
        <f t="shared" si="123"/>
        <v>442466.38</v>
      </c>
      <c r="AW405" s="280">
        <f t="shared" si="123"/>
        <v>442819.85</v>
      </c>
      <c r="AX405" s="280">
        <f t="shared" si="123"/>
        <v>444323.08</v>
      </c>
      <c r="AY405" s="280">
        <f t="shared" si="123"/>
        <v>446036.35</v>
      </c>
      <c r="AZ405" s="280">
        <f t="shared" si="120"/>
        <v>446869.8</v>
      </c>
      <c r="BA405" s="280">
        <f t="shared" si="120"/>
        <v>450264.57</v>
      </c>
      <c r="BB405" s="280">
        <f t="shared" si="120"/>
        <v>453833.39</v>
      </c>
      <c r="BC405" s="280">
        <f t="shared" si="120"/>
        <v>455021.5</v>
      </c>
      <c r="BD405" s="280">
        <f t="shared" si="120"/>
        <v>457629.88</v>
      </c>
      <c r="BE405" s="280">
        <f t="shared" si="120"/>
        <v>460117.6</v>
      </c>
      <c r="BF405" s="280">
        <f t="shared" si="124"/>
        <v>461114.26</v>
      </c>
      <c r="BG405" s="280">
        <f t="shared" si="124"/>
        <v>476719.98</v>
      </c>
      <c r="BH405" s="280">
        <f t="shared" si="124"/>
        <v>492071.5</v>
      </c>
      <c r="BI405" s="280">
        <f t="shared" si="124"/>
        <v>492600.54</v>
      </c>
      <c r="BJ405" s="280">
        <f t="shared" si="124"/>
        <v>494579.32</v>
      </c>
      <c r="BK405" s="280">
        <f t="shared" si="124"/>
        <v>496834.72</v>
      </c>
      <c r="BL405" s="279">
        <f t="shared" si="128"/>
        <v>5637657.0599999996</v>
      </c>
    </row>
    <row r="406" spans="1:66" x14ac:dyDescent="0.25">
      <c r="A406" s="268" t="s">
        <v>412</v>
      </c>
      <c r="B406" s="175">
        <v>2.29E-2</v>
      </c>
      <c r="C406" s="175">
        <v>2.29E-2</v>
      </c>
      <c r="D406" s="272">
        <v>66880.149999999994</v>
      </c>
      <c r="E406" s="272">
        <v>66880.149999999994</v>
      </c>
      <c r="F406" s="272">
        <v>66880.149999999994</v>
      </c>
      <c r="G406" s="272">
        <v>66880.149999999994</v>
      </c>
      <c r="H406" s="272">
        <v>66880.149999999994</v>
      </c>
      <c r="I406" s="272">
        <v>66880.149999999994</v>
      </c>
      <c r="J406" s="272">
        <v>66880.149999999994</v>
      </c>
      <c r="K406" s="272">
        <v>66880.149999999994</v>
      </c>
      <c r="L406" s="272">
        <v>66880.149999999994</v>
      </c>
      <c r="M406" s="272">
        <v>66880.149999999994</v>
      </c>
      <c r="N406" s="272">
        <v>66880.149999999994</v>
      </c>
      <c r="O406" s="272">
        <v>66880.149999999994</v>
      </c>
      <c r="P406" s="272">
        <f t="shared" si="125"/>
        <v>802561.80000000016</v>
      </c>
      <c r="Q406" s="272">
        <v>66880.149999999994</v>
      </c>
      <c r="R406" s="272">
        <v>66880.149999999994</v>
      </c>
      <c r="S406" s="272">
        <v>66880.149999999994</v>
      </c>
      <c r="T406" s="272">
        <v>66880.149999999994</v>
      </c>
      <c r="U406" s="272">
        <v>66880.149999999994</v>
      </c>
      <c r="V406" s="272">
        <v>66880.149999999994</v>
      </c>
      <c r="W406" s="272">
        <v>66880.149999999994</v>
      </c>
      <c r="X406" s="272">
        <v>66880.149999999994</v>
      </c>
      <c r="Y406" s="272">
        <v>66880.149999999994</v>
      </c>
      <c r="Z406" s="272">
        <v>66880.149999999994</v>
      </c>
      <c r="AA406" s="272">
        <v>66880.149999999994</v>
      </c>
      <c r="AB406" s="272">
        <v>66880.149999999994</v>
      </c>
      <c r="AC406" s="272">
        <v>66880.149999999994</v>
      </c>
      <c r="AD406" s="272">
        <v>66880.149999999994</v>
      </c>
      <c r="AE406" s="272">
        <v>66880.149999999994</v>
      </c>
      <c r="AF406" s="272">
        <v>66880.149999999994</v>
      </c>
      <c r="AG406" s="170">
        <f t="shared" si="126"/>
        <v>802561.80000000016</v>
      </c>
      <c r="AI406" s="279">
        <f t="shared" si="122"/>
        <v>127.63</v>
      </c>
      <c r="AJ406" s="279">
        <f t="shared" si="122"/>
        <v>127.63</v>
      </c>
      <c r="AK406" s="279">
        <f t="shared" si="122"/>
        <v>127.63</v>
      </c>
      <c r="AL406" s="279">
        <f t="shared" si="121"/>
        <v>127.63</v>
      </c>
      <c r="AM406" s="279">
        <f t="shared" si="121"/>
        <v>127.63</v>
      </c>
      <c r="AN406" s="279">
        <f t="shared" si="121"/>
        <v>127.63</v>
      </c>
      <c r="AO406" s="279">
        <f t="shared" ref="AO406:AT451" si="129">ROUND(J406*$B406/12,2)</f>
        <v>127.63</v>
      </c>
      <c r="AP406" s="279">
        <f t="shared" si="129"/>
        <v>127.63</v>
      </c>
      <c r="AQ406" s="279">
        <f t="shared" si="129"/>
        <v>127.63</v>
      </c>
      <c r="AR406" s="279">
        <f t="shared" si="109"/>
        <v>127.63</v>
      </c>
      <c r="AS406" s="279">
        <f t="shared" si="109"/>
        <v>127.63</v>
      </c>
      <c r="AT406" s="279">
        <f t="shared" si="109"/>
        <v>127.63</v>
      </c>
      <c r="AU406" s="280">
        <f t="shared" si="127"/>
        <v>1531.5600000000004</v>
      </c>
      <c r="AV406" s="280">
        <f t="shared" si="123"/>
        <v>127.63</v>
      </c>
      <c r="AW406" s="280">
        <f t="shared" si="123"/>
        <v>127.63</v>
      </c>
      <c r="AX406" s="280">
        <f t="shared" si="123"/>
        <v>127.63</v>
      </c>
      <c r="AY406" s="280">
        <f t="shared" si="123"/>
        <v>127.63</v>
      </c>
      <c r="AZ406" s="280">
        <f t="shared" si="120"/>
        <v>127.63</v>
      </c>
      <c r="BA406" s="280">
        <f t="shared" si="120"/>
        <v>127.63</v>
      </c>
      <c r="BB406" s="280">
        <f t="shared" si="120"/>
        <v>127.63</v>
      </c>
      <c r="BC406" s="280">
        <f t="shared" si="120"/>
        <v>127.63</v>
      </c>
      <c r="BD406" s="280">
        <f t="shared" si="120"/>
        <v>127.63</v>
      </c>
      <c r="BE406" s="280">
        <f t="shared" si="120"/>
        <v>127.63</v>
      </c>
      <c r="BF406" s="280">
        <f t="shared" si="124"/>
        <v>127.63</v>
      </c>
      <c r="BG406" s="280">
        <f t="shared" si="124"/>
        <v>127.63</v>
      </c>
      <c r="BH406" s="280">
        <f t="shared" si="124"/>
        <v>127.63</v>
      </c>
      <c r="BI406" s="280">
        <f t="shared" si="124"/>
        <v>127.63</v>
      </c>
      <c r="BJ406" s="280">
        <f t="shared" si="124"/>
        <v>127.63</v>
      </c>
      <c r="BK406" s="280">
        <f t="shared" si="124"/>
        <v>127.63</v>
      </c>
      <c r="BL406" s="279">
        <f t="shared" si="128"/>
        <v>1531.5600000000004</v>
      </c>
    </row>
    <row r="407" spans="1:66" x14ac:dyDescent="0.25">
      <c r="A407" s="268" t="s">
        <v>413</v>
      </c>
      <c r="B407" s="175">
        <v>2.29E-2</v>
      </c>
      <c r="C407" s="175">
        <v>2.29E-2</v>
      </c>
      <c r="D407" s="272">
        <v>8379218.3099999996</v>
      </c>
      <c r="E407" s="272">
        <v>8376951.3200000003</v>
      </c>
      <c r="F407" s="272">
        <v>8376951.3200000003</v>
      </c>
      <c r="G407" s="272">
        <v>8376951.3200000003</v>
      </c>
      <c r="H407" s="272">
        <v>8391365.9800000004</v>
      </c>
      <c r="I407" s="272">
        <v>8459506.2799999993</v>
      </c>
      <c r="J407" s="272">
        <v>8513231.9300000016</v>
      </c>
      <c r="K407" s="272">
        <v>8513231.9300000016</v>
      </c>
      <c r="L407" s="272">
        <v>8513231.9300000016</v>
      </c>
      <c r="M407" s="272">
        <v>8513231.9300000016</v>
      </c>
      <c r="N407" s="272">
        <v>8513231.9300000016</v>
      </c>
      <c r="O407" s="272">
        <v>8513231.9300000016</v>
      </c>
      <c r="P407" s="272">
        <f t="shared" si="125"/>
        <v>101440336.11000003</v>
      </c>
      <c r="Q407" s="272">
        <v>8513231.9300000016</v>
      </c>
      <c r="R407" s="272">
        <v>8513231.9300000016</v>
      </c>
      <c r="S407" s="272">
        <v>8513231.9300000016</v>
      </c>
      <c r="T407" s="272">
        <v>8513231.9300000016</v>
      </c>
      <c r="U407" s="272">
        <v>8513231.9300000016</v>
      </c>
      <c r="V407" s="272">
        <v>8513231.9300000016</v>
      </c>
      <c r="W407" s="272">
        <v>8513231.9300000016</v>
      </c>
      <c r="X407" s="272">
        <v>8513231.9300000016</v>
      </c>
      <c r="Y407" s="272">
        <v>8513231.9300000016</v>
      </c>
      <c r="Z407" s="272">
        <v>8513231.9300000016</v>
      </c>
      <c r="AA407" s="272">
        <v>8513231.9300000016</v>
      </c>
      <c r="AB407" s="272">
        <v>8513231.9300000016</v>
      </c>
      <c r="AC407" s="272">
        <v>8513231.9300000016</v>
      </c>
      <c r="AD407" s="272">
        <v>8513231.9300000016</v>
      </c>
      <c r="AE407" s="272">
        <v>8513231.9300000016</v>
      </c>
      <c r="AF407" s="272">
        <v>8513231.9300000016</v>
      </c>
      <c r="AG407" s="170">
        <f t="shared" si="126"/>
        <v>102158783.16000004</v>
      </c>
      <c r="AI407" s="279">
        <f t="shared" si="122"/>
        <v>15990.34</v>
      </c>
      <c r="AJ407" s="279">
        <f t="shared" si="122"/>
        <v>15986.02</v>
      </c>
      <c r="AK407" s="279">
        <f t="shared" si="122"/>
        <v>15986.02</v>
      </c>
      <c r="AL407" s="279">
        <f t="shared" si="122"/>
        <v>15986.02</v>
      </c>
      <c r="AM407" s="279">
        <f t="shared" si="122"/>
        <v>16013.52</v>
      </c>
      <c r="AN407" s="279">
        <f t="shared" si="122"/>
        <v>16143.56</v>
      </c>
      <c r="AO407" s="279">
        <f t="shared" si="129"/>
        <v>16246.08</v>
      </c>
      <c r="AP407" s="279">
        <f t="shared" si="129"/>
        <v>16246.08</v>
      </c>
      <c r="AQ407" s="279">
        <f t="shared" si="129"/>
        <v>16246.08</v>
      </c>
      <c r="AR407" s="279">
        <f t="shared" si="109"/>
        <v>16246.08</v>
      </c>
      <c r="AS407" s="279">
        <f t="shared" si="109"/>
        <v>16246.08</v>
      </c>
      <c r="AT407" s="279">
        <f t="shared" si="109"/>
        <v>16246.08</v>
      </c>
      <c r="AU407" s="280">
        <f t="shared" si="127"/>
        <v>193581.95999999996</v>
      </c>
      <c r="AV407" s="280">
        <f t="shared" si="123"/>
        <v>16246.08</v>
      </c>
      <c r="AW407" s="280">
        <f t="shared" si="123"/>
        <v>16246.08</v>
      </c>
      <c r="AX407" s="280">
        <f t="shared" si="123"/>
        <v>16246.08</v>
      </c>
      <c r="AY407" s="280">
        <f t="shared" si="123"/>
        <v>16246.08</v>
      </c>
      <c r="AZ407" s="280">
        <f t="shared" si="120"/>
        <v>16246.08</v>
      </c>
      <c r="BA407" s="280">
        <f t="shared" si="120"/>
        <v>16246.08</v>
      </c>
      <c r="BB407" s="280">
        <f t="shared" si="120"/>
        <v>16246.08</v>
      </c>
      <c r="BC407" s="280">
        <f t="shared" si="120"/>
        <v>16246.08</v>
      </c>
      <c r="BD407" s="280">
        <f t="shared" si="120"/>
        <v>16246.08</v>
      </c>
      <c r="BE407" s="280">
        <f t="shared" si="120"/>
        <v>16246.08</v>
      </c>
      <c r="BF407" s="280">
        <f t="shared" si="124"/>
        <v>16246.08</v>
      </c>
      <c r="BG407" s="280">
        <f t="shared" si="124"/>
        <v>16246.08</v>
      </c>
      <c r="BH407" s="280">
        <f t="shared" si="124"/>
        <v>16246.08</v>
      </c>
      <c r="BI407" s="280">
        <f t="shared" si="124"/>
        <v>16246.08</v>
      </c>
      <c r="BJ407" s="280">
        <f t="shared" si="124"/>
        <v>16246.08</v>
      </c>
      <c r="BK407" s="280">
        <f t="shared" si="124"/>
        <v>16246.08</v>
      </c>
      <c r="BL407" s="279">
        <f t="shared" si="128"/>
        <v>194952.95999999996</v>
      </c>
    </row>
    <row r="408" spans="1:66" x14ac:dyDescent="0.25">
      <c r="A408" s="268" t="s">
        <v>414</v>
      </c>
      <c r="B408" s="175">
        <v>2.6699999999999998E-2</v>
      </c>
      <c r="C408" s="175">
        <v>2.6699999999999998E-2</v>
      </c>
      <c r="D408" s="272">
        <v>26531.200000000001</v>
      </c>
      <c r="E408" s="272">
        <v>26531.200000000001</v>
      </c>
      <c r="F408" s="272">
        <v>26531.200000000001</v>
      </c>
      <c r="G408" s="272">
        <v>26531.200000000001</v>
      </c>
      <c r="H408" s="272">
        <v>26531.200000000001</v>
      </c>
      <c r="I408" s="272">
        <v>26531.200000000001</v>
      </c>
      <c r="J408" s="272">
        <v>26531.200000000001</v>
      </c>
      <c r="K408" s="272">
        <v>26531.200000000001</v>
      </c>
      <c r="L408" s="272">
        <v>26531.200000000001</v>
      </c>
      <c r="M408" s="272">
        <v>26531.200000000001</v>
      </c>
      <c r="N408" s="272">
        <v>26531.200000000001</v>
      </c>
      <c r="O408" s="272">
        <v>26531.200000000001</v>
      </c>
      <c r="P408" s="272">
        <f t="shared" si="125"/>
        <v>318374.40000000008</v>
      </c>
      <c r="Q408" s="272">
        <v>26531.200000000001</v>
      </c>
      <c r="R408" s="272">
        <v>26531.200000000001</v>
      </c>
      <c r="S408" s="272">
        <v>26531.200000000001</v>
      </c>
      <c r="T408" s="272">
        <v>26531.200000000001</v>
      </c>
      <c r="U408" s="272">
        <v>26531.200000000001</v>
      </c>
      <c r="V408" s="272">
        <v>26531.200000000001</v>
      </c>
      <c r="W408" s="272">
        <v>26531.200000000001</v>
      </c>
      <c r="X408" s="272">
        <v>26531.200000000001</v>
      </c>
      <c r="Y408" s="272">
        <v>26531.200000000001</v>
      </c>
      <c r="Z408" s="272">
        <v>26531.200000000001</v>
      </c>
      <c r="AA408" s="272">
        <v>26531.200000000001</v>
      </c>
      <c r="AB408" s="272">
        <v>26531.200000000001</v>
      </c>
      <c r="AC408" s="272">
        <v>26531.200000000001</v>
      </c>
      <c r="AD408" s="272">
        <v>26531.200000000001</v>
      </c>
      <c r="AE408" s="272">
        <v>26531.200000000001</v>
      </c>
      <c r="AF408" s="272">
        <v>26531.200000000001</v>
      </c>
      <c r="AG408" s="170">
        <f t="shared" si="126"/>
        <v>318374.40000000008</v>
      </c>
      <c r="AI408" s="279">
        <f t="shared" si="122"/>
        <v>59.03</v>
      </c>
      <c r="AJ408" s="279">
        <f t="shared" si="122"/>
        <v>59.03</v>
      </c>
      <c r="AK408" s="279">
        <f t="shared" si="122"/>
        <v>59.03</v>
      </c>
      <c r="AL408" s="279">
        <f t="shared" si="122"/>
        <v>59.03</v>
      </c>
      <c r="AM408" s="279">
        <f t="shared" si="122"/>
        <v>59.03</v>
      </c>
      <c r="AN408" s="279">
        <f t="shared" si="122"/>
        <v>59.03</v>
      </c>
      <c r="AO408" s="279">
        <f t="shared" si="129"/>
        <v>59.03</v>
      </c>
      <c r="AP408" s="279">
        <f t="shared" si="129"/>
        <v>59.03</v>
      </c>
      <c r="AQ408" s="279">
        <f t="shared" si="129"/>
        <v>59.03</v>
      </c>
      <c r="AR408" s="279">
        <f t="shared" si="109"/>
        <v>59.03</v>
      </c>
      <c r="AS408" s="279">
        <f t="shared" si="109"/>
        <v>59.03</v>
      </c>
      <c r="AT408" s="279">
        <f t="shared" si="109"/>
        <v>59.03</v>
      </c>
      <c r="AU408" s="280">
        <f t="shared" si="127"/>
        <v>708.35999999999979</v>
      </c>
      <c r="AV408" s="280">
        <f t="shared" si="123"/>
        <v>59.03</v>
      </c>
      <c r="AW408" s="280">
        <f t="shared" si="123"/>
        <v>59.03</v>
      </c>
      <c r="AX408" s="280">
        <f t="shared" si="123"/>
        <v>59.03</v>
      </c>
      <c r="AY408" s="280">
        <f t="shared" si="123"/>
        <v>59.03</v>
      </c>
      <c r="AZ408" s="280">
        <f t="shared" si="120"/>
        <v>59.03</v>
      </c>
      <c r="BA408" s="280">
        <f t="shared" si="120"/>
        <v>59.03</v>
      </c>
      <c r="BB408" s="280">
        <f t="shared" si="120"/>
        <v>59.03</v>
      </c>
      <c r="BC408" s="280">
        <f t="shared" si="120"/>
        <v>59.03</v>
      </c>
      <c r="BD408" s="280">
        <f t="shared" si="120"/>
        <v>59.03</v>
      </c>
      <c r="BE408" s="280">
        <f t="shared" si="120"/>
        <v>59.03</v>
      </c>
      <c r="BF408" s="280">
        <f t="shared" si="124"/>
        <v>59.03</v>
      </c>
      <c r="BG408" s="280">
        <f t="shared" si="124"/>
        <v>59.03</v>
      </c>
      <c r="BH408" s="280">
        <f t="shared" si="124"/>
        <v>59.03</v>
      </c>
      <c r="BI408" s="280">
        <f t="shared" si="124"/>
        <v>59.03</v>
      </c>
      <c r="BJ408" s="280">
        <f t="shared" si="124"/>
        <v>59.03</v>
      </c>
      <c r="BK408" s="280">
        <f t="shared" si="124"/>
        <v>59.03</v>
      </c>
      <c r="BL408" s="279">
        <f t="shared" si="128"/>
        <v>708.35999999999979</v>
      </c>
      <c r="BN408" s="279">
        <f>BL408</f>
        <v>708.35999999999979</v>
      </c>
    </row>
    <row r="409" spans="1:66" x14ac:dyDescent="0.25">
      <c r="A409" s="268" t="s">
        <v>683</v>
      </c>
      <c r="B409" s="175">
        <v>2.6699999999999998E-2</v>
      </c>
      <c r="C409" s="175">
        <v>2.6699999999999998E-2</v>
      </c>
      <c r="D409" s="272">
        <v>0</v>
      </c>
      <c r="E409" s="272">
        <v>0</v>
      </c>
      <c r="F409" s="272">
        <v>0</v>
      </c>
      <c r="G409" s="272">
        <v>0</v>
      </c>
      <c r="H409" s="272">
        <v>0</v>
      </c>
      <c r="I409" s="272">
        <v>0</v>
      </c>
      <c r="J409" s="272">
        <v>3599.7349999999979</v>
      </c>
      <c r="K409" s="272">
        <v>7199.4699999999957</v>
      </c>
      <c r="L409" s="272">
        <v>7199.4699999999957</v>
      </c>
      <c r="M409" s="272">
        <v>7199.4699999999957</v>
      </c>
      <c r="N409" s="272">
        <v>7199.4699999999957</v>
      </c>
      <c r="O409" s="272">
        <v>7199.4699999999957</v>
      </c>
      <c r="P409" s="272">
        <f t="shared" si="125"/>
        <v>39597.08499999997</v>
      </c>
      <c r="Q409" s="272">
        <v>7199.4699999999957</v>
      </c>
      <c r="R409" s="272">
        <v>7199.4699999999957</v>
      </c>
      <c r="S409" s="272">
        <v>7199.4699999999957</v>
      </c>
      <c r="T409" s="272">
        <v>7199.4699999999957</v>
      </c>
      <c r="U409" s="272">
        <v>7199.4699999999957</v>
      </c>
      <c r="V409" s="272">
        <v>7199.4699999999957</v>
      </c>
      <c r="W409" s="272">
        <v>7199.4699999999957</v>
      </c>
      <c r="X409" s="272">
        <v>7199.4699999999957</v>
      </c>
      <c r="Y409" s="272">
        <v>7199.4699999999957</v>
      </c>
      <c r="Z409" s="272">
        <v>7199.4699999999957</v>
      </c>
      <c r="AA409" s="272">
        <v>7199.4699999999957</v>
      </c>
      <c r="AB409" s="272">
        <v>7199.4699999999957</v>
      </c>
      <c r="AC409" s="272">
        <v>7199.4699999999957</v>
      </c>
      <c r="AD409" s="272">
        <v>7199.4699999999957</v>
      </c>
      <c r="AE409" s="272">
        <v>7199.4699999999957</v>
      </c>
      <c r="AF409" s="272">
        <v>7199.4699999999957</v>
      </c>
      <c r="AG409" s="170">
        <f t="shared" si="126"/>
        <v>86393.639999999956</v>
      </c>
      <c r="AI409" s="279">
        <f t="shared" si="122"/>
        <v>0</v>
      </c>
      <c r="AJ409" s="279">
        <f t="shared" si="122"/>
        <v>0</v>
      </c>
      <c r="AK409" s="279">
        <f t="shared" si="122"/>
        <v>0</v>
      </c>
      <c r="AL409" s="279">
        <f t="shared" si="122"/>
        <v>0</v>
      </c>
      <c r="AM409" s="279">
        <f t="shared" si="122"/>
        <v>0</v>
      </c>
      <c r="AN409" s="279">
        <f t="shared" si="122"/>
        <v>0</v>
      </c>
      <c r="AO409" s="279">
        <f t="shared" si="129"/>
        <v>8.01</v>
      </c>
      <c r="AP409" s="279">
        <f t="shared" si="129"/>
        <v>16.02</v>
      </c>
      <c r="AQ409" s="279">
        <f t="shared" si="129"/>
        <v>16.02</v>
      </c>
      <c r="AR409" s="279">
        <f t="shared" si="109"/>
        <v>16.02</v>
      </c>
      <c r="AS409" s="279">
        <f t="shared" si="109"/>
        <v>16.02</v>
      </c>
      <c r="AT409" s="279">
        <f t="shared" si="109"/>
        <v>16.02</v>
      </c>
      <c r="AU409" s="280">
        <f t="shared" si="127"/>
        <v>88.109999999999985</v>
      </c>
      <c r="AV409" s="280">
        <f t="shared" si="123"/>
        <v>16.02</v>
      </c>
      <c r="AW409" s="280">
        <f t="shared" si="123"/>
        <v>16.02</v>
      </c>
      <c r="AX409" s="280">
        <f t="shared" si="123"/>
        <v>16.02</v>
      </c>
      <c r="AY409" s="280">
        <f t="shared" si="123"/>
        <v>16.02</v>
      </c>
      <c r="AZ409" s="280">
        <f t="shared" si="120"/>
        <v>16.02</v>
      </c>
      <c r="BA409" s="280">
        <f t="shared" si="120"/>
        <v>16.02</v>
      </c>
      <c r="BB409" s="280">
        <f t="shared" si="120"/>
        <v>16.02</v>
      </c>
      <c r="BC409" s="280">
        <f t="shared" si="120"/>
        <v>16.02</v>
      </c>
      <c r="BD409" s="280">
        <f t="shared" si="120"/>
        <v>16.02</v>
      </c>
      <c r="BE409" s="280">
        <f t="shared" si="120"/>
        <v>16.02</v>
      </c>
      <c r="BF409" s="280">
        <f t="shared" si="124"/>
        <v>16.02</v>
      </c>
      <c r="BG409" s="280">
        <f t="shared" si="124"/>
        <v>16.02</v>
      </c>
      <c r="BH409" s="280">
        <f t="shared" si="124"/>
        <v>16.02</v>
      </c>
      <c r="BI409" s="280">
        <f t="shared" si="124"/>
        <v>16.02</v>
      </c>
      <c r="BJ409" s="280">
        <f t="shared" si="124"/>
        <v>16.02</v>
      </c>
      <c r="BK409" s="280">
        <f t="shared" si="124"/>
        <v>16.02</v>
      </c>
      <c r="BL409" s="279">
        <f t="shared" si="128"/>
        <v>192.24000000000004</v>
      </c>
    </row>
    <row r="410" spans="1:66" x14ac:dyDescent="0.25">
      <c r="A410" s="268" t="s">
        <v>415</v>
      </c>
      <c r="B410" s="175">
        <v>2.6699999999999998E-2</v>
      </c>
      <c r="C410" s="175">
        <v>2.6699999999999998E-2</v>
      </c>
      <c r="D410" s="272">
        <v>360763426.66000003</v>
      </c>
      <c r="E410" s="272">
        <v>364186679.39999998</v>
      </c>
      <c r="F410" s="272">
        <v>366919371.07999998</v>
      </c>
      <c r="G410" s="272">
        <v>367963207.52999997</v>
      </c>
      <c r="H410" s="272">
        <v>369798387.45999998</v>
      </c>
      <c r="I410" s="272">
        <v>370869161.10000002</v>
      </c>
      <c r="J410" s="272">
        <v>371494005.44500005</v>
      </c>
      <c r="K410" s="272">
        <v>372448927.21500003</v>
      </c>
      <c r="L410" s="272">
        <v>373454334.17500007</v>
      </c>
      <c r="M410" s="272">
        <v>374209558.42500007</v>
      </c>
      <c r="N410" s="272">
        <v>374818793.48000008</v>
      </c>
      <c r="O410" s="272">
        <v>378819018.3900001</v>
      </c>
      <c r="P410" s="272">
        <f t="shared" si="125"/>
        <v>4445744870.3600006</v>
      </c>
      <c r="Q410" s="272">
        <v>383183740.86000013</v>
      </c>
      <c r="R410" s="272">
        <v>384468508.59000009</v>
      </c>
      <c r="S410" s="272">
        <v>385878609.65500009</v>
      </c>
      <c r="T410" s="272">
        <v>387526741.73000008</v>
      </c>
      <c r="U410" s="272">
        <v>389205870.23500013</v>
      </c>
      <c r="V410" s="272">
        <v>390915847.54500014</v>
      </c>
      <c r="W410" s="272">
        <v>392595553.36500013</v>
      </c>
      <c r="X410" s="272">
        <v>394346886.09000015</v>
      </c>
      <c r="Y410" s="272">
        <v>396388968.51000017</v>
      </c>
      <c r="Z410" s="272">
        <v>398328988.3550002</v>
      </c>
      <c r="AA410" s="272">
        <v>399853830.39000016</v>
      </c>
      <c r="AB410" s="272">
        <v>401121183.46000016</v>
      </c>
      <c r="AC410" s="272">
        <v>402391730.77000022</v>
      </c>
      <c r="AD410" s="272">
        <v>403693915.53000021</v>
      </c>
      <c r="AE410" s="272">
        <v>405120225.91000021</v>
      </c>
      <c r="AF410" s="272">
        <v>406782338.7950002</v>
      </c>
      <c r="AG410" s="170">
        <f t="shared" si="126"/>
        <v>4780745338.9550018</v>
      </c>
      <c r="AI410" s="279">
        <f t="shared" si="122"/>
        <v>802698.62</v>
      </c>
      <c r="AJ410" s="279">
        <f t="shared" si="122"/>
        <v>810315.36</v>
      </c>
      <c r="AK410" s="279">
        <f t="shared" si="122"/>
        <v>816395.6</v>
      </c>
      <c r="AL410" s="279">
        <f t="shared" si="122"/>
        <v>818718.14</v>
      </c>
      <c r="AM410" s="279">
        <f t="shared" si="122"/>
        <v>822801.41</v>
      </c>
      <c r="AN410" s="279">
        <f t="shared" si="122"/>
        <v>825183.88</v>
      </c>
      <c r="AO410" s="279">
        <f t="shared" si="129"/>
        <v>826574.16</v>
      </c>
      <c r="AP410" s="279">
        <f t="shared" si="129"/>
        <v>828698.86</v>
      </c>
      <c r="AQ410" s="279">
        <f t="shared" si="129"/>
        <v>830935.89</v>
      </c>
      <c r="AR410" s="279">
        <f t="shared" si="109"/>
        <v>832616.27</v>
      </c>
      <c r="AS410" s="279">
        <f t="shared" si="109"/>
        <v>833971.82</v>
      </c>
      <c r="AT410" s="279">
        <f t="shared" si="109"/>
        <v>842872.31999999995</v>
      </c>
      <c r="AU410" s="280">
        <f t="shared" si="127"/>
        <v>9891782.3300000019</v>
      </c>
      <c r="AV410" s="280">
        <f t="shared" si="123"/>
        <v>852583.82</v>
      </c>
      <c r="AW410" s="280">
        <f t="shared" si="123"/>
        <v>855442.43</v>
      </c>
      <c r="AX410" s="280">
        <f t="shared" si="123"/>
        <v>858579.91</v>
      </c>
      <c r="AY410" s="280">
        <f t="shared" si="123"/>
        <v>862247</v>
      </c>
      <c r="AZ410" s="280">
        <f t="shared" si="120"/>
        <v>865983.06</v>
      </c>
      <c r="BA410" s="280">
        <f t="shared" si="120"/>
        <v>869787.76</v>
      </c>
      <c r="BB410" s="280">
        <f t="shared" si="120"/>
        <v>873525.11</v>
      </c>
      <c r="BC410" s="280">
        <f t="shared" si="120"/>
        <v>877421.82</v>
      </c>
      <c r="BD410" s="280">
        <f t="shared" si="120"/>
        <v>881965.45</v>
      </c>
      <c r="BE410" s="280">
        <f t="shared" si="120"/>
        <v>886282</v>
      </c>
      <c r="BF410" s="280">
        <f t="shared" si="124"/>
        <v>889674.77</v>
      </c>
      <c r="BG410" s="280">
        <f t="shared" si="124"/>
        <v>892494.63</v>
      </c>
      <c r="BH410" s="280">
        <f t="shared" si="124"/>
        <v>895321.59999999998</v>
      </c>
      <c r="BI410" s="280">
        <f t="shared" si="124"/>
        <v>898218.96</v>
      </c>
      <c r="BJ410" s="280">
        <f t="shared" si="124"/>
        <v>901392.5</v>
      </c>
      <c r="BK410" s="280">
        <f t="shared" si="124"/>
        <v>905090.7</v>
      </c>
      <c r="BL410" s="279">
        <f t="shared" si="128"/>
        <v>10637158.359999999</v>
      </c>
    </row>
    <row r="411" spans="1:66" x14ac:dyDescent="0.25">
      <c r="A411" s="268" t="s">
        <v>416</v>
      </c>
      <c r="B411" s="175">
        <v>2.6699999999999998E-2</v>
      </c>
      <c r="C411" s="175">
        <v>2.6699999999999998E-2</v>
      </c>
      <c r="D411" s="272">
        <v>47785.56</v>
      </c>
      <c r="E411" s="272">
        <v>47785.56</v>
      </c>
      <c r="F411" s="272">
        <v>47785.56</v>
      </c>
      <c r="G411" s="272">
        <v>47785.56</v>
      </c>
      <c r="H411" s="272">
        <v>47785.56</v>
      </c>
      <c r="I411" s="272">
        <v>47785.56</v>
      </c>
      <c r="J411" s="272">
        <v>47785.56</v>
      </c>
      <c r="K411" s="272">
        <v>47785.56</v>
      </c>
      <c r="L411" s="272">
        <v>47785.56</v>
      </c>
      <c r="M411" s="272">
        <v>47785.56</v>
      </c>
      <c r="N411" s="272">
        <v>47785.56</v>
      </c>
      <c r="O411" s="272">
        <v>47785.56</v>
      </c>
      <c r="P411" s="272">
        <f t="shared" si="125"/>
        <v>573426.72</v>
      </c>
      <c r="Q411" s="272">
        <v>47785.56</v>
      </c>
      <c r="R411" s="272">
        <v>47785.56</v>
      </c>
      <c r="S411" s="272">
        <v>47785.56</v>
      </c>
      <c r="T411" s="272">
        <v>47785.56</v>
      </c>
      <c r="U411" s="272">
        <v>47785.56</v>
      </c>
      <c r="V411" s="272">
        <v>47785.56</v>
      </c>
      <c r="W411" s="272">
        <v>47785.56</v>
      </c>
      <c r="X411" s="272">
        <v>47785.56</v>
      </c>
      <c r="Y411" s="272">
        <v>47785.56</v>
      </c>
      <c r="Z411" s="272">
        <v>47785.56</v>
      </c>
      <c r="AA411" s="272">
        <v>47785.56</v>
      </c>
      <c r="AB411" s="272">
        <v>47785.56</v>
      </c>
      <c r="AC411" s="272">
        <v>47785.56</v>
      </c>
      <c r="AD411" s="272">
        <v>47785.56</v>
      </c>
      <c r="AE411" s="272">
        <v>47785.56</v>
      </c>
      <c r="AF411" s="272">
        <v>47785.56</v>
      </c>
      <c r="AG411" s="170">
        <f t="shared" si="126"/>
        <v>573426.72</v>
      </c>
      <c r="AI411" s="279">
        <f t="shared" si="122"/>
        <v>106.32</v>
      </c>
      <c r="AJ411" s="279">
        <f t="shared" si="122"/>
        <v>106.32</v>
      </c>
      <c r="AK411" s="279">
        <f t="shared" si="122"/>
        <v>106.32</v>
      </c>
      <c r="AL411" s="279">
        <f t="shared" si="122"/>
        <v>106.32</v>
      </c>
      <c r="AM411" s="279">
        <f t="shared" si="122"/>
        <v>106.32</v>
      </c>
      <c r="AN411" s="279">
        <f t="shared" si="122"/>
        <v>106.32</v>
      </c>
      <c r="AO411" s="279">
        <f t="shared" si="129"/>
        <v>106.32</v>
      </c>
      <c r="AP411" s="279">
        <f t="shared" si="129"/>
        <v>106.32</v>
      </c>
      <c r="AQ411" s="279">
        <f t="shared" si="129"/>
        <v>106.32</v>
      </c>
      <c r="AR411" s="279">
        <f t="shared" si="109"/>
        <v>106.32</v>
      </c>
      <c r="AS411" s="279">
        <f t="shared" si="109"/>
        <v>106.32</v>
      </c>
      <c r="AT411" s="279">
        <f t="shared" si="109"/>
        <v>106.32</v>
      </c>
      <c r="AU411" s="280">
        <f t="shared" si="127"/>
        <v>1275.8399999999995</v>
      </c>
      <c r="AV411" s="280">
        <f t="shared" si="123"/>
        <v>106.32</v>
      </c>
      <c r="AW411" s="280">
        <f t="shared" si="123"/>
        <v>106.32</v>
      </c>
      <c r="AX411" s="280">
        <f t="shared" si="123"/>
        <v>106.32</v>
      </c>
      <c r="AY411" s="280">
        <f t="shared" si="123"/>
        <v>106.32</v>
      </c>
      <c r="AZ411" s="280">
        <f t="shared" si="120"/>
        <v>106.32</v>
      </c>
      <c r="BA411" s="280">
        <f t="shared" si="120"/>
        <v>106.32</v>
      </c>
      <c r="BB411" s="280">
        <f t="shared" si="120"/>
        <v>106.32</v>
      </c>
      <c r="BC411" s="280">
        <f t="shared" si="120"/>
        <v>106.32</v>
      </c>
      <c r="BD411" s="280">
        <f t="shared" si="120"/>
        <v>106.32</v>
      </c>
      <c r="BE411" s="280">
        <f t="shared" si="120"/>
        <v>106.32</v>
      </c>
      <c r="BF411" s="280">
        <f t="shared" si="124"/>
        <v>106.32</v>
      </c>
      <c r="BG411" s="280">
        <f t="shared" si="124"/>
        <v>106.32</v>
      </c>
      <c r="BH411" s="280">
        <f t="shared" si="124"/>
        <v>106.32</v>
      </c>
      <c r="BI411" s="280">
        <f t="shared" si="124"/>
        <v>106.32</v>
      </c>
      <c r="BJ411" s="280">
        <f t="shared" si="124"/>
        <v>106.32</v>
      </c>
      <c r="BK411" s="280">
        <f t="shared" si="124"/>
        <v>106.32</v>
      </c>
      <c r="BL411" s="279">
        <f t="shared" si="128"/>
        <v>1275.8399999999995</v>
      </c>
    </row>
    <row r="412" spans="1:66" x14ac:dyDescent="0.25">
      <c r="A412" s="268" t="s">
        <v>417</v>
      </c>
      <c r="B412" s="175">
        <v>2.6699999999999998E-2</v>
      </c>
      <c r="C412" s="175">
        <v>2.6699999999999998E-2</v>
      </c>
      <c r="D412" s="272">
        <v>29047545.68</v>
      </c>
      <c r="E412" s="272">
        <v>29252448.59</v>
      </c>
      <c r="F412" s="272">
        <v>29406310.809999999</v>
      </c>
      <c r="G412" s="272">
        <v>29462958.57</v>
      </c>
      <c r="H412" s="272">
        <v>29587198.640000001</v>
      </c>
      <c r="I412" s="272">
        <v>29657333.199999999</v>
      </c>
      <c r="J412" s="272">
        <v>29685553.285</v>
      </c>
      <c r="K412" s="272">
        <v>29704946.705000002</v>
      </c>
      <c r="L412" s="272">
        <v>29712075.114999998</v>
      </c>
      <c r="M412" s="272">
        <v>29709718.18</v>
      </c>
      <c r="N412" s="272">
        <v>29707361.245000001</v>
      </c>
      <c r="O412" s="272">
        <v>30062388.885000005</v>
      </c>
      <c r="P412" s="272">
        <f t="shared" si="125"/>
        <v>354995838.90500003</v>
      </c>
      <c r="Q412" s="272">
        <v>30434275.570000004</v>
      </c>
      <c r="R412" s="272">
        <v>30463734.050000004</v>
      </c>
      <c r="S412" s="272">
        <v>30490913.105000004</v>
      </c>
      <c r="T412" s="272">
        <v>30520487.985000003</v>
      </c>
      <c r="U412" s="272">
        <v>30555153.575000003</v>
      </c>
      <c r="V412" s="272">
        <v>30587557.515000004</v>
      </c>
      <c r="W412" s="272">
        <v>30622376.945000004</v>
      </c>
      <c r="X412" s="272">
        <v>30659400.460000005</v>
      </c>
      <c r="Y412" s="272">
        <v>30691272.200000003</v>
      </c>
      <c r="Z412" s="272">
        <v>30723660.105000004</v>
      </c>
      <c r="AA412" s="272">
        <v>30754335.660000004</v>
      </c>
      <c r="AB412" s="272">
        <v>30780444.445000004</v>
      </c>
      <c r="AC412" s="272">
        <v>30809248.52</v>
      </c>
      <c r="AD412" s="272">
        <v>30839666.755000003</v>
      </c>
      <c r="AE412" s="272">
        <v>30868720.649999999</v>
      </c>
      <c r="AF412" s="272">
        <v>30901300.734999999</v>
      </c>
      <c r="AG412" s="170">
        <f t="shared" si="126"/>
        <v>368793137.565</v>
      </c>
      <c r="AI412" s="279">
        <f t="shared" si="122"/>
        <v>64630.79</v>
      </c>
      <c r="AJ412" s="279">
        <f t="shared" si="122"/>
        <v>65086.7</v>
      </c>
      <c r="AK412" s="279">
        <f t="shared" si="122"/>
        <v>65429.04</v>
      </c>
      <c r="AL412" s="279">
        <f t="shared" si="122"/>
        <v>65555.08</v>
      </c>
      <c r="AM412" s="279">
        <f t="shared" si="122"/>
        <v>65831.520000000004</v>
      </c>
      <c r="AN412" s="279">
        <f t="shared" si="122"/>
        <v>65987.570000000007</v>
      </c>
      <c r="AO412" s="279">
        <f t="shared" si="129"/>
        <v>66050.36</v>
      </c>
      <c r="AP412" s="279">
        <f t="shared" si="129"/>
        <v>66093.509999999995</v>
      </c>
      <c r="AQ412" s="279">
        <f t="shared" si="129"/>
        <v>66109.37</v>
      </c>
      <c r="AR412" s="279">
        <f t="shared" si="129"/>
        <v>66104.12</v>
      </c>
      <c r="AS412" s="279">
        <f t="shared" si="129"/>
        <v>66098.880000000005</v>
      </c>
      <c r="AT412" s="279">
        <f t="shared" si="129"/>
        <v>66888.820000000007</v>
      </c>
      <c r="AU412" s="280">
        <f t="shared" si="127"/>
        <v>789865.76</v>
      </c>
      <c r="AV412" s="280">
        <f t="shared" si="123"/>
        <v>67716.259999999995</v>
      </c>
      <c r="AW412" s="280">
        <f t="shared" si="123"/>
        <v>67781.81</v>
      </c>
      <c r="AX412" s="280">
        <f t="shared" si="123"/>
        <v>67842.28</v>
      </c>
      <c r="AY412" s="280">
        <f t="shared" si="123"/>
        <v>67908.09</v>
      </c>
      <c r="AZ412" s="280">
        <f t="shared" si="120"/>
        <v>67985.22</v>
      </c>
      <c r="BA412" s="280">
        <f t="shared" si="120"/>
        <v>68057.320000000007</v>
      </c>
      <c r="BB412" s="280">
        <f t="shared" si="120"/>
        <v>68134.789999999994</v>
      </c>
      <c r="BC412" s="280">
        <f t="shared" si="120"/>
        <v>68217.17</v>
      </c>
      <c r="BD412" s="280">
        <f t="shared" si="120"/>
        <v>68288.08</v>
      </c>
      <c r="BE412" s="280">
        <f t="shared" si="120"/>
        <v>68360.14</v>
      </c>
      <c r="BF412" s="280">
        <f t="shared" si="124"/>
        <v>68428.399999999994</v>
      </c>
      <c r="BG412" s="280">
        <f t="shared" si="124"/>
        <v>68486.490000000005</v>
      </c>
      <c r="BH412" s="280">
        <f t="shared" si="124"/>
        <v>68550.58</v>
      </c>
      <c r="BI412" s="280">
        <f t="shared" si="124"/>
        <v>68618.259999999995</v>
      </c>
      <c r="BJ412" s="280">
        <f t="shared" si="124"/>
        <v>68682.899999999994</v>
      </c>
      <c r="BK412" s="280">
        <f t="shared" si="124"/>
        <v>68755.39</v>
      </c>
      <c r="BL412" s="279">
        <f t="shared" si="128"/>
        <v>820564.74</v>
      </c>
    </row>
    <row r="413" spans="1:66" x14ac:dyDescent="0.25">
      <c r="A413" s="268" t="s">
        <v>684</v>
      </c>
      <c r="B413" s="175">
        <v>2.47E-2</v>
      </c>
      <c r="C413" s="175">
        <v>2.47E-2</v>
      </c>
      <c r="D413" s="272">
        <v>0</v>
      </c>
      <c r="E413" s="272">
        <v>0</v>
      </c>
      <c r="F413" s="272">
        <v>0</v>
      </c>
      <c r="G413" s="272">
        <v>0</v>
      </c>
      <c r="H413" s="272">
        <v>0</v>
      </c>
      <c r="I413" s="272">
        <v>0</v>
      </c>
      <c r="J413" s="272">
        <v>0</v>
      </c>
      <c r="K413" s="272">
        <v>0</v>
      </c>
      <c r="L413" s="272">
        <v>0</v>
      </c>
      <c r="M413" s="272">
        <v>0</v>
      </c>
      <c r="N413" s="272">
        <v>0</v>
      </c>
      <c r="O413" s="272">
        <v>0</v>
      </c>
      <c r="P413" s="272">
        <f t="shared" si="125"/>
        <v>0</v>
      </c>
      <c r="Q413" s="272">
        <v>0</v>
      </c>
      <c r="R413" s="272">
        <v>0</v>
      </c>
      <c r="S413" s="272">
        <v>0</v>
      </c>
      <c r="T413" s="272">
        <v>0</v>
      </c>
      <c r="U413" s="272">
        <v>0</v>
      </c>
      <c r="V413" s="272">
        <v>0</v>
      </c>
      <c r="W413" s="272">
        <v>0</v>
      </c>
      <c r="X413" s="272">
        <v>0</v>
      </c>
      <c r="Y413" s="272">
        <v>0</v>
      </c>
      <c r="Z413" s="272">
        <v>0</v>
      </c>
      <c r="AA413" s="272">
        <v>0</v>
      </c>
      <c r="AB413" s="272">
        <v>0</v>
      </c>
      <c r="AC413" s="272">
        <v>0</v>
      </c>
      <c r="AD413" s="272">
        <v>0</v>
      </c>
      <c r="AE413" s="272">
        <v>0</v>
      </c>
      <c r="AF413" s="272">
        <v>0</v>
      </c>
      <c r="AG413" s="170">
        <f t="shared" si="126"/>
        <v>0</v>
      </c>
      <c r="AI413" s="279">
        <f t="shared" si="122"/>
        <v>0</v>
      </c>
      <c r="AJ413" s="279">
        <f t="shared" si="122"/>
        <v>0</v>
      </c>
      <c r="AK413" s="279">
        <f t="shared" si="122"/>
        <v>0</v>
      </c>
      <c r="AL413" s="279">
        <f t="shared" si="122"/>
        <v>0</v>
      </c>
      <c r="AM413" s="279">
        <f t="shared" si="122"/>
        <v>0</v>
      </c>
      <c r="AN413" s="279">
        <f t="shared" si="122"/>
        <v>0</v>
      </c>
      <c r="AO413" s="279">
        <f t="shared" si="129"/>
        <v>0</v>
      </c>
      <c r="AP413" s="279">
        <f t="shared" si="129"/>
        <v>0</v>
      </c>
      <c r="AQ413" s="279">
        <f t="shared" si="129"/>
        <v>0</v>
      </c>
      <c r="AR413" s="279">
        <f t="shared" si="129"/>
        <v>0</v>
      </c>
      <c r="AS413" s="279">
        <f t="shared" si="129"/>
        <v>0</v>
      </c>
      <c r="AT413" s="279">
        <f t="shared" si="129"/>
        <v>0</v>
      </c>
      <c r="AU413" s="280">
        <f t="shared" si="127"/>
        <v>0</v>
      </c>
      <c r="AV413" s="280">
        <f t="shared" si="123"/>
        <v>0</v>
      </c>
      <c r="AW413" s="280">
        <f t="shared" si="123"/>
        <v>0</v>
      </c>
      <c r="AX413" s="280">
        <f t="shared" si="123"/>
        <v>0</v>
      </c>
      <c r="AY413" s="280">
        <f t="shared" si="123"/>
        <v>0</v>
      </c>
      <c r="AZ413" s="280">
        <f t="shared" si="120"/>
        <v>0</v>
      </c>
      <c r="BA413" s="280">
        <f t="shared" si="120"/>
        <v>0</v>
      </c>
      <c r="BB413" s="280">
        <f t="shared" si="120"/>
        <v>0</v>
      </c>
      <c r="BC413" s="280">
        <f t="shared" si="120"/>
        <v>0</v>
      </c>
      <c r="BD413" s="280">
        <f t="shared" si="120"/>
        <v>0</v>
      </c>
      <c r="BE413" s="280">
        <f t="shared" si="120"/>
        <v>0</v>
      </c>
      <c r="BF413" s="280">
        <f t="shared" si="124"/>
        <v>0</v>
      </c>
      <c r="BG413" s="280">
        <f t="shared" si="124"/>
        <v>0</v>
      </c>
      <c r="BH413" s="280">
        <f t="shared" si="124"/>
        <v>0</v>
      </c>
      <c r="BI413" s="280">
        <f t="shared" si="124"/>
        <v>0</v>
      </c>
      <c r="BJ413" s="280">
        <f t="shared" si="124"/>
        <v>0</v>
      </c>
      <c r="BK413" s="280">
        <f t="shared" si="124"/>
        <v>0</v>
      </c>
      <c r="BL413" s="279">
        <f t="shared" si="128"/>
        <v>0</v>
      </c>
    </row>
    <row r="414" spans="1:66" x14ac:dyDescent="0.25">
      <c r="A414" s="268" t="s">
        <v>418</v>
      </c>
      <c r="B414" s="175">
        <v>2.47E-2</v>
      </c>
      <c r="C414" s="175">
        <v>2.47E-2</v>
      </c>
      <c r="D414" s="272">
        <v>344910181.08999997</v>
      </c>
      <c r="E414" s="272">
        <v>347878958.16000003</v>
      </c>
      <c r="F414" s="272">
        <v>350393587.82999998</v>
      </c>
      <c r="G414" s="272">
        <v>352407626.49000001</v>
      </c>
      <c r="H414" s="272">
        <v>354292486.56</v>
      </c>
      <c r="I414" s="272">
        <v>354667794.19999999</v>
      </c>
      <c r="J414" s="272">
        <v>358086519.84999996</v>
      </c>
      <c r="K414" s="272">
        <v>364030547.20999998</v>
      </c>
      <c r="L414" s="272">
        <v>368427312.19</v>
      </c>
      <c r="M414" s="272">
        <v>371480963.53999996</v>
      </c>
      <c r="N414" s="272">
        <v>373593352.22500002</v>
      </c>
      <c r="O414" s="272">
        <v>377915223.505</v>
      </c>
      <c r="P414" s="272">
        <f t="shared" si="125"/>
        <v>4318084552.8499994</v>
      </c>
      <c r="Q414" s="272">
        <v>382257490.185</v>
      </c>
      <c r="R414" s="272">
        <v>383887145.55000001</v>
      </c>
      <c r="S414" s="272">
        <v>385363846.32500005</v>
      </c>
      <c r="T414" s="272">
        <v>387040799.14499998</v>
      </c>
      <c r="U414" s="272">
        <v>388908268.53000003</v>
      </c>
      <c r="V414" s="272">
        <v>391066263.76500005</v>
      </c>
      <c r="W414" s="272">
        <v>392892580.03000003</v>
      </c>
      <c r="X414" s="272">
        <v>395083778.45500004</v>
      </c>
      <c r="Y414" s="272">
        <v>397666091.44999999</v>
      </c>
      <c r="Z414" s="272">
        <v>399514277.76000005</v>
      </c>
      <c r="AA414" s="272">
        <v>401270752.25</v>
      </c>
      <c r="AB414" s="272">
        <v>403900210.59000003</v>
      </c>
      <c r="AC414" s="272">
        <v>406538187.38999999</v>
      </c>
      <c r="AD414" s="272">
        <v>408191097.55500001</v>
      </c>
      <c r="AE414" s="272">
        <v>409818975.25500005</v>
      </c>
      <c r="AF414" s="272">
        <v>411554524.58000004</v>
      </c>
      <c r="AG414" s="170">
        <f t="shared" si="126"/>
        <v>4806405007.6099997</v>
      </c>
      <c r="AI414" s="279">
        <f t="shared" si="122"/>
        <v>709940.12</v>
      </c>
      <c r="AJ414" s="279">
        <f t="shared" si="122"/>
        <v>716050.86</v>
      </c>
      <c r="AK414" s="279">
        <f t="shared" si="122"/>
        <v>721226.8</v>
      </c>
      <c r="AL414" s="279">
        <f t="shared" si="122"/>
        <v>725372.36</v>
      </c>
      <c r="AM414" s="279">
        <f t="shared" si="122"/>
        <v>729252.03</v>
      </c>
      <c r="AN414" s="279">
        <f t="shared" si="122"/>
        <v>730024.54</v>
      </c>
      <c r="AO414" s="279">
        <f t="shared" si="129"/>
        <v>737061.42</v>
      </c>
      <c r="AP414" s="279">
        <f t="shared" si="129"/>
        <v>749296.21</v>
      </c>
      <c r="AQ414" s="279">
        <f t="shared" si="129"/>
        <v>758346.22</v>
      </c>
      <c r="AR414" s="279">
        <f t="shared" si="129"/>
        <v>764631.65</v>
      </c>
      <c r="AS414" s="279">
        <f t="shared" si="129"/>
        <v>768979.65</v>
      </c>
      <c r="AT414" s="279">
        <f t="shared" si="129"/>
        <v>777875.5</v>
      </c>
      <c r="AU414" s="280">
        <f t="shared" si="127"/>
        <v>8888057.3599999994</v>
      </c>
      <c r="AV414" s="280">
        <f t="shared" si="123"/>
        <v>786813.33</v>
      </c>
      <c r="AW414" s="280">
        <f t="shared" si="123"/>
        <v>790167.71</v>
      </c>
      <c r="AX414" s="280">
        <f t="shared" si="123"/>
        <v>793207.25</v>
      </c>
      <c r="AY414" s="280">
        <f t="shared" si="123"/>
        <v>796658.98</v>
      </c>
      <c r="AZ414" s="280">
        <f t="shared" si="120"/>
        <v>800502.85</v>
      </c>
      <c r="BA414" s="280">
        <f t="shared" si="120"/>
        <v>804944.73</v>
      </c>
      <c r="BB414" s="280">
        <f t="shared" si="120"/>
        <v>808703.89</v>
      </c>
      <c r="BC414" s="280">
        <f t="shared" ref="BC414:BH463" si="130">ROUND(X414*$C414/12,2)</f>
        <v>813214.11</v>
      </c>
      <c r="BD414" s="280">
        <f t="shared" si="130"/>
        <v>818529.37</v>
      </c>
      <c r="BE414" s="280">
        <f t="shared" si="130"/>
        <v>822333.56</v>
      </c>
      <c r="BF414" s="280">
        <f t="shared" si="124"/>
        <v>825948.97</v>
      </c>
      <c r="BG414" s="280">
        <f t="shared" si="124"/>
        <v>831361.27</v>
      </c>
      <c r="BH414" s="280">
        <f t="shared" si="124"/>
        <v>836791.1</v>
      </c>
      <c r="BI414" s="280">
        <f t="shared" si="124"/>
        <v>840193.34</v>
      </c>
      <c r="BJ414" s="280">
        <f t="shared" si="124"/>
        <v>843544.06</v>
      </c>
      <c r="BK414" s="280">
        <f t="shared" si="124"/>
        <v>847116.4</v>
      </c>
      <c r="BL414" s="279">
        <f t="shared" si="128"/>
        <v>9893183.6500000004</v>
      </c>
    </row>
    <row r="415" spans="1:66" x14ac:dyDescent="0.25">
      <c r="A415" s="268" t="s">
        <v>419</v>
      </c>
      <c r="B415" s="175">
        <v>2.47E-2</v>
      </c>
      <c r="C415" s="175">
        <v>2.47E-2</v>
      </c>
      <c r="D415" s="272">
        <v>46763.22</v>
      </c>
      <c r="E415" s="272">
        <v>46763.22</v>
      </c>
      <c r="F415" s="272">
        <v>46763.22</v>
      </c>
      <c r="G415" s="272">
        <v>46763.22</v>
      </c>
      <c r="H415" s="272">
        <v>46763.22</v>
      </c>
      <c r="I415" s="272">
        <v>46763.22</v>
      </c>
      <c r="J415" s="272">
        <v>46763.22</v>
      </c>
      <c r="K415" s="272">
        <v>46763.22</v>
      </c>
      <c r="L415" s="272">
        <v>46763.22</v>
      </c>
      <c r="M415" s="272">
        <v>46763.22</v>
      </c>
      <c r="N415" s="272">
        <v>46763.22</v>
      </c>
      <c r="O415" s="272">
        <v>46763.22</v>
      </c>
      <c r="P415" s="272">
        <f t="shared" si="125"/>
        <v>561158.6399999999</v>
      </c>
      <c r="Q415" s="272">
        <v>46763.22</v>
      </c>
      <c r="R415" s="272">
        <v>46763.22</v>
      </c>
      <c r="S415" s="272">
        <v>46763.22</v>
      </c>
      <c r="T415" s="272">
        <v>46763.22</v>
      </c>
      <c r="U415" s="272">
        <v>46763.22</v>
      </c>
      <c r="V415" s="272">
        <v>46763.22</v>
      </c>
      <c r="W415" s="272">
        <v>46763.22</v>
      </c>
      <c r="X415" s="272">
        <v>46763.22</v>
      </c>
      <c r="Y415" s="272">
        <v>46763.22</v>
      </c>
      <c r="Z415" s="272">
        <v>46763.22</v>
      </c>
      <c r="AA415" s="272">
        <v>46763.22</v>
      </c>
      <c r="AB415" s="272">
        <v>46763.22</v>
      </c>
      <c r="AC415" s="272">
        <v>46763.22</v>
      </c>
      <c r="AD415" s="272">
        <v>46763.22</v>
      </c>
      <c r="AE415" s="272">
        <v>46763.22</v>
      </c>
      <c r="AF415" s="272">
        <v>46763.22</v>
      </c>
      <c r="AG415" s="170">
        <f t="shared" si="126"/>
        <v>561158.6399999999</v>
      </c>
      <c r="AI415" s="279">
        <f t="shared" si="122"/>
        <v>96.25</v>
      </c>
      <c r="AJ415" s="279">
        <f t="shared" si="122"/>
        <v>96.25</v>
      </c>
      <c r="AK415" s="279">
        <f t="shared" si="122"/>
        <v>96.25</v>
      </c>
      <c r="AL415" s="279">
        <f t="shared" si="122"/>
        <v>96.25</v>
      </c>
      <c r="AM415" s="279">
        <f t="shared" si="122"/>
        <v>96.25</v>
      </c>
      <c r="AN415" s="279">
        <f t="shared" si="122"/>
        <v>96.25</v>
      </c>
      <c r="AO415" s="279">
        <f t="shared" si="129"/>
        <v>96.25</v>
      </c>
      <c r="AP415" s="279">
        <f t="shared" si="129"/>
        <v>96.25</v>
      </c>
      <c r="AQ415" s="279">
        <f t="shared" si="129"/>
        <v>96.25</v>
      </c>
      <c r="AR415" s="279">
        <f t="shared" si="129"/>
        <v>96.25</v>
      </c>
      <c r="AS415" s="279">
        <f t="shared" si="129"/>
        <v>96.25</v>
      </c>
      <c r="AT415" s="279">
        <f t="shared" si="129"/>
        <v>96.25</v>
      </c>
      <c r="AU415" s="280">
        <f t="shared" si="127"/>
        <v>1155</v>
      </c>
      <c r="AV415" s="280">
        <f t="shared" si="123"/>
        <v>96.25</v>
      </c>
      <c r="AW415" s="280">
        <f t="shared" si="123"/>
        <v>96.25</v>
      </c>
      <c r="AX415" s="280">
        <f t="shared" si="123"/>
        <v>96.25</v>
      </c>
      <c r="AY415" s="280">
        <f t="shared" si="123"/>
        <v>96.25</v>
      </c>
      <c r="AZ415" s="280">
        <f t="shared" ref="AZ415:BE466" si="131">ROUND(U415*$C415/12,2)</f>
        <v>96.25</v>
      </c>
      <c r="BA415" s="280">
        <f t="shared" si="131"/>
        <v>96.25</v>
      </c>
      <c r="BB415" s="280">
        <f t="shared" si="131"/>
        <v>96.25</v>
      </c>
      <c r="BC415" s="280">
        <f t="shared" si="130"/>
        <v>96.25</v>
      </c>
      <c r="BD415" s="280">
        <f t="shared" si="130"/>
        <v>96.25</v>
      </c>
      <c r="BE415" s="280">
        <f t="shared" si="130"/>
        <v>96.25</v>
      </c>
      <c r="BF415" s="280">
        <f t="shared" si="124"/>
        <v>96.25</v>
      </c>
      <c r="BG415" s="280">
        <f t="shared" si="124"/>
        <v>96.25</v>
      </c>
      <c r="BH415" s="280">
        <f t="shared" si="124"/>
        <v>96.25</v>
      </c>
      <c r="BI415" s="280">
        <f t="shared" si="124"/>
        <v>96.25</v>
      </c>
      <c r="BJ415" s="280">
        <f t="shared" si="124"/>
        <v>96.25</v>
      </c>
      <c r="BK415" s="280">
        <f t="shared" si="124"/>
        <v>96.25</v>
      </c>
      <c r="BL415" s="279">
        <f t="shared" si="128"/>
        <v>1155</v>
      </c>
    </row>
    <row r="416" spans="1:66" x14ac:dyDescent="0.25">
      <c r="A416" s="268" t="s">
        <v>420</v>
      </c>
      <c r="B416" s="175">
        <v>2.47E-2</v>
      </c>
      <c r="C416" s="175">
        <v>2.47E-2</v>
      </c>
      <c r="D416" s="272">
        <v>25631374.550000001</v>
      </c>
      <c r="E416" s="272">
        <v>25981570.170000002</v>
      </c>
      <c r="F416" s="272">
        <v>26244914.16</v>
      </c>
      <c r="G416" s="272">
        <v>26441235.440000001</v>
      </c>
      <c r="H416" s="272">
        <v>26696550.969999999</v>
      </c>
      <c r="I416" s="272">
        <v>26760787.640000001</v>
      </c>
      <c r="J416" s="272">
        <v>26924615.600000001</v>
      </c>
      <c r="K416" s="272">
        <v>27242812.765000001</v>
      </c>
      <c r="L416" s="272">
        <v>27496138.165000003</v>
      </c>
      <c r="M416" s="272">
        <v>27722551.150000002</v>
      </c>
      <c r="N416" s="272">
        <v>27889684.455000002</v>
      </c>
      <c r="O416" s="272">
        <v>27958454.030000001</v>
      </c>
      <c r="P416" s="272">
        <f t="shared" si="125"/>
        <v>322990689.09500003</v>
      </c>
      <c r="Q416" s="272">
        <v>28059535.695000004</v>
      </c>
      <c r="R416" s="272">
        <v>28181023.650000006</v>
      </c>
      <c r="S416" s="272">
        <v>28283670.915000003</v>
      </c>
      <c r="T416" s="272">
        <v>28384774.760000005</v>
      </c>
      <c r="U416" s="272">
        <v>28503649.825000007</v>
      </c>
      <c r="V416" s="272">
        <v>28637303.630000003</v>
      </c>
      <c r="W416" s="272">
        <v>28894116.865000006</v>
      </c>
      <c r="X416" s="272">
        <v>29148397.525000002</v>
      </c>
      <c r="Y416" s="272">
        <v>29269305.105000004</v>
      </c>
      <c r="Z416" s="272">
        <v>29389202.220000003</v>
      </c>
      <c r="AA416" s="272">
        <v>29500938.875</v>
      </c>
      <c r="AB416" s="272">
        <v>29588377.025000002</v>
      </c>
      <c r="AC416" s="272">
        <v>29697426.365000002</v>
      </c>
      <c r="AD416" s="272">
        <v>29823952.350000001</v>
      </c>
      <c r="AE416" s="272">
        <v>29930816.370000001</v>
      </c>
      <c r="AF416" s="272">
        <v>30033224.190000001</v>
      </c>
      <c r="AG416" s="170">
        <f t="shared" si="126"/>
        <v>352416710.34500009</v>
      </c>
      <c r="AI416" s="279">
        <f t="shared" si="122"/>
        <v>52757.91</v>
      </c>
      <c r="AJ416" s="279">
        <f t="shared" si="122"/>
        <v>53478.73</v>
      </c>
      <c r="AK416" s="279">
        <f t="shared" si="122"/>
        <v>54020.78</v>
      </c>
      <c r="AL416" s="279">
        <f t="shared" si="122"/>
        <v>54424.88</v>
      </c>
      <c r="AM416" s="279">
        <f t="shared" si="122"/>
        <v>54950.400000000001</v>
      </c>
      <c r="AN416" s="279">
        <f t="shared" si="122"/>
        <v>55082.62</v>
      </c>
      <c r="AO416" s="279">
        <f t="shared" si="129"/>
        <v>55419.83</v>
      </c>
      <c r="AP416" s="279">
        <f t="shared" si="129"/>
        <v>56074.79</v>
      </c>
      <c r="AQ416" s="279">
        <f t="shared" si="129"/>
        <v>56596.22</v>
      </c>
      <c r="AR416" s="279">
        <f t="shared" si="129"/>
        <v>57062.25</v>
      </c>
      <c r="AS416" s="279">
        <f t="shared" si="129"/>
        <v>57406.27</v>
      </c>
      <c r="AT416" s="279">
        <f t="shared" si="129"/>
        <v>57547.82</v>
      </c>
      <c r="AU416" s="280">
        <f t="shared" si="127"/>
        <v>664822.5</v>
      </c>
      <c r="AV416" s="280">
        <f t="shared" si="123"/>
        <v>57755.88</v>
      </c>
      <c r="AW416" s="280">
        <f t="shared" si="123"/>
        <v>58005.94</v>
      </c>
      <c r="AX416" s="280">
        <f t="shared" si="123"/>
        <v>58217.22</v>
      </c>
      <c r="AY416" s="280">
        <f t="shared" si="123"/>
        <v>58425.33</v>
      </c>
      <c r="AZ416" s="280">
        <f t="shared" si="131"/>
        <v>58670.01</v>
      </c>
      <c r="BA416" s="280">
        <f t="shared" si="131"/>
        <v>58945.120000000003</v>
      </c>
      <c r="BB416" s="280">
        <f t="shared" si="131"/>
        <v>59473.72</v>
      </c>
      <c r="BC416" s="280">
        <f t="shared" si="130"/>
        <v>59997.120000000003</v>
      </c>
      <c r="BD416" s="280">
        <f t="shared" si="130"/>
        <v>60245.99</v>
      </c>
      <c r="BE416" s="280">
        <f t="shared" si="130"/>
        <v>60492.77</v>
      </c>
      <c r="BF416" s="280">
        <f t="shared" si="124"/>
        <v>60722.77</v>
      </c>
      <c r="BG416" s="280">
        <f t="shared" si="124"/>
        <v>60902.74</v>
      </c>
      <c r="BH416" s="280">
        <f t="shared" si="124"/>
        <v>61127.199999999997</v>
      </c>
      <c r="BI416" s="280">
        <f t="shared" si="124"/>
        <v>61387.64</v>
      </c>
      <c r="BJ416" s="280">
        <f t="shared" si="124"/>
        <v>61607.6</v>
      </c>
      <c r="BK416" s="280">
        <f t="shared" si="124"/>
        <v>61818.39</v>
      </c>
      <c r="BL416" s="279">
        <f t="shared" si="128"/>
        <v>725391.07000000007</v>
      </c>
    </row>
    <row r="417" spans="1:66" s="282" customFormat="1" x14ac:dyDescent="0.25">
      <c r="A417" s="282" t="s">
        <v>421</v>
      </c>
      <c r="B417" s="175">
        <v>2.47E-2</v>
      </c>
      <c r="C417" s="175">
        <v>2.47E-2</v>
      </c>
      <c r="D417" s="283">
        <v>23599.41</v>
      </c>
      <c r="E417" s="283">
        <v>23599.41</v>
      </c>
      <c r="F417" s="283">
        <v>23599.41</v>
      </c>
      <c r="G417" s="283">
        <v>23599.41</v>
      </c>
      <c r="H417" s="283">
        <v>23599.41</v>
      </c>
      <c r="I417" s="283">
        <v>23599.41</v>
      </c>
      <c r="J417" s="283">
        <v>23599.41</v>
      </c>
      <c r="K417" s="283">
        <v>23599.41</v>
      </c>
      <c r="L417" s="283">
        <v>23599.41</v>
      </c>
      <c r="M417" s="283">
        <v>23599.41</v>
      </c>
      <c r="N417" s="283">
        <v>23599.41</v>
      </c>
      <c r="O417" s="283">
        <v>23599.41</v>
      </c>
      <c r="P417" s="272">
        <f t="shared" si="125"/>
        <v>283192.92</v>
      </c>
      <c r="Q417" s="283">
        <v>23599.41</v>
      </c>
      <c r="R417" s="283">
        <v>23599.41</v>
      </c>
      <c r="S417" s="283">
        <v>23599.41</v>
      </c>
      <c r="T417" s="283">
        <v>23599.41</v>
      </c>
      <c r="U417" s="283">
        <v>23599.41</v>
      </c>
      <c r="V417" s="283">
        <v>23599.41</v>
      </c>
      <c r="W417" s="283">
        <v>23599.41</v>
      </c>
      <c r="X417" s="283">
        <v>23599.41</v>
      </c>
      <c r="Y417" s="283">
        <v>23599.41</v>
      </c>
      <c r="Z417" s="283">
        <v>23599.41</v>
      </c>
      <c r="AA417" s="283">
        <v>23599.41</v>
      </c>
      <c r="AB417" s="283">
        <v>23599.41</v>
      </c>
      <c r="AC417" s="283">
        <v>23599.41</v>
      </c>
      <c r="AD417" s="283">
        <v>23599.41</v>
      </c>
      <c r="AE417" s="283">
        <v>23599.41</v>
      </c>
      <c r="AF417" s="283">
        <v>23599.41</v>
      </c>
      <c r="AG417" s="170">
        <f t="shared" si="126"/>
        <v>283192.92</v>
      </c>
      <c r="AI417" s="284">
        <f t="shared" si="122"/>
        <v>48.58</v>
      </c>
      <c r="AJ417" s="284">
        <f t="shared" si="122"/>
        <v>48.58</v>
      </c>
      <c r="AK417" s="284">
        <f t="shared" si="122"/>
        <v>48.58</v>
      </c>
      <c r="AL417" s="284">
        <f t="shared" si="122"/>
        <v>48.58</v>
      </c>
      <c r="AM417" s="284">
        <f t="shared" si="122"/>
        <v>48.58</v>
      </c>
      <c r="AN417" s="284">
        <f t="shared" si="122"/>
        <v>48.58</v>
      </c>
      <c r="AO417" s="284">
        <f t="shared" si="129"/>
        <v>48.58</v>
      </c>
      <c r="AP417" s="284">
        <f t="shared" si="129"/>
        <v>48.58</v>
      </c>
      <c r="AQ417" s="284">
        <f t="shared" si="129"/>
        <v>48.58</v>
      </c>
      <c r="AR417" s="284">
        <f t="shared" si="129"/>
        <v>48.58</v>
      </c>
      <c r="AS417" s="284">
        <f t="shared" si="129"/>
        <v>48.58</v>
      </c>
      <c r="AT417" s="284">
        <f t="shared" si="129"/>
        <v>48.58</v>
      </c>
      <c r="AU417" s="280">
        <f t="shared" si="127"/>
        <v>582.95999999999992</v>
      </c>
      <c r="AV417" s="280">
        <f t="shared" si="123"/>
        <v>48.58</v>
      </c>
      <c r="AW417" s="280">
        <f t="shared" si="123"/>
        <v>48.58</v>
      </c>
      <c r="AX417" s="280">
        <f t="shared" si="123"/>
        <v>48.58</v>
      </c>
      <c r="AY417" s="280">
        <f t="shared" si="123"/>
        <v>48.58</v>
      </c>
      <c r="AZ417" s="280">
        <f t="shared" si="131"/>
        <v>48.58</v>
      </c>
      <c r="BA417" s="280">
        <f t="shared" si="131"/>
        <v>48.58</v>
      </c>
      <c r="BB417" s="280">
        <f t="shared" si="131"/>
        <v>48.58</v>
      </c>
      <c r="BC417" s="280">
        <f t="shared" si="130"/>
        <v>48.58</v>
      </c>
      <c r="BD417" s="280">
        <f t="shared" si="130"/>
        <v>48.58</v>
      </c>
      <c r="BE417" s="280">
        <f t="shared" si="130"/>
        <v>48.58</v>
      </c>
      <c r="BF417" s="280">
        <f t="shared" si="124"/>
        <v>48.58</v>
      </c>
      <c r="BG417" s="280">
        <f t="shared" si="124"/>
        <v>48.58</v>
      </c>
      <c r="BH417" s="280">
        <f t="shared" si="124"/>
        <v>48.58</v>
      </c>
      <c r="BI417" s="280">
        <f t="shared" si="124"/>
        <v>48.58</v>
      </c>
      <c r="BJ417" s="280">
        <f t="shared" si="124"/>
        <v>48.58</v>
      </c>
      <c r="BK417" s="280">
        <f t="shared" si="124"/>
        <v>48.58</v>
      </c>
      <c r="BL417" s="284">
        <f t="shared" si="128"/>
        <v>582.95999999999992</v>
      </c>
      <c r="BN417" s="284">
        <f>BL417</f>
        <v>582.95999999999992</v>
      </c>
    </row>
    <row r="418" spans="1:66" s="282" customFormat="1" x14ac:dyDescent="0.25">
      <c r="A418" s="282" t="s">
        <v>422</v>
      </c>
      <c r="B418" s="175">
        <v>2.3199999999999998E-2</v>
      </c>
      <c r="C418" s="175">
        <v>2.3199999999999998E-2</v>
      </c>
      <c r="D418" s="283">
        <v>2219168.54</v>
      </c>
      <c r="E418" s="283">
        <v>2219168.54</v>
      </c>
      <c r="F418" s="283">
        <v>2219136.0299999998</v>
      </c>
      <c r="G418" s="283">
        <v>2219103.52</v>
      </c>
      <c r="H418" s="283">
        <v>2219103.52</v>
      </c>
      <c r="I418" s="283">
        <v>2219103.52</v>
      </c>
      <c r="J418" s="283">
        <v>2219103.52</v>
      </c>
      <c r="K418" s="283">
        <v>2219103.52</v>
      </c>
      <c r="L418" s="283">
        <v>2219103.52</v>
      </c>
      <c r="M418" s="283">
        <v>2219103.52</v>
      </c>
      <c r="N418" s="283">
        <v>2219103.52</v>
      </c>
      <c r="O418" s="283">
        <v>2219103.52</v>
      </c>
      <c r="P418" s="272">
        <f t="shared" si="125"/>
        <v>26629404.789999995</v>
      </c>
      <c r="Q418" s="283">
        <v>2219103.52</v>
      </c>
      <c r="R418" s="283">
        <v>2219103.52</v>
      </c>
      <c r="S418" s="283">
        <v>2219103.52</v>
      </c>
      <c r="T418" s="283">
        <v>2219103.52</v>
      </c>
      <c r="U418" s="283">
        <v>2219103.52</v>
      </c>
      <c r="V418" s="283">
        <v>2219103.52</v>
      </c>
      <c r="W418" s="283">
        <v>2219103.52</v>
      </c>
      <c r="X418" s="283">
        <v>2219103.52</v>
      </c>
      <c r="Y418" s="283">
        <v>2219103.52</v>
      </c>
      <c r="Z418" s="283">
        <v>2219103.52</v>
      </c>
      <c r="AA418" s="283">
        <v>2219103.52</v>
      </c>
      <c r="AB418" s="283">
        <v>2219103.52</v>
      </c>
      <c r="AC418" s="283">
        <v>2219103.52</v>
      </c>
      <c r="AD418" s="283">
        <v>2219103.52</v>
      </c>
      <c r="AE418" s="283">
        <v>2219103.52</v>
      </c>
      <c r="AF418" s="283">
        <v>2219103.52</v>
      </c>
      <c r="AG418" s="170">
        <f t="shared" si="126"/>
        <v>26629242.239999998</v>
      </c>
      <c r="AI418" s="284">
        <f t="shared" si="122"/>
        <v>4290.3900000000003</v>
      </c>
      <c r="AJ418" s="284">
        <f t="shared" si="122"/>
        <v>4290.3900000000003</v>
      </c>
      <c r="AK418" s="284">
        <f t="shared" si="122"/>
        <v>4290.33</v>
      </c>
      <c r="AL418" s="284">
        <f t="shared" si="122"/>
        <v>4290.2700000000004</v>
      </c>
      <c r="AM418" s="284">
        <f t="shared" si="122"/>
        <v>4290.2700000000004</v>
      </c>
      <c r="AN418" s="284">
        <f t="shared" si="122"/>
        <v>4290.2700000000004</v>
      </c>
      <c r="AO418" s="284">
        <f t="shared" si="129"/>
        <v>4290.2700000000004</v>
      </c>
      <c r="AP418" s="284">
        <f t="shared" si="129"/>
        <v>4290.2700000000004</v>
      </c>
      <c r="AQ418" s="284">
        <f t="shared" si="129"/>
        <v>4290.2700000000004</v>
      </c>
      <c r="AR418" s="284">
        <f t="shared" si="129"/>
        <v>4290.2700000000004</v>
      </c>
      <c r="AS418" s="284">
        <f t="shared" si="129"/>
        <v>4290.2700000000004</v>
      </c>
      <c r="AT418" s="284">
        <f t="shared" si="129"/>
        <v>4290.2700000000004</v>
      </c>
      <c r="AU418" s="280">
        <f t="shared" si="127"/>
        <v>51483.540000000023</v>
      </c>
      <c r="AV418" s="280">
        <f t="shared" si="123"/>
        <v>4290.2700000000004</v>
      </c>
      <c r="AW418" s="280">
        <f t="shared" si="123"/>
        <v>4290.2700000000004</v>
      </c>
      <c r="AX418" s="280">
        <f t="shared" si="123"/>
        <v>4290.2700000000004</v>
      </c>
      <c r="AY418" s="280">
        <f t="shared" si="123"/>
        <v>4290.2700000000004</v>
      </c>
      <c r="AZ418" s="280">
        <f t="shared" si="131"/>
        <v>4290.2700000000004</v>
      </c>
      <c r="BA418" s="280">
        <f t="shared" si="131"/>
        <v>4290.2700000000004</v>
      </c>
      <c r="BB418" s="280">
        <f t="shared" si="131"/>
        <v>4290.2700000000004</v>
      </c>
      <c r="BC418" s="280">
        <f t="shared" si="130"/>
        <v>4290.2700000000004</v>
      </c>
      <c r="BD418" s="280">
        <f t="shared" si="130"/>
        <v>4290.2700000000004</v>
      </c>
      <c r="BE418" s="280">
        <f t="shared" si="130"/>
        <v>4290.2700000000004</v>
      </c>
      <c r="BF418" s="280">
        <f t="shared" si="124"/>
        <v>4290.2700000000004</v>
      </c>
      <c r="BG418" s="280">
        <f t="shared" si="124"/>
        <v>4290.2700000000004</v>
      </c>
      <c r="BH418" s="280">
        <f t="shared" si="124"/>
        <v>4290.2700000000004</v>
      </c>
      <c r="BI418" s="280">
        <f t="shared" si="124"/>
        <v>4290.2700000000004</v>
      </c>
      <c r="BJ418" s="280">
        <f t="shared" si="124"/>
        <v>4290.2700000000004</v>
      </c>
      <c r="BK418" s="280">
        <f t="shared" si="124"/>
        <v>4290.2700000000004</v>
      </c>
      <c r="BL418" s="284">
        <f>SUM(AZ418:BK418)</f>
        <v>51483.24000000002</v>
      </c>
    </row>
    <row r="419" spans="1:66" s="282" customFormat="1" x14ac:dyDescent="0.25">
      <c r="A419" s="282" t="s">
        <v>685</v>
      </c>
      <c r="B419" s="175">
        <v>2.3199999999999998E-2</v>
      </c>
      <c r="C419" s="175">
        <v>2.3199999999999998E-2</v>
      </c>
      <c r="D419" s="283">
        <v>0</v>
      </c>
      <c r="E419" s="283">
        <v>0</v>
      </c>
      <c r="F419" s="283">
        <v>0</v>
      </c>
      <c r="G419" s="283">
        <v>0</v>
      </c>
      <c r="H419" s="283">
        <v>0</v>
      </c>
      <c r="I419" s="283">
        <v>0</v>
      </c>
      <c r="J419" s="283">
        <v>0</v>
      </c>
      <c r="K419" s="283">
        <v>0</v>
      </c>
      <c r="L419" s="283">
        <v>0</v>
      </c>
      <c r="M419" s="283">
        <v>0</v>
      </c>
      <c r="N419" s="283">
        <v>0</v>
      </c>
      <c r="O419" s="283">
        <v>0</v>
      </c>
      <c r="P419" s="272">
        <f t="shared" si="125"/>
        <v>0</v>
      </c>
      <c r="Q419" s="283">
        <v>0</v>
      </c>
      <c r="R419" s="283">
        <v>0</v>
      </c>
      <c r="S419" s="283">
        <v>0</v>
      </c>
      <c r="T419" s="283">
        <v>0</v>
      </c>
      <c r="U419" s="283">
        <v>0</v>
      </c>
      <c r="V419" s="283">
        <v>0</v>
      </c>
      <c r="W419" s="283">
        <v>0</v>
      </c>
      <c r="X419" s="283">
        <v>0</v>
      </c>
      <c r="Y419" s="283">
        <v>0</v>
      </c>
      <c r="Z419" s="283">
        <v>0</v>
      </c>
      <c r="AA419" s="283">
        <v>0</v>
      </c>
      <c r="AB419" s="283">
        <v>0</v>
      </c>
      <c r="AC419" s="283">
        <v>0</v>
      </c>
      <c r="AD419" s="283">
        <v>0</v>
      </c>
      <c r="AE419" s="283">
        <v>0</v>
      </c>
      <c r="AF419" s="283">
        <v>0</v>
      </c>
      <c r="AG419" s="170">
        <f t="shared" si="126"/>
        <v>0</v>
      </c>
      <c r="AH419" s="284"/>
      <c r="AI419" s="284">
        <f t="shared" si="122"/>
        <v>0</v>
      </c>
      <c r="AJ419" s="284">
        <f t="shared" si="122"/>
        <v>0</v>
      </c>
      <c r="AK419" s="284">
        <f t="shared" si="122"/>
        <v>0</v>
      </c>
      <c r="AL419" s="284">
        <f t="shared" si="122"/>
        <v>0</v>
      </c>
      <c r="AM419" s="284">
        <f t="shared" si="122"/>
        <v>0</v>
      </c>
      <c r="AN419" s="284">
        <f t="shared" si="122"/>
        <v>0</v>
      </c>
      <c r="AO419" s="284">
        <f t="shared" si="129"/>
        <v>0</v>
      </c>
      <c r="AP419" s="284">
        <f t="shared" si="129"/>
        <v>0</v>
      </c>
      <c r="AQ419" s="284">
        <f t="shared" si="129"/>
        <v>0</v>
      </c>
      <c r="AR419" s="284">
        <f t="shared" si="129"/>
        <v>0</v>
      </c>
      <c r="AS419" s="284">
        <f t="shared" si="129"/>
        <v>0</v>
      </c>
      <c r="AT419" s="284">
        <f t="shared" si="129"/>
        <v>0</v>
      </c>
      <c r="AU419" s="280">
        <f t="shared" si="127"/>
        <v>0</v>
      </c>
      <c r="AV419" s="280">
        <f t="shared" ref="AV419:AY482" si="132">ROUND(Q419*$B419/12,2)</f>
        <v>0</v>
      </c>
      <c r="AW419" s="280">
        <f t="shared" si="132"/>
        <v>0</v>
      </c>
      <c r="AX419" s="280">
        <f t="shared" si="132"/>
        <v>0</v>
      </c>
      <c r="AY419" s="280">
        <f t="shared" si="132"/>
        <v>0</v>
      </c>
      <c r="AZ419" s="280">
        <f t="shared" si="131"/>
        <v>0</v>
      </c>
      <c r="BA419" s="280">
        <f t="shared" si="131"/>
        <v>0</v>
      </c>
      <c r="BB419" s="280">
        <f t="shared" si="131"/>
        <v>0</v>
      </c>
      <c r="BC419" s="280">
        <f t="shared" si="130"/>
        <v>0</v>
      </c>
      <c r="BD419" s="280">
        <f t="shared" si="130"/>
        <v>0</v>
      </c>
      <c r="BE419" s="280">
        <f t="shared" si="130"/>
        <v>0</v>
      </c>
      <c r="BF419" s="280">
        <f t="shared" si="124"/>
        <v>0</v>
      </c>
      <c r="BG419" s="280">
        <f t="shared" si="124"/>
        <v>0</v>
      </c>
      <c r="BH419" s="280">
        <f t="shared" si="124"/>
        <v>0</v>
      </c>
      <c r="BI419" s="280">
        <f t="shared" si="124"/>
        <v>0</v>
      </c>
      <c r="BJ419" s="280">
        <f t="shared" si="124"/>
        <v>0</v>
      </c>
      <c r="BK419" s="280">
        <f t="shared" si="124"/>
        <v>0</v>
      </c>
      <c r="BL419" s="284">
        <f t="shared" ref="BL419:BL482" si="133">SUM(AZ419:BK419)</f>
        <v>0</v>
      </c>
    </row>
    <row r="420" spans="1:66" s="282" customFormat="1" x14ac:dyDescent="0.25">
      <c r="A420" s="282" t="s">
        <v>686</v>
      </c>
      <c r="B420" s="175">
        <v>2.3199999999999998E-2</v>
      </c>
      <c r="C420" s="175">
        <v>2.3199999999999998E-2</v>
      </c>
      <c r="D420" s="283">
        <v>0</v>
      </c>
      <c r="E420" s="283">
        <v>0</v>
      </c>
      <c r="F420" s="283">
        <v>0</v>
      </c>
      <c r="G420" s="283">
        <v>0</v>
      </c>
      <c r="H420" s="283">
        <v>0</v>
      </c>
      <c r="I420" s="283">
        <v>0</v>
      </c>
      <c r="J420" s="283">
        <v>0</v>
      </c>
      <c r="K420" s="283">
        <v>0</v>
      </c>
      <c r="L420" s="283">
        <v>0</v>
      </c>
      <c r="M420" s="283">
        <v>0</v>
      </c>
      <c r="N420" s="283">
        <v>0</v>
      </c>
      <c r="O420" s="283">
        <v>0</v>
      </c>
      <c r="P420" s="272">
        <f t="shared" si="125"/>
        <v>0</v>
      </c>
      <c r="Q420" s="283">
        <v>0</v>
      </c>
      <c r="R420" s="283">
        <v>0</v>
      </c>
      <c r="S420" s="283">
        <v>0</v>
      </c>
      <c r="T420" s="283">
        <v>0</v>
      </c>
      <c r="U420" s="283">
        <v>0</v>
      </c>
      <c r="V420" s="283">
        <v>0</v>
      </c>
      <c r="W420" s="283">
        <v>0</v>
      </c>
      <c r="X420" s="283">
        <v>0</v>
      </c>
      <c r="Y420" s="283">
        <v>0</v>
      </c>
      <c r="Z420" s="283">
        <v>0</v>
      </c>
      <c r="AA420" s="283">
        <v>0</v>
      </c>
      <c r="AB420" s="283">
        <v>0</v>
      </c>
      <c r="AC420" s="283">
        <v>0</v>
      </c>
      <c r="AD420" s="283">
        <v>0</v>
      </c>
      <c r="AE420" s="283">
        <v>0</v>
      </c>
      <c r="AF420" s="283">
        <v>0</v>
      </c>
      <c r="AG420" s="170">
        <f t="shared" si="126"/>
        <v>0</v>
      </c>
      <c r="AI420" s="284">
        <f t="shared" si="122"/>
        <v>0</v>
      </c>
      <c r="AJ420" s="284">
        <f t="shared" si="122"/>
        <v>0</v>
      </c>
      <c r="AK420" s="284">
        <f t="shared" si="122"/>
        <v>0</v>
      </c>
      <c r="AL420" s="284">
        <f t="shared" si="122"/>
        <v>0</v>
      </c>
      <c r="AM420" s="284">
        <f t="shared" si="122"/>
        <v>0</v>
      </c>
      <c r="AN420" s="284">
        <f t="shared" si="122"/>
        <v>0</v>
      </c>
      <c r="AO420" s="284">
        <f t="shared" si="129"/>
        <v>0</v>
      </c>
      <c r="AP420" s="284">
        <f t="shared" si="129"/>
        <v>0</v>
      </c>
      <c r="AQ420" s="284">
        <f t="shared" si="129"/>
        <v>0</v>
      </c>
      <c r="AR420" s="284">
        <f t="shared" si="129"/>
        <v>0</v>
      </c>
      <c r="AS420" s="284">
        <f t="shared" si="129"/>
        <v>0</v>
      </c>
      <c r="AT420" s="284">
        <f t="shared" si="129"/>
        <v>0</v>
      </c>
      <c r="AU420" s="280">
        <f t="shared" si="127"/>
        <v>0</v>
      </c>
      <c r="AV420" s="280">
        <f t="shared" si="132"/>
        <v>0</v>
      </c>
      <c r="AW420" s="280">
        <f t="shared" si="132"/>
        <v>0</v>
      </c>
      <c r="AX420" s="280">
        <f t="shared" si="132"/>
        <v>0</v>
      </c>
      <c r="AY420" s="280">
        <f t="shared" si="132"/>
        <v>0</v>
      </c>
      <c r="AZ420" s="280">
        <f t="shared" si="131"/>
        <v>0</v>
      </c>
      <c r="BA420" s="280">
        <f t="shared" si="131"/>
        <v>0</v>
      </c>
      <c r="BB420" s="280">
        <f t="shared" si="131"/>
        <v>0</v>
      </c>
      <c r="BC420" s="280">
        <f t="shared" si="130"/>
        <v>0</v>
      </c>
      <c r="BD420" s="280">
        <f t="shared" si="130"/>
        <v>0</v>
      </c>
      <c r="BE420" s="280">
        <f t="shared" si="130"/>
        <v>0</v>
      </c>
      <c r="BF420" s="280">
        <f t="shared" si="124"/>
        <v>0</v>
      </c>
      <c r="BG420" s="280">
        <f t="shared" si="124"/>
        <v>0</v>
      </c>
      <c r="BH420" s="280">
        <f t="shared" si="124"/>
        <v>0</v>
      </c>
      <c r="BI420" s="280">
        <f t="shared" si="124"/>
        <v>0</v>
      </c>
      <c r="BJ420" s="280">
        <f t="shared" si="124"/>
        <v>0</v>
      </c>
      <c r="BK420" s="280">
        <f t="shared" si="124"/>
        <v>0</v>
      </c>
      <c r="BL420" s="284">
        <f t="shared" si="133"/>
        <v>0</v>
      </c>
    </row>
    <row r="421" spans="1:66" x14ac:dyDescent="0.25">
      <c r="A421" s="268" t="s">
        <v>423</v>
      </c>
      <c r="B421" s="175">
        <v>2.3199999999999998E-2</v>
      </c>
      <c r="C421" s="175">
        <v>2.3199999999999998E-2</v>
      </c>
      <c r="D421" s="272">
        <v>171002.52</v>
      </c>
      <c r="E421" s="272">
        <v>171002.52</v>
      </c>
      <c r="F421" s="272">
        <v>171002.52</v>
      </c>
      <c r="G421" s="272">
        <v>171002.52</v>
      </c>
      <c r="H421" s="272">
        <v>171002.52</v>
      </c>
      <c r="I421" s="272">
        <v>171002.52</v>
      </c>
      <c r="J421" s="272">
        <v>171002.52</v>
      </c>
      <c r="K421" s="272">
        <v>171002.52</v>
      </c>
      <c r="L421" s="272">
        <v>171002.52</v>
      </c>
      <c r="M421" s="272">
        <v>171002.52</v>
      </c>
      <c r="N421" s="272">
        <v>171002.52</v>
      </c>
      <c r="O421" s="272">
        <v>171002.52</v>
      </c>
      <c r="P421" s="272">
        <f t="shared" si="125"/>
        <v>2052030.24</v>
      </c>
      <c r="Q421" s="272">
        <v>171002.52</v>
      </c>
      <c r="R421" s="272">
        <v>171002.52</v>
      </c>
      <c r="S421" s="272">
        <v>171002.52</v>
      </c>
      <c r="T421" s="272">
        <v>171002.52</v>
      </c>
      <c r="U421" s="272">
        <v>171002.52</v>
      </c>
      <c r="V421" s="272">
        <v>171002.52</v>
      </c>
      <c r="W421" s="272">
        <v>171002.52</v>
      </c>
      <c r="X421" s="272">
        <v>171002.52</v>
      </c>
      <c r="Y421" s="272">
        <v>171002.52</v>
      </c>
      <c r="Z421" s="272">
        <v>171002.52</v>
      </c>
      <c r="AA421" s="272">
        <v>171002.52</v>
      </c>
      <c r="AB421" s="272">
        <v>171002.52</v>
      </c>
      <c r="AC421" s="272">
        <v>171002.52</v>
      </c>
      <c r="AD421" s="272">
        <v>171002.52</v>
      </c>
      <c r="AE421" s="272">
        <v>171002.52</v>
      </c>
      <c r="AF421" s="272">
        <v>171002.52</v>
      </c>
      <c r="AG421" s="170">
        <f t="shared" si="126"/>
        <v>2052030.24</v>
      </c>
      <c r="AI421" s="284">
        <f t="shared" si="122"/>
        <v>330.6</v>
      </c>
      <c r="AJ421" s="284">
        <f t="shared" si="122"/>
        <v>330.6</v>
      </c>
      <c r="AK421" s="284">
        <f t="shared" si="122"/>
        <v>330.6</v>
      </c>
      <c r="AL421" s="284">
        <f t="shared" si="122"/>
        <v>330.6</v>
      </c>
      <c r="AM421" s="284">
        <f t="shared" si="122"/>
        <v>330.6</v>
      </c>
      <c r="AN421" s="284">
        <f t="shared" si="122"/>
        <v>330.6</v>
      </c>
      <c r="AO421" s="284">
        <f t="shared" si="129"/>
        <v>330.6</v>
      </c>
      <c r="AP421" s="284">
        <f t="shared" si="129"/>
        <v>330.6</v>
      </c>
      <c r="AQ421" s="284">
        <f t="shared" si="129"/>
        <v>330.6</v>
      </c>
      <c r="AR421" s="284">
        <f t="shared" si="129"/>
        <v>330.6</v>
      </c>
      <c r="AS421" s="284">
        <f t="shared" si="129"/>
        <v>330.6</v>
      </c>
      <c r="AT421" s="284">
        <f t="shared" si="129"/>
        <v>330.6</v>
      </c>
      <c r="AU421" s="280">
        <f t="shared" si="127"/>
        <v>3967.1999999999994</v>
      </c>
      <c r="AV421" s="280">
        <f t="shared" si="132"/>
        <v>330.6</v>
      </c>
      <c r="AW421" s="280">
        <f t="shared" si="132"/>
        <v>330.6</v>
      </c>
      <c r="AX421" s="280">
        <f t="shared" si="132"/>
        <v>330.6</v>
      </c>
      <c r="AY421" s="280">
        <f t="shared" si="132"/>
        <v>330.6</v>
      </c>
      <c r="AZ421" s="280">
        <f t="shared" si="131"/>
        <v>330.6</v>
      </c>
      <c r="BA421" s="280">
        <f t="shared" si="131"/>
        <v>330.6</v>
      </c>
      <c r="BB421" s="280">
        <f t="shared" si="131"/>
        <v>330.6</v>
      </c>
      <c r="BC421" s="280">
        <f t="shared" si="130"/>
        <v>330.6</v>
      </c>
      <c r="BD421" s="280">
        <f t="shared" si="130"/>
        <v>330.6</v>
      </c>
      <c r="BE421" s="280">
        <f t="shared" si="130"/>
        <v>330.6</v>
      </c>
      <c r="BF421" s="280">
        <f t="shared" si="124"/>
        <v>330.6</v>
      </c>
      <c r="BG421" s="280">
        <f t="shared" si="124"/>
        <v>330.6</v>
      </c>
      <c r="BH421" s="280">
        <f t="shared" si="124"/>
        <v>330.6</v>
      </c>
      <c r="BI421" s="280">
        <f t="shared" si="124"/>
        <v>330.6</v>
      </c>
      <c r="BJ421" s="280">
        <f t="shared" si="124"/>
        <v>330.6</v>
      </c>
      <c r="BK421" s="280">
        <f t="shared" si="124"/>
        <v>330.6</v>
      </c>
      <c r="BL421" s="284">
        <f t="shared" si="133"/>
        <v>3967.1999999999994</v>
      </c>
      <c r="BN421" s="279">
        <f>BL421</f>
        <v>3967.1999999999994</v>
      </c>
    </row>
    <row r="422" spans="1:66" x14ac:dyDescent="0.25">
      <c r="A422" s="268" t="s">
        <v>424</v>
      </c>
      <c r="B422" s="175">
        <v>2.4299999999999999E-2</v>
      </c>
      <c r="C422" s="175">
        <v>2.4299999999999999E-2</v>
      </c>
      <c r="D422" s="272">
        <v>188768312.36000001</v>
      </c>
      <c r="E422" s="272">
        <v>189758902.87</v>
      </c>
      <c r="F422" s="272">
        <v>190216017.90000001</v>
      </c>
      <c r="G422" s="272">
        <v>191174801.93000001</v>
      </c>
      <c r="H422" s="272">
        <v>192444022.09999999</v>
      </c>
      <c r="I422" s="272">
        <v>192818024.75</v>
      </c>
      <c r="J422" s="272">
        <v>194105486.70000002</v>
      </c>
      <c r="K422" s="272">
        <v>196303112.53</v>
      </c>
      <c r="L422" s="272">
        <v>197924684.91</v>
      </c>
      <c r="M422" s="272">
        <v>199247371.87</v>
      </c>
      <c r="N422" s="272">
        <v>200506386.88000003</v>
      </c>
      <c r="O422" s="272">
        <v>201613530.70000002</v>
      </c>
      <c r="P422" s="272">
        <f t="shared" si="125"/>
        <v>2334880655.5</v>
      </c>
      <c r="Q422" s="272">
        <v>202791546.91500005</v>
      </c>
      <c r="R422" s="272">
        <v>204050793.60500005</v>
      </c>
      <c r="S422" s="272">
        <v>205250411.14000005</v>
      </c>
      <c r="T422" s="272">
        <v>206467179.80000004</v>
      </c>
      <c r="U422" s="272">
        <v>207787292.13000003</v>
      </c>
      <c r="V422" s="272">
        <v>209106586.15000004</v>
      </c>
      <c r="W422" s="272">
        <v>210453571.69000003</v>
      </c>
      <c r="X422" s="272">
        <v>211887594.66</v>
      </c>
      <c r="Y422" s="272">
        <v>213218734.63500002</v>
      </c>
      <c r="Z422" s="272">
        <v>215190584.92000002</v>
      </c>
      <c r="AA422" s="272">
        <v>217109805.39500004</v>
      </c>
      <c r="AB422" s="272">
        <v>218737717.81000003</v>
      </c>
      <c r="AC422" s="272">
        <v>220466265.37000006</v>
      </c>
      <c r="AD422" s="272">
        <v>221752609.27500004</v>
      </c>
      <c r="AE422" s="272">
        <v>223009730.07000005</v>
      </c>
      <c r="AF422" s="272">
        <v>224291311.87500006</v>
      </c>
      <c r="AG422" s="170">
        <f t="shared" si="126"/>
        <v>2593011803.9800005</v>
      </c>
      <c r="AI422" s="284">
        <f t="shared" si="122"/>
        <v>382255.83</v>
      </c>
      <c r="AJ422" s="284">
        <f t="shared" si="122"/>
        <v>384261.78</v>
      </c>
      <c r="AK422" s="284">
        <f t="shared" si="122"/>
        <v>385187.44</v>
      </c>
      <c r="AL422" s="284">
        <f t="shared" si="122"/>
        <v>387128.97</v>
      </c>
      <c r="AM422" s="284">
        <f t="shared" si="122"/>
        <v>389699.14</v>
      </c>
      <c r="AN422" s="284">
        <f t="shared" si="122"/>
        <v>390456.5</v>
      </c>
      <c r="AO422" s="284">
        <f t="shared" si="129"/>
        <v>393063.61</v>
      </c>
      <c r="AP422" s="284">
        <f t="shared" si="129"/>
        <v>397513.8</v>
      </c>
      <c r="AQ422" s="284">
        <f t="shared" si="129"/>
        <v>400797.49</v>
      </c>
      <c r="AR422" s="284">
        <f t="shared" si="129"/>
        <v>403475.93</v>
      </c>
      <c r="AS422" s="284">
        <f t="shared" si="129"/>
        <v>406025.43</v>
      </c>
      <c r="AT422" s="284">
        <f t="shared" si="129"/>
        <v>408267.4</v>
      </c>
      <c r="AU422" s="280">
        <f t="shared" si="127"/>
        <v>4728133.32</v>
      </c>
      <c r="AV422" s="280">
        <f t="shared" si="132"/>
        <v>410652.88</v>
      </c>
      <c r="AW422" s="280">
        <f t="shared" si="132"/>
        <v>413202.86</v>
      </c>
      <c r="AX422" s="280">
        <f t="shared" si="132"/>
        <v>415632.08</v>
      </c>
      <c r="AY422" s="280">
        <f t="shared" si="132"/>
        <v>418096.04</v>
      </c>
      <c r="AZ422" s="280">
        <f t="shared" si="131"/>
        <v>420769.27</v>
      </c>
      <c r="BA422" s="280">
        <f t="shared" si="131"/>
        <v>423440.84</v>
      </c>
      <c r="BB422" s="280">
        <f t="shared" si="131"/>
        <v>426168.48</v>
      </c>
      <c r="BC422" s="280">
        <f t="shared" si="130"/>
        <v>429072.38</v>
      </c>
      <c r="BD422" s="280">
        <f t="shared" si="130"/>
        <v>431767.94</v>
      </c>
      <c r="BE422" s="280">
        <f t="shared" si="130"/>
        <v>435760.93</v>
      </c>
      <c r="BF422" s="280">
        <f t="shared" si="124"/>
        <v>439647.36</v>
      </c>
      <c r="BG422" s="280">
        <f t="shared" si="124"/>
        <v>442943.88</v>
      </c>
      <c r="BH422" s="280">
        <f t="shared" si="124"/>
        <v>446444.19</v>
      </c>
      <c r="BI422" s="280">
        <f t="shared" si="124"/>
        <v>449049.03</v>
      </c>
      <c r="BJ422" s="280">
        <f t="shared" si="124"/>
        <v>451594.7</v>
      </c>
      <c r="BK422" s="280">
        <f t="shared" si="124"/>
        <v>454189.91</v>
      </c>
      <c r="BL422" s="284">
        <f t="shared" si="133"/>
        <v>5250848.91</v>
      </c>
    </row>
    <row r="423" spans="1:66" x14ac:dyDescent="0.25">
      <c r="A423" s="268" t="s">
        <v>687</v>
      </c>
      <c r="B423" s="175">
        <v>2.4299999999999999E-2</v>
      </c>
      <c r="C423" s="175">
        <v>2.4299999999999999E-2</v>
      </c>
      <c r="D423" s="272">
        <v>0</v>
      </c>
      <c r="E423" s="272">
        <v>0</v>
      </c>
      <c r="F423" s="272">
        <v>0</v>
      </c>
      <c r="G423" s="272">
        <v>0</v>
      </c>
      <c r="H423" s="272">
        <v>0</v>
      </c>
      <c r="I423" s="272">
        <v>0</v>
      </c>
      <c r="J423" s="272">
        <v>0</v>
      </c>
      <c r="K423" s="272">
        <v>0</v>
      </c>
      <c r="L423" s="272">
        <v>0</v>
      </c>
      <c r="M423" s="272">
        <v>0</v>
      </c>
      <c r="N423" s="272">
        <v>0</v>
      </c>
      <c r="O423" s="272">
        <v>0</v>
      </c>
      <c r="P423" s="272">
        <f t="shared" si="125"/>
        <v>0</v>
      </c>
      <c r="Q423" s="272">
        <v>0</v>
      </c>
      <c r="R423" s="272">
        <v>0</v>
      </c>
      <c r="S423" s="272">
        <v>0</v>
      </c>
      <c r="T423" s="272">
        <v>0</v>
      </c>
      <c r="U423" s="272">
        <v>0</v>
      </c>
      <c r="V423" s="272">
        <v>0</v>
      </c>
      <c r="W423" s="272">
        <v>0</v>
      </c>
      <c r="X423" s="272">
        <v>0</v>
      </c>
      <c r="Y423" s="272">
        <v>0</v>
      </c>
      <c r="Z423" s="272">
        <v>0</v>
      </c>
      <c r="AA423" s="272">
        <v>0</v>
      </c>
      <c r="AB423" s="272">
        <v>0</v>
      </c>
      <c r="AC423" s="272">
        <v>0</v>
      </c>
      <c r="AD423" s="272">
        <v>0</v>
      </c>
      <c r="AE423" s="272">
        <v>0</v>
      </c>
      <c r="AF423" s="272">
        <v>0</v>
      </c>
      <c r="AG423" s="170">
        <f t="shared" si="126"/>
        <v>0</v>
      </c>
      <c r="AI423" s="284">
        <f t="shared" si="122"/>
        <v>0</v>
      </c>
      <c r="AJ423" s="284">
        <f t="shared" si="122"/>
        <v>0</v>
      </c>
      <c r="AK423" s="284">
        <f t="shared" si="122"/>
        <v>0</v>
      </c>
      <c r="AL423" s="284">
        <f t="shared" si="122"/>
        <v>0</v>
      </c>
      <c r="AM423" s="284">
        <f t="shared" si="122"/>
        <v>0</v>
      </c>
      <c r="AN423" s="284">
        <f t="shared" si="122"/>
        <v>0</v>
      </c>
      <c r="AO423" s="284">
        <f t="shared" si="129"/>
        <v>0</v>
      </c>
      <c r="AP423" s="284">
        <f t="shared" si="129"/>
        <v>0</v>
      </c>
      <c r="AQ423" s="284">
        <f t="shared" si="129"/>
        <v>0</v>
      </c>
      <c r="AR423" s="284">
        <f t="shared" si="129"/>
        <v>0</v>
      </c>
      <c r="AS423" s="284">
        <f t="shared" si="129"/>
        <v>0</v>
      </c>
      <c r="AT423" s="284">
        <f t="shared" si="129"/>
        <v>0</v>
      </c>
      <c r="AU423" s="280">
        <f t="shared" si="127"/>
        <v>0</v>
      </c>
      <c r="AV423" s="280">
        <f t="shared" si="132"/>
        <v>0</v>
      </c>
      <c r="AW423" s="280">
        <f t="shared" si="132"/>
        <v>0</v>
      </c>
      <c r="AX423" s="280">
        <f t="shared" si="132"/>
        <v>0</v>
      </c>
      <c r="AY423" s="280">
        <f t="shared" si="132"/>
        <v>0</v>
      </c>
      <c r="AZ423" s="280">
        <f t="shared" si="131"/>
        <v>0</v>
      </c>
      <c r="BA423" s="280">
        <f t="shared" si="131"/>
        <v>0</v>
      </c>
      <c r="BB423" s="280">
        <f t="shared" si="131"/>
        <v>0</v>
      </c>
      <c r="BC423" s="280">
        <f t="shared" si="130"/>
        <v>0</v>
      </c>
      <c r="BD423" s="280">
        <f t="shared" si="130"/>
        <v>0</v>
      </c>
      <c r="BE423" s="280">
        <f t="shared" si="130"/>
        <v>0</v>
      </c>
      <c r="BF423" s="280">
        <f t="shared" si="124"/>
        <v>0</v>
      </c>
      <c r="BG423" s="280">
        <f t="shared" si="124"/>
        <v>0</v>
      </c>
      <c r="BH423" s="280">
        <f t="shared" si="124"/>
        <v>0</v>
      </c>
      <c r="BI423" s="280">
        <f t="shared" si="124"/>
        <v>0</v>
      </c>
      <c r="BJ423" s="280">
        <f t="shared" si="124"/>
        <v>0</v>
      </c>
      <c r="BK423" s="280">
        <f t="shared" si="124"/>
        <v>0</v>
      </c>
      <c r="BL423" s="284">
        <f t="shared" si="133"/>
        <v>0</v>
      </c>
    </row>
    <row r="424" spans="1:66" x14ac:dyDescent="0.25">
      <c r="A424" s="268" t="s">
        <v>425</v>
      </c>
      <c r="B424" s="175">
        <v>2.4299999999999999E-2</v>
      </c>
      <c r="C424" s="175">
        <v>2.4299999999999999E-2</v>
      </c>
      <c r="D424" s="272">
        <v>4703517.3499999996</v>
      </c>
      <c r="E424" s="272">
        <v>4541094.79</v>
      </c>
      <c r="F424" s="272">
        <v>4373637.24</v>
      </c>
      <c r="G424" s="272">
        <v>4391270.75</v>
      </c>
      <c r="H424" s="272">
        <v>4414357.6900000004</v>
      </c>
      <c r="I424" s="272">
        <v>4419171.28</v>
      </c>
      <c r="J424" s="272">
        <v>4458025.1899999995</v>
      </c>
      <c r="K424" s="272">
        <v>4538455.7649999997</v>
      </c>
      <c r="L424" s="272">
        <v>4596976.0299999993</v>
      </c>
      <c r="M424" s="272">
        <v>4632537.3499999996</v>
      </c>
      <c r="N424" s="272">
        <v>4666674.41</v>
      </c>
      <c r="O424" s="272">
        <v>4687276.9449999994</v>
      </c>
      <c r="P424" s="272">
        <f t="shared" si="125"/>
        <v>54422994.790000014</v>
      </c>
      <c r="Q424" s="272">
        <v>4721326.26</v>
      </c>
      <c r="R424" s="272">
        <v>4772400.2150000008</v>
      </c>
      <c r="S424" s="272">
        <v>4816777.01</v>
      </c>
      <c r="T424" s="272">
        <v>4856656.33</v>
      </c>
      <c r="U424" s="272">
        <v>4899810.01</v>
      </c>
      <c r="V424" s="272">
        <v>4941136.71</v>
      </c>
      <c r="W424" s="272">
        <v>4983406.9499999993</v>
      </c>
      <c r="X424" s="272">
        <v>5041045.9399999995</v>
      </c>
      <c r="Y424" s="272">
        <v>5091034.129999999</v>
      </c>
      <c r="Z424" s="272">
        <v>5141218.7899999991</v>
      </c>
      <c r="AA424" s="272">
        <v>5186702.8049999988</v>
      </c>
      <c r="AB424" s="272">
        <v>5210829.6349999998</v>
      </c>
      <c r="AC424" s="272">
        <v>5249592.5749999993</v>
      </c>
      <c r="AD424" s="272">
        <v>5301471.629999999</v>
      </c>
      <c r="AE424" s="272">
        <v>5349573.54</v>
      </c>
      <c r="AF424" s="272">
        <v>5393836.3899999997</v>
      </c>
      <c r="AG424" s="170">
        <f t="shared" si="126"/>
        <v>61789659.104999982</v>
      </c>
      <c r="AI424" s="284">
        <f t="shared" si="122"/>
        <v>9524.6200000000008</v>
      </c>
      <c r="AJ424" s="284">
        <f t="shared" si="122"/>
        <v>9195.7199999999993</v>
      </c>
      <c r="AK424" s="284">
        <f t="shared" si="122"/>
        <v>8856.6200000000008</v>
      </c>
      <c r="AL424" s="284">
        <f t="shared" si="122"/>
        <v>8892.32</v>
      </c>
      <c r="AM424" s="284">
        <f t="shared" si="122"/>
        <v>8939.07</v>
      </c>
      <c r="AN424" s="284">
        <f t="shared" si="122"/>
        <v>8948.82</v>
      </c>
      <c r="AO424" s="284">
        <f t="shared" si="129"/>
        <v>9027.5</v>
      </c>
      <c r="AP424" s="284">
        <f t="shared" si="129"/>
        <v>9190.3700000000008</v>
      </c>
      <c r="AQ424" s="284">
        <f t="shared" si="129"/>
        <v>9308.8799999999992</v>
      </c>
      <c r="AR424" s="284">
        <f t="shared" si="129"/>
        <v>9380.89</v>
      </c>
      <c r="AS424" s="284">
        <f t="shared" si="129"/>
        <v>9450.02</v>
      </c>
      <c r="AT424" s="284">
        <f t="shared" si="129"/>
        <v>9491.74</v>
      </c>
      <c r="AU424" s="280">
        <f t="shared" si="127"/>
        <v>110206.57</v>
      </c>
      <c r="AV424" s="280">
        <f t="shared" si="132"/>
        <v>9560.69</v>
      </c>
      <c r="AW424" s="280">
        <f t="shared" si="132"/>
        <v>9664.11</v>
      </c>
      <c r="AX424" s="280">
        <f t="shared" si="132"/>
        <v>9753.9699999999993</v>
      </c>
      <c r="AY424" s="280">
        <f t="shared" si="132"/>
        <v>9834.73</v>
      </c>
      <c r="AZ424" s="280">
        <f t="shared" si="131"/>
        <v>9922.1200000000008</v>
      </c>
      <c r="BA424" s="280">
        <f t="shared" si="131"/>
        <v>10005.799999999999</v>
      </c>
      <c r="BB424" s="280">
        <f t="shared" si="131"/>
        <v>10091.4</v>
      </c>
      <c r="BC424" s="280">
        <f t="shared" si="130"/>
        <v>10208.120000000001</v>
      </c>
      <c r="BD424" s="280">
        <f t="shared" si="130"/>
        <v>10309.34</v>
      </c>
      <c r="BE424" s="280">
        <f t="shared" si="130"/>
        <v>10410.969999999999</v>
      </c>
      <c r="BF424" s="280">
        <f t="shared" si="124"/>
        <v>10503.07</v>
      </c>
      <c r="BG424" s="280">
        <f t="shared" si="124"/>
        <v>10551.93</v>
      </c>
      <c r="BH424" s="280">
        <f t="shared" si="124"/>
        <v>10630.42</v>
      </c>
      <c r="BI424" s="280">
        <f t="shared" si="124"/>
        <v>10735.48</v>
      </c>
      <c r="BJ424" s="280">
        <f t="shared" si="124"/>
        <v>10832.89</v>
      </c>
      <c r="BK424" s="280">
        <f t="shared" si="124"/>
        <v>10922.52</v>
      </c>
      <c r="BL424" s="284">
        <f t="shared" si="133"/>
        <v>125124.06</v>
      </c>
    </row>
    <row r="425" spans="1:66" x14ac:dyDescent="0.25">
      <c r="A425" s="268" t="s">
        <v>426</v>
      </c>
      <c r="B425" s="175">
        <v>2.4299999999999999E-2</v>
      </c>
      <c r="C425" s="175">
        <v>2.4299999999999999E-2</v>
      </c>
      <c r="D425" s="272">
        <v>1326115.3700000001</v>
      </c>
      <c r="E425" s="272">
        <v>1326115.3700000001</v>
      </c>
      <c r="F425" s="272">
        <v>1326115.3700000001</v>
      </c>
      <c r="G425" s="272">
        <v>1326115.3700000001</v>
      </c>
      <c r="H425" s="272">
        <v>1326115.3700000001</v>
      </c>
      <c r="I425" s="272">
        <v>1326115.3700000001</v>
      </c>
      <c r="J425" s="272">
        <v>1326115.3700000001</v>
      </c>
      <c r="K425" s="272">
        <v>1326115.3700000001</v>
      </c>
      <c r="L425" s="272">
        <v>1326115.3700000001</v>
      </c>
      <c r="M425" s="272">
        <v>1326115.3700000001</v>
      </c>
      <c r="N425" s="272">
        <v>1326115.3700000001</v>
      </c>
      <c r="O425" s="272">
        <v>1326115.3700000001</v>
      </c>
      <c r="P425" s="272">
        <f t="shared" si="125"/>
        <v>15913384.440000005</v>
      </c>
      <c r="Q425" s="272">
        <v>1326115.3700000001</v>
      </c>
      <c r="R425" s="272">
        <v>1326115.3700000001</v>
      </c>
      <c r="S425" s="272">
        <v>1326115.3700000001</v>
      </c>
      <c r="T425" s="272">
        <v>1326115.3700000001</v>
      </c>
      <c r="U425" s="272">
        <v>1326115.3700000001</v>
      </c>
      <c r="V425" s="272">
        <v>1326115.3700000001</v>
      </c>
      <c r="W425" s="272">
        <v>1326115.3700000001</v>
      </c>
      <c r="X425" s="272">
        <v>1326115.3700000001</v>
      </c>
      <c r="Y425" s="272">
        <v>1326115.3700000001</v>
      </c>
      <c r="Z425" s="272">
        <v>1326115.3700000001</v>
      </c>
      <c r="AA425" s="272">
        <v>1326115.3700000001</v>
      </c>
      <c r="AB425" s="272">
        <v>1326115.3700000001</v>
      </c>
      <c r="AC425" s="272">
        <v>1326115.3700000001</v>
      </c>
      <c r="AD425" s="272">
        <v>1326115.3700000001</v>
      </c>
      <c r="AE425" s="272">
        <v>1326115.3700000001</v>
      </c>
      <c r="AF425" s="272">
        <v>1326115.3700000001</v>
      </c>
      <c r="AG425" s="170">
        <f t="shared" si="126"/>
        <v>15913384.440000005</v>
      </c>
      <c r="AI425" s="284">
        <f t="shared" si="122"/>
        <v>2685.38</v>
      </c>
      <c r="AJ425" s="284">
        <f t="shared" si="122"/>
        <v>2685.38</v>
      </c>
      <c r="AK425" s="284">
        <f t="shared" si="122"/>
        <v>2685.38</v>
      </c>
      <c r="AL425" s="284">
        <f t="shared" si="122"/>
        <v>2685.38</v>
      </c>
      <c r="AM425" s="284">
        <f t="shared" si="122"/>
        <v>2685.38</v>
      </c>
      <c r="AN425" s="284">
        <f t="shared" si="122"/>
        <v>2685.38</v>
      </c>
      <c r="AO425" s="284">
        <f t="shared" si="129"/>
        <v>2685.38</v>
      </c>
      <c r="AP425" s="284">
        <f t="shared" si="129"/>
        <v>2685.38</v>
      </c>
      <c r="AQ425" s="284">
        <f t="shared" si="129"/>
        <v>2685.38</v>
      </c>
      <c r="AR425" s="284">
        <f t="shared" si="129"/>
        <v>2685.38</v>
      </c>
      <c r="AS425" s="284">
        <f t="shared" si="129"/>
        <v>2685.38</v>
      </c>
      <c r="AT425" s="284">
        <f t="shared" si="129"/>
        <v>2685.38</v>
      </c>
      <c r="AU425" s="280">
        <f t="shared" si="127"/>
        <v>32224.560000000009</v>
      </c>
      <c r="AV425" s="280">
        <f t="shared" si="132"/>
        <v>2685.38</v>
      </c>
      <c r="AW425" s="280">
        <f t="shared" si="132"/>
        <v>2685.38</v>
      </c>
      <c r="AX425" s="280">
        <f t="shared" si="132"/>
        <v>2685.38</v>
      </c>
      <c r="AY425" s="280">
        <f t="shared" si="132"/>
        <v>2685.38</v>
      </c>
      <c r="AZ425" s="280">
        <f t="shared" si="131"/>
        <v>2685.38</v>
      </c>
      <c r="BA425" s="280">
        <f t="shared" si="131"/>
        <v>2685.38</v>
      </c>
      <c r="BB425" s="280">
        <f t="shared" si="131"/>
        <v>2685.38</v>
      </c>
      <c r="BC425" s="280">
        <f t="shared" si="130"/>
        <v>2685.38</v>
      </c>
      <c r="BD425" s="280">
        <f t="shared" si="130"/>
        <v>2685.38</v>
      </c>
      <c r="BE425" s="280">
        <f t="shared" si="130"/>
        <v>2685.38</v>
      </c>
      <c r="BF425" s="280">
        <f t="shared" si="124"/>
        <v>2685.38</v>
      </c>
      <c r="BG425" s="280">
        <f t="shared" si="124"/>
        <v>2685.38</v>
      </c>
      <c r="BH425" s="280">
        <f t="shared" si="124"/>
        <v>2685.38</v>
      </c>
      <c r="BI425" s="280">
        <f t="shared" si="124"/>
        <v>2685.38</v>
      </c>
      <c r="BJ425" s="280">
        <f t="shared" si="124"/>
        <v>2685.38</v>
      </c>
      <c r="BK425" s="280">
        <f t="shared" si="124"/>
        <v>2685.38</v>
      </c>
      <c r="BL425" s="284">
        <f t="shared" si="133"/>
        <v>32224.560000000009</v>
      </c>
      <c r="BN425" s="279">
        <f>BL425</f>
        <v>32224.560000000009</v>
      </c>
    </row>
    <row r="426" spans="1:66" x14ac:dyDescent="0.25">
      <c r="A426" s="268" t="s">
        <v>427</v>
      </c>
      <c r="B426" s="175">
        <v>1.7899999999999999E-2</v>
      </c>
      <c r="C426" s="175">
        <v>1.7899999999999999E-2</v>
      </c>
      <c r="D426" s="272">
        <v>302627209.94999999</v>
      </c>
      <c r="E426" s="272">
        <v>302828469.75</v>
      </c>
      <c r="F426" s="272">
        <v>303132243.31</v>
      </c>
      <c r="G426" s="272">
        <v>303468630.06999999</v>
      </c>
      <c r="H426" s="272">
        <v>303919654.91000003</v>
      </c>
      <c r="I426" s="272">
        <v>304247959.72000003</v>
      </c>
      <c r="J426" s="272">
        <v>305063321.72000003</v>
      </c>
      <c r="K426" s="272">
        <v>306274191.11000001</v>
      </c>
      <c r="L426" s="272">
        <v>307174373.61000001</v>
      </c>
      <c r="M426" s="272">
        <v>308195279.685</v>
      </c>
      <c r="N426" s="272">
        <v>309231668.15000004</v>
      </c>
      <c r="O426" s="272">
        <v>310115928.91000003</v>
      </c>
      <c r="P426" s="272">
        <f t="shared" si="125"/>
        <v>3666278930.895</v>
      </c>
      <c r="Q426" s="272">
        <v>310683582.78000003</v>
      </c>
      <c r="R426" s="272">
        <v>311135944.19</v>
      </c>
      <c r="S426" s="272">
        <v>311708978.10000002</v>
      </c>
      <c r="T426" s="272">
        <v>312272073.98500001</v>
      </c>
      <c r="U426" s="272">
        <v>312806163.78500003</v>
      </c>
      <c r="V426" s="272">
        <v>313490114.65000004</v>
      </c>
      <c r="W426" s="272">
        <v>313886593.52500004</v>
      </c>
      <c r="X426" s="272">
        <v>314005950.19500005</v>
      </c>
      <c r="Y426" s="272">
        <v>314580464.29500002</v>
      </c>
      <c r="Z426" s="272">
        <v>315525528.30500007</v>
      </c>
      <c r="AA426" s="272">
        <v>316419532.74500006</v>
      </c>
      <c r="AB426" s="272">
        <v>317107819.16000003</v>
      </c>
      <c r="AC426" s="272">
        <v>317587251.79999995</v>
      </c>
      <c r="AD426" s="272">
        <v>318098220.00499988</v>
      </c>
      <c r="AE426" s="272">
        <v>318752722.13999993</v>
      </c>
      <c r="AF426" s="272">
        <v>319349962.02499992</v>
      </c>
      <c r="AG426" s="170">
        <f t="shared" si="126"/>
        <v>3791610322.6300001</v>
      </c>
      <c r="AI426" s="284">
        <f t="shared" si="122"/>
        <v>451418.92</v>
      </c>
      <c r="AJ426" s="284">
        <f t="shared" si="122"/>
        <v>451719.13</v>
      </c>
      <c r="AK426" s="284">
        <f t="shared" si="122"/>
        <v>452172.26</v>
      </c>
      <c r="AL426" s="284">
        <f t="shared" si="122"/>
        <v>452674.04</v>
      </c>
      <c r="AM426" s="284">
        <f t="shared" si="122"/>
        <v>453346.82</v>
      </c>
      <c r="AN426" s="284">
        <f t="shared" si="122"/>
        <v>453836.54</v>
      </c>
      <c r="AO426" s="284">
        <f t="shared" si="129"/>
        <v>455052.79</v>
      </c>
      <c r="AP426" s="284">
        <f t="shared" si="129"/>
        <v>456859</v>
      </c>
      <c r="AQ426" s="284">
        <f t="shared" si="129"/>
        <v>458201.77</v>
      </c>
      <c r="AR426" s="284">
        <f t="shared" si="129"/>
        <v>459724.63</v>
      </c>
      <c r="AS426" s="284">
        <f t="shared" si="129"/>
        <v>461270.57</v>
      </c>
      <c r="AT426" s="284">
        <f t="shared" si="129"/>
        <v>462589.59</v>
      </c>
      <c r="AU426" s="280">
        <f t="shared" si="127"/>
        <v>5468866.0600000005</v>
      </c>
      <c r="AV426" s="280">
        <f t="shared" si="132"/>
        <v>463436.34</v>
      </c>
      <c r="AW426" s="280">
        <f t="shared" si="132"/>
        <v>464111.12</v>
      </c>
      <c r="AX426" s="280">
        <f t="shared" si="132"/>
        <v>464965.89</v>
      </c>
      <c r="AY426" s="280">
        <f t="shared" si="132"/>
        <v>465805.84</v>
      </c>
      <c r="AZ426" s="280">
        <f t="shared" si="131"/>
        <v>466602.53</v>
      </c>
      <c r="BA426" s="280">
        <f t="shared" si="131"/>
        <v>467622.75</v>
      </c>
      <c r="BB426" s="280">
        <f t="shared" si="131"/>
        <v>468214.17</v>
      </c>
      <c r="BC426" s="280">
        <f t="shared" si="130"/>
        <v>468392.21</v>
      </c>
      <c r="BD426" s="280">
        <f t="shared" si="130"/>
        <v>469249.19</v>
      </c>
      <c r="BE426" s="280">
        <f t="shared" si="130"/>
        <v>470658.91</v>
      </c>
      <c r="BF426" s="280">
        <f t="shared" si="124"/>
        <v>471992.47</v>
      </c>
      <c r="BG426" s="280">
        <f t="shared" si="124"/>
        <v>473019.16</v>
      </c>
      <c r="BH426" s="280">
        <f t="shared" si="124"/>
        <v>473734.32</v>
      </c>
      <c r="BI426" s="280">
        <f t="shared" si="124"/>
        <v>474496.51</v>
      </c>
      <c r="BJ426" s="280">
        <f t="shared" si="124"/>
        <v>475472.81</v>
      </c>
      <c r="BK426" s="280">
        <f t="shared" si="124"/>
        <v>476363.69</v>
      </c>
      <c r="BL426" s="284">
        <f t="shared" si="133"/>
        <v>5655818.7200000007</v>
      </c>
    </row>
    <row r="427" spans="1:66" x14ac:dyDescent="0.25">
      <c r="A427" s="268" t="s">
        <v>428</v>
      </c>
      <c r="B427" s="175">
        <v>1.7899999999999999E-2</v>
      </c>
      <c r="C427" s="175">
        <v>1.7899999999999999E-2</v>
      </c>
      <c r="D427" s="272">
        <v>3118.28</v>
      </c>
      <c r="E427" s="272">
        <v>3118.28</v>
      </c>
      <c r="F427" s="272">
        <v>3118.28</v>
      </c>
      <c r="G427" s="272">
        <v>3118.28</v>
      </c>
      <c r="H427" s="272">
        <v>3118.28</v>
      </c>
      <c r="I427" s="272">
        <v>3118.28</v>
      </c>
      <c r="J427" s="272">
        <v>3118.28</v>
      </c>
      <c r="K427" s="272">
        <v>3118.28</v>
      </c>
      <c r="L427" s="272">
        <v>3118.28</v>
      </c>
      <c r="M427" s="272">
        <v>3118.28</v>
      </c>
      <c r="N427" s="272">
        <v>3118.28</v>
      </c>
      <c r="O427" s="272">
        <v>3118.28</v>
      </c>
      <c r="P427" s="272">
        <f t="shared" si="125"/>
        <v>37419.359999999993</v>
      </c>
      <c r="Q427" s="272">
        <v>3118.28</v>
      </c>
      <c r="R427" s="272">
        <v>3118.28</v>
      </c>
      <c r="S427" s="272">
        <v>3118.28</v>
      </c>
      <c r="T427" s="272">
        <v>3118.28</v>
      </c>
      <c r="U427" s="272">
        <v>3118.28</v>
      </c>
      <c r="V427" s="272">
        <v>3118.28</v>
      </c>
      <c r="W427" s="272">
        <v>3118.28</v>
      </c>
      <c r="X427" s="272">
        <v>3118.28</v>
      </c>
      <c r="Y427" s="272">
        <v>3118.28</v>
      </c>
      <c r="Z427" s="272">
        <v>3118.28</v>
      </c>
      <c r="AA427" s="272">
        <v>3118.28</v>
      </c>
      <c r="AB427" s="272">
        <v>3118.28</v>
      </c>
      <c r="AC427" s="272">
        <v>3118.28</v>
      </c>
      <c r="AD427" s="272">
        <v>3118.28</v>
      </c>
      <c r="AE427" s="272">
        <v>3118.28</v>
      </c>
      <c r="AF427" s="272">
        <v>3118.28</v>
      </c>
      <c r="AG427" s="170">
        <f t="shared" si="126"/>
        <v>37419.359999999993</v>
      </c>
      <c r="AI427" s="284">
        <f t="shared" si="122"/>
        <v>4.6500000000000004</v>
      </c>
      <c r="AJ427" s="284">
        <f t="shared" si="122"/>
        <v>4.6500000000000004</v>
      </c>
      <c r="AK427" s="284">
        <f t="shared" si="122"/>
        <v>4.6500000000000004</v>
      </c>
      <c r="AL427" s="284">
        <f t="shared" si="122"/>
        <v>4.6500000000000004</v>
      </c>
      <c r="AM427" s="284">
        <f t="shared" si="122"/>
        <v>4.6500000000000004</v>
      </c>
      <c r="AN427" s="284">
        <f t="shared" si="122"/>
        <v>4.6500000000000004</v>
      </c>
      <c r="AO427" s="284">
        <f t="shared" si="129"/>
        <v>4.6500000000000004</v>
      </c>
      <c r="AP427" s="284">
        <f t="shared" si="129"/>
        <v>4.6500000000000004</v>
      </c>
      <c r="AQ427" s="284">
        <f t="shared" si="129"/>
        <v>4.6500000000000004</v>
      </c>
      <c r="AR427" s="284">
        <f t="shared" si="129"/>
        <v>4.6500000000000004</v>
      </c>
      <c r="AS427" s="284">
        <f t="shared" si="129"/>
        <v>4.6500000000000004</v>
      </c>
      <c r="AT427" s="284">
        <f t="shared" si="129"/>
        <v>4.6500000000000004</v>
      </c>
      <c r="AU427" s="280">
        <f t="shared" si="127"/>
        <v>55.79999999999999</v>
      </c>
      <c r="AV427" s="280">
        <f t="shared" si="132"/>
        <v>4.6500000000000004</v>
      </c>
      <c r="AW427" s="280">
        <f t="shared" si="132"/>
        <v>4.6500000000000004</v>
      </c>
      <c r="AX427" s="280">
        <f t="shared" si="132"/>
        <v>4.6500000000000004</v>
      </c>
      <c r="AY427" s="280">
        <f t="shared" si="132"/>
        <v>4.6500000000000004</v>
      </c>
      <c r="AZ427" s="280">
        <f t="shared" si="131"/>
        <v>4.6500000000000004</v>
      </c>
      <c r="BA427" s="280">
        <f t="shared" si="131"/>
        <v>4.6500000000000004</v>
      </c>
      <c r="BB427" s="280">
        <f t="shared" si="131"/>
        <v>4.6500000000000004</v>
      </c>
      <c r="BC427" s="280">
        <f t="shared" si="130"/>
        <v>4.6500000000000004</v>
      </c>
      <c r="BD427" s="280">
        <f t="shared" si="130"/>
        <v>4.6500000000000004</v>
      </c>
      <c r="BE427" s="280">
        <f t="shared" si="130"/>
        <v>4.6500000000000004</v>
      </c>
      <c r="BF427" s="280">
        <f t="shared" si="124"/>
        <v>4.6500000000000004</v>
      </c>
      <c r="BG427" s="280">
        <f t="shared" si="124"/>
        <v>4.6500000000000004</v>
      </c>
      <c r="BH427" s="280">
        <f t="shared" si="124"/>
        <v>4.6500000000000004</v>
      </c>
      <c r="BI427" s="280">
        <f t="shared" ref="BI427:BK490" si="134">ROUND(AD427*$C427/12,2)</f>
        <v>4.6500000000000004</v>
      </c>
      <c r="BJ427" s="280">
        <f t="shared" si="134"/>
        <v>4.6500000000000004</v>
      </c>
      <c r="BK427" s="280">
        <f t="shared" si="134"/>
        <v>4.6500000000000004</v>
      </c>
      <c r="BL427" s="284">
        <f t="shared" si="133"/>
        <v>55.79999999999999</v>
      </c>
    </row>
    <row r="428" spans="1:66" x14ac:dyDescent="0.25">
      <c r="A428" s="268" t="s">
        <v>429</v>
      </c>
      <c r="B428" s="175">
        <v>1.7899999999999999E-2</v>
      </c>
      <c r="C428" s="175">
        <v>1.7899999999999999E-2</v>
      </c>
      <c r="D428" s="272">
        <v>11127558.710000001</v>
      </c>
      <c r="E428" s="272">
        <v>11127595.550000001</v>
      </c>
      <c r="F428" s="272">
        <v>11125109.26</v>
      </c>
      <c r="G428" s="272">
        <v>11092979.67</v>
      </c>
      <c r="H428" s="272">
        <v>11063478.4</v>
      </c>
      <c r="I428" s="272">
        <v>11063642.710000001</v>
      </c>
      <c r="J428" s="272">
        <v>11064720.265000001</v>
      </c>
      <c r="K428" s="272">
        <v>11090375.109999999</v>
      </c>
      <c r="L428" s="272">
        <v>11116122.790000001</v>
      </c>
      <c r="M428" s="272">
        <v>11119094.215</v>
      </c>
      <c r="N428" s="272">
        <v>11122380.960000001</v>
      </c>
      <c r="O428" s="272">
        <v>11125037.060000001</v>
      </c>
      <c r="P428" s="272">
        <f t="shared" si="125"/>
        <v>133238094.70000002</v>
      </c>
      <c r="Q428" s="272">
        <v>11129133.395</v>
      </c>
      <c r="R428" s="272">
        <v>11134985.285</v>
      </c>
      <c r="S428" s="272">
        <v>11140837.175000001</v>
      </c>
      <c r="T428" s="272">
        <v>11145548.245000001</v>
      </c>
      <c r="U428" s="272">
        <v>11150903.615</v>
      </c>
      <c r="V428" s="272">
        <v>11156258.985000001</v>
      </c>
      <c r="W428" s="272">
        <v>11161239.020000001</v>
      </c>
      <c r="X428" s="272">
        <v>11166715.575000001</v>
      </c>
      <c r="Y428" s="272">
        <v>11171426.645000001</v>
      </c>
      <c r="Z428" s="272">
        <v>11177922.84</v>
      </c>
      <c r="AA428" s="272">
        <v>11183774.734999999</v>
      </c>
      <c r="AB428" s="272">
        <v>11186700.684999999</v>
      </c>
      <c r="AC428" s="272">
        <v>11190748.055</v>
      </c>
      <c r="AD428" s="272">
        <v>11196561.145</v>
      </c>
      <c r="AE428" s="272">
        <v>11202374.234999999</v>
      </c>
      <c r="AF428" s="272">
        <v>11206416.899999999</v>
      </c>
      <c r="AG428" s="170">
        <f t="shared" si="126"/>
        <v>134151042.435</v>
      </c>
      <c r="AI428" s="284">
        <f t="shared" si="122"/>
        <v>16598.61</v>
      </c>
      <c r="AJ428" s="284">
        <f t="shared" si="122"/>
        <v>16598.66</v>
      </c>
      <c r="AK428" s="284">
        <f t="shared" si="122"/>
        <v>16594.95</v>
      </c>
      <c r="AL428" s="284">
        <f t="shared" ref="AL428:AQ482" si="135">ROUND(G428*$B428/12,2)</f>
        <v>16547.03</v>
      </c>
      <c r="AM428" s="284">
        <f t="shared" si="135"/>
        <v>16503.02</v>
      </c>
      <c r="AN428" s="284">
        <f t="shared" si="135"/>
        <v>16503.27</v>
      </c>
      <c r="AO428" s="284">
        <f t="shared" si="129"/>
        <v>16504.87</v>
      </c>
      <c r="AP428" s="284">
        <f t="shared" si="129"/>
        <v>16543.14</v>
      </c>
      <c r="AQ428" s="284">
        <f t="shared" si="129"/>
        <v>16581.55</v>
      </c>
      <c r="AR428" s="284">
        <f t="shared" si="129"/>
        <v>16585.98</v>
      </c>
      <c r="AS428" s="284">
        <f t="shared" si="129"/>
        <v>16590.88</v>
      </c>
      <c r="AT428" s="284">
        <f t="shared" si="129"/>
        <v>16594.849999999999</v>
      </c>
      <c r="AU428" s="280">
        <f t="shared" si="127"/>
        <v>198746.81</v>
      </c>
      <c r="AV428" s="280">
        <f t="shared" si="132"/>
        <v>16600.96</v>
      </c>
      <c r="AW428" s="280">
        <f t="shared" si="132"/>
        <v>16609.689999999999</v>
      </c>
      <c r="AX428" s="280">
        <f t="shared" si="132"/>
        <v>16618.419999999998</v>
      </c>
      <c r="AY428" s="280">
        <f t="shared" si="132"/>
        <v>16625.439999999999</v>
      </c>
      <c r="AZ428" s="280">
        <f t="shared" si="131"/>
        <v>16633.43</v>
      </c>
      <c r="BA428" s="280">
        <f t="shared" si="131"/>
        <v>16641.419999999998</v>
      </c>
      <c r="BB428" s="280">
        <f t="shared" si="131"/>
        <v>16648.849999999999</v>
      </c>
      <c r="BC428" s="280">
        <f t="shared" si="130"/>
        <v>16657.02</v>
      </c>
      <c r="BD428" s="280">
        <f t="shared" si="130"/>
        <v>16664.04</v>
      </c>
      <c r="BE428" s="280">
        <f t="shared" si="130"/>
        <v>16673.73</v>
      </c>
      <c r="BF428" s="280">
        <f t="shared" si="130"/>
        <v>16682.46</v>
      </c>
      <c r="BG428" s="280">
        <f t="shared" si="130"/>
        <v>16686.830000000002</v>
      </c>
      <c r="BH428" s="280">
        <f t="shared" si="130"/>
        <v>16692.87</v>
      </c>
      <c r="BI428" s="280">
        <f t="shared" si="134"/>
        <v>16701.54</v>
      </c>
      <c r="BJ428" s="280">
        <f t="shared" si="134"/>
        <v>16710.21</v>
      </c>
      <c r="BK428" s="280">
        <f t="shared" si="134"/>
        <v>16716.240000000002</v>
      </c>
      <c r="BL428" s="284">
        <f t="shared" si="133"/>
        <v>200108.64</v>
      </c>
    </row>
    <row r="429" spans="1:66" x14ac:dyDescent="0.25">
      <c r="A429" s="268" t="s">
        <v>430</v>
      </c>
      <c r="B429" s="175">
        <v>1.6299999999999999E-2</v>
      </c>
      <c r="C429" s="175">
        <v>1.6299999999999999E-2</v>
      </c>
      <c r="D429" s="272">
        <v>108540905.94</v>
      </c>
      <c r="E429" s="272">
        <v>108575538.95999999</v>
      </c>
      <c r="F429" s="272">
        <v>108584320.19</v>
      </c>
      <c r="G429" s="272">
        <v>108604485.91</v>
      </c>
      <c r="H429" s="272">
        <v>108637795.87</v>
      </c>
      <c r="I429" s="272">
        <v>108650744.91</v>
      </c>
      <c r="J429" s="272">
        <v>108650549.72</v>
      </c>
      <c r="K429" s="272">
        <v>108650549.72</v>
      </c>
      <c r="L429" s="272">
        <v>108650549.72</v>
      </c>
      <c r="M429" s="272">
        <v>108650549.72</v>
      </c>
      <c r="N429" s="272">
        <v>108650549.72</v>
      </c>
      <c r="O429" s="272">
        <v>108650549.72</v>
      </c>
      <c r="P429" s="272">
        <f t="shared" si="125"/>
        <v>1303497090.1000001</v>
      </c>
      <c r="Q429" s="272">
        <v>108650549.72</v>
      </c>
      <c r="R429" s="272">
        <v>108650549.72</v>
      </c>
      <c r="S429" s="272">
        <v>108650549.72</v>
      </c>
      <c r="T429" s="272">
        <v>108650549.72</v>
      </c>
      <c r="U429" s="272">
        <v>108650549.72</v>
      </c>
      <c r="V429" s="272">
        <v>108650549.72</v>
      </c>
      <c r="W429" s="272">
        <v>108650549.72</v>
      </c>
      <c r="X429" s="272">
        <v>108650549.72</v>
      </c>
      <c r="Y429" s="272">
        <v>108650549.72</v>
      </c>
      <c r="Z429" s="272">
        <v>108650549.72</v>
      </c>
      <c r="AA429" s="272">
        <v>108650549.72</v>
      </c>
      <c r="AB429" s="272">
        <v>108678549.72</v>
      </c>
      <c r="AC429" s="272">
        <v>108706549.72</v>
      </c>
      <c r="AD429" s="272">
        <v>108706549.72</v>
      </c>
      <c r="AE429" s="272">
        <v>108706549.72</v>
      </c>
      <c r="AF429" s="272">
        <v>108706549.72</v>
      </c>
      <c r="AG429" s="170">
        <f t="shared" si="126"/>
        <v>1304058596.6400001</v>
      </c>
      <c r="AI429" s="284">
        <f t="shared" ref="AI429:AN492" si="136">ROUND(D429*$B429/12,2)</f>
        <v>147434.73000000001</v>
      </c>
      <c r="AJ429" s="284">
        <f t="shared" si="136"/>
        <v>147481.76999999999</v>
      </c>
      <c r="AK429" s="284">
        <f t="shared" si="136"/>
        <v>147493.70000000001</v>
      </c>
      <c r="AL429" s="284">
        <f t="shared" si="135"/>
        <v>147521.09</v>
      </c>
      <c r="AM429" s="284">
        <f t="shared" si="135"/>
        <v>147566.34</v>
      </c>
      <c r="AN429" s="284">
        <f t="shared" si="135"/>
        <v>147583.93</v>
      </c>
      <c r="AO429" s="284">
        <f t="shared" si="129"/>
        <v>147583.66</v>
      </c>
      <c r="AP429" s="284">
        <f t="shared" si="129"/>
        <v>147583.66</v>
      </c>
      <c r="AQ429" s="284">
        <f t="shared" si="129"/>
        <v>147583.66</v>
      </c>
      <c r="AR429" s="284">
        <f t="shared" si="129"/>
        <v>147583.66</v>
      </c>
      <c r="AS429" s="284">
        <f t="shared" si="129"/>
        <v>147583.66</v>
      </c>
      <c r="AT429" s="284">
        <f t="shared" si="129"/>
        <v>147583.66</v>
      </c>
      <c r="AU429" s="280">
        <f t="shared" si="127"/>
        <v>1770583.5199999998</v>
      </c>
      <c r="AV429" s="280">
        <f t="shared" si="132"/>
        <v>147583.66</v>
      </c>
      <c r="AW429" s="280">
        <f t="shared" si="132"/>
        <v>147583.66</v>
      </c>
      <c r="AX429" s="280">
        <f t="shared" si="132"/>
        <v>147583.66</v>
      </c>
      <c r="AY429" s="280">
        <f t="shared" si="132"/>
        <v>147583.66</v>
      </c>
      <c r="AZ429" s="280">
        <f t="shared" si="131"/>
        <v>147583.66</v>
      </c>
      <c r="BA429" s="280">
        <f t="shared" si="131"/>
        <v>147583.66</v>
      </c>
      <c r="BB429" s="280">
        <f t="shared" si="131"/>
        <v>147583.66</v>
      </c>
      <c r="BC429" s="280">
        <f t="shared" si="130"/>
        <v>147583.66</v>
      </c>
      <c r="BD429" s="280">
        <f t="shared" si="130"/>
        <v>147583.66</v>
      </c>
      <c r="BE429" s="280">
        <f t="shared" si="130"/>
        <v>147583.66</v>
      </c>
      <c r="BF429" s="280">
        <f t="shared" si="130"/>
        <v>147583.66</v>
      </c>
      <c r="BG429" s="280">
        <f t="shared" si="130"/>
        <v>147621.70000000001</v>
      </c>
      <c r="BH429" s="280">
        <f t="shared" si="130"/>
        <v>147659.73000000001</v>
      </c>
      <c r="BI429" s="280">
        <f t="shared" si="134"/>
        <v>147659.73000000001</v>
      </c>
      <c r="BJ429" s="280">
        <f t="shared" si="134"/>
        <v>147659.73000000001</v>
      </c>
      <c r="BK429" s="280">
        <f t="shared" si="134"/>
        <v>147659.73000000001</v>
      </c>
      <c r="BL429" s="284">
        <f t="shared" si="133"/>
        <v>1771346.24</v>
      </c>
    </row>
    <row r="430" spans="1:66" x14ac:dyDescent="0.25">
      <c r="A430" s="268" t="s">
        <v>431</v>
      </c>
      <c r="B430" s="175">
        <v>1.6299999999999999E-2</v>
      </c>
      <c r="C430" s="175">
        <v>1.6299999999999999E-2</v>
      </c>
      <c r="D430" s="272">
        <v>254.62</v>
      </c>
      <c r="E430" s="272">
        <v>254.62</v>
      </c>
      <c r="F430" s="272">
        <v>254.62</v>
      </c>
      <c r="G430" s="272">
        <v>254.62</v>
      </c>
      <c r="H430" s="272">
        <v>254.62</v>
      </c>
      <c r="I430" s="272">
        <v>254.62</v>
      </c>
      <c r="J430" s="272">
        <v>254.62</v>
      </c>
      <c r="K430" s="272">
        <v>254.62</v>
      </c>
      <c r="L430" s="272">
        <v>254.62</v>
      </c>
      <c r="M430" s="272">
        <v>254.62</v>
      </c>
      <c r="N430" s="272">
        <v>254.62</v>
      </c>
      <c r="O430" s="272">
        <v>254.62</v>
      </c>
      <c r="P430" s="272">
        <f t="shared" si="125"/>
        <v>3055.4399999999991</v>
      </c>
      <c r="Q430" s="272">
        <v>254.62</v>
      </c>
      <c r="R430" s="272">
        <v>254.62</v>
      </c>
      <c r="S430" s="272">
        <v>254.62</v>
      </c>
      <c r="T430" s="272">
        <v>254.62</v>
      </c>
      <c r="U430" s="272">
        <v>254.62</v>
      </c>
      <c r="V430" s="272">
        <v>254.62</v>
      </c>
      <c r="W430" s="272">
        <v>254.62</v>
      </c>
      <c r="X430" s="272">
        <v>254.62</v>
      </c>
      <c r="Y430" s="272">
        <v>254.62</v>
      </c>
      <c r="Z430" s="272">
        <v>254.62</v>
      </c>
      <c r="AA430" s="272">
        <v>254.62</v>
      </c>
      <c r="AB430" s="272">
        <v>254.62</v>
      </c>
      <c r="AC430" s="272">
        <v>254.62</v>
      </c>
      <c r="AD430" s="272">
        <v>254.62</v>
      </c>
      <c r="AE430" s="272">
        <v>254.62</v>
      </c>
      <c r="AF430" s="272">
        <v>254.62</v>
      </c>
      <c r="AG430" s="170">
        <f t="shared" si="126"/>
        <v>3055.4399999999991</v>
      </c>
      <c r="AI430" s="284">
        <f t="shared" si="136"/>
        <v>0.35</v>
      </c>
      <c r="AJ430" s="284">
        <f t="shared" si="136"/>
        <v>0.35</v>
      </c>
      <c r="AK430" s="284">
        <f t="shared" si="136"/>
        <v>0.35</v>
      </c>
      <c r="AL430" s="284">
        <f t="shared" si="135"/>
        <v>0.35</v>
      </c>
      <c r="AM430" s="284">
        <f t="shared" si="135"/>
        <v>0.35</v>
      </c>
      <c r="AN430" s="284">
        <f t="shared" si="135"/>
        <v>0.35</v>
      </c>
      <c r="AO430" s="284">
        <f t="shared" si="129"/>
        <v>0.35</v>
      </c>
      <c r="AP430" s="284">
        <f t="shared" si="129"/>
        <v>0.35</v>
      </c>
      <c r="AQ430" s="284">
        <f t="shared" si="129"/>
        <v>0.35</v>
      </c>
      <c r="AR430" s="284">
        <f t="shared" si="129"/>
        <v>0.35</v>
      </c>
      <c r="AS430" s="284">
        <f t="shared" si="129"/>
        <v>0.35</v>
      </c>
      <c r="AT430" s="284">
        <f t="shared" si="129"/>
        <v>0.35</v>
      </c>
      <c r="AU430" s="280">
        <f t="shared" si="127"/>
        <v>4.2</v>
      </c>
      <c r="AV430" s="280">
        <f t="shared" si="132"/>
        <v>0.35</v>
      </c>
      <c r="AW430" s="280">
        <f t="shared" si="132"/>
        <v>0.35</v>
      </c>
      <c r="AX430" s="280">
        <f t="shared" si="132"/>
        <v>0.35</v>
      </c>
      <c r="AY430" s="280">
        <f t="shared" si="132"/>
        <v>0.35</v>
      </c>
      <c r="AZ430" s="280">
        <f t="shared" si="131"/>
        <v>0.35</v>
      </c>
      <c r="BA430" s="280">
        <f t="shared" si="131"/>
        <v>0.35</v>
      </c>
      <c r="BB430" s="280">
        <f t="shared" si="131"/>
        <v>0.35</v>
      </c>
      <c r="BC430" s="280">
        <f t="shared" si="130"/>
        <v>0.35</v>
      </c>
      <c r="BD430" s="280">
        <f t="shared" si="130"/>
        <v>0.35</v>
      </c>
      <c r="BE430" s="280">
        <f t="shared" si="130"/>
        <v>0.35</v>
      </c>
      <c r="BF430" s="280">
        <f t="shared" si="130"/>
        <v>0.35</v>
      </c>
      <c r="BG430" s="280">
        <f t="shared" si="130"/>
        <v>0.35</v>
      </c>
      <c r="BH430" s="280">
        <f t="shared" si="130"/>
        <v>0.35</v>
      </c>
      <c r="BI430" s="280">
        <f t="shared" si="134"/>
        <v>0.35</v>
      </c>
      <c r="BJ430" s="280">
        <f t="shared" si="134"/>
        <v>0.35</v>
      </c>
      <c r="BK430" s="280">
        <f t="shared" si="134"/>
        <v>0.35</v>
      </c>
      <c r="BL430" s="284">
        <f t="shared" si="133"/>
        <v>4.2</v>
      </c>
    </row>
    <row r="431" spans="1:66" x14ac:dyDescent="0.25">
      <c r="A431" s="268" t="s">
        <v>432</v>
      </c>
      <c r="B431" s="175">
        <v>1.6299999999999999E-2</v>
      </c>
      <c r="C431" s="175">
        <v>1.6299999999999999E-2</v>
      </c>
      <c r="D431" s="272">
        <v>5852947.5300000003</v>
      </c>
      <c r="E431" s="272">
        <v>5852947.5300000003</v>
      </c>
      <c r="F431" s="272">
        <v>5852947.5300000003</v>
      </c>
      <c r="G431" s="272">
        <v>5852947.5300000003</v>
      </c>
      <c r="H431" s="272">
        <v>5852947.5300000003</v>
      </c>
      <c r="I431" s="272">
        <v>5852947.5300000003</v>
      </c>
      <c r="J431" s="272">
        <v>5852947.5300000003</v>
      </c>
      <c r="K431" s="272">
        <v>5852947.5300000003</v>
      </c>
      <c r="L431" s="272">
        <v>5852947.5300000003</v>
      </c>
      <c r="M431" s="272">
        <v>5852947.5300000003</v>
      </c>
      <c r="N431" s="272">
        <v>5852947.5300000003</v>
      </c>
      <c r="O431" s="272">
        <v>5852947.5300000003</v>
      </c>
      <c r="P431" s="272">
        <f t="shared" si="125"/>
        <v>70235370.359999999</v>
      </c>
      <c r="Q431" s="272">
        <v>5852947.5300000003</v>
      </c>
      <c r="R431" s="272">
        <v>5852947.5300000003</v>
      </c>
      <c r="S431" s="272">
        <v>5852947.5300000003</v>
      </c>
      <c r="T431" s="272">
        <v>5852947.5300000003</v>
      </c>
      <c r="U431" s="272">
        <v>5852947.5300000003</v>
      </c>
      <c r="V431" s="272">
        <v>5852947.5300000003</v>
      </c>
      <c r="W431" s="272">
        <v>5852947.5300000003</v>
      </c>
      <c r="X431" s="272">
        <v>5852947.5300000003</v>
      </c>
      <c r="Y431" s="272">
        <v>5852947.5300000003</v>
      </c>
      <c r="Z431" s="272">
        <v>5852947.5300000003</v>
      </c>
      <c r="AA431" s="272">
        <v>5852947.5300000003</v>
      </c>
      <c r="AB431" s="272">
        <v>5852947.5300000003</v>
      </c>
      <c r="AC431" s="272">
        <v>5852947.5300000003</v>
      </c>
      <c r="AD431" s="272">
        <v>5852947.5300000003</v>
      </c>
      <c r="AE431" s="272">
        <v>5852947.5300000003</v>
      </c>
      <c r="AF431" s="272">
        <v>5852947.5300000003</v>
      </c>
      <c r="AG431" s="170">
        <f t="shared" si="126"/>
        <v>70235370.359999999</v>
      </c>
      <c r="AI431" s="284">
        <f t="shared" si="136"/>
        <v>7950.25</v>
      </c>
      <c r="AJ431" s="284">
        <f t="shared" si="136"/>
        <v>7950.25</v>
      </c>
      <c r="AK431" s="284">
        <f t="shared" si="136"/>
        <v>7950.25</v>
      </c>
      <c r="AL431" s="284">
        <f t="shared" si="135"/>
        <v>7950.25</v>
      </c>
      <c r="AM431" s="284">
        <f t="shared" si="135"/>
        <v>7950.25</v>
      </c>
      <c r="AN431" s="284">
        <f t="shared" si="135"/>
        <v>7950.25</v>
      </c>
      <c r="AO431" s="284">
        <f t="shared" si="129"/>
        <v>7950.25</v>
      </c>
      <c r="AP431" s="284">
        <f t="shared" si="129"/>
        <v>7950.25</v>
      </c>
      <c r="AQ431" s="284">
        <f t="shared" si="129"/>
        <v>7950.25</v>
      </c>
      <c r="AR431" s="284">
        <f t="shared" si="129"/>
        <v>7950.25</v>
      </c>
      <c r="AS431" s="284">
        <f t="shared" si="129"/>
        <v>7950.25</v>
      </c>
      <c r="AT431" s="284">
        <f t="shared" si="129"/>
        <v>7950.25</v>
      </c>
      <c r="AU431" s="280">
        <f t="shared" si="127"/>
        <v>95403</v>
      </c>
      <c r="AV431" s="280">
        <f t="shared" si="132"/>
        <v>7950.25</v>
      </c>
      <c r="AW431" s="280">
        <f t="shared" si="132"/>
        <v>7950.25</v>
      </c>
      <c r="AX431" s="280">
        <f t="shared" si="132"/>
        <v>7950.25</v>
      </c>
      <c r="AY431" s="280">
        <f t="shared" si="132"/>
        <v>7950.25</v>
      </c>
      <c r="AZ431" s="280">
        <f t="shared" si="131"/>
        <v>7950.25</v>
      </c>
      <c r="BA431" s="280">
        <f t="shared" si="131"/>
        <v>7950.25</v>
      </c>
      <c r="BB431" s="280">
        <f t="shared" si="131"/>
        <v>7950.25</v>
      </c>
      <c r="BC431" s="280">
        <f t="shared" si="130"/>
        <v>7950.25</v>
      </c>
      <c r="BD431" s="280">
        <f t="shared" si="130"/>
        <v>7950.25</v>
      </c>
      <c r="BE431" s="280">
        <f t="shared" si="130"/>
        <v>7950.25</v>
      </c>
      <c r="BF431" s="280">
        <f t="shared" si="130"/>
        <v>7950.25</v>
      </c>
      <c r="BG431" s="280">
        <f t="shared" si="130"/>
        <v>7950.25</v>
      </c>
      <c r="BH431" s="280">
        <f t="shared" si="130"/>
        <v>7950.25</v>
      </c>
      <c r="BI431" s="280">
        <f t="shared" si="134"/>
        <v>7950.25</v>
      </c>
      <c r="BJ431" s="280">
        <f t="shared" si="134"/>
        <v>7950.25</v>
      </c>
      <c r="BK431" s="280">
        <f t="shared" si="134"/>
        <v>7950.25</v>
      </c>
      <c r="BL431" s="284">
        <f t="shared" si="133"/>
        <v>95403</v>
      </c>
    </row>
    <row r="432" spans="1:66" x14ac:dyDescent="0.25">
      <c r="A432" s="268" t="s">
        <v>433</v>
      </c>
      <c r="B432" s="175">
        <v>3.5099999999999999E-2</v>
      </c>
      <c r="C432" s="175">
        <v>3.5099999999999999E-2</v>
      </c>
      <c r="D432" s="272">
        <v>63458404.560000002</v>
      </c>
      <c r="E432" s="272">
        <v>63566651.840000004</v>
      </c>
      <c r="F432" s="272">
        <v>63674609.020000003</v>
      </c>
      <c r="G432" s="272">
        <v>63754713.659999996</v>
      </c>
      <c r="H432" s="272">
        <v>63836563.420000002</v>
      </c>
      <c r="I432" s="272">
        <v>63883370.369999997</v>
      </c>
      <c r="J432" s="272">
        <v>63945475.710000001</v>
      </c>
      <c r="K432" s="272">
        <v>64071807.404999994</v>
      </c>
      <c r="L432" s="272">
        <v>64189607.259999998</v>
      </c>
      <c r="M432" s="272">
        <v>64296953.299999997</v>
      </c>
      <c r="N432" s="272">
        <v>64404462.879999995</v>
      </c>
      <c r="O432" s="272">
        <v>64511500.459999993</v>
      </c>
      <c r="P432" s="272">
        <f t="shared" si="125"/>
        <v>767594119.88499999</v>
      </c>
      <c r="Q432" s="272">
        <v>64596574.539999992</v>
      </c>
      <c r="R432" s="272">
        <v>64741544.92499999</v>
      </c>
      <c r="S432" s="272">
        <v>64903841.999999985</v>
      </c>
      <c r="T432" s="272">
        <v>65024140.149999991</v>
      </c>
      <c r="U432" s="272">
        <v>65169382.81499999</v>
      </c>
      <c r="V432" s="272">
        <v>65315045.089999996</v>
      </c>
      <c r="W432" s="272">
        <v>65456228.229999997</v>
      </c>
      <c r="X432" s="272">
        <v>65599227.579999998</v>
      </c>
      <c r="Y432" s="272">
        <v>65722257.584999993</v>
      </c>
      <c r="Z432" s="272">
        <v>65841199.904999994</v>
      </c>
      <c r="AA432" s="272">
        <v>65985513.329999991</v>
      </c>
      <c r="AB432" s="272">
        <v>66492846.909999996</v>
      </c>
      <c r="AC432" s="272">
        <v>66956978.114999995</v>
      </c>
      <c r="AD432" s="272">
        <v>67106122.93</v>
      </c>
      <c r="AE432" s="272">
        <v>67274802.454999998</v>
      </c>
      <c r="AF432" s="272">
        <v>67400423.734999999</v>
      </c>
      <c r="AG432" s="170">
        <f t="shared" si="126"/>
        <v>794320028.67999995</v>
      </c>
      <c r="AI432" s="284">
        <f t="shared" si="136"/>
        <v>185615.83</v>
      </c>
      <c r="AJ432" s="284">
        <f t="shared" si="136"/>
        <v>185932.46</v>
      </c>
      <c r="AK432" s="284">
        <f t="shared" si="136"/>
        <v>186248.23</v>
      </c>
      <c r="AL432" s="284">
        <f t="shared" si="135"/>
        <v>186482.54</v>
      </c>
      <c r="AM432" s="284">
        <f t="shared" si="135"/>
        <v>186721.95</v>
      </c>
      <c r="AN432" s="284">
        <f t="shared" si="135"/>
        <v>186858.86</v>
      </c>
      <c r="AO432" s="284">
        <f t="shared" si="129"/>
        <v>187040.52</v>
      </c>
      <c r="AP432" s="284">
        <f t="shared" si="129"/>
        <v>187410.04</v>
      </c>
      <c r="AQ432" s="284">
        <f t="shared" si="129"/>
        <v>187754.6</v>
      </c>
      <c r="AR432" s="284">
        <f t="shared" si="129"/>
        <v>188068.59</v>
      </c>
      <c r="AS432" s="284">
        <f t="shared" si="129"/>
        <v>188383.05</v>
      </c>
      <c r="AT432" s="284">
        <f t="shared" si="129"/>
        <v>188696.14</v>
      </c>
      <c r="AU432" s="280">
        <f t="shared" si="127"/>
        <v>2245212.8100000005</v>
      </c>
      <c r="AV432" s="280">
        <f t="shared" si="132"/>
        <v>188944.98</v>
      </c>
      <c r="AW432" s="280">
        <f t="shared" si="132"/>
        <v>189369.02</v>
      </c>
      <c r="AX432" s="280">
        <f t="shared" si="132"/>
        <v>189843.74</v>
      </c>
      <c r="AY432" s="280">
        <f t="shared" si="132"/>
        <v>190195.61</v>
      </c>
      <c r="AZ432" s="280">
        <f t="shared" si="131"/>
        <v>190620.44</v>
      </c>
      <c r="BA432" s="280">
        <f t="shared" si="131"/>
        <v>191046.51</v>
      </c>
      <c r="BB432" s="280">
        <f t="shared" si="131"/>
        <v>191459.47</v>
      </c>
      <c r="BC432" s="280">
        <f t="shared" si="130"/>
        <v>191877.74</v>
      </c>
      <c r="BD432" s="280">
        <f t="shared" si="130"/>
        <v>192237.6</v>
      </c>
      <c r="BE432" s="280">
        <f t="shared" si="130"/>
        <v>192585.51</v>
      </c>
      <c r="BF432" s="280">
        <f t="shared" si="130"/>
        <v>193007.63</v>
      </c>
      <c r="BG432" s="280">
        <f t="shared" si="130"/>
        <v>194491.58</v>
      </c>
      <c r="BH432" s="280">
        <f t="shared" si="130"/>
        <v>195849.16</v>
      </c>
      <c r="BI432" s="280">
        <f t="shared" si="134"/>
        <v>196285.41</v>
      </c>
      <c r="BJ432" s="280">
        <f t="shared" si="134"/>
        <v>196778.8</v>
      </c>
      <c r="BK432" s="280">
        <f t="shared" si="134"/>
        <v>197146.23999999999</v>
      </c>
      <c r="BL432" s="284">
        <f t="shared" si="133"/>
        <v>2323386.09</v>
      </c>
    </row>
    <row r="433" spans="1:67" x14ac:dyDescent="0.25">
      <c r="A433" s="268" t="s">
        <v>434</v>
      </c>
      <c r="B433" s="175">
        <v>3.5099999999999999E-2</v>
      </c>
      <c r="C433" s="175">
        <v>3.5099999999999999E-2</v>
      </c>
      <c r="D433" s="272">
        <v>300.60000000000002</v>
      </c>
      <c r="E433" s="272">
        <v>300.60000000000002</v>
      </c>
      <c r="F433" s="272">
        <v>300.60000000000002</v>
      </c>
      <c r="G433" s="272">
        <v>300.60000000000002</v>
      </c>
      <c r="H433" s="272">
        <v>300.60000000000002</v>
      </c>
      <c r="I433" s="272">
        <v>300.60000000000002</v>
      </c>
      <c r="J433" s="272">
        <v>300.60000000000002</v>
      </c>
      <c r="K433" s="272">
        <v>300.60000000000002</v>
      </c>
      <c r="L433" s="272">
        <v>300.60000000000002</v>
      </c>
      <c r="M433" s="272">
        <v>300.60000000000002</v>
      </c>
      <c r="N433" s="272">
        <v>300.60000000000002</v>
      </c>
      <c r="O433" s="272">
        <v>300.60000000000002</v>
      </c>
      <c r="P433" s="272">
        <f t="shared" si="125"/>
        <v>3607.1999999999994</v>
      </c>
      <c r="Q433" s="272">
        <v>300.60000000000002</v>
      </c>
      <c r="R433" s="272">
        <v>300.60000000000002</v>
      </c>
      <c r="S433" s="272">
        <v>300.60000000000002</v>
      </c>
      <c r="T433" s="272">
        <v>300.60000000000002</v>
      </c>
      <c r="U433" s="272">
        <v>300.60000000000002</v>
      </c>
      <c r="V433" s="272">
        <v>300.60000000000002</v>
      </c>
      <c r="W433" s="272">
        <v>300.60000000000002</v>
      </c>
      <c r="X433" s="272">
        <v>300.60000000000002</v>
      </c>
      <c r="Y433" s="272">
        <v>300.60000000000002</v>
      </c>
      <c r="Z433" s="272">
        <v>300.60000000000002</v>
      </c>
      <c r="AA433" s="272">
        <v>300.60000000000002</v>
      </c>
      <c r="AB433" s="272">
        <v>300.60000000000002</v>
      </c>
      <c r="AC433" s="272">
        <v>300.60000000000002</v>
      </c>
      <c r="AD433" s="272">
        <v>300.60000000000002</v>
      </c>
      <c r="AE433" s="272">
        <v>300.60000000000002</v>
      </c>
      <c r="AF433" s="272">
        <v>300.60000000000002</v>
      </c>
      <c r="AG433" s="170">
        <f t="shared" si="126"/>
        <v>3607.1999999999994</v>
      </c>
      <c r="AI433" s="284">
        <f t="shared" si="136"/>
        <v>0.88</v>
      </c>
      <c r="AJ433" s="284">
        <f t="shared" si="136"/>
        <v>0.88</v>
      </c>
      <c r="AK433" s="284">
        <f t="shared" si="136"/>
        <v>0.88</v>
      </c>
      <c r="AL433" s="284">
        <f t="shared" si="135"/>
        <v>0.88</v>
      </c>
      <c r="AM433" s="284">
        <f t="shared" si="135"/>
        <v>0.88</v>
      </c>
      <c r="AN433" s="284">
        <f t="shared" si="135"/>
        <v>0.88</v>
      </c>
      <c r="AO433" s="284">
        <f t="shared" si="129"/>
        <v>0.88</v>
      </c>
      <c r="AP433" s="284">
        <f t="shared" si="129"/>
        <v>0.88</v>
      </c>
      <c r="AQ433" s="284">
        <f t="shared" si="129"/>
        <v>0.88</v>
      </c>
      <c r="AR433" s="284">
        <f t="shared" si="129"/>
        <v>0.88</v>
      </c>
      <c r="AS433" s="284">
        <f t="shared" si="129"/>
        <v>0.88</v>
      </c>
      <c r="AT433" s="284">
        <f t="shared" si="129"/>
        <v>0.88</v>
      </c>
      <c r="AU433" s="280">
        <f t="shared" si="127"/>
        <v>10.560000000000002</v>
      </c>
      <c r="AV433" s="280">
        <f t="shared" si="132"/>
        <v>0.88</v>
      </c>
      <c r="AW433" s="280">
        <f t="shared" si="132"/>
        <v>0.88</v>
      </c>
      <c r="AX433" s="280">
        <f t="shared" si="132"/>
        <v>0.88</v>
      </c>
      <c r="AY433" s="280">
        <f t="shared" si="132"/>
        <v>0.88</v>
      </c>
      <c r="AZ433" s="280">
        <f t="shared" si="131"/>
        <v>0.88</v>
      </c>
      <c r="BA433" s="280">
        <f t="shared" si="131"/>
        <v>0.88</v>
      </c>
      <c r="BB433" s="280">
        <f t="shared" si="131"/>
        <v>0.88</v>
      </c>
      <c r="BC433" s="280">
        <f t="shared" si="130"/>
        <v>0.88</v>
      </c>
      <c r="BD433" s="280">
        <f t="shared" si="130"/>
        <v>0.88</v>
      </c>
      <c r="BE433" s="280">
        <f t="shared" si="130"/>
        <v>0.88</v>
      </c>
      <c r="BF433" s="280">
        <f t="shared" si="130"/>
        <v>0.88</v>
      </c>
      <c r="BG433" s="280">
        <f t="shared" si="130"/>
        <v>0.88</v>
      </c>
      <c r="BH433" s="280">
        <f t="shared" si="130"/>
        <v>0.88</v>
      </c>
      <c r="BI433" s="280">
        <f t="shared" si="134"/>
        <v>0.88</v>
      </c>
      <c r="BJ433" s="280">
        <f t="shared" si="134"/>
        <v>0.88</v>
      </c>
      <c r="BK433" s="280">
        <f t="shared" si="134"/>
        <v>0.88</v>
      </c>
      <c r="BL433" s="284">
        <f t="shared" si="133"/>
        <v>10.560000000000002</v>
      </c>
    </row>
    <row r="434" spans="1:67" x14ac:dyDescent="0.25">
      <c r="A434" s="268" t="s">
        <v>435</v>
      </c>
      <c r="B434" s="175">
        <v>3.5099999999999999E-2</v>
      </c>
      <c r="C434" s="175">
        <v>3.5099999999999999E-2</v>
      </c>
      <c r="D434" s="272">
        <v>3059815.21</v>
      </c>
      <c r="E434" s="272">
        <v>3113938.86</v>
      </c>
      <c r="F434" s="272">
        <v>3004545.2</v>
      </c>
      <c r="G434" s="272">
        <v>2881225.27</v>
      </c>
      <c r="H434" s="272">
        <v>2922150.16</v>
      </c>
      <c r="I434" s="272">
        <v>2945553.65</v>
      </c>
      <c r="J434" s="272">
        <v>2945553.65</v>
      </c>
      <c r="K434" s="272">
        <v>2945553.65</v>
      </c>
      <c r="L434" s="272">
        <v>2945553.65</v>
      </c>
      <c r="M434" s="272">
        <v>2945553.65</v>
      </c>
      <c r="N434" s="272">
        <v>2945553.65</v>
      </c>
      <c r="O434" s="272">
        <v>2945553.65</v>
      </c>
      <c r="P434" s="272">
        <f t="shared" si="125"/>
        <v>35600550.249999993</v>
      </c>
      <c r="Q434" s="272">
        <v>2945553.65</v>
      </c>
      <c r="R434" s="272">
        <v>2945553.65</v>
      </c>
      <c r="S434" s="272">
        <v>2945553.65</v>
      </c>
      <c r="T434" s="272">
        <v>2945553.65</v>
      </c>
      <c r="U434" s="272">
        <v>2945553.65</v>
      </c>
      <c r="V434" s="272">
        <v>2945553.65</v>
      </c>
      <c r="W434" s="272">
        <v>2945553.65</v>
      </c>
      <c r="X434" s="272">
        <v>2945553.65</v>
      </c>
      <c r="Y434" s="272">
        <v>2945553.65</v>
      </c>
      <c r="Z434" s="272">
        <v>2945553.65</v>
      </c>
      <c r="AA434" s="272">
        <v>2945553.65</v>
      </c>
      <c r="AB434" s="272">
        <v>2945553.65</v>
      </c>
      <c r="AC434" s="272">
        <v>2945553.65</v>
      </c>
      <c r="AD434" s="272">
        <v>2945553.65</v>
      </c>
      <c r="AE434" s="272">
        <v>2945553.65</v>
      </c>
      <c r="AF434" s="272">
        <v>2945553.65</v>
      </c>
      <c r="AG434" s="170">
        <f t="shared" si="126"/>
        <v>35346643.79999999</v>
      </c>
      <c r="AI434" s="284">
        <f t="shared" si="136"/>
        <v>8949.9599999999991</v>
      </c>
      <c r="AJ434" s="284">
        <f t="shared" si="136"/>
        <v>9108.27</v>
      </c>
      <c r="AK434" s="284">
        <f t="shared" si="136"/>
        <v>8788.2900000000009</v>
      </c>
      <c r="AL434" s="284">
        <f t="shared" si="135"/>
        <v>8427.58</v>
      </c>
      <c r="AM434" s="284">
        <f t="shared" si="135"/>
        <v>8547.2900000000009</v>
      </c>
      <c r="AN434" s="284">
        <f t="shared" si="135"/>
        <v>8615.74</v>
      </c>
      <c r="AO434" s="284">
        <f t="shared" si="129"/>
        <v>8615.74</v>
      </c>
      <c r="AP434" s="284">
        <f t="shared" si="129"/>
        <v>8615.74</v>
      </c>
      <c r="AQ434" s="284">
        <f t="shared" si="129"/>
        <v>8615.74</v>
      </c>
      <c r="AR434" s="284">
        <f t="shared" si="129"/>
        <v>8615.74</v>
      </c>
      <c r="AS434" s="284">
        <f t="shared" si="129"/>
        <v>8615.74</v>
      </c>
      <c r="AT434" s="284">
        <f t="shared" si="129"/>
        <v>8615.74</v>
      </c>
      <c r="AU434" s="280">
        <f t="shared" si="127"/>
        <v>104131.57000000002</v>
      </c>
      <c r="AV434" s="280">
        <f t="shared" si="132"/>
        <v>8615.74</v>
      </c>
      <c r="AW434" s="280">
        <f t="shared" si="132"/>
        <v>8615.74</v>
      </c>
      <c r="AX434" s="280">
        <f t="shared" si="132"/>
        <v>8615.74</v>
      </c>
      <c r="AY434" s="280">
        <f t="shared" si="132"/>
        <v>8615.74</v>
      </c>
      <c r="AZ434" s="280">
        <f t="shared" si="131"/>
        <v>8615.74</v>
      </c>
      <c r="BA434" s="280">
        <f t="shared" si="131"/>
        <v>8615.74</v>
      </c>
      <c r="BB434" s="280">
        <f t="shared" si="131"/>
        <v>8615.74</v>
      </c>
      <c r="BC434" s="280">
        <f t="shared" si="130"/>
        <v>8615.74</v>
      </c>
      <c r="BD434" s="280">
        <f t="shared" si="130"/>
        <v>8615.74</v>
      </c>
      <c r="BE434" s="280">
        <f t="shared" si="130"/>
        <v>8615.74</v>
      </c>
      <c r="BF434" s="280">
        <f t="shared" si="130"/>
        <v>8615.74</v>
      </c>
      <c r="BG434" s="280">
        <f t="shared" si="130"/>
        <v>8615.74</v>
      </c>
      <c r="BH434" s="280">
        <f t="shared" si="130"/>
        <v>8615.74</v>
      </c>
      <c r="BI434" s="280">
        <f t="shared" si="134"/>
        <v>8615.74</v>
      </c>
      <c r="BJ434" s="280">
        <f t="shared" si="134"/>
        <v>8615.74</v>
      </c>
      <c r="BK434" s="280">
        <f t="shared" si="134"/>
        <v>8615.74</v>
      </c>
      <c r="BL434" s="284">
        <f t="shared" si="133"/>
        <v>103388.88000000002</v>
      </c>
    </row>
    <row r="435" spans="1:67" x14ac:dyDescent="0.25">
      <c r="A435" s="268" t="s">
        <v>688</v>
      </c>
      <c r="B435" s="175">
        <v>6.8500000000000005E-2</v>
      </c>
      <c r="C435" s="175">
        <v>6.8500000000000005E-2</v>
      </c>
      <c r="D435" s="272">
        <v>1169602.8700000001</v>
      </c>
      <c r="E435" s="272">
        <v>1170677.52</v>
      </c>
      <c r="F435" s="272">
        <v>1251316.7</v>
      </c>
      <c r="G435" s="272">
        <v>1330881.22</v>
      </c>
      <c r="H435" s="272">
        <v>1331069.77</v>
      </c>
      <c r="I435" s="272">
        <v>1331295.96</v>
      </c>
      <c r="J435" s="272">
        <v>1331333.6000000001</v>
      </c>
      <c r="K435" s="272">
        <v>1331333.6000000001</v>
      </c>
      <c r="L435" s="272">
        <v>1331333.6000000001</v>
      </c>
      <c r="M435" s="272">
        <v>1331333.6000000001</v>
      </c>
      <c r="N435" s="272">
        <v>1331333.6000000001</v>
      </c>
      <c r="O435" s="272">
        <v>1331333.6000000001</v>
      </c>
      <c r="P435" s="272">
        <f t="shared" si="125"/>
        <v>15572845.639999999</v>
      </c>
      <c r="Q435" s="272">
        <v>1331333.6000000001</v>
      </c>
      <c r="R435" s="272">
        <v>1331333.6000000001</v>
      </c>
      <c r="S435" s="272">
        <v>1331333.6000000001</v>
      </c>
      <c r="T435" s="272">
        <v>1331333.6000000001</v>
      </c>
      <c r="U435" s="272">
        <v>1331333.6000000001</v>
      </c>
      <c r="V435" s="272">
        <v>1331333.6000000001</v>
      </c>
      <c r="W435" s="272">
        <v>1331333.6000000001</v>
      </c>
      <c r="X435" s="272">
        <v>1331333.6000000001</v>
      </c>
      <c r="Y435" s="272">
        <v>1331333.6000000001</v>
      </c>
      <c r="Z435" s="272">
        <v>1331333.6000000001</v>
      </c>
      <c r="AA435" s="272">
        <v>1331333.6000000001</v>
      </c>
      <c r="AB435" s="272">
        <v>1331333.6000000001</v>
      </c>
      <c r="AC435" s="272">
        <v>1331333.6000000001</v>
      </c>
      <c r="AD435" s="272">
        <v>1331333.6000000001</v>
      </c>
      <c r="AE435" s="272">
        <v>1331333.6000000001</v>
      </c>
      <c r="AF435" s="272">
        <v>1331333.6000000001</v>
      </c>
      <c r="AG435" s="170">
        <f t="shared" si="126"/>
        <v>15976003.199999997</v>
      </c>
      <c r="AI435" s="284">
        <f t="shared" si="136"/>
        <v>6676.48</v>
      </c>
      <c r="AJ435" s="284">
        <f>ROUND(E435*$B435/12,2)</f>
        <v>6682.62</v>
      </c>
      <c r="AK435" s="284">
        <f t="shared" si="136"/>
        <v>7142.93</v>
      </c>
      <c r="AL435" s="284">
        <f t="shared" si="135"/>
        <v>7597.11</v>
      </c>
      <c r="AM435" s="284">
        <f t="shared" si="135"/>
        <v>7598.19</v>
      </c>
      <c r="AN435" s="284">
        <f t="shared" si="135"/>
        <v>7599.48</v>
      </c>
      <c r="AO435" s="284">
        <f t="shared" si="129"/>
        <v>7599.7</v>
      </c>
      <c r="AP435" s="284">
        <f t="shared" si="129"/>
        <v>7599.7</v>
      </c>
      <c r="AQ435" s="284">
        <f t="shared" si="129"/>
        <v>7599.7</v>
      </c>
      <c r="AR435" s="284">
        <f t="shared" si="129"/>
        <v>7599.7</v>
      </c>
      <c r="AS435" s="284">
        <f t="shared" si="129"/>
        <v>7599.7</v>
      </c>
      <c r="AT435" s="284">
        <f t="shared" si="129"/>
        <v>7599.7</v>
      </c>
      <c r="AU435" s="280">
        <f t="shared" si="127"/>
        <v>88895.00999999998</v>
      </c>
      <c r="AV435" s="280">
        <f t="shared" si="132"/>
        <v>7599.7</v>
      </c>
      <c r="AW435" s="280">
        <f t="shared" si="132"/>
        <v>7599.7</v>
      </c>
      <c r="AX435" s="280">
        <f t="shared" si="132"/>
        <v>7599.7</v>
      </c>
      <c r="AY435" s="280">
        <f t="shared" si="132"/>
        <v>7599.7</v>
      </c>
      <c r="AZ435" s="280">
        <f t="shared" si="131"/>
        <v>7599.7</v>
      </c>
      <c r="BA435" s="280">
        <f t="shared" si="131"/>
        <v>7599.7</v>
      </c>
      <c r="BB435" s="280">
        <f t="shared" si="131"/>
        <v>7599.7</v>
      </c>
      <c r="BC435" s="280">
        <f t="shared" si="130"/>
        <v>7599.7</v>
      </c>
      <c r="BD435" s="280">
        <f t="shared" si="130"/>
        <v>7599.7</v>
      </c>
      <c r="BE435" s="280">
        <f t="shared" si="130"/>
        <v>7599.7</v>
      </c>
      <c r="BF435" s="280">
        <f t="shared" si="130"/>
        <v>7599.7</v>
      </c>
      <c r="BG435" s="280">
        <f t="shared" si="130"/>
        <v>7599.7</v>
      </c>
      <c r="BH435" s="280">
        <f t="shared" si="130"/>
        <v>7599.7</v>
      </c>
      <c r="BI435" s="280">
        <f t="shared" si="134"/>
        <v>7599.7</v>
      </c>
      <c r="BJ435" s="280">
        <f t="shared" si="134"/>
        <v>7599.7</v>
      </c>
      <c r="BK435" s="280">
        <f t="shared" si="134"/>
        <v>7599.7</v>
      </c>
      <c r="BL435" s="284">
        <f t="shared" si="133"/>
        <v>91196.39999999998</v>
      </c>
      <c r="BO435" s="279">
        <f>BL435</f>
        <v>91196.39999999998</v>
      </c>
    </row>
    <row r="436" spans="1:67" x14ac:dyDescent="0.25">
      <c r="A436" s="268" t="s">
        <v>689</v>
      </c>
      <c r="B436" s="175">
        <v>6.8500000000000005E-2</v>
      </c>
      <c r="C436" s="175">
        <v>6.8500000000000005E-2</v>
      </c>
      <c r="D436" s="272">
        <v>0</v>
      </c>
      <c r="E436" s="272">
        <v>0</v>
      </c>
      <c r="F436" s="272">
        <v>0</v>
      </c>
      <c r="G436" s="272">
        <v>0</v>
      </c>
      <c r="H436" s="272">
        <v>0</v>
      </c>
      <c r="I436" s="272">
        <v>0</v>
      </c>
      <c r="J436" s="272">
        <v>0</v>
      </c>
      <c r="K436" s="272">
        <v>0</v>
      </c>
      <c r="L436" s="272">
        <v>0</v>
      </c>
      <c r="M436" s="272">
        <v>425308.44500000001</v>
      </c>
      <c r="N436" s="272">
        <v>850616.89</v>
      </c>
      <c r="O436" s="272">
        <v>850616.89</v>
      </c>
      <c r="P436" s="272">
        <f t="shared" si="125"/>
        <v>2126542.2250000001</v>
      </c>
      <c r="Q436" s="272">
        <v>850616.89</v>
      </c>
      <c r="R436" s="272">
        <v>850616.89</v>
      </c>
      <c r="S436" s="272">
        <v>850616.89</v>
      </c>
      <c r="T436" s="272">
        <v>850616.89</v>
      </c>
      <c r="U436" s="272">
        <v>850616.89</v>
      </c>
      <c r="V436" s="272">
        <v>850616.89</v>
      </c>
      <c r="W436" s="272">
        <v>850616.89</v>
      </c>
      <c r="X436" s="272">
        <v>850616.89</v>
      </c>
      <c r="Y436" s="272">
        <v>850616.89</v>
      </c>
      <c r="Z436" s="272">
        <v>850616.89</v>
      </c>
      <c r="AA436" s="272">
        <v>850616.89</v>
      </c>
      <c r="AB436" s="272">
        <v>850616.89</v>
      </c>
      <c r="AC436" s="272">
        <v>850616.89</v>
      </c>
      <c r="AD436" s="272">
        <v>850616.89</v>
      </c>
      <c r="AE436" s="272">
        <v>850616.89</v>
      </c>
      <c r="AF436" s="272">
        <v>850616.89</v>
      </c>
      <c r="AG436" s="170">
        <f t="shared" si="126"/>
        <v>10207402.68</v>
      </c>
      <c r="AI436" s="284">
        <f t="shared" si="136"/>
        <v>0</v>
      </c>
      <c r="AJ436" s="284">
        <f t="shared" si="136"/>
        <v>0</v>
      </c>
      <c r="AK436" s="284">
        <f t="shared" si="136"/>
        <v>0</v>
      </c>
      <c r="AL436" s="284">
        <f t="shared" si="135"/>
        <v>0</v>
      </c>
      <c r="AM436" s="284">
        <f t="shared" si="135"/>
        <v>0</v>
      </c>
      <c r="AN436" s="284">
        <f t="shared" si="135"/>
        <v>0</v>
      </c>
      <c r="AO436" s="284">
        <f t="shared" si="129"/>
        <v>0</v>
      </c>
      <c r="AP436" s="284">
        <f t="shared" si="129"/>
        <v>0</v>
      </c>
      <c r="AQ436" s="284">
        <f t="shared" si="129"/>
        <v>0</v>
      </c>
      <c r="AR436" s="284">
        <f t="shared" si="129"/>
        <v>2427.8000000000002</v>
      </c>
      <c r="AS436" s="284">
        <f t="shared" si="129"/>
        <v>4855.6000000000004</v>
      </c>
      <c r="AT436" s="284">
        <f t="shared" si="129"/>
        <v>4855.6000000000004</v>
      </c>
      <c r="AU436" s="280">
        <f t="shared" si="127"/>
        <v>12139</v>
      </c>
      <c r="AV436" s="280">
        <f t="shared" si="132"/>
        <v>4855.6000000000004</v>
      </c>
      <c r="AW436" s="280">
        <f t="shared" si="132"/>
        <v>4855.6000000000004</v>
      </c>
      <c r="AX436" s="280">
        <f t="shared" si="132"/>
        <v>4855.6000000000004</v>
      </c>
      <c r="AY436" s="280">
        <f t="shared" si="132"/>
        <v>4855.6000000000004</v>
      </c>
      <c r="AZ436" s="280">
        <f t="shared" si="131"/>
        <v>4855.6000000000004</v>
      </c>
      <c r="BA436" s="280">
        <f t="shared" si="131"/>
        <v>4855.6000000000004</v>
      </c>
      <c r="BB436" s="280">
        <f t="shared" si="131"/>
        <v>4855.6000000000004</v>
      </c>
      <c r="BC436" s="280">
        <f t="shared" si="130"/>
        <v>4855.6000000000004</v>
      </c>
      <c r="BD436" s="280">
        <f t="shared" si="130"/>
        <v>4855.6000000000004</v>
      </c>
      <c r="BE436" s="280">
        <f t="shared" si="130"/>
        <v>4855.6000000000004</v>
      </c>
      <c r="BF436" s="280">
        <f t="shared" si="130"/>
        <v>4855.6000000000004</v>
      </c>
      <c r="BG436" s="280">
        <f t="shared" si="130"/>
        <v>4855.6000000000004</v>
      </c>
      <c r="BH436" s="280">
        <f t="shared" si="130"/>
        <v>4855.6000000000004</v>
      </c>
      <c r="BI436" s="280">
        <f t="shared" si="134"/>
        <v>4855.6000000000004</v>
      </c>
      <c r="BJ436" s="280">
        <f t="shared" si="134"/>
        <v>4855.6000000000004</v>
      </c>
      <c r="BK436" s="280">
        <f t="shared" si="134"/>
        <v>4855.6000000000004</v>
      </c>
      <c r="BL436" s="284">
        <f t="shared" si="133"/>
        <v>58267.19999999999</v>
      </c>
    </row>
    <row r="437" spans="1:67" x14ac:dyDescent="0.25">
      <c r="A437" s="268" t="s">
        <v>690</v>
      </c>
      <c r="B437" s="175">
        <v>6.8500000000000005E-2</v>
      </c>
      <c r="C437" s="175">
        <v>6.8500000000000005E-2</v>
      </c>
      <c r="D437" s="272">
        <v>0</v>
      </c>
      <c r="E437" s="272">
        <v>0</v>
      </c>
      <c r="F437" s="272">
        <v>0</v>
      </c>
      <c r="G437" s="272">
        <v>0</v>
      </c>
      <c r="H437" s="272">
        <v>0</v>
      </c>
      <c r="I437" s="272">
        <v>0</v>
      </c>
      <c r="J437" s="272">
        <v>0</v>
      </c>
      <c r="K437" s="272">
        <v>0</v>
      </c>
      <c r="L437" s="272">
        <v>0</v>
      </c>
      <c r="M437" s="272">
        <v>0</v>
      </c>
      <c r="N437" s="272">
        <v>0</v>
      </c>
      <c r="O437" s="272">
        <v>0</v>
      </c>
      <c r="P437" s="272">
        <f t="shared" si="125"/>
        <v>0</v>
      </c>
      <c r="Q437" s="272">
        <v>0</v>
      </c>
      <c r="R437" s="272">
        <v>0</v>
      </c>
      <c r="S437" s="272">
        <v>0</v>
      </c>
      <c r="T437" s="272">
        <v>0</v>
      </c>
      <c r="U437" s="272">
        <v>0</v>
      </c>
      <c r="V437" s="272">
        <v>0</v>
      </c>
      <c r="W437" s="272">
        <v>0</v>
      </c>
      <c r="X437" s="272">
        <v>0</v>
      </c>
      <c r="Y437" s="272">
        <v>0</v>
      </c>
      <c r="Z437" s="272">
        <v>0</v>
      </c>
      <c r="AA437" s="272">
        <v>0</v>
      </c>
      <c r="AB437" s="272">
        <v>0</v>
      </c>
      <c r="AC437" s="272">
        <v>0</v>
      </c>
      <c r="AD437" s="272">
        <v>0</v>
      </c>
      <c r="AE437" s="272">
        <v>0</v>
      </c>
      <c r="AF437" s="272">
        <v>0</v>
      </c>
      <c r="AG437" s="170">
        <f t="shared" si="126"/>
        <v>0</v>
      </c>
      <c r="AI437" s="284">
        <f t="shared" si="136"/>
        <v>0</v>
      </c>
      <c r="AJ437" s="284">
        <f t="shared" si="136"/>
        <v>0</v>
      </c>
      <c r="AK437" s="284">
        <f t="shared" si="136"/>
        <v>0</v>
      </c>
      <c r="AL437" s="284">
        <f t="shared" si="135"/>
        <v>0</v>
      </c>
      <c r="AM437" s="284">
        <f t="shared" si="135"/>
        <v>0</v>
      </c>
      <c r="AN437" s="284">
        <f t="shared" si="135"/>
        <v>0</v>
      </c>
      <c r="AO437" s="284">
        <f t="shared" si="129"/>
        <v>0</v>
      </c>
      <c r="AP437" s="284">
        <f t="shared" si="129"/>
        <v>0</v>
      </c>
      <c r="AQ437" s="284">
        <f t="shared" si="129"/>
        <v>0</v>
      </c>
      <c r="AR437" s="284">
        <f t="shared" si="129"/>
        <v>0</v>
      </c>
      <c r="AS437" s="284">
        <f t="shared" si="129"/>
        <v>0</v>
      </c>
      <c r="AT437" s="284">
        <f t="shared" si="129"/>
        <v>0</v>
      </c>
      <c r="AU437" s="280">
        <f t="shared" si="127"/>
        <v>0</v>
      </c>
      <c r="AV437" s="280">
        <f t="shared" si="132"/>
        <v>0</v>
      </c>
      <c r="AW437" s="280">
        <f t="shared" si="132"/>
        <v>0</v>
      </c>
      <c r="AX437" s="280">
        <f t="shared" si="132"/>
        <v>0</v>
      </c>
      <c r="AY437" s="280">
        <f t="shared" si="132"/>
        <v>0</v>
      </c>
      <c r="AZ437" s="280">
        <f t="shared" si="131"/>
        <v>0</v>
      </c>
      <c r="BA437" s="280">
        <f t="shared" si="131"/>
        <v>0</v>
      </c>
      <c r="BB437" s="280">
        <f t="shared" si="131"/>
        <v>0</v>
      </c>
      <c r="BC437" s="280">
        <f t="shared" si="130"/>
        <v>0</v>
      </c>
      <c r="BD437" s="280">
        <f t="shared" si="130"/>
        <v>0</v>
      </c>
      <c r="BE437" s="280">
        <f t="shared" si="130"/>
        <v>0</v>
      </c>
      <c r="BF437" s="280">
        <f t="shared" si="130"/>
        <v>0</v>
      </c>
      <c r="BG437" s="280">
        <f t="shared" si="130"/>
        <v>0</v>
      </c>
      <c r="BH437" s="280">
        <f t="shared" si="130"/>
        <v>0</v>
      </c>
      <c r="BI437" s="280">
        <f t="shared" si="134"/>
        <v>0</v>
      </c>
      <c r="BJ437" s="280">
        <f t="shared" si="134"/>
        <v>0</v>
      </c>
      <c r="BK437" s="280">
        <f t="shared" si="134"/>
        <v>0</v>
      </c>
      <c r="BL437" s="284">
        <f t="shared" si="133"/>
        <v>0</v>
      </c>
    </row>
    <row r="438" spans="1:67" x14ac:dyDescent="0.25">
      <c r="A438" s="268" t="s">
        <v>691</v>
      </c>
      <c r="B438" s="175">
        <v>4.2900000000000001E-2</v>
      </c>
      <c r="C438" s="175">
        <v>4.2900000000000001E-2</v>
      </c>
      <c r="D438" s="272">
        <v>10359066.82</v>
      </c>
      <c r="E438" s="272">
        <v>10359066.82</v>
      </c>
      <c r="F438" s="272">
        <v>10431907.93</v>
      </c>
      <c r="G438" s="272">
        <v>10501018.67</v>
      </c>
      <c r="H438" s="272">
        <v>10497288.310000001</v>
      </c>
      <c r="I438" s="272">
        <v>10497288.310000001</v>
      </c>
      <c r="J438" s="272">
        <v>10497288.310000001</v>
      </c>
      <c r="K438" s="272">
        <v>10497288.310000001</v>
      </c>
      <c r="L438" s="272">
        <v>10497288.310000001</v>
      </c>
      <c r="M438" s="272">
        <v>10497288.310000001</v>
      </c>
      <c r="N438" s="272">
        <v>10497288.310000001</v>
      </c>
      <c r="O438" s="272">
        <v>10497288.310000001</v>
      </c>
      <c r="P438" s="272">
        <f t="shared" si="125"/>
        <v>125629366.72000001</v>
      </c>
      <c r="Q438" s="272">
        <v>10497288.310000001</v>
      </c>
      <c r="R438" s="272">
        <v>10497288.310000001</v>
      </c>
      <c r="S438" s="272">
        <v>10497288.310000001</v>
      </c>
      <c r="T438" s="272">
        <v>10497288.310000001</v>
      </c>
      <c r="U438" s="272">
        <v>10497288.310000001</v>
      </c>
      <c r="V438" s="272">
        <v>10497288.310000001</v>
      </c>
      <c r="W438" s="272">
        <v>10497288.310000001</v>
      </c>
      <c r="X438" s="272">
        <v>10497288.310000001</v>
      </c>
      <c r="Y438" s="272">
        <v>10497288.310000001</v>
      </c>
      <c r="Z438" s="272">
        <v>10497288.310000001</v>
      </c>
      <c r="AA438" s="272">
        <v>10497288.310000001</v>
      </c>
      <c r="AB438" s="272">
        <v>10497288.310000001</v>
      </c>
      <c r="AC438" s="272">
        <v>10497288.310000001</v>
      </c>
      <c r="AD438" s="272">
        <v>10497288.310000001</v>
      </c>
      <c r="AE438" s="272">
        <v>10497288.310000001</v>
      </c>
      <c r="AF438" s="272">
        <v>10497288.310000001</v>
      </c>
      <c r="AG438" s="170">
        <f t="shared" si="126"/>
        <v>125967459.72000001</v>
      </c>
      <c r="AI438" s="284">
        <f t="shared" si="136"/>
        <v>37033.660000000003</v>
      </c>
      <c r="AJ438" s="284">
        <f t="shared" si="136"/>
        <v>37033.660000000003</v>
      </c>
      <c r="AK438" s="284">
        <f t="shared" si="136"/>
        <v>37294.07</v>
      </c>
      <c r="AL438" s="284">
        <f t="shared" si="135"/>
        <v>37541.14</v>
      </c>
      <c r="AM438" s="284">
        <f t="shared" si="135"/>
        <v>37527.81</v>
      </c>
      <c r="AN438" s="284">
        <f t="shared" si="135"/>
        <v>37527.81</v>
      </c>
      <c r="AO438" s="284">
        <f t="shared" si="129"/>
        <v>37527.81</v>
      </c>
      <c r="AP438" s="284">
        <f t="shared" si="129"/>
        <v>37527.81</v>
      </c>
      <c r="AQ438" s="284">
        <f t="shared" si="129"/>
        <v>37527.81</v>
      </c>
      <c r="AR438" s="284">
        <f t="shared" si="129"/>
        <v>37527.81</v>
      </c>
      <c r="AS438" s="284">
        <f t="shared" si="129"/>
        <v>37527.81</v>
      </c>
      <c r="AT438" s="284">
        <f t="shared" si="129"/>
        <v>37527.81</v>
      </c>
      <c r="AU438" s="280">
        <f t="shared" si="127"/>
        <v>449125.01</v>
      </c>
      <c r="AV438" s="280">
        <f t="shared" si="132"/>
        <v>37527.81</v>
      </c>
      <c r="AW438" s="280">
        <f t="shared" si="132"/>
        <v>37527.81</v>
      </c>
      <c r="AX438" s="280">
        <f t="shared" si="132"/>
        <v>37527.81</v>
      </c>
      <c r="AY438" s="280">
        <f t="shared" si="132"/>
        <v>37527.81</v>
      </c>
      <c r="AZ438" s="280">
        <f t="shared" si="131"/>
        <v>37527.81</v>
      </c>
      <c r="BA438" s="280">
        <f t="shared" si="131"/>
        <v>37527.81</v>
      </c>
      <c r="BB438" s="280">
        <f t="shared" si="131"/>
        <v>37527.81</v>
      </c>
      <c r="BC438" s="280">
        <f t="shared" si="130"/>
        <v>37527.81</v>
      </c>
      <c r="BD438" s="280">
        <f t="shared" si="130"/>
        <v>37527.81</v>
      </c>
      <c r="BE438" s="280">
        <f t="shared" si="130"/>
        <v>37527.81</v>
      </c>
      <c r="BF438" s="280">
        <f t="shared" si="130"/>
        <v>37527.81</v>
      </c>
      <c r="BG438" s="280">
        <f t="shared" si="130"/>
        <v>37527.81</v>
      </c>
      <c r="BH438" s="280">
        <f t="shared" si="130"/>
        <v>37527.81</v>
      </c>
      <c r="BI438" s="280">
        <f t="shared" si="134"/>
        <v>37527.81</v>
      </c>
      <c r="BJ438" s="280">
        <f t="shared" si="134"/>
        <v>37527.81</v>
      </c>
      <c r="BK438" s="280">
        <f t="shared" si="134"/>
        <v>37527.81</v>
      </c>
      <c r="BL438" s="284">
        <f t="shared" si="133"/>
        <v>450333.72</v>
      </c>
    </row>
    <row r="439" spans="1:67" x14ac:dyDescent="0.25">
      <c r="A439" s="268" t="s">
        <v>692</v>
      </c>
      <c r="B439" s="175">
        <v>4.2900000000000001E-2</v>
      </c>
      <c r="C439" s="175">
        <v>4.2900000000000001E-2</v>
      </c>
      <c r="D439" s="272">
        <v>3898.61</v>
      </c>
      <c r="E439" s="272">
        <v>3898.61</v>
      </c>
      <c r="F439" s="272">
        <v>3898.61</v>
      </c>
      <c r="G439" s="272">
        <v>3898.61</v>
      </c>
      <c r="H439" s="272">
        <v>3898.61</v>
      </c>
      <c r="I439" s="272">
        <v>3898.61</v>
      </c>
      <c r="J439" s="272">
        <v>3898.61</v>
      </c>
      <c r="K439" s="272">
        <v>3898.61</v>
      </c>
      <c r="L439" s="272">
        <v>3898.61</v>
      </c>
      <c r="M439" s="272">
        <v>3898.61</v>
      </c>
      <c r="N439" s="272">
        <v>3898.61</v>
      </c>
      <c r="O439" s="272">
        <v>3898.61</v>
      </c>
      <c r="P439" s="272">
        <f t="shared" si="125"/>
        <v>46783.32</v>
      </c>
      <c r="Q439" s="272">
        <v>3898.61</v>
      </c>
      <c r="R439" s="272">
        <v>3898.61</v>
      </c>
      <c r="S439" s="272">
        <v>3898.61</v>
      </c>
      <c r="T439" s="272">
        <v>3898.61</v>
      </c>
      <c r="U439" s="272">
        <v>3898.61</v>
      </c>
      <c r="V439" s="272">
        <v>3898.61</v>
      </c>
      <c r="W439" s="272">
        <v>3898.61</v>
      </c>
      <c r="X439" s="272">
        <v>3898.61</v>
      </c>
      <c r="Y439" s="272">
        <v>3898.61</v>
      </c>
      <c r="Z439" s="272">
        <v>3898.61</v>
      </c>
      <c r="AA439" s="272">
        <v>3898.61</v>
      </c>
      <c r="AB439" s="272">
        <v>3898.61</v>
      </c>
      <c r="AC439" s="272">
        <v>3898.61</v>
      </c>
      <c r="AD439" s="272">
        <v>3898.61</v>
      </c>
      <c r="AE439" s="272">
        <v>3898.61</v>
      </c>
      <c r="AF439" s="272">
        <v>3898.61</v>
      </c>
      <c r="AG439" s="170">
        <f t="shared" si="126"/>
        <v>46783.32</v>
      </c>
      <c r="AI439" s="284">
        <f t="shared" si="136"/>
        <v>13.94</v>
      </c>
      <c r="AJ439" s="284">
        <f t="shared" si="136"/>
        <v>13.94</v>
      </c>
      <c r="AK439" s="284">
        <f t="shared" si="136"/>
        <v>13.94</v>
      </c>
      <c r="AL439" s="284">
        <f t="shared" si="135"/>
        <v>13.94</v>
      </c>
      <c r="AM439" s="284">
        <f t="shared" si="135"/>
        <v>13.94</v>
      </c>
      <c r="AN439" s="284">
        <f t="shared" si="135"/>
        <v>13.94</v>
      </c>
      <c r="AO439" s="284">
        <f t="shared" si="129"/>
        <v>13.94</v>
      </c>
      <c r="AP439" s="284">
        <f t="shared" si="129"/>
        <v>13.94</v>
      </c>
      <c r="AQ439" s="284">
        <f t="shared" si="129"/>
        <v>13.94</v>
      </c>
      <c r="AR439" s="284">
        <f t="shared" si="129"/>
        <v>13.94</v>
      </c>
      <c r="AS439" s="284">
        <f t="shared" si="129"/>
        <v>13.94</v>
      </c>
      <c r="AT439" s="284">
        <f t="shared" si="129"/>
        <v>13.94</v>
      </c>
      <c r="AU439" s="280">
        <f t="shared" si="127"/>
        <v>167.28</v>
      </c>
      <c r="AV439" s="280">
        <f t="shared" si="132"/>
        <v>13.94</v>
      </c>
      <c r="AW439" s="280">
        <f t="shared" si="132"/>
        <v>13.94</v>
      </c>
      <c r="AX439" s="280">
        <f t="shared" si="132"/>
        <v>13.94</v>
      </c>
      <c r="AY439" s="280">
        <f t="shared" si="132"/>
        <v>13.94</v>
      </c>
      <c r="AZ439" s="280">
        <f t="shared" si="131"/>
        <v>13.94</v>
      </c>
      <c r="BA439" s="280">
        <f t="shared" si="131"/>
        <v>13.94</v>
      </c>
      <c r="BB439" s="280">
        <f t="shared" si="131"/>
        <v>13.94</v>
      </c>
      <c r="BC439" s="280">
        <f t="shared" si="130"/>
        <v>13.94</v>
      </c>
      <c r="BD439" s="280">
        <f t="shared" si="130"/>
        <v>13.94</v>
      </c>
      <c r="BE439" s="280">
        <f t="shared" si="130"/>
        <v>13.94</v>
      </c>
      <c r="BF439" s="280">
        <f t="shared" si="130"/>
        <v>13.94</v>
      </c>
      <c r="BG439" s="280">
        <f t="shared" si="130"/>
        <v>13.94</v>
      </c>
      <c r="BH439" s="280">
        <f t="shared" si="130"/>
        <v>13.94</v>
      </c>
      <c r="BI439" s="280">
        <f t="shared" si="134"/>
        <v>13.94</v>
      </c>
      <c r="BJ439" s="280">
        <f t="shared" si="134"/>
        <v>13.94</v>
      </c>
      <c r="BK439" s="280">
        <f t="shared" si="134"/>
        <v>13.94</v>
      </c>
      <c r="BL439" s="284">
        <f t="shared" si="133"/>
        <v>167.28</v>
      </c>
    </row>
    <row r="440" spans="1:67" x14ac:dyDescent="0.25">
      <c r="A440" s="268" t="s">
        <v>693</v>
      </c>
      <c r="B440" s="175">
        <v>4.2900000000000001E-2</v>
      </c>
      <c r="C440" s="175">
        <v>4.2900000000000001E-2</v>
      </c>
      <c r="D440" s="272">
        <v>844708.34</v>
      </c>
      <c r="E440" s="272">
        <v>844708.34</v>
      </c>
      <c r="F440" s="272">
        <v>841349.95</v>
      </c>
      <c r="G440" s="272">
        <v>837991.55</v>
      </c>
      <c r="H440" s="272">
        <v>837991.55</v>
      </c>
      <c r="I440" s="272">
        <v>837991.55</v>
      </c>
      <c r="J440" s="272">
        <v>837991.55</v>
      </c>
      <c r="K440" s="272">
        <v>837991.55</v>
      </c>
      <c r="L440" s="272">
        <v>837991.55</v>
      </c>
      <c r="M440" s="272">
        <v>837991.55</v>
      </c>
      <c r="N440" s="272">
        <v>837991.55</v>
      </c>
      <c r="O440" s="272">
        <v>837991.55</v>
      </c>
      <c r="P440" s="272">
        <f t="shared" si="125"/>
        <v>10072690.58</v>
      </c>
      <c r="Q440" s="272">
        <v>837991.55</v>
      </c>
      <c r="R440" s="272">
        <v>837991.55</v>
      </c>
      <c r="S440" s="272">
        <v>837991.55</v>
      </c>
      <c r="T440" s="272">
        <v>837991.55</v>
      </c>
      <c r="U440" s="272">
        <v>837991.55</v>
      </c>
      <c r="V440" s="272">
        <v>837991.55</v>
      </c>
      <c r="W440" s="272">
        <v>837991.55</v>
      </c>
      <c r="X440" s="272">
        <v>837991.55</v>
      </c>
      <c r="Y440" s="272">
        <v>837991.55</v>
      </c>
      <c r="Z440" s="272">
        <v>837991.55</v>
      </c>
      <c r="AA440" s="272">
        <v>837991.55</v>
      </c>
      <c r="AB440" s="272">
        <v>837991.55</v>
      </c>
      <c r="AC440" s="272">
        <v>837991.55</v>
      </c>
      <c r="AD440" s="272">
        <v>837991.55</v>
      </c>
      <c r="AE440" s="272">
        <v>837991.55</v>
      </c>
      <c r="AF440" s="272">
        <v>837991.55</v>
      </c>
      <c r="AG440" s="170">
        <f t="shared" si="126"/>
        <v>10055898.6</v>
      </c>
      <c r="AI440" s="284">
        <f t="shared" si="136"/>
        <v>3019.83</v>
      </c>
      <c r="AJ440" s="284">
        <f t="shared" si="136"/>
        <v>3019.83</v>
      </c>
      <c r="AK440" s="284">
        <f t="shared" si="136"/>
        <v>3007.83</v>
      </c>
      <c r="AL440" s="284">
        <f t="shared" si="135"/>
        <v>2995.82</v>
      </c>
      <c r="AM440" s="284">
        <f t="shared" si="135"/>
        <v>2995.82</v>
      </c>
      <c r="AN440" s="284">
        <f t="shared" si="135"/>
        <v>2995.82</v>
      </c>
      <c r="AO440" s="284">
        <f t="shared" si="129"/>
        <v>2995.82</v>
      </c>
      <c r="AP440" s="284">
        <f t="shared" si="129"/>
        <v>2995.82</v>
      </c>
      <c r="AQ440" s="284">
        <f t="shared" si="129"/>
        <v>2995.82</v>
      </c>
      <c r="AR440" s="284">
        <f t="shared" si="129"/>
        <v>2995.82</v>
      </c>
      <c r="AS440" s="284">
        <f t="shared" si="129"/>
        <v>2995.82</v>
      </c>
      <c r="AT440" s="284">
        <f t="shared" si="129"/>
        <v>2995.82</v>
      </c>
      <c r="AU440" s="280">
        <f t="shared" si="127"/>
        <v>36009.870000000003</v>
      </c>
      <c r="AV440" s="280">
        <f t="shared" si="132"/>
        <v>2995.82</v>
      </c>
      <c r="AW440" s="280">
        <f t="shared" si="132"/>
        <v>2995.82</v>
      </c>
      <c r="AX440" s="280">
        <f t="shared" si="132"/>
        <v>2995.82</v>
      </c>
      <c r="AY440" s="280">
        <f t="shared" si="132"/>
        <v>2995.82</v>
      </c>
      <c r="AZ440" s="280">
        <f t="shared" si="131"/>
        <v>2995.82</v>
      </c>
      <c r="BA440" s="280">
        <f t="shared" si="131"/>
        <v>2995.82</v>
      </c>
      <c r="BB440" s="280">
        <f t="shared" si="131"/>
        <v>2995.82</v>
      </c>
      <c r="BC440" s="280">
        <f t="shared" si="130"/>
        <v>2995.82</v>
      </c>
      <c r="BD440" s="280">
        <f t="shared" si="130"/>
        <v>2995.82</v>
      </c>
      <c r="BE440" s="280">
        <f t="shared" si="130"/>
        <v>2995.82</v>
      </c>
      <c r="BF440" s="280">
        <f t="shared" si="130"/>
        <v>2995.82</v>
      </c>
      <c r="BG440" s="280">
        <f t="shared" si="130"/>
        <v>2995.82</v>
      </c>
      <c r="BH440" s="280">
        <f t="shared" si="130"/>
        <v>2995.82</v>
      </c>
      <c r="BI440" s="280">
        <f t="shared" si="134"/>
        <v>2995.82</v>
      </c>
      <c r="BJ440" s="280">
        <f t="shared" si="134"/>
        <v>2995.82</v>
      </c>
      <c r="BK440" s="280">
        <f t="shared" si="134"/>
        <v>2995.82</v>
      </c>
      <c r="BL440" s="284">
        <f t="shared" si="133"/>
        <v>35949.840000000004</v>
      </c>
    </row>
    <row r="441" spans="1:67" x14ac:dyDescent="0.25">
      <c r="A441" s="268" t="s">
        <v>436</v>
      </c>
      <c r="B441" s="175">
        <v>5.2999999999999992E-3</v>
      </c>
      <c r="C441" s="175">
        <v>5.2999999999999992E-3</v>
      </c>
      <c r="D441" s="272">
        <v>6164.11</v>
      </c>
      <c r="E441" s="272">
        <v>6164.11</v>
      </c>
      <c r="F441" s="272">
        <v>6164.11</v>
      </c>
      <c r="G441" s="272">
        <v>6164.11</v>
      </c>
      <c r="H441" s="272">
        <v>7250.74</v>
      </c>
      <c r="I441" s="272">
        <v>8337.36</v>
      </c>
      <c r="J441" s="272">
        <v>8337.36</v>
      </c>
      <c r="K441" s="272">
        <v>8337.36</v>
      </c>
      <c r="L441" s="272">
        <v>8337.36</v>
      </c>
      <c r="M441" s="272">
        <v>8337.36</v>
      </c>
      <c r="N441" s="272">
        <v>8337.36</v>
      </c>
      <c r="O441" s="272">
        <v>8337.36</v>
      </c>
      <c r="P441" s="272">
        <f t="shared" si="125"/>
        <v>90268.700000000012</v>
      </c>
      <c r="Q441" s="272">
        <v>8337.36</v>
      </c>
      <c r="R441" s="272">
        <v>8337.36</v>
      </c>
      <c r="S441" s="272">
        <v>8337.36</v>
      </c>
      <c r="T441" s="272">
        <v>8337.36</v>
      </c>
      <c r="U441" s="272">
        <v>8337.36</v>
      </c>
      <c r="V441" s="272">
        <v>8337.36</v>
      </c>
      <c r="W441" s="272">
        <v>8337.36</v>
      </c>
      <c r="X441" s="272">
        <v>8337.36</v>
      </c>
      <c r="Y441" s="272">
        <v>8337.36</v>
      </c>
      <c r="Z441" s="272">
        <v>8337.36</v>
      </c>
      <c r="AA441" s="272">
        <v>8337.36</v>
      </c>
      <c r="AB441" s="272">
        <v>8337.36</v>
      </c>
      <c r="AC441" s="272">
        <v>8337.36</v>
      </c>
      <c r="AD441" s="272">
        <v>8337.36</v>
      </c>
      <c r="AE441" s="272">
        <v>8337.36</v>
      </c>
      <c r="AF441" s="272">
        <v>8337.36</v>
      </c>
      <c r="AG441" s="170">
        <f t="shared" si="126"/>
        <v>100048.32000000001</v>
      </c>
      <c r="AI441" s="284">
        <f t="shared" si="136"/>
        <v>2.72</v>
      </c>
      <c r="AJ441" s="284">
        <f t="shared" si="136"/>
        <v>2.72</v>
      </c>
      <c r="AK441" s="284">
        <f t="shared" si="136"/>
        <v>2.72</v>
      </c>
      <c r="AL441" s="284">
        <f t="shared" si="135"/>
        <v>2.72</v>
      </c>
      <c r="AM441" s="284">
        <f t="shared" si="135"/>
        <v>3.2</v>
      </c>
      <c r="AN441" s="284">
        <f t="shared" si="135"/>
        <v>3.68</v>
      </c>
      <c r="AO441" s="284">
        <f t="shared" si="129"/>
        <v>3.68</v>
      </c>
      <c r="AP441" s="284">
        <f t="shared" si="129"/>
        <v>3.68</v>
      </c>
      <c r="AQ441" s="284">
        <f t="shared" si="129"/>
        <v>3.68</v>
      </c>
      <c r="AR441" s="284">
        <f t="shared" si="129"/>
        <v>3.68</v>
      </c>
      <c r="AS441" s="284">
        <f t="shared" si="129"/>
        <v>3.68</v>
      </c>
      <c r="AT441" s="284">
        <f t="shared" si="129"/>
        <v>3.68</v>
      </c>
      <c r="AU441" s="280">
        <f t="shared" si="127"/>
        <v>39.840000000000003</v>
      </c>
      <c r="AV441" s="280">
        <f t="shared" si="132"/>
        <v>3.68</v>
      </c>
      <c r="AW441" s="280">
        <f t="shared" si="132"/>
        <v>3.68</v>
      </c>
      <c r="AX441" s="280">
        <f t="shared" si="132"/>
        <v>3.68</v>
      </c>
      <c r="AY441" s="280">
        <f t="shared" si="132"/>
        <v>3.68</v>
      </c>
      <c r="AZ441" s="280">
        <f t="shared" si="131"/>
        <v>3.68</v>
      </c>
      <c r="BA441" s="280">
        <f t="shared" si="131"/>
        <v>3.68</v>
      </c>
      <c r="BB441" s="280">
        <f t="shared" si="131"/>
        <v>3.68</v>
      </c>
      <c r="BC441" s="280">
        <f t="shared" si="130"/>
        <v>3.68</v>
      </c>
      <c r="BD441" s="280">
        <f t="shared" si="130"/>
        <v>3.68</v>
      </c>
      <c r="BE441" s="280">
        <f t="shared" si="130"/>
        <v>3.68</v>
      </c>
      <c r="BF441" s="280">
        <f t="shared" si="130"/>
        <v>3.68</v>
      </c>
      <c r="BG441" s="280">
        <f t="shared" si="130"/>
        <v>3.68</v>
      </c>
      <c r="BH441" s="280">
        <f t="shared" si="130"/>
        <v>3.68</v>
      </c>
      <c r="BI441" s="280">
        <f t="shared" si="134"/>
        <v>3.68</v>
      </c>
      <c r="BJ441" s="280">
        <f t="shared" si="134"/>
        <v>3.68</v>
      </c>
      <c r="BK441" s="280">
        <f t="shared" si="134"/>
        <v>3.68</v>
      </c>
      <c r="BL441" s="284">
        <f t="shared" si="133"/>
        <v>44.160000000000004</v>
      </c>
    </row>
    <row r="442" spans="1:67" x14ac:dyDescent="0.25">
      <c r="A442" s="268" t="s">
        <v>694</v>
      </c>
      <c r="B442" s="175">
        <v>5.2999999999999992E-3</v>
      </c>
      <c r="C442" s="175">
        <v>5.2999999999999992E-3</v>
      </c>
      <c r="D442" s="272">
        <v>0</v>
      </c>
      <c r="E442" s="272">
        <v>0</v>
      </c>
      <c r="F442" s="272">
        <v>0</v>
      </c>
      <c r="G442" s="272">
        <v>0</v>
      </c>
      <c r="H442" s="272">
        <v>0</v>
      </c>
      <c r="I442" s="272">
        <v>0</v>
      </c>
      <c r="J442" s="272">
        <v>0</v>
      </c>
      <c r="K442" s="272">
        <v>0</v>
      </c>
      <c r="L442" s="272">
        <v>0</v>
      </c>
      <c r="M442" s="272">
        <v>0</v>
      </c>
      <c r="N442" s="272">
        <v>0</v>
      </c>
      <c r="O442" s="272">
        <v>0</v>
      </c>
      <c r="P442" s="272">
        <f t="shared" si="125"/>
        <v>0</v>
      </c>
      <c r="Q442" s="272">
        <v>0</v>
      </c>
      <c r="R442" s="272">
        <v>0</v>
      </c>
      <c r="S442" s="272">
        <v>0</v>
      </c>
      <c r="T442" s="272">
        <v>0</v>
      </c>
      <c r="U442" s="272">
        <v>0</v>
      </c>
      <c r="V442" s="272">
        <v>0</v>
      </c>
      <c r="W442" s="272">
        <v>0</v>
      </c>
      <c r="X442" s="272">
        <v>0</v>
      </c>
      <c r="Y442" s="272">
        <v>0</v>
      </c>
      <c r="Z442" s="272">
        <v>0</v>
      </c>
      <c r="AA442" s="272">
        <v>0</v>
      </c>
      <c r="AB442" s="272">
        <v>0</v>
      </c>
      <c r="AC442" s="272">
        <v>0</v>
      </c>
      <c r="AD442" s="272">
        <v>0</v>
      </c>
      <c r="AE442" s="272">
        <v>0</v>
      </c>
      <c r="AF442" s="272">
        <v>0</v>
      </c>
      <c r="AG442" s="170">
        <f t="shared" si="126"/>
        <v>0</v>
      </c>
      <c r="AI442" s="284">
        <f t="shared" si="136"/>
        <v>0</v>
      </c>
      <c r="AJ442" s="284">
        <f t="shared" si="136"/>
        <v>0</v>
      </c>
      <c r="AK442" s="284">
        <f t="shared" si="136"/>
        <v>0</v>
      </c>
      <c r="AL442" s="284">
        <f t="shared" si="135"/>
        <v>0</v>
      </c>
      <c r="AM442" s="284">
        <f t="shared" si="135"/>
        <v>0</v>
      </c>
      <c r="AN442" s="284">
        <f t="shared" si="135"/>
        <v>0</v>
      </c>
      <c r="AO442" s="284">
        <f t="shared" si="129"/>
        <v>0</v>
      </c>
      <c r="AP442" s="284">
        <f t="shared" si="129"/>
        <v>0</v>
      </c>
      <c r="AQ442" s="284">
        <f t="shared" si="129"/>
        <v>0</v>
      </c>
      <c r="AR442" s="284">
        <f t="shared" si="129"/>
        <v>0</v>
      </c>
      <c r="AS442" s="284">
        <f t="shared" si="129"/>
        <v>0</v>
      </c>
      <c r="AT442" s="284">
        <f t="shared" si="129"/>
        <v>0</v>
      </c>
      <c r="AU442" s="280">
        <f t="shared" si="127"/>
        <v>0</v>
      </c>
      <c r="AV442" s="280">
        <f t="shared" si="132"/>
        <v>0</v>
      </c>
      <c r="AW442" s="280">
        <f t="shared" si="132"/>
        <v>0</v>
      </c>
      <c r="AX442" s="280">
        <f t="shared" si="132"/>
        <v>0</v>
      </c>
      <c r="AY442" s="280">
        <f t="shared" si="132"/>
        <v>0</v>
      </c>
      <c r="AZ442" s="280">
        <f t="shared" si="131"/>
        <v>0</v>
      </c>
      <c r="BA442" s="280">
        <f t="shared" si="131"/>
        <v>0</v>
      </c>
      <c r="BB442" s="280">
        <f t="shared" si="131"/>
        <v>0</v>
      </c>
      <c r="BC442" s="280">
        <f t="shared" si="130"/>
        <v>0</v>
      </c>
      <c r="BD442" s="280">
        <f t="shared" si="130"/>
        <v>0</v>
      </c>
      <c r="BE442" s="280">
        <f t="shared" si="130"/>
        <v>0</v>
      </c>
      <c r="BF442" s="280">
        <f t="shared" si="130"/>
        <v>0</v>
      </c>
      <c r="BG442" s="280">
        <f t="shared" si="130"/>
        <v>0</v>
      </c>
      <c r="BH442" s="280">
        <f t="shared" si="130"/>
        <v>0</v>
      </c>
      <c r="BI442" s="280">
        <f t="shared" si="134"/>
        <v>0</v>
      </c>
      <c r="BJ442" s="280">
        <f t="shared" si="134"/>
        <v>0</v>
      </c>
      <c r="BK442" s="280">
        <f t="shared" si="134"/>
        <v>0</v>
      </c>
      <c r="BL442" s="284">
        <f t="shared" si="133"/>
        <v>0</v>
      </c>
    </row>
    <row r="443" spans="1:67" x14ac:dyDescent="0.25">
      <c r="A443" s="268" t="s">
        <v>437</v>
      </c>
      <c r="B443" s="175">
        <v>5.2999999999999992E-3</v>
      </c>
      <c r="C443" s="175">
        <v>5.2999999999999992E-3</v>
      </c>
      <c r="D443" s="272">
        <v>0</v>
      </c>
      <c r="E443" s="272">
        <v>0</v>
      </c>
      <c r="F443" s="272">
        <v>0</v>
      </c>
      <c r="G443" s="272">
        <v>0</v>
      </c>
      <c r="H443" s="272">
        <v>0</v>
      </c>
      <c r="I443" s="272">
        <v>0</v>
      </c>
      <c r="J443" s="272">
        <v>0</v>
      </c>
      <c r="K443" s="272">
        <v>0</v>
      </c>
      <c r="L443" s="272">
        <v>0</v>
      </c>
      <c r="M443" s="272">
        <v>0</v>
      </c>
      <c r="N443" s="272">
        <v>0</v>
      </c>
      <c r="O443" s="272">
        <v>0</v>
      </c>
      <c r="P443" s="272">
        <f t="shared" si="125"/>
        <v>0</v>
      </c>
      <c r="Q443" s="272">
        <v>0</v>
      </c>
      <c r="R443" s="272">
        <v>0</v>
      </c>
      <c r="S443" s="272">
        <v>0</v>
      </c>
      <c r="T443" s="272">
        <v>0</v>
      </c>
      <c r="U443" s="272">
        <v>0</v>
      </c>
      <c r="V443" s="272">
        <v>0</v>
      </c>
      <c r="W443" s="272">
        <v>0</v>
      </c>
      <c r="X443" s="272">
        <v>0</v>
      </c>
      <c r="Y443" s="272">
        <v>0</v>
      </c>
      <c r="Z443" s="272">
        <v>0</v>
      </c>
      <c r="AA443" s="272">
        <v>0</v>
      </c>
      <c r="AB443" s="272">
        <v>0</v>
      </c>
      <c r="AC443" s="272">
        <v>0</v>
      </c>
      <c r="AD443" s="272">
        <v>0</v>
      </c>
      <c r="AE443" s="272">
        <v>0</v>
      </c>
      <c r="AF443" s="272">
        <v>0</v>
      </c>
      <c r="AG443" s="170">
        <f t="shared" si="126"/>
        <v>0</v>
      </c>
      <c r="AI443" s="284">
        <f t="shared" si="136"/>
        <v>0</v>
      </c>
      <c r="AJ443" s="284">
        <f t="shared" si="136"/>
        <v>0</v>
      </c>
      <c r="AK443" s="284">
        <f t="shared" si="136"/>
        <v>0</v>
      </c>
      <c r="AL443" s="284">
        <f t="shared" si="135"/>
        <v>0</v>
      </c>
      <c r="AM443" s="284">
        <f t="shared" si="135"/>
        <v>0</v>
      </c>
      <c r="AN443" s="284">
        <f t="shared" si="135"/>
        <v>0</v>
      </c>
      <c r="AO443" s="284">
        <f t="shared" si="129"/>
        <v>0</v>
      </c>
      <c r="AP443" s="284">
        <f t="shared" si="129"/>
        <v>0</v>
      </c>
      <c r="AQ443" s="284">
        <f t="shared" si="129"/>
        <v>0</v>
      </c>
      <c r="AR443" s="284">
        <f t="shared" si="129"/>
        <v>0</v>
      </c>
      <c r="AS443" s="284">
        <f t="shared" si="129"/>
        <v>0</v>
      </c>
      <c r="AT443" s="284">
        <f t="shared" si="129"/>
        <v>0</v>
      </c>
      <c r="AU443" s="280">
        <f t="shared" si="127"/>
        <v>0</v>
      </c>
      <c r="AV443" s="280">
        <f t="shared" si="132"/>
        <v>0</v>
      </c>
      <c r="AW443" s="280">
        <f t="shared" si="132"/>
        <v>0</v>
      </c>
      <c r="AX443" s="280">
        <f t="shared" si="132"/>
        <v>0</v>
      </c>
      <c r="AY443" s="280">
        <f t="shared" si="132"/>
        <v>0</v>
      </c>
      <c r="AZ443" s="280">
        <f t="shared" si="131"/>
        <v>0</v>
      </c>
      <c r="BA443" s="280">
        <f t="shared" si="131"/>
        <v>0</v>
      </c>
      <c r="BB443" s="280">
        <f t="shared" si="131"/>
        <v>0</v>
      </c>
      <c r="BC443" s="280">
        <f t="shared" si="130"/>
        <v>0</v>
      </c>
      <c r="BD443" s="280">
        <f t="shared" si="130"/>
        <v>0</v>
      </c>
      <c r="BE443" s="280">
        <f t="shared" si="130"/>
        <v>0</v>
      </c>
      <c r="BF443" s="280">
        <f t="shared" si="130"/>
        <v>0</v>
      </c>
      <c r="BG443" s="280">
        <f t="shared" si="130"/>
        <v>0</v>
      </c>
      <c r="BH443" s="280">
        <f t="shared" si="130"/>
        <v>0</v>
      </c>
      <c r="BI443" s="280">
        <f t="shared" si="134"/>
        <v>0</v>
      </c>
      <c r="BJ443" s="280">
        <f t="shared" si="134"/>
        <v>0</v>
      </c>
      <c r="BK443" s="280">
        <f t="shared" si="134"/>
        <v>0</v>
      </c>
      <c r="BL443" s="284">
        <f t="shared" si="133"/>
        <v>0</v>
      </c>
    </row>
    <row r="444" spans="1:67" x14ac:dyDescent="0.25">
      <c r="A444" s="268" t="s">
        <v>695</v>
      </c>
      <c r="B444" s="175">
        <v>0.1</v>
      </c>
      <c r="C444" s="175">
        <v>0.1</v>
      </c>
      <c r="D444" s="272">
        <v>0</v>
      </c>
      <c r="E444" s="272">
        <v>0</v>
      </c>
      <c r="F444" s="272">
        <v>0</v>
      </c>
      <c r="G444" s="272">
        <v>0</v>
      </c>
      <c r="H444" s="272">
        <v>0</v>
      </c>
      <c r="I444" s="272">
        <v>0</v>
      </c>
      <c r="J444" s="272">
        <v>35492.18</v>
      </c>
      <c r="K444" s="272">
        <v>74581.86</v>
      </c>
      <c r="L444" s="272">
        <v>81776.86</v>
      </c>
      <c r="M444" s="272">
        <v>88971.86</v>
      </c>
      <c r="N444" s="272">
        <v>96166.86</v>
      </c>
      <c r="O444" s="272">
        <v>120122.685</v>
      </c>
      <c r="P444" s="272">
        <f t="shared" si="125"/>
        <v>497112.30499999999</v>
      </c>
      <c r="Q444" s="272">
        <v>140481.01</v>
      </c>
      <c r="R444" s="272">
        <v>140481.01</v>
      </c>
      <c r="S444" s="272">
        <v>140481.01</v>
      </c>
      <c r="T444" s="272">
        <v>140481.01</v>
      </c>
      <c r="U444" s="272">
        <v>140481.01</v>
      </c>
      <c r="V444" s="272">
        <v>140481.01</v>
      </c>
      <c r="W444" s="272">
        <v>140481.01</v>
      </c>
      <c r="X444" s="272">
        <v>140481.01</v>
      </c>
      <c r="Y444" s="272">
        <v>140481.01</v>
      </c>
      <c r="Z444" s="272">
        <v>140481.01</v>
      </c>
      <c r="AA444" s="272">
        <v>140481.01</v>
      </c>
      <c r="AB444" s="272">
        <v>140481.01</v>
      </c>
      <c r="AC444" s="272">
        <v>140481.01</v>
      </c>
      <c r="AD444" s="272">
        <v>140481.01</v>
      </c>
      <c r="AE444" s="272">
        <v>140481.01</v>
      </c>
      <c r="AF444" s="272">
        <v>140481.01</v>
      </c>
      <c r="AG444" s="170">
        <f t="shared" si="126"/>
        <v>1685772.12</v>
      </c>
      <c r="AI444" s="284">
        <f t="shared" si="136"/>
        <v>0</v>
      </c>
      <c r="AJ444" s="284">
        <f t="shared" si="136"/>
        <v>0</v>
      </c>
      <c r="AK444" s="284">
        <f t="shared" si="136"/>
        <v>0</v>
      </c>
      <c r="AL444" s="284">
        <f t="shared" si="135"/>
        <v>0</v>
      </c>
      <c r="AM444" s="284">
        <f t="shared" si="135"/>
        <v>0</v>
      </c>
      <c r="AN444" s="284">
        <f t="shared" si="135"/>
        <v>0</v>
      </c>
      <c r="AO444" s="284">
        <f t="shared" si="129"/>
        <v>295.77</v>
      </c>
      <c r="AP444" s="284">
        <f t="shared" si="129"/>
        <v>621.52</v>
      </c>
      <c r="AQ444" s="284">
        <f t="shared" si="129"/>
        <v>681.47</v>
      </c>
      <c r="AR444" s="284">
        <f t="shared" si="129"/>
        <v>741.43</v>
      </c>
      <c r="AS444" s="284">
        <f t="shared" si="129"/>
        <v>801.39</v>
      </c>
      <c r="AT444" s="284">
        <f t="shared" si="129"/>
        <v>1001.02</v>
      </c>
      <c r="AU444" s="280">
        <f t="shared" si="127"/>
        <v>4142.6000000000004</v>
      </c>
      <c r="AV444" s="280">
        <f t="shared" si="132"/>
        <v>1170.68</v>
      </c>
      <c r="AW444" s="280">
        <f t="shared" si="132"/>
        <v>1170.68</v>
      </c>
      <c r="AX444" s="280">
        <f t="shared" si="132"/>
        <v>1170.68</v>
      </c>
      <c r="AY444" s="280">
        <f t="shared" si="132"/>
        <v>1170.68</v>
      </c>
      <c r="AZ444" s="280">
        <f t="shared" si="131"/>
        <v>1170.68</v>
      </c>
      <c r="BA444" s="280">
        <f t="shared" si="131"/>
        <v>1170.68</v>
      </c>
      <c r="BB444" s="280">
        <f t="shared" si="131"/>
        <v>1170.68</v>
      </c>
      <c r="BC444" s="280">
        <f t="shared" si="130"/>
        <v>1170.68</v>
      </c>
      <c r="BD444" s="280">
        <f t="shared" si="130"/>
        <v>1170.68</v>
      </c>
      <c r="BE444" s="280">
        <f t="shared" si="130"/>
        <v>1170.68</v>
      </c>
      <c r="BF444" s="280">
        <f t="shared" si="130"/>
        <v>1170.68</v>
      </c>
      <c r="BG444" s="280">
        <f t="shared" si="130"/>
        <v>1170.68</v>
      </c>
      <c r="BH444" s="280">
        <f t="shared" si="130"/>
        <v>1170.68</v>
      </c>
      <c r="BI444" s="280">
        <f t="shared" si="134"/>
        <v>1170.68</v>
      </c>
      <c r="BJ444" s="280">
        <f t="shared" si="134"/>
        <v>1170.68</v>
      </c>
      <c r="BK444" s="280">
        <f t="shared" si="134"/>
        <v>1170.68</v>
      </c>
      <c r="BL444" s="284">
        <f t="shared" si="133"/>
        <v>14048.160000000002</v>
      </c>
    </row>
    <row r="445" spans="1:67" x14ac:dyDescent="0.25">
      <c r="A445" s="268" t="s">
        <v>438</v>
      </c>
      <c r="B445" s="175">
        <v>4.0000000000000008E-2</v>
      </c>
      <c r="C445" s="175">
        <v>4.0000000000000008E-2</v>
      </c>
      <c r="D445" s="272">
        <v>117648888.58</v>
      </c>
      <c r="E445" s="272">
        <v>118372036.3</v>
      </c>
      <c r="F445" s="272">
        <v>118639220.31</v>
      </c>
      <c r="G445" s="272">
        <v>119109652.73999999</v>
      </c>
      <c r="H445" s="272">
        <v>119875698.22</v>
      </c>
      <c r="I445" s="272">
        <v>120103342.94</v>
      </c>
      <c r="J445" s="272">
        <v>120487523.23999999</v>
      </c>
      <c r="K445" s="272">
        <v>121312196.045</v>
      </c>
      <c r="L445" s="272">
        <v>121965372.27999999</v>
      </c>
      <c r="M445" s="272">
        <v>122547175.36</v>
      </c>
      <c r="N445" s="272">
        <v>123120536.45999999</v>
      </c>
      <c r="O445" s="272">
        <v>123663972.75999999</v>
      </c>
      <c r="P445" s="272">
        <f t="shared" si="125"/>
        <v>1446845615.2349999</v>
      </c>
      <c r="Q445" s="272">
        <v>124248745.73499998</v>
      </c>
      <c r="R445" s="272">
        <v>124711950.74499999</v>
      </c>
      <c r="S445" s="272">
        <v>125056333.79499999</v>
      </c>
      <c r="T445" s="272">
        <v>125407943.21499997</v>
      </c>
      <c r="U445" s="272">
        <v>125679288.24499996</v>
      </c>
      <c r="V445" s="272">
        <v>126036694.25999996</v>
      </c>
      <c r="W445" s="272">
        <v>126170716.67999996</v>
      </c>
      <c r="X445" s="272">
        <v>126035822.80499998</v>
      </c>
      <c r="Y445" s="272">
        <v>126293901.25999999</v>
      </c>
      <c r="Z445" s="272">
        <v>126798155.05499998</v>
      </c>
      <c r="AA445" s="272">
        <v>127278707.31999998</v>
      </c>
      <c r="AB445" s="272">
        <v>127626142.95999998</v>
      </c>
      <c r="AC445" s="272">
        <v>128035250.89999998</v>
      </c>
      <c r="AD445" s="272">
        <v>128514318.35499997</v>
      </c>
      <c r="AE445" s="272">
        <v>128888177.31999999</v>
      </c>
      <c r="AF445" s="272">
        <v>129272962.13999999</v>
      </c>
      <c r="AG445" s="170">
        <f t="shared" si="126"/>
        <v>1526630137.2999997</v>
      </c>
      <c r="AI445" s="284">
        <f t="shared" si="136"/>
        <v>392162.96</v>
      </c>
      <c r="AJ445" s="284">
        <f t="shared" si="136"/>
        <v>394573.45</v>
      </c>
      <c r="AK445" s="284">
        <f t="shared" si="136"/>
        <v>395464.07</v>
      </c>
      <c r="AL445" s="284">
        <f t="shared" si="135"/>
        <v>397032.18</v>
      </c>
      <c r="AM445" s="284">
        <f t="shared" si="135"/>
        <v>399585.66</v>
      </c>
      <c r="AN445" s="284">
        <f t="shared" si="135"/>
        <v>400344.48</v>
      </c>
      <c r="AO445" s="284">
        <f t="shared" si="129"/>
        <v>401625.08</v>
      </c>
      <c r="AP445" s="284">
        <f t="shared" si="129"/>
        <v>404373.99</v>
      </c>
      <c r="AQ445" s="284">
        <f t="shared" si="129"/>
        <v>406551.24</v>
      </c>
      <c r="AR445" s="284">
        <f t="shared" si="129"/>
        <v>408490.58</v>
      </c>
      <c r="AS445" s="284">
        <f t="shared" si="129"/>
        <v>410401.79</v>
      </c>
      <c r="AT445" s="284">
        <f t="shared" si="129"/>
        <v>412213.24</v>
      </c>
      <c r="AU445" s="280">
        <f t="shared" si="127"/>
        <v>4822818.7200000007</v>
      </c>
      <c r="AV445" s="280">
        <f t="shared" si="132"/>
        <v>414162.49</v>
      </c>
      <c r="AW445" s="280">
        <f t="shared" si="132"/>
        <v>415706.5</v>
      </c>
      <c r="AX445" s="280">
        <f t="shared" si="132"/>
        <v>416854.45</v>
      </c>
      <c r="AY445" s="280">
        <f t="shared" si="132"/>
        <v>418026.48</v>
      </c>
      <c r="AZ445" s="280">
        <f t="shared" si="131"/>
        <v>418930.96</v>
      </c>
      <c r="BA445" s="280">
        <f t="shared" si="131"/>
        <v>420122.31</v>
      </c>
      <c r="BB445" s="280">
        <f t="shared" si="131"/>
        <v>420569.06</v>
      </c>
      <c r="BC445" s="280">
        <f t="shared" si="130"/>
        <v>420119.41</v>
      </c>
      <c r="BD445" s="280">
        <f t="shared" si="130"/>
        <v>420979.67</v>
      </c>
      <c r="BE445" s="280">
        <f t="shared" si="130"/>
        <v>422660.52</v>
      </c>
      <c r="BF445" s="280">
        <f t="shared" si="130"/>
        <v>424262.36</v>
      </c>
      <c r="BG445" s="280">
        <f t="shared" si="130"/>
        <v>425420.48</v>
      </c>
      <c r="BH445" s="280">
        <f t="shared" si="130"/>
        <v>426784.17</v>
      </c>
      <c r="BI445" s="280">
        <f t="shared" si="134"/>
        <v>428381.06</v>
      </c>
      <c r="BJ445" s="280">
        <f t="shared" si="134"/>
        <v>429627.26</v>
      </c>
      <c r="BK445" s="280">
        <f t="shared" si="134"/>
        <v>430909.87</v>
      </c>
      <c r="BL445" s="284">
        <f t="shared" si="133"/>
        <v>5088767.13</v>
      </c>
    </row>
    <row r="446" spans="1:67" x14ac:dyDescent="0.25">
      <c r="A446" s="268" t="s">
        <v>439</v>
      </c>
      <c r="B446" s="175">
        <v>4.0000000000000008E-2</v>
      </c>
      <c r="C446" s="175">
        <v>4.0000000000000008E-2</v>
      </c>
      <c r="D446" s="272">
        <v>3677260.87</v>
      </c>
      <c r="E446" s="272">
        <v>3688060.31</v>
      </c>
      <c r="F446" s="272">
        <v>3690378.28</v>
      </c>
      <c r="G446" s="272">
        <v>3698486.71</v>
      </c>
      <c r="H446" s="272">
        <v>3698537.76</v>
      </c>
      <c r="I446" s="272">
        <v>3686893.43</v>
      </c>
      <c r="J446" s="272">
        <v>3688732.7450000001</v>
      </c>
      <c r="K446" s="272">
        <v>3734173.27</v>
      </c>
      <c r="L446" s="272">
        <v>3783360.87</v>
      </c>
      <c r="M446" s="272">
        <v>3796104.9899999998</v>
      </c>
      <c r="N446" s="272">
        <v>3808296.4149999996</v>
      </c>
      <c r="O446" s="272">
        <v>3820474.42</v>
      </c>
      <c r="P446" s="272">
        <f t="shared" si="125"/>
        <v>44770760.07</v>
      </c>
      <c r="Q446" s="272">
        <v>3836120.375</v>
      </c>
      <c r="R446" s="272">
        <v>3855756.73</v>
      </c>
      <c r="S446" s="272">
        <v>3874252.26</v>
      </c>
      <c r="T446" s="272">
        <v>3889821.8400000003</v>
      </c>
      <c r="U446" s="272">
        <v>3906532.2450000001</v>
      </c>
      <c r="V446" s="272">
        <v>3924531.25</v>
      </c>
      <c r="W446" s="272">
        <v>3943174.5550000002</v>
      </c>
      <c r="X446" s="272">
        <v>3964099.5100000007</v>
      </c>
      <c r="Y446" s="272">
        <v>3984380.1700000004</v>
      </c>
      <c r="Z446" s="272">
        <v>4001734.8800000004</v>
      </c>
      <c r="AA446" s="272">
        <v>4015022.8150000004</v>
      </c>
      <c r="AB446" s="272">
        <v>4025384.8100000005</v>
      </c>
      <c r="AC446" s="272">
        <v>4040866.1900000004</v>
      </c>
      <c r="AD446" s="272">
        <v>4061476.9550000005</v>
      </c>
      <c r="AE446" s="272">
        <v>4082087.725000001</v>
      </c>
      <c r="AF446" s="272">
        <v>4100928.0700000008</v>
      </c>
      <c r="AG446" s="170">
        <f t="shared" si="126"/>
        <v>48050219.175000004</v>
      </c>
      <c r="AI446" s="284">
        <f t="shared" si="136"/>
        <v>12257.54</v>
      </c>
      <c r="AJ446" s="284">
        <f t="shared" si="136"/>
        <v>12293.53</v>
      </c>
      <c r="AK446" s="284">
        <f t="shared" si="136"/>
        <v>12301.26</v>
      </c>
      <c r="AL446" s="284">
        <f t="shared" si="135"/>
        <v>12328.29</v>
      </c>
      <c r="AM446" s="284">
        <f t="shared" si="135"/>
        <v>12328.46</v>
      </c>
      <c r="AN446" s="284">
        <f t="shared" si="135"/>
        <v>12289.64</v>
      </c>
      <c r="AO446" s="284">
        <f t="shared" si="129"/>
        <v>12295.78</v>
      </c>
      <c r="AP446" s="284">
        <f t="shared" si="129"/>
        <v>12447.24</v>
      </c>
      <c r="AQ446" s="284">
        <f t="shared" si="129"/>
        <v>12611.2</v>
      </c>
      <c r="AR446" s="284">
        <f t="shared" si="129"/>
        <v>12653.68</v>
      </c>
      <c r="AS446" s="284">
        <f t="shared" si="129"/>
        <v>12694.32</v>
      </c>
      <c r="AT446" s="284">
        <f t="shared" si="129"/>
        <v>12734.91</v>
      </c>
      <c r="AU446" s="280">
        <f t="shared" si="127"/>
        <v>149235.85</v>
      </c>
      <c r="AV446" s="280">
        <f t="shared" si="132"/>
        <v>12787.07</v>
      </c>
      <c r="AW446" s="280">
        <f t="shared" si="132"/>
        <v>12852.52</v>
      </c>
      <c r="AX446" s="280">
        <f t="shared" si="132"/>
        <v>12914.17</v>
      </c>
      <c r="AY446" s="280">
        <f t="shared" si="132"/>
        <v>12966.07</v>
      </c>
      <c r="AZ446" s="280">
        <f t="shared" si="131"/>
        <v>13021.77</v>
      </c>
      <c r="BA446" s="280">
        <f t="shared" si="131"/>
        <v>13081.77</v>
      </c>
      <c r="BB446" s="280">
        <f t="shared" si="131"/>
        <v>13143.92</v>
      </c>
      <c r="BC446" s="280">
        <f t="shared" si="130"/>
        <v>13213.67</v>
      </c>
      <c r="BD446" s="280">
        <f t="shared" si="130"/>
        <v>13281.27</v>
      </c>
      <c r="BE446" s="280">
        <f t="shared" si="130"/>
        <v>13339.12</v>
      </c>
      <c r="BF446" s="280">
        <f t="shared" si="130"/>
        <v>13383.41</v>
      </c>
      <c r="BG446" s="280">
        <f t="shared" si="130"/>
        <v>13417.95</v>
      </c>
      <c r="BH446" s="280">
        <f t="shared" si="130"/>
        <v>13469.55</v>
      </c>
      <c r="BI446" s="280">
        <f t="shared" si="134"/>
        <v>13538.26</v>
      </c>
      <c r="BJ446" s="280">
        <f t="shared" si="134"/>
        <v>13606.96</v>
      </c>
      <c r="BK446" s="280">
        <f t="shared" si="134"/>
        <v>13669.76</v>
      </c>
      <c r="BL446" s="284">
        <f t="shared" si="133"/>
        <v>160167.41</v>
      </c>
    </row>
    <row r="447" spans="1:67" x14ac:dyDescent="0.25">
      <c r="A447" s="268" t="s">
        <v>440</v>
      </c>
      <c r="B447" s="175">
        <v>0</v>
      </c>
      <c r="C447" s="175">
        <v>0</v>
      </c>
      <c r="D447" s="272">
        <v>3149039.07</v>
      </c>
      <c r="E447" s="272">
        <v>3149039.07</v>
      </c>
      <c r="F447" s="272">
        <v>3149039.07</v>
      </c>
      <c r="G447" s="272">
        <v>3149039.07</v>
      </c>
      <c r="H447" s="272">
        <v>3149039.07</v>
      </c>
      <c r="I447" s="272">
        <v>3149039.07</v>
      </c>
      <c r="J447" s="272">
        <v>3205126.79</v>
      </c>
      <c r="K447" s="272">
        <v>3261214.51</v>
      </c>
      <c r="L447" s="272">
        <v>3261214.51</v>
      </c>
      <c r="M447" s="272">
        <v>3261214.51</v>
      </c>
      <c r="N447" s="272">
        <v>3261214.51</v>
      </c>
      <c r="O447" s="272">
        <v>3261214.51</v>
      </c>
      <c r="P447" s="272">
        <f t="shared" si="125"/>
        <v>38405433.75999999</v>
      </c>
      <c r="Q447" s="272">
        <v>3261214.51</v>
      </c>
      <c r="R447" s="272">
        <v>3261214.51</v>
      </c>
      <c r="S447" s="272">
        <v>3261214.51</v>
      </c>
      <c r="T447" s="272">
        <v>3261214.51</v>
      </c>
      <c r="U447" s="272">
        <v>3261214.51</v>
      </c>
      <c r="V447" s="272">
        <v>3261214.51</v>
      </c>
      <c r="W447" s="272">
        <v>3261214.51</v>
      </c>
      <c r="X447" s="272">
        <v>3261214.51</v>
      </c>
      <c r="Y447" s="272">
        <v>3261214.51</v>
      </c>
      <c r="Z447" s="272">
        <v>3261214.51</v>
      </c>
      <c r="AA447" s="272">
        <v>3582794.9749999996</v>
      </c>
      <c r="AB447" s="272">
        <v>3914375.71</v>
      </c>
      <c r="AC447" s="272">
        <v>3924375.98</v>
      </c>
      <c r="AD447" s="272">
        <v>3924375.98</v>
      </c>
      <c r="AE447" s="272">
        <v>3924375.98</v>
      </c>
      <c r="AF447" s="272">
        <v>3924375.98</v>
      </c>
      <c r="AG447" s="170">
        <f t="shared" si="126"/>
        <v>42761961.664999992</v>
      </c>
      <c r="AI447" s="284">
        <f t="shared" si="136"/>
        <v>0</v>
      </c>
      <c r="AJ447" s="284">
        <f t="shared" si="136"/>
        <v>0</v>
      </c>
      <c r="AK447" s="284">
        <f t="shared" si="136"/>
        <v>0</v>
      </c>
      <c r="AL447" s="284">
        <f t="shared" si="135"/>
        <v>0</v>
      </c>
      <c r="AM447" s="284">
        <f t="shared" si="135"/>
        <v>0</v>
      </c>
      <c r="AN447" s="284">
        <f t="shared" si="135"/>
        <v>0</v>
      </c>
      <c r="AO447" s="284">
        <f t="shared" si="129"/>
        <v>0</v>
      </c>
      <c r="AP447" s="284">
        <f t="shared" si="129"/>
        <v>0</v>
      </c>
      <c r="AQ447" s="284">
        <f t="shared" si="129"/>
        <v>0</v>
      </c>
      <c r="AR447" s="284">
        <f t="shared" si="129"/>
        <v>0</v>
      </c>
      <c r="AS447" s="284">
        <f t="shared" si="129"/>
        <v>0</v>
      </c>
      <c r="AT447" s="284">
        <f t="shared" si="129"/>
        <v>0</v>
      </c>
      <c r="AU447" s="280">
        <f t="shared" si="127"/>
        <v>0</v>
      </c>
      <c r="AV447" s="280">
        <f t="shared" si="132"/>
        <v>0</v>
      </c>
      <c r="AW447" s="280">
        <f t="shared" si="132"/>
        <v>0</v>
      </c>
      <c r="AX447" s="280">
        <f t="shared" si="132"/>
        <v>0</v>
      </c>
      <c r="AY447" s="280">
        <f t="shared" si="132"/>
        <v>0</v>
      </c>
      <c r="AZ447" s="280">
        <f t="shared" si="131"/>
        <v>0</v>
      </c>
      <c r="BA447" s="280">
        <f t="shared" si="131"/>
        <v>0</v>
      </c>
      <c r="BB447" s="280">
        <f t="shared" si="131"/>
        <v>0</v>
      </c>
      <c r="BC447" s="280">
        <f t="shared" si="130"/>
        <v>0</v>
      </c>
      <c r="BD447" s="280">
        <f t="shared" si="130"/>
        <v>0</v>
      </c>
      <c r="BE447" s="280">
        <f t="shared" si="130"/>
        <v>0</v>
      </c>
      <c r="BF447" s="280">
        <f t="shared" si="130"/>
        <v>0</v>
      </c>
      <c r="BG447" s="280">
        <f t="shared" si="130"/>
        <v>0</v>
      </c>
      <c r="BH447" s="280">
        <f t="shared" si="130"/>
        <v>0</v>
      </c>
      <c r="BI447" s="280">
        <f t="shared" si="134"/>
        <v>0</v>
      </c>
      <c r="BJ447" s="280">
        <f t="shared" si="134"/>
        <v>0</v>
      </c>
      <c r="BK447" s="280">
        <f t="shared" si="134"/>
        <v>0</v>
      </c>
      <c r="BL447" s="284">
        <f t="shared" si="133"/>
        <v>0</v>
      </c>
    </row>
    <row r="448" spans="1:67" x14ac:dyDescent="0.25">
      <c r="A448" s="268" t="s">
        <v>441</v>
      </c>
      <c r="B448" s="175">
        <v>0</v>
      </c>
      <c r="C448" s="175">
        <v>0</v>
      </c>
      <c r="D448" s="272">
        <v>380629.44</v>
      </c>
      <c r="E448" s="272">
        <v>380629.44</v>
      </c>
      <c r="F448" s="272">
        <v>380629.44</v>
      </c>
      <c r="G448" s="272">
        <v>380629.44</v>
      </c>
      <c r="H448" s="272">
        <v>380629.44</v>
      </c>
      <c r="I448" s="272">
        <v>380629.44</v>
      </c>
      <c r="J448" s="272">
        <v>621268.74</v>
      </c>
      <c r="K448" s="272">
        <v>861908.04</v>
      </c>
      <c r="L448" s="272">
        <v>926912.11499999999</v>
      </c>
      <c r="M448" s="272">
        <v>991916.19000000006</v>
      </c>
      <c r="N448" s="272">
        <v>991916.19000000006</v>
      </c>
      <c r="O448" s="272">
        <v>991916.19000000006</v>
      </c>
      <c r="P448" s="272">
        <f t="shared" si="125"/>
        <v>7669614.1050000014</v>
      </c>
      <c r="Q448" s="272">
        <v>991916.19000000006</v>
      </c>
      <c r="R448" s="272">
        <v>991916.19000000006</v>
      </c>
      <c r="S448" s="272">
        <v>991916.19000000006</v>
      </c>
      <c r="T448" s="272">
        <v>991916.19000000006</v>
      </c>
      <c r="U448" s="272">
        <v>991916.19000000006</v>
      </c>
      <c r="V448" s="272">
        <v>991916.19000000006</v>
      </c>
      <c r="W448" s="272">
        <v>991916.19000000006</v>
      </c>
      <c r="X448" s="272">
        <v>991916.19000000006</v>
      </c>
      <c r="Y448" s="272">
        <v>991916.19000000006</v>
      </c>
      <c r="Z448" s="272">
        <v>991916.19000000006</v>
      </c>
      <c r="AA448" s="272">
        <v>991916.19000000006</v>
      </c>
      <c r="AB448" s="272">
        <v>991916.19000000006</v>
      </c>
      <c r="AC448" s="272">
        <v>991916.19000000006</v>
      </c>
      <c r="AD448" s="272">
        <v>991916.19000000006</v>
      </c>
      <c r="AE448" s="272">
        <v>991916.19000000006</v>
      </c>
      <c r="AF448" s="272">
        <v>991916.19000000006</v>
      </c>
      <c r="AG448" s="170">
        <f t="shared" si="126"/>
        <v>11902994.279999999</v>
      </c>
      <c r="AI448" s="284">
        <f t="shared" si="136"/>
        <v>0</v>
      </c>
      <c r="AJ448" s="284">
        <f t="shared" si="136"/>
        <v>0</v>
      </c>
      <c r="AK448" s="284">
        <f t="shared" si="136"/>
        <v>0</v>
      </c>
      <c r="AL448" s="284">
        <f t="shared" si="135"/>
        <v>0</v>
      </c>
      <c r="AM448" s="284">
        <f t="shared" si="135"/>
        <v>0</v>
      </c>
      <c r="AN448" s="284">
        <f t="shared" si="135"/>
        <v>0</v>
      </c>
      <c r="AO448" s="284">
        <f t="shared" si="129"/>
        <v>0</v>
      </c>
      <c r="AP448" s="284">
        <f t="shared" si="129"/>
        <v>0</v>
      </c>
      <c r="AQ448" s="284">
        <f t="shared" si="129"/>
        <v>0</v>
      </c>
      <c r="AR448" s="284">
        <f t="shared" si="129"/>
        <v>0</v>
      </c>
      <c r="AS448" s="284">
        <f t="shared" si="129"/>
        <v>0</v>
      </c>
      <c r="AT448" s="284">
        <f t="shared" si="129"/>
        <v>0</v>
      </c>
      <c r="AU448" s="280">
        <f t="shared" si="127"/>
        <v>0</v>
      </c>
      <c r="AV448" s="280">
        <f t="shared" si="132"/>
        <v>0</v>
      </c>
      <c r="AW448" s="280">
        <f t="shared" si="132"/>
        <v>0</v>
      </c>
      <c r="AX448" s="280">
        <f t="shared" si="132"/>
        <v>0</v>
      </c>
      <c r="AY448" s="280">
        <f t="shared" si="132"/>
        <v>0</v>
      </c>
      <c r="AZ448" s="280">
        <f t="shared" si="131"/>
        <v>0</v>
      </c>
      <c r="BA448" s="280">
        <f t="shared" si="131"/>
        <v>0</v>
      </c>
      <c r="BB448" s="280">
        <f t="shared" si="131"/>
        <v>0</v>
      </c>
      <c r="BC448" s="280">
        <f t="shared" si="130"/>
        <v>0</v>
      </c>
      <c r="BD448" s="280">
        <f t="shared" si="130"/>
        <v>0</v>
      </c>
      <c r="BE448" s="280">
        <f t="shared" si="130"/>
        <v>0</v>
      </c>
      <c r="BF448" s="280">
        <f t="shared" si="130"/>
        <v>0</v>
      </c>
      <c r="BG448" s="280">
        <f t="shared" si="130"/>
        <v>0</v>
      </c>
      <c r="BH448" s="280">
        <f t="shared" si="130"/>
        <v>0</v>
      </c>
      <c r="BI448" s="280">
        <f t="shared" si="134"/>
        <v>0</v>
      </c>
      <c r="BJ448" s="280">
        <f t="shared" si="134"/>
        <v>0</v>
      </c>
      <c r="BK448" s="280">
        <f t="shared" si="134"/>
        <v>0</v>
      </c>
      <c r="BL448" s="284">
        <f t="shared" si="133"/>
        <v>0</v>
      </c>
    </row>
    <row r="449" spans="1:64" x14ac:dyDescent="0.25">
      <c r="A449" s="268" t="s">
        <v>442</v>
      </c>
      <c r="B449" s="175">
        <v>2.4300000000000002E-2</v>
      </c>
      <c r="C449" s="175">
        <v>2.4300000000000002E-2</v>
      </c>
      <c r="D449" s="272">
        <v>43889537.299999997</v>
      </c>
      <c r="E449" s="272">
        <v>44300359.520000003</v>
      </c>
      <c r="F449" s="272">
        <v>45151082.619999997</v>
      </c>
      <c r="G449" s="272">
        <v>45787902.670000002</v>
      </c>
      <c r="H449" s="272">
        <v>45876168.710000001</v>
      </c>
      <c r="I449" s="272">
        <v>45938296.469999999</v>
      </c>
      <c r="J449" s="272">
        <v>46144191.494999997</v>
      </c>
      <c r="K449" s="272">
        <v>46486244.225000001</v>
      </c>
      <c r="L449" s="272">
        <v>46708253.800000004</v>
      </c>
      <c r="M449" s="272">
        <v>47230446.704999998</v>
      </c>
      <c r="N449" s="272">
        <v>48201248.439999998</v>
      </c>
      <c r="O449" s="272">
        <v>49095122.949999996</v>
      </c>
      <c r="P449" s="272">
        <f t="shared" si="125"/>
        <v>554808854.90500009</v>
      </c>
      <c r="Q449" s="272">
        <v>49420707.68</v>
      </c>
      <c r="R449" s="272">
        <v>49767929.325000003</v>
      </c>
      <c r="S449" s="272">
        <v>50133739.115000002</v>
      </c>
      <c r="T449" s="272">
        <v>50169964.759999998</v>
      </c>
      <c r="U449" s="272">
        <v>50194233.394999996</v>
      </c>
      <c r="V449" s="272">
        <v>54026667.200000003</v>
      </c>
      <c r="W449" s="272">
        <v>57856324.870000005</v>
      </c>
      <c r="X449" s="272">
        <v>57954660.970000006</v>
      </c>
      <c r="Y449" s="272">
        <v>58253792.900000006</v>
      </c>
      <c r="Z449" s="272">
        <v>58687281.155000001</v>
      </c>
      <c r="AA449" s="272">
        <v>59688086.520000003</v>
      </c>
      <c r="AB449" s="272">
        <v>61453553.95000001</v>
      </c>
      <c r="AC449" s="272">
        <v>62450989.440000005</v>
      </c>
      <c r="AD449" s="272">
        <v>62471441.440000005</v>
      </c>
      <c r="AE449" s="272">
        <v>62489433.940000005</v>
      </c>
      <c r="AF449" s="272">
        <v>62506285.440000005</v>
      </c>
      <c r="AG449" s="170">
        <f t="shared" si="126"/>
        <v>708032751.22000015</v>
      </c>
      <c r="AI449" s="284">
        <f t="shared" si="136"/>
        <v>88876.31</v>
      </c>
      <c r="AJ449" s="284">
        <f t="shared" si="136"/>
        <v>89708.23</v>
      </c>
      <c r="AK449" s="284">
        <f t="shared" si="136"/>
        <v>91430.94</v>
      </c>
      <c r="AL449" s="284">
        <f t="shared" si="135"/>
        <v>92720.5</v>
      </c>
      <c r="AM449" s="284">
        <f t="shared" si="135"/>
        <v>92899.24</v>
      </c>
      <c r="AN449" s="284">
        <f t="shared" si="135"/>
        <v>93025.05</v>
      </c>
      <c r="AO449" s="284">
        <f t="shared" si="129"/>
        <v>93441.99</v>
      </c>
      <c r="AP449" s="284">
        <f t="shared" si="129"/>
        <v>94134.64</v>
      </c>
      <c r="AQ449" s="284">
        <f t="shared" si="129"/>
        <v>94584.21</v>
      </c>
      <c r="AR449" s="284">
        <f t="shared" si="129"/>
        <v>95641.65</v>
      </c>
      <c r="AS449" s="284">
        <f t="shared" si="129"/>
        <v>97607.53</v>
      </c>
      <c r="AT449" s="284">
        <f t="shared" si="129"/>
        <v>99417.62</v>
      </c>
      <c r="AU449" s="280">
        <f t="shared" si="127"/>
        <v>1123487.9100000001</v>
      </c>
      <c r="AV449" s="280">
        <f t="shared" si="132"/>
        <v>100076.93</v>
      </c>
      <c r="AW449" s="280">
        <f t="shared" si="132"/>
        <v>100780.06</v>
      </c>
      <c r="AX449" s="280">
        <f t="shared" si="132"/>
        <v>101520.82</v>
      </c>
      <c r="AY449" s="280">
        <f t="shared" si="132"/>
        <v>101594.18</v>
      </c>
      <c r="AZ449" s="280">
        <f t="shared" si="131"/>
        <v>101643.32</v>
      </c>
      <c r="BA449" s="280">
        <f t="shared" si="131"/>
        <v>109404</v>
      </c>
      <c r="BB449" s="280">
        <f t="shared" si="131"/>
        <v>117159.06</v>
      </c>
      <c r="BC449" s="280">
        <f t="shared" si="130"/>
        <v>117358.19</v>
      </c>
      <c r="BD449" s="280">
        <f t="shared" si="130"/>
        <v>117963.93</v>
      </c>
      <c r="BE449" s="280">
        <f t="shared" si="130"/>
        <v>118841.74</v>
      </c>
      <c r="BF449" s="280">
        <f t="shared" si="130"/>
        <v>120868.38</v>
      </c>
      <c r="BG449" s="280">
        <f t="shared" si="130"/>
        <v>124443.45</v>
      </c>
      <c r="BH449" s="280">
        <f t="shared" si="130"/>
        <v>126463.25</v>
      </c>
      <c r="BI449" s="280">
        <f t="shared" si="134"/>
        <v>126504.67</v>
      </c>
      <c r="BJ449" s="280">
        <f t="shared" si="134"/>
        <v>126541.1</v>
      </c>
      <c r="BK449" s="280">
        <f t="shared" si="134"/>
        <v>126575.23</v>
      </c>
      <c r="BL449" s="284">
        <f t="shared" si="133"/>
        <v>1433766.3199999998</v>
      </c>
    </row>
    <row r="450" spans="1:64" x14ac:dyDescent="0.25">
      <c r="A450" s="268" t="s">
        <v>443</v>
      </c>
      <c r="B450" s="175">
        <v>2.4300000000000002E-2</v>
      </c>
      <c r="C450" s="175">
        <v>2.4300000000000002E-2</v>
      </c>
      <c r="D450" s="272">
        <v>1043572.05</v>
      </c>
      <c r="E450" s="272">
        <v>1039974.17</v>
      </c>
      <c r="F450" s="272">
        <v>1045135.3</v>
      </c>
      <c r="G450" s="272">
        <v>1053894.3</v>
      </c>
      <c r="H450" s="272">
        <v>1053894.3</v>
      </c>
      <c r="I450" s="272">
        <v>1058321.58</v>
      </c>
      <c r="J450" s="272">
        <v>1062748.8600000001</v>
      </c>
      <c r="K450" s="272">
        <v>1062670.4300000002</v>
      </c>
      <c r="L450" s="272">
        <v>1062592</v>
      </c>
      <c r="M450" s="272">
        <v>1062592</v>
      </c>
      <c r="N450" s="272">
        <v>1082475.9099999999</v>
      </c>
      <c r="O450" s="272">
        <v>1108860.155</v>
      </c>
      <c r="P450" s="272">
        <f t="shared" si="125"/>
        <v>12736731.055</v>
      </c>
      <c r="Q450" s="272">
        <v>1115360.49</v>
      </c>
      <c r="R450" s="272">
        <v>1115360.49</v>
      </c>
      <c r="S450" s="272">
        <v>1115360.49</v>
      </c>
      <c r="T450" s="272">
        <v>1118860.625</v>
      </c>
      <c r="U450" s="272">
        <v>1233308.8049999999</v>
      </c>
      <c r="V450" s="272">
        <v>1344256.85</v>
      </c>
      <c r="W450" s="272">
        <v>3676611.5749999997</v>
      </c>
      <c r="X450" s="272">
        <v>6023968.3199999984</v>
      </c>
      <c r="Y450" s="272">
        <v>6038970.3399999989</v>
      </c>
      <c r="Z450" s="272">
        <v>6038970.3399999989</v>
      </c>
      <c r="AA450" s="272">
        <v>6038970.3399999989</v>
      </c>
      <c r="AB450" s="272">
        <v>6038970.3399999989</v>
      </c>
      <c r="AC450" s="272">
        <v>6038970.3399999989</v>
      </c>
      <c r="AD450" s="272">
        <v>6038970.3399999989</v>
      </c>
      <c r="AE450" s="272">
        <v>6038970.3399999989</v>
      </c>
      <c r="AF450" s="272">
        <v>6038970.3399999989</v>
      </c>
      <c r="AG450" s="170">
        <f t="shared" si="126"/>
        <v>60589908.269999981</v>
      </c>
      <c r="AI450" s="284">
        <f t="shared" si="136"/>
        <v>2113.23</v>
      </c>
      <c r="AJ450" s="284">
        <f t="shared" si="136"/>
        <v>2105.9499999999998</v>
      </c>
      <c r="AK450" s="284">
        <f t="shared" si="136"/>
        <v>2116.4</v>
      </c>
      <c r="AL450" s="284">
        <f t="shared" si="135"/>
        <v>2134.14</v>
      </c>
      <c r="AM450" s="284">
        <f t="shared" si="135"/>
        <v>2134.14</v>
      </c>
      <c r="AN450" s="284">
        <f t="shared" si="135"/>
        <v>2143.1</v>
      </c>
      <c r="AO450" s="284">
        <f t="shared" si="129"/>
        <v>2152.0700000000002</v>
      </c>
      <c r="AP450" s="284">
        <f t="shared" si="129"/>
        <v>2151.91</v>
      </c>
      <c r="AQ450" s="284">
        <f t="shared" si="129"/>
        <v>2151.75</v>
      </c>
      <c r="AR450" s="284">
        <f t="shared" si="129"/>
        <v>2151.75</v>
      </c>
      <c r="AS450" s="284">
        <f t="shared" si="129"/>
        <v>2192.0100000000002</v>
      </c>
      <c r="AT450" s="284">
        <f t="shared" si="129"/>
        <v>2245.44</v>
      </c>
      <c r="AU450" s="280">
        <f t="shared" si="127"/>
        <v>25791.889999999996</v>
      </c>
      <c r="AV450" s="280">
        <f t="shared" si="132"/>
        <v>2258.6</v>
      </c>
      <c r="AW450" s="280">
        <f t="shared" si="132"/>
        <v>2258.6</v>
      </c>
      <c r="AX450" s="280">
        <f t="shared" si="132"/>
        <v>2258.6</v>
      </c>
      <c r="AY450" s="280">
        <f t="shared" si="132"/>
        <v>2265.69</v>
      </c>
      <c r="AZ450" s="280">
        <f t="shared" si="131"/>
        <v>2497.4499999999998</v>
      </c>
      <c r="BA450" s="280">
        <f t="shared" si="131"/>
        <v>2722.12</v>
      </c>
      <c r="BB450" s="280">
        <f t="shared" si="131"/>
        <v>7445.14</v>
      </c>
      <c r="BC450" s="280">
        <f t="shared" si="130"/>
        <v>12198.54</v>
      </c>
      <c r="BD450" s="280">
        <f t="shared" si="130"/>
        <v>12228.91</v>
      </c>
      <c r="BE450" s="280">
        <f t="shared" si="130"/>
        <v>12228.91</v>
      </c>
      <c r="BF450" s="280">
        <f t="shared" si="130"/>
        <v>12228.91</v>
      </c>
      <c r="BG450" s="280">
        <f t="shared" si="130"/>
        <v>12228.91</v>
      </c>
      <c r="BH450" s="280">
        <f t="shared" si="130"/>
        <v>12228.91</v>
      </c>
      <c r="BI450" s="280">
        <f t="shared" si="134"/>
        <v>12228.91</v>
      </c>
      <c r="BJ450" s="280">
        <f t="shared" si="134"/>
        <v>12228.91</v>
      </c>
      <c r="BK450" s="280">
        <f t="shared" si="134"/>
        <v>12228.91</v>
      </c>
      <c r="BL450" s="284">
        <f t="shared" si="133"/>
        <v>122694.53000000003</v>
      </c>
    </row>
    <row r="451" spans="1:64" x14ac:dyDescent="0.25">
      <c r="A451" s="268" t="s">
        <v>444</v>
      </c>
      <c r="B451" s="175">
        <v>2.4300000000000002E-2</v>
      </c>
      <c r="C451" s="175">
        <v>2.4300000000000002E-2</v>
      </c>
      <c r="D451" s="272">
        <v>55125.86</v>
      </c>
      <c r="E451" s="272">
        <v>55125.86</v>
      </c>
      <c r="F451" s="272">
        <v>55125.86</v>
      </c>
      <c r="G451" s="272">
        <v>55125.86</v>
      </c>
      <c r="H451" s="272">
        <v>55125.86</v>
      </c>
      <c r="I451" s="272">
        <v>55125.86</v>
      </c>
      <c r="J451" s="272">
        <v>55125.86</v>
      </c>
      <c r="K451" s="272">
        <v>55125.86</v>
      </c>
      <c r="L451" s="272">
        <v>55125.86</v>
      </c>
      <c r="M451" s="272">
        <v>55125.86</v>
      </c>
      <c r="N451" s="272">
        <v>55125.86</v>
      </c>
      <c r="O451" s="272">
        <v>55125.86</v>
      </c>
      <c r="P451" s="272">
        <f t="shared" si="125"/>
        <v>661510.31999999995</v>
      </c>
      <c r="Q451" s="272">
        <v>55125.86</v>
      </c>
      <c r="R451" s="272">
        <v>55125.86</v>
      </c>
      <c r="S451" s="272">
        <v>55125.86</v>
      </c>
      <c r="T451" s="272">
        <v>55125.86</v>
      </c>
      <c r="U451" s="272">
        <v>55125.86</v>
      </c>
      <c r="V451" s="272">
        <v>55125.86</v>
      </c>
      <c r="W451" s="272">
        <v>55125.86</v>
      </c>
      <c r="X451" s="272">
        <v>55125.86</v>
      </c>
      <c r="Y451" s="272">
        <v>55125.86</v>
      </c>
      <c r="Z451" s="272">
        <v>55125.86</v>
      </c>
      <c r="AA451" s="272">
        <v>55125.86</v>
      </c>
      <c r="AB451" s="272">
        <v>55125.86</v>
      </c>
      <c r="AC451" s="272">
        <v>55125.86</v>
      </c>
      <c r="AD451" s="272">
        <v>55125.86</v>
      </c>
      <c r="AE451" s="272">
        <v>55125.86</v>
      </c>
      <c r="AF451" s="272">
        <v>55125.86</v>
      </c>
      <c r="AG451" s="170">
        <f t="shared" si="126"/>
        <v>661510.31999999995</v>
      </c>
      <c r="AI451" s="284">
        <f t="shared" si="136"/>
        <v>111.63</v>
      </c>
      <c r="AJ451" s="284">
        <f t="shared" si="136"/>
        <v>111.63</v>
      </c>
      <c r="AK451" s="284">
        <f t="shared" si="136"/>
        <v>111.63</v>
      </c>
      <c r="AL451" s="284">
        <f t="shared" si="135"/>
        <v>111.63</v>
      </c>
      <c r="AM451" s="284">
        <f t="shared" si="135"/>
        <v>111.63</v>
      </c>
      <c r="AN451" s="284">
        <f t="shared" si="135"/>
        <v>111.63</v>
      </c>
      <c r="AO451" s="284">
        <f t="shared" si="129"/>
        <v>111.63</v>
      </c>
      <c r="AP451" s="284">
        <f t="shared" si="129"/>
        <v>111.63</v>
      </c>
      <c r="AQ451" s="284">
        <f t="shared" si="129"/>
        <v>111.63</v>
      </c>
      <c r="AR451" s="284">
        <f t="shared" ref="AR451:AT510" si="137">ROUND(M451*$B451/12,2)</f>
        <v>111.63</v>
      </c>
      <c r="AS451" s="284">
        <f t="shared" si="137"/>
        <v>111.63</v>
      </c>
      <c r="AT451" s="284">
        <f t="shared" si="137"/>
        <v>111.63</v>
      </c>
      <c r="AU451" s="280">
        <f t="shared" si="127"/>
        <v>1339.56</v>
      </c>
      <c r="AV451" s="280">
        <f t="shared" si="132"/>
        <v>111.63</v>
      </c>
      <c r="AW451" s="280">
        <f t="shared" si="132"/>
        <v>111.63</v>
      </c>
      <c r="AX451" s="280">
        <f t="shared" si="132"/>
        <v>111.63</v>
      </c>
      <c r="AY451" s="280">
        <f t="shared" si="132"/>
        <v>111.63</v>
      </c>
      <c r="AZ451" s="280">
        <f t="shared" si="131"/>
        <v>111.63</v>
      </c>
      <c r="BA451" s="280">
        <f t="shared" si="131"/>
        <v>111.63</v>
      </c>
      <c r="BB451" s="280">
        <f t="shared" si="131"/>
        <v>111.63</v>
      </c>
      <c r="BC451" s="280">
        <f t="shared" si="130"/>
        <v>111.63</v>
      </c>
      <c r="BD451" s="280">
        <f t="shared" si="130"/>
        <v>111.63</v>
      </c>
      <c r="BE451" s="280">
        <f t="shared" si="130"/>
        <v>111.63</v>
      </c>
      <c r="BF451" s="280">
        <f t="shared" si="130"/>
        <v>111.63</v>
      </c>
      <c r="BG451" s="280">
        <f t="shared" si="130"/>
        <v>111.63</v>
      </c>
      <c r="BH451" s="280">
        <f t="shared" si="130"/>
        <v>111.63</v>
      </c>
      <c r="BI451" s="280">
        <f t="shared" si="134"/>
        <v>111.63</v>
      </c>
      <c r="BJ451" s="280">
        <f t="shared" si="134"/>
        <v>111.63</v>
      </c>
      <c r="BK451" s="280">
        <f t="shared" si="134"/>
        <v>111.63</v>
      </c>
      <c r="BL451" s="284">
        <f t="shared" si="133"/>
        <v>1339.56</v>
      </c>
    </row>
    <row r="452" spans="1:64" x14ac:dyDescent="0.25">
      <c r="A452" s="268" t="s">
        <v>445</v>
      </c>
      <c r="B452" s="175">
        <v>2.4300000000000002E-2</v>
      </c>
      <c r="C452" s="175">
        <v>2.4300000000000002E-2</v>
      </c>
      <c r="D452" s="272">
        <v>4559589.37</v>
      </c>
      <c r="E452" s="272">
        <v>4559589.37</v>
      </c>
      <c r="F452" s="272">
        <v>4559589.37</v>
      </c>
      <c r="G452" s="272">
        <v>4714243.21</v>
      </c>
      <c r="H452" s="272">
        <v>4866873.2300000004</v>
      </c>
      <c r="I452" s="272">
        <v>4871900.7300000004</v>
      </c>
      <c r="J452" s="272">
        <v>4878952.04</v>
      </c>
      <c r="K452" s="272">
        <v>4878952.04</v>
      </c>
      <c r="L452" s="272">
        <v>4878952.04</v>
      </c>
      <c r="M452" s="272">
        <v>4878952.04</v>
      </c>
      <c r="N452" s="272">
        <v>4878952.04</v>
      </c>
      <c r="O452" s="272">
        <v>4878952.04</v>
      </c>
      <c r="P452" s="272">
        <f t="shared" si="125"/>
        <v>57405497.519999996</v>
      </c>
      <c r="Q452" s="272">
        <v>4878952.04</v>
      </c>
      <c r="R452" s="272">
        <v>4878952.04</v>
      </c>
      <c r="S452" s="272">
        <v>4878952.04</v>
      </c>
      <c r="T452" s="272">
        <v>4878952.04</v>
      </c>
      <c r="U452" s="272">
        <v>4878952.04</v>
      </c>
      <c r="V452" s="272">
        <v>4878952.04</v>
      </c>
      <c r="W452" s="272">
        <v>4878952.04</v>
      </c>
      <c r="X452" s="272">
        <v>4878952.04</v>
      </c>
      <c r="Y452" s="272">
        <v>4878952.04</v>
      </c>
      <c r="Z452" s="272">
        <v>4878952.04</v>
      </c>
      <c r="AA452" s="272">
        <v>4878952.04</v>
      </c>
      <c r="AB452" s="272">
        <v>4878952.04</v>
      </c>
      <c r="AC452" s="272">
        <v>4878952.04</v>
      </c>
      <c r="AD452" s="272">
        <v>4878952.04</v>
      </c>
      <c r="AE452" s="272">
        <v>4878952.04</v>
      </c>
      <c r="AF452" s="272">
        <v>4878952.04</v>
      </c>
      <c r="AG452" s="170">
        <f t="shared" si="126"/>
        <v>58547424.479999997</v>
      </c>
      <c r="AI452" s="284">
        <f t="shared" si="136"/>
        <v>9233.17</v>
      </c>
      <c r="AJ452" s="284">
        <f t="shared" si="136"/>
        <v>9233.17</v>
      </c>
      <c r="AK452" s="284">
        <f t="shared" si="136"/>
        <v>9233.17</v>
      </c>
      <c r="AL452" s="284">
        <f t="shared" si="135"/>
        <v>9546.34</v>
      </c>
      <c r="AM452" s="284">
        <f t="shared" si="135"/>
        <v>9855.42</v>
      </c>
      <c r="AN452" s="284">
        <f t="shared" si="135"/>
        <v>9865.6</v>
      </c>
      <c r="AO452" s="284">
        <f t="shared" si="135"/>
        <v>9879.8799999999992</v>
      </c>
      <c r="AP452" s="284">
        <f t="shared" si="135"/>
        <v>9879.8799999999992</v>
      </c>
      <c r="AQ452" s="284">
        <f t="shared" si="135"/>
        <v>9879.8799999999992</v>
      </c>
      <c r="AR452" s="284">
        <f t="shared" si="137"/>
        <v>9879.8799999999992</v>
      </c>
      <c r="AS452" s="284">
        <f t="shared" si="137"/>
        <v>9879.8799999999992</v>
      </c>
      <c r="AT452" s="284">
        <f t="shared" si="137"/>
        <v>9879.8799999999992</v>
      </c>
      <c r="AU452" s="280">
        <f t="shared" si="127"/>
        <v>116246.15000000002</v>
      </c>
      <c r="AV452" s="280">
        <f t="shared" si="132"/>
        <v>9879.8799999999992</v>
      </c>
      <c r="AW452" s="280">
        <f t="shared" si="132"/>
        <v>9879.8799999999992</v>
      </c>
      <c r="AX452" s="280">
        <f t="shared" si="132"/>
        <v>9879.8799999999992</v>
      </c>
      <c r="AY452" s="280">
        <f t="shared" si="132"/>
        <v>9879.8799999999992</v>
      </c>
      <c r="AZ452" s="280">
        <f t="shared" si="131"/>
        <v>9879.8799999999992</v>
      </c>
      <c r="BA452" s="280">
        <f t="shared" si="131"/>
        <v>9879.8799999999992</v>
      </c>
      <c r="BB452" s="280">
        <f t="shared" si="131"/>
        <v>9879.8799999999992</v>
      </c>
      <c r="BC452" s="280">
        <f t="shared" si="130"/>
        <v>9879.8799999999992</v>
      </c>
      <c r="BD452" s="280">
        <f t="shared" si="130"/>
        <v>9879.8799999999992</v>
      </c>
      <c r="BE452" s="280">
        <f t="shared" si="130"/>
        <v>9879.8799999999992</v>
      </c>
      <c r="BF452" s="280">
        <f t="shared" si="130"/>
        <v>9879.8799999999992</v>
      </c>
      <c r="BG452" s="280">
        <f t="shared" si="130"/>
        <v>9879.8799999999992</v>
      </c>
      <c r="BH452" s="280">
        <f t="shared" si="130"/>
        <v>9879.8799999999992</v>
      </c>
      <c r="BI452" s="280">
        <f t="shared" si="134"/>
        <v>9879.8799999999992</v>
      </c>
      <c r="BJ452" s="280">
        <f t="shared" si="134"/>
        <v>9879.8799999999992</v>
      </c>
      <c r="BK452" s="280">
        <f t="shared" si="134"/>
        <v>9879.8799999999992</v>
      </c>
      <c r="BL452" s="284">
        <f t="shared" si="133"/>
        <v>118558.56000000001</v>
      </c>
    </row>
    <row r="453" spans="1:64" x14ac:dyDescent="0.25">
      <c r="A453" s="268" t="s">
        <v>446</v>
      </c>
      <c r="B453" s="175">
        <v>2.4300000000000002E-2</v>
      </c>
      <c r="C453" s="175">
        <v>2.4300000000000002E-2</v>
      </c>
      <c r="D453" s="272">
        <v>10925647.77</v>
      </c>
      <c r="E453" s="272">
        <v>10925647.77</v>
      </c>
      <c r="F453" s="272">
        <v>10925647.77</v>
      </c>
      <c r="G453" s="272">
        <v>10925647.77</v>
      </c>
      <c r="H453" s="272">
        <v>10925647.77</v>
      </c>
      <c r="I453" s="272">
        <v>10928280.57</v>
      </c>
      <c r="J453" s="272">
        <v>10930913.369999999</v>
      </c>
      <c r="K453" s="272">
        <v>10974404.864999998</v>
      </c>
      <c r="L453" s="272">
        <v>11017896.359999999</v>
      </c>
      <c r="M453" s="272">
        <v>11017896.359999999</v>
      </c>
      <c r="N453" s="272">
        <v>11017896.359999999</v>
      </c>
      <c r="O453" s="272">
        <v>11017896.359999999</v>
      </c>
      <c r="P453" s="272">
        <f t="shared" si="125"/>
        <v>131533423.09499998</v>
      </c>
      <c r="Q453" s="272">
        <v>11017896.359999999</v>
      </c>
      <c r="R453" s="272">
        <v>11017896.359999999</v>
      </c>
      <c r="S453" s="272">
        <v>11017896.359999999</v>
      </c>
      <c r="T453" s="272">
        <v>11017896.359999999</v>
      </c>
      <c r="U453" s="272">
        <v>11017896.359999999</v>
      </c>
      <c r="V453" s="272">
        <v>11017896.359999999</v>
      </c>
      <c r="W453" s="272">
        <v>11017896.359999999</v>
      </c>
      <c r="X453" s="272">
        <v>11017896.359999999</v>
      </c>
      <c r="Y453" s="272">
        <v>11017896.359999999</v>
      </c>
      <c r="Z453" s="272">
        <v>11167916.559999999</v>
      </c>
      <c r="AA453" s="272">
        <v>11317936.76</v>
      </c>
      <c r="AB453" s="272">
        <v>11317936.76</v>
      </c>
      <c r="AC453" s="272">
        <v>11317936.76</v>
      </c>
      <c r="AD453" s="272">
        <v>11317936.76</v>
      </c>
      <c r="AE453" s="272">
        <v>11317936.76</v>
      </c>
      <c r="AF453" s="272">
        <v>11317936.76</v>
      </c>
      <c r="AG453" s="170">
        <f t="shared" si="126"/>
        <v>134165018.92000003</v>
      </c>
      <c r="AI453" s="284">
        <f t="shared" si="136"/>
        <v>22124.44</v>
      </c>
      <c r="AJ453" s="284">
        <f t="shared" si="136"/>
        <v>22124.44</v>
      </c>
      <c r="AK453" s="284">
        <f t="shared" si="136"/>
        <v>22124.44</v>
      </c>
      <c r="AL453" s="284">
        <f t="shared" si="135"/>
        <v>22124.44</v>
      </c>
      <c r="AM453" s="284">
        <f t="shared" si="135"/>
        <v>22124.44</v>
      </c>
      <c r="AN453" s="284">
        <f t="shared" si="135"/>
        <v>22129.77</v>
      </c>
      <c r="AO453" s="284">
        <f t="shared" si="135"/>
        <v>22135.1</v>
      </c>
      <c r="AP453" s="284">
        <f t="shared" si="135"/>
        <v>22223.17</v>
      </c>
      <c r="AQ453" s="284">
        <f t="shared" si="135"/>
        <v>22311.24</v>
      </c>
      <c r="AR453" s="284">
        <f t="shared" si="137"/>
        <v>22311.24</v>
      </c>
      <c r="AS453" s="284">
        <f t="shared" si="137"/>
        <v>22311.24</v>
      </c>
      <c r="AT453" s="284">
        <f t="shared" si="137"/>
        <v>22311.24</v>
      </c>
      <c r="AU453" s="280">
        <f t="shared" si="127"/>
        <v>266355.19999999995</v>
      </c>
      <c r="AV453" s="280">
        <f t="shared" si="132"/>
        <v>22311.24</v>
      </c>
      <c r="AW453" s="280">
        <f t="shared" si="132"/>
        <v>22311.24</v>
      </c>
      <c r="AX453" s="280">
        <f t="shared" si="132"/>
        <v>22311.24</v>
      </c>
      <c r="AY453" s="280">
        <f t="shared" si="132"/>
        <v>22311.24</v>
      </c>
      <c r="AZ453" s="280">
        <f t="shared" si="131"/>
        <v>22311.24</v>
      </c>
      <c r="BA453" s="280">
        <f t="shared" si="131"/>
        <v>22311.24</v>
      </c>
      <c r="BB453" s="280">
        <f t="shared" si="131"/>
        <v>22311.24</v>
      </c>
      <c r="BC453" s="280">
        <f t="shared" si="130"/>
        <v>22311.24</v>
      </c>
      <c r="BD453" s="280">
        <f t="shared" si="130"/>
        <v>22311.24</v>
      </c>
      <c r="BE453" s="280">
        <f t="shared" si="130"/>
        <v>22615.03</v>
      </c>
      <c r="BF453" s="280">
        <f t="shared" si="130"/>
        <v>22918.82</v>
      </c>
      <c r="BG453" s="280">
        <f t="shared" si="130"/>
        <v>22918.82</v>
      </c>
      <c r="BH453" s="280">
        <f t="shared" si="130"/>
        <v>22918.82</v>
      </c>
      <c r="BI453" s="280">
        <f t="shared" si="134"/>
        <v>22918.82</v>
      </c>
      <c r="BJ453" s="280">
        <f t="shared" si="134"/>
        <v>22918.82</v>
      </c>
      <c r="BK453" s="280">
        <f t="shared" si="134"/>
        <v>22918.82</v>
      </c>
      <c r="BL453" s="284">
        <f t="shared" si="133"/>
        <v>271684.15000000002</v>
      </c>
    </row>
    <row r="454" spans="1:64" x14ac:dyDescent="0.25">
      <c r="A454" s="268" t="s">
        <v>447</v>
      </c>
      <c r="B454" s="175">
        <v>2.4300000000000002E-2</v>
      </c>
      <c r="C454" s="175">
        <v>2.4300000000000002E-2</v>
      </c>
      <c r="D454" s="272">
        <v>2275485.88</v>
      </c>
      <c r="E454" s="272">
        <v>2280744.0099999998</v>
      </c>
      <c r="F454" s="272">
        <v>2451829.17</v>
      </c>
      <c r="G454" s="272">
        <v>2619679.2599999998</v>
      </c>
      <c r="H454" s="272">
        <v>2621965.9300000002</v>
      </c>
      <c r="I454" s="272">
        <v>2614435.34</v>
      </c>
      <c r="J454" s="272">
        <v>2606359.7800000003</v>
      </c>
      <c r="K454" s="272">
        <v>2636885.0700000003</v>
      </c>
      <c r="L454" s="272">
        <v>2667698.6500000004</v>
      </c>
      <c r="M454" s="272">
        <v>2667698.6500000004</v>
      </c>
      <c r="N454" s="272">
        <v>2667698.6500000004</v>
      </c>
      <c r="O454" s="272">
        <v>2667698.6500000004</v>
      </c>
      <c r="P454" s="272">
        <f t="shared" ref="P454:P510" si="138">SUM(D454:O454)</f>
        <v>30778179.039999999</v>
      </c>
      <c r="Q454" s="272">
        <v>2667698.6500000004</v>
      </c>
      <c r="R454" s="272">
        <v>2667698.6500000004</v>
      </c>
      <c r="S454" s="272">
        <v>2667698.6500000004</v>
      </c>
      <c r="T454" s="272">
        <v>2667698.6500000004</v>
      </c>
      <c r="U454" s="272">
        <v>2667698.6500000004</v>
      </c>
      <c r="V454" s="272">
        <v>2667698.6500000004</v>
      </c>
      <c r="W454" s="272">
        <v>2667698.6500000004</v>
      </c>
      <c r="X454" s="272">
        <v>2667698.6500000004</v>
      </c>
      <c r="Y454" s="272">
        <v>2667698.6500000004</v>
      </c>
      <c r="Z454" s="272">
        <v>2667698.6500000004</v>
      </c>
      <c r="AA454" s="272">
        <v>2667698.6500000004</v>
      </c>
      <c r="AB454" s="272">
        <v>2667698.6500000004</v>
      </c>
      <c r="AC454" s="272">
        <v>2667698.6500000004</v>
      </c>
      <c r="AD454" s="272">
        <v>2667698.6500000004</v>
      </c>
      <c r="AE454" s="272">
        <v>2667698.6500000004</v>
      </c>
      <c r="AF454" s="272">
        <v>2667698.6500000004</v>
      </c>
      <c r="AG454" s="170">
        <f t="shared" ref="AG454:AG510" si="139">SUM(U454:AF454)</f>
        <v>32012383.799999997</v>
      </c>
      <c r="AI454" s="284">
        <f t="shared" si="136"/>
        <v>4607.8599999999997</v>
      </c>
      <c r="AJ454" s="284">
        <f t="shared" si="136"/>
        <v>4618.51</v>
      </c>
      <c r="AK454" s="284">
        <f t="shared" si="136"/>
        <v>4964.95</v>
      </c>
      <c r="AL454" s="284">
        <f t="shared" si="135"/>
        <v>5304.85</v>
      </c>
      <c r="AM454" s="284">
        <f t="shared" si="135"/>
        <v>5309.48</v>
      </c>
      <c r="AN454" s="284">
        <f t="shared" si="135"/>
        <v>5294.23</v>
      </c>
      <c r="AO454" s="284">
        <f t="shared" si="135"/>
        <v>5277.88</v>
      </c>
      <c r="AP454" s="284">
        <f t="shared" si="135"/>
        <v>5339.69</v>
      </c>
      <c r="AQ454" s="284">
        <f t="shared" si="135"/>
        <v>5402.09</v>
      </c>
      <c r="AR454" s="284">
        <f t="shared" si="137"/>
        <v>5402.09</v>
      </c>
      <c r="AS454" s="284">
        <f t="shared" si="137"/>
        <v>5402.09</v>
      </c>
      <c r="AT454" s="284">
        <f t="shared" si="137"/>
        <v>5402.09</v>
      </c>
      <c r="AU454" s="280">
        <f t="shared" ref="AU454:AU505" si="140">SUM(AI454:AT454)</f>
        <v>62325.809999999983</v>
      </c>
      <c r="AV454" s="280">
        <f t="shared" si="132"/>
        <v>5402.09</v>
      </c>
      <c r="AW454" s="280">
        <f t="shared" si="132"/>
        <v>5402.09</v>
      </c>
      <c r="AX454" s="280">
        <f t="shared" si="132"/>
        <v>5402.09</v>
      </c>
      <c r="AY454" s="280">
        <f t="shared" si="132"/>
        <v>5402.09</v>
      </c>
      <c r="AZ454" s="280">
        <f t="shared" si="131"/>
        <v>5402.09</v>
      </c>
      <c r="BA454" s="280">
        <f t="shared" si="131"/>
        <v>5402.09</v>
      </c>
      <c r="BB454" s="280">
        <f t="shared" si="131"/>
        <v>5402.09</v>
      </c>
      <c r="BC454" s="280">
        <f t="shared" si="130"/>
        <v>5402.09</v>
      </c>
      <c r="BD454" s="280">
        <f t="shared" si="130"/>
        <v>5402.09</v>
      </c>
      <c r="BE454" s="280">
        <f t="shared" si="130"/>
        <v>5402.09</v>
      </c>
      <c r="BF454" s="280">
        <f t="shared" si="130"/>
        <v>5402.09</v>
      </c>
      <c r="BG454" s="280">
        <f t="shared" si="130"/>
        <v>5402.09</v>
      </c>
      <c r="BH454" s="280">
        <f t="shared" si="130"/>
        <v>5402.09</v>
      </c>
      <c r="BI454" s="280">
        <f t="shared" si="134"/>
        <v>5402.09</v>
      </c>
      <c r="BJ454" s="280">
        <f t="shared" si="134"/>
        <v>5402.09</v>
      </c>
      <c r="BK454" s="280">
        <f t="shared" si="134"/>
        <v>5402.09</v>
      </c>
      <c r="BL454" s="284">
        <f t="shared" si="133"/>
        <v>64825.079999999987</v>
      </c>
    </row>
    <row r="455" spans="1:64" x14ac:dyDescent="0.25">
      <c r="A455" s="268" t="s">
        <v>448</v>
      </c>
      <c r="B455" s="175">
        <v>1.43E-2</v>
      </c>
      <c r="C455" s="175">
        <v>1.43E-2</v>
      </c>
      <c r="D455" s="272">
        <v>28493.37</v>
      </c>
      <c r="E455" s="272">
        <v>28493.37</v>
      </c>
      <c r="F455" s="272">
        <v>28493.37</v>
      </c>
      <c r="G455" s="272">
        <v>28493.37</v>
      </c>
      <c r="H455" s="272">
        <v>28493.37</v>
      </c>
      <c r="I455" s="272">
        <v>28493.37</v>
      </c>
      <c r="J455" s="272">
        <v>28493.37</v>
      </c>
      <c r="K455" s="272">
        <v>28493.37</v>
      </c>
      <c r="L455" s="272">
        <v>28493.37</v>
      </c>
      <c r="M455" s="272">
        <v>28493.37</v>
      </c>
      <c r="N455" s="272">
        <v>28493.37</v>
      </c>
      <c r="O455" s="272">
        <v>28493.37</v>
      </c>
      <c r="P455" s="272">
        <f t="shared" si="138"/>
        <v>341920.44</v>
      </c>
      <c r="Q455" s="272">
        <v>28493.37</v>
      </c>
      <c r="R455" s="272">
        <v>28493.37</v>
      </c>
      <c r="S455" s="272">
        <v>28493.37</v>
      </c>
      <c r="T455" s="272">
        <v>28493.37</v>
      </c>
      <c r="U455" s="272">
        <v>28493.37</v>
      </c>
      <c r="V455" s="272">
        <v>28493.37</v>
      </c>
      <c r="W455" s="272">
        <v>28493.37</v>
      </c>
      <c r="X455" s="272">
        <v>28493.37</v>
      </c>
      <c r="Y455" s="272">
        <v>28493.37</v>
      </c>
      <c r="Z455" s="272">
        <v>28493.37</v>
      </c>
      <c r="AA455" s="272">
        <v>28493.37</v>
      </c>
      <c r="AB455" s="272">
        <v>28493.37</v>
      </c>
      <c r="AC455" s="272">
        <v>28493.37</v>
      </c>
      <c r="AD455" s="272">
        <v>28493.37</v>
      </c>
      <c r="AE455" s="272">
        <v>28493.37</v>
      </c>
      <c r="AF455" s="272">
        <v>28493.37</v>
      </c>
      <c r="AG455" s="170">
        <f t="shared" si="139"/>
        <v>341920.44</v>
      </c>
      <c r="AI455" s="284">
        <f t="shared" si="136"/>
        <v>33.950000000000003</v>
      </c>
      <c r="AJ455" s="284">
        <f t="shared" si="136"/>
        <v>33.950000000000003</v>
      </c>
      <c r="AK455" s="284">
        <f t="shared" si="136"/>
        <v>33.950000000000003</v>
      </c>
      <c r="AL455" s="284">
        <f t="shared" si="135"/>
        <v>33.950000000000003</v>
      </c>
      <c r="AM455" s="284">
        <f t="shared" si="135"/>
        <v>33.950000000000003</v>
      </c>
      <c r="AN455" s="284">
        <f t="shared" si="135"/>
        <v>33.950000000000003</v>
      </c>
      <c r="AO455" s="284">
        <f t="shared" si="135"/>
        <v>33.950000000000003</v>
      </c>
      <c r="AP455" s="284">
        <f t="shared" si="135"/>
        <v>33.950000000000003</v>
      </c>
      <c r="AQ455" s="284">
        <f t="shared" si="135"/>
        <v>33.950000000000003</v>
      </c>
      <c r="AR455" s="284">
        <f t="shared" si="137"/>
        <v>33.950000000000003</v>
      </c>
      <c r="AS455" s="284">
        <f t="shared" si="137"/>
        <v>33.950000000000003</v>
      </c>
      <c r="AT455" s="284">
        <f t="shared" si="137"/>
        <v>33.950000000000003</v>
      </c>
      <c r="AU455" s="280">
        <f t="shared" si="140"/>
        <v>407.39999999999992</v>
      </c>
      <c r="AV455" s="280">
        <f t="shared" si="132"/>
        <v>33.950000000000003</v>
      </c>
      <c r="AW455" s="280">
        <f t="shared" si="132"/>
        <v>33.950000000000003</v>
      </c>
      <c r="AX455" s="280">
        <f t="shared" si="132"/>
        <v>33.950000000000003</v>
      </c>
      <c r="AY455" s="280">
        <f t="shared" si="132"/>
        <v>33.950000000000003</v>
      </c>
      <c r="AZ455" s="280">
        <f t="shared" si="131"/>
        <v>33.950000000000003</v>
      </c>
      <c r="BA455" s="280">
        <f t="shared" si="131"/>
        <v>33.950000000000003</v>
      </c>
      <c r="BB455" s="280">
        <f t="shared" si="131"/>
        <v>33.950000000000003</v>
      </c>
      <c r="BC455" s="280">
        <f t="shared" si="130"/>
        <v>33.950000000000003</v>
      </c>
      <c r="BD455" s="280">
        <f t="shared" si="130"/>
        <v>33.950000000000003</v>
      </c>
      <c r="BE455" s="280">
        <f t="shared" si="130"/>
        <v>33.950000000000003</v>
      </c>
      <c r="BF455" s="280">
        <f t="shared" si="130"/>
        <v>33.950000000000003</v>
      </c>
      <c r="BG455" s="280">
        <f t="shared" si="130"/>
        <v>33.950000000000003</v>
      </c>
      <c r="BH455" s="280">
        <f t="shared" si="130"/>
        <v>33.950000000000003</v>
      </c>
      <c r="BI455" s="280">
        <f t="shared" si="134"/>
        <v>33.950000000000003</v>
      </c>
      <c r="BJ455" s="280">
        <f t="shared" si="134"/>
        <v>33.950000000000003</v>
      </c>
      <c r="BK455" s="280">
        <f t="shared" si="134"/>
        <v>33.950000000000003</v>
      </c>
      <c r="BL455" s="284">
        <f t="shared" si="133"/>
        <v>407.39999999999992</v>
      </c>
    </row>
    <row r="456" spans="1:64" x14ac:dyDescent="0.25">
      <c r="A456" s="268" t="s">
        <v>449</v>
      </c>
      <c r="B456" s="175">
        <v>1.43E-2</v>
      </c>
      <c r="C456" s="175">
        <v>1.43E-2</v>
      </c>
      <c r="D456" s="272">
        <v>12390.23</v>
      </c>
      <c r="E456" s="272">
        <v>12390.23</v>
      </c>
      <c r="F456" s="272">
        <v>12390.23</v>
      </c>
      <c r="G456" s="272">
        <v>12390.23</v>
      </c>
      <c r="H456" s="272">
        <v>12390.23</v>
      </c>
      <c r="I456" s="272">
        <v>12390.23</v>
      </c>
      <c r="J456" s="272">
        <v>12390.23</v>
      </c>
      <c r="K456" s="272">
        <v>12390.23</v>
      </c>
      <c r="L456" s="272">
        <v>12390.23</v>
      </c>
      <c r="M456" s="272">
        <v>12390.23</v>
      </c>
      <c r="N456" s="272">
        <v>12390.23</v>
      </c>
      <c r="O456" s="272">
        <v>12390.23</v>
      </c>
      <c r="P456" s="272">
        <f t="shared" si="138"/>
        <v>148682.75999999998</v>
      </c>
      <c r="Q456" s="272">
        <v>12390.23</v>
      </c>
      <c r="R456" s="272">
        <v>12390.23</v>
      </c>
      <c r="S456" s="272">
        <v>12390.23</v>
      </c>
      <c r="T456" s="272">
        <v>12390.23</v>
      </c>
      <c r="U456" s="272">
        <v>12390.23</v>
      </c>
      <c r="V456" s="272">
        <v>12390.23</v>
      </c>
      <c r="W456" s="272">
        <v>12390.23</v>
      </c>
      <c r="X456" s="272">
        <v>12390.23</v>
      </c>
      <c r="Y456" s="272">
        <v>12390.23</v>
      </c>
      <c r="Z456" s="272">
        <v>12390.23</v>
      </c>
      <c r="AA456" s="272">
        <v>12390.23</v>
      </c>
      <c r="AB456" s="272">
        <v>12390.23</v>
      </c>
      <c r="AC456" s="272">
        <v>12390.23</v>
      </c>
      <c r="AD456" s="272">
        <v>12390.23</v>
      </c>
      <c r="AE456" s="272">
        <v>12390.23</v>
      </c>
      <c r="AF456" s="272">
        <v>12390.23</v>
      </c>
      <c r="AG456" s="170">
        <f t="shared" si="139"/>
        <v>148682.75999999998</v>
      </c>
      <c r="AI456" s="284">
        <f t="shared" si="136"/>
        <v>14.77</v>
      </c>
      <c r="AJ456" s="284">
        <f t="shared" si="136"/>
        <v>14.77</v>
      </c>
      <c r="AK456" s="284">
        <f t="shared" si="136"/>
        <v>14.77</v>
      </c>
      <c r="AL456" s="284">
        <f t="shared" si="135"/>
        <v>14.77</v>
      </c>
      <c r="AM456" s="284">
        <f t="shared" si="135"/>
        <v>14.77</v>
      </c>
      <c r="AN456" s="284">
        <f t="shared" si="135"/>
        <v>14.77</v>
      </c>
      <c r="AO456" s="284">
        <f t="shared" si="135"/>
        <v>14.77</v>
      </c>
      <c r="AP456" s="284">
        <f t="shared" si="135"/>
        <v>14.77</v>
      </c>
      <c r="AQ456" s="284">
        <f t="shared" si="135"/>
        <v>14.77</v>
      </c>
      <c r="AR456" s="284">
        <f t="shared" si="137"/>
        <v>14.77</v>
      </c>
      <c r="AS456" s="284">
        <f t="shared" si="137"/>
        <v>14.77</v>
      </c>
      <c r="AT456" s="284">
        <f t="shared" si="137"/>
        <v>14.77</v>
      </c>
      <c r="AU456" s="280">
        <f t="shared" si="140"/>
        <v>177.24</v>
      </c>
      <c r="AV456" s="280">
        <f t="shared" si="132"/>
        <v>14.77</v>
      </c>
      <c r="AW456" s="280">
        <f t="shared" si="132"/>
        <v>14.77</v>
      </c>
      <c r="AX456" s="280">
        <f t="shared" si="132"/>
        <v>14.77</v>
      </c>
      <c r="AY456" s="280">
        <f t="shared" si="132"/>
        <v>14.77</v>
      </c>
      <c r="AZ456" s="280">
        <f t="shared" si="131"/>
        <v>14.77</v>
      </c>
      <c r="BA456" s="280">
        <f t="shared" si="131"/>
        <v>14.77</v>
      </c>
      <c r="BB456" s="280">
        <f t="shared" si="131"/>
        <v>14.77</v>
      </c>
      <c r="BC456" s="280">
        <f t="shared" si="130"/>
        <v>14.77</v>
      </c>
      <c r="BD456" s="280">
        <f t="shared" si="130"/>
        <v>14.77</v>
      </c>
      <c r="BE456" s="280">
        <f t="shared" si="130"/>
        <v>14.77</v>
      </c>
      <c r="BF456" s="280">
        <f t="shared" si="130"/>
        <v>14.77</v>
      </c>
      <c r="BG456" s="280">
        <f t="shared" si="130"/>
        <v>14.77</v>
      </c>
      <c r="BH456" s="280">
        <f t="shared" si="130"/>
        <v>14.77</v>
      </c>
      <c r="BI456" s="280">
        <f t="shared" si="134"/>
        <v>14.77</v>
      </c>
      <c r="BJ456" s="280">
        <f t="shared" si="134"/>
        <v>14.77</v>
      </c>
      <c r="BK456" s="280">
        <f t="shared" si="134"/>
        <v>14.77</v>
      </c>
      <c r="BL456" s="284">
        <f t="shared" si="133"/>
        <v>177.24</v>
      </c>
    </row>
    <row r="457" spans="1:64" x14ac:dyDescent="0.25">
      <c r="A457" s="268" t="s">
        <v>450</v>
      </c>
      <c r="B457" s="175">
        <v>1.43E-2</v>
      </c>
      <c r="C457" s="175">
        <v>1.43E-2</v>
      </c>
      <c r="D457" s="272">
        <v>0</v>
      </c>
      <c r="E457" s="272">
        <v>0</v>
      </c>
      <c r="F457" s="272">
        <v>0</v>
      </c>
      <c r="G457" s="272">
        <v>0</v>
      </c>
      <c r="H457" s="272">
        <v>0</v>
      </c>
      <c r="I457" s="272">
        <v>0</v>
      </c>
      <c r="J457" s="272">
        <v>0</v>
      </c>
      <c r="K457" s="272">
        <v>0</v>
      </c>
      <c r="L457" s="272">
        <v>0</v>
      </c>
      <c r="M457" s="272">
        <v>0</v>
      </c>
      <c r="N457" s="272">
        <v>0</v>
      </c>
      <c r="O457" s="272">
        <v>0</v>
      </c>
      <c r="P457" s="272">
        <f t="shared" si="138"/>
        <v>0</v>
      </c>
      <c r="Q457" s="272">
        <v>0</v>
      </c>
      <c r="R457" s="272">
        <v>0</v>
      </c>
      <c r="S457" s="272">
        <v>0</v>
      </c>
      <c r="T457" s="272">
        <v>0</v>
      </c>
      <c r="U457" s="272">
        <v>0</v>
      </c>
      <c r="V457" s="272">
        <v>0</v>
      </c>
      <c r="W457" s="272">
        <v>0</v>
      </c>
      <c r="X457" s="272">
        <v>0</v>
      </c>
      <c r="Y457" s="272">
        <v>0</v>
      </c>
      <c r="Z457" s="272">
        <v>0</v>
      </c>
      <c r="AA457" s="272">
        <v>0</v>
      </c>
      <c r="AB457" s="272">
        <v>0</v>
      </c>
      <c r="AC457" s="272">
        <v>0</v>
      </c>
      <c r="AD457" s="272">
        <v>0</v>
      </c>
      <c r="AE457" s="272">
        <v>0</v>
      </c>
      <c r="AF457" s="272">
        <v>0</v>
      </c>
      <c r="AG457" s="170">
        <f t="shared" si="139"/>
        <v>0</v>
      </c>
      <c r="AI457" s="284">
        <f t="shared" si="136"/>
        <v>0</v>
      </c>
      <c r="AJ457" s="284">
        <f t="shared" si="136"/>
        <v>0</v>
      </c>
      <c r="AK457" s="284">
        <f t="shared" si="136"/>
        <v>0</v>
      </c>
      <c r="AL457" s="284">
        <f t="shared" si="135"/>
        <v>0</v>
      </c>
      <c r="AM457" s="284">
        <f t="shared" si="135"/>
        <v>0</v>
      </c>
      <c r="AN457" s="284">
        <f t="shared" si="135"/>
        <v>0</v>
      </c>
      <c r="AO457" s="284">
        <f t="shared" si="135"/>
        <v>0</v>
      </c>
      <c r="AP457" s="284">
        <f t="shared" si="135"/>
        <v>0</v>
      </c>
      <c r="AQ457" s="284">
        <f t="shared" si="135"/>
        <v>0</v>
      </c>
      <c r="AR457" s="284">
        <f t="shared" si="137"/>
        <v>0</v>
      </c>
      <c r="AS457" s="284">
        <f t="shared" si="137"/>
        <v>0</v>
      </c>
      <c r="AT457" s="284">
        <f t="shared" si="137"/>
        <v>0</v>
      </c>
      <c r="AU457" s="280">
        <f t="shared" si="140"/>
        <v>0</v>
      </c>
      <c r="AV457" s="280">
        <f t="shared" si="132"/>
        <v>0</v>
      </c>
      <c r="AW457" s="280">
        <f t="shared" si="132"/>
        <v>0</v>
      </c>
      <c r="AX457" s="280">
        <f t="shared" si="132"/>
        <v>0</v>
      </c>
      <c r="AY457" s="280">
        <f t="shared" si="132"/>
        <v>0</v>
      </c>
      <c r="AZ457" s="280">
        <f t="shared" si="131"/>
        <v>0</v>
      </c>
      <c r="BA457" s="280">
        <f t="shared" si="131"/>
        <v>0</v>
      </c>
      <c r="BB457" s="280">
        <f t="shared" si="131"/>
        <v>0</v>
      </c>
      <c r="BC457" s="280">
        <f t="shared" si="130"/>
        <v>0</v>
      </c>
      <c r="BD457" s="280">
        <f t="shared" si="130"/>
        <v>0</v>
      </c>
      <c r="BE457" s="280">
        <f t="shared" si="130"/>
        <v>0</v>
      </c>
      <c r="BF457" s="280">
        <f t="shared" si="130"/>
        <v>0</v>
      </c>
      <c r="BG457" s="280">
        <f t="shared" si="130"/>
        <v>0</v>
      </c>
      <c r="BH457" s="280">
        <f t="shared" si="130"/>
        <v>0</v>
      </c>
      <c r="BI457" s="280">
        <f t="shared" si="134"/>
        <v>0</v>
      </c>
      <c r="BJ457" s="280">
        <f t="shared" si="134"/>
        <v>0</v>
      </c>
      <c r="BK457" s="280">
        <f t="shared" si="134"/>
        <v>0</v>
      </c>
      <c r="BL457" s="284">
        <f t="shared" si="133"/>
        <v>0</v>
      </c>
    </row>
    <row r="458" spans="1:64" x14ac:dyDescent="0.25">
      <c r="A458" s="268" t="s">
        <v>696</v>
      </c>
      <c r="B458" s="175">
        <v>1.43E-2</v>
      </c>
      <c r="C458" s="175">
        <v>1.43E-2</v>
      </c>
      <c r="D458" s="272">
        <v>0</v>
      </c>
      <c r="E458" s="272">
        <v>0</v>
      </c>
      <c r="F458" s="272">
        <v>0</v>
      </c>
      <c r="G458" s="272">
        <v>0</v>
      </c>
      <c r="H458" s="272">
        <v>0</v>
      </c>
      <c r="I458" s="272">
        <v>0</v>
      </c>
      <c r="J458" s="272">
        <v>0</v>
      </c>
      <c r="K458" s="272">
        <v>0</v>
      </c>
      <c r="L458" s="272">
        <v>0</v>
      </c>
      <c r="M458" s="272">
        <v>0</v>
      </c>
      <c r="N458" s="272">
        <v>0</v>
      </c>
      <c r="O458" s="272">
        <v>0</v>
      </c>
      <c r="P458" s="272">
        <f t="shared" si="138"/>
        <v>0</v>
      </c>
      <c r="Q458" s="272">
        <v>0</v>
      </c>
      <c r="R458" s="272">
        <v>0</v>
      </c>
      <c r="S458" s="272">
        <v>0</v>
      </c>
      <c r="T458" s="272">
        <v>0</v>
      </c>
      <c r="U458" s="272">
        <v>0</v>
      </c>
      <c r="V458" s="272">
        <v>0</v>
      </c>
      <c r="W458" s="272">
        <v>0</v>
      </c>
      <c r="X458" s="272">
        <v>0</v>
      </c>
      <c r="Y458" s="272">
        <v>0</v>
      </c>
      <c r="Z458" s="272">
        <v>0</v>
      </c>
      <c r="AA458" s="272">
        <v>0</v>
      </c>
      <c r="AB458" s="272">
        <v>0</v>
      </c>
      <c r="AC458" s="272">
        <v>0</v>
      </c>
      <c r="AD458" s="272">
        <v>0</v>
      </c>
      <c r="AE458" s="272">
        <v>0</v>
      </c>
      <c r="AF458" s="272">
        <v>0</v>
      </c>
      <c r="AG458" s="170">
        <f t="shared" si="139"/>
        <v>0</v>
      </c>
      <c r="AI458" s="284">
        <f t="shared" si="136"/>
        <v>0</v>
      </c>
      <c r="AJ458" s="284">
        <f t="shared" si="136"/>
        <v>0</v>
      </c>
      <c r="AK458" s="284">
        <f t="shared" si="136"/>
        <v>0</v>
      </c>
      <c r="AL458" s="284">
        <f t="shared" si="135"/>
        <v>0</v>
      </c>
      <c r="AM458" s="284">
        <f t="shared" si="135"/>
        <v>0</v>
      </c>
      <c r="AN458" s="284">
        <f t="shared" si="135"/>
        <v>0</v>
      </c>
      <c r="AO458" s="284">
        <f t="shared" si="135"/>
        <v>0</v>
      </c>
      <c r="AP458" s="284">
        <f t="shared" si="135"/>
        <v>0</v>
      </c>
      <c r="AQ458" s="284">
        <f t="shared" si="135"/>
        <v>0</v>
      </c>
      <c r="AR458" s="284">
        <f t="shared" si="137"/>
        <v>0</v>
      </c>
      <c r="AS458" s="284">
        <f t="shared" si="137"/>
        <v>0</v>
      </c>
      <c r="AT458" s="284">
        <f t="shared" si="137"/>
        <v>0</v>
      </c>
      <c r="AU458" s="280">
        <f t="shared" si="140"/>
        <v>0</v>
      </c>
      <c r="AV458" s="280">
        <f t="shared" si="132"/>
        <v>0</v>
      </c>
      <c r="AW458" s="280">
        <f t="shared" si="132"/>
        <v>0</v>
      </c>
      <c r="AX458" s="280">
        <f t="shared" si="132"/>
        <v>0</v>
      </c>
      <c r="AY458" s="280">
        <f t="shared" si="132"/>
        <v>0</v>
      </c>
      <c r="AZ458" s="280">
        <f t="shared" si="131"/>
        <v>0</v>
      </c>
      <c r="BA458" s="280">
        <f t="shared" si="131"/>
        <v>0</v>
      </c>
      <c r="BB458" s="280">
        <f t="shared" si="131"/>
        <v>0</v>
      </c>
      <c r="BC458" s="280">
        <f t="shared" si="130"/>
        <v>0</v>
      </c>
      <c r="BD458" s="280">
        <f t="shared" si="130"/>
        <v>0</v>
      </c>
      <c r="BE458" s="280">
        <f t="shared" si="130"/>
        <v>0</v>
      </c>
      <c r="BF458" s="280">
        <f t="shared" si="130"/>
        <v>0</v>
      </c>
      <c r="BG458" s="280">
        <f t="shared" si="130"/>
        <v>0</v>
      </c>
      <c r="BH458" s="280">
        <f t="shared" si="130"/>
        <v>0</v>
      </c>
      <c r="BI458" s="280">
        <f t="shared" si="134"/>
        <v>0</v>
      </c>
      <c r="BJ458" s="280">
        <f t="shared" si="134"/>
        <v>0</v>
      </c>
      <c r="BK458" s="280">
        <f t="shared" si="134"/>
        <v>0</v>
      </c>
      <c r="BL458" s="284">
        <f t="shared" si="133"/>
        <v>0</v>
      </c>
    </row>
    <row r="459" spans="1:64" x14ac:dyDescent="0.25">
      <c r="A459" s="268" t="s">
        <v>697</v>
      </c>
      <c r="B459" s="175">
        <v>1.43E-2</v>
      </c>
      <c r="C459" s="175">
        <v>1.43E-2</v>
      </c>
      <c r="D459" s="272">
        <v>0</v>
      </c>
      <c r="E459" s="272">
        <v>0</v>
      </c>
      <c r="F459" s="272">
        <v>0</v>
      </c>
      <c r="G459" s="272">
        <v>0</v>
      </c>
      <c r="H459" s="272">
        <v>0</v>
      </c>
      <c r="I459" s="272">
        <v>0</v>
      </c>
      <c r="J459" s="272">
        <v>0</v>
      </c>
      <c r="K459" s="272">
        <v>0</v>
      </c>
      <c r="L459" s="272">
        <v>0</v>
      </c>
      <c r="M459" s="272">
        <v>0</v>
      </c>
      <c r="N459" s="272">
        <v>0</v>
      </c>
      <c r="O459" s="272">
        <v>0</v>
      </c>
      <c r="P459" s="272">
        <f t="shared" si="138"/>
        <v>0</v>
      </c>
      <c r="Q459" s="272">
        <v>0</v>
      </c>
      <c r="R459" s="272">
        <v>0</v>
      </c>
      <c r="S459" s="272">
        <v>0</v>
      </c>
      <c r="T459" s="272">
        <v>0</v>
      </c>
      <c r="U459" s="272">
        <v>0</v>
      </c>
      <c r="V459" s="272">
        <v>0</v>
      </c>
      <c r="W459" s="272">
        <v>0</v>
      </c>
      <c r="X459" s="272">
        <v>0</v>
      </c>
      <c r="Y459" s="272">
        <v>0</v>
      </c>
      <c r="Z459" s="272">
        <v>0</v>
      </c>
      <c r="AA459" s="272">
        <v>0</v>
      </c>
      <c r="AB459" s="272">
        <v>0</v>
      </c>
      <c r="AC459" s="272">
        <v>0</v>
      </c>
      <c r="AD459" s="272">
        <v>0</v>
      </c>
      <c r="AE459" s="272">
        <v>0</v>
      </c>
      <c r="AF459" s="272">
        <v>0</v>
      </c>
      <c r="AG459" s="170">
        <f t="shared" si="139"/>
        <v>0</v>
      </c>
      <c r="AI459" s="284">
        <f t="shared" si="136"/>
        <v>0</v>
      </c>
      <c r="AJ459" s="284">
        <f t="shared" si="136"/>
        <v>0</v>
      </c>
      <c r="AK459" s="284">
        <f t="shared" si="136"/>
        <v>0</v>
      </c>
      <c r="AL459" s="284">
        <f t="shared" si="135"/>
        <v>0</v>
      </c>
      <c r="AM459" s="284">
        <f t="shared" si="135"/>
        <v>0</v>
      </c>
      <c r="AN459" s="284">
        <f t="shared" si="135"/>
        <v>0</v>
      </c>
      <c r="AO459" s="284">
        <f t="shared" si="135"/>
        <v>0</v>
      </c>
      <c r="AP459" s="284">
        <f t="shared" si="135"/>
        <v>0</v>
      </c>
      <c r="AQ459" s="284">
        <f t="shared" si="135"/>
        <v>0</v>
      </c>
      <c r="AR459" s="284">
        <f t="shared" si="137"/>
        <v>0</v>
      </c>
      <c r="AS459" s="284">
        <f t="shared" si="137"/>
        <v>0</v>
      </c>
      <c r="AT459" s="284">
        <f t="shared" si="137"/>
        <v>0</v>
      </c>
      <c r="AU459" s="280">
        <f t="shared" si="140"/>
        <v>0</v>
      </c>
      <c r="AV459" s="280">
        <f t="shared" si="132"/>
        <v>0</v>
      </c>
      <c r="AW459" s="280">
        <f t="shared" si="132"/>
        <v>0</v>
      </c>
      <c r="AX459" s="280">
        <f t="shared" si="132"/>
        <v>0</v>
      </c>
      <c r="AY459" s="280">
        <f t="shared" si="132"/>
        <v>0</v>
      </c>
      <c r="AZ459" s="280">
        <f t="shared" si="131"/>
        <v>0</v>
      </c>
      <c r="BA459" s="280">
        <f t="shared" si="131"/>
        <v>0</v>
      </c>
      <c r="BB459" s="280">
        <f t="shared" si="131"/>
        <v>0</v>
      </c>
      <c r="BC459" s="280">
        <f t="shared" si="130"/>
        <v>0</v>
      </c>
      <c r="BD459" s="280">
        <f t="shared" si="130"/>
        <v>0</v>
      </c>
      <c r="BE459" s="280">
        <f t="shared" si="130"/>
        <v>0</v>
      </c>
      <c r="BF459" s="280">
        <f t="shared" si="130"/>
        <v>0</v>
      </c>
      <c r="BG459" s="280">
        <f t="shared" si="130"/>
        <v>0</v>
      </c>
      <c r="BH459" s="280">
        <f t="shared" si="130"/>
        <v>0</v>
      </c>
      <c r="BI459" s="280">
        <f t="shared" si="134"/>
        <v>0</v>
      </c>
      <c r="BJ459" s="280">
        <f t="shared" si="134"/>
        <v>0</v>
      </c>
      <c r="BK459" s="280">
        <f t="shared" si="134"/>
        <v>0</v>
      </c>
      <c r="BL459" s="284">
        <f t="shared" si="133"/>
        <v>0</v>
      </c>
    </row>
    <row r="460" spans="1:64" x14ac:dyDescent="0.25">
      <c r="A460" s="268" t="s">
        <v>698</v>
      </c>
      <c r="B460" s="175">
        <v>1.43E-2</v>
      </c>
      <c r="C460" s="175">
        <v>1.43E-2</v>
      </c>
      <c r="D460" s="272">
        <v>0</v>
      </c>
      <c r="E460" s="272">
        <v>0</v>
      </c>
      <c r="F460" s="272">
        <v>0</v>
      </c>
      <c r="G460" s="272">
        <v>0</v>
      </c>
      <c r="H460" s="272">
        <v>0</v>
      </c>
      <c r="I460" s="272">
        <v>0</v>
      </c>
      <c r="J460" s="272">
        <v>0</v>
      </c>
      <c r="K460" s="272">
        <v>0</v>
      </c>
      <c r="L460" s="272">
        <v>0</v>
      </c>
      <c r="M460" s="272">
        <v>0</v>
      </c>
      <c r="N460" s="272">
        <v>0</v>
      </c>
      <c r="O460" s="272">
        <v>0</v>
      </c>
      <c r="P460" s="272">
        <f t="shared" si="138"/>
        <v>0</v>
      </c>
      <c r="Q460" s="272">
        <v>0</v>
      </c>
      <c r="R460" s="272">
        <v>0</v>
      </c>
      <c r="S460" s="272">
        <v>0</v>
      </c>
      <c r="T460" s="272">
        <v>0</v>
      </c>
      <c r="U460" s="272">
        <v>0</v>
      </c>
      <c r="V460" s="272">
        <v>0</v>
      </c>
      <c r="W460" s="272">
        <v>0</v>
      </c>
      <c r="X460" s="272">
        <v>0</v>
      </c>
      <c r="Y460" s="272">
        <v>0</v>
      </c>
      <c r="Z460" s="272">
        <v>0</v>
      </c>
      <c r="AA460" s="272">
        <v>0</v>
      </c>
      <c r="AB460" s="272">
        <v>0</v>
      </c>
      <c r="AC460" s="272">
        <v>0</v>
      </c>
      <c r="AD460" s="272">
        <v>0</v>
      </c>
      <c r="AE460" s="272">
        <v>0</v>
      </c>
      <c r="AF460" s="272">
        <v>0</v>
      </c>
      <c r="AG460" s="170">
        <f t="shared" si="139"/>
        <v>0</v>
      </c>
      <c r="AI460" s="284">
        <f t="shared" si="136"/>
        <v>0</v>
      </c>
      <c r="AJ460" s="284">
        <f t="shared" si="136"/>
        <v>0</v>
      </c>
      <c r="AK460" s="284">
        <f t="shared" si="136"/>
        <v>0</v>
      </c>
      <c r="AL460" s="284">
        <f t="shared" si="135"/>
        <v>0</v>
      </c>
      <c r="AM460" s="284">
        <f t="shared" si="135"/>
        <v>0</v>
      </c>
      <c r="AN460" s="284">
        <f t="shared" si="135"/>
        <v>0</v>
      </c>
      <c r="AO460" s="284">
        <f t="shared" si="135"/>
        <v>0</v>
      </c>
      <c r="AP460" s="284">
        <f t="shared" si="135"/>
        <v>0</v>
      </c>
      <c r="AQ460" s="284">
        <f t="shared" si="135"/>
        <v>0</v>
      </c>
      <c r="AR460" s="284">
        <f t="shared" si="137"/>
        <v>0</v>
      </c>
      <c r="AS460" s="284">
        <f t="shared" si="137"/>
        <v>0</v>
      </c>
      <c r="AT460" s="284">
        <f t="shared" si="137"/>
        <v>0</v>
      </c>
      <c r="AU460" s="280">
        <f t="shared" si="140"/>
        <v>0</v>
      </c>
      <c r="AV460" s="280">
        <f t="shared" si="132"/>
        <v>0</v>
      </c>
      <c r="AW460" s="280">
        <f t="shared" si="132"/>
        <v>0</v>
      </c>
      <c r="AX460" s="280">
        <f t="shared" si="132"/>
        <v>0</v>
      </c>
      <c r="AY460" s="280">
        <f t="shared" si="132"/>
        <v>0</v>
      </c>
      <c r="AZ460" s="280">
        <f t="shared" si="131"/>
        <v>0</v>
      </c>
      <c r="BA460" s="280">
        <f t="shared" si="131"/>
        <v>0</v>
      </c>
      <c r="BB460" s="280">
        <f t="shared" si="131"/>
        <v>0</v>
      </c>
      <c r="BC460" s="280">
        <f t="shared" si="130"/>
        <v>0</v>
      </c>
      <c r="BD460" s="280">
        <f t="shared" si="130"/>
        <v>0</v>
      </c>
      <c r="BE460" s="280">
        <f t="shared" si="130"/>
        <v>0</v>
      </c>
      <c r="BF460" s="280">
        <f t="shared" si="130"/>
        <v>0</v>
      </c>
      <c r="BG460" s="280">
        <f t="shared" si="130"/>
        <v>0</v>
      </c>
      <c r="BH460" s="280">
        <f t="shared" si="130"/>
        <v>0</v>
      </c>
      <c r="BI460" s="280">
        <f t="shared" si="134"/>
        <v>0</v>
      </c>
      <c r="BJ460" s="280">
        <f t="shared" si="134"/>
        <v>0</v>
      </c>
      <c r="BK460" s="280">
        <f t="shared" si="134"/>
        <v>0</v>
      </c>
      <c r="BL460" s="284">
        <f t="shared" si="133"/>
        <v>0</v>
      </c>
    </row>
    <row r="461" spans="1:64" x14ac:dyDescent="0.25">
      <c r="A461" s="268" t="s">
        <v>451</v>
      </c>
      <c r="B461" s="175">
        <v>1.43E-2</v>
      </c>
      <c r="C461" s="175">
        <v>1.43E-2</v>
      </c>
      <c r="D461" s="272">
        <v>0</v>
      </c>
      <c r="E461" s="272">
        <v>0</v>
      </c>
      <c r="F461" s="272">
        <v>0</v>
      </c>
      <c r="G461" s="272">
        <v>0</v>
      </c>
      <c r="H461" s="272">
        <v>0</v>
      </c>
      <c r="I461" s="272">
        <v>0</v>
      </c>
      <c r="J461" s="272">
        <v>0</v>
      </c>
      <c r="K461" s="272">
        <v>0</v>
      </c>
      <c r="L461" s="272">
        <v>0</v>
      </c>
      <c r="M461" s="272">
        <v>0</v>
      </c>
      <c r="N461" s="272">
        <v>0</v>
      </c>
      <c r="O461" s="272">
        <v>0</v>
      </c>
      <c r="P461" s="272">
        <f t="shared" si="138"/>
        <v>0</v>
      </c>
      <c r="Q461" s="272">
        <v>0</v>
      </c>
      <c r="R461" s="272">
        <v>0</v>
      </c>
      <c r="S461" s="272">
        <v>0</v>
      </c>
      <c r="T461" s="272">
        <v>0</v>
      </c>
      <c r="U461" s="272">
        <v>0</v>
      </c>
      <c r="V461" s="272">
        <v>0</v>
      </c>
      <c r="W461" s="272">
        <v>0</v>
      </c>
      <c r="X461" s="272">
        <v>0</v>
      </c>
      <c r="Y461" s="272">
        <v>0</v>
      </c>
      <c r="Z461" s="272">
        <v>0</v>
      </c>
      <c r="AA461" s="272">
        <v>0</v>
      </c>
      <c r="AB461" s="272">
        <v>0</v>
      </c>
      <c r="AC461" s="272">
        <v>0</v>
      </c>
      <c r="AD461" s="272">
        <v>0</v>
      </c>
      <c r="AE461" s="272">
        <v>0</v>
      </c>
      <c r="AF461" s="272">
        <v>0</v>
      </c>
      <c r="AG461" s="170">
        <f t="shared" si="139"/>
        <v>0</v>
      </c>
      <c r="AI461" s="284">
        <f t="shared" si="136"/>
        <v>0</v>
      </c>
      <c r="AJ461" s="284">
        <f t="shared" si="136"/>
        <v>0</v>
      </c>
      <c r="AK461" s="284">
        <f t="shared" si="136"/>
        <v>0</v>
      </c>
      <c r="AL461" s="284">
        <f t="shared" si="135"/>
        <v>0</v>
      </c>
      <c r="AM461" s="284">
        <f t="shared" si="135"/>
        <v>0</v>
      </c>
      <c r="AN461" s="284">
        <f t="shared" si="135"/>
        <v>0</v>
      </c>
      <c r="AO461" s="284">
        <f t="shared" si="135"/>
        <v>0</v>
      </c>
      <c r="AP461" s="284">
        <f t="shared" si="135"/>
        <v>0</v>
      </c>
      <c r="AQ461" s="284">
        <f t="shared" si="135"/>
        <v>0</v>
      </c>
      <c r="AR461" s="284">
        <f t="shared" si="137"/>
        <v>0</v>
      </c>
      <c r="AS461" s="284">
        <f t="shared" si="137"/>
        <v>0</v>
      </c>
      <c r="AT461" s="284">
        <f t="shared" si="137"/>
        <v>0</v>
      </c>
      <c r="AU461" s="280">
        <f t="shared" si="140"/>
        <v>0</v>
      </c>
      <c r="AV461" s="280">
        <f t="shared" si="132"/>
        <v>0</v>
      </c>
      <c r="AW461" s="280">
        <f t="shared" si="132"/>
        <v>0</v>
      </c>
      <c r="AX461" s="280">
        <f t="shared" si="132"/>
        <v>0</v>
      </c>
      <c r="AY461" s="280">
        <f t="shared" si="132"/>
        <v>0</v>
      </c>
      <c r="AZ461" s="280">
        <f t="shared" si="131"/>
        <v>0</v>
      </c>
      <c r="BA461" s="280">
        <f t="shared" si="131"/>
        <v>0</v>
      </c>
      <c r="BB461" s="280">
        <f t="shared" si="131"/>
        <v>0</v>
      </c>
      <c r="BC461" s="280">
        <f t="shared" si="130"/>
        <v>0</v>
      </c>
      <c r="BD461" s="280">
        <f t="shared" si="130"/>
        <v>0</v>
      </c>
      <c r="BE461" s="280">
        <f t="shared" si="130"/>
        <v>0</v>
      </c>
      <c r="BF461" s="280">
        <f t="shared" si="130"/>
        <v>0</v>
      </c>
      <c r="BG461" s="280">
        <f t="shared" si="130"/>
        <v>0</v>
      </c>
      <c r="BH461" s="280">
        <f t="shared" si="130"/>
        <v>0</v>
      </c>
      <c r="BI461" s="280">
        <f t="shared" si="134"/>
        <v>0</v>
      </c>
      <c r="BJ461" s="280">
        <f t="shared" si="134"/>
        <v>0</v>
      </c>
      <c r="BK461" s="280">
        <f t="shared" si="134"/>
        <v>0</v>
      </c>
      <c r="BL461" s="284">
        <f t="shared" si="133"/>
        <v>0</v>
      </c>
    </row>
    <row r="462" spans="1:64" x14ac:dyDescent="0.25">
      <c r="A462" s="268" t="s">
        <v>452</v>
      </c>
      <c r="B462" s="175">
        <v>1.43E-2</v>
      </c>
      <c r="C462" s="175">
        <v>1.43E-2</v>
      </c>
      <c r="D462" s="272">
        <v>19578.8</v>
      </c>
      <c r="E462" s="272">
        <v>19578.8</v>
      </c>
      <c r="F462" s="272">
        <v>19578.8</v>
      </c>
      <c r="G462" s="272">
        <v>19578.8</v>
      </c>
      <c r="H462" s="272">
        <v>19578.8</v>
      </c>
      <c r="I462" s="272">
        <v>19578.8</v>
      </c>
      <c r="J462" s="272">
        <v>19578.8</v>
      </c>
      <c r="K462" s="272">
        <v>19578.8</v>
      </c>
      <c r="L462" s="272">
        <v>19578.8</v>
      </c>
      <c r="M462" s="272">
        <v>19578.8</v>
      </c>
      <c r="N462" s="272">
        <v>19578.8</v>
      </c>
      <c r="O462" s="272">
        <v>19578.8</v>
      </c>
      <c r="P462" s="272">
        <f t="shared" si="138"/>
        <v>234945.59999999995</v>
      </c>
      <c r="Q462" s="272">
        <v>19578.8</v>
      </c>
      <c r="R462" s="272">
        <v>19578.8</v>
      </c>
      <c r="S462" s="272">
        <v>19578.8</v>
      </c>
      <c r="T462" s="272">
        <v>19578.8</v>
      </c>
      <c r="U462" s="272">
        <v>19578.8</v>
      </c>
      <c r="V462" s="272">
        <v>19578.8</v>
      </c>
      <c r="W462" s="272">
        <v>19578.8</v>
      </c>
      <c r="X462" s="272">
        <v>19578.8</v>
      </c>
      <c r="Y462" s="272">
        <v>19578.8</v>
      </c>
      <c r="Z462" s="272">
        <v>19578.8</v>
      </c>
      <c r="AA462" s="272">
        <v>19578.8</v>
      </c>
      <c r="AB462" s="272">
        <v>19578.8</v>
      </c>
      <c r="AC462" s="272">
        <v>19578.8</v>
      </c>
      <c r="AD462" s="272">
        <v>19578.8</v>
      </c>
      <c r="AE462" s="272">
        <v>19578.8</v>
      </c>
      <c r="AF462" s="272">
        <v>19578.8</v>
      </c>
      <c r="AG462" s="170">
        <f t="shared" si="139"/>
        <v>234945.59999999995</v>
      </c>
      <c r="AI462" s="284">
        <f t="shared" si="136"/>
        <v>23.33</v>
      </c>
      <c r="AJ462" s="284">
        <f t="shared" si="136"/>
        <v>23.33</v>
      </c>
      <c r="AK462" s="284">
        <f t="shared" si="136"/>
        <v>23.33</v>
      </c>
      <c r="AL462" s="284">
        <f t="shared" si="135"/>
        <v>23.33</v>
      </c>
      <c r="AM462" s="284">
        <f t="shared" si="135"/>
        <v>23.33</v>
      </c>
      <c r="AN462" s="284">
        <f t="shared" si="135"/>
        <v>23.33</v>
      </c>
      <c r="AO462" s="284">
        <f t="shared" si="135"/>
        <v>23.33</v>
      </c>
      <c r="AP462" s="284">
        <f t="shared" si="135"/>
        <v>23.33</v>
      </c>
      <c r="AQ462" s="284">
        <f t="shared" si="135"/>
        <v>23.33</v>
      </c>
      <c r="AR462" s="284">
        <f t="shared" si="137"/>
        <v>23.33</v>
      </c>
      <c r="AS462" s="284">
        <f t="shared" si="137"/>
        <v>23.33</v>
      </c>
      <c r="AT462" s="284">
        <f t="shared" si="137"/>
        <v>23.33</v>
      </c>
      <c r="AU462" s="280">
        <f t="shared" si="140"/>
        <v>279.95999999999992</v>
      </c>
      <c r="AV462" s="280">
        <f t="shared" si="132"/>
        <v>23.33</v>
      </c>
      <c r="AW462" s="280">
        <f t="shared" si="132"/>
        <v>23.33</v>
      </c>
      <c r="AX462" s="280">
        <f t="shared" si="132"/>
        <v>23.33</v>
      </c>
      <c r="AY462" s="280">
        <f t="shared" si="132"/>
        <v>23.33</v>
      </c>
      <c r="AZ462" s="280">
        <f t="shared" si="131"/>
        <v>23.33</v>
      </c>
      <c r="BA462" s="280">
        <f t="shared" si="131"/>
        <v>23.33</v>
      </c>
      <c r="BB462" s="280">
        <f t="shared" si="131"/>
        <v>23.33</v>
      </c>
      <c r="BC462" s="280">
        <f t="shared" si="130"/>
        <v>23.33</v>
      </c>
      <c r="BD462" s="280">
        <f t="shared" si="130"/>
        <v>23.33</v>
      </c>
      <c r="BE462" s="280">
        <f t="shared" si="130"/>
        <v>23.33</v>
      </c>
      <c r="BF462" s="280">
        <f t="shared" si="130"/>
        <v>23.33</v>
      </c>
      <c r="BG462" s="280">
        <f t="shared" si="130"/>
        <v>23.33</v>
      </c>
      <c r="BH462" s="280">
        <f t="shared" si="130"/>
        <v>23.33</v>
      </c>
      <c r="BI462" s="280">
        <f t="shared" si="134"/>
        <v>23.33</v>
      </c>
      <c r="BJ462" s="280">
        <f t="shared" si="134"/>
        <v>23.33</v>
      </c>
      <c r="BK462" s="280">
        <f t="shared" si="134"/>
        <v>23.33</v>
      </c>
      <c r="BL462" s="284">
        <f t="shared" si="133"/>
        <v>279.95999999999992</v>
      </c>
    </row>
    <row r="463" spans="1:64" x14ac:dyDescent="0.25">
      <c r="A463" s="268" t="s">
        <v>699</v>
      </c>
      <c r="B463" s="175">
        <v>1.43E-2</v>
      </c>
      <c r="C463" s="175">
        <v>1.43E-2</v>
      </c>
      <c r="D463" s="272">
        <v>0</v>
      </c>
      <c r="E463" s="272">
        <v>0</v>
      </c>
      <c r="F463" s="272">
        <v>0</v>
      </c>
      <c r="G463" s="272">
        <v>0</v>
      </c>
      <c r="H463" s="272">
        <v>0</v>
      </c>
      <c r="I463" s="272">
        <v>0</v>
      </c>
      <c r="J463" s="272">
        <v>0</v>
      </c>
      <c r="K463" s="272">
        <v>0</v>
      </c>
      <c r="L463" s="272">
        <v>0</v>
      </c>
      <c r="M463" s="272">
        <v>0</v>
      </c>
      <c r="N463" s="272">
        <v>0</v>
      </c>
      <c r="O463" s="272">
        <v>0</v>
      </c>
      <c r="P463" s="272">
        <f t="shared" si="138"/>
        <v>0</v>
      </c>
      <c r="Q463" s="272">
        <v>0</v>
      </c>
      <c r="R463" s="272">
        <v>0</v>
      </c>
      <c r="S463" s="272">
        <v>0</v>
      </c>
      <c r="T463" s="272">
        <v>0</v>
      </c>
      <c r="U463" s="272">
        <v>0</v>
      </c>
      <c r="V463" s="272">
        <v>0</v>
      </c>
      <c r="W463" s="272">
        <v>0</v>
      </c>
      <c r="X463" s="272">
        <v>0</v>
      </c>
      <c r="Y463" s="272">
        <v>0</v>
      </c>
      <c r="Z463" s="272">
        <v>0</v>
      </c>
      <c r="AA463" s="272">
        <v>0</v>
      </c>
      <c r="AB463" s="272">
        <v>0</v>
      </c>
      <c r="AC463" s="272">
        <v>0</v>
      </c>
      <c r="AD463" s="272">
        <v>0</v>
      </c>
      <c r="AE463" s="272">
        <v>0</v>
      </c>
      <c r="AF463" s="272">
        <v>0</v>
      </c>
      <c r="AG463" s="170">
        <f t="shared" si="139"/>
        <v>0</v>
      </c>
      <c r="AI463" s="284">
        <f t="shared" si="136"/>
        <v>0</v>
      </c>
      <c r="AJ463" s="284">
        <f t="shared" si="136"/>
        <v>0</v>
      </c>
      <c r="AK463" s="284">
        <f t="shared" si="136"/>
        <v>0</v>
      </c>
      <c r="AL463" s="284">
        <f t="shared" si="135"/>
        <v>0</v>
      </c>
      <c r="AM463" s="284">
        <f t="shared" si="135"/>
        <v>0</v>
      </c>
      <c r="AN463" s="284">
        <f t="shared" si="135"/>
        <v>0</v>
      </c>
      <c r="AO463" s="284">
        <f t="shared" si="135"/>
        <v>0</v>
      </c>
      <c r="AP463" s="284">
        <f t="shared" si="135"/>
        <v>0</v>
      </c>
      <c r="AQ463" s="284">
        <f t="shared" si="135"/>
        <v>0</v>
      </c>
      <c r="AR463" s="284">
        <f t="shared" si="137"/>
        <v>0</v>
      </c>
      <c r="AS463" s="284">
        <f t="shared" si="137"/>
        <v>0</v>
      </c>
      <c r="AT463" s="284">
        <f t="shared" si="137"/>
        <v>0</v>
      </c>
      <c r="AU463" s="280">
        <f t="shared" si="140"/>
        <v>0</v>
      </c>
      <c r="AV463" s="280">
        <f t="shared" si="132"/>
        <v>0</v>
      </c>
      <c r="AW463" s="280">
        <f t="shared" si="132"/>
        <v>0</v>
      </c>
      <c r="AX463" s="280">
        <f t="shared" si="132"/>
        <v>0</v>
      </c>
      <c r="AY463" s="280">
        <f t="shared" si="132"/>
        <v>0</v>
      </c>
      <c r="AZ463" s="280">
        <f t="shared" si="131"/>
        <v>0</v>
      </c>
      <c r="BA463" s="280">
        <f t="shared" si="131"/>
        <v>0</v>
      </c>
      <c r="BB463" s="280">
        <f t="shared" si="131"/>
        <v>0</v>
      </c>
      <c r="BC463" s="280">
        <f t="shared" si="130"/>
        <v>0</v>
      </c>
      <c r="BD463" s="280">
        <f t="shared" si="130"/>
        <v>0</v>
      </c>
      <c r="BE463" s="280">
        <f t="shared" si="130"/>
        <v>0</v>
      </c>
      <c r="BF463" s="280">
        <f t="shared" ref="BF463:BK510" si="141">ROUND(AA463*$C463/12,2)</f>
        <v>0</v>
      </c>
      <c r="BG463" s="280">
        <f t="shared" si="141"/>
        <v>0</v>
      </c>
      <c r="BH463" s="280">
        <f t="shared" si="141"/>
        <v>0</v>
      </c>
      <c r="BI463" s="280">
        <f t="shared" si="134"/>
        <v>0</v>
      </c>
      <c r="BJ463" s="280">
        <f t="shared" si="134"/>
        <v>0</v>
      </c>
      <c r="BK463" s="280">
        <f t="shared" si="134"/>
        <v>0</v>
      </c>
      <c r="BL463" s="284">
        <f t="shared" si="133"/>
        <v>0</v>
      </c>
    </row>
    <row r="464" spans="1:64" x14ac:dyDescent="0.25">
      <c r="A464" s="268" t="s">
        <v>453</v>
      </c>
      <c r="B464" s="175">
        <v>1.43E-2</v>
      </c>
      <c r="C464" s="175">
        <v>1.43E-2</v>
      </c>
      <c r="D464" s="272">
        <v>1038.6099999999999</v>
      </c>
      <c r="E464" s="272">
        <v>1038.6099999999999</v>
      </c>
      <c r="F464" s="272">
        <v>1038.6099999999999</v>
      </c>
      <c r="G464" s="272">
        <v>1038.6099999999999</v>
      </c>
      <c r="H464" s="272">
        <v>1038.6099999999999</v>
      </c>
      <c r="I464" s="272">
        <v>1038.6099999999999</v>
      </c>
      <c r="J464" s="272">
        <v>1038.6099999999999</v>
      </c>
      <c r="K464" s="272">
        <v>1038.6099999999999</v>
      </c>
      <c r="L464" s="272">
        <v>1038.6099999999999</v>
      </c>
      <c r="M464" s="272">
        <v>1038.6099999999999</v>
      </c>
      <c r="N464" s="272">
        <v>1038.6099999999999</v>
      </c>
      <c r="O464" s="272">
        <v>1038.6099999999999</v>
      </c>
      <c r="P464" s="272">
        <f t="shared" si="138"/>
        <v>12463.320000000002</v>
      </c>
      <c r="Q464" s="272">
        <v>1038.6099999999999</v>
      </c>
      <c r="R464" s="272">
        <v>1038.6099999999999</v>
      </c>
      <c r="S464" s="272">
        <v>1038.6099999999999</v>
      </c>
      <c r="T464" s="272">
        <v>1038.6099999999999</v>
      </c>
      <c r="U464" s="272">
        <v>1038.6099999999999</v>
      </c>
      <c r="V464" s="272">
        <v>1038.6099999999999</v>
      </c>
      <c r="W464" s="272">
        <v>1038.6099999999999</v>
      </c>
      <c r="X464" s="272">
        <v>1038.6099999999999</v>
      </c>
      <c r="Y464" s="272">
        <v>1038.6099999999999</v>
      </c>
      <c r="Z464" s="272">
        <v>1038.6099999999999</v>
      </c>
      <c r="AA464" s="272">
        <v>1038.6099999999999</v>
      </c>
      <c r="AB464" s="272">
        <v>1038.6099999999999</v>
      </c>
      <c r="AC464" s="272">
        <v>1038.6099999999999</v>
      </c>
      <c r="AD464" s="272">
        <v>1038.6099999999999</v>
      </c>
      <c r="AE464" s="272">
        <v>1038.6099999999999</v>
      </c>
      <c r="AF464" s="272">
        <v>1038.6099999999999</v>
      </c>
      <c r="AG464" s="170">
        <f t="shared" si="139"/>
        <v>12463.320000000002</v>
      </c>
      <c r="AI464" s="284">
        <f t="shared" si="136"/>
        <v>1.24</v>
      </c>
      <c r="AJ464" s="284">
        <f t="shared" si="136"/>
        <v>1.24</v>
      </c>
      <c r="AK464" s="284">
        <f t="shared" si="136"/>
        <v>1.24</v>
      </c>
      <c r="AL464" s="284">
        <f t="shared" si="135"/>
        <v>1.24</v>
      </c>
      <c r="AM464" s="284">
        <f t="shared" si="135"/>
        <v>1.24</v>
      </c>
      <c r="AN464" s="284">
        <f t="shared" si="135"/>
        <v>1.24</v>
      </c>
      <c r="AO464" s="284">
        <f t="shared" si="135"/>
        <v>1.24</v>
      </c>
      <c r="AP464" s="284">
        <f t="shared" si="135"/>
        <v>1.24</v>
      </c>
      <c r="AQ464" s="284">
        <f t="shared" si="135"/>
        <v>1.24</v>
      </c>
      <c r="AR464" s="284">
        <f t="shared" si="137"/>
        <v>1.24</v>
      </c>
      <c r="AS464" s="284">
        <f t="shared" si="137"/>
        <v>1.24</v>
      </c>
      <c r="AT464" s="284">
        <f t="shared" si="137"/>
        <v>1.24</v>
      </c>
      <c r="AU464" s="280">
        <f t="shared" si="140"/>
        <v>14.88</v>
      </c>
      <c r="AV464" s="280">
        <f t="shared" si="132"/>
        <v>1.24</v>
      </c>
      <c r="AW464" s="280">
        <f t="shared" si="132"/>
        <v>1.24</v>
      </c>
      <c r="AX464" s="280">
        <f t="shared" si="132"/>
        <v>1.24</v>
      </c>
      <c r="AY464" s="280">
        <f t="shared" si="132"/>
        <v>1.24</v>
      </c>
      <c r="AZ464" s="280">
        <f t="shared" si="131"/>
        <v>1.24</v>
      </c>
      <c r="BA464" s="280">
        <f t="shared" si="131"/>
        <v>1.24</v>
      </c>
      <c r="BB464" s="280">
        <f t="shared" si="131"/>
        <v>1.24</v>
      </c>
      <c r="BC464" s="280">
        <f t="shared" si="131"/>
        <v>1.24</v>
      </c>
      <c r="BD464" s="280">
        <f t="shared" si="131"/>
        <v>1.24</v>
      </c>
      <c r="BE464" s="280">
        <f t="shared" si="131"/>
        <v>1.24</v>
      </c>
      <c r="BF464" s="280">
        <f t="shared" si="141"/>
        <v>1.24</v>
      </c>
      <c r="BG464" s="280">
        <f t="shared" si="141"/>
        <v>1.24</v>
      </c>
      <c r="BH464" s="280">
        <f t="shared" si="141"/>
        <v>1.24</v>
      </c>
      <c r="BI464" s="280">
        <f t="shared" si="134"/>
        <v>1.24</v>
      </c>
      <c r="BJ464" s="280">
        <f t="shared" si="134"/>
        <v>1.24</v>
      </c>
      <c r="BK464" s="280">
        <f t="shared" si="134"/>
        <v>1.24</v>
      </c>
      <c r="BL464" s="284">
        <f t="shared" si="133"/>
        <v>14.88</v>
      </c>
    </row>
    <row r="465" spans="1:64" x14ac:dyDescent="0.25">
      <c r="A465" s="268" t="s">
        <v>700</v>
      </c>
      <c r="B465" s="175">
        <v>1.43E-2</v>
      </c>
      <c r="C465" s="175">
        <v>1.43E-2</v>
      </c>
      <c r="D465" s="272">
        <v>0</v>
      </c>
      <c r="E465" s="272">
        <v>0</v>
      </c>
      <c r="F465" s="272">
        <v>0</v>
      </c>
      <c r="G465" s="272">
        <v>0</v>
      </c>
      <c r="H465" s="272">
        <v>0</v>
      </c>
      <c r="I465" s="272">
        <v>0</v>
      </c>
      <c r="J465" s="272">
        <v>0</v>
      </c>
      <c r="K465" s="272">
        <v>0</v>
      </c>
      <c r="L465" s="272">
        <v>0</v>
      </c>
      <c r="M465" s="272">
        <v>0</v>
      </c>
      <c r="N465" s="272">
        <v>0</v>
      </c>
      <c r="O465" s="272">
        <v>0</v>
      </c>
      <c r="P465" s="272">
        <f t="shared" si="138"/>
        <v>0</v>
      </c>
      <c r="Q465" s="272">
        <v>0</v>
      </c>
      <c r="R465" s="272">
        <v>0</v>
      </c>
      <c r="S465" s="272">
        <v>0</v>
      </c>
      <c r="T465" s="272">
        <v>0</v>
      </c>
      <c r="U465" s="272">
        <v>0</v>
      </c>
      <c r="V465" s="272">
        <v>0</v>
      </c>
      <c r="W465" s="272">
        <v>0</v>
      </c>
      <c r="X465" s="272">
        <v>0</v>
      </c>
      <c r="Y465" s="272">
        <v>0</v>
      </c>
      <c r="Z465" s="272">
        <v>0</v>
      </c>
      <c r="AA465" s="272">
        <v>0</v>
      </c>
      <c r="AB465" s="272">
        <v>0</v>
      </c>
      <c r="AC465" s="272">
        <v>0</v>
      </c>
      <c r="AD465" s="272">
        <v>0</v>
      </c>
      <c r="AE465" s="272">
        <v>0</v>
      </c>
      <c r="AF465" s="272">
        <v>0</v>
      </c>
      <c r="AG465" s="170">
        <f t="shared" si="139"/>
        <v>0</v>
      </c>
      <c r="AI465" s="284">
        <f t="shared" si="136"/>
        <v>0</v>
      </c>
      <c r="AJ465" s="284">
        <f t="shared" si="136"/>
        <v>0</v>
      </c>
      <c r="AK465" s="284">
        <f t="shared" si="136"/>
        <v>0</v>
      </c>
      <c r="AL465" s="284">
        <f t="shared" si="135"/>
        <v>0</v>
      </c>
      <c r="AM465" s="284">
        <f t="shared" si="135"/>
        <v>0</v>
      </c>
      <c r="AN465" s="284">
        <f t="shared" si="135"/>
        <v>0</v>
      </c>
      <c r="AO465" s="284">
        <f t="shared" si="135"/>
        <v>0</v>
      </c>
      <c r="AP465" s="284">
        <f t="shared" si="135"/>
        <v>0</v>
      </c>
      <c r="AQ465" s="284">
        <f t="shared" si="135"/>
        <v>0</v>
      </c>
      <c r="AR465" s="284">
        <f t="shared" si="137"/>
        <v>0</v>
      </c>
      <c r="AS465" s="284">
        <f t="shared" si="137"/>
        <v>0</v>
      </c>
      <c r="AT465" s="284">
        <f t="shared" si="137"/>
        <v>0</v>
      </c>
      <c r="AU465" s="280">
        <f t="shared" si="140"/>
        <v>0</v>
      </c>
      <c r="AV465" s="280">
        <f t="shared" si="132"/>
        <v>0</v>
      </c>
      <c r="AW465" s="280">
        <f t="shared" si="132"/>
        <v>0</v>
      </c>
      <c r="AX465" s="280">
        <f t="shared" si="132"/>
        <v>0</v>
      </c>
      <c r="AY465" s="280">
        <f t="shared" si="132"/>
        <v>0</v>
      </c>
      <c r="AZ465" s="280">
        <f t="shared" si="131"/>
        <v>0</v>
      </c>
      <c r="BA465" s="280">
        <f t="shared" si="131"/>
        <v>0</v>
      </c>
      <c r="BB465" s="280">
        <f t="shared" si="131"/>
        <v>0</v>
      </c>
      <c r="BC465" s="280">
        <f t="shared" si="131"/>
        <v>0</v>
      </c>
      <c r="BD465" s="280">
        <f t="shared" si="131"/>
        <v>0</v>
      </c>
      <c r="BE465" s="280">
        <f t="shared" si="131"/>
        <v>0</v>
      </c>
      <c r="BF465" s="280">
        <f t="shared" si="141"/>
        <v>0</v>
      </c>
      <c r="BG465" s="280">
        <f t="shared" si="141"/>
        <v>0</v>
      </c>
      <c r="BH465" s="280">
        <f t="shared" si="141"/>
        <v>0</v>
      </c>
      <c r="BI465" s="280">
        <f t="shared" si="134"/>
        <v>0</v>
      </c>
      <c r="BJ465" s="280">
        <f t="shared" si="134"/>
        <v>0</v>
      </c>
      <c r="BK465" s="280">
        <f t="shared" si="134"/>
        <v>0</v>
      </c>
      <c r="BL465" s="284">
        <f t="shared" si="133"/>
        <v>0</v>
      </c>
    </row>
    <row r="466" spans="1:64" x14ac:dyDescent="0.25">
      <c r="A466" s="268" t="s">
        <v>454</v>
      </c>
      <c r="B466" s="175">
        <v>1.43E-2</v>
      </c>
      <c r="C466" s="175">
        <v>1.43E-2</v>
      </c>
      <c r="D466" s="272">
        <v>0</v>
      </c>
      <c r="E466" s="272">
        <v>0</v>
      </c>
      <c r="F466" s="272">
        <v>0</v>
      </c>
      <c r="G466" s="272">
        <v>0</v>
      </c>
      <c r="H466" s="272">
        <v>0</v>
      </c>
      <c r="I466" s="272">
        <v>0</v>
      </c>
      <c r="J466" s="272">
        <v>0</v>
      </c>
      <c r="K466" s="272">
        <v>0</v>
      </c>
      <c r="L466" s="272">
        <v>0</v>
      </c>
      <c r="M466" s="272">
        <v>0</v>
      </c>
      <c r="N466" s="272">
        <v>0</v>
      </c>
      <c r="O466" s="272">
        <v>0</v>
      </c>
      <c r="P466" s="272">
        <f t="shared" si="138"/>
        <v>0</v>
      </c>
      <c r="Q466" s="272">
        <v>0</v>
      </c>
      <c r="R466" s="272">
        <v>0</v>
      </c>
      <c r="S466" s="272">
        <v>0</v>
      </c>
      <c r="T466" s="272">
        <v>0</v>
      </c>
      <c r="U466" s="272">
        <v>0</v>
      </c>
      <c r="V466" s="272">
        <v>0</v>
      </c>
      <c r="W466" s="272">
        <v>0</v>
      </c>
      <c r="X466" s="272">
        <v>0</v>
      </c>
      <c r="Y466" s="272">
        <v>0</v>
      </c>
      <c r="Z466" s="272">
        <v>0</v>
      </c>
      <c r="AA466" s="272">
        <v>0</v>
      </c>
      <c r="AB466" s="272">
        <v>0</v>
      </c>
      <c r="AC466" s="272">
        <v>0</v>
      </c>
      <c r="AD466" s="272">
        <v>0</v>
      </c>
      <c r="AE466" s="272">
        <v>0</v>
      </c>
      <c r="AF466" s="272">
        <v>0</v>
      </c>
      <c r="AG466" s="170">
        <f t="shared" si="139"/>
        <v>0</v>
      </c>
      <c r="AI466" s="284">
        <f t="shared" si="136"/>
        <v>0</v>
      </c>
      <c r="AJ466" s="284">
        <f t="shared" si="136"/>
        <v>0</v>
      </c>
      <c r="AK466" s="284">
        <f t="shared" si="136"/>
        <v>0</v>
      </c>
      <c r="AL466" s="284">
        <f t="shared" si="135"/>
        <v>0</v>
      </c>
      <c r="AM466" s="284">
        <f t="shared" si="135"/>
        <v>0</v>
      </c>
      <c r="AN466" s="284">
        <f t="shared" si="135"/>
        <v>0</v>
      </c>
      <c r="AO466" s="284">
        <f t="shared" si="135"/>
        <v>0</v>
      </c>
      <c r="AP466" s="284">
        <f t="shared" si="135"/>
        <v>0</v>
      </c>
      <c r="AQ466" s="284">
        <f t="shared" si="135"/>
        <v>0</v>
      </c>
      <c r="AR466" s="284">
        <f t="shared" si="137"/>
        <v>0</v>
      </c>
      <c r="AS466" s="284">
        <f t="shared" si="137"/>
        <v>0</v>
      </c>
      <c r="AT466" s="284">
        <f t="shared" si="137"/>
        <v>0</v>
      </c>
      <c r="AU466" s="280">
        <f t="shared" si="140"/>
        <v>0</v>
      </c>
      <c r="AV466" s="280">
        <f t="shared" si="132"/>
        <v>0</v>
      </c>
      <c r="AW466" s="280">
        <f t="shared" si="132"/>
        <v>0</v>
      </c>
      <c r="AX466" s="280">
        <f t="shared" si="132"/>
        <v>0</v>
      </c>
      <c r="AY466" s="280">
        <f t="shared" si="132"/>
        <v>0</v>
      </c>
      <c r="AZ466" s="280">
        <f t="shared" si="131"/>
        <v>0</v>
      </c>
      <c r="BA466" s="280">
        <f t="shared" si="131"/>
        <v>0</v>
      </c>
      <c r="BB466" s="280">
        <f t="shared" si="131"/>
        <v>0</v>
      </c>
      <c r="BC466" s="280">
        <f t="shared" si="131"/>
        <v>0</v>
      </c>
      <c r="BD466" s="280">
        <f t="shared" si="131"/>
        <v>0</v>
      </c>
      <c r="BE466" s="280">
        <f t="shared" si="131"/>
        <v>0</v>
      </c>
      <c r="BF466" s="280">
        <f t="shared" si="141"/>
        <v>0</v>
      </c>
      <c r="BG466" s="280">
        <f t="shared" si="141"/>
        <v>0</v>
      </c>
      <c r="BH466" s="280">
        <f t="shared" si="141"/>
        <v>0</v>
      </c>
      <c r="BI466" s="280">
        <f t="shared" si="134"/>
        <v>0</v>
      </c>
      <c r="BJ466" s="280">
        <f t="shared" si="134"/>
        <v>0</v>
      </c>
      <c r="BK466" s="280">
        <f t="shared" si="134"/>
        <v>0</v>
      </c>
      <c r="BL466" s="284">
        <f t="shared" si="133"/>
        <v>0</v>
      </c>
    </row>
    <row r="467" spans="1:64" x14ac:dyDescent="0.25">
      <c r="A467" s="268" t="s">
        <v>701</v>
      </c>
      <c r="B467" s="175">
        <v>1.43E-2</v>
      </c>
      <c r="C467" s="175">
        <v>1.43E-2</v>
      </c>
      <c r="D467" s="272">
        <v>0</v>
      </c>
      <c r="E467" s="272">
        <v>0</v>
      </c>
      <c r="F467" s="272">
        <v>0</v>
      </c>
      <c r="G467" s="272">
        <v>0</v>
      </c>
      <c r="H467" s="272">
        <v>0</v>
      </c>
      <c r="I467" s="272">
        <v>0</v>
      </c>
      <c r="J467" s="272">
        <v>0</v>
      </c>
      <c r="K467" s="272">
        <v>0</v>
      </c>
      <c r="L467" s="272">
        <v>0</v>
      </c>
      <c r="M467" s="272">
        <v>0</v>
      </c>
      <c r="N467" s="272">
        <v>0</v>
      </c>
      <c r="O467" s="272">
        <v>0</v>
      </c>
      <c r="P467" s="272">
        <f t="shared" si="138"/>
        <v>0</v>
      </c>
      <c r="Q467" s="272">
        <v>0</v>
      </c>
      <c r="R467" s="272">
        <v>0</v>
      </c>
      <c r="S467" s="272">
        <v>0</v>
      </c>
      <c r="T467" s="272">
        <v>0</v>
      </c>
      <c r="U467" s="272">
        <v>0</v>
      </c>
      <c r="V467" s="272">
        <v>0</v>
      </c>
      <c r="W467" s="272">
        <v>0</v>
      </c>
      <c r="X467" s="272">
        <v>0</v>
      </c>
      <c r="Y467" s="272">
        <v>0</v>
      </c>
      <c r="Z467" s="272">
        <v>0</v>
      </c>
      <c r="AA467" s="272">
        <v>0</v>
      </c>
      <c r="AB467" s="272">
        <v>0</v>
      </c>
      <c r="AC467" s="272">
        <v>0</v>
      </c>
      <c r="AD467" s="272">
        <v>0</v>
      </c>
      <c r="AE467" s="272">
        <v>0</v>
      </c>
      <c r="AF467" s="272">
        <v>0</v>
      </c>
      <c r="AG467" s="170">
        <f t="shared" si="139"/>
        <v>0</v>
      </c>
      <c r="AI467" s="284">
        <f t="shared" si="136"/>
        <v>0</v>
      </c>
      <c r="AJ467" s="284">
        <f t="shared" si="136"/>
        <v>0</v>
      </c>
      <c r="AK467" s="284">
        <f t="shared" si="136"/>
        <v>0</v>
      </c>
      <c r="AL467" s="284">
        <f t="shared" si="135"/>
        <v>0</v>
      </c>
      <c r="AM467" s="284">
        <f t="shared" si="135"/>
        <v>0</v>
      </c>
      <c r="AN467" s="284">
        <f t="shared" si="135"/>
        <v>0</v>
      </c>
      <c r="AO467" s="284">
        <f t="shared" si="135"/>
        <v>0</v>
      </c>
      <c r="AP467" s="284">
        <f t="shared" si="135"/>
        <v>0</v>
      </c>
      <c r="AQ467" s="284">
        <f t="shared" si="135"/>
        <v>0</v>
      </c>
      <c r="AR467" s="284">
        <f t="shared" si="137"/>
        <v>0</v>
      </c>
      <c r="AS467" s="284">
        <f t="shared" si="137"/>
        <v>0</v>
      </c>
      <c r="AT467" s="284">
        <f t="shared" si="137"/>
        <v>0</v>
      </c>
      <c r="AU467" s="280">
        <f t="shared" si="140"/>
        <v>0</v>
      </c>
      <c r="AV467" s="280">
        <f t="shared" si="132"/>
        <v>0</v>
      </c>
      <c r="AW467" s="280">
        <f t="shared" si="132"/>
        <v>0</v>
      </c>
      <c r="AX467" s="280">
        <f t="shared" si="132"/>
        <v>0</v>
      </c>
      <c r="AY467" s="280">
        <f t="shared" si="132"/>
        <v>0</v>
      </c>
      <c r="AZ467" s="280">
        <f t="shared" ref="AZ467:BE509" si="142">ROUND(U467*$C467/12,2)</f>
        <v>0</v>
      </c>
      <c r="BA467" s="280">
        <f t="shared" si="142"/>
        <v>0</v>
      </c>
      <c r="BB467" s="280">
        <f t="shared" si="142"/>
        <v>0</v>
      </c>
      <c r="BC467" s="280">
        <f t="shared" si="142"/>
        <v>0</v>
      </c>
      <c r="BD467" s="280">
        <f t="shared" si="142"/>
        <v>0</v>
      </c>
      <c r="BE467" s="280">
        <f t="shared" si="142"/>
        <v>0</v>
      </c>
      <c r="BF467" s="280">
        <f t="shared" si="141"/>
        <v>0</v>
      </c>
      <c r="BG467" s="280">
        <f t="shared" si="141"/>
        <v>0</v>
      </c>
      <c r="BH467" s="280">
        <f t="shared" si="141"/>
        <v>0</v>
      </c>
      <c r="BI467" s="280">
        <f t="shared" si="134"/>
        <v>0</v>
      </c>
      <c r="BJ467" s="280">
        <f t="shared" si="134"/>
        <v>0</v>
      </c>
      <c r="BK467" s="280">
        <f t="shared" si="134"/>
        <v>0</v>
      </c>
      <c r="BL467" s="284">
        <f t="shared" si="133"/>
        <v>0</v>
      </c>
    </row>
    <row r="468" spans="1:64" x14ac:dyDescent="0.25">
      <c r="A468" s="268" t="s">
        <v>455</v>
      </c>
      <c r="B468" s="175">
        <v>1.43E-2</v>
      </c>
      <c r="C468" s="175">
        <v>1.43E-2</v>
      </c>
      <c r="D468" s="272">
        <v>172.93</v>
      </c>
      <c r="E468" s="272">
        <v>172.93</v>
      </c>
      <c r="F468" s="272">
        <v>172.93</v>
      </c>
      <c r="G468" s="272">
        <v>172.93</v>
      </c>
      <c r="H468" s="272">
        <v>172.93</v>
      </c>
      <c r="I468" s="272">
        <v>172.93</v>
      </c>
      <c r="J468" s="272">
        <v>172.93</v>
      </c>
      <c r="K468" s="272">
        <v>172.93</v>
      </c>
      <c r="L468" s="272">
        <v>172.93</v>
      </c>
      <c r="M468" s="272">
        <v>172.93</v>
      </c>
      <c r="N468" s="272">
        <v>172.93</v>
      </c>
      <c r="O468" s="272">
        <v>172.93</v>
      </c>
      <c r="P468" s="272">
        <f t="shared" si="138"/>
        <v>2075.1600000000003</v>
      </c>
      <c r="Q468" s="272">
        <v>172.93</v>
      </c>
      <c r="R468" s="272">
        <v>172.93</v>
      </c>
      <c r="S468" s="272">
        <v>172.93</v>
      </c>
      <c r="T468" s="272">
        <v>172.93</v>
      </c>
      <c r="U468" s="272">
        <v>172.93</v>
      </c>
      <c r="V468" s="272">
        <v>172.93</v>
      </c>
      <c r="W468" s="272">
        <v>172.93</v>
      </c>
      <c r="X468" s="272">
        <v>172.93</v>
      </c>
      <c r="Y468" s="272">
        <v>172.93</v>
      </c>
      <c r="Z468" s="272">
        <v>172.93</v>
      </c>
      <c r="AA468" s="272">
        <v>172.93</v>
      </c>
      <c r="AB468" s="272">
        <v>172.93</v>
      </c>
      <c r="AC468" s="272">
        <v>172.93</v>
      </c>
      <c r="AD468" s="272">
        <v>172.93</v>
      </c>
      <c r="AE468" s="272">
        <v>172.93</v>
      </c>
      <c r="AF468" s="272">
        <v>172.93</v>
      </c>
      <c r="AG468" s="170">
        <f t="shared" si="139"/>
        <v>2075.1600000000003</v>
      </c>
      <c r="AI468" s="284">
        <f t="shared" si="136"/>
        <v>0.21</v>
      </c>
      <c r="AJ468" s="284">
        <f t="shared" si="136"/>
        <v>0.21</v>
      </c>
      <c r="AK468" s="284">
        <f t="shared" si="136"/>
        <v>0.21</v>
      </c>
      <c r="AL468" s="284">
        <f t="shared" si="135"/>
        <v>0.21</v>
      </c>
      <c r="AM468" s="284">
        <f t="shared" si="135"/>
        <v>0.21</v>
      </c>
      <c r="AN468" s="284">
        <f t="shared" si="135"/>
        <v>0.21</v>
      </c>
      <c r="AO468" s="284">
        <f t="shared" si="135"/>
        <v>0.21</v>
      </c>
      <c r="AP468" s="284">
        <f t="shared" si="135"/>
        <v>0.21</v>
      </c>
      <c r="AQ468" s="284">
        <f t="shared" si="135"/>
        <v>0.21</v>
      </c>
      <c r="AR468" s="284">
        <f t="shared" si="137"/>
        <v>0.21</v>
      </c>
      <c r="AS468" s="284">
        <f t="shared" si="137"/>
        <v>0.21</v>
      </c>
      <c r="AT468" s="284">
        <f t="shared" si="137"/>
        <v>0.21</v>
      </c>
      <c r="AU468" s="280">
        <f t="shared" si="140"/>
        <v>2.52</v>
      </c>
      <c r="AV468" s="280">
        <f t="shared" si="132"/>
        <v>0.21</v>
      </c>
      <c r="AW468" s="280">
        <f t="shared" si="132"/>
        <v>0.21</v>
      </c>
      <c r="AX468" s="280">
        <f t="shared" si="132"/>
        <v>0.21</v>
      </c>
      <c r="AY468" s="280">
        <f t="shared" si="132"/>
        <v>0.21</v>
      </c>
      <c r="AZ468" s="280">
        <f t="shared" si="142"/>
        <v>0.21</v>
      </c>
      <c r="BA468" s="280">
        <f t="shared" si="142"/>
        <v>0.21</v>
      </c>
      <c r="BB468" s="280">
        <f t="shared" si="142"/>
        <v>0.21</v>
      </c>
      <c r="BC468" s="280">
        <f t="shared" si="142"/>
        <v>0.21</v>
      </c>
      <c r="BD468" s="280">
        <f t="shared" si="142"/>
        <v>0.21</v>
      </c>
      <c r="BE468" s="280">
        <f t="shared" si="142"/>
        <v>0.21</v>
      </c>
      <c r="BF468" s="280">
        <f t="shared" si="141"/>
        <v>0.21</v>
      </c>
      <c r="BG468" s="280">
        <f t="shared" si="141"/>
        <v>0.21</v>
      </c>
      <c r="BH468" s="280">
        <f t="shared" si="141"/>
        <v>0.21</v>
      </c>
      <c r="BI468" s="280">
        <f t="shared" si="134"/>
        <v>0.21</v>
      </c>
      <c r="BJ468" s="280">
        <f t="shared" si="134"/>
        <v>0.21</v>
      </c>
      <c r="BK468" s="280">
        <f t="shared" si="134"/>
        <v>0.21</v>
      </c>
      <c r="BL468" s="284">
        <f t="shared" si="133"/>
        <v>2.52</v>
      </c>
    </row>
    <row r="469" spans="1:64" x14ac:dyDescent="0.25">
      <c r="A469" s="268" t="s">
        <v>456</v>
      </c>
      <c r="B469" s="175">
        <v>1.43E-2</v>
      </c>
      <c r="C469" s="175">
        <v>1.43E-2</v>
      </c>
      <c r="D469" s="272">
        <v>32616.02</v>
      </c>
      <c r="E469" s="272">
        <v>32616.02</v>
      </c>
      <c r="F469" s="272">
        <v>32616.02</v>
      </c>
      <c r="G469" s="272">
        <v>32616.02</v>
      </c>
      <c r="H469" s="272">
        <v>32616.02</v>
      </c>
      <c r="I469" s="272">
        <v>32616.02</v>
      </c>
      <c r="J469" s="272">
        <v>32616.02</v>
      </c>
      <c r="K469" s="272">
        <v>32616.02</v>
      </c>
      <c r="L469" s="272">
        <v>32616.02</v>
      </c>
      <c r="M469" s="272">
        <v>32616.02</v>
      </c>
      <c r="N469" s="272">
        <v>32616.02</v>
      </c>
      <c r="O469" s="272">
        <v>32616.02</v>
      </c>
      <c r="P469" s="272">
        <f t="shared" si="138"/>
        <v>391392.24000000005</v>
      </c>
      <c r="Q469" s="272">
        <v>32616.02</v>
      </c>
      <c r="R469" s="272">
        <v>32616.02</v>
      </c>
      <c r="S469" s="272">
        <v>32616.02</v>
      </c>
      <c r="T469" s="272">
        <v>32616.02</v>
      </c>
      <c r="U469" s="272">
        <v>32616.02</v>
      </c>
      <c r="V469" s="272">
        <v>32616.02</v>
      </c>
      <c r="W469" s="272">
        <v>32616.02</v>
      </c>
      <c r="X469" s="272">
        <v>32616.02</v>
      </c>
      <c r="Y469" s="272">
        <v>32616.02</v>
      </c>
      <c r="Z469" s="272">
        <v>32616.02</v>
      </c>
      <c r="AA469" s="272">
        <v>32616.02</v>
      </c>
      <c r="AB469" s="272">
        <v>32616.02</v>
      </c>
      <c r="AC469" s="272">
        <v>32616.02</v>
      </c>
      <c r="AD469" s="272">
        <v>32616.02</v>
      </c>
      <c r="AE469" s="272">
        <v>32616.02</v>
      </c>
      <c r="AF469" s="272">
        <v>32616.02</v>
      </c>
      <c r="AG469" s="170">
        <f t="shared" si="139"/>
        <v>391392.24000000005</v>
      </c>
      <c r="AI469" s="284">
        <f t="shared" si="136"/>
        <v>38.869999999999997</v>
      </c>
      <c r="AJ469" s="284">
        <f t="shared" si="136"/>
        <v>38.869999999999997</v>
      </c>
      <c r="AK469" s="284">
        <f t="shared" si="136"/>
        <v>38.869999999999997</v>
      </c>
      <c r="AL469" s="284">
        <f t="shared" si="135"/>
        <v>38.869999999999997</v>
      </c>
      <c r="AM469" s="284">
        <f t="shared" si="135"/>
        <v>38.869999999999997</v>
      </c>
      <c r="AN469" s="284">
        <f t="shared" si="135"/>
        <v>38.869999999999997</v>
      </c>
      <c r="AO469" s="284">
        <f t="shared" si="135"/>
        <v>38.869999999999997</v>
      </c>
      <c r="AP469" s="284">
        <f t="shared" si="135"/>
        <v>38.869999999999997</v>
      </c>
      <c r="AQ469" s="284">
        <f t="shared" si="135"/>
        <v>38.869999999999997</v>
      </c>
      <c r="AR469" s="284">
        <f t="shared" si="137"/>
        <v>38.869999999999997</v>
      </c>
      <c r="AS469" s="284">
        <f t="shared" si="137"/>
        <v>38.869999999999997</v>
      </c>
      <c r="AT469" s="284">
        <f t="shared" si="137"/>
        <v>38.869999999999997</v>
      </c>
      <c r="AU469" s="280">
        <f t="shared" si="140"/>
        <v>466.44</v>
      </c>
      <c r="AV469" s="280">
        <f t="shared" si="132"/>
        <v>38.869999999999997</v>
      </c>
      <c r="AW469" s="280">
        <f t="shared" si="132"/>
        <v>38.869999999999997</v>
      </c>
      <c r="AX469" s="280">
        <f t="shared" si="132"/>
        <v>38.869999999999997</v>
      </c>
      <c r="AY469" s="280">
        <f t="shared" si="132"/>
        <v>38.869999999999997</v>
      </c>
      <c r="AZ469" s="280">
        <f t="shared" si="142"/>
        <v>38.869999999999997</v>
      </c>
      <c r="BA469" s="280">
        <f t="shared" si="142"/>
        <v>38.869999999999997</v>
      </c>
      <c r="BB469" s="280">
        <f t="shared" si="142"/>
        <v>38.869999999999997</v>
      </c>
      <c r="BC469" s="280">
        <f t="shared" si="142"/>
        <v>38.869999999999997</v>
      </c>
      <c r="BD469" s="280">
        <f t="shared" si="142"/>
        <v>38.869999999999997</v>
      </c>
      <c r="BE469" s="280">
        <f t="shared" si="142"/>
        <v>38.869999999999997</v>
      </c>
      <c r="BF469" s="280">
        <f t="shared" si="141"/>
        <v>38.869999999999997</v>
      </c>
      <c r="BG469" s="280">
        <f t="shared" si="141"/>
        <v>38.869999999999997</v>
      </c>
      <c r="BH469" s="280">
        <f t="shared" si="141"/>
        <v>38.869999999999997</v>
      </c>
      <c r="BI469" s="280">
        <f t="shared" si="134"/>
        <v>38.869999999999997</v>
      </c>
      <c r="BJ469" s="280">
        <f t="shared" si="134"/>
        <v>38.869999999999997</v>
      </c>
      <c r="BK469" s="280">
        <f t="shared" si="134"/>
        <v>38.869999999999997</v>
      </c>
      <c r="BL469" s="284">
        <f t="shared" si="133"/>
        <v>466.44</v>
      </c>
    </row>
    <row r="470" spans="1:64" x14ac:dyDescent="0.25">
      <c r="A470" s="268" t="s">
        <v>702</v>
      </c>
      <c r="B470" s="175">
        <v>1.43E-2</v>
      </c>
      <c r="C470" s="175">
        <v>1.43E-2</v>
      </c>
      <c r="D470" s="272">
        <v>0</v>
      </c>
      <c r="E470" s="272">
        <v>0</v>
      </c>
      <c r="F470" s="272">
        <v>0</v>
      </c>
      <c r="G470" s="272">
        <v>0</v>
      </c>
      <c r="H470" s="272">
        <v>0</v>
      </c>
      <c r="I470" s="272">
        <v>0</v>
      </c>
      <c r="J470" s="272">
        <v>0</v>
      </c>
      <c r="K470" s="272">
        <v>0</v>
      </c>
      <c r="L470" s="272">
        <v>0</v>
      </c>
      <c r="M470" s="272">
        <v>0</v>
      </c>
      <c r="N470" s="272">
        <v>0</v>
      </c>
      <c r="O470" s="272">
        <v>0</v>
      </c>
      <c r="P470" s="272">
        <f t="shared" si="138"/>
        <v>0</v>
      </c>
      <c r="Q470" s="272">
        <v>0</v>
      </c>
      <c r="R470" s="272">
        <v>0</v>
      </c>
      <c r="S470" s="272">
        <v>0</v>
      </c>
      <c r="T470" s="272">
        <v>0</v>
      </c>
      <c r="U470" s="272">
        <v>0</v>
      </c>
      <c r="V470" s="272">
        <v>0</v>
      </c>
      <c r="W470" s="272">
        <v>0</v>
      </c>
      <c r="X470" s="272">
        <v>0</v>
      </c>
      <c r="Y470" s="272">
        <v>0</v>
      </c>
      <c r="Z470" s="272">
        <v>0</v>
      </c>
      <c r="AA470" s="272">
        <v>0</v>
      </c>
      <c r="AB470" s="272">
        <v>0</v>
      </c>
      <c r="AC470" s="272">
        <v>0</v>
      </c>
      <c r="AD470" s="272">
        <v>0</v>
      </c>
      <c r="AE470" s="272">
        <v>0</v>
      </c>
      <c r="AF470" s="272">
        <v>0</v>
      </c>
      <c r="AG470" s="170">
        <f t="shared" si="139"/>
        <v>0</v>
      </c>
      <c r="AI470" s="284">
        <f t="shared" si="136"/>
        <v>0</v>
      </c>
      <c r="AJ470" s="284">
        <f t="shared" si="136"/>
        <v>0</v>
      </c>
      <c r="AK470" s="284">
        <f t="shared" si="136"/>
        <v>0</v>
      </c>
      <c r="AL470" s="284">
        <f t="shared" si="135"/>
        <v>0</v>
      </c>
      <c r="AM470" s="284">
        <f t="shared" si="135"/>
        <v>0</v>
      </c>
      <c r="AN470" s="284">
        <f t="shared" si="135"/>
        <v>0</v>
      </c>
      <c r="AO470" s="284">
        <f t="shared" si="135"/>
        <v>0</v>
      </c>
      <c r="AP470" s="284">
        <f t="shared" si="135"/>
        <v>0</v>
      </c>
      <c r="AQ470" s="284">
        <f t="shared" si="135"/>
        <v>0</v>
      </c>
      <c r="AR470" s="284">
        <f t="shared" si="137"/>
        <v>0</v>
      </c>
      <c r="AS470" s="284">
        <f t="shared" si="137"/>
        <v>0</v>
      </c>
      <c r="AT470" s="284">
        <f t="shared" si="137"/>
        <v>0</v>
      </c>
      <c r="AU470" s="280">
        <f t="shared" si="140"/>
        <v>0</v>
      </c>
      <c r="AV470" s="280">
        <f t="shared" si="132"/>
        <v>0</v>
      </c>
      <c r="AW470" s="280">
        <f t="shared" si="132"/>
        <v>0</v>
      </c>
      <c r="AX470" s="280">
        <f t="shared" si="132"/>
        <v>0</v>
      </c>
      <c r="AY470" s="280">
        <f t="shared" si="132"/>
        <v>0</v>
      </c>
      <c r="AZ470" s="280">
        <f t="shared" si="142"/>
        <v>0</v>
      </c>
      <c r="BA470" s="280">
        <f t="shared" si="142"/>
        <v>0</v>
      </c>
      <c r="BB470" s="280">
        <f t="shared" si="142"/>
        <v>0</v>
      </c>
      <c r="BC470" s="280">
        <f t="shared" si="142"/>
        <v>0</v>
      </c>
      <c r="BD470" s="280">
        <f t="shared" si="142"/>
        <v>0</v>
      </c>
      <c r="BE470" s="280">
        <f t="shared" si="142"/>
        <v>0</v>
      </c>
      <c r="BF470" s="280">
        <f t="shared" si="141"/>
        <v>0</v>
      </c>
      <c r="BG470" s="280">
        <f t="shared" si="141"/>
        <v>0</v>
      </c>
      <c r="BH470" s="280">
        <f t="shared" si="141"/>
        <v>0</v>
      </c>
      <c r="BI470" s="280">
        <f t="shared" si="134"/>
        <v>0</v>
      </c>
      <c r="BJ470" s="280">
        <f t="shared" si="134"/>
        <v>0</v>
      </c>
      <c r="BK470" s="280">
        <f t="shared" si="134"/>
        <v>0</v>
      </c>
      <c r="BL470" s="284">
        <f t="shared" si="133"/>
        <v>0</v>
      </c>
    </row>
    <row r="471" spans="1:64" x14ac:dyDescent="0.25">
      <c r="A471" s="268" t="s">
        <v>457</v>
      </c>
      <c r="B471" s="175">
        <v>1.43E-2</v>
      </c>
      <c r="C471" s="175">
        <v>1.43E-2</v>
      </c>
      <c r="D471" s="272">
        <v>2953.75</v>
      </c>
      <c r="E471" s="272">
        <v>2953.75</v>
      </c>
      <c r="F471" s="272">
        <v>2953.75</v>
      </c>
      <c r="G471" s="272">
        <v>2953.75</v>
      </c>
      <c r="H471" s="272">
        <v>2953.75</v>
      </c>
      <c r="I471" s="272">
        <v>2953.75</v>
      </c>
      <c r="J471" s="272">
        <v>2953.75</v>
      </c>
      <c r="K471" s="272">
        <v>2953.75</v>
      </c>
      <c r="L471" s="272">
        <v>2953.75</v>
      </c>
      <c r="M471" s="272">
        <v>2953.75</v>
      </c>
      <c r="N471" s="272">
        <v>2953.75</v>
      </c>
      <c r="O471" s="272">
        <v>2953.75</v>
      </c>
      <c r="P471" s="272">
        <f t="shared" si="138"/>
        <v>35445</v>
      </c>
      <c r="Q471" s="272">
        <v>2953.75</v>
      </c>
      <c r="R471" s="272">
        <v>2953.75</v>
      </c>
      <c r="S471" s="272">
        <v>2953.75</v>
      </c>
      <c r="T471" s="272">
        <v>2953.75</v>
      </c>
      <c r="U471" s="272">
        <v>2953.75</v>
      </c>
      <c r="V471" s="272">
        <v>2953.75</v>
      </c>
      <c r="W471" s="272">
        <v>2953.75</v>
      </c>
      <c r="X471" s="272">
        <v>2953.75</v>
      </c>
      <c r="Y471" s="272">
        <v>2953.75</v>
      </c>
      <c r="Z471" s="272">
        <v>2953.75</v>
      </c>
      <c r="AA471" s="272">
        <v>2953.75</v>
      </c>
      <c r="AB471" s="272">
        <v>2953.75</v>
      </c>
      <c r="AC471" s="272">
        <v>2953.75</v>
      </c>
      <c r="AD471" s="272">
        <v>2953.75</v>
      </c>
      <c r="AE471" s="272">
        <v>2953.75</v>
      </c>
      <c r="AF471" s="272">
        <v>2953.75</v>
      </c>
      <c r="AG471" s="170">
        <f t="shared" si="139"/>
        <v>35445</v>
      </c>
      <c r="AI471" s="284">
        <f t="shared" si="136"/>
        <v>3.52</v>
      </c>
      <c r="AJ471" s="284">
        <f t="shared" si="136"/>
        <v>3.52</v>
      </c>
      <c r="AK471" s="284">
        <f t="shared" si="136"/>
        <v>3.52</v>
      </c>
      <c r="AL471" s="284">
        <f t="shared" si="135"/>
        <v>3.52</v>
      </c>
      <c r="AM471" s="284">
        <f t="shared" si="135"/>
        <v>3.52</v>
      </c>
      <c r="AN471" s="284">
        <f t="shared" si="135"/>
        <v>3.52</v>
      </c>
      <c r="AO471" s="284">
        <f t="shared" si="135"/>
        <v>3.52</v>
      </c>
      <c r="AP471" s="284">
        <f t="shared" si="135"/>
        <v>3.52</v>
      </c>
      <c r="AQ471" s="284">
        <f t="shared" si="135"/>
        <v>3.52</v>
      </c>
      <c r="AR471" s="284">
        <f t="shared" si="137"/>
        <v>3.52</v>
      </c>
      <c r="AS471" s="284">
        <f t="shared" si="137"/>
        <v>3.52</v>
      </c>
      <c r="AT471" s="284">
        <f t="shared" si="137"/>
        <v>3.52</v>
      </c>
      <c r="AU471" s="280">
        <f t="shared" si="140"/>
        <v>42.240000000000009</v>
      </c>
      <c r="AV471" s="280">
        <f t="shared" si="132"/>
        <v>3.52</v>
      </c>
      <c r="AW471" s="280">
        <f t="shared" si="132"/>
        <v>3.52</v>
      </c>
      <c r="AX471" s="280">
        <f t="shared" si="132"/>
        <v>3.52</v>
      </c>
      <c r="AY471" s="280">
        <f t="shared" si="132"/>
        <v>3.52</v>
      </c>
      <c r="AZ471" s="280">
        <f t="shared" si="142"/>
        <v>3.52</v>
      </c>
      <c r="BA471" s="280">
        <f t="shared" si="142"/>
        <v>3.52</v>
      </c>
      <c r="BB471" s="280">
        <f t="shared" si="142"/>
        <v>3.52</v>
      </c>
      <c r="BC471" s="280">
        <f t="shared" si="142"/>
        <v>3.52</v>
      </c>
      <c r="BD471" s="280">
        <f t="shared" si="142"/>
        <v>3.52</v>
      </c>
      <c r="BE471" s="280">
        <f t="shared" si="142"/>
        <v>3.52</v>
      </c>
      <c r="BF471" s="280">
        <f t="shared" si="141"/>
        <v>3.52</v>
      </c>
      <c r="BG471" s="280">
        <f t="shared" si="141"/>
        <v>3.52</v>
      </c>
      <c r="BH471" s="280">
        <f t="shared" si="141"/>
        <v>3.52</v>
      </c>
      <c r="BI471" s="280">
        <f t="shared" si="134"/>
        <v>3.52</v>
      </c>
      <c r="BJ471" s="280">
        <f t="shared" si="134"/>
        <v>3.52</v>
      </c>
      <c r="BK471" s="280">
        <f t="shared" si="134"/>
        <v>3.52</v>
      </c>
      <c r="BL471" s="284">
        <f t="shared" si="133"/>
        <v>42.240000000000009</v>
      </c>
    </row>
    <row r="472" spans="1:64" x14ac:dyDescent="0.25">
      <c r="A472" s="268" t="s">
        <v>458</v>
      </c>
      <c r="B472" s="175">
        <v>1.43E-2</v>
      </c>
      <c r="C472" s="175">
        <v>1.43E-2</v>
      </c>
      <c r="D472" s="272">
        <v>268400.36</v>
      </c>
      <c r="E472" s="272">
        <v>268400.36</v>
      </c>
      <c r="F472" s="272">
        <v>268400.36</v>
      </c>
      <c r="G472" s="272">
        <v>268400.36</v>
      </c>
      <c r="H472" s="272">
        <v>268400.36</v>
      </c>
      <c r="I472" s="272">
        <v>268400.36</v>
      </c>
      <c r="J472" s="272">
        <v>268400.36</v>
      </c>
      <c r="K472" s="272">
        <v>268400.36</v>
      </c>
      <c r="L472" s="272">
        <v>268400.36</v>
      </c>
      <c r="M472" s="272">
        <v>268400.36</v>
      </c>
      <c r="N472" s="272">
        <v>268400.36</v>
      </c>
      <c r="O472" s="272">
        <v>268400.36</v>
      </c>
      <c r="P472" s="272">
        <f t="shared" si="138"/>
        <v>3220804.3199999989</v>
      </c>
      <c r="Q472" s="272">
        <v>268400.36</v>
      </c>
      <c r="R472" s="272">
        <v>268400.36</v>
      </c>
      <c r="S472" s="272">
        <v>268400.36</v>
      </c>
      <c r="T472" s="272">
        <v>268400.36</v>
      </c>
      <c r="U472" s="272">
        <v>268400.36</v>
      </c>
      <c r="V472" s="272">
        <v>268400.36</v>
      </c>
      <c r="W472" s="272">
        <v>268400.36</v>
      </c>
      <c r="X472" s="272">
        <v>268400.36</v>
      </c>
      <c r="Y472" s="272">
        <v>268400.36</v>
      </c>
      <c r="Z472" s="272">
        <v>268400.36</v>
      </c>
      <c r="AA472" s="272">
        <v>268400.36</v>
      </c>
      <c r="AB472" s="272">
        <v>268400.36</v>
      </c>
      <c r="AC472" s="272">
        <v>268400.36</v>
      </c>
      <c r="AD472" s="272">
        <v>268400.36</v>
      </c>
      <c r="AE472" s="272">
        <v>268400.36</v>
      </c>
      <c r="AF472" s="272">
        <v>268400.36</v>
      </c>
      <c r="AG472" s="170">
        <f t="shared" si="139"/>
        <v>3220804.3199999989</v>
      </c>
      <c r="AI472" s="284">
        <f t="shared" si="136"/>
        <v>319.83999999999997</v>
      </c>
      <c r="AJ472" s="284">
        <f t="shared" si="136"/>
        <v>319.83999999999997</v>
      </c>
      <c r="AK472" s="284">
        <f t="shared" si="136"/>
        <v>319.83999999999997</v>
      </c>
      <c r="AL472" s="284">
        <f t="shared" si="135"/>
        <v>319.83999999999997</v>
      </c>
      <c r="AM472" s="284">
        <f t="shared" si="135"/>
        <v>319.83999999999997</v>
      </c>
      <c r="AN472" s="284">
        <f t="shared" si="135"/>
        <v>319.83999999999997</v>
      </c>
      <c r="AO472" s="284">
        <f t="shared" si="135"/>
        <v>319.83999999999997</v>
      </c>
      <c r="AP472" s="284">
        <f t="shared" si="135"/>
        <v>319.83999999999997</v>
      </c>
      <c r="AQ472" s="284">
        <f t="shared" si="135"/>
        <v>319.83999999999997</v>
      </c>
      <c r="AR472" s="284">
        <f t="shared" si="137"/>
        <v>319.83999999999997</v>
      </c>
      <c r="AS472" s="284">
        <f t="shared" si="137"/>
        <v>319.83999999999997</v>
      </c>
      <c r="AT472" s="284">
        <f t="shared" si="137"/>
        <v>319.83999999999997</v>
      </c>
      <c r="AU472" s="280">
        <f t="shared" si="140"/>
        <v>3838.0800000000004</v>
      </c>
      <c r="AV472" s="280">
        <f t="shared" si="132"/>
        <v>319.83999999999997</v>
      </c>
      <c r="AW472" s="280">
        <f t="shared" si="132"/>
        <v>319.83999999999997</v>
      </c>
      <c r="AX472" s="280">
        <f t="shared" si="132"/>
        <v>319.83999999999997</v>
      </c>
      <c r="AY472" s="280">
        <f t="shared" si="132"/>
        <v>319.83999999999997</v>
      </c>
      <c r="AZ472" s="280">
        <f t="shared" si="142"/>
        <v>319.83999999999997</v>
      </c>
      <c r="BA472" s="280">
        <f t="shared" si="142"/>
        <v>319.83999999999997</v>
      </c>
      <c r="BB472" s="280">
        <f t="shared" si="142"/>
        <v>319.83999999999997</v>
      </c>
      <c r="BC472" s="280">
        <f t="shared" si="142"/>
        <v>319.83999999999997</v>
      </c>
      <c r="BD472" s="280">
        <f t="shared" si="142"/>
        <v>319.83999999999997</v>
      </c>
      <c r="BE472" s="280">
        <f t="shared" si="142"/>
        <v>319.83999999999997</v>
      </c>
      <c r="BF472" s="280">
        <f t="shared" si="141"/>
        <v>319.83999999999997</v>
      </c>
      <c r="BG472" s="280">
        <f t="shared" si="141"/>
        <v>319.83999999999997</v>
      </c>
      <c r="BH472" s="280">
        <f t="shared" si="141"/>
        <v>319.83999999999997</v>
      </c>
      <c r="BI472" s="280">
        <f t="shared" si="134"/>
        <v>319.83999999999997</v>
      </c>
      <c r="BJ472" s="280">
        <f t="shared" si="134"/>
        <v>319.83999999999997</v>
      </c>
      <c r="BK472" s="280">
        <f t="shared" si="134"/>
        <v>319.83999999999997</v>
      </c>
      <c r="BL472" s="284">
        <f t="shared" si="133"/>
        <v>3838.0800000000004</v>
      </c>
    </row>
    <row r="473" spans="1:64" x14ac:dyDescent="0.25">
      <c r="A473" s="268" t="s">
        <v>459</v>
      </c>
      <c r="B473" s="175">
        <v>1.43E-2</v>
      </c>
      <c r="C473" s="175">
        <v>1.43E-2</v>
      </c>
      <c r="D473" s="272">
        <v>40711.11</v>
      </c>
      <c r="E473" s="272">
        <v>40711.11</v>
      </c>
      <c r="F473" s="272">
        <v>40711.11</v>
      </c>
      <c r="G473" s="272">
        <v>40711.11</v>
      </c>
      <c r="H473" s="272">
        <v>40711.11</v>
      </c>
      <c r="I473" s="272">
        <v>40711.11</v>
      </c>
      <c r="J473" s="272">
        <v>40711.11</v>
      </c>
      <c r="K473" s="272">
        <v>40711.11</v>
      </c>
      <c r="L473" s="272">
        <v>40711.11</v>
      </c>
      <c r="M473" s="272">
        <v>40711.11</v>
      </c>
      <c r="N473" s="272">
        <v>40711.11</v>
      </c>
      <c r="O473" s="272">
        <v>40711.11</v>
      </c>
      <c r="P473" s="272">
        <f t="shared" si="138"/>
        <v>488533.31999999989</v>
      </c>
      <c r="Q473" s="272">
        <v>40711.11</v>
      </c>
      <c r="R473" s="272">
        <v>40711.11</v>
      </c>
      <c r="S473" s="272">
        <v>40711.11</v>
      </c>
      <c r="T473" s="272">
        <v>40711.11</v>
      </c>
      <c r="U473" s="272">
        <v>40711.11</v>
      </c>
      <c r="V473" s="272">
        <v>40711.11</v>
      </c>
      <c r="W473" s="272">
        <v>40711.11</v>
      </c>
      <c r="X473" s="272">
        <v>40711.11</v>
      </c>
      <c r="Y473" s="272">
        <v>40711.11</v>
      </c>
      <c r="Z473" s="272">
        <v>40711.11</v>
      </c>
      <c r="AA473" s="272">
        <v>40711.11</v>
      </c>
      <c r="AB473" s="272">
        <v>40711.11</v>
      </c>
      <c r="AC473" s="272">
        <v>40711.11</v>
      </c>
      <c r="AD473" s="272">
        <v>40711.11</v>
      </c>
      <c r="AE473" s="272">
        <v>40711.11</v>
      </c>
      <c r="AF473" s="272">
        <v>40711.11</v>
      </c>
      <c r="AG473" s="170">
        <f t="shared" si="139"/>
        <v>488533.31999999989</v>
      </c>
      <c r="AI473" s="284">
        <f t="shared" si="136"/>
        <v>48.51</v>
      </c>
      <c r="AJ473" s="284">
        <f t="shared" si="136"/>
        <v>48.51</v>
      </c>
      <c r="AK473" s="284">
        <f t="shared" si="136"/>
        <v>48.51</v>
      </c>
      <c r="AL473" s="284">
        <f t="shared" si="135"/>
        <v>48.51</v>
      </c>
      <c r="AM473" s="284">
        <f t="shared" si="135"/>
        <v>48.51</v>
      </c>
      <c r="AN473" s="284">
        <f t="shared" si="135"/>
        <v>48.51</v>
      </c>
      <c r="AO473" s="284">
        <f t="shared" si="135"/>
        <v>48.51</v>
      </c>
      <c r="AP473" s="284">
        <f t="shared" si="135"/>
        <v>48.51</v>
      </c>
      <c r="AQ473" s="284">
        <f t="shared" si="135"/>
        <v>48.51</v>
      </c>
      <c r="AR473" s="284">
        <f t="shared" si="137"/>
        <v>48.51</v>
      </c>
      <c r="AS473" s="284">
        <f t="shared" si="137"/>
        <v>48.51</v>
      </c>
      <c r="AT473" s="284">
        <f t="shared" si="137"/>
        <v>48.51</v>
      </c>
      <c r="AU473" s="280">
        <f t="shared" si="140"/>
        <v>582.12</v>
      </c>
      <c r="AV473" s="280">
        <f t="shared" si="132"/>
        <v>48.51</v>
      </c>
      <c r="AW473" s="280">
        <f t="shared" si="132"/>
        <v>48.51</v>
      </c>
      <c r="AX473" s="280">
        <f t="shared" si="132"/>
        <v>48.51</v>
      </c>
      <c r="AY473" s="280">
        <f t="shared" si="132"/>
        <v>48.51</v>
      </c>
      <c r="AZ473" s="280">
        <f t="shared" si="142"/>
        <v>48.51</v>
      </c>
      <c r="BA473" s="280">
        <f t="shared" si="142"/>
        <v>48.51</v>
      </c>
      <c r="BB473" s="280">
        <f t="shared" si="142"/>
        <v>48.51</v>
      </c>
      <c r="BC473" s="280">
        <f t="shared" si="142"/>
        <v>48.51</v>
      </c>
      <c r="BD473" s="280">
        <f t="shared" si="142"/>
        <v>48.51</v>
      </c>
      <c r="BE473" s="280">
        <f t="shared" si="142"/>
        <v>48.51</v>
      </c>
      <c r="BF473" s="280">
        <f t="shared" si="141"/>
        <v>48.51</v>
      </c>
      <c r="BG473" s="280">
        <f t="shared" si="141"/>
        <v>48.51</v>
      </c>
      <c r="BH473" s="280">
        <f t="shared" si="141"/>
        <v>48.51</v>
      </c>
      <c r="BI473" s="280">
        <f t="shared" si="134"/>
        <v>48.51</v>
      </c>
      <c r="BJ473" s="280">
        <f t="shared" si="134"/>
        <v>48.51</v>
      </c>
      <c r="BK473" s="280">
        <f t="shared" si="134"/>
        <v>48.51</v>
      </c>
      <c r="BL473" s="284">
        <f t="shared" si="133"/>
        <v>582.12</v>
      </c>
    </row>
    <row r="474" spans="1:64" x14ac:dyDescent="0.25">
      <c r="A474" s="268" t="s">
        <v>703</v>
      </c>
      <c r="B474" s="175">
        <v>1.43E-2</v>
      </c>
      <c r="C474" s="175">
        <v>1.43E-2</v>
      </c>
      <c r="D474" s="272">
        <v>0</v>
      </c>
      <c r="E474" s="272">
        <v>0</v>
      </c>
      <c r="F474" s="272">
        <v>0</v>
      </c>
      <c r="G474" s="272">
        <v>0</v>
      </c>
      <c r="H474" s="272">
        <v>0</v>
      </c>
      <c r="I474" s="272">
        <v>0</v>
      </c>
      <c r="J474" s="272">
        <v>0</v>
      </c>
      <c r="K474" s="272">
        <v>0</v>
      </c>
      <c r="L474" s="272">
        <v>0</v>
      </c>
      <c r="M474" s="272">
        <v>0</v>
      </c>
      <c r="N474" s="272">
        <v>0</v>
      </c>
      <c r="O474" s="272">
        <v>0</v>
      </c>
      <c r="P474" s="272">
        <f t="shared" si="138"/>
        <v>0</v>
      </c>
      <c r="Q474" s="272">
        <v>0</v>
      </c>
      <c r="R474" s="272">
        <v>0</v>
      </c>
      <c r="S474" s="272">
        <v>0</v>
      </c>
      <c r="T474" s="272">
        <v>0</v>
      </c>
      <c r="U474" s="272">
        <v>0</v>
      </c>
      <c r="V474" s="272">
        <v>0</v>
      </c>
      <c r="W474" s="272">
        <v>0</v>
      </c>
      <c r="X474" s="272">
        <v>0</v>
      </c>
      <c r="Y474" s="272">
        <v>0</v>
      </c>
      <c r="Z474" s="272">
        <v>0</v>
      </c>
      <c r="AA474" s="272">
        <v>0</v>
      </c>
      <c r="AB474" s="272">
        <v>0</v>
      </c>
      <c r="AC474" s="272">
        <v>0</v>
      </c>
      <c r="AD474" s="272">
        <v>0</v>
      </c>
      <c r="AE474" s="272">
        <v>0</v>
      </c>
      <c r="AF474" s="272">
        <v>0</v>
      </c>
      <c r="AG474" s="170">
        <f t="shared" si="139"/>
        <v>0</v>
      </c>
      <c r="AI474" s="284">
        <f t="shared" si="136"/>
        <v>0</v>
      </c>
      <c r="AJ474" s="284">
        <f t="shared" si="136"/>
        <v>0</v>
      </c>
      <c r="AK474" s="284">
        <f t="shared" si="136"/>
        <v>0</v>
      </c>
      <c r="AL474" s="284">
        <f t="shared" si="135"/>
        <v>0</v>
      </c>
      <c r="AM474" s="284">
        <f t="shared" si="135"/>
        <v>0</v>
      </c>
      <c r="AN474" s="284">
        <f t="shared" si="135"/>
        <v>0</v>
      </c>
      <c r="AO474" s="284">
        <f t="shared" si="135"/>
        <v>0</v>
      </c>
      <c r="AP474" s="284">
        <f t="shared" si="135"/>
        <v>0</v>
      </c>
      <c r="AQ474" s="284">
        <f t="shared" si="135"/>
        <v>0</v>
      </c>
      <c r="AR474" s="284">
        <f t="shared" si="137"/>
        <v>0</v>
      </c>
      <c r="AS474" s="284">
        <f t="shared" si="137"/>
        <v>0</v>
      </c>
      <c r="AT474" s="284">
        <f t="shared" si="137"/>
        <v>0</v>
      </c>
      <c r="AU474" s="280">
        <f t="shared" si="140"/>
        <v>0</v>
      </c>
      <c r="AV474" s="280">
        <f t="shared" si="132"/>
        <v>0</v>
      </c>
      <c r="AW474" s="280">
        <f t="shared" si="132"/>
        <v>0</v>
      </c>
      <c r="AX474" s="280">
        <f t="shared" si="132"/>
        <v>0</v>
      </c>
      <c r="AY474" s="280">
        <f t="shared" si="132"/>
        <v>0</v>
      </c>
      <c r="AZ474" s="280">
        <f t="shared" si="142"/>
        <v>0</v>
      </c>
      <c r="BA474" s="280">
        <f t="shared" si="142"/>
        <v>0</v>
      </c>
      <c r="BB474" s="280">
        <f t="shared" si="142"/>
        <v>0</v>
      </c>
      <c r="BC474" s="280">
        <f t="shared" si="142"/>
        <v>0</v>
      </c>
      <c r="BD474" s="280">
        <f t="shared" si="142"/>
        <v>0</v>
      </c>
      <c r="BE474" s="280">
        <f t="shared" si="142"/>
        <v>0</v>
      </c>
      <c r="BF474" s="280">
        <f t="shared" si="141"/>
        <v>0</v>
      </c>
      <c r="BG474" s="280">
        <f t="shared" si="141"/>
        <v>0</v>
      </c>
      <c r="BH474" s="280">
        <f t="shared" si="141"/>
        <v>0</v>
      </c>
      <c r="BI474" s="280">
        <f t="shared" si="134"/>
        <v>0</v>
      </c>
      <c r="BJ474" s="280">
        <f t="shared" si="134"/>
        <v>0</v>
      </c>
      <c r="BK474" s="280">
        <f t="shared" si="134"/>
        <v>0</v>
      </c>
      <c r="BL474" s="284">
        <f t="shared" si="133"/>
        <v>0</v>
      </c>
    </row>
    <row r="475" spans="1:64" x14ac:dyDescent="0.25">
      <c r="A475" s="268" t="s">
        <v>704</v>
      </c>
      <c r="B475" s="175">
        <v>1.43E-2</v>
      </c>
      <c r="C475" s="175">
        <v>1.43E-2</v>
      </c>
      <c r="D475" s="272">
        <v>0</v>
      </c>
      <c r="E475" s="272">
        <v>0</v>
      </c>
      <c r="F475" s="272">
        <v>0</v>
      </c>
      <c r="G475" s="272">
        <v>0</v>
      </c>
      <c r="H475" s="272">
        <v>0</v>
      </c>
      <c r="I475" s="272">
        <v>0</v>
      </c>
      <c r="J475" s="272">
        <v>0</v>
      </c>
      <c r="K475" s="272">
        <v>0</v>
      </c>
      <c r="L475" s="272">
        <v>0</v>
      </c>
      <c r="M475" s="272">
        <v>0</v>
      </c>
      <c r="N475" s="272">
        <v>0</v>
      </c>
      <c r="O475" s="272">
        <v>0</v>
      </c>
      <c r="P475" s="272">
        <f t="shared" si="138"/>
        <v>0</v>
      </c>
      <c r="Q475" s="272">
        <v>0</v>
      </c>
      <c r="R475" s="272">
        <v>0</v>
      </c>
      <c r="S475" s="272">
        <v>0</v>
      </c>
      <c r="T475" s="272">
        <v>0</v>
      </c>
      <c r="U475" s="272">
        <v>0</v>
      </c>
      <c r="V475" s="272">
        <v>0</v>
      </c>
      <c r="W475" s="272">
        <v>0</v>
      </c>
      <c r="X475" s="272">
        <v>0</v>
      </c>
      <c r="Y475" s="272">
        <v>0</v>
      </c>
      <c r="Z475" s="272">
        <v>0</v>
      </c>
      <c r="AA475" s="272">
        <v>0</v>
      </c>
      <c r="AB475" s="272">
        <v>0</v>
      </c>
      <c r="AC475" s="272">
        <v>0</v>
      </c>
      <c r="AD475" s="272">
        <v>0</v>
      </c>
      <c r="AE475" s="272">
        <v>0</v>
      </c>
      <c r="AF475" s="272">
        <v>0</v>
      </c>
      <c r="AG475" s="170">
        <f t="shared" si="139"/>
        <v>0</v>
      </c>
      <c r="AI475" s="284">
        <f t="shared" si="136"/>
        <v>0</v>
      </c>
      <c r="AJ475" s="284">
        <f t="shared" si="136"/>
        <v>0</v>
      </c>
      <c r="AK475" s="284">
        <f t="shared" si="136"/>
        <v>0</v>
      </c>
      <c r="AL475" s="284">
        <f t="shared" si="135"/>
        <v>0</v>
      </c>
      <c r="AM475" s="284">
        <f t="shared" si="135"/>
        <v>0</v>
      </c>
      <c r="AN475" s="284">
        <f t="shared" si="135"/>
        <v>0</v>
      </c>
      <c r="AO475" s="284">
        <f t="shared" si="135"/>
        <v>0</v>
      </c>
      <c r="AP475" s="284">
        <f t="shared" si="135"/>
        <v>0</v>
      </c>
      <c r="AQ475" s="284">
        <f t="shared" si="135"/>
        <v>0</v>
      </c>
      <c r="AR475" s="284">
        <f t="shared" si="137"/>
        <v>0</v>
      </c>
      <c r="AS475" s="284">
        <f t="shared" si="137"/>
        <v>0</v>
      </c>
      <c r="AT475" s="284">
        <f t="shared" si="137"/>
        <v>0</v>
      </c>
      <c r="AU475" s="280">
        <f t="shared" si="140"/>
        <v>0</v>
      </c>
      <c r="AV475" s="280">
        <f t="shared" si="132"/>
        <v>0</v>
      </c>
      <c r="AW475" s="280">
        <f t="shared" si="132"/>
        <v>0</v>
      </c>
      <c r="AX475" s="280">
        <f t="shared" si="132"/>
        <v>0</v>
      </c>
      <c r="AY475" s="280">
        <f t="shared" si="132"/>
        <v>0</v>
      </c>
      <c r="AZ475" s="280">
        <f t="shared" si="142"/>
        <v>0</v>
      </c>
      <c r="BA475" s="280">
        <f t="shared" si="142"/>
        <v>0</v>
      </c>
      <c r="BB475" s="280">
        <f t="shared" si="142"/>
        <v>0</v>
      </c>
      <c r="BC475" s="280">
        <f t="shared" si="142"/>
        <v>0</v>
      </c>
      <c r="BD475" s="280">
        <f t="shared" si="142"/>
        <v>0</v>
      </c>
      <c r="BE475" s="280">
        <f t="shared" si="142"/>
        <v>0</v>
      </c>
      <c r="BF475" s="280">
        <f t="shared" si="141"/>
        <v>0</v>
      </c>
      <c r="BG475" s="280">
        <f t="shared" si="141"/>
        <v>0</v>
      </c>
      <c r="BH475" s="280">
        <f t="shared" si="141"/>
        <v>0</v>
      </c>
      <c r="BI475" s="280">
        <f t="shared" si="134"/>
        <v>0</v>
      </c>
      <c r="BJ475" s="280">
        <f t="shared" si="134"/>
        <v>0</v>
      </c>
      <c r="BK475" s="280">
        <f t="shared" si="134"/>
        <v>0</v>
      </c>
      <c r="BL475" s="284">
        <f t="shared" si="133"/>
        <v>0</v>
      </c>
    </row>
    <row r="476" spans="1:64" x14ac:dyDescent="0.25">
      <c r="A476" s="268" t="s">
        <v>460</v>
      </c>
      <c r="B476" s="175">
        <v>1.43E-2</v>
      </c>
      <c r="C476" s="175">
        <v>1.43E-2</v>
      </c>
      <c r="D476" s="272">
        <v>8072.06</v>
      </c>
      <c r="E476" s="272">
        <v>8072.06</v>
      </c>
      <c r="F476" s="272">
        <v>8072.06</v>
      </c>
      <c r="G476" s="272">
        <v>8072.06</v>
      </c>
      <c r="H476" s="272">
        <v>8072.06</v>
      </c>
      <c r="I476" s="272">
        <v>8072.06</v>
      </c>
      <c r="J476" s="272">
        <v>8072.06</v>
      </c>
      <c r="K476" s="272">
        <v>8072.06</v>
      </c>
      <c r="L476" s="272">
        <v>8072.06</v>
      </c>
      <c r="M476" s="272">
        <v>8072.06</v>
      </c>
      <c r="N476" s="272">
        <v>8072.06</v>
      </c>
      <c r="O476" s="272">
        <v>8072.06</v>
      </c>
      <c r="P476" s="272">
        <f t="shared" si="138"/>
        <v>96864.719999999987</v>
      </c>
      <c r="Q476" s="272">
        <v>8072.06</v>
      </c>
      <c r="R476" s="272">
        <v>8072.06</v>
      </c>
      <c r="S476" s="272">
        <v>8072.06</v>
      </c>
      <c r="T476" s="272">
        <v>8072.06</v>
      </c>
      <c r="U476" s="272">
        <v>8072.06</v>
      </c>
      <c r="V476" s="272">
        <v>8072.06</v>
      </c>
      <c r="W476" s="272">
        <v>8072.06</v>
      </c>
      <c r="X476" s="272">
        <v>8072.06</v>
      </c>
      <c r="Y476" s="272">
        <v>8072.06</v>
      </c>
      <c r="Z476" s="272">
        <v>8072.06</v>
      </c>
      <c r="AA476" s="272">
        <v>8072.06</v>
      </c>
      <c r="AB476" s="272">
        <v>8072.06</v>
      </c>
      <c r="AC476" s="272">
        <v>8072.06</v>
      </c>
      <c r="AD476" s="272">
        <v>8072.06</v>
      </c>
      <c r="AE476" s="272">
        <v>8072.06</v>
      </c>
      <c r="AF476" s="272">
        <v>8072.06</v>
      </c>
      <c r="AG476" s="170">
        <f t="shared" si="139"/>
        <v>96864.719999999987</v>
      </c>
      <c r="AI476" s="284">
        <f t="shared" si="136"/>
        <v>9.6199999999999992</v>
      </c>
      <c r="AJ476" s="284">
        <f t="shared" si="136"/>
        <v>9.6199999999999992</v>
      </c>
      <c r="AK476" s="284">
        <f t="shared" si="136"/>
        <v>9.6199999999999992</v>
      </c>
      <c r="AL476" s="284">
        <f t="shared" si="135"/>
        <v>9.6199999999999992</v>
      </c>
      <c r="AM476" s="284">
        <f t="shared" si="135"/>
        <v>9.6199999999999992</v>
      </c>
      <c r="AN476" s="284">
        <f t="shared" si="135"/>
        <v>9.6199999999999992</v>
      </c>
      <c r="AO476" s="284">
        <f t="shared" si="135"/>
        <v>9.6199999999999992</v>
      </c>
      <c r="AP476" s="284">
        <f t="shared" si="135"/>
        <v>9.6199999999999992</v>
      </c>
      <c r="AQ476" s="284">
        <f t="shared" si="135"/>
        <v>9.6199999999999992</v>
      </c>
      <c r="AR476" s="284">
        <f t="shared" si="137"/>
        <v>9.6199999999999992</v>
      </c>
      <c r="AS476" s="284">
        <f t="shared" si="137"/>
        <v>9.6199999999999992</v>
      </c>
      <c r="AT476" s="284">
        <f t="shared" si="137"/>
        <v>9.6199999999999992</v>
      </c>
      <c r="AU476" s="280">
        <f t="shared" si="140"/>
        <v>115.44000000000001</v>
      </c>
      <c r="AV476" s="280">
        <f t="shared" si="132"/>
        <v>9.6199999999999992</v>
      </c>
      <c r="AW476" s="280">
        <f t="shared" si="132"/>
        <v>9.6199999999999992</v>
      </c>
      <c r="AX476" s="280">
        <f t="shared" si="132"/>
        <v>9.6199999999999992</v>
      </c>
      <c r="AY476" s="280">
        <f t="shared" si="132"/>
        <v>9.6199999999999992</v>
      </c>
      <c r="AZ476" s="280">
        <f t="shared" si="142"/>
        <v>9.6199999999999992</v>
      </c>
      <c r="BA476" s="280">
        <f t="shared" si="142"/>
        <v>9.6199999999999992</v>
      </c>
      <c r="BB476" s="280">
        <f t="shared" si="142"/>
        <v>9.6199999999999992</v>
      </c>
      <c r="BC476" s="280">
        <f t="shared" si="142"/>
        <v>9.6199999999999992</v>
      </c>
      <c r="BD476" s="280">
        <f t="shared" si="142"/>
        <v>9.6199999999999992</v>
      </c>
      <c r="BE476" s="280">
        <f t="shared" si="142"/>
        <v>9.6199999999999992</v>
      </c>
      <c r="BF476" s="280">
        <f t="shared" si="141"/>
        <v>9.6199999999999992</v>
      </c>
      <c r="BG476" s="280">
        <f t="shared" si="141"/>
        <v>9.6199999999999992</v>
      </c>
      <c r="BH476" s="280">
        <f t="shared" si="141"/>
        <v>9.6199999999999992</v>
      </c>
      <c r="BI476" s="280">
        <f t="shared" si="134"/>
        <v>9.6199999999999992</v>
      </c>
      <c r="BJ476" s="280">
        <f t="shared" si="134"/>
        <v>9.6199999999999992</v>
      </c>
      <c r="BK476" s="280">
        <f t="shared" si="134"/>
        <v>9.6199999999999992</v>
      </c>
      <c r="BL476" s="284">
        <f t="shared" si="133"/>
        <v>115.44000000000001</v>
      </c>
    </row>
    <row r="477" spans="1:64" x14ac:dyDescent="0.25">
      <c r="A477" s="268" t="s">
        <v>461</v>
      </c>
      <c r="B477" s="175">
        <v>1.43E-2</v>
      </c>
      <c r="C477" s="175">
        <v>1.43E-2</v>
      </c>
      <c r="D477" s="272">
        <v>58257.06</v>
      </c>
      <c r="E477" s="272">
        <v>58257.06</v>
      </c>
      <c r="F477" s="272">
        <v>58257.06</v>
      </c>
      <c r="G477" s="272">
        <v>58257.06</v>
      </c>
      <c r="H477" s="272">
        <v>58257.06</v>
      </c>
      <c r="I477" s="272">
        <v>58257.06</v>
      </c>
      <c r="J477" s="272">
        <v>58257.06</v>
      </c>
      <c r="K477" s="272">
        <v>58257.06</v>
      </c>
      <c r="L477" s="272">
        <v>58257.06</v>
      </c>
      <c r="M477" s="272">
        <v>58257.06</v>
      </c>
      <c r="N477" s="272">
        <v>58257.06</v>
      </c>
      <c r="O477" s="272">
        <v>58257.06</v>
      </c>
      <c r="P477" s="272">
        <f t="shared" si="138"/>
        <v>699084.7200000002</v>
      </c>
      <c r="Q477" s="272">
        <v>58257.06</v>
      </c>
      <c r="R477" s="272">
        <v>58257.06</v>
      </c>
      <c r="S477" s="272">
        <v>58257.06</v>
      </c>
      <c r="T477" s="272">
        <v>58257.06</v>
      </c>
      <c r="U477" s="272">
        <v>58257.06</v>
      </c>
      <c r="V477" s="272">
        <v>58257.06</v>
      </c>
      <c r="W477" s="272">
        <v>58257.06</v>
      </c>
      <c r="X477" s="272">
        <v>58257.06</v>
      </c>
      <c r="Y477" s="272">
        <v>58257.06</v>
      </c>
      <c r="Z477" s="272">
        <v>58257.06</v>
      </c>
      <c r="AA477" s="272">
        <v>58257.06</v>
      </c>
      <c r="AB477" s="272">
        <v>58257.06</v>
      </c>
      <c r="AC477" s="272">
        <v>58257.06</v>
      </c>
      <c r="AD477" s="272">
        <v>58257.06</v>
      </c>
      <c r="AE477" s="272">
        <v>58257.06</v>
      </c>
      <c r="AF477" s="272">
        <v>58257.06</v>
      </c>
      <c r="AG477" s="170">
        <f t="shared" si="139"/>
        <v>699084.7200000002</v>
      </c>
      <c r="AI477" s="284">
        <f t="shared" si="136"/>
        <v>69.42</v>
      </c>
      <c r="AJ477" s="284">
        <f t="shared" si="136"/>
        <v>69.42</v>
      </c>
      <c r="AK477" s="284">
        <f t="shared" si="136"/>
        <v>69.42</v>
      </c>
      <c r="AL477" s="284">
        <f t="shared" si="135"/>
        <v>69.42</v>
      </c>
      <c r="AM477" s="284">
        <f t="shared" si="135"/>
        <v>69.42</v>
      </c>
      <c r="AN477" s="284">
        <f t="shared" si="135"/>
        <v>69.42</v>
      </c>
      <c r="AO477" s="284">
        <f t="shared" si="135"/>
        <v>69.42</v>
      </c>
      <c r="AP477" s="284">
        <f t="shared" si="135"/>
        <v>69.42</v>
      </c>
      <c r="AQ477" s="284">
        <f t="shared" si="135"/>
        <v>69.42</v>
      </c>
      <c r="AR477" s="284">
        <f t="shared" si="137"/>
        <v>69.42</v>
      </c>
      <c r="AS477" s="284">
        <f t="shared" si="137"/>
        <v>69.42</v>
      </c>
      <c r="AT477" s="284">
        <f t="shared" si="137"/>
        <v>69.42</v>
      </c>
      <c r="AU477" s="280">
        <f t="shared" si="140"/>
        <v>833.03999999999985</v>
      </c>
      <c r="AV477" s="280">
        <f t="shared" si="132"/>
        <v>69.42</v>
      </c>
      <c r="AW477" s="280">
        <f t="shared" si="132"/>
        <v>69.42</v>
      </c>
      <c r="AX477" s="280">
        <f t="shared" si="132"/>
        <v>69.42</v>
      </c>
      <c r="AY477" s="280">
        <f t="shared" si="132"/>
        <v>69.42</v>
      </c>
      <c r="AZ477" s="280">
        <f t="shared" si="142"/>
        <v>69.42</v>
      </c>
      <c r="BA477" s="280">
        <f t="shared" si="142"/>
        <v>69.42</v>
      </c>
      <c r="BB477" s="280">
        <f t="shared" si="142"/>
        <v>69.42</v>
      </c>
      <c r="BC477" s="280">
        <f t="shared" si="142"/>
        <v>69.42</v>
      </c>
      <c r="BD477" s="280">
        <f t="shared" si="142"/>
        <v>69.42</v>
      </c>
      <c r="BE477" s="280">
        <f t="shared" si="142"/>
        <v>69.42</v>
      </c>
      <c r="BF477" s="280">
        <f t="shared" si="141"/>
        <v>69.42</v>
      </c>
      <c r="BG477" s="280">
        <f t="shared" si="141"/>
        <v>69.42</v>
      </c>
      <c r="BH477" s="280">
        <f t="shared" si="141"/>
        <v>69.42</v>
      </c>
      <c r="BI477" s="280">
        <f t="shared" si="134"/>
        <v>69.42</v>
      </c>
      <c r="BJ477" s="280">
        <f t="shared" si="134"/>
        <v>69.42</v>
      </c>
      <c r="BK477" s="280">
        <f t="shared" si="134"/>
        <v>69.42</v>
      </c>
      <c r="BL477" s="284">
        <f t="shared" si="133"/>
        <v>833.03999999999985</v>
      </c>
    </row>
    <row r="478" spans="1:64" x14ac:dyDescent="0.25">
      <c r="A478" s="268" t="s">
        <v>705</v>
      </c>
      <c r="B478" s="175">
        <v>1.43E-2</v>
      </c>
      <c r="C478" s="175">
        <v>1.43E-2</v>
      </c>
      <c r="D478" s="272">
        <v>0</v>
      </c>
      <c r="E478" s="272">
        <v>0</v>
      </c>
      <c r="F478" s="272">
        <v>0</v>
      </c>
      <c r="G478" s="272">
        <v>0</v>
      </c>
      <c r="H478" s="272">
        <v>0</v>
      </c>
      <c r="I478" s="272">
        <v>0</v>
      </c>
      <c r="J478" s="272">
        <v>0</v>
      </c>
      <c r="K478" s="272">
        <v>0</v>
      </c>
      <c r="L478" s="272">
        <v>0</v>
      </c>
      <c r="M478" s="272">
        <v>0</v>
      </c>
      <c r="N478" s="272">
        <v>0</v>
      </c>
      <c r="O478" s="272">
        <v>0</v>
      </c>
      <c r="P478" s="272">
        <f t="shared" si="138"/>
        <v>0</v>
      </c>
      <c r="Q478" s="272">
        <v>0</v>
      </c>
      <c r="R478" s="272">
        <v>0</v>
      </c>
      <c r="S478" s="272">
        <v>0</v>
      </c>
      <c r="T478" s="272">
        <v>0</v>
      </c>
      <c r="U478" s="272">
        <v>0</v>
      </c>
      <c r="V478" s="272">
        <v>0</v>
      </c>
      <c r="W478" s="272">
        <v>0</v>
      </c>
      <c r="X478" s="272">
        <v>0</v>
      </c>
      <c r="Y478" s="272">
        <v>0</v>
      </c>
      <c r="Z478" s="272">
        <v>0</v>
      </c>
      <c r="AA478" s="272">
        <v>0</v>
      </c>
      <c r="AB478" s="272">
        <v>0</v>
      </c>
      <c r="AC478" s="272">
        <v>0</v>
      </c>
      <c r="AD478" s="272">
        <v>0</v>
      </c>
      <c r="AE478" s="272">
        <v>0</v>
      </c>
      <c r="AF478" s="272">
        <v>0</v>
      </c>
      <c r="AG478" s="170">
        <f t="shared" si="139"/>
        <v>0</v>
      </c>
      <c r="AI478" s="284">
        <f t="shared" si="136"/>
        <v>0</v>
      </c>
      <c r="AJ478" s="284">
        <f t="shared" si="136"/>
        <v>0</v>
      </c>
      <c r="AK478" s="284">
        <f t="shared" si="136"/>
        <v>0</v>
      </c>
      <c r="AL478" s="284">
        <f t="shared" si="135"/>
        <v>0</v>
      </c>
      <c r="AM478" s="284">
        <f t="shared" si="135"/>
        <v>0</v>
      </c>
      <c r="AN478" s="284">
        <f t="shared" si="135"/>
        <v>0</v>
      </c>
      <c r="AO478" s="284">
        <f t="shared" si="135"/>
        <v>0</v>
      </c>
      <c r="AP478" s="284">
        <f t="shared" si="135"/>
        <v>0</v>
      </c>
      <c r="AQ478" s="284">
        <f t="shared" si="135"/>
        <v>0</v>
      </c>
      <c r="AR478" s="284">
        <f t="shared" si="137"/>
        <v>0</v>
      </c>
      <c r="AS478" s="284">
        <f t="shared" si="137"/>
        <v>0</v>
      </c>
      <c r="AT478" s="284">
        <f t="shared" si="137"/>
        <v>0</v>
      </c>
      <c r="AU478" s="280">
        <f t="shared" si="140"/>
        <v>0</v>
      </c>
      <c r="AV478" s="280">
        <f t="shared" si="132"/>
        <v>0</v>
      </c>
      <c r="AW478" s="280">
        <f t="shared" si="132"/>
        <v>0</v>
      </c>
      <c r="AX478" s="280">
        <f t="shared" si="132"/>
        <v>0</v>
      </c>
      <c r="AY478" s="280">
        <f t="shared" si="132"/>
        <v>0</v>
      </c>
      <c r="AZ478" s="280">
        <f t="shared" si="142"/>
        <v>0</v>
      </c>
      <c r="BA478" s="280">
        <f t="shared" si="142"/>
        <v>0</v>
      </c>
      <c r="BB478" s="280">
        <f t="shared" si="142"/>
        <v>0</v>
      </c>
      <c r="BC478" s="280">
        <f t="shared" si="142"/>
        <v>0</v>
      </c>
      <c r="BD478" s="280">
        <f t="shared" si="142"/>
        <v>0</v>
      </c>
      <c r="BE478" s="280">
        <f t="shared" si="142"/>
        <v>0</v>
      </c>
      <c r="BF478" s="280">
        <f t="shared" si="141"/>
        <v>0</v>
      </c>
      <c r="BG478" s="280">
        <f t="shared" si="141"/>
        <v>0</v>
      </c>
      <c r="BH478" s="280">
        <f t="shared" si="141"/>
        <v>0</v>
      </c>
      <c r="BI478" s="280">
        <f t="shared" si="134"/>
        <v>0</v>
      </c>
      <c r="BJ478" s="280">
        <f t="shared" si="134"/>
        <v>0</v>
      </c>
      <c r="BK478" s="280">
        <f t="shared" si="134"/>
        <v>0</v>
      </c>
      <c r="BL478" s="284">
        <f t="shared" si="133"/>
        <v>0</v>
      </c>
    </row>
    <row r="479" spans="1:64" x14ac:dyDescent="0.25">
      <c r="A479" s="268" t="s">
        <v>462</v>
      </c>
      <c r="B479" s="175">
        <v>4.36E-2</v>
      </c>
      <c r="C479" s="175">
        <v>4.36E-2</v>
      </c>
      <c r="D479" s="272">
        <v>10706041.939999999</v>
      </c>
      <c r="E479" s="272">
        <v>10857777.34</v>
      </c>
      <c r="F479" s="272">
        <v>11083527.199999999</v>
      </c>
      <c r="G479" s="272">
        <v>11283564.869999999</v>
      </c>
      <c r="H479" s="272">
        <v>11260847.83</v>
      </c>
      <c r="I479" s="272">
        <v>11228778.32</v>
      </c>
      <c r="J479" s="272">
        <v>11369414.185000001</v>
      </c>
      <c r="K479" s="272">
        <v>11554822.180000002</v>
      </c>
      <c r="L479" s="272">
        <v>11590197.640000001</v>
      </c>
      <c r="M479" s="272">
        <v>11590197.640000001</v>
      </c>
      <c r="N479" s="272">
        <v>11605483.380000001</v>
      </c>
      <c r="O479" s="272">
        <v>11674301.270000001</v>
      </c>
      <c r="P479" s="272">
        <f t="shared" si="138"/>
        <v>135804953.79500002</v>
      </c>
      <c r="Q479" s="272">
        <v>11781303.460000001</v>
      </c>
      <c r="R479" s="272">
        <v>11825868.910000002</v>
      </c>
      <c r="S479" s="272">
        <v>11815754.250000002</v>
      </c>
      <c r="T479" s="272">
        <v>11774814.630000001</v>
      </c>
      <c r="U479" s="272">
        <v>11764720.65</v>
      </c>
      <c r="V479" s="272">
        <v>11781851.900000002</v>
      </c>
      <c r="W479" s="272">
        <v>11768096.980000002</v>
      </c>
      <c r="X479" s="272">
        <v>11766536.880000003</v>
      </c>
      <c r="Y479" s="272">
        <v>11766227.380000003</v>
      </c>
      <c r="Z479" s="272">
        <v>11776769.340000004</v>
      </c>
      <c r="AA479" s="272">
        <v>11842130.975000003</v>
      </c>
      <c r="AB479" s="272">
        <v>11949913.865000002</v>
      </c>
      <c r="AC479" s="272">
        <v>11997854.830000002</v>
      </c>
      <c r="AD479" s="272">
        <v>11992832.580000002</v>
      </c>
      <c r="AE479" s="272">
        <v>11986643.110000001</v>
      </c>
      <c r="AF479" s="272">
        <v>11980453.640000002</v>
      </c>
      <c r="AG479" s="170">
        <f>SUM(U479:AF479)</f>
        <v>142374032.13000003</v>
      </c>
      <c r="AI479" s="284">
        <f t="shared" si="136"/>
        <v>38898.620000000003</v>
      </c>
      <c r="AJ479" s="284">
        <f t="shared" si="136"/>
        <v>39449.919999999998</v>
      </c>
      <c r="AK479" s="284">
        <f t="shared" si="136"/>
        <v>40270.15</v>
      </c>
      <c r="AL479" s="284">
        <f t="shared" si="135"/>
        <v>40996.949999999997</v>
      </c>
      <c r="AM479" s="284">
        <f t="shared" si="135"/>
        <v>40914.410000000003</v>
      </c>
      <c r="AN479" s="284">
        <f t="shared" si="135"/>
        <v>40797.89</v>
      </c>
      <c r="AO479" s="284">
        <f t="shared" si="135"/>
        <v>41308.870000000003</v>
      </c>
      <c r="AP479" s="284">
        <f t="shared" si="135"/>
        <v>41982.52</v>
      </c>
      <c r="AQ479" s="284">
        <f t="shared" si="135"/>
        <v>42111.05</v>
      </c>
      <c r="AR479" s="284">
        <f t="shared" si="137"/>
        <v>42111.05</v>
      </c>
      <c r="AS479" s="284">
        <f t="shared" si="137"/>
        <v>42166.59</v>
      </c>
      <c r="AT479" s="284">
        <f t="shared" si="137"/>
        <v>42416.63</v>
      </c>
      <c r="AU479" s="280">
        <f t="shared" si="140"/>
        <v>493424.65</v>
      </c>
      <c r="AV479" s="280">
        <f t="shared" si="132"/>
        <v>42805.4</v>
      </c>
      <c r="AW479" s="280">
        <f t="shared" si="132"/>
        <v>42967.32</v>
      </c>
      <c r="AX479" s="280">
        <f t="shared" si="132"/>
        <v>42930.57</v>
      </c>
      <c r="AY479" s="280">
        <f t="shared" si="132"/>
        <v>42781.83</v>
      </c>
      <c r="AZ479" s="280">
        <f t="shared" si="142"/>
        <v>42745.15</v>
      </c>
      <c r="BA479" s="280">
        <f t="shared" si="142"/>
        <v>42807.4</v>
      </c>
      <c r="BB479" s="280">
        <f t="shared" si="142"/>
        <v>42757.42</v>
      </c>
      <c r="BC479" s="280">
        <f t="shared" si="142"/>
        <v>42751.75</v>
      </c>
      <c r="BD479" s="280">
        <f t="shared" si="142"/>
        <v>42750.63</v>
      </c>
      <c r="BE479" s="280">
        <f t="shared" si="142"/>
        <v>42788.93</v>
      </c>
      <c r="BF479" s="280">
        <f t="shared" si="141"/>
        <v>43026.41</v>
      </c>
      <c r="BG479" s="280">
        <f t="shared" si="141"/>
        <v>43418.02</v>
      </c>
      <c r="BH479" s="280">
        <f t="shared" si="141"/>
        <v>43592.21</v>
      </c>
      <c r="BI479" s="280">
        <f t="shared" si="134"/>
        <v>43573.96</v>
      </c>
      <c r="BJ479" s="280">
        <f t="shared" si="134"/>
        <v>43551.47</v>
      </c>
      <c r="BK479" s="280">
        <f t="shared" si="134"/>
        <v>43528.98</v>
      </c>
      <c r="BL479" s="284">
        <f t="shared" si="133"/>
        <v>517292.33000000007</v>
      </c>
    </row>
    <row r="480" spans="1:64" x14ac:dyDescent="0.25">
      <c r="A480" s="268" t="s">
        <v>463</v>
      </c>
      <c r="B480" s="175">
        <v>4.36E-2</v>
      </c>
      <c r="C480" s="175">
        <v>4.36E-2</v>
      </c>
      <c r="D480" s="272">
        <v>0</v>
      </c>
      <c r="E480" s="272">
        <v>0</v>
      </c>
      <c r="F480" s="272">
        <v>0</v>
      </c>
      <c r="G480" s="272">
        <v>0</v>
      </c>
      <c r="H480" s="272">
        <v>0</v>
      </c>
      <c r="I480" s="272">
        <v>0</v>
      </c>
      <c r="J480" s="272">
        <v>0</v>
      </c>
      <c r="K480" s="272">
        <v>0</v>
      </c>
      <c r="L480" s="272">
        <v>0</v>
      </c>
      <c r="M480" s="272">
        <v>0</v>
      </c>
      <c r="N480" s="272">
        <v>0</v>
      </c>
      <c r="O480" s="272">
        <v>0</v>
      </c>
      <c r="P480" s="272">
        <f t="shared" si="138"/>
        <v>0</v>
      </c>
      <c r="Q480" s="272">
        <v>0</v>
      </c>
      <c r="R480" s="272">
        <v>0</v>
      </c>
      <c r="S480" s="272">
        <v>0</v>
      </c>
      <c r="T480" s="272">
        <v>0</v>
      </c>
      <c r="U480" s="272">
        <v>0</v>
      </c>
      <c r="V480" s="272">
        <v>0</v>
      </c>
      <c r="W480" s="272">
        <v>0</v>
      </c>
      <c r="X480" s="272">
        <v>0</v>
      </c>
      <c r="Y480" s="272">
        <v>0</v>
      </c>
      <c r="Z480" s="272">
        <v>0</v>
      </c>
      <c r="AA480" s="272">
        <v>0</v>
      </c>
      <c r="AB480" s="272">
        <v>0</v>
      </c>
      <c r="AC480" s="272">
        <v>0</v>
      </c>
      <c r="AD480" s="272">
        <v>0</v>
      </c>
      <c r="AE480" s="272">
        <v>0</v>
      </c>
      <c r="AF480" s="272">
        <v>0</v>
      </c>
      <c r="AG480" s="170">
        <f t="shared" si="139"/>
        <v>0</v>
      </c>
      <c r="AI480" s="284">
        <f t="shared" si="136"/>
        <v>0</v>
      </c>
      <c r="AJ480" s="284">
        <f t="shared" si="136"/>
        <v>0</v>
      </c>
      <c r="AK480" s="284">
        <f t="shared" si="136"/>
        <v>0</v>
      </c>
      <c r="AL480" s="284">
        <f t="shared" si="135"/>
        <v>0</v>
      </c>
      <c r="AM480" s="284">
        <f t="shared" si="135"/>
        <v>0</v>
      </c>
      <c r="AN480" s="284">
        <f t="shared" si="135"/>
        <v>0</v>
      </c>
      <c r="AO480" s="284">
        <f t="shared" si="135"/>
        <v>0</v>
      </c>
      <c r="AP480" s="284">
        <f t="shared" si="135"/>
        <v>0</v>
      </c>
      <c r="AQ480" s="284">
        <f t="shared" si="135"/>
        <v>0</v>
      </c>
      <c r="AR480" s="284">
        <f t="shared" si="137"/>
        <v>0</v>
      </c>
      <c r="AS480" s="284">
        <f t="shared" si="137"/>
        <v>0</v>
      </c>
      <c r="AT480" s="284">
        <f t="shared" si="137"/>
        <v>0</v>
      </c>
      <c r="AU480" s="280">
        <f t="shared" si="140"/>
        <v>0</v>
      </c>
      <c r="AV480" s="280">
        <f t="shared" si="132"/>
        <v>0</v>
      </c>
      <c r="AW480" s="280">
        <f t="shared" si="132"/>
        <v>0</v>
      </c>
      <c r="AX480" s="280">
        <f t="shared" si="132"/>
        <v>0</v>
      </c>
      <c r="AY480" s="280">
        <f t="shared" si="132"/>
        <v>0</v>
      </c>
      <c r="AZ480" s="280">
        <f t="shared" si="142"/>
        <v>0</v>
      </c>
      <c r="BA480" s="280">
        <f t="shared" si="142"/>
        <v>0</v>
      </c>
      <c r="BB480" s="280">
        <f t="shared" si="142"/>
        <v>0</v>
      </c>
      <c r="BC480" s="280">
        <f t="shared" si="142"/>
        <v>0</v>
      </c>
      <c r="BD480" s="280">
        <f t="shared" si="142"/>
        <v>0</v>
      </c>
      <c r="BE480" s="280">
        <f t="shared" si="142"/>
        <v>0</v>
      </c>
      <c r="BF480" s="280">
        <f t="shared" si="141"/>
        <v>0</v>
      </c>
      <c r="BG480" s="280">
        <f t="shared" si="141"/>
        <v>0</v>
      </c>
      <c r="BH480" s="280">
        <f t="shared" si="141"/>
        <v>0</v>
      </c>
      <c r="BI480" s="280">
        <f t="shared" si="134"/>
        <v>0</v>
      </c>
      <c r="BJ480" s="280">
        <f t="shared" si="134"/>
        <v>0</v>
      </c>
      <c r="BK480" s="280">
        <f t="shared" si="134"/>
        <v>0</v>
      </c>
      <c r="BL480" s="284">
        <f t="shared" si="133"/>
        <v>0</v>
      </c>
    </row>
    <row r="481" spans="1:66" x14ac:dyDescent="0.25">
      <c r="A481" s="268" t="s">
        <v>464</v>
      </c>
      <c r="B481" s="175">
        <v>0.1169</v>
      </c>
      <c r="C481" s="175">
        <v>0.1169</v>
      </c>
      <c r="D481" s="272">
        <v>24959811.050000001</v>
      </c>
      <c r="E481" s="272">
        <v>26655315.489999998</v>
      </c>
      <c r="F481" s="272">
        <v>26439467.760000002</v>
      </c>
      <c r="G481" s="272">
        <v>26081616.43</v>
      </c>
      <c r="H481" s="272">
        <v>25525361.25</v>
      </c>
      <c r="I481" s="272">
        <v>25257808.07</v>
      </c>
      <c r="J481" s="272">
        <v>25169273.98</v>
      </c>
      <c r="K481" s="272">
        <v>25235033.504999999</v>
      </c>
      <c r="L481" s="272">
        <v>26021477.105</v>
      </c>
      <c r="M481" s="272">
        <v>26896735.059999999</v>
      </c>
      <c r="N481" s="272">
        <v>27301441.670000002</v>
      </c>
      <c r="O481" s="272">
        <v>27903181.255000003</v>
      </c>
      <c r="P481" s="272">
        <f t="shared" si="138"/>
        <v>313446522.62499994</v>
      </c>
      <c r="Q481" s="272">
        <v>28325654.540000003</v>
      </c>
      <c r="R481" s="272">
        <v>28184698.220000003</v>
      </c>
      <c r="S481" s="272">
        <v>28076141.900000002</v>
      </c>
      <c r="T481" s="272">
        <v>28022062.510000002</v>
      </c>
      <c r="U481" s="272">
        <v>27191854.920000002</v>
      </c>
      <c r="V481" s="272">
        <v>26153363.765000004</v>
      </c>
      <c r="W481" s="272">
        <v>25839318.240000002</v>
      </c>
      <c r="X481" s="272">
        <v>25707004.760000002</v>
      </c>
      <c r="Y481" s="272">
        <v>25807347.510000002</v>
      </c>
      <c r="Z481" s="272">
        <v>25783999.550000001</v>
      </c>
      <c r="AA481" s="272">
        <v>25804870.245000005</v>
      </c>
      <c r="AB481" s="272">
        <v>26449269.360000003</v>
      </c>
      <c r="AC481" s="272">
        <v>26467681.810000002</v>
      </c>
      <c r="AD481" s="272">
        <v>25255829.705000006</v>
      </c>
      <c r="AE481" s="272">
        <v>24355410.690000001</v>
      </c>
      <c r="AF481" s="272">
        <v>24337433.105000004</v>
      </c>
      <c r="AG481" s="170">
        <f t="shared" si="139"/>
        <v>309153383.66000009</v>
      </c>
      <c r="AI481" s="284">
        <f t="shared" si="136"/>
        <v>243150.16</v>
      </c>
      <c r="AJ481" s="284">
        <f t="shared" si="136"/>
        <v>259667.20000000001</v>
      </c>
      <c r="AK481" s="284">
        <f t="shared" si="136"/>
        <v>257564.48</v>
      </c>
      <c r="AL481" s="284">
        <f t="shared" si="135"/>
        <v>254078.41</v>
      </c>
      <c r="AM481" s="284">
        <f t="shared" si="135"/>
        <v>248659.56</v>
      </c>
      <c r="AN481" s="284">
        <f t="shared" si="135"/>
        <v>246053.15</v>
      </c>
      <c r="AO481" s="284">
        <f t="shared" si="135"/>
        <v>245190.68</v>
      </c>
      <c r="AP481" s="284">
        <f t="shared" si="135"/>
        <v>245831.28</v>
      </c>
      <c r="AQ481" s="284">
        <f t="shared" si="135"/>
        <v>253492.56</v>
      </c>
      <c r="AR481" s="284">
        <f t="shared" si="137"/>
        <v>262019.03</v>
      </c>
      <c r="AS481" s="284">
        <f t="shared" si="137"/>
        <v>265961.53999999998</v>
      </c>
      <c r="AT481" s="284">
        <f t="shared" si="137"/>
        <v>271823.49</v>
      </c>
      <c r="AU481" s="280">
        <f t="shared" si="140"/>
        <v>3053491.54</v>
      </c>
      <c r="AV481" s="280">
        <f t="shared" si="132"/>
        <v>275939.08</v>
      </c>
      <c r="AW481" s="280">
        <f t="shared" si="132"/>
        <v>274565.94</v>
      </c>
      <c r="AX481" s="280">
        <f t="shared" si="132"/>
        <v>273508.42</v>
      </c>
      <c r="AY481" s="280">
        <f t="shared" si="132"/>
        <v>272981.59000000003</v>
      </c>
      <c r="AZ481" s="280">
        <f t="shared" si="142"/>
        <v>264893.99</v>
      </c>
      <c r="BA481" s="280">
        <f t="shared" si="142"/>
        <v>254777.35</v>
      </c>
      <c r="BB481" s="280">
        <f t="shared" si="142"/>
        <v>251718.03</v>
      </c>
      <c r="BC481" s="280">
        <f t="shared" si="142"/>
        <v>250429.07</v>
      </c>
      <c r="BD481" s="280">
        <f t="shared" si="142"/>
        <v>251406.58</v>
      </c>
      <c r="BE481" s="280">
        <f t="shared" si="142"/>
        <v>251179.13</v>
      </c>
      <c r="BF481" s="280">
        <f t="shared" si="141"/>
        <v>251382.44</v>
      </c>
      <c r="BG481" s="280">
        <f t="shared" si="141"/>
        <v>257659.97</v>
      </c>
      <c r="BH481" s="280">
        <f t="shared" si="141"/>
        <v>257839.33</v>
      </c>
      <c r="BI481" s="280">
        <f t="shared" si="134"/>
        <v>246033.87</v>
      </c>
      <c r="BJ481" s="280">
        <f t="shared" si="134"/>
        <v>237262.29</v>
      </c>
      <c r="BK481" s="280">
        <f t="shared" si="134"/>
        <v>237087.16</v>
      </c>
      <c r="BL481" s="284">
        <f t="shared" si="133"/>
        <v>3011669.21</v>
      </c>
    </row>
    <row r="482" spans="1:66" x14ac:dyDescent="0.25">
      <c r="A482" s="268" t="s">
        <v>706</v>
      </c>
      <c r="B482" s="175">
        <v>0.1169</v>
      </c>
      <c r="C482" s="175">
        <v>0.1169</v>
      </c>
      <c r="D482" s="272">
        <v>0</v>
      </c>
      <c r="E482" s="272">
        <v>0</v>
      </c>
      <c r="F482" s="272">
        <v>0</v>
      </c>
      <c r="G482" s="272">
        <v>0</v>
      </c>
      <c r="H482" s="272">
        <v>0</v>
      </c>
      <c r="I482" s="272">
        <v>0</v>
      </c>
      <c r="J482" s="272">
        <v>0</v>
      </c>
      <c r="K482" s="272">
        <v>0</v>
      </c>
      <c r="L482" s="272">
        <v>0</v>
      </c>
      <c r="M482" s="272">
        <v>0</v>
      </c>
      <c r="N482" s="272">
        <v>0</v>
      </c>
      <c r="O482" s="272">
        <v>0</v>
      </c>
      <c r="P482" s="272">
        <f t="shared" si="138"/>
        <v>0</v>
      </c>
      <c r="Q482" s="272">
        <v>0</v>
      </c>
      <c r="R482" s="272">
        <v>0</v>
      </c>
      <c r="S482" s="272">
        <v>0</v>
      </c>
      <c r="T482" s="272">
        <v>0</v>
      </c>
      <c r="U482" s="272">
        <v>0</v>
      </c>
      <c r="V482" s="272">
        <v>0</v>
      </c>
      <c r="W482" s="272">
        <v>0</v>
      </c>
      <c r="X482" s="272">
        <v>0</v>
      </c>
      <c r="Y482" s="272">
        <v>0</v>
      </c>
      <c r="Z482" s="272">
        <v>0</v>
      </c>
      <c r="AA482" s="272">
        <v>0</v>
      </c>
      <c r="AB482" s="272">
        <v>0</v>
      </c>
      <c r="AC482" s="272">
        <v>0</v>
      </c>
      <c r="AD482" s="272">
        <v>0</v>
      </c>
      <c r="AE482" s="272">
        <v>0</v>
      </c>
      <c r="AF482" s="272">
        <v>0</v>
      </c>
      <c r="AG482" s="170">
        <f t="shared" si="139"/>
        <v>0</v>
      </c>
      <c r="AI482" s="284">
        <f t="shared" si="136"/>
        <v>0</v>
      </c>
      <c r="AJ482" s="284">
        <f t="shared" si="136"/>
        <v>0</v>
      </c>
      <c r="AK482" s="284">
        <f t="shared" si="136"/>
        <v>0</v>
      </c>
      <c r="AL482" s="284">
        <f t="shared" si="135"/>
        <v>0</v>
      </c>
      <c r="AM482" s="284">
        <f t="shared" si="135"/>
        <v>0</v>
      </c>
      <c r="AN482" s="284">
        <f t="shared" si="135"/>
        <v>0</v>
      </c>
      <c r="AO482" s="284">
        <f t="shared" ref="AO482:AQ510" si="143">ROUND(J482*$B482/12,2)</f>
        <v>0</v>
      </c>
      <c r="AP482" s="284">
        <f t="shared" si="143"/>
        <v>0</v>
      </c>
      <c r="AQ482" s="284">
        <f t="shared" si="143"/>
        <v>0</v>
      </c>
      <c r="AR482" s="284">
        <f t="shared" si="137"/>
        <v>0</v>
      </c>
      <c r="AS482" s="284">
        <f t="shared" si="137"/>
        <v>0</v>
      </c>
      <c r="AT482" s="284">
        <f t="shared" si="137"/>
        <v>0</v>
      </c>
      <c r="AU482" s="280">
        <f t="shared" si="140"/>
        <v>0</v>
      </c>
      <c r="AV482" s="280">
        <f t="shared" si="132"/>
        <v>0</v>
      </c>
      <c r="AW482" s="280">
        <f t="shared" si="132"/>
        <v>0</v>
      </c>
      <c r="AX482" s="280">
        <f t="shared" si="132"/>
        <v>0</v>
      </c>
      <c r="AY482" s="280">
        <f t="shared" ref="AY482:AY510" si="144">ROUND(T482*$B482/12,2)</f>
        <v>0</v>
      </c>
      <c r="AZ482" s="280">
        <f t="shared" si="142"/>
        <v>0</v>
      </c>
      <c r="BA482" s="280">
        <f t="shared" si="142"/>
        <v>0</v>
      </c>
      <c r="BB482" s="280">
        <f t="shared" si="142"/>
        <v>0</v>
      </c>
      <c r="BC482" s="280">
        <f t="shared" si="142"/>
        <v>0</v>
      </c>
      <c r="BD482" s="280">
        <f t="shared" si="142"/>
        <v>0</v>
      </c>
      <c r="BE482" s="280">
        <f t="shared" si="142"/>
        <v>0</v>
      </c>
      <c r="BF482" s="280">
        <f t="shared" si="141"/>
        <v>0</v>
      </c>
      <c r="BG482" s="280">
        <f t="shared" si="141"/>
        <v>0</v>
      </c>
      <c r="BH482" s="280">
        <f t="shared" si="141"/>
        <v>0</v>
      </c>
      <c r="BI482" s="280">
        <f t="shared" si="134"/>
        <v>0</v>
      </c>
      <c r="BJ482" s="280">
        <f t="shared" si="134"/>
        <v>0</v>
      </c>
      <c r="BK482" s="280">
        <f t="shared" si="134"/>
        <v>0</v>
      </c>
      <c r="BL482" s="284">
        <f t="shared" si="133"/>
        <v>0</v>
      </c>
    </row>
    <row r="483" spans="1:66" x14ac:dyDescent="0.25">
      <c r="A483" s="268" t="s">
        <v>707</v>
      </c>
      <c r="B483" s="175">
        <v>0</v>
      </c>
      <c r="C483" s="175">
        <v>0</v>
      </c>
      <c r="D483" s="272">
        <v>0</v>
      </c>
      <c r="E483" s="272">
        <v>0</v>
      </c>
      <c r="F483" s="272">
        <v>0</v>
      </c>
      <c r="G483" s="272">
        <v>0</v>
      </c>
      <c r="H483" s="272">
        <v>0</v>
      </c>
      <c r="I483" s="272">
        <v>0</v>
      </c>
      <c r="J483" s="272">
        <v>0</v>
      </c>
      <c r="K483" s="272">
        <v>0</v>
      </c>
      <c r="L483" s="272">
        <v>0</v>
      </c>
      <c r="M483" s="272">
        <v>0</v>
      </c>
      <c r="N483" s="272">
        <v>0</v>
      </c>
      <c r="O483" s="272">
        <v>0</v>
      </c>
      <c r="P483" s="272">
        <f t="shared" si="138"/>
        <v>0</v>
      </c>
      <c r="Q483" s="272">
        <v>0</v>
      </c>
      <c r="R483" s="272">
        <v>0</v>
      </c>
      <c r="S483" s="272">
        <v>0</v>
      </c>
      <c r="T483" s="272">
        <v>0</v>
      </c>
      <c r="U483" s="272">
        <v>0</v>
      </c>
      <c r="V483" s="272">
        <v>0</v>
      </c>
      <c r="W483" s="272">
        <v>0</v>
      </c>
      <c r="X483" s="272">
        <v>0</v>
      </c>
      <c r="Y483" s="272">
        <v>0</v>
      </c>
      <c r="Z483" s="272">
        <v>0</v>
      </c>
      <c r="AA483" s="272">
        <v>0</v>
      </c>
      <c r="AB483" s="272">
        <v>0</v>
      </c>
      <c r="AC483" s="272">
        <v>0</v>
      </c>
      <c r="AD483" s="272">
        <v>0</v>
      </c>
      <c r="AE483" s="272">
        <v>0</v>
      </c>
      <c r="AF483" s="272">
        <v>0</v>
      </c>
      <c r="AG483" s="170">
        <f t="shared" si="139"/>
        <v>0</v>
      </c>
      <c r="AI483" s="284">
        <f t="shared" si="136"/>
        <v>0</v>
      </c>
      <c r="AJ483" s="284">
        <f t="shared" si="136"/>
        <v>0</v>
      </c>
      <c r="AK483" s="284">
        <f t="shared" si="136"/>
        <v>0</v>
      </c>
      <c r="AL483" s="284">
        <f t="shared" si="136"/>
        <v>0</v>
      </c>
      <c r="AM483" s="284">
        <f t="shared" si="136"/>
        <v>0</v>
      </c>
      <c r="AN483" s="284">
        <f t="shared" si="136"/>
        <v>0</v>
      </c>
      <c r="AO483" s="284">
        <f t="shared" si="143"/>
        <v>0</v>
      </c>
      <c r="AP483" s="284">
        <f t="shared" si="143"/>
        <v>0</v>
      </c>
      <c r="AQ483" s="284">
        <f t="shared" si="143"/>
        <v>0</v>
      </c>
      <c r="AR483" s="284">
        <f t="shared" si="137"/>
        <v>0</v>
      </c>
      <c r="AS483" s="284">
        <f t="shared" si="137"/>
        <v>0</v>
      </c>
      <c r="AT483" s="284">
        <f t="shared" si="137"/>
        <v>0</v>
      </c>
      <c r="AU483" s="280">
        <f t="shared" si="140"/>
        <v>0</v>
      </c>
      <c r="AV483" s="280">
        <f t="shared" ref="AV483:AX506" si="145">ROUND(Q483*$B483/12,2)</f>
        <v>0</v>
      </c>
      <c r="AW483" s="280">
        <f t="shared" si="145"/>
        <v>0</v>
      </c>
      <c r="AX483" s="280">
        <f t="shared" si="145"/>
        <v>0</v>
      </c>
      <c r="AY483" s="280">
        <f t="shared" si="144"/>
        <v>0</v>
      </c>
      <c r="AZ483" s="280">
        <f t="shared" si="142"/>
        <v>0</v>
      </c>
      <c r="BA483" s="280">
        <f t="shared" si="142"/>
        <v>0</v>
      </c>
      <c r="BB483" s="280">
        <f t="shared" si="142"/>
        <v>0</v>
      </c>
      <c r="BC483" s="280">
        <f t="shared" si="142"/>
        <v>0</v>
      </c>
      <c r="BD483" s="280">
        <f t="shared" si="142"/>
        <v>0</v>
      </c>
      <c r="BE483" s="280">
        <f t="shared" si="142"/>
        <v>0</v>
      </c>
      <c r="BF483" s="280">
        <f t="shared" si="141"/>
        <v>0</v>
      </c>
      <c r="BG483" s="280">
        <f t="shared" si="141"/>
        <v>0</v>
      </c>
      <c r="BH483" s="280">
        <f t="shared" si="141"/>
        <v>0</v>
      </c>
      <c r="BI483" s="280">
        <f t="shared" si="134"/>
        <v>0</v>
      </c>
      <c r="BJ483" s="280">
        <f t="shared" si="134"/>
        <v>0</v>
      </c>
      <c r="BK483" s="280">
        <f t="shared" si="134"/>
        <v>0</v>
      </c>
      <c r="BL483" s="284">
        <f t="shared" ref="BL483:BL510" si="146">SUM(AZ483:BK483)</f>
        <v>0</v>
      </c>
    </row>
    <row r="484" spans="1:66" x14ac:dyDescent="0.25">
      <c r="A484" s="268" t="s">
        <v>465</v>
      </c>
      <c r="B484" s="175">
        <v>0.25019999999999998</v>
      </c>
      <c r="C484" s="175">
        <v>0.25019999999999998</v>
      </c>
      <c r="D484" s="272">
        <v>5081677.2699999996</v>
      </c>
      <c r="E484" s="272">
        <v>5554265.4800000004</v>
      </c>
      <c r="F484" s="272">
        <v>5533701.7599999998</v>
      </c>
      <c r="G484" s="272">
        <v>5540114.3499999996</v>
      </c>
      <c r="H484" s="272">
        <v>5540224.75</v>
      </c>
      <c r="I484" s="272">
        <v>5579194.4699999997</v>
      </c>
      <c r="J484" s="272">
        <v>5687595.9200000009</v>
      </c>
      <c r="K484" s="272">
        <v>5710748.3250000002</v>
      </c>
      <c r="L484" s="272">
        <v>5664469</v>
      </c>
      <c r="M484" s="272">
        <v>5653298.9900000002</v>
      </c>
      <c r="N484" s="272">
        <v>5952907.6450000005</v>
      </c>
      <c r="O484" s="272">
        <v>6258250.4450000003</v>
      </c>
      <c r="P484" s="272">
        <f t="shared" si="138"/>
        <v>67756448.405000001</v>
      </c>
      <c r="Q484" s="272">
        <v>6159993.1500000013</v>
      </c>
      <c r="R484" s="272">
        <v>6000978.6400000006</v>
      </c>
      <c r="S484" s="272">
        <v>5905770.3900000006</v>
      </c>
      <c r="T484" s="272">
        <v>5874273.1100000003</v>
      </c>
      <c r="U484" s="272">
        <v>5871791.0000000009</v>
      </c>
      <c r="V484" s="272">
        <v>5871791.0000000009</v>
      </c>
      <c r="W484" s="272">
        <v>5871791.0000000009</v>
      </c>
      <c r="X484" s="272">
        <v>5871791.0000000009</v>
      </c>
      <c r="Y484" s="272">
        <v>5866307.8950000014</v>
      </c>
      <c r="Z484" s="272">
        <v>5484492.3000000007</v>
      </c>
      <c r="AA484" s="272">
        <v>5745840.9850000003</v>
      </c>
      <c r="AB484" s="272">
        <v>6429033.1200000001</v>
      </c>
      <c r="AC484" s="272">
        <v>6463577.8049999997</v>
      </c>
      <c r="AD484" s="272">
        <v>6452611.5300000003</v>
      </c>
      <c r="AE484" s="272">
        <v>6452611.5300000003</v>
      </c>
      <c r="AF484" s="272">
        <v>6452611.5300000003</v>
      </c>
      <c r="AG484" s="170">
        <f t="shared" si="139"/>
        <v>72834250.695000008</v>
      </c>
      <c r="AI484" s="284">
        <f t="shared" si="136"/>
        <v>105952.97</v>
      </c>
      <c r="AJ484" s="284">
        <f t="shared" si="136"/>
        <v>115806.44</v>
      </c>
      <c r="AK484" s="284">
        <f t="shared" si="136"/>
        <v>115377.68</v>
      </c>
      <c r="AL484" s="284">
        <f t="shared" si="136"/>
        <v>115511.38</v>
      </c>
      <c r="AM484" s="284">
        <f t="shared" si="136"/>
        <v>115513.69</v>
      </c>
      <c r="AN484" s="284">
        <f t="shared" si="136"/>
        <v>116326.2</v>
      </c>
      <c r="AO484" s="284">
        <f t="shared" si="143"/>
        <v>118586.37</v>
      </c>
      <c r="AP484" s="284">
        <f t="shared" si="143"/>
        <v>119069.1</v>
      </c>
      <c r="AQ484" s="284">
        <f t="shared" si="143"/>
        <v>118104.18</v>
      </c>
      <c r="AR484" s="284">
        <f t="shared" si="137"/>
        <v>117871.28</v>
      </c>
      <c r="AS484" s="284">
        <f t="shared" si="137"/>
        <v>124118.12</v>
      </c>
      <c r="AT484" s="284">
        <f t="shared" si="137"/>
        <v>130484.52</v>
      </c>
      <c r="AU484" s="280">
        <f t="shared" si="140"/>
        <v>1412721.9299999997</v>
      </c>
      <c r="AV484" s="280">
        <f t="shared" si="145"/>
        <v>128435.86</v>
      </c>
      <c r="AW484" s="280">
        <f t="shared" si="145"/>
        <v>125120.4</v>
      </c>
      <c r="AX484" s="280">
        <f t="shared" si="145"/>
        <v>123135.31</v>
      </c>
      <c r="AY484" s="280">
        <f t="shared" si="144"/>
        <v>122478.59</v>
      </c>
      <c r="AZ484" s="280">
        <f t="shared" si="142"/>
        <v>122426.84</v>
      </c>
      <c r="BA484" s="280">
        <f t="shared" si="142"/>
        <v>122426.84</v>
      </c>
      <c r="BB484" s="280">
        <f t="shared" si="142"/>
        <v>122426.84</v>
      </c>
      <c r="BC484" s="280">
        <f t="shared" si="142"/>
        <v>122426.84</v>
      </c>
      <c r="BD484" s="280">
        <f t="shared" si="142"/>
        <v>122312.52</v>
      </c>
      <c r="BE484" s="280">
        <f t="shared" si="142"/>
        <v>114351.66</v>
      </c>
      <c r="BF484" s="280">
        <f t="shared" si="141"/>
        <v>119800.78</v>
      </c>
      <c r="BG484" s="280">
        <f t="shared" si="141"/>
        <v>134045.34</v>
      </c>
      <c r="BH484" s="280">
        <f t="shared" si="141"/>
        <v>134765.6</v>
      </c>
      <c r="BI484" s="280">
        <f t="shared" si="134"/>
        <v>134536.95000000001</v>
      </c>
      <c r="BJ484" s="280">
        <f t="shared" si="134"/>
        <v>134536.95000000001</v>
      </c>
      <c r="BK484" s="280">
        <f t="shared" si="134"/>
        <v>134536.95000000001</v>
      </c>
      <c r="BL484" s="284">
        <f t="shared" si="146"/>
        <v>1518594.1099999999</v>
      </c>
    </row>
    <row r="485" spans="1:66" x14ac:dyDescent="0.25">
      <c r="A485" s="268" t="s">
        <v>466</v>
      </c>
      <c r="B485" s="175">
        <v>1.9699999999999999E-2</v>
      </c>
      <c r="C485" s="175">
        <v>1.9699999999999999E-2</v>
      </c>
      <c r="D485" s="272">
        <v>209671.07</v>
      </c>
      <c r="E485" s="272">
        <v>104832.49</v>
      </c>
      <c r="F485" s="272">
        <v>0</v>
      </c>
      <c r="G485" s="272">
        <v>0</v>
      </c>
      <c r="H485" s="272">
        <v>0</v>
      </c>
      <c r="I485" s="272">
        <v>0</v>
      </c>
      <c r="J485" s="272">
        <v>19403.82</v>
      </c>
      <c r="K485" s="272">
        <v>19403.82</v>
      </c>
      <c r="L485" s="272">
        <v>19403.82</v>
      </c>
      <c r="M485" s="272">
        <v>19403.82</v>
      </c>
      <c r="N485" s="272">
        <v>19403.82</v>
      </c>
      <c r="O485" s="272">
        <v>19403.82</v>
      </c>
      <c r="P485" s="272">
        <f t="shared" si="138"/>
        <v>430926.48000000004</v>
      </c>
      <c r="Q485" s="272">
        <v>19403.82</v>
      </c>
      <c r="R485" s="272">
        <v>19403.82</v>
      </c>
      <c r="S485" s="272">
        <v>19403.82</v>
      </c>
      <c r="T485" s="272">
        <v>19403.82</v>
      </c>
      <c r="U485" s="272">
        <v>19403.82</v>
      </c>
      <c r="V485" s="272">
        <v>19403.82</v>
      </c>
      <c r="W485" s="272">
        <v>19403.82</v>
      </c>
      <c r="X485" s="272">
        <v>19403.82</v>
      </c>
      <c r="Y485" s="272">
        <v>19403.82</v>
      </c>
      <c r="Z485" s="272">
        <v>19403.82</v>
      </c>
      <c r="AA485" s="272">
        <v>19403.82</v>
      </c>
      <c r="AB485" s="272">
        <v>19403.82</v>
      </c>
      <c r="AC485" s="272">
        <v>19403.82</v>
      </c>
      <c r="AD485" s="272">
        <v>19403.82</v>
      </c>
      <c r="AE485" s="272">
        <v>19403.82</v>
      </c>
      <c r="AF485" s="272">
        <v>19403.82</v>
      </c>
      <c r="AG485" s="170">
        <f t="shared" si="139"/>
        <v>232845.84000000005</v>
      </c>
      <c r="AI485" s="284">
        <f t="shared" si="136"/>
        <v>344.21</v>
      </c>
      <c r="AJ485" s="284">
        <f t="shared" si="136"/>
        <v>172.1</v>
      </c>
      <c r="AK485" s="284">
        <f t="shared" si="136"/>
        <v>0</v>
      </c>
      <c r="AL485" s="284">
        <f t="shared" si="136"/>
        <v>0</v>
      </c>
      <c r="AM485" s="284">
        <f t="shared" si="136"/>
        <v>0</v>
      </c>
      <c r="AN485" s="284">
        <f t="shared" si="136"/>
        <v>0</v>
      </c>
      <c r="AO485" s="284">
        <f t="shared" si="143"/>
        <v>31.85</v>
      </c>
      <c r="AP485" s="284">
        <f t="shared" si="143"/>
        <v>31.85</v>
      </c>
      <c r="AQ485" s="284">
        <f t="shared" si="143"/>
        <v>31.85</v>
      </c>
      <c r="AR485" s="284">
        <f t="shared" si="137"/>
        <v>31.85</v>
      </c>
      <c r="AS485" s="284">
        <f t="shared" si="137"/>
        <v>31.85</v>
      </c>
      <c r="AT485" s="284">
        <f t="shared" si="137"/>
        <v>31.85</v>
      </c>
      <c r="AU485" s="280">
        <f t="shared" si="140"/>
        <v>707.41000000000008</v>
      </c>
      <c r="AV485" s="280">
        <f t="shared" si="145"/>
        <v>31.85</v>
      </c>
      <c r="AW485" s="280">
        <f t="shared" si="145"/>
        <v>31.85</v>
      </c>
      <c r="AX485" s="280">
        <f t="shared" si="145"/>
        <v>31.85</v>
      </c>
      <c r="AY485" s="280">
        <f t="shared" si="144"/>
        <v>31.85</v>
      </c>
      <c r="AZ485" s="280">
        <f t="shared" si="142"/>
        <v>31.85</v>
      </c>
      <c r="BA485" s="280">
        <f t="shared" si="142"/>
        <v>31.85</v>
      </c>
      <c r="BB485" s="280">
        <f t="shared" si="142"/>
        <v>31.85</v>
      </c>
      <c r="BC485" s="280">
        <f t="shared" si="142"/>
        <v>31.85</v>
      </c>
      <c r="BD485" s="280">
        <f t="shared" si="142"/>
        <v>31.85</v>
      </c>
      <c r="BE485" s="280">
        <f t="shared" si="142"/>
        <v>31.85</v>
      </c>
      <c r="BF485" s="280">
        <f t="shared" si="141"/>
        <v>31.85</v>
      </c>
      <c r="BG485" s="280">
        <f t="shared" si="141"/>
        <v>31.85</v>
      </c>
      <c r="BH485" s="280">
        <f t="shared" si="141"/>
        <v>31.85</v>
      </c>
      <c r="BI485" s="280">
        <f t="shared" si="134"/>
        <v>31.85</v>
      </c>
      <c r="BJ485" s="280">
        <f t="shared" si="134"/>
        <v>31.85</v>
      </c>
      <c r="BK485" s="280">
        <f t="shared" si="134"/>
        <v>31.85</v>
      </c>
      <c r="BL485" s="284">
        <f t="shared" si="146"/>
        <v>382.20000000000005</v>
      </c>
      <c r="BN485" s="279">
        <f>BL485</f>
        <v>382.20000000000005</v>
      </c>
    </row>
    <row r="486" spans="1:66" x14ac:dyDescent="0.25">
      <c r="A486" s="268" t="s">
        <v>467</v>
      </c>
      <c r="B486" s="175">
        <v>4.3999999999999997E-2</v>
      </c>
      <c r="C486" s="175">
        <v>4.3999999999999997E-2</v>
      </c>
      <c r="D486" s="272">
        <v>906444.57</v>
      </c>
      <c r="E486" s="272">
        <v>946407.62</v>
      </c>
      <c r="F486" s="272">
        <v>986370.67</v>
      </c>
      <c r="G486" s="272">
        <v>986370.67</v>
      </c>
      <c r="H486" s="272">
        <v>946407.62</v>
      </c>
      <c r="I486" s="272">
        <v>906444.57</v>
      </c>
      <c r="J486" s="272">
        <v>906444.57</v>
      </c>
      <c r="K486" s="272">
        <v>906444.57</v>
      </c>
      <c r="L486" s="272">
        <v>903020.35</v>
      </c>
      <c r="M486" s="272">
        <v>925128.38</v>
      </c>
      <c r="N486" s="272">
        <v>950660.63</v>
      </c>
      <c r="O486" s="272">
        <v>950660.63</v>
      </c>
      <c r="P486" s="272">
        <f t="shared" si="138"/>
        <v>11220804.850000003</v>
      </c>
      <c r="Q486" s="272">
        <v>950660.63</v>
      </c>
      <c r="R486" s="272">
        <v>948277.74</v>
      </c>
      <c r="S486" s="272">
        <v>944076.44499999995</v>
      </c>
      <c r="T486" s="272">
        <v>937191.73999999987</v>
      </c>
      <c r="U486" s="272">
        <v>925601.6</v>
      </c>
      <c r="V486" s="272">
        <v>919077.75999999989</v>
      </c>
      <c r="W486" s="272">
        <v>919077.75999999989</v>
      </c>
      <c r="X486" s="272">
        <v>918278.5149999999</v>
      </c>
      <c r="Y486" s="272">
        <v>914219.19499999995</v>
      </c>
      <c r="Z486" s="272">
        <v>905621.86999999988</v>
      </c>
      <c r="AA486" s="272">
        <v>900284.61999999988</v>
      </c>
      <c r="AB486" s="272">
        <v>900284.61999999988</v>
      </c>
      <c r="AC486" s="272">
        <v>900284.61999999988</v>
      </c>
      <c r="AD486" s="272">
        <v>900284.61999999988</v>
      </c>
      <c r="AE486" s="272">
        <v>900284.61999999988</v>
      </c>
      <c r="AF486" s="272">
        <v>900284.61999999988</v>
      </c>
      <c r="AG486" s="170">
        <f t="shared" si="139"/>
        <v>10903584.419999998</v>
      </c>
      <c r="AI486" s="284">
        <f t="shared" si="136"/>
        <v>3323.63</v>
      </c>
      <c r="AJ486" s="284">
        <f t="shared" si="136"/>
        <v>3470.16</v>
      </c>
      <c r="AK486" s="284">
        <f t="shared" si="136"/>
        <v>3616.69</v>
      </c>
      <c r="AL486" s="284">
        <f t="shared" si="136"/>
        <v>3616.69</v>
      </c>
      <c r="AM486" s="284">
        <f t="shared" si="136"/>
        <v>3470.16</v>
      </c>
      <c r="AN486" s="284">
        <f t="shared" si="136"/>
        <v>3323.63</v>
      </c>
      <c r="AO486" s="284">
        <f t="shared" si="143"/>
        <v>3323.63</v>
      </c>
      <c r="AP486" s="284">
        <f t="shared" si="143"/>
        <v>3323.63</v>
      </c>
      <c r="AQ486" s="284">
        <f t="shared" si="143"/>
        <v>3311.07</v>
      </c>
      <c r="AR486" s="284">
        <f t="shared" si="137"/>
        <v>3392.14</v>
      </c>
      <c r="AS486" s="284">
        <f t="shared" si="137"/>
        <v>3485.76</v>
      </c>
      <c r="AT486" s="284">
        <f t="shared" si="137"/>
        <v>3485.76</v>
      </c>
      <c r="AU486" s="280">
        <f t="shared" si="140"/>
        <v>41142.950000000012</v>
      </c>
      <c r="AV486" s="280">
        <f t="shared" si="145"/>
        <v>3485.76</v>
      </c>
      <c r="AW486" s="280">
        <f t="shared" si="145"/>
        <v>3477.02</v>
      </c>
      <c r="AX486" s="280">
        <f t="shared" si="145"/>
        <v>3461.61</v>
      </c>
      <c r="AY486" s="280">
        <f t="shared" si="144"/>
        <v>3436.37</v>
      </c>
      <c r="AZ486" s="280">
        <f t="shared" si="142"/>
        <v>3393.87</v>
      </c>
      <c r="BA486" s="280">
        <f t="shared" si="142"/>
        <v>3369.95</v>
      </c>
      <c r="BB486" s="280">
        <f t="shared" si="142"/>
        <v>3369.95</v>
      </c>
      <c r="BC486" s="280">
        <f t="shared" si="142"/>
        <v>3367.02</v>
      </c>
      <c r="BD486" s="280">
        <f t="shared" si="142"/>
        <v>3352.14</v>
      </c>
      <c r="BE486" s="280">
        <f t="shared" si="142"/>
        <v>3320.61</v>
      </c>
      <c r="BF486" s="280">
        <f t="shared" si="141"/>
        <v>3301.04</v>
      </c>
      <c r="BG486" s="280">
        <f t="shared" si="141"/>
        <v>3301.04</v>
      </c>
      <c r="BH486" s="280">
        <f t="shared" si="141"/>
        <v>3301.04</v>
      </c>
      <c r="BI486" s="280">
        <f t="shared" si="134"/>
        <v>3301.04</v>
      </c>
      <c r="BJ486" s="280">
        <f t="shared" si="134"/>
        <v>3301.04</v>
      </c>
      <c r="BK486" s="280">
        <f t="shared" si="134"/>
        <v>3301.04</v>
      </c>
      <c r="BL486" s="284">
        <f t="shared" si="146"/>
        <v>39979.780000000006</v>
      </c>
    </row>
    <row r="487" spans="1:66" x14ac:dyDescent="0.25">
      <c r="A487" s="268" t="s">
        <v>468</v>
      </c>
      <c r="B487" s="175">
        <v>4.3999999999999997E-2</v>
      </c>
      <c r="C487" s="175">
        <v>4.3999999999999997E-2</v>
      </c>
      <c r="D487" s="272">
        <v>4526.22</v>
      </c>
      <c r="E487" s="272">
        <v>4526.22</v>
      </c>
      <c r="F487" s="272">
        <v>4526.22</v>
      </c>
      <c r="G487" s="272">
        <v>4526.22</v>
      </c>
      <c r="H487" s="272">
        <v>4526.22</v>
      </c>
      <c r="I487" s="272">
        <v>4526.22</v>
      </c>
      <c r="J487" s="272">
        <v>4526.22</v>
      </c>
      <c r="K487" s="272">
        <v>4526.22</v>
      </c>
      <c r="L487" s="272">
        <v>2701.3850000000002</v>
      </c>
      <c r="M487" s="272">
        <v>876.55000000000018</v>
      </c>
      <c r="N487" s="272">
        <v>876.55000000000018</v>
      </c>
      <c r="O487" s="272">
        <v>876.55000000000018</v>
      </c>
      <c r="P487" s="272">
        <f t="shared" si="138"/>
        <v>41540.795000000013</v>
      </c>
      <c r="Q487" s="272">
        <v>876.55000000000018</v>
      </c>
      <c r="R487" s="272">
        <v>876.55000000000018</v>
      </c>
      <c r="S487" s="272">
        <v>876.55000000000018</v>
      </c>
      <c r="T487" s="272">
        <v>876.55000000000018</v>
      </c>
      <c r="U487" s="272">
        <v>876.55000000000018</v>
      </c>
      <c r="V487" s="272">
        <v>876.55000000000018</v>
      </c>
      <c r="W487" s="272">
        <v>876.55000000000018</v>
      </c>
      <c r="X487" s="272">
        <v>876.55000000000018</v>
      </c>
      <c r="Y487" s="272">
        <v>876.55000000000018</v>
      </c>
      <c r="Z487" s="272">
        <v>876.55000000000018</v>
      </c>
      <c r="AA487" s="272">
        <v>876.55000000000018</v>
      </c>
      <c r="AB487" s="272">
        <v>876.55000000000018</v>
      </c>
      <c r="AC487" s="272">
        <v>876.55000000000018</v>
      </c>
      <c r="AD487" s="272">
        <v>876.55000000000018</v>
      </c>
      <c r="AE487" s="272">
        <v>876.55000000000018</v>
      </c>
      <c r="AF487" s="272">
        <v>876.55000000000018</v>
      </c>
      <c r="AG487" s="170">
        <f t="shared" si="139"/>
        <v>10518.600000000002</v>
      </c>
      <c r="AI487" s="284">
        <f t="shared" si="136"/>
        <v>16.600000000000001</v>
      </c>
      <c r="AJ487" s="284">
        <f t="shared" si="136"/>
        <v>16.600000000000001</v>
      </c>
      <c r="AK487" s="284">
        <f t="shared" si="136"/>
        <v>16.600000000000001</v>
      </c>
      <c r="AL487" s="284">
        <f t="shared" si="136"/>
        <v>16.600000000000001</v>
      </c>
      <c r="AM487" s="284">
        <f t="shared" si="136"/>
        <v>16.600000000000001</v>
      </c>
      <c r="AN487" s="284">
        <f t="shared" si="136"/>
        <v>16.600000000000001</v>
      </c>
      <c r="AO487" s="284">
        <f t="shared" si="143"/>
        <v>16.600000000000001</v>
      </c>
      <c r="AP487" s="284">
        <f t="shared" si="143"/>
        <v>16.600000000000001</v>
      </c>
      <c r="AQ487" s="284">
        <f t="shared" si="143"/>
        <v>9.91</v>
      </c>
      <c r="AR487" s="284">
        <f t="shared" si="137"/>
        <v>3.21</v>
      </c>
      <c r="AS487" s="284">
        <f t="shared" si="137"/>
        <v>3.21</v>
      </c>
      <c r="AT487" s="284">
        <f t="shared" si="137"/>
        <v>3.21</v>
      </c>
      <c r="AU487" s="280">
        <f t="shared" si="140"/>
        <v>152.34</v>
      </c>
      <c r="AV487" s="280">
        <f t="shared" si="145"/>
        <v>3.21</v>
      </c>
      <c r="AW487" s="280">
        <f t="shared" si="145"/>
        <v>3.21</v>
      </c>
      <c r="AX487" s="280">
        <f t="shared" si="145"/>
        <v>3.21</v>
      </c>
      <c r="AY487" s="280">
        <f t="shared" si="144"/>
        <v>3.21</v>
      </c>
      <c r="AZ487" s="280">
        <f t="shared" si="142"/>
        <v>3.21</v>
      </c>
      <c r="BA487" s="280">
        <f t="shared" si="142"/>
        <v>3.21</v>
      </c>
      <c r="BB487" s="280">
        <f t="shared" si="142"/>
        <v>3.21</v>
      </c>
      <c r="BC487" s="280">
        <f t="shared" si="142"/>
        <v>3.21</v>
      </c>
      <c r="BD487" s="280">
        <f t="shared" si="142"/>
        <v>3.21</v>
      </c>
      <c r="BE487" s="280">
        <f t="shared" si="142"/>
        <v>3.21</v>
      </c>
      <c r="BF487" s="280">
        <f t="shared" si="141"/>
        <v>3.21</v>
      </c>
      <c r="BG487" s="280">
        <f t="shared" si="141"/>
        <v>3.21</v>
      </c>
      <c r="BH487" s="280">
        <f t="shared" si="141"/>
        <v>3.21</v>
      </c>
      <c r="BI487" s="280">
        <f t="shared" si="134"/>
        <v>3.21</v>
      </c>
      <c r="BJ487" s="280">
        <f t="shared" si="134"/>
        <v>3.21</v>
      </c>
      <c r="BK487" s="280">
        <f t="shared" si="134"/>
        <v>3.21</v>
      </c>
      <c r="BL487" s="284">
        <f t="shared" si="146"/>
        <v>38.520000000000003</v>
      </c>
    </row>
    <row r="488" spans="1:66" x14ac:dyDescent="0.25">
      <c r="A488" s="268" t="s">
        <v>469</v>
      </c>
      <c r="B488" s="175">
        <v>4.02E-2</v>
      </c>
      <c r="C488" s="175">
        <v>4.02E-2</v>
      </c>
      <c r="D488" s="272">
        <v>12826549.380000001</v>
      </c>
      <c r="E488" s="272">
        <v>12835853.17</v>
      </c>
      <c r="F488" s="272">
        <v>12859366.470000001</v>
      </c>
      <c r="G488" s="272">
        <v>12894736.210000001</v>
      </c>
      <c r="H488" s="272">
        <v>12949366.6</v>
      </c>
      <c r="I488" s="272">
        <v>13167028.49</v>
      </c>
      <c r="J488" s="272">
        <v>13497003.939999998</v>
      </c>
      <c r="K488" s="272">
        <v>13789947.404999999</v>
      </c>
      <c r="L488" s="272">
        <v>13999050.155000001</v>
      </c>
      <c r="M488" s="272">
        <v>14345399.67</v>
      </c>
      <c r="N488" s="272">
        <v>14632592.609999999</v>
      </c>
      <c r="O488" s="272">
        <v>14702634.130000001</v>
      </c>
      <c r="P488" s="272">
        <f t="shared" si="138"/>
        <v>162499528.23000002</v>
      </c>
      <c r="Q488" s="272">
        <v>14764701.390000001</v>
      </c>
      <c r="R488" s="272">
        <v>14764150.660000002</v>
      </c>
      <c r="S488" s="272">
        <v>14840138.280000001</v>
      </c>
      <c r="T488" s="272">
        <v>14961317.810000002</v>
      </c>
      <c r="U488" s="272">
        <v>15143578.015000001</v>
      </c>
      <c r="V488" s="272">
        <v>15492299.910000002</v>
      </c>
      <c r="W488" s="272">
        <v>15743726.080000004</v>
      </c>
      <c r="X488" s="272">
        <v>15852538.240000004</v>
      </c>
      <c r="Y488" s="272">
        <v>16269033.605000002</v>
      </c>
      <c r="Z488" s="272">
        <v>16617465.675000004</v>
      </c>
      <c r="AA488" s="272">
        <v>16630875.830000004</v>
      </c>
      <c r="AB488" s="272">
        <v>16704015.635000004</v>
      </c>
      <c r="AC488" s="272">
        <v>16769500.995000003</v>
      </c>
      <c r="AD488" s="272">
        <v>16778079.275000002</v>
      </c>
      <c r="AE488" s="272">
        <v>16904365.055000003</v>
      </c>
      <c r="AF488" s="272">
        <v>17181780.48</v>
      </c>
      <c r="AG488" s="170">
        <f t="shared" si="139"/>
        <v>196087258.79500002</v>
      </c>
      <c r="AI488" s="284">
        <f t="shared" si="136"/>
        <v>42968.94</v>
      </c>
      <c r="AJ488" s="284">
        <f t="shared" si="136"/>
        <v>43000.11</v>
      </c>
      <c r="AK488" s="284">
        <f t="shared" si="136"/>
        <v>43078.879999999997</v>
      </c>
      <c r="AL488" s="284">
        <f t="shared" si="136"/>
        <v>43197.37</v>
      </c>
      <c r="AM488" s="284">
        <f t="shared" si="136"/>
        <v>43380.38</v>
      </c>
      <c r="AN488" s="284">
        <f t="shared" si="136"/>
        <v>44109.55</v>
      </c>
      <c r="AO488" s="284">
        <f t="shared" si="143"/>
        <v>45214.96</v>
      </c>
      <c r="AP488" s="284">
        <f t="shared" si="143"/>
        <v>46196.32</v>
      </c>
      <c r="AQ488" s="284">
        <f t="shared" si="143"/>
        <v>46896.82</v>
      </c>
      <c r="AR488" s="284">
        <f t="shared" si="137"/>
        <v>48057.09</v>
      </c>
      <c r="AS488" s="284">
        <f t="shared" si="137"/>
        <v>49019.19</v>
      </c>
      <c r="AT488" s="284">
        <f t="shared" si="137"/>
        <v>49253.82</v>
      </c>
      <c r="AU488" s="280">
        <f t="shared" si="140"/>
        <v>544373.43000000005</v>
      </c>
      <c r="AV488" s="280">
        <f t="shared" si="145"/>
        <v>49461.75</v>
      </c>
      <c r="AW488" s="280">
        <f t="shared" si="145"/>
        <v>49459.9</v>
      </c>
      <c r="AX488" s="280">
        <f t="shared" si="145"/>
        <v>49714.46</v>
      </c>
      <c r="AY488" s="280">
        <f t="shared" si="144"/>
        <v>50120.41</v>
      </c>
      <c r="AZ488" s="280">
        <f t="shared" si="142"/>
        <v>50730.99</v>
      </c>
      <c r="BA488" s="280">
        <f t="shared" si="142"/>
        <v>51899.199999999997</v>
      </c>
      <c r="BB488" s="280">
        <f t="shared" si="142"/>
        <v>52741.48</v>
      </c>
      <c r="BC488" s="280">
        <f t="shared" si="142"/>
        <v>53106</v>
      </c>
      <c r="BD488" s="280">
        <f t="shared" si="142"/>
        <v>54501.26</v>
      </c>
      <c r="BE488" s="280">
        <f t="shared" si="142"/>
        <v>55668.51</v>
      </c>
      <c r="BF488" s="280">
        <f t="shared" si="141"/>
        <v>55713.43</v>
      </c>
      <c r="BG488" s="280">
        <f t="shared" si="141"/>
        <v>55958.45</v>
      </c>
      <c r="BH488" s="280">
        <f t="shared" si="141"/>
        <v>56177.83</v>
      </c>
      <c r="BI488" s="280">
        <f t="shared" si="134"/>
        <v>56206.57</v>
      </c>
      <c r="BJ488" s="280">
        <f t="shared" si="134"/>
        <v>56629.62</v>
      </c>
      <c r="BK488" s="280">
        <f t="shared" si="134"/>
        <v>57558.96</v>
      </c>
      <c r="BL488" s="284">
        <f t="shared" si="146"/>
        <v>656892.29999999993</v>
      </c>
    </row>
    <row r="489" spans="1:66" x14ac:dyDescent="0.25">
      <c r="A489" s="268" t="s">
        <v>470</v>
      </c>
      <c r="B489" s="175">
        <v>4.02E-2</v>
      </c>
      <c r="C489" s="175">
        <v>4.02E-2</v>
      </c>
      <c r="D489" s="272">
        <v>477017.17</v>
      </c>
      <c r="E489" s="272">
        <v>477017.17</v>
      </c>
      <c r="F489" s="272">
        <v>477017.17</v>
      </c>
      <c r="G489" s="272">
        <v>477017.17</v>
      </c>
      <c r="H489" s="272">
        <v>477017.17</v>
      </c>
      <c r="I489" s="272">
        <v>477017.17</v>
      </c>
      <c r="J489" s="272">
        <v>503336.11499999999</v>
      </c>
      <c r="K489" s="272">
        <v>548590.50999999989</v>
      </c>
      <c r="L489" s="272">
        <v>567379.05499999993</v>
      </c>
      <c r="M489" s="272">
        <v>595739.1449999999</v>
      </c>
      <c r="N489" s="272">
        <v>627220.8899999999</v>
      </c>
      <c r="O489" s="272">
        <v>630216.86499999987</v>
      </c>
      <c r="P489" s="272">
        <f t="shared" si="138"/>
        <v>6334585.5999999987</v>
      </c>
      <c r="Q489" s="272">
        <v>652144.2899999998</v>
      </c>
      <c r="R489" s="272">
        <v>674050.48999999987</v>
      </c>
      <c r="S489" s="272">
        <v>680493.48999999987</v>
      </c>
      <c r="T489" s="272">
        <v>686936.48999999987</v>
      </c>
      <c r="U489" s="272">
        <v>686936.48999999987</v>
      </c>
      <c r="V489" s="272">
        <v>694023.78999999992</v>
      </c>
      <c r="W489" s="272">
        <v>701111.08999999985</v>
      </c>
      <c r="X489" s="272">
        <v>704838.95999999985</v>
      </c>
      <c r="Y489" s="272">
        <v>708566.82999999984</v>
      </c>
      <c r="Z489" s="272">
        <v>708566.82999999984</v>
      </c>
      <c r="AA489" s="272">
        <v>708566.82999999984</v>
      </c>
      <c r="AB489" s="272">
        <v>705428.1599999998</v>
      </c>
      <c r="AC489" s="272">
        <v>702289.48999999987</v>
      </c>
      <c r="AD489" s="272">
        <v>702289.48999999987</v>
      </c>
      <c r="AE489" s="272">
        <v>708632.48999999987</v>
      </c>
      <c r="AF489" s="272">
        <v>714975.48999999987</v>
      </c>
      <c r="AG489" s="170">
        <f t="shared" si="139"/>
        <v>8446225.9399999995</v>
      </c>
      <c r="AI489" s="284">
        <f t="shared" si="136"/>
        <v>1598.01</v>
      </c>
      <c r="AJ489" s="284">
        <f t="shared" si="136"/>
        <v>1598.01</v>
      </c>
      <c r="AK489" s="284">
        <f t="shared" si="136"/>
        <v>1598.01</v>
      </c>
      <c r="AL489" s="284">
        <f t="shared" si="136"/>
        <v>1598.01</v>
      </c>
      <c r="AM489" s="284">
        <f t="shared" si="136"/>
        <v>1598.01</v>
      </c>
      <c r="AN489" s="284">
        <f t="shared" si="136"/>
        <v>1598.01</v>
      </c>
      <c r="AO489" s="284">
        <f t="shared" si="143"/>
        <v>1686.18</v>
      </c>
      <c r="AP489" s="284">
        <f t="shared" si="143"/>
        <v>1837.78</v>
      </c>
      <c r="AQ489" s="284">
        <f t="shared" si="143"/>
        <v>1900.72</v>
      </c>
      <c r="AR489" s="284">
        <f t="shared" si="137"/>
        <v>1995.73</v>
      </c>
      <c r="AS489" s="284">
        <f t="shared" si="137"/>
        <v>2101.19</v>
      </c>
      <c r="AT489" s="284">
        <f t="shared" si="137"/>
        <v>2111.23</v>
      </c>
      <c r="AU489" s="280">
        <f t="shared" si="140"/>
        <v>21220.89</v>
      </c>
      <c r="AV489" s="280">
        <f t="shared" si="145"/>
        <v>2184.6799999999998</v>
      </c>
      <c r="AW489" s="280">
        <f t="shared" si="145"/>
        <v>2258.0700000000002</v>
      </c>
      <c r="AX489" s="280">
        <f t="shared" si="145"/>
        <v>2279.65</v>
      </c>
      <c r="AY489" s="280">
        <f t="shared" si="144"/>
        <v>2301.2399999999998</v>
      </c>
      <c r="AZ489" s="280">
        <f t="shared" si="142"/>
        <v>2301.2399999999998</v>
      </c>
      <c r="BA489" s="280">
        <f t="shared" si="142"/>
        <v>2324.98</v>
      </c>
      <c r="BB489" s="280">
        <f t="shared" si="142"/>
        <v>2348.7199999999998</v>
      </c>
      <c r="BC489" s="280">
        <f t="shared" si="142"/>
        <v>2361.21</v>
      </c>
      <c r="BD489" s="280">
        <f t="shared" si="142"/>
        <v>2373.6999999999998</v>
      </c>
      <c r="BE489" s="280">
        <f t="shared" si="142"/>
        <v>2373.6999999999998</v>
      </c>
      <c r="BF489" s="280">
        <f t="shared" si="141"/>
        <v>2373.6999999999998</v>
      </c>
      <c r="BG489" s="280">
        <f t="shared" si="141"/>
        <v>2363.1799999999998</v>
      </c>
      <c r="BH489" s="280">
        <f t="shared" si="141"/>
        <v>2352.67</v>
      </c>
      <c r="BI489" s="280">
        <f t="shared" si="134"/>
        <v>2352.67</v>
      </c>
      <c r="BJ489" s="280">
        <f t="shared" si="134"/>
        <v>2373.92</v>
      </c>
      <c r="BK489" s="280">
        <f t="shared" si="134"/>
        <v>2395.17</v>
      </c>
      <c r="BL489" s="284">
        <f t="shared" si="146"/>
        <v>28294.859999999993</v>
      </c>
    </row>
    <row r="490" spans="1:66" x14ac:dyDescent="0.25">
      <c r="A490" s="268" t="s">
        <v>708</v>
      </c>
      <c r="B490" s="175">
        <v>0</v>
      </c>
      <c r="C490" s="175">
        <v>0</v>
      </c>
      <c r="D490" s="272">
        <v>0</v>
      </c>
      <c r="E490" s="272">
        <v>0</v>
      </c>
      <c r="F490" s="272">
        <v>0</v>
      </c>
      <c r="G490" s="272">
        <v>0</v>
      </c>
      <c r="H490" s="272">
        <v>0</v>
      </c>
      <c r="I490" s="272">
        <v>0</v>
      </c>
      <c r="J490" s="272">
        <v>0</v>
      </c>
      <c r="K490" s="272">
        <v>0</v>
      </c>
      <c r="L490" s="272">
        <v>0</v>
      </c>
      <c r="M490" s="272">
        <v>0</v>
      </c>
      <c r="N490" s="272">
        <v>0</v>
      </c>
      <c r="O490" s="272">
        <v>0</v>
      </c>
      <c r="P490" s="272">
        <f t="shared" si="138"/>
        <v>0</v>
      </c>
      <c r="Q490" s="272">
        <v>0</v>
      </c>
      <c r="R490" s="272">
        <v>0</v>
      </c>
      <c r="S490" s="272">
        <v>0</v>
      </c>
      <c r="T490" s="272">
        <v>0</v>
      </c>
      <c r="U490" s="272">
        <v>0</v>
      </c>
      <c r="V490" s="272">
        <v>0</v>
      </c>
      <c r="W490" s="272">
        <v>0</v>
      </c>
      <c r="X490" s="272">
        <v>0</v>
      </c>
      <c r="Y490" s="272">
        <v>0</v>
      </c>
      <c r="Z490" s="272">
        <v>0</v>
      </c>
      <c r="AA490" s="272">
        <v>0</v>
      </c>
      <c r="AB490" s="272">
        <v>0</v>
      </c>
      <c r="AC490" s="272">
        <v>0</v>
      </c>
      <c r="AD490" s="272">
        <v>0</v>
      </c>
      <c r="AE490" s="272">
        <v>0</v>
      </c>
      <c r="AF490" s="272">
        <v>0</v>
      </c>
      <c r="AG490" s="170">
        <f t="shared" si="139"/>
        <v>0</v>
      </c>
      <c r="AI490" s="284">
        <f t="shared" si="136"/>
        <v>0</v>
      </c>
      <c r="AJ490" s="284">
        <f t="shared" si="136"/>
        <v>0</v>
      </c>
      <c r="AK490" s="284">
        <f t="shared" si="136"/>
        <v>0</v>
      </c>
      <c r="AL490" s="284">
        <f t="shared" si="136"/>
        <v>0</v>
      </c>
      <c r="AM490" s="284">
        <f t="shared" si="136"/>
        <v>0</v>
      </c>
      <c r="AN490" s="284">
        <f t="shared" si="136"/>
        <v>0</v>
      </c>
      <c r="AO490" s="284">
        <f t="shared" si="143"/>
        <v>0</v>
      </c>
      <c r="AP490" s="284">
        <f t="shared" si="143"/>
        <v>0</v>
      </c>
      <c r="AQ490" s="284">
        <f t="shared" si="143"/>
        <v>0</v>
      </c>
      <c r="AR490" s="284">
        <f t="shared" si="137"/>
        <v>0</v>
      </c>
      <c r="AS490" s="284">
        <f t="shared" si="137"/>
        <v>0</v>
      </c>
      <c r="AT490" s="284">
        <f t="shared" si="137"/>
        <v>0</v>
      </c>
      <c r="AU490" s="280">
        <f t="shared" si="140"/>
        <v>0</v>
      </c>
      <c r="AV490" s="280">
        <f t="shared" si="145"/>
        <v>0</v>
      </c>
      <c r="AW490" s="280">
        <f t="shared" si="145"/>
        <v>0</v>
      </c>
      <c r="AX490" s="280">
        <f t="shared" si="145"/>
        <v>0</v>
      </c>
      <c r="AY490" s="280">
        <f t="shared" si="144"/>
        <v>0</v>
      </c>
      <c r="AZ490" s="280">
        <f t="shared" si="142"/>
        <v>0</v>
      </c>
      <c r="BA490" s="280">
        <f t="shared" si="142"/>
        <v>0</v>
      </c>
      <c r="BB490" s="280">
        <f t="shared" si="142"/>
        <v>0</v>
      </c>
      <c r="BC490" s="280">
        <f t="shared" si="142"/>
        <v>0</v>
      </c>
      <c r="BD490" s="280">
        <f t="shared" si="142"/>
        <v>0</v>
      </c>
      <c r="BE490" s="280">
        <f t="shared" si="142"/>
        <v>0</v>
      </c>
      <c r="BF490" s="280">
        <f t="shared" si="141"/>
        <v>0</v>
      </c>
      <c r="BG490" s="280">
        <f t="shared" si="141"/>
        <v>0</v>
      </c>
      <c r="BH490" s="280">
        <f t="shared" si="141"/>
        <v>0</v>
      </c>
      <c r="BI490" s="280">
        <f t="shared" si="134"/>
        <v>0</v>
      </c>
      <c r="BJ490" s="280">
        <f t="shared" si="134"/>
        <v>0</v>
      </c>
      <c r="BK490" s="280">
        <f t="shared" si="134"/>
        <v>0</v>
      </c>
      <c r="BL490" s="284">
        <f t="shared" si="146"/>
        <v>0</v>
      </c>
    </row>
    <row r="491" spans="1:66" x14ac:dyDescent="0.25">
      <c r="A491" s="268" t="s">
        <v>709</v>
      </c>
      <c r="B491" s="175">
        <v>0</v>
      </c>
      <c r="C491" s="175">
        <v>0</v>
      </c>
      <c r="D491" s="272">
        <v>0</v>
      </c>
      <c r="E491" s="272">
        <v>0</v>
      </c>
      <c r="F491" s="272">
        <v>0</v>
      </c>
      <c r="G491" s="272">
        <v>0</v>
      </c>
      <c r="H491" s="272">
        <v>0</v>
      </c>
      <c r="I491" s="272">
        <v>0</v>
      </c>
      <c r="J491" s="272">
        <v>0</v>
      </c>
      <c r="K491" s="272">
        <v>0</v>
      </c>
      <c r="L491" s="272">
        <v>0</v>
      </c>
      <c r="M491" s="272">
        <v>0</v>
      </c>
      <c r="N491" s="272">
        <v>0</v>
      </c>
      <c r="O491" s="272">
        <v>0</v>
      </c>
      <c r="P491" s="272">
        <f t="shared" si="138"/>
        <v>0</v>
      </c>
      <c r="Q491" s="272">
        <v>0</v>
      </c>
      <c r="R491" s="272">
        <v>0</v>
      </c>
      <c r="S491" s="272">
        <v>0</v>
      </c>
      <c r="T491" s="272">
        <v>0</v>
      </c>
      <c r="U491" s="272">
        <v>0</v>
      </c>
      <c r="V491" s="272">
        <v>0</v>
      </c>
      <c r="W491" s="272">
        <v>0</v>
      </c>
      <c r="X491" s="272">
        <v>0</v>
      </c>
      <c r="Y491" s="272">
        <v>0</v>
      </c>
      <c r="Z491" s="272">
        <v>0</v>
      </c>
      <c r="AA491" s="272">
        <v>0</v>
      </c>
      <c r="AB491" s="272">
        <v>0</v>
      </c>
      <c r="AC491" s="272">
        <v>0</v>
      </c>
      <c r="AD491" s="272">
        <v>0</v>
      </c>
      <c r="AE491" s="272">
        <v>0</v>
      </c>
      <c r="AF491" s="272">
        <v>0</v>
      </c>
      <c r="AG491" s="170">
        <f t="shared" si="139"/>
        <v>0</v>
      </c>
      <c r="AI491" s="284">
        <f t="shared" si="136"/>
        <v>0</v>
      </c>
      <c r="AJ491" s="284">
        <f t="shared" si="136"/>
        <v>0</v>
      </c>
      <c r="AK491" s="284">
        <f t="shared" si="136"/>
        <v>0</v>
      </c>
      <c r="AL491" s="284">
        <f t="shared" si="136"/>
        <v>0</v>
      </c>
      <c r="AM491" s="284">
        <f t="shared" si="136"/>
        <v>0</v>
      </c>
      <c r="AN491" s="284">
        <f t="shared" si="136"/>
        <v>0</v>
      </c>
      <c r="AO491" s="284">
        <f t="shared" si="143"/>
        <v>0</v>
      </c>
      <c r="AP491" s="284">
        <f t="shared" si="143"/>
        <v>0</v>
      </c>
      <c r="AQ491" s="284">
        <f t="shared" si="143"/>
        <v>0</v>
      </c>
      <c r="AR491" s="284">
        <f t="shared" si="137"/>
        <v>0</v>
      </c>
      <c r="AS491" s="284">
        <f t="shared" si="137"/>
        <v>0</v>
      </c>
      <c r="AT491" s="284">
        <f t="shared" si="137"/>
        <v>0</v>
      </c>
      <c r="AU491" s="280">
        <f t="shared" si="140"/>
        <v>0</v>
      </c>
      <c r="AV491" s="280">
        <f t="shared" si="145"/>
        <v>0</v>
      </c>
      <c r="AW491" s="280">
        <f t="shared" si="145"/>
        <v>0</v>
      </c>
      <c r="AX491" s="280">
        <f t="shared" si="145"/>
        <v>0</v>
      </c>
      <c r="AY491" s="280">
        <f t="shared" si="144"/>
        <v>0</v>
      </c>
      <c r="AZ491" s="280">
        <f t="shared" si="142"/>
        <v>0</v>
      </c>
      <c r="BA491" s="280">
        <f t="shared" si="142"/>
        <v>0</v>
      </c>
      <c r="BB491" s="280">
        <f t="shared" si="142"/>
        <v>0</v>
      </c>
      <c r="BC491" s="280">
        <f t="shared" si="142"/>
        <v>0</v>
      </c>
      <c r="BD491" s="280">
        <f t="shared" si="142"/>
        <v>0</v>
      </c>
      <c r="BE491" s="280">
        <f t="shared" si="142"/>
        <v>0</v>
      </c>
      <c r="BF491" s="280">
        <f t="shared" si="141"/>
        <v>0</v>
      </c>
      <c r="BG491" s="280">
        <f t="shared" si="141"/>
        <v>0</v>
      </c>
      <c r="BH491" s="280">
        <f t="shared" si="141"/>
        <v>0</v>
      </c>
      <c r="BI491" s="280">
        <f t="shared" si="141"/>
        <v>0</v>
      </c>
      <c r="BJ491" s="280">
        <f t="shared" si="141"/>
        <v>0</v>
      </c>
      <c r="BK491" s="280">
        <f t="shared" si="141"/>
        <v>0</v>
      </c>
      <c r="BL491" s="284">
        <f t="shared" si="146"/>
        <v>0</v>
      </c>
    </row>
    <row r="492" spans="1:66" x14ac:dyDescent="0.25">
      <c r="A492" s="268" t="s">
        <v>710</v>
      </c>
      <c r="B492" s="175">
        <v>0</v>
      </c>
      <c r="C492" s="175">
        <v>0</v>
      </c>
      <c r="D492" s="272">
        <v>0</v>
      </c>
      <c r="E492" s="272">
        <v>0</v>
      </c>
      <c r="F492" s="272">
        <v>0</v>
      </c>
      <c r="G492" s="272">
        <v>0</v>
      </c>
      <c r="H492" s="272">
        <v>0</v>
      </c>
      <c r="I492" s="272">
        <v>0</v>
      </c>
      <c r="J492" s="272">
        <v>0</v>
      </c>
      <c r="K492" s="272">
        <v>0</v>
      </c>
      <c r="L492" s="272">
        <v>0</v>
      </c>
      <c r="M492" s="272">
        <v>0</v>
      </c>
      <c r="N492" s="272">
        <v>0</v>
      </c>
      <c r="O492" s="272">
        <v>0</v>
      </c>
      <c r="P492" s="272">
        <f t="shared" si="138"/>
        <v>0</v>
      </c>
      <c r="Q492" s="272">
        <v>0</v>
      </c>
      <c r="R492" s="272">
        <v>0</v>
      </c>
      <c r="S492" s="272">
        <v>0</v>
      </c>
      <c r="T492" s="272">
        <v>0</v>
      </c>
      <c r="U492" s="272">
        <v>0</v>
      </c>
      <c r="V492" s="272">
        <v>0</v>
      </c>
      <c r="W492" s="272">
        <v>0</v>
      </c>
      <c r="X492" s="272">
        <v>0</v>
      </c>
      <c r="Y492" s="272">
        <v>0</v>
      </c>
      <c r="Z492" s="272">
        <v>0</v>
      </c>
      <c r="AA492" s="272">
        <v>0</v>
      </c>
      <c r="AB492" s="272">
        <v>0</v>
      </c>
      <c r="AC492" s="272">
        <v>0</v>
      </c>
      <c r="AD492" s="272">
        <v>0</v>
      </c>
      <c r="AE492" s="272">
        <v>0</v>
      </c>
      <c r="AF492" s="272">
        <v>0</v>
      </c>
      <c r="AG492" s="170">
        <f t="shared" si="139"/>
        <v>0</v>
      </c>
      <c r="AI492" s="284">
        <f t="shared" si="136"/>
        <v>0</v>
      </c>
      <c r="AJ492" s="284">
        <f t="shared" si="136"/>
        <v>0</v>
      </c>
      <c r="AK492" s="284">
        <f t="shared" si="136"/>
        <v>0</v>
      </c>
      <c r="AL492" s="284">
        <f t="shared" si="136"/>
        <v>0</v>
      </c>
      <c r="AM492" s="284">
        <f t="shared" si="136"/>
        <v>0</v>
      </c>
      <c r="AN492" s="284">
        <f t="shared" si="136"/>
        <v>0</v>
      </c>
      <c r="AO492" s="284">
        <f t="shared" si="143"/>
        <v>0</v>
      </c>
      <c r="AP492" s="284">
        <f t="shared" si="143"/>
        <v>0</v>
      </c>
      <c r="AQ492" s="284">
        <f t="shared" si="143"/>
        <v>0</v>
      </c>
      <c r="AR492" s="284">
        <f t="shared" si="137"/>
        <v>0</v>
      </c>
      <c r="AS492" s="284">
        <f t="shared" si="137"/>
        <v>0</v>
      </c>
      <c r="AT492" s="284">
        <f t="shared" si="137"/>
        <v>0</v>
      </c>
      <c r="AU492" s="280">
        <f t="shared" si="140"/>
        <v>0</v>
      </c>
      <c r="AV492" s="280">
        <f t="shared" si="145"/>
        <v>0</v>
      </c>
      <c r="AW492" s="280">
        <f t="shared" si="145"/>
        <v>0</v>
      </c>
      <c r="AX492" s="280">
        <f t="shared" si="145"/>
        <v>0</v>
      </c>
      <c r="AY492" s="280">
        <f t="shared" si="144"/>
        <v>0</v>
      </c>
      <c r="AZ492" s="280">
        <f t="shared" si="142"/>
        <v>0</v>
      </c>
      <c r="BA492" s="280">
        <f t="shared" si="142"/>
        <v>0</v>
      </c>
      <c r="BB492" s="280">
        <f t="shared" si="142"/>
        <v>0</v>
      </c>
      <c r="BC492" s="280">
        <f t="shared" si="142"/>
        <v>0</v>
      </c>
      <c r="BD492" s="280">
        <f t="shared" si="142"/>
        <v>0</v>
      </c>
      <c r="BE492" s="280">
        <f t="shared" si="142"/>
        <v>0</v>
      </c>
      <c r="BF492" s="280">
        <f t="shared" si="141"/>
        <v>0</v>
      </c>
      <c r="BG492" s="280">
        <f t="shared" si="141"/>
        <v>0</v>
      </c>
      <c r="BH492" s="280">
        <f t="shared" si="141"/>
        <v>0</v>
      </c>
      <c r="BI492" s="280">
        <f t="shared" si="141"/>
        <v>0</v>
      </c>
      <c r="BJ492" s="280">
        <f t="shared" si="141"/>
        <v>0</v>
      </c>
      <c r="BK492" s="280">
        <f t="shared" si="141"/>
        <v>0</v>
      </c>
      <c r="BL492" s="284">
        <f t="shared" si="146"/>
        <v>0</v>
      </c>
    </row>
    <row r="493" spans="1:66" x14ac:dyDescent="0.25">
      <c r="A493" s="268" t="s">
        <v>711</v>
      </c>
      <c r="B493" s="175">
        <v>0</v>
      </c>
      <c r="C493" s="175">
        <v>0</v>
      </c>
      <c r="D493" s="272">
        <v>0</v>
      </c>
      <c r="E493" s="272">
        <v>0</v>
      </c>
      <c r="F493" s="272">
        <v>0</v>
      </c>
      <c r="G493" s="272">
        <v>0</v>
      </c>
      <c r="H493" s="272">
        <v>0</v>
      </c>
      <c r="I493" s="272">
        <v>0</v>
      </c>
      <c r="J493" s="272">
        <v>0</v>
      </c>
      <c r="K493" s="272">
        <v>0</v>
      </c>
      <c r="L493" s="272">
        <v>0</v>
      </c>
      <c r="M493" s="272">
        <v>0</v>
      </c>
      <c r="N493" s="272">
        <v>0</v>
      </c>
      <c r="O493" s="272">
        <v>0</v>
      </c>
      <c r="P493" s="272">
        <f t="shared" si="138"/>
        <v>0</v>
      </c>
      <c r="Q493" s="272">
        <v>0</v>
      </c>
      <c r="R493" s="272">
        <v>0</v>
      </c>
      <c r="S493" s="272">
        <v>0</v>
      </c>
      <c r="T493" s="272">
        <v>0</v>
      </c>
      <c r="U493" s="272">
        <v>0</v>
      </c>
      <c r="V493" s="272">
        <v>0</v>
      </c>
      <c r="W493" s="272">
        <v>0</v>
      </c>
      <c r="X493" s="272">
        <v>0</v>
      </c>
      <c r="Y493" s="272">
        <v>0</v>
      </c>
      <c r="Z493" s="272">
        <v>0</v>
      </c>
      <c r="AA493" s="272">
        <v>0</v>
      </c>
      <c r="AB493" s="272">
        <v>0</v>
      </c>
      <c r="AC493" s="272">
        <v>0</v>
      </c>
      <c r="AD493" s="272">
        <v>0</v>
      </c>
      <c r="AE493" s="272">
        <v>0</v>
      </c>
      <c r="AF493" s="272">
        <v>0</v>
      </c>
      <c r="AG493" s="170">
        <f t="shared" si="139"/>
        <v>0</v>
      </c>
      <c r="AI493" s="284">
        <f t="shared" ref="AI493:AN510" si="147">ROUND(D493*$B493/12,2)</f>
        <v>0</v>
      </c>
      <c r="AJ493" s="284">
        <f t="shared" si="147"/>
        <v>0</v>
      </c>
      <c r="AK493" s="284">
        <f t="shared" si="147"/>
        <v>0</v>
      </c>
      <c r="AL493" s="284">
        <f t="shared" si="147"/>
        <v>0</v>
      </c>
      <c r="AM493" s="284">
        <f t="shared" si="147"/>
        <v>0</v>
      </c>
      <c r="AN493" s="284">
        <f t="shared" si="147"/>
        <v>0</v>
      </c>
      <c r="AO493" s="284">
        <f t="shared" si="143"/>
        <v>0</v>
      </c>
      <c r="AP493" s="284">
        <f t="shared" si="143"/>
        <v>0</v>
      </c>
      <c r="AQ493" s="284">
        <f t="shared" si="143"/>
        <v>0</v>
      </c>
      <c r="AR493" s="284">
        <f t="shared" si="137"/>
        <v>0</v>
      </c>
      <c r="AS493" s="284">
        <f t="shared" si="137"/>
        <v>0</v>
      </c>
      <c r="AT493" s="284">
        <f t="shared" si="137"/>
        <v>0</v>
      </c>
      <c r="AU493" s="280">
        <f t="shared" si="140"/>
        <v>0</v>
      </c>
      <c r="AV493" s="280">
        <f t="shared" si="145"/>
        <v>0</v>
      </c>
      <c r="AW493" s="280">
        <f t="shared" si="145"/>
        <v>0</v>
      </c>
      <c r="AX493" s="280">
        <f t="shared" si="145"/>
        <v>0</v>
      </c>
      <c r="AY493" s="280">
        <f t="shared" si="144"/>
        <v>0</v>
      </c>
      <c r="AZ493" s="280">
        <f t="shared" si="142"/>
        <v>0</v>
      </c>
      <c r="BA493" s="280">
        <f t="shared" si="142"/>
        <v>0</v>
      </c>
      <c r="BB493" s="280">
        <f t="shared" si="142"/>
        <v>0</v>
      </c>
      <c r="BC493" s="280">
        <f t="shared" si="142"/>
        <v>0</v>
      </c>
      <c r="BD493" s="280">
        <f t="shared" si="142"/>
        <v>0</v>
      </c>
      <c r="BE493" s="280">
        <f t="shared" si="142"/>
        <v>0</v>
      </c>
      <c r="BF493" s="280">
        <f t="shared" si="141"/>
        <v>0</v>
      </c>
      <c r="BG493" s="280">
        <f t="shared" si="141"/>
        <v>0</v>
      </c>
      <c r="BH493" s="280">
        <f t="shared" si="141"/>
        <v>0</v>
      </c>
      <c r="BI493" s="280">
        <f t="shared" si="141"/>
        <v>0</v>
      </c>
      <c r="BJ493" s="280">
        <f t="shared" si="141"/>
        <v>0</v>
      </c>
      <c r="BK493" s="280">
        <f t="shared" si="141"/>
        <v>0</v>
      </c>
      <c r="BL493" s="284">
        <f t="shared" si="146"/>
        <v>0</v>
      </c>
    </row>
    <row r="494" spans="1:66" x14ac:dyDescent="0.25">
      <c r="A494" s="268" t="s">
        <v>712</v>
      </c>
      <c r="B494" s="175">
        <v>4.9000000000000002E-2</v>
      </c>
      <c r="C494" s="175">
        <v>4.9000000000000002E-2</v>
      </c>
      <c r="D494" s="272">
        <v>0</v>
      </c>
      <c r="E494" s="272">
        <v>0</v>
      </c>
      <c r="F494" s="272">
        <v>0</v>
      </c>
      <c r="G494" s="272">
        <v>0</v>
      </c>
      <c r="H494" s="272">
        <v>0</v>
      </c>
      <c r="I494" s="272">
        <v>0</v>
      </c>
      <c r="J494" s="272">
        <v>0</v>
      </c>
      <c r="K494" s="272">
        <v>0</v>
      </c>
      <c r="L494" s="272">
        <v>0</v>
      </c>
      <c r="M494" s="272">
        <v>0</v>
      </c>
      <c r="N494" s="272">
        <v>0</v>
      </c>
      <c r="O494" s="272">
        <v>0</v>
      </c>
      <c r="P494" s="272">
        <f t="shared" si="138"/>
        <v>0</v>
      </c>
      <c r="Q494" s="272">
        <v>0</v>
      </c>
      <c r="R494" s="272">
        <v>0</v>
      </c>
      <c r="S494" s="272">
        <v>0</v>
      </c>
      <c r="T494" s="272">
        <v>0</v>
      </c>
      <c r="U494" s="272">
        <v>0</v>
      </c>
      <c r="V494" s="272">
        <v>0</v>
      </c>
      <c r="W494" s="272">
        <v>0</v>
      </c>
      <c r="X494" s="272">
        <v>0</v>
      </c>
      <c r="Y494" s="272">
        <v>0</v>
      </c>
      <c r="Z494" s="272">
        <v>0</v>
      </c>
      <c r="AA494" s="272">
        <v>0</v>
      </c>
      <c r="AB494" s="272">
        <v>0</v>
      </c>
      <c r="AC494" s="272">
        <v>0</v>
      </c>
      <c r="AD494" s="272">
        <v>0</v>
      </c>
      <c r="AE494" s="272">
        <v>0</v>
      </c>
      <c r="AF494" s="272">
        <v>0</v>
      </c>
      <c r="AG494" s="170">
        <f t="shared" si="139"/>
        <v>0</v>
      </c>
      <c r="AI494" s="284">
        <f t="shared" si="147"/>
        <v>0</v>
      </c>
      <c r="AJ494" s="284">
        <f t="shared" si="147"/>
        <v>0</v>
      </c>
      <c r="AK494" s="284">
        <f t="shared" si="147"/>
        <v>0</v>
      </c>
      <c r="AL494" s="284">
        <f t="shared" si="147"/>
        <v>0</v>
      </c>
      <c r="AM494" s="284">
        <f t="shared" si="147"/>
        <v>0</v>
      </c>
      <c r="AN494" s="284">
        <f t="shared" si="147"/>
        <v>0</v>
      </c>
      <c r="AO494" s="284">
        <f t="shared" si="143"/>
        <v>0</v>
      </c>
      <c r="AP494" s="284">
        <f t="shared" si="143"/>
        <v>0</v>
      </c>
      <c r="AQ494" s="284">
        <f t="shared" si="143"/>
        <v>0</v>
      </c>
      <c r="AR494" s="284">
        <f t="shared" si="137"/>
        <v>0</v>
      </c>
      <c r="AS494" s="284">
        <f t="shared" si="137"/>
        <v>0</v>
      </c>
      <c r="AT494" s="284">
        <f t="shared" si="137"/>
        <v>0</v>
      </c>
      <c r="AU494" s="280">
        <f t="shared" si="140"/>
        <v>0</v>
      </c>
      <c r="AV494" s="280">
        <f t="shared" si="145"/>
        <v>0</v>
      </c>
      <c r="AW494" s="280">
        <f t="shared" si="145"/>
        <v>0</v>
      </c>
      <c r="AX494" s="280">
        <f t="shared" si="145"/>
        <v>0</v>
      </c>
      <c r="AY494" s="280">
        <f t="shared" si="144"/>
        <v>0</v>
      </c>
      <c r="AZ494" s="280">
        <f t="shared" si="142"/>
        <v>0</v>
      </c>
      <c r="BA494" s="280">
        <f t="shared" si="142"/>
        <v>0</v>
      </c>
      <c r="BB494" s="280">
        <f t="shared" si="142"/>
        <v>0</v>
      </c>
      <c r="BC494" s="280">
        <f t="shared" si="142"/>
        <v>0</v>
      </c>
      <c r="BD494" s="280">
        <f t="shared" si="142"/>
        <v>0</v>
      </c>
      <c r="BE494" s="280">
        <f t="shared" si="142"/>
        <v>0</v>
      </c>
      <c r="BF494" s="280">
        <f t="shared" si="141"/>
        <v>0</v>
      </c>
      <c r="BG494" s="280">
        <f t="shared" si="141"/>
        <v>0</v>
      </c>
      <c r="BH494" s="280">
        <f t="shared" si="141"/>
        <v>0</v>
      </c>
      <c r="BI494" s="280">
        <f t="shared" si="141"/>
        <v>0</v>
      </c>
      <c r="BJ494" s="280">
        <f t="shared" si="141"/>
        <v>0</v>
      </c>
      <c r="BK494" s="280">
        <f t="shared" si="141"/>
        <v>0</v>
      </c>
      <c r="BL494" s="284">
        <f t="shared" si="146"/>
        <v>0</v>
      </c>
    </row>
    <row r="495" spans="1:66" x14ac:dyDescent="0.25">
      <c r="A495" s="268" t="s">
        <v>471</v>
      </c>
      <c r="B495" s="175">
        <v>4.9000000000000002E-2</v>
      </c>
      <c r="C495" s="175">
        <v>4.9000000000000002E-2</v>
      </c>
      <c r="D495" s="272">
        <v>29909428.059999999</v>
      </c>
      <c r="E495" s="272">
        <v>30419831.850000001</v>
      </c>
      <c r="F495" s="272">
        <v>30420029.23</v>
      </c>
      <c r="G495" s="272">
        <v>30503072.109999999</v>
      </c>
      <c r="H495" s="272">
        <v>30586443.5</v>
      </c>
      <c r="I495" s="272">
        <v>30586819.190000001</v>
      </c>
      <c r="J495" s="272">
        <v>30648171.650000002</v>
      </c>
      <c r="K495" s="272">
        <v>30781580.800000004</v>
      </c>
      <c r="L495" s="272">
        <v>30853637.490000002</v>
      </c>
      <c r="M495" s="272">
        <v>31112272.145000003</v>
      </c>
      <c r="N495" s="272">
        <v>32240806.760000002</v>
      </c>
      <c r="O495" s="272">
        <v>33844118.789999999</v>
      </c>
      <c r="P495" s="272">
        <f t="shared" si="138"/>
        <v>371906211.57499999</v>
      </c>
      <c r="Q495" s="272">
        <v>34577530.859999999</v>
      </c>
      <c r="R495" s="272">
        <v>34577530.859999999</v>
      </c>
      <c r="S495" s="272">
        <v>34577530.859999999</v>
      </c>
      <c r="T495" s="272">
        <v>34577530.859999999</v>
      </c>
      <c r="U495" s="272">
        <v>34577530.859999999</v>
      </c>
      <c r="V495" s="272">
        <v>34577530.859999999</v>
      </c>
      <c r="W495" s="272">
        <v>34577530.859999999</v>
      </c>
      <c r="X495" s="272">
        <v>34648927.435000002</v>
      </c>
      <c r="Y495" s="272">
        <v>34875324.009999998</v>
      </c>
      <c r="Z495" s="272">
        <v>35042324.009999998</v>
      </c>
      <c r="AA495" s="272">
        <v>35703547.875</v>
      </c>
      <c r="AB495" s="272">
        <v>36894264.124999993</v>
      </c>
      <c r="AC495" s="272">
        <v>37435756.509999998</v>
      </c>
      <c r="AD495" s="272">
        <v>37435756.509999998</v>
      </c>
      <c r="AE495" s="272">
        <v>37435756.509999998</v>
      </c>
      <c r="AF495" s="272">
        <v>37435756.509999998</v>
      </c>
      <c r="AG495" s="170">
        <f t="shared" si="139"/>
        <v>430640006.07499993</v>
      </c>
      <c r="AI495" s="284">
        <f t="shared" si="147"/>
        <v>122130.16</v>
      </c>
      <c r="AJ495" s="284">
        <f t="shared" si="147"/>
        <v>124214.31</v>
      </c>
      <c r="AK495" s="284">
        <f t="shared" si="147"/>
        <v>124215.12</v>
      </c>
      <c r="AL495" s="284">
        <f t="shared" si="147"/>
        <v>124554.21</v>
      </c>
      <c r="AM495" s="284">
        <f t="shared" si="147"/>
        <v>124894.64</v>
      </c>
      <c r="AN495" s="284">
        <f t="shared" si="147"/>
        <v>124896.18</v>
      </c>
      <c r="AO495" s="284">
        <f t="shared" si="143"/>
        <v>125146.7</v>
      </c>
      <c r="AP495" s="284">
        <f t="shared" si="143"/>
        <v>125691.45</v>
      </c>
      <c r="AQ495" s="284">
        <f t="shared" si="143"/>
        <v>125985.69</v>
      </c>
      <c r="AR495" s="284">
        <f t="shared" si="137"/>
        <v>127041.78</v>
      </c>
      <c r="AS495" s="284">
        <f t="shared" si="137"/>
        <v>131649.96</v>
      </c>
      <c r="AT495" s="284">
        <f t="shared" si="137"/>
        <v>138196.82</v>
      </c>
      <c r="AU495" s="280">
        <f t="shared" si="140"/>
        <v>1518617.0199999998</v>
      </c>
      <c r="AV495" s="280">
        <f t="shared" si="145"/>
        <v>141191.57999999999</v>
      </c>
      <c r="AW495" s="280">
        <f t="shared" si="145"/>
        <v>141191.57999999999</v>
      </c>
      <c r="AX495" s="280">
        <f t="shared" si="145"/>
        <v>141191.57999999999</v>
      </c>
      <c r="AY495" s="280">
        <f t="shared" si="144"/>
        <v>141191.57999999999</v>
      </c>
      <c r="AZ495" s="280">
        <f t="shared" si="142"/>
        <v>141191.57999999999</v>
      </c>
      <c r="BA495" s="280">
        <f t="shared" si="142"/>
        <v>141191.57999999999</v>
      </c>
      <c r="BB495" s="280">
        <f t="shared" si="142"/>
        <v>141191.57999999999</v>
      </c>
      <c r="BC495" s="280">
        <f t="shared" si="142"/>
        <v>141483.12</v>
      </c>
      <c r="BD495" s="280">
        <f t="shared" si="142"/>
        <v>142407.57</v>
      </c>
      <c r="BE495" s="280">
        <f t="shared" si="142"/>
        <v>143089.49</v>
      </c>
      <c r="BF495" s="280">
        <f t="shared" si="141"/>
        <v>145789.49</v>
      </c>
      <c r="BG495" s="280">
        <f t="shared" si="141"/>
        <v>150651.57999999999</v>
      </c>
      <c r="BH495" s="280">
        <f t="shared" si="141"/>
        <v>152862.67000000001</v>
      </c>
      <c r="BI495" s="280">
        <f t="shared" si="141"/>
        <v>152862.67000000001</v>
      </c>
      <c r="BJ495" s="280">
        <f t="shared" si="141"/>
        <v>152862.67000000001</v>
      </c>
      <c r="BK495" s="280">
        <f t="shared" si="141"/>
        <v>152862.67000000001</v>
      </c>
      <c r="BL495" s="284">
        <f t="shared" si="146"/>
        <v>1758446.6699999997</v>
      </c>
    </row>
    <row r="496" spans="1:66" x14ac:dyDescent="0.25">
      <c r="A496" s="268" t="s">
        <v>472</v>
      </c>
      <c r="B496" s="175">
        <v>4.9000000000000002E-2</v>
      </c>
      <c r="C496" s="175">
        <v>4.9000000000000002E-2</v>
      </c>
      <c r="D496" s="272">
        <v>597614.32999999996</v>
      </c>
      <c r="E496" s="272">
        <v>597614.32999999996</v>
      </c>
      <c r="F496" s="272">
        <v>597614.32999999996</v>
      </c>
      <c r="G496" s="272">
        <v>597614.32999999996</v>
      </c>
      <c r="H496" s="272">
        <v>597614.32999999996</v>
      </c>
      <c r="I496" s="272">
        <v>597614.32999999996</v>
      </c>
      <c r="J496" s="272">
        <v>597614.32999999996</v>
      </c>
      <c r="K496" s="272">
        <v>597614.32999999996</v>
      </c>
      <c r="L496" s="272">
        <v>597614.32999999996</v>
      </c>
      <c r="M496" s="272">
        <v>597614.32999999996</v>
      </c>
      <c r="N496" s="272">
        <v>597614.32999999996</v>
      </c>
      <c r="O496" s="272">
        <v>597614.32999999996</v>
      </c>
      <c r="P496" s="272">
        <f t="shared" si="138"/>
        <v>7171371.96</v>
      </c>
      <c r="Q496" s="272">
        <v>597614.32999999996</v>
      </c>
      <c r="R496" s="272">
        <v>597614.32999999996</v>
      </c>
      <c r="S496" s="272">
        <v>597614.32999999996</v>
      </c>
      <c r="T496" s="272">
        <v>597614.32999999996</v>
      </c>
      <c r="U496" s="272">
        <v>597614.32999999996</v>
      </c>
      <c r="V496" s="272">
        <v>597614.32999999996</v>
      </c>
      <c r="W496" s="272">
        <v>597614.32999999996</v>
      </c>
      <c r="X496" s="272">
        <v>597614.32999999996</v>
      </c>
      <c r="Y496" s="272">
        <v>597614.32999999996</v>
      </c>
      <c r="Z496" s="272">
        <v>597614.32999999996</v>
      </c>
      <c r="AA496" s="272">
        <v>597614.32999999996</v>
      </c>
      <c r="AB496" s="272">
        <v>597614.32999999996</v>
      </c>
      <c r="AC496" s="272">
        <v>597614.32999999996</v>
      </c>
      <c r="AD496" s="272">
        <v>597614.32999999996</v>
      </c>
      <c r="AE496" s="272">
        <v>597614.32999999996</v>
      </c>
      <c r="AF496" s="272">
        <v>597614.32999999996</v>
      </c>
      <c r="AG496" s="170">
        <f t="shared" si="139"/>
        <v>7171371.96</v>
      </c>
      <c r="AI496" s="284">
        <f t="shared" si="147"/>
        <v>2440.2600000000002</v>
      </c>
      <c r="AJ496" s="284">
        <f t="shared" si="147"/>
        <v>2440.2600000000002</v>
      </c>
      <c r="AK496" s="284">
        <f t="shared" si="147"/>
        <v>2440.2600000000002</v>
      </c>
      <c r="AL496" s="284">
        <f t="shared" si="147"/>
        <v>2440.2600000000002</v>
      </c>
      <c r="AM496" s="284">
        <f t="shared" si="147"/>
        <v>2440.2600000000002</v>
      </c>
      <c r="AN496" s="284">
        <f t="shared" si="147"/>
        <v>2440.2600000000002</v>
      </c>
      <c r="AO496" s="284">
        <f t="shared" si="143"/>
        <v>2440.2600000000002</v>
      </c>
      <c r="AP496" s="284">
        <f t="shared" si="143"/>
        <v>2440.2600000000002</v>
      </c>
      <c r="AQ496" s="284">
        <f t="shared" si="143"/>
        <v>2440.2600000000002</v>
      </c>
      <c r="AR496" s="284">
        <f t="shared" si="137"/>
        <v>2440.2600000000002</v>
      </c>
      <c r="AS496" s="284">
        <f t="shared" si="137"/>
        <v>2440.2600000000002</v>
      </c>
      <c r="AT496" s="284">
        <f t="shared" si="137"/>
        <v>2440.2600000000002</v>
      </c>
      <c r="AU496" s="280">
        <f t="shared" si="140"/>
        <v>29283.12000000001</v>
      </c>
      <c r="AV496" s="280">
        <f t="shared" si="145"/>
        <v>2440.2600000000002</v>
      </c>
      <c r="AW496" s="280">
        <f t="shared" si="145"/>
        <v>2440.2600000000002</v>
      </c>
      <c r="AX496" s="280">
        <f t="shared" si="145"/>
        <v>2440.2600000000002</v>
      </c>
      <c r="AY496" s="280">
        <f t="shared" si="144"/>
        <v>2440.2600000000002</v>
      </c>
      <c r="AZ496" s="280">
        <f t="shared" si="142"/>
        <v>2440.2600000000002</v>
      </c>
      <c r="BA496" s="280">
        <f t="shared" si="142"/>
        <v>2440.2600000000002</v>
      </c>
      <c r="BB496" s="280">
        <f t="shared" si="142"/>
        <v>2440.2600000000002</v>
      </c>
      <c r="BC496" s="280">
        <f t="shared" si="142"/>
        <v>2440.2600000000002</v>
      </c>
      <c r="BD496" s="280">
        <f t="shared" si="142"/>
        <v>2440.2600000000002</v>
      </c>
      <c r="BE496" s="280">
        <f t="shared" si="142"/>
        <v>2440.2600000000002</v>
      </c>
      <c r="BF496" s="280">
        <f t="shared" si="141"/>
        <v>2440.2600000000002</v>
      </c>
      <c r="BG496" s="280">
        <f t="shared" si="141"/>
        <v>2440.2600000000002</v>
      </c>
      <c r="BH496" s="280">
        <f t="shared" si="141"/>
        <v>2440.2600000000002</v>
      </c>
      <c r="BI496" s="280">
        <f t="shared" si="141"/>
        <v>2440.2600000000002</v>
      </c>
      <c r="BJ496" s="280">
        <f t="shared" si="141"/>
        <v>2440.2600000000002</v>
      </c>
      <c r="BK496" s="280">
        <f t="shared" si="141"/>
        <v>2440.2600000000002</v>
      </c>
      <c r="BL496" s="284">
        <f t="shared" si="146"/>
        <v>29283.12000000001</v>
      </c>
    </row>
    <row r="497" spans="1:67" x14ac:dyDescent="0.25">
      <c r="A497" s="268" t="s">
        <v>473</v>
      </c>
      <c r="B497" s="175">
        <v>0.1084</v>
      </c>
      <c r="C497" s="175">
        <v>0.1084</v>
      </c>
      <c r="D497" s="272">
        <v>20804268.039999999</v>
      </c>
      <c r="E497" s="272">
        <v>22718518.670000002</v>
      </c>
      <c r="F497" s="272">
        <v>22719036.539999999</v>
      </c>
      <c r="G497" s="272">
        <v>22641217.93</v>
      </c>
      <c r="H497" s="272">
        <v>22562832.760000002</v>
      </c>
      <c r="I497" s="272">
        <v>22638380.760000002</v>
      </c>
      <c r="J497" s="272">
        <v>22714023.990000002</v>
      </c>
      <c r="K497" s="272">
        <v>22714023.990000002</v>
      </c>
      <c r="L497" s="272">
        <v>22714023.990000002</v>
      </c>
      <c r="M497" s="272">
        <v>22714023.990000002</v>
      </c>
      <c r="N497" s="272">
        <v>22714023.990000002</v>
      </c>
      <c r="O497" s="272">
        <v>22714023.990000002</v>
      </c>
      <c r="P497" s="272">
        <f t="shared" si="138"/>
        <v>270368398.64000005</v>
      </c>
      <c r="Q497" s="272">
        <v>22714023.990000002</v>
      </c>
      <c r="R497" s="272">
        <v>22714023.990000002</v>
      </c>
      <c r="S497" s="272">
        <v>22714023.990000002</v>
      </c>
      <c r="T497" s="272">
        <v>22714023.990000002</v>
      </c>
      <c r="U497" s="272">
        <v>22714023.990000002</v>
      </c>
      <c r="V497" s="272">
        <v>22714023.990000002</v>
      </c>
      <c r="W497" s="272">
        <v>22714023.990000002</v>
      </c>
      <c r="X497" s="272">
        <v>22714023.990000002</v>
      </c>
      <c r="Y497" s="272">
        <v>22714023.990000002</v>
      </c>
      <c r="Z497" s="272">
        <v>22714023.990000002</v>
      </c>
      <c r="AA497" s="272">
        <v>22714023.990000002</v>
      </c>
      <c r="AB497" s="272">
        <v>22714023.990000002</v>
      </c>
      <c r="AC497" s="272">
        <v>22714023.990000002</v>
      </c>
      <c r="AD497" s="272">
        <v>22714023.990000002</v>
      </c>
      <c r="AE497" s="272">
        <v>22714023.990000002</v>
      </c>
      <c r="AF497" s="272">
        <v>22714023.990000002</v>
      </c>
      <c r="AG497" s="170">
        <f t="shared" si="139"/>
        <v>272568287.88000005</v>
      </c>
      <c r="AI497" s="284">
        <f t="shared" si="147"/>
        <v>187931.89</v>
      </c>
      <c r="AJ497" s="284">
        <f t="shared" si="147"/>
        <v>205223.95</v>
      </c>
      <c r="AK497" s="284">
        <f t="shared" si="147"/>
        <v>205228.63</v>
      </c>
      <c r="AL497" s="284">
        <f t="shared" si="147"/>
        <v>204525.67</v>
      </c>
      <c r="AM497" s="284">
        <f t="shared" si="147"/>
        <v>203817.59</v>
      </c>
      <c r="AN497" s="284">
        <f t="shared" si="147"/>
        <v>204500.04</v>
      </c>
      <c r="AO497" s="284">
        <f t="shared" si="143"/>
        <v>205183.35</v>
      </c>
      <c r="AP497" s="284">
        <f t="shared" si="143"/>
        <v>205183.35</v>
      </c>
      <c r="AQ497" s="284">
        <f t="shared" si="143"/>
        <v>205183.35</v>
      </c>
      <c r="AR497" s="284">
        <f t="shared" si="137"/>
        <v>205183.35</v>
      </c>
      <c r="AS497" s="284">
        <f t="shared" si="137"/>
        <v>205183.35</v>
      </c>
      <c r="AT497" s="284">
        <f t="shared" si="137"/>
        <v>205183.35</v>
      </c>
      <c r="AU497" s="280">
        <f t="shared" si="140"/>
        <v>2442327.8700000006</v>
      </c>
      <c r="AV497" s="280">
        <f t="shared" si="145"/>
        <v>205183.35</v>
      </c>
      <c r="AW497" s="280">
        <f t="shared" si="145"/>
        <v>205183.35</v>
      </c>
      <c r="AX497" s="280">
        <f t="shared" si="145"/>
        <v>205183.35</v>
      </c>
      <c r="AY497" s="280">
        <f t="shared" si="144"/>
        <v>205183.35</v>
      </c>
      <c r="AZ497" s="280">
        <f t="shared" si="142"/>
        <v>205183.35</v>
      </c>
      <c r="BA497" s="280">
        <f t="shared" si="142"/>
        <v>205183.35</v>
      </c>
      <c r="BB497" s="280">
        <f t="shared" si="142"/>
        <v>205183.35</v>
      </c>
      <c r="BC497" s="280">
        <f t="shared" si="142"/>
        <v>205183.35</v>
      </c>
      <c r="BD497" s="280">
        <f t="shared" si="142"/>
        <v>205183.35</v>
      </c>
      <c r="BE497" s="280">
        <f t="shared" si="142"/>
        <v>205183.35</v>
      </c>
      <c r="BF497" s="280">
        <f t="shared" si="141"/>
        <v>205183.35</v>
      </c>
      <c r="BG497" s="280">
        <f t="shared" si="141"/>
        <v>205183.35</v>
      </c>
      <c r="BH497" s="280">
        <f t="shared" si="141"/>
        <v>205183.35</v>
      </c>
      <c r="BI497" s="280">
        <f t="shared" si="141"/>
        <v>205183.35</v>
      </c>
      <c r="BJ497" s="280">
        <f t="shared" si="141"/>
        <v>205183.35</v>
      </c>
      <c r="BK497" s="280">
        <f t="shared" si="141"/>
        <v>205183.35</v>
      </c>
      <c r="BL497" s="284">
        <f t="shared" si="146"/>
        <v>2462200.2000000007</v>
      </c>
    </row>
    <row r="498" spans="1:67" x14ac:dyDescent="0.25">
      <c r="A498" s="268" t="s">
        <v>474</v>
      </c>
      <c r="B498" s="175">
        <v>0.1084</v>
      </c>
      <c r="C498" s="175">
        <v>0.1084</v>
      </c>
      <c r="D498" s="272">
        <v>382484.28</v>
      </c>
      <c r="E498" s="272">
        <v>382484.28</v>
      </c>
      <c r="F498" s="272">
        <v>382484.28</v>
      </c>
      <c r="G498" s="272">
        <v>382484.28</v>
      </c>
      <c r="H498" s="272">
        <v>382484.28</v>
      </c>
      <c r="I498" s="272">
        <v>382484.28</v>
      </c>
      <c r="J498" s="272">
        <v>382484.28</v>
      </c>
      <c r="K498" s="272">
        <v>382484.28</v>
      </c>
      <c r="L498" s="272">
        <v>382484.28</v>
      </c>
      <c r="M498" s="272">
        <v>382484.28</v>
      </c>
      <c r="N498" s="272">
        <v>382484.28</v>
      </c>
      <c r="O498" s="272">
        <v>382484.28</v>
      </c>
      <c r="P498" s="272">
        <f t="shared" si="138"/>
        <v>4589811.3600000013</v>
      </c>
      <c r="Q498" s="272">
        <v>382484.28</v>
      </c>
      <c r="R498" s="272">
        <v>382484.28</v>
      </c>
      <c r="S498" s="272">
        <v>382484.28</v>
      </c>
      <c r="T498" s="272">
        <v>382484.28</v>
      </c>
      <c r="U498" s="272">
        <v>382484.28</v>
      </c>
      <c r="V498" s="272">
        <v>382484.28</v>
      </c>
      <c r="W498" s="272">
        <v>382484.28</v>
      </c>
      <c r="X498" s="272">
        <v>382484.28</v>
      </c>
      <c r="Y498" s="272">
        <v>382484.28</v>
      </c>
      <c r="Z498" s="272">
        <v>382484.28</v>
      </c>
      <c r="AA498" s="272">
        <v>382484.28</v>
      </c>
      <c r="AB498" s="272">
        <v>382484.28</v>
      </c>
      <c r="AC498" s="272">
        <v>382484.28</v>
      </c>
      <c r="AD498" s="272">
        <v>382484.28</v>
      </c>
      <c r="AE498" s="272">
        <v>382484.28</v>
      </c>
      <c r="AF498" s="272">
        <v>382484.28</v>
      </c>
      <c r="AG498" s="170">
        <f t="shared" si="139"/>
        <v>4589811.3600000013</v>
      </c>
      <c r="AI498" s="284">
        <f t="shared" si="147"/>
        <v>3455.11</v>
      </c>
      <c r="AJ498" s="284">
        <f t="shared" si="147"/>
        <v>3455.11</v>
      </c>
      <c r="AK498" s="284">
        <f t="shared" si="147"/>
        <v>3455.11</v>
      </c>
      <c r="AL498" s="284">
        <f t="shared" si="147"/>
        <v>3455.11</v>
      </c>
      <c r="AM498" s="284">
        <f t="shared" si="147"/>
        <v>3455.11</v>
      </c>
      <c r="AN498" s="284">
        <f t="shared" si="147"/>
        <v>3455.11</v>
      </c>
      <c r="AO498" s="284">
        <f t="shared" si="143"/>
        <v>3455.11</v>
      </c>
      <c r="AP498" s="284">
        <f t="shared" si="143"/>
        <v>3455.11</v>
      </c>
      <c r="AQ498" s="284">
        <f t="shared" si="143"/>
        <v>3455.11</v>
      </c>
      <c r="AR498" s="284">
        <f t="shared" si="137"/>
        <v>3455.11</v>
      </c>
      <c r="AS498" s="284">
        <f t="shared" si="137"/>
        <v>3455.11</v>
      </c>
      <c r="AT498" s="284">
        <f t="shared" si="137"/>
        <v>3455.11</v>
      </c>
      <c r="AU498" s="280">
        <f t="shared" si="140"/>
        <v>41461.32</v>
      </c>
      <c r="AV498" s="280">
        <f t="shared" si="145"/>
        <v>3455.11</v>
      </c>
      <c r="AW498" s="280">
        <f t="shared" si="145"/>
        <v>3455.11</v>
      </c>
      <c r="AX498" s="280">
        <f t="shared" si="145"/>
        <v>3455.11</v>
      </c>
      <c r="AY498" s="280">
        <f t="shared" si="144"/>
        <v>3455.11</v>
      </c>
      <c r="AZ498" s="280">
        <f t="shared" si="142"/>
        <v>3455.11</v>
      </c>
      <c r="BA498" s="280">
        <f t="shared" si="142"/>
        <v>3455.11</v>
      </c>
      <c r="BB498" s="280">
        <f t="shared" si="142"/>
        <v>3455.11</v>
      </c>
      <c r="BC498" s="280">
        <f t="shared" si="142"/>
        <v>3455.11</v>
      </c>
      <c r="BD498" s="280">
        <f t="shared" si="142"/>
        <v>3455.11</v>
      </c>
      <c r="BE498" s="280">
        <f t="shared" si="142"/>
        <v>3455.11</v>
      </c>
      <c r="BF498" s="280">
        <f t="shared" si="141"/>
        <v>3455.11</v>
      </c>
      <c r="BG498" s="280">
        <f t="shared" si="141"/>
        <v>3455.11</v>
      </c>
      <c r="BH498" s="280">
        <f t="shared" si="141"/>
        <v>3455.11</v>
      </c>
      <c r="BI498" s="280">
        <f t="shared" si="141"/>
        <v>3455.11</v>
      </c>
      <c r="BJ498" s="280">
        <f t="shared" si="141"/>
        <v>3455.11</v>
      </c>
      <c r="BK498" s="280">
        <f t="shared" si="141"/>
        <v>3455.11</v>
      </c>
      <c r="BL498" s="284">
        <f t="shared" si="146"/>
        <v>41461.32</v>
      </c>
    </row>
    <row r="499" spans="1:67" x14ac:dyDescent="0.25">
      <c r="A499" s="268" t="s">
        <v>475</v>
      </c>
      <c r="B499" s="175">
        <v>0.14080000000000001</v>
      </c>
      <c r="C499" s="175">
        <v>0.14080000000000001</v>
      </c>
      <c r="D499" s="272">
        <v>7587962.75</v>
      </c>
      <c r="E499" s="272">
        <v>7592027.3499999996</v>
      </c>
      <c r="F499" s="272">
        <v>7593148.2199999997</v>
      </c>
      <c r="G499" s="272">
        <v>7594101.9400000004</v>
      </c>
      <c r="H499" s="272">
        <v>7595250.2400000002</v>
      </c>
      <c r="I499" s="272">
        <v>7598339.1600000001</v>
      </c>
      <c r="J499" s="272">
        <v>7603541.4900000002</v>
      </c>
      <c r="K499" s="272">
        <v>7608194.0700000003</v>
      </c>
      <c r="L499" s="272">
        <v>7665039.8850000007</v>
      </c>
      <c r="M499" s="272">
        <v>7722108.1200000001</v>
      </c>
      <c r="N499" s="272">
        <v>7726858.1200000001</v>
      </c>
      <c r="O499" s="272">
        <v>7753211.7400000002</v>
      </c>
      <c r="P499" s="272">
        <f t="shared" si="138"/>
        <v>91639783.085000008</v>
      </c>
      <c r="Q499" s="272">
        <v>7787607.0250000004</v>
      </c>
      <c r="R499" s="272">
        <v>7808440.3550000004</v>
      </c>
      <c r="S499" s="272">
        <v>7829273.6850000005</v>
      </c>
      <c r="T499" s="272">
        <v>7850107.0150000006</v>
      </c>
      <c r="U499" s="272">
        <v>7870940.3450000007</v>
      </c>
      <c r="V499" s="272">
        <v>7891773.6750000007</v>
      </c>
      <c r="W499" s="272">
        <v>7912607.0050000008</v>
      </c>
      <c r="X499" s="272">
        <v>7933440.3350000009</v>
      </c>
      <c r="Y499" s="272">
        <v>7954273.665000001</v>
      </c>
      <c r="Z499" s="272">
        <v>7975106.995000001</v>
      </c>
      <c r="AA499" s="272">
        <v>7995940.3250000011</v>
      </c>
      <c r="AB499" s="272">
        <v>8016773.6550000012</v>
      </c>
      <c r="AC499" s="272">
        <v>8028461.1500000013</v>
      </c>
      <c r="AD499" s="272">
        <v>8031002.8150000013</v>
      </c>
      <c r="AE499" s="272">
        <v>8033544.4850000013</v>
      </c>
      <c r="AF499" s="272">
        <v>8036086.1550000012</v>
      </c>
      <c r="AG499" s="170">
        <f t="shared" si="139"/>
        <v>95679950.605000019</v>
      </c>
      <c r="AI499" s="284">
        <f t="shared" si="147"/>
        <v>89032.1</v>
      </c>
      <c r="AJ499" s="284">
        <f t="shared" si="147"/>
        <v>89079.79</v>
      </c>
      <c r="AK499" s="284">
        <f t="shared" si="147"/>
        <v>89092.94</v>
      </c>
      <c r="AL499" s="284">
        <f t="shared" si="147"/>
        <v>89104.13</v>
      </c>
      <c r="AM499" s="284">
        <f t="shared" si="147"/>
        <v>89117.6</v>
      </c>
      <c r="AN499" s="284">
        <f t="shared" si="147"/>
        <v>89153.85</v>
      </c>
      <c r="AO499" s="284">
        <f t="shared" si="143"/>
        <v>89214.89</v>
      </c>
      <c r="AP499" s="284">
        <f t="shared" si="143"/>
        <v>89269.48</v>
      </c>
      <c r="AQ499" s="284">
        <f t="shared" si="143"/>
        <v>89936.47</v>
      </c>
      <c r="AR499" s="284">
        <f t="shared" si="137"/>
        <v>90606.07</v>
      </c>
      <c r="AS499" s="284">
        <f t="shared" si="137"/>
        <v>90661.8</v>
      </c>
      <c r="AT499" s="284">
        <f t="shared" si="137"/>
        <v>90971.02</v>
      </c>
      <c r="AU499" s="280">
        <f t="shared" si="140"/>
        <v>1075240.1400000001</v>
      </c>
      <c r="AV499" s="280">
        <f t="shared" si="145"/>
        <v>91374.59</v>
      </c>
      <c r="AW499" s="280">
        <f t="shared" si="145"/>
        <v>91619.03</v>
      </c>
      <c r="AX499" s="280">
        <f t="shared" si="145"/>
        <v>91863.48</v>
      </c>
      <c r="AY499" s="280">
        <f t="shared" si="144"/>
        <v>92107.92</v>
      </c>
      <c r="AZ499" s="280">
        <f t="shared" si="142"/>
        <v>92352.37</v>
      </c>
      <c r="BA499" s="280">
        <f t="shared" si="142"/>
        <v>92596.81</v>
      </c>
      <c r="BB499" s="280">
        <f t="shared" si="142"/>
        <v>92841.26</v>
      </c>
      <c r="BC499" s="280">
        <f t="shared" si="142"/>
        <v>93085.7</v>
      </c>
      <c r="BD499" s="280">
        <f t="shared" si="142"/>
        <v>93330.14</v>
      </c>
      <c r="BE499" s="280">
        <f t="shared" si="142"/>
        <v>93574.59</v>
      </c>
      <c r="BF499" s="280">
        <f t="shared" si="141"/>
        <v>93819.03</v>
      </c>
      <c r="BG499" s="280">
        <f t="shared" si="141"/>
        <v>94063.48</v>
      </c>
      <c r="BH499" s="280">
        <f t="shared" si="141"/>
        <v>94200.61</v>
      </c>
      <c r="BI499" s="280">
        <f t="shared" si="141"/>
        <v>94230.43</v>
      </c>
      <c r="BJ499" s="280">
        <f t="shared" si="141"/>
        <v>94260.26</v>
      </c>
      <c r="BK499" s="280">
        <f t="shared" si="141"/>
        <v>94290.08</v>
      </c>
      <c r="BL499" s="284">
        <f t="shared" si="146"/>
        <v>1122644.76</v>
      </c>
      <c r="BO499" s="279">
        <f>BL499</f>
        <v>1122644.76</v>
      </c>
    </row>
    <row r="500" spans="1:67" x14ac:dyDescent="0.25">
      <c r="A500" s="268" t="s">
        <v>476</v>
      </c>
      <c r="B500" s="175">
        <v>0</v>
      </c>
      <c r="C500" s="175">
        <v>0</v>
      </c>
      <c r="D500" s="272">
        <v>0</v>
      </c>
      <c r="E500" s="272">
        <v>0</v>
      </c>
      <c r="F500" s="272">
        <v>0</v>
      </c>
      <c r="G500" s="272">
        <v>0</v>
      </c>
      <c r="H500" s="272">
        <v>0</v>
      </c>
      <c r="I500" s="272">
        <v>0</v>
      </c>
      <c r="J500" s="272">
        <v>0</v>
      </c>
      <c r="K500" s="272">
        <v>0</v>
      </c>
      <c r="L500" s="272">
        <v>0</v>
      </c>
      <c r="M500" s="272">
        <v>0</v>
      </c>
      <c r="N500" s="272">
        <v>0</v>
      </c>
      <c r="O500" s="272">
        <v>0</v>
      </c>
      <c r="P500" s="272">
        <f t="shared" si="138"/>
        <v>0</v>
      </c>
      <c r="Q500" s="272">
        <v>0</v>
      </c>
      <c r="R500" s="272">
        <v>0</v>
      </c>
      <c r="S500" s="272">
        <v>0</v>
      </c>
      <c r="T500" s="272">
        <v>0</v>
      </c>
      <c r="U500" s="272">
        <v>0</v>
      </c>
      <c r="V500" s="272">
        <v>0</v>
      </c>
      <c r="W500" s="272">
        <v>0</v>
      </c>
      <c r="X500" s="272">
        <v>0</v>
      </c>
      <c r="Y500" s="272">
        <v>0</v>
      </c>
      <c r="Z500" s="272">
        <v>0</v>
      </c>
      <c r="AA500" s="272">
        <v>0</v>
      </c>
      <c r="AB500" s="272">
        <v>0</v>
      </c>
      <c r="AC500" s="272">
        <v>0</v>
      </c>
      <c r="AD500" s="272">
        <v>0</v>
      </c>
      <c r="AE500" s="272">
        <v>0</v>
      </c>
      <c r="AF500" s="272">
        <v>0</v>
      </c>
      <c r="AG500" s="170">
        <f t="shared" si="139"/>
        <v>0</v>
      </c>
      <c r="AI500" s="284">
        <f t="shared" si="147"/>
        <v>0</v>
      </c>
      <c r="AJ500" s="284">
        <f t="shared" si="147"/>
        <v>0</v>
      </c>
      <c r="AK500" s="284">
        <f t="shared" si="147"/>
        <v>0</v>
      </c>
      <c r="AL500" s="284">
        <f t="shared" si="147"/>
        <v>0</v>
      </c>
      <c r="AM500" s="284">
        <f t="shared" si="147"/>
        <v>0</v>
      </c>
      <c r="AN500" s="284">
        <f t="shared" si="147"/>
        <v>0</v>
      </c>
      <c r="AO500" s="284">
        <f t="shared" si="143"/>
        <v>0</v>
      </c>
      <c r="AP500" s="284">
        <f t="shared" si="143"/>
        <v>0</v>
      </c>
      <c r="AQ500" s="284">
        <f t="shared" si="143"/>
        <v>0</v>
      </c>
      <c r="AR500" s="284">
        <f t="shared" si="137"/>
        <v>0</v>
      </c>
      <c r="AS500" s="284">
        <f t="shared" si="137"/>
        <v>0</v>
      </c>
      <c r="AT500" s="284">
        <f t="shared" si="137"/>
        <v>0</v>
      </c>
      <c r="AU500" s="280">
        <f t="shared" si="140"/>
        <v>0</v>
      </c>
      <c r="AV500" s="280">
        <f t="shared" si="145"/>
        <v>0</v>
      </c>
      <c r="AW500" s="280">
        <f t="shared" si="145"/>
        <v>0</v>
      </c>
      <c r="AX500" s="280">
        <f t="shared" si="145"/>
        <v>0</v>
      </c>
      <c r="AY500" s="280">
        <f t="shared" si="144"/>
        <v>0</v>
      </c>
      <c r="AZ500" s="280">
        <f t="shared" si="142"/>
        <v>0</v>
      </c>
      <c r="BA500" s="280">
        <f t="shared" si="142"/>
        <v>0</v>
      </c>
      <c r="BB500" s="280">
        <f t="shared" si="142"/>
        <v>0</v>
      </c>
      <c r="BC500" s="280">
        <f t="shared" si="142"/>
        <v>0</v>
      </c>
      <c r="BD500" s="280">
        <f t="shared" si="142"/>
        <v>0</v>
      </c>
      <c r="BE500" s="280">
        <f t="shared" si="142"/>
        <v>0</v>
      </c>
      <c r="BF500" s="280">
        <f t="shared" si="141"/>
        <v>0</v>
      </c>
      <c r="BG500" s="280">
        <f t="shared" si="141"/>
        <v>0</v>
      </c>
      <c r="BH500" s="280">
        <f t="shared" si="141"/>
        <v>0</v>
      </c>
      <c r="BI500" s="280">
        <f t="shared" si="141"/>
        <v>0</v>
      </c>
      <c r="BJ500" s="280">
        <f t="shared" si="141"/>
        <v>0</v>
      </c>
      <c r="BK500" s="280">
        <f t="shared" si="141"/>
        <v>0</v>
      </c>
      <c r="BL500" s="284">
        <f t="shared" si="146"/>
        <v>0</v>
      </c>
    </row>
    <row r="501" spans="1:67" x14ac:dyDescent="0.25">
      <c r="A501" s="268" t="s">
        <v>713</v>
      </c>
      <c r="B501" s="175">
        <v>0</v>
      </c>
      <c r="C501" s="175">
        <v>0</v>
      </c>
      <c r="D501" s="272">
        <v>0</v>
      </c>
      <c r="E501" s="272">
        <v>0</v>
      </c>
      <c r="F501" s="272">
        <v>0</v>
      </c>
      <c r="G501" s="272">
        <v>0</v>
      </c>
      <c r="H501" s="272">
        <v>0</v>
      </c>
      <c r="I501" s="272">
        <v>0</v>
      </c>
      <c r="J501" s="272">
        <v>0</v>
      </c>
      <c r="K501" s="272">
        <v>0</v>
      </c>
      <c r="L501" s="272">
        <v>0</v>
      </c>
      <c r="M501" s="272">
        <v>0</v>
      </c>
      <c r="N501" s="272">
        <v>0</v>
      </c>
      <c r="O501" s="272">
        <v>0</v>
      </c>
      <c r="P501" s="272">
        <f t="shared" si="138"/>
        <v>0</v>
      </c>
      <c r="Q501" s="272">
        <v>0</v>
      </c>
      <c r="R501" s="272">
        <v>0</v>
      </c>
      <c r="S501" s="272">
        <v>0</v>
      </c>
      <c r="T501" s="272">
        <v>0</v>
      </c>
      <c r="U501" s="272">
        <v>0</v>
      </c>
      <c r="V501" s="272">
        <v>0</v>
      </c>
      <c r="W501" s="272">
        <v>0</v>
      </c>
      <c r="X501" s="272">
        <v>0</v>
      </c>
      <c r="Y501" s="272">
        <v>0</v>
      </c>
      <c r="Z501" s="272">
        <v>0</v>
      </c>
      <c r="AA501" s="272">
        <v>0</v>
      </c>
      <c r="AB501" s="272">
        <v>0</v>
      </c>
      <c r="AC501" s="272">
        <v>0</v>
      </c>
      <c r="AD501" s="272">
        <v>0</v>
      </c>
      <c r="AE501" s="272">
        <v>0</v>
      </c>
      <c r="AF501" s="272">
        <v>0</v>
      </c>
      <c r="AG501" s="170">
        <f t="shared" si="139"/>
        <v>0</v>
      </c>
      <c r="AI501" s="284">
        <f t="shared" si="147"/>
        <v>0</v>
      </c>
      <c r="AJ501" s="284">
        <f t="shared" si="147"/>
        <v>0</v>
      </c>
      <c r="AK501" s="284">
        <f t="shared" si="147"/>
        <v>0</v>
      </c>
      <c r="AL501" s="284">
        <f t="shared" si="147"/>
        <v>0</v>
      </c>
      <c r="AM501" s="284">
        <f t="shared" si="147"/>
        <v>0</v>
      </c>
      <c r="AN501" s="284">
        <f t="shared" si="147"/>
        <v>0</v>
      </c>
      <c r="AO501" s="284">
        <f t="shared" si="143"/>
        <v>0</v>
      </c>
      <c r="AP501" s="284">
        <f t="shared" si="143"/>
        <v>0</v>
      </c>
      <c r="AQ501" s="284">
        <f t="shared" si="143"/>
        <v>0</v>
      </c>
      <c r="AR501" s="284">
        <f t="shared" si="137"/>
        <v>0</v>
      </c>
      <c r="AS501" s="284">
        <f t="shared" si="137"/>
        <v>0</v>
      </c>
      <c r="AT501" s="284">
        <f t="shared" si="137"/>
        <v>0</v>
      </c>
      <c r="AU501" s="280">
        <f t="shared" si="140"/>
        <v>0</v>
      </c>
      <c r="AV501" s="280">
        <f t="shared" si="145"/>
        <v>0</v>
      </c>
      <c r="AW501" s="280">
        <f t="shared" si="145"/>
        <v>0</v>
      </c>
      <c r="AX501" s="280">
        <f t="shared" si="145"/>
        <v>0</v>
      </c>
      <c r="AY501" s="280">
        <f t="shared" si="144"/>
        <v>0</v>
      </c>
      <c r="AZ501" s="280">
        <f t="shared" si="142"/>
        <v>0</v>
      </c>
      <c r="BA501" s="280">
        <f t="shared" si="142"/>
        <v>0</v>
      </c>
      <c r="BB501" s="280">
        <f t="shared" si="142"/>
        <v>0</v>
      </c>
      <c r="BC501" s="280">
        <f t="shared" si="142"/>
        <v>0</v>
      </c>
      <c r="BD501" s="280">
        <f t="shared" si="142"/>
        <v>0</v>
      </c>
      <c r="BE501" s="280">
        <f t="shared" si="142"/>
        <v>0</v>
      </c>
      <c r="BF501" s="280">
        <f t="shared" si="141"/>
        <v>0</v>
      </c>
      <c r="BG501" s="280">
        <f t="shared" si="141"/>
        <v>0</v>
      </c>
      <c r="BH501" s="280">
        <f t="shared" si="141"/>
        <v>0</v>
      </c>
      <c r="BI501" s="280">
        <f t="shared" si="141"/>
        <v>0</v>
      </c>
      <c r="BJ501" s="280">
        <f t="shared" si="141"/>
        <v>0</v>
      </c>
      <c r="BK501" s="280">
        <f t="shared" si="141"/>
        <v>0</v>
      </c>
      <c r="BL501" s="284">
        <f t="shared" si="146"/>
        <v>0</v>
      </c>
    </row>
    <row r="502" spans="1:67" x14ac:dyDescent="0.25">
      <c r="A502" s="268" t="s">
        <v>477</v>
      </c>
      <c r="B502" s="175">
        <v>0</v>
      </c>
      <c r="C502" s="175">
        <v>0</v>
      </c>
      <c r="D502" s="272">
        <v>170869.45</v>
      </c>
      <c r="E502" s="272">
        <v>170869.45</v>
      </c>
      <c r="F502" s="272">
        <v>170869.45</v>
      </c>
      <c r="G502" s="272">
        <v>170869.45</v>
      </c>
      <c r="H502" s="272">
        <v>170869.45</v>
      </c>
      <c r="I502" s="272">
        <v>170869.45</v>
      </c>
      <c r="J502" s="272">
        <v>170869.45</v>
      </c>
      <c r="K502" s="272">
        <v>170869.45</v>
      </c>
      <c r="L502" s="272">
        <v>170869.45</v>
      </c>
      <c r="M502" s="272">
        <v>170869.45</v>
      </c>
      <c r="N502" s="272">
        <v>170869.45</v>
      </c>
      <c r="O502" s="272">
        <v>170869.45</v>
      </c>
      <c r="P502" s="272">
        <f t="shared" si="138"/>
        <v>2050433.3999999997</v>
      </c>
      <c r="Q502" s="272">
        <v>170869.45</v>
      </c>
      <c r="R502" s="272">
        <v>170869.45</v>
      </c>
      <c r="S502" s="272">
        <v>170869.45</v>
      </c>
      <c r="T502" s="272">
        <v>170869.45</v>
      </c>
      <c r="U502" s="272">
        <v>170869.45</v>
      </c>
      <c r="V502" s="272">
        <v>170869.45</v>
      </c>
      <c r="W502" s="272">
        <v>170869.45</v>
      </c>
      <c r="X502" s="272">
        <v>170869.45</v>
      </c>
      <c r="Y502" s="272">
        <v>170869.45</v>
      </c>
      <c r="Z502" s="272">
        <v>170869.45</v>
      </c>
      <c r="AA502" s="272">
        <v>170869.45</v>
      </c>
      <c r="AB502" s="272">
        <v>170869.45</v>
      </c>
      <c r="AC502" s="272">
        <v>170869.45</v>
      </c>
      <c r="AD502" s="272">
        <v>170869.45</v>
      </c>
      <c r="AE502" s="272">
        <v>170869.45</v>
      </c>
      <c r="AF502" s="272">
        <v>170869.45</v>
      </c>
      <c r="AG502" s="170">
        <f t="shared" si="139"/>
        <v>2050433.3999999997</v>
      </c>
      <c r="AI502" s="284">
        <f t="shared" si="147"/>
        <v>0</v>
      </c>
      <c r="AJ502" s="284">
        <f t="shared" si="147"/>
        <v>0</v>
      </c>
      <c r="AK502" s="284">
        <f t="shared" si="147"/>
        <v>0</v>
      </c>
      <c r="AL502" s="284">
        <f t="shared" si="147"/>
        <v>0</v>
      </c>
      <c r="AM502" s="284">
        <f t="shared" si="147"/>
        <v>0</v>
      </c>
      <c r="AN502" s="284">
        <f t="shared" si="147"/>
        <v>0</v>
      </c>
      <c r="AO502" s="284">
        <f t="shared" si="143"/>
        <v>0</v>
      </c>
      <c r="AP502" s="284">
        <f t="shared" si="143"/>
        <v>0</v>
      </c>
      <c r="AQ502" s="284">
        <f t="shared" si="143"/>
        <v>0</v>
      </c>
      <c r="AR502" s="284">
        <f t="shared" si="137"/>
        <v>0</v>
      </c>
      <c r="AS502" s="284">
        <f t="shared" si="137"/>
        <v>0</v>
      </c>
      <c r="AT502" s="284">
        <f t="shared" si="137"/>
        <v>0</v>
      </c>
      <c r="AU502" s="280">
        <f t="shared" si="140"/>
        <v>0</v>
      </c>
      <c r="AV502" s="280">
        <f t="shared" si="145"/>
        <v>0</v>
      </c>
      <c r="AW502" s="280">
        <f t="shared" si="145"/>
        <v>0</v>
      </c>
      <c r="AX502" s="280">
        <f t="shared" si="145"/>
        <v>0</v>
      </c>
      <c r="AY502" s="280">
        <f t="shared" si="144"/>
        <v>0</v>
      </c>
      <c r="AZ502" s="280">
        <f t="shared" si="142"/>
        <v>0</v>
      </c>
      <c r="BA502" s="280">
        <f t="shared" si="142"/>
        <v>0</v>
      </c>
      <c r="BB502" s="280">
        <f t="shared" si="142"/>
        <v>0</v>
      </c>
      <c r="BC502" s="280">
        <f t="shared" si="142"/>
        <v>0</v>
      </c>
      <c r="BD502" s="280">
        <f t="shared" si="142"/>
        <v>0</v>
      </c>
      <c r="BE502" s="280">
        <f t="shared" si="142"/>
        <v>0</v>
      </c>
      <c r="BF502" s="280">
        <f t="shared" si="141"/>
        <v>0</v>
      </c>
      <c r="BG502" s="280">
        <f t="shared" si="141"/>
        <v>0</v>
      </c>
      <c r="BH502" s="280">
        <f t="shared" si="141"/>
        <v>0</v>
      </c>
      <c r="BI502" s="280">
        <f t="shared" si="141"/>
        <v>0</v>
      </c>
      <c r="BJ502" s="280">
        <f t="shared" si="141"/>
        <v>0</v>
      </c>
      <c r="BK502" s="280">
        <f t="shared" si="141"/>
        <v>0</v>
      </c>
      <c r="BL502" s="284">
        <f t="shared" si="146"/>
        <v>0</v>
      </c>
    </row>
    <row r="503" spans="1:67" x14ac:dyDescent="0.25">
      <c r="A503" s="268" t="s">
        <v>714</v>
      </c>
      <c r="B503" s="175">
        <v>0</v>
      </c>
      <c r="C503" s="175">
        <v>0</v>
      </c>
      <c r="D503" s="272">
        <v>0</v>
      </c>
      <c r="E503" s="272">
        <v>0</v>
      </c>
      <c r="F503" s="272">
        <v>0</v>
      </c>
      <c r="G503" s="272">
        <v>0</v>
      </c>
      <c r="H503" s="272">
        <v>0</v>
      </c>
      <c r="I503" s="272">
        <v>0</v>
      </c>
      <c r="J503" s="272">
        <v>0</v>
      </c>
      <c r="K503" s="272">
        <v>0</v>
      </c>
      <c r="L503" s="272">
        <v>0</v>
      </c>
      <c r="M503" s="272">
        <v>0</v>
      </c>
      <c r="N503" s="272">
        <v>0</v>
      </c>
      <c r="O503" s="272">
        <v>0</v>
      </c>
      <c r="P503" s="272">
        <f t="shared" si="138"/>
        <v>0</v>
      </c>
      <c r="Q503" s="272">
        <v>0</v>
      </c>
      <c r="R503" s="272">
        <v>0</v>
      </c>
      <c r="S503" s="272">
        <v>0</v>
      </c>
      <c r="T503" s="272">
        <v>0</v>
      </c>
      <c r="U503" s="272">
        <v>0</v>
      </c>
      <c r="V503" s="272">
        <v>0</v>
      </c>
      <c r="W503" s="272">
        <v>0</v>
      </c>
      <c r="X503" s="272">
        <v>0</v>
      </c>
      <c r="Y503" s="272">
        <v>0</v>
      </c>
      <c r="Z503" s="272">
        <v>0</v>
      </c>
      <c r="AA503" s="272">
        <v>0</v>
      </c>
      <c r="AB503" s="272">
        <v>0</v>
      </c>
      <c r="AC503" s="272">
        <v>0</v>
      </c>
      <c r="AD503" s="272">
        <v>0</v>
      </c>
      <c r="AE503" s="272">
        <v>0</v>
      </c>
      <c r="AF503" s="272">
        <v>0</v>
      </c>
      <c r="AG503" s="170">
        <f t="shared" si="139"/>
        <v>0</v>
      </c>
      <c r="AI503" s="284">
        <f t="shared" si="147"/>
        <v>0</v>
      </c>
      <c r="AJ503" s="284">
        <f t="shared" si="147"/>
        <v>0</v>
      </c>
      <c r="AK503" s="284">
        <f t="shared" si="147"/>
        <v>0</v>
      </c>
      <c r="AL503" s="284">
        <f t="shared" si="147"/>
        <v>0</v>
      </c>
      <c r="AM503" s="284">
        <f t="shared" si="147"/>
        <v>0</v>
      </c>
      <c r="AN503" s="284">
        <f t="shared" si="147"/>
        <v>0</v>
      </c>
      <c r="AO503" s="284">
        <f t="shared" si="143"/>
        <v>0</v>
      </c>
      <c r="AP503" s="284">
        <f t="shared" si="143"/>
        <v>0</v>
      </c>
      <c r="AQ503" s="284">
        <f t="shared" si="143"/>
        <v>0</v>
      </c>
      <c r="AR503" s="284">
        <f t="shared" si="137"/>
        <v>0</v>
      </c>
      <c r="AS503" s="284">
        <f t="shared" si="137"/>
        <v>0</v>
      </c>
      <c r="AT503" s="284">
        <f t="shared" si="137"/>
        <v>0</v>
      </c>
      <c r="AU503" s="280">
        <f t="shared" si="140"/>
        <v>0</v>
      </c>
      <c r="AV503" s="280">
        <f t="shared" si="145"/>
        <v>0</v>
      </c>
      <c r="AW503" s="280">
        <f t="shared" si="145"/>
        <v>0</v>
      </c>
      <c r="AX503" s="280">
        <f t="shared" si="145"/>
        <v>0</v>
      </c>
      <c r="AY503" s="280">
        <f t="shared" si="144"/>
        <v>0</v>
      </c>
      <c r="AZ503" s="280">
        <f t="shared" si="142"/>
        <v>0</v>
      </c>
      <c r="BA503" s="280">
        <f t="shared" si="142"/>
        <v>0</v>
      </c>
      <c r="BB503" s="280">
        <f t="shared" si="142"/>
        <v>0</v>
      </c>
      <c r="BC503" s="280">
        <f t="shared" si="142"/>
        <v>0</v>
      </c>
      <c r="BD503" s="280">
        <f t="shared" si="142"/>
        <v>0</v>
      </c>
      <c r="BE503" s="280">
        <f t="shared" si="142"/>
        <v>0</v>
      </c>
      <c r="BF503" s="280">
        <f t="shared" si="141"/>
        <v>0</v>
      </c>
      <c r="BG503" s="280">
        <f t="shared" si="141"/>
        <v>0</v>
      </c>
      <c r="BH503" s="280">
        <f t="shared" si="141"/>
        <v>0</v>
      </c>
      <c r="BI503" s="280">
        <f t="shared" si="141"/>
        <v>0</v>
      </c>
      <c r="BJ503" s="280">
        <f t="shared" si="141"/>
        <v>0</v>
      </c>
      <c r="BK503" s="280">
        <f t="shared" si="141"/>
        <v>0</v>
      </c>
      <c r="BL503" s="284">
        <f t="shared" si="146"/>
        <v>0</v>
      </c>
    </row>
    <row r="504" spans="1:67" x14ac:dyDescent="0.25">
      <c r="A504" s="268" t="s">
        <v>478</v>
      </c>
      <c r="B504" s="175">
        <v>0</v>
      </c>
      <c r="C504" s="175">
        <v>0</v>
      </c>
      <c r="D504" s="272">
        <v>7844.44</v>
      </c>
      <c r="E504" s="272">
        <v>7844.44</v>
      </c>
      <c r="F504" s="272">
        <v>7844.44</v>
      </c>
      <c r="G504" s="272">
        <v>7844.44</v>
      </c>
      <c r="H504" s="272">
        <v>7844.44</v>
      </c>
      <c r="I504" s="272">
        <v>7844.44</v>
      </c>
      <c r="J504" s="272">
        <v>7844.44</v>
      </c>
      <c r="K504" s="272">
        <v>7844.44</v>
      </c>
      <c r="L504" s="272">
        <v>7844.44</v>
      </c>
      <c r="M504" s="272">
        <v>7844.44</v>
      </c>
      <c r="N504" s="272">
        <v>7844.44</v>
      </c>
      <c r="O504" s="272">
        <v>7844.44</v>
      </c>
      <c r="P504" s="272">
        <f t="shared" si="138"/>
        <v>94133.280000000013</v>
      </c>
      <c r="Q504" s="272">
        <v>7844.44</v>
      </c>
      <c r="R504" s="272">
        <v>7844.44</v>
      </c>
      <c r="S504" s="272">
        <v>7844.44</v>
      </c>
      <c r="T504" s="272">
        <v>7844.44</v>
      </c>
      <c r="U504" s="272">
        <v>7844.44</v>
      </c>
      <c r="V504" s="272">
        <v>7844.44</v>
      </c>
      <c r="W504" s="272">
        <v>7844.44</v>
      </c>
      <c r="X504" s="272">
        <v>7844.44</v>
      </c>
      <c r="Y504" s="272">
        <v>7844.44</v>
      </c>
      <c r="Z504" s="272">
        <v>7844.44</v>
      </c>
      <c r="AA504" s="272">
        <v>7844.44</v>
      </c>
      <c r="AB504" s="272">
        <v>7844.44</v>
      </c>
      <c r="AC504" s="272">
        <v>7844.44</v>
      </c>
      <c r="AD504" s="272">
        <v>7844.44</v>
      </c>
      <c r="AE504" s="272">
        <v>7844.44</v>
      </c>
      <c r="AF504" s="272">
        <v>7844.44</v>
      </c>
      <c r="AG504" s="170">
        <f t="shared" si="139"/>
        <v>94133.280000000013</v>
      </c>
      <c r="AI504" s="284">
        <f t="shared" si="147"/>
        <v>0</v>
      </c>
      <c r="AJ504" s="284">
        <f t="shared" si="147"/>
        <v>0</v>
      </c>
      <c r="AK504" s="284">
        <f t="shared" si="147"/>
        <v>0</v>
      </c>
      <c r="AL504" s="284">
        <f t="shared" si="147"/>
        <v>0</v>
      </c>
      <c r="AM504" s="284">
        <f t="shared" si="147"/>
        <v>0</v>
      </c>
      <c r="AN504" s="284">
        <f t="shared" si="147"/>
        <v>0</v>
      </c>
      <c r="AO504" s="284">
        <f t="shared" si="143"/>
        <v>0</v>
      </c>
      <c r="AP504" s="284">
        <f t="shared" si="143"/>
        <v>0</v>
      </c>
      <c r="AQ504" s="284">
        <f t="shared" si="143"/>
        <v>0</v>
      </c>
      <c r="AR504" s="284">
        <f t="shared" si="137"/>
        <v>0</v>
      </c>
      <c r="AS504" s="284">
        <f t="shared" si="137"/>
        <v>0</v>
      </c>
      <c r="AT504" s="284">
        <f t="shared" si="137"/>
        <v>0</v>
      </c>
      <c r="AU504" s="280">
        <f t="shared" si="140"/>
        <v>0</v>
      </c>
      <c r="AV504" s="280">
        <f t="shared" si="145"/>
        <v>0</v>
      </c>
      <c r="AW504" s="280">
        <f t="shared" si="145"/>
        <v>0</v>
      </c>
      <c r="AX504" s="280">
        <f t="shared" si="145"/>
        <v>0</v>
      </c>
      <c r="AY504" s="280">
        <f t="shared" si="144"/>
        <v>0</v>
      </c>
      <c r="AZ504" s="280">
        <f t="shared" si="142"/>
        <v>0</v>
      </c>
      <c r="BA504" s="280">
        <f t="shared" si="142"/>
        <v>0</v>
      </c>
      <c r="BB504" s="280">
        <f t="shared" si="142"/>
        <v>0</v>
      </c>
      <c r="BC504" s="280">
        <f t="shared" si="142"/>
        <v>0</v>
      </c>
      <c r="BD504" s="280">
        <f t="shared" si="142"/>
        <v>0</v>
      </c>
      <c r="BE504" s="280">
        <f t="shared" si="142"/>
        <v>0</v>
      </c>
      <c r="BF504" s="280">
        <f t="shared" si="141"/>
        <v>0</v>
      </c>
      <c r="BG504" s="280">
        <f t="shared" si="141"/>
        <v>0</v>
      </c>
      <c r="BH504" s="280">
        <f t="shared" si="141"/>
        <v>0</v>
      </c>
      <c r="BI504" s="280">
        <f t="shared" si="141"/>
        <v>0</v>
      </c>
      <c r="BJ504" s="280">
        <f t="shared" si="141"/>
        <v>0</v>
      </c>
      <c r="BK504" s="280">
        <f t="shared" si="141"/>
        <v>0</v>
      </c>
      <c r="BL504" s="284">
        <f t="shared" si="146"/>
        <v>0</v>
      </c>
    </row>
    <row r="505" spans="1:67" x14ac:dyDescent="0.25">
      <c r="A505" s="268" t="s">
        <v>715</v>
      </c>
      <c r="B505" s="175">
        <v>5.6500000000000002E-2</v>
      </c>
      <c r="C505" s="175">
        <v>5.6500000000000002E-2</v>
      </c>
      <c r="D505" s="272">
        <v>1394222.89</v>
      </c>
      <c r="E505" s="272">
        <v>1008776.2</v>
      </c>
      <c r="F505" s="272">
        <v>623329.51</v>
      </c>
      <c r="G505" s="272">
        <v>623329.51</v>
      </c>
      <c r="H505" s="272">
        <v>623329.51</v>
      </c>
      <c r="I505" s="272">
        <v>623329.51</v>
      </c>
      <c r="J505" s="272">
        <v>623329.51</v>
      </c>
      <c r="K505" s="272">
        <v>623329.51</v>
      </c>
      <c r="L505" s="272">
        <v>623329.51</v>
      </c>
      <c r="M505" s="272">
        <v>623329.51</v>
      </c>
      <c r="N505" s="272">
        <v>623329.51</v>
      </c>
      <c r="O505" s="272">
        <v>623329.51</v>
      </c>
      <c r="P505" s="272">
        <f t="shared" si="138"/>
        <v>8636294.1899999976</v>
      </c>
      <c r="Q505" s="272">
        <v>623329.51</v>
      </c>
      <c r="R505" s="272">
        <v>623329.51</v>
      </c>
      <c r="S505" s="272">
        <v>623329.51</v>
      </c>
      <c r="T505" s="272">
        <v>623329.51</v>
      </c>
      <c r="U505" s="272">
        <v>623329.51</v>
      </c>
      <c r="V505" s="272">
        <v>623329.51</v>
      </c>
      <c r="W505" s="272">
        <v>623329.51</v>
      </c>
      <c r="X505" s="272">
        <v>623329.51</v>
      </c>
      <c r="Y505" s="272">
        <v>623329.51</v>
      </c>
      <c r="Z505" s="272">
        <v>623329.51</v>
      </c>
      <c r="AA505" s="272">
        <v>623329.51</v>
      </c>
      <c r="AB505" s="272">
        <v>623329.51</v>
      </c>
      <c r="AC505" s="272">
        <v>623329.51</v>
      </c>
      <c r="AD505" s="272">
        <v>623329.51</v>
      </c>
      <c r="AE505" s="272">
        <v>623329.51</v>
      </c>
      <c r="AF505" s="272">
        <v>623329.51</v>
      </c>
      <c r="AG505" s="170">
        <f t="shared" si="139"/>
        <v>7479954.1199999982</v>
      </c>
      <c r="AI505" s="284">
        <f t="shared" si="147"/>
        <v>6564.47</v>
      </c>
      <c r="AJ505" s="284">
        <f t="shared" si="147"/>
        <v>4749.6499999999996</v>
      </c>
      <c r="AK505" s="284">
        <f t="shared" si="147"/>
        <v>2934.84</v>
      </c>
      <c r="AL505" s="284">
        <f t="shared" si="147"/>
        <v>2934.84</v>
      </c>
      <c r="AM505" s="284">
        <f t="shared" si="147"/>
        <v>2934.84</v>
      </c>
      <c r="AN505" s="284">
        <f t="shared" si="147"/>
        <v>2934.84</v>
      </c>
      <c r="AO505" s="284">
        <f t="shared" si="143"/>
        <v>2934.84</v>
      </c>
      <c r="AP505" s="284">
        <f t="shared" si="143"/>
        <v>2934.84</v>
      </c>
      <c r="AQ505" s="284">
        <f t="shared" si="143"/>
        <v>2934.84</v>
      </c>
      <c r="AR505" s="284">
        <f t="shared" si="137"/>
        <v>2934.84</v>
      </c>
      <c r="AS505" s="284">
        <f t="shared" si="137"/>
        <v>2934.84</v>
      </c>
      <c r="AT505" s="284">
        <f t="shared" si="137"/>
        <v>2934.84</v>
      </c>
      <c r="AU505" s="280">
        <f t="shared" si="140"/>
        <v>40662.51999999999</v>
      </c>
      <c r="AV505" s="280">
        <f t="shared" si="145"/>
        <v>2934.84</v>
      </c>
      <c r="AW505" s="280">
        <f t="shared" si="145"/>
        <v>2934.84</v>
      </c>
      <c r="AX505" s="280">
        <f t="shared" si="145"/>
        <v>2934.84</v>
      </c>
      <c r="AY505" s="280">
        <f t="shared" si="144"/>
        <v>2934.84</v>
      </c>
      <c r="AZ505" s="280">
        <f t="shared" si="142"/>
        <v>2934.84</v>
      </c>
      <c r="BA505" s="280">
        <f t="shared" si="142"/>
        <v>2934.84</v>
      </c>
      <c r="BB505" s="280">
        <f t="shared" si="142"/>
        <v>2934.84</v>
      </c>
      <c r="BC505" s="280">
        <f t="shared" si="142"/>
        <v>2934.84</v>
      </c>
      <c r="BD505" s="280">
        <f t="shared" si="142"/>
        <v>2934.84</v>
      </c>
      <c r="BE505" s="280">
        <f t="shared" si="142"/>
        <v>2934.84</v>
      </c>
      <c r="BF505" s="280">
        <f t="shared" si="141"/>
        <v>2934.84</v>
      </c>
      <c r="BG505" s="280">
        <f t="shared" si="141"/>
        <v>2934.84</v>
      </c>
      <c r="BH505" s="280">
        <f t="shared" si="141"/>
        <v>2934.84</v>
      </c>
      <c r="BI505" s="280">
        <f t="shared" si="141"/>
        <v>2934.84</v>
      </c>
      <c r="BJ505" s="280">
        <f t="shared" si="141"/>
        <v>2934.84</v>
      </c>
      <c r="BK505" s="280">
        <f t="shared" si="141"/>
        <v>2934.84</v>
      </c>
      <c r="BL505" s="284">
        <f t="shared" si="146"/>
        <v>35218.080000000002</v>
      </c>
    </row>
    <row r="506" spans="1:67" s="282" customFormat="1" x14ac:dyDescent="0.25">
      <c r="A506" s="282" t="s">
        <v>716</v>
      </c>
      <c r="B506" s="285">
        <v>0</v>
      </c>
      <c r="C506" s="285">
        <v>0</v>
      </c>
      <c r="D506" s="283">
        <v>0</v>
      </c>
      <c r="E506" s="283">
        <v>0</v>
      </c>
      <c r="F506" s="283">
        <v>0</v>
      </c>
      <c r="G506" s="283">
        <v>0</v>
      </c>
      <c r="H506" s="283">
        <v>0</v>
      </c>
      <c r="I506" s="283">
        <v>0</v>
      </c>
      <c r="J506" s="283">
        <v>184800</v>
      </c>
      <c r="K506" s="283">
        <v>369600</v>
      </c>
      <c r="L506" s="283">
        <v>369600</v>
      </c>
      <c r="M506" s="283">
        <v>369600</v>
      </c>
      <c r="N506" s="283">
        <v>369600</v>
      </c>
      <c r="O506" s="283">
        <v>369600</v>
      </c>
      <c r="P506" s="283">
        <f t="shared" si="138"/>
        <v>2032800</v>
      </c>
      <c r="Q506" s="283">
        <v>369600</v>
      </c>
      <c r="R506" s="283">
        <v>369600</v>
      </c>
      <c r="S506" s="283">
        <v>369600</v>
      </c>
      <c r="T506" s="283">
        <v>369600</v>
      </c>
      <c r="U506" s="283">
        <v>369600</v>
      </c>
      <c r="V506" s="283">
        <v>369600</v>
      </c>
      <c r="W506" s="283">
        <v>369600</v>
      </c>
      <c r="X506" s="283">
        <v>369600</v>
      </c>
      <c r="Y506" s="283">
        <v>369600</v>
      </c>
      <c r="Z506" s="283">
        <v>369600</v>
      </c>
      <c r="AA506" s="283">
        <v>369600</v>
      </c>
      <c r="AB506" s="283">
        <v>369600</v>
      </c>
      <c r="AC506" s="283">
        <v>369600</v>
      </c>
      <c r="AD506" s="283">
        <v>369600</v>
      </c>
      <c r="AE506" s="283">
        <v>369600</v>
      </c>
      <c r="AF506" s="283">
        <v>369600</v>
      </c>
      <c r="AG506" s="286">
        <f t="shared" si="139"/>
        <v>4435200</v>
      </c>
      <c r="AI506" s="284">
        <f t="shared" si="147"/>
        <v>0</v>
      </c>
      <c r="AJ506" s="284">
        <f t="shared" si="147"/>
        <v>0</v>
      </c>
      <c r="AK506" s="284">
        <f t="shared" si="147"/>
        <v>0</v>
      </c>
      <c r="AL506" s="284">
        <f t="shared" si="147"/>
        <v>0</v>
      </c>
      <c r="AM506" s="284">
        <f t="shared" si="147"/>
        <v>0</v>
      </c>
      <c r="AN506" s="284">
        <f t="shared" si="147"/>
        <v>0</v>
      </c>
      <c r="AO506" s="284">
        <f t="shared" si="143"/>
        <v>0</v>
      </c>
      <c r="AP506" s="284">
        <f t="shared" si="143"/>
        <v>0</v>
      </c>
      <c r="AQ506" s="284">
        <f t="shared" si="143"/>
        <v>0</v>
      </c>
      <c r="AR506" s="284">
        <f t="shared" si="137"/>
        <v>0</v>
      </c>
      <c r="AS506" s="284">
        <f t="shared" si="137"/>
        <v>0</v>
      </c>
      <c r="AT506" s="284">
        <f t="shared" si="137"/>
        <v>0</v>
      </c>
      <c r="AU506" s="280">
        <f>SUM(AI506:AT506)</f>
        <v>0</v>
      </c>
      <c r="AV506" s="280">
        <f t="shared" si="145"/>
        <v>0</v>
      </c>
      <c r="AW506" s="280">
        <f t="shared" si="145"/>
        <v>0</v>
      </c>
      <c r="AX506" s="280">
        <f t="shared" si="145"/>
        <v>0</v>
      </c>
      <c r="AY506" s="280">
        <f t="shared" si="144"/>
        <v>0</v>
      </c>
      <c r="AZ506" s="280">
        <f t="shared" si="142"/>
        <v>0</v>
      </c>
      <c r="BA506" s="280">
        <f t="shared" si="142"/>
        <v>0</v>
      </c>
      <c r="BB506" s="280">
        <f t="shared" si="142"/>
        <v>0</v>
      </c>
      <c r="BC506" s="280">
        <f t="shared" si="142"/>
        <v>0</v>
      </c>
      <c r="BD506" s="280">
        <f t="shared" si="142"/>
        <v>0</v>
      </c>
      <c r="BE506" s="280">
        <f t="shared" si="142"/>
        <v>0</v>
      </c>
      <c r="BF506" s="280">
        <f t="shared" si="141"/>
        <v>0</v>
      </c>
      <c r="BG506" s="280">
        <f t="shared" si="141"/>
        <v>0</v>
      </c>
      <c r="BH506" s="280">
        <f t="shared" si="141"/>
        <v>0</v>
      </c>
      <c r="BI506" s="280">
        <f t="shared" si="141"/>
        <v>0</v>
      </c>
      <c r="BJ506" s="280">
        <f t="shared" si="141"/>
        <v>0</v>
      </c>
      <c r="BK506" s="280">
        <f t="shared" si="141"/>
        <v>0</v>
      </c>
      <c r="BL506" s="284">
        <f t="shared" si="146"/>
        <v>0</v>
      </c>
    </row>
    <row r="507" spans="1:67" s="282" customFormat="1" x14ac:dyDescent="0.25">
      <c r="A507" s="282" t="s">
        <v>717</v>
      </c>
      <c r="B507" s="285">
        <v>4.24E-2</v>
      </c>
      <c r="C507" s="285">
        <v>4.24E-2</v>
      </c>
      <c r="D507" s="283">
        <v>0</v>
      </c>
      <c r="E507" s="283">
        <v>0</v>
      </c>
      <c r="F507" s="283">
        <v>0</v>
      </c>
      <c r="G507" s="283">
        <v>0</v>
      </c>
      <c r="H507" s="283">
        <v>0</v>
      </c>
      <c r="I507" s="283">
        <v>0</v>
      </c>
      <c r="J507" s="283">
        <v>0</v>
      </c>
      <c r="K507" s="283">
        <v>0</v>
      </c>
      <c r="L507" s="283">
        <v>0</v>
      </c>
      <c r="M507" s="283">
        <v>0</v>
      </c>
      <c r="N507" s="283">
        <v>0</v>
      </c>
      <c r="O507" s="283">
        <v>0</v>
      </c>
      <c r="P507" s="283">
        <f t="shared" si="138"/>
        <v>0</v>
      </c>
      <c r="Q507" s="283">
        <v>0</v>
      </c>
      <c r="R507" s="283">
        <v>0</v>
      </c>
      <c r="S507" s="283">
        <v>0</v>
      </c>
      <c r="T507" s="283">
        <v>0</v>
      </c>
      <c r="U507" s="283">
        <v>0</v>
      </c>
      <c r="V507" s="283">
        <v>0</v>
      </c>
      <c r="W507" s="283">
        <v>0</v>
      </c>
      <c r="X507" s="283">
        <v>0</v>
      </c>
      <c r="Y507" s="283">
        <v>0</v>
      </c>
      <c r="Z507" s="283">
        <v>0</v>
      </c>
      <c r="AA507" s="283">
        <v>0</v>
      </c>
      <c r="AB507" s="283">
        <v>0</v>
      </c>
      <c r="AC507" s="283">
        <v>0</v>
      </c>
      <c r="AD507" s="283">
        <v>0</v>
      </c>
      <c r="AE507" s="283">
        <v>0</v>
      </c>
      <c r="AF507" s="283">
        <v>0</v>
      </c>
      <c r="AG507" s="286">
        <f t="shared" si="139"/>
        <v>0</v>
      </c>
      <c r="AI507" s="284">
        <f t="shared" si="147"/>
        <v>0</v>
      </c>
      <c r="AJ507" s="284">
        <f t="shared" si="147"/>
        <v>0</v>
      </c>
      <c r="AK507" s="284">
        <f t="shared" si="147"/>
        <v>0</v>
      </c>
      <c r="AL507" s="284">
        <f t="shared" si="147"/>
        <v>0</v>
      </c>
      <c r="AM507" s="284">
        <f t="shared" si="147"/>
        <v>0</v>
      </c>
      <c r="AN507" s="284">
        <f t="shared" si="147"/>
        <v>0</v>
      </c>
      <c r="AO507" s="284">
        <f t="shared" si="143"/>
        <v>0</v>
      </c>
      <c r="AP507" s="284">
        <f t="shared" si="143"/>
        <v>0</v>
      </c>
      <c r="AQ507" s="284">
        <f t="shared" si="143"/>
        <v>0</v>
      </c>
      <c r="AR507" s="284">
        <f t="shared" si="137"/>
        <v>0</v>
      </c>
      <c r="AS507" s="284">
        <f t="shared" si="137"/>
        <v>0</v>
      </c>
      <c r="AT507" s="284">
        <f t="shared" si="137"/>
        <v>0</v>
      </c>
      <c r="AU507" s="280">
        <f>SUM(AI507:AT507)</f>
        <v>0</v>
      </c>
      <c r="AV507" s="280">
        <f t="shared" ref="AV507:AX510" si="148">ROUND(Q507*$B507/12,2)</f>
        <v>0</v>
      </c>
      <c r="AW507" s="280">
        <f t="shared" si="148"/>
        <v>0</v>
      </c>
      <c r="AX507" s="280">
        <f t="shared" si="148"/>
        <v>0</v>
      </c>
      <c r="AY507" s="280">
        <f t="shared" si="144"/>
        <v>0</v>
      </c>
      <c r="AZ507" s="280">
        <f t="shared" si="142"/>
        <v>0</v>
      </c>
      <c r="BA507" s="280">
        <f t="shared" si="142"/>
        <v>0</v>
      </c>
      <c r="BB507" s="280">
        <f t="shared" si="142"/>
        <v>0</v>
      </c>
      <c r="BC507" s="280">
        <f t="shared" si="142"/>
        <v>0</v>
      </c>
      <c r="BD507" s="280">
        <f t="shared" si="142"/>
        <v>0</v>
      </c>
      <c r="BE507" s="280">
        <f t="shared" si="142"/>
        <v>0</v>
      </c>
      <c r="BF507" s="280">
        <f t="shared" si="141"/>
        <v>0</v>
      </c>
      <c r="BG507" s="280">
        <f t="shared" si="141"/>
        <v>0</v>
      </c>
      <c r="BH507" s="280">
        <f t="shared" si="141"/>
        <v>0</v>
      </c>
      <c r="BI507" s="280">
        <f t="shared" si="141"/>
        <v>0</v>
      </c>
      <c r="BJ507" s="280">
        <f t="shared" si="141"/>
        <v>0</v>
      </c>
      <c r="BK507" s="280">
        <f t="shared" si="141"/>
        <v>0</v>
      </c>
      <c r="BL507" s="284">
        <f t="shared" si="146"/>
        <v>0</v>
      </c>
    </row>
    <row r="508" spans="1:67" x14ac:dyDescent="0.25">
      <c r="A508" s="268" t="s">
        <v>718</v>
      </c>
      <c r="B508" s="175">
        <v>4.6099999999999995E-2</v>
      </c>
      <c r="C508" s="175">
        <v>4.6099999999999995E-2</v>
      </c>
      <c r="D508" s="272">
        <v>0</v>
      </c>
      <c r="E508" s="272">
        <v>0</v>
      </c>
      <c r="F508" s="272">
        <v>0</v>
      </c>
      <c r="G508" s="272">
        <v>0</v>
      </c>
      <c r="H508" s="272">
        <v>0</v>
      </c>
      <c r="I508" s="272">
        <v>0</v>
      </c>
      <c r="J508" s="272">
        <v>0</v>
      </c>
      <c r="K508" s="272">
        <v>0</v>
      </c>
      <c r="L508" s="272">
        <v>0</v>
      </c>
      <c r="M508" s="272">
        <v>0</v>
      </c>
      <c r="N508" s="272">
        <v>0</v>
      </c>
      <c r="O508" s="272">
        <v>0</v>
      </c>
      <c r="P508" s="283">
        <f t="shared" si="138"/>
        <v>0</v>
      </c>
      <c r="Q508" s="272">
        <v>0</v>
      </c>
      <c r="R508" s="272">
        <v>0</v>
      </c>
      <c r="S508" s="272">
        <v>0</v>
      </c>
      <c r="T508" s="272">
        <v>0</v>
      </c>
      <c r="U508" s="272">
        <v>0</v>
      </c>
      <c r="V508" s="272">
        <v>0</v>
      </c>
      <c r="W508" s="272">
        <v>0</v>
      </c>
      <c r="X508" s="272">
        <v>0</v>
      </c>
      <c r="Y508" s="272">
        <v>0</v>
      </c>
      <c r="Z508" s="272">
        <v>0</v>
      </c>
      <c r="AA508" s="272">
        <v>0</v>
      </c>
      <c r="AB508" s="272">
        <v>0</v>
      </c>
      <c r="AC508" s="272">
        <v>0</v>
      </c>
      <c r="AD508" s="272">
        <v>0</v>
      </c>
      <c r="AE508" s="272">
        <v>0</v>
      </c>
      <c r="AF508" s="272">
        <v>0</v>
      </c>
      <c r="AG508" s="286">
        <f t="shared" si="139"/>
        <v>0</v>
      </c>
      <c r="AI508" s="284">
        <f t="shared" si="147"/>
        <v>0</v>
      </c>
      <c r="AJ508" s="284">
        <f t="shared" si="147"/>
        <v>0</v>
      </c>
      <c r="AK508" s="284">
        <f t="shared" si="147"/>
        <v>0</v>
      </c>
      <c r="AL508" s="284">
        <f t="shared" si="147"/>
        <v>0</v>
      </c>
      <c r="AM508" s="284">
        <f t="shared" si="147"/>
        <v>0</v>
      </c>
      <c r="AN508" s="284">
        <f t="shared" si="147"/>
        <v>0</v>
      </c>
      <c r="AO508" s="284">
        <f t="shared" si="143"/>
        <v>0</v>
      </c>
      <c r="AP508" s="284">
        <f t="shared" si="143"/>
        <v>0</v>
      </c>
      <c r="AQ508" s="284">
        <f t="shared" si="143"/>
        <v>0</v>
      </c>
      <c r="AR508" s="284">
        <f t="shared" si="137"/>
        <v>0</v>
      </c>
      <c r="AS508" s="284">
        <f t="shared" si="137"/>
        <v>0</v>
      </c>
      <c r="AT508" s="284">
        <f t="shared" si="137"/>
        <v>0</v>
      </c>
      <c r="AU508" s="280">
        <f>SUM(AI508:AT508)</f>
        <v>0</v>
      </c>
      <c r="AV508" s="280">
        <f t="shared" si="148"/>
        <v>0</v>
      </c>
      <c r="AW508" s="280">
        <f t="shared" si="148"/>
        <v>0</v>
      </c>
      <c r="AX508" s="280">
        <f t="shared" si="148"/>
        <v>0</v>
      </c>
      <c r="AY508" s="280">
        <f t="shared" si="144"/>
        <v>0</v>
      </c>
      <c r="AZ508" s="280">
        <f t="shared" si="142"/>
        <v>0</v>
      </c>
      <c r="BA508" s="280">
        <f t="shared" si="142"/>
        <v>0</v>
      </c>
      <c r="BB508" s="280">
        <f t="shared" si="142"/>
        <v>0</v>
      </c>
      <c r="BC508" s="280">
        <f t="shared" si="142"/>
        <v>0</v>
      </c>
      <c r="BD508" s="280">
        <f t="shared" si="142"/>
        <v>0</v>
      </c>
      <c r="BE508" s="280">
        <f t="shared" si="142"/>
        <v>0</v>
      </c>
      <c r="BF508" s="280">
        <f t="shared" si="141"/>
        <v>0</v>
      </c>
      <c r="BG508" s="280">
        <f t="shared" si="141"/>
        <v>0</v>
      </c>
      <c r="BH508" s="280">
        <f t="shared" si="141"/>
        <v>0</v>
      </c>
      <c r="BI508" s="280">
        <f t="shared" si="141"/>
        <v>0</v>
      </c>
      <c r="BJ508" s="280">
        <f t="shared" si="141"/>
        <v>0</v>
      </c>
      <c r="BK508" s="280">
        <f t="shared" si="141"/>
        <v>0</v>
      </c>
      <c r="BL508" s="284">
        <f t="shared" si="146"/>
        <v>0</v>
      </c>
    </row>
    <row r="509" spans="1:67" x14ac:dyDescent="0.25">
      <c r="A509" s="268" t="s">
        <v>719</v>
      </c>
      <c r="B509" s="175">
        <v>4.36E-2</v>
      </c>
      <c r="C509" s="175">
        <v>4.36E-2</v>
      </c>
      <c r="D509" s="272">
        <v>0</v>
      </c>
      <c r="E509" s="272">
        <v>0</v>
      </c>
      <c r="F509" s="272">
        <v>0</v>
      </c>
      <c r="G509" s="272">
        <v>0</v>
      </c>
      <c r="H509" s="272">
        <v>0</v>
      </c>
      <c r="I509" s="272">
        <v>0</v>
      </c>
      <c r="J509" s="272">
        <v>0</v>
      </c>
      <c r="K509" s="272">
        <v>0</v>
      </c>
      <c r="L509" s="272">
        <v>0</v>
      </c>
      <c r="M509" s="272">
        <v>0</v>
      </c>
      <c r="N509" s="272">
        <v>0</v>
      </c>
      <c r="O509" s="272">
        <v>0</v>
      </c>
      <c r="P509" s="283">
        <f t="shared" si="138"/>
        <v>0</v>
      </c>
      <c r="Q509" s="272">
        <v>0</v>
      </c>
      <c r="R509" s="272">
        <v>0</v>
      </c>
      <c r="S509" s="272">
        <v>0</v>
      </c>
      <c r="T509" s="272">
        <v>0</v>
      </c>
      <c r="U509" s="272">
        <v>0</v>
      </c>
      <c r="V509" s="272">
        <v>0</v>
      </c>
      <c r="W509" s="272">
        <v>0</v>
      </c>
      <c r="X509" s="272">
        <v>0</v>
      </c>
      <c r="Y509" s="272">
        <v>0</v>
      </c>
      <c r="Z509" s="272">
        <v>0</v>
      </c>
      <c r="AA509" s="272">
        <v>0</v>
      </c>
      <c r="AB509" s="272">
        <v>536246</v>
      </c>
      <c r="AC509" s="272">
        <v>1093825.3700000001</v>
      </c>
      <c r="AD509" s="272">
        <v>1136492.07</v>
      </c>
      <c r="AE509" s="272">
        <v>1179158.73</v>
      </c>
      <c r="AF509" s="272">
        <v>1221825.3899999999</v>
      </c>
      <c r="AG509" s="286">
        <f t="shared" si="139"/>
        <v>5167547.5600000005</v>
      </c>
      <c r="AI509" s="284">
        <f t="shared" si="147"/>
        <v>0</v>
      </c>
      <c r="AJ509" s="284">
        <f t="shared" si="147"/>
        <v>0</v>
      </c>
      <c r="AK509" s="284">
        <f t="shared" si="147"/>
        <v>0</v>
      </c>
      <c r="AL509" s="284">
        <f t="shared" si="147"/>
        <v>0</v>
      </c>
      <c r="AM509" s="284">
        <f t="shared" si="147"/>
        <v>0</v>
      </c>
      <c r="AN509" s="284">
        <f t="shared" si="147"/>
        <v>0</v>
      </c>
      <c r="AO509" s="284">
        <f t="shared" si="143"/>
        <v>0</v>
      </c>
      <c r="AP509" s="284">
        <f t="shared" si="143"/>
        <v>0</v>
      </c>
      <c r="AQ509" s="284">
        <f t="shared" si="143"/>
        <v>0</v>
      </c>
      <c r="AR509" s="284">
        <f t="shared" si="137"/>
        <v>0</v>
      </c>
      <c r="AS509" s="284">
        <f t="shared" si="137"/>
        <v>0</v>
      </c>
      <c r="AT509" s="284">
        <f t="shared" si="137"/>
        <v>0</v>
      </c>
      <c r="AU509" s="280">
        <f>SUM(AI509:AT509)</f>
        <v>0</v>
      </c>
      <c r="AV509" s="280">
        <f t="shared" si="148"/>
        <v>0</v>
      </c>
      <c r="AW509" s="280">
        <f t="shared" si="148"/>
        <v>0</v>
      </c>
      <c r="AX509" s="280">
        <f t="shared" si="148"/>
        <v>0</v>
      </c>
      <c r="AY509" s="280">
        <f t="shared" si="144"/>
        <v>0</v>
      </c>
      <c r="AZ509" s="280">
        <f t="shared" si="142"/>
        <v>0</v>
      </c>
      <c r="BA509" s="280">
        <f t="shared" si="142"/>
        <v>0</v>
      </c>
      <c r="BB509" s="280">
        <f t="shared" si="142"/>
        <v>0</v>
      </c>
      <c r="BC509" s="280">
        <f t="shared" ref="BC509:BE510" si="149">ROUND(X509*$C509/12,2)</f>
        <v>0</v>
      </c>
      <c r="BD509" s="280">
        <f t="shared" si="149"/>
        <v>0</v>
      </c>
      <c r="BE509" s="280">
        <f t="shared" si="149"/>
        <v>0</v>
      </c>
      <c r="BF509" s="280">
        <f t="shared" si="141"/>
        <v>0</v>
      </c>
      <c r="BG509" s="280">
        <f t="shared" si="141"/>
        <v>1948.36</v>
      </c>
      <c r="BH509" s="280">
        <f t="shared" si="141"/>
        <v>3974.23</v>
      </c>
      <c r="BI509" s="280">
        <f t="shared" si="141"/>
        <v>4129.25</v>
      </c>
      <c r="BJ509" s="280">
        <f t="shared" si="141"/>
        <v>4284.28</v>
      </c>
      <c r="BK509" s="280">
        <f t="shared" si="141"/>
        <v>4439.3</v>
      </c>
      <c r="BL509" s="284">
        <f t="shared" si="146"/>
        <v>18775.419999999998</v>
      </c>
    </row>
    <row r="510" spans="1:67" x14ac:dyDescent="0.25">
      <c r="A510" s="268" t="s">
        <v>720</v>
      </c>
      <c r="B510" s="175">
        <v>4.2500000000000003E-2</v>
      </c>
      <c r="C510" s="175">
        <v>4.2500000000000003E-2</v>
      </c>
      <c r="D510" s="272">
        <v>0</v>
      </c>
      <c r="E510" s="272">
        <v>0</v>
      </c>
      <c r="F510" s="272">
        <v>0</v>
      </c>
      <c r="G510" s="272">
        <v>0</v>
      </c>
      <c r="H510" s="272">
        <v>0</v>
      </c>
      <c r="I510" s="272">
        <v>0</v>
      </c>
      <c r="J510" s="272">
        <v>0</v>
      </c>
      <c r="K510" s="272">
        <v>0</v>
      </c>
      <c r="L510" s="272">
        <v>0</v>
      </c>
      <c r="M510" s="272">
        <v>0</v>
      </c>
      <c r="N510" s="272">
        <v>0</v>
      </c>
      <c r="O510" s="272">
        <v>0</v>
      </c>
      <c r="P510" s="283">
        <f t="shared" si="138"/>
        <v>0</v>
      </c>
      <c r="Q510" s="272">
        <v>0</v>
      </c>
      <c r="R510" s="272">
        <v>0</v>
      </c>
      <c r="S510" s="272">
        <v>0</v>
      </c>
      <c r="T510" s="272">
        <v>0</v>
      </c>
      <c r="U510" s="272">
        <v>0</v>
      </c>
      <c r="V510" s="272">
        <v>0</v>
      </c>
      <c r="W510" s="272">
        <v>0</v>
      </c>
      <c r="X510" s="272">
        <v>0</v>
      </c>
      <c r="Y510" s="272">
        <v>0</v>
      </c>
      <c r="Z510" s="272">
        <v>0</v>
      </c>
      <c r="AA510" s="272">
        <v>0</v>
      </c>
      <c r="AB510" s="272">
        <v>0</v>
      </c>
      <c r="AC510" s="272">
        <v>0</v>
      </c>
      <c r="AD510" s="272">
        <v>0</v>
      </c>
      <c r="AE510" s="272">
        <v>0</v>
      </c>
      <c r="AF510" s="272">
        <v>0</v>
      </c>
      <c r="AG510" s="286">
        <f t="shared" si="139"/>
        <v>0</v>
      </c>
      <c r="AI510" s="284">
        <f t="shared" si="147"/>
        <v>0</v>
      </c>
      <c r="AJ510" s="284">
        <f t="shared" si="147"/>
        <v>0</v>
      </c>
      <c r="AK510" s="284">
        <f t="shared" si="147"/>
        <v>0</v>
      </c>
      <c r="AL510" s="284">
        <f t="shared" si="147"/>
        <v>0</v>
      </c>
      <c r="AM510" s="284">
        <f t="shared" si="147"/>
        <v>0</v>
      </c>
      <c r="AN510" s="284">
        <f t="shared" si="147"/>
        <v>0</v>
      </c>
      <c r="AO510" s="284">
        <f t="shared" si="143"/>
        <v>0</v>
      </c>
      <c r="AP510" s="284">
        <f t="shared" si="143"/>
        <v>0</v>
      </c>
      <c r="AQ510" s="284">
        <f t="shared" si="143"/>
        <v>0</v>
      </c>
      <c r="AR510" s="284">
        <f t="shared" si="137"/>
        <v>0</v>
      </c>
      <c r="AS510" s="284">
        <f t="shared" si="137"/>
        <v>0</v>
      </c>
      <c r="AT510" s="284">
        <f t="shared" si="137"/>
        <v>0</v>
      </c>
      <c r="AU510" s="280">
        <f>SUM(AI510:AT510)</f>
        <v>0</v>
      </c>
      <c r="AV510" s="280">
        <f t="shared" si="148"/>
        <v>0</v>
      </c>
      <c r="AW510" s="280">
        <f t="shared" si="148"/>
        <v>0</v>
      </c>
      <c r="AX510" s="280">
        <f t="shared" si="148"/>
        <v>0</v>
      </c>
      <c r="AY510" s="280">
        <f t="shared" si="144"/>
        <v>0</v>
      </c>
      <c r="AZ510" s="280">
        <f>ROUND(U510*$C510/12,2)</f>
        <v>0</v>
      </c>
      <c r="BA510" s="280">
        <f>ROUND(V510*$C510/12,2)</f>
        <v>0</v>
      </c>
      <c r="BB510" s="280">
        <f>ROUND(W510*$C510/12,2)</f>
        <v>0</v>
      </c>
      <c r="BC510" s="280">
        <f t="shared" si="149"/>
        <v>0</v>
      </c>
      <c r="BD510" s="280">
        <f t="shared" si="149"/>
        <v>0</v>
      </c>
      <c r="BE510" s="280">
        <f t="shared" si="149"/>
        <v>0</v>
      </c>
      <c r="BF510" s="280">
        <f t="shared" si="141"/>
        <v>0</v>
      </c>
      <c r="BG510" s="280">
        <f t="shared" si="141"/>
        <v>0</v>
      </c>
      <c r="BH510" s="280">
        <f t="shared" si="141"/>
        <v>0</v>
      </c>
      <c r="BI510" s="280">
        <f t="shared" si="141"/>
        <v>0</v>
      </c>
      <c r="BJ510" s="280">
        <f t="shared" si="141"/>
        <v>0</v>
      </c>
      <c r="BK510" s="280">
        <f t="shared" si="141"/>
        <v>0</v>
      </c>
      <c r="BL510" s="284">
        <f t="shared" si="146"/>
        <v>0</v>
      </c>
    </row>
    <row r="511" spans="1:67" x14ac:dyDescent="0.25">
      <c r="D511" s="289">
        <f>SUM(D5:D510)</f>
        <v>9022578715.7000027</v>
      </c>
      <c r="E511" s="289">
        <f t="shared" ref="E511:BL511" si="150">SUM(E5:E510)</f>
        <v>9038211886.2300072</v>
      </c>
      <c r="F511" s="289">
        <f t="shared" si="150"/>
        <v>9041833645.1200123</v>
      </c>
      <c r="G511" s="289">
        <f t="shared" si="150"/>
        <v>9054449132.6200047</v>
      </c>
      <c r="H511" s="289">
        <f t="shared" si="150"/>
        <v>9071773947.3500099</v>
      </c>
      <c r="I511" s="289">
        <f t="shared" si="150"/>
        <v>9094810742.9600067</v>
      </c>
      <c r="J511" s="289">
        <f t="shared" si="150"/>
        <v>9158472924.725008</v>
      </c>
      <c r="K511" s="289">
        <f t="shared" si="150"/>
        <v>9242158335.9650116</v>
      </c>
      <c r="L511" s="289">
        <f t="shared" si="150"/>
        <v>9303216463.2250099</v>
      </c>
      <c r="M511" s="289">
        <f t="shared" si="150"/>
        <v>9350615410.7050114</v>
      </c>
      <c r="N511" s="289">
        <f t="shared" si="150"/>
        <v>9398008441.6450081</v>
      </c>
      <c r="O511" s="289">
        <f t="shared" si="150"/>
        <v>9477537440.1500053</v>
      </c>
      <c r="P511" s="289">
        <f t="shared" si="150"/>
        <v>110253667086.39503</v>
      </c>
      <c r="Q511" s="289">
        <f t="shared" si="150"/>
        <v>9532182075.3050079</v>
      </c>
      <c r="R511" s="289">
        <f t="shared" si="150"/>
        <v>9483933126.3300056</v>
      </c>
      <c r="S511" s="289">
        <f t="shared" si="150"/>
        <v>9443196558.3750057</v>
      </c>
      <c r="T511" s="289">
        <f t="shared" si="150"/>
        <v>9466353456.2700081</v>
      </c>
      <c r="U511" s="289">
        <f t="shared" si="150"/>
        <v>9560924655.9450054</v>
      </c>
      <c r="V511" s="289">
        <f t="shared" si="150"/>
        <v>9669551598.1600075</v>
      </c>
      <c r="W511" s="289">
        <f t="shared" si="150"/>
        <v>9706893937.2100086</v>
      </c>
      <c r="X511" s="289">
        <f t="shared" si="150"/>
        <v>9725513728.7650051</v>
      </c>
      <c r="Y511" s="289">
        <f t="shared" si="150"/>
        <v>9743194980.6100063</v>
      </c>
      <c r="Z511" s="289">
        <f t="shared" si="150"/>
        <v>9769425310.3650055</v>
      </c>
      <c r="AA511" s="289">
        <f t="shared" si="150"/>
        <v>9815095190.9700146</v>
      </c>
      <c r="AB511" s="289">
        <f t="shared" si="150"/>
        <v>9925917271.9150047</v>
      </c>
      <c r="AC511" s="289">
        <f t="shared" si="150"/>
        <v>10009730811.735008</v>
      </c>
      <c r="AD511" s="289">
        <f t="shared" si="150"/>
        <v>10015570201.570007</v>
      </c>
      <c r="AE511" s="289">
        <f t="shared" si="150"/>
        <v>10032525789.300013</v>
      </c>
      <c r="AF511" s="289">
        <f t="shared" si="150"/>
        <v>10062314689.210005</v>
      </c>
      <c r="AG511" s="289">
        <f t="shared" si="150"/>
        <v>118036658165.75511</v>
      </c>
      <c r="AH511" s="289">
        <f t="shared" si="150"/>
        <v>0</v>
      </c>
      <c r="AI511" s="289">
        <f t="shared" si="150"/>
        <v>22546691.660000019</v>
      </c>
      <c r="AJ511" s="289">
        <f t="shared" si="150"/>
        <v>22644484.610000014</v>
      </c>
      <c r="AK511" s="289">
        <f t="shared" si="150"/>
        <v>22640012.450000022</v>
      </c>
      <c r="AL511" s="289">
        <f t="shared" si="150"/>
        <v>22662955.930000007</v>
      </c>
      <c r="AM511" s="289">
        <f t="shared" si="150"/>
        <v>22692309.820000019</v>
      </c>
      <c r="AN511" s="289">
        <f t="shared" si="150"/>
        <v>22733673.120000012</v>
      </c>
      <c r="AO511" s="289">
        <f t="shared" si="150"/>
        <v>22882763.860000011</v>
      </c>
      <c r="AP511" s="289">
        <f t="shared" si="150"/>
        <v>23080318.850000005</v>
      </c>
      <c r="AQ511" s="289">
        <f t="shared" si="150"/>
        <v>23212516.499999996</v>
      </c>
      <c r="AR511" s="289">
        <f t="shared" si="150"/>
        <v>23366775.75</v>
      </c>
      <c r="AS511" s="289">
        <f t="shared" si="150"/>
        <v>23545422.390000001</v>
      </c>
      <c r="AT511" s="289">
        <f t="shared" si="150"/>
        <v>23774466.590000004</v>
      </c>
      <c r="AU511" s="289">
        <f t="shared" si="150"/>
        <v>275782391.53000003</v>
      </c>
      <c r="AV511" s="289">
        <f t="shared" si="150"/>
        <v>23923917.109999992</v>
      </c>
      <c r="AW511" s="289">
        <f t="shared" si="150"/>
        <v>23789323.799999993</v>
      </c>
      <c r="AX511" s="289">
        <f t="shared" si="150"/>
        <v>23672251.199999992</v>
      </c>
      <c r="AY511" s="289">
        <f t="shared" si="150"/>
        <v>23604096.979999993</v>
      </c>
      <c r="AZ511" s="289">
        <f t="shared" si="150"/>
        <v>24328643.859999992</v>
      </c>
      <c r="BA511" s="289">
        <f t="shared" si="150"/>
        <v>24633201.849999998</v>
      </c>
      <c r="BB511" s="289">
        <f t="shared" si="150"/>
        <v>24765331.179999996</v>
      </c>
      <c r="BC511" s="289">
        <f t="shared" si="150"/>
        <v>24805615.030000001</v>
      </c>
      <c r="BD511" s="289">
        <f t="shared" si="150"/>
        <v>24845598.769999992</v>
      </c>
      <c r="BE511" s="289">
        <f t="shared" si="150"/>
        <v>24905881.839999996</v>
      </c>
      <c r="BF511" s="289">
        <f t="shared" si="150"/>
        <v>24987670.709999997</v>
      </c>
      <c r="BG511" s="289">
        <f t="shared" si="150"/>
        <v>25269225.419999968</v>
      </c>
      <c r="BH511" s="289">
        <f t="shared" si="150"/>
        <v>25497134.579999998</v>
      </c>
      <c r="BI511" s="289">
        <f t="shared" si="150"/>
        <v>25472215.080000002</v>
      </c>
      <c r="BJ511" s="289">
        <f t="shared" si="150"/>
        <v>25546793.089999992</v>
      </c>
      <c r="BK511" s="289">
        <f t="shared" si="150"/>
        <v>25698667.84999999</v>
      </c>
      <c r="BL511" s="289">
        <f t="shared" si="150"/>
        <v>300755979.26000005</v>
      </c>
      <c r="BM511" s="290"/>
      <c r="BN511" s="289">
        <f>SUM(BN5:BN510)</f>
        <v>52212671.44000002</v>
      </c>
      <c r="BO511" s="289">
        <f>SUM(BO5:BO510)</f>
        <v>1213841.1599999999</v>
      </c>
    </row>
    <row r="513" spans="60:67" x14ac:dyDescent="0.25">
      <c r="BH513" s="323" t="s">
        <v>1099</v>
      </c>
      <c r="BI513" s="177"/>
      <c r="BJ513" s="177"/>
      <c r="BK513" s="177"/>
      <c r="BL513" s="178"/>
      <c r="BM513" s="177"/>
      <c r="BN513" s="177" t="s">
        <v>725</v>
      </c>
      <c r="BO513" s="177"/>
    </row>
    <row r="514" spans="60:67" x14ac:dyDescent="0.25">
      <c r="BH514" s="177" t="s">
        <v>490</v>
      </c>
      <c r="BI514" s="177"/>
      <c r="BJ514" s="177"/>
      <c r="BK514" s="177"/>
      <c r="BL514" s="179">
        <f>'KU Depr Exp-KIUC Adj 2'!BL511</f>
        <v>309332623.09999996</v>
      </c>
      <c r="BM514" s="291"/>
      <c r="BN514" s="179">
        <f>'KU Depr Exp-KIUC Adj 2'!BN511</f>
        <v>52514669.920000017</v>
      </c>
      <c r="BO514" s="179">
        <f>'KU Depr Exp-KIUC Adj 2'!BO511</f>
        <v>1213841.1599999999</v>
      </c>
    </row>
    <row r="515" spans="60:67" x14ac:dyDescent="0.25">
      <c r="BH515" s="177"/>
      <c r="BI515" s="177"/>
      <c r="BJ515" s="177"/>
      <c r="BK515" s="177"/>
      <c r="BL515" s="177"/>
      <c r="BM515" s="292"/>
      <c r="BN515" s="177"/>
      <c r="BO515" s="177"/>
    </row>
    <row r="516" spans="60:67" ht="16.5" thickBot="1" x14ac:dyDescent="0.3">
      <c r="BH516" s="177" t="s">
        <v>480</v>
      </c>
      <c r="BI516" s="177"/>
      <c r="BJ516" s="177"/>
      <c r="BK516" s="177"/>
      <c r="BL516" s="180">
        <f>BL511-BL514</f>
        <v>-8576643.8399999142</v>
      </c>
      <c r="BM516" s="291"/>
      <c r="BN516" s="180">
        <f>BN511-BN514</f>
        <v>-301998.47999999672</v>
      </c>
      <c r="BO516" s="180">
        <f>BO511-BO514</f>
        <v>0</v>
      </c>
    </row>
    <row r="517" spans="60:67" ht="16.5" thickTop="1" x14ac:dyDescent="0.25">
      <c r="BH517" s="177"/>
      <c r="BI517" s="177"/>
      <c r="BJ517" s="177"/>
      <c r="BK517" s="177"/>
      <c r="BL517" s="177"/>
      <c r="BM517" s="181"/>
      <c r="BN517" s="181"/>
    </row>
    <row r="518" spans="60:67" ht="16.5" thickBot="1" x14ac:dyDescent="0.3">
      <c r="BH518" s="177" t="s">
        <v>481</v>
      </c>
      <c r="BI518" s="177"/>
      <c r="BJ518" s="177"/>
      <c r="BK518" s="177"/>
      <c r="BL518" s="180">
        <f>BL516-BN516-BO516</f>
        <v>-8274645.3599999174</v>
      </c>
      <c r="BM518" s="181"/>
      <c r="BN518" s="181"/>
    </row>
    <row r="519" spans="60:67" ht="16.5" thickTop="1" x14ac:dyDescent="0.25"/>
  </sheetData>
  <autoFilter ref="A4:BL511"/>
  <pageMargins left="0.7" right="0.7" top="0.75" bottom="0.75" header="0.3" footer="0.3"/>
  <pageSetup scale="36" fitToWidth="4" fitToHeight="0" orientation="landscape" r:id="rId1"/>
  <colBreaks count="3" manualBreakCount="3">
    <brk id="20" max="1048575" man="1"/>
    <brk id="33" max="1048575" man="1"/>
    <brk id="4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B45"/>
  <sheetViews>
    <sheetView view="pageBreakPreview" zoomScale="60" zoomScaleNormal="100" workbookViewId="0">
      <selection activeCell="D33" sqref="D33"/>
    </sheetView>
  </sheetViews>
  <sheetFormatPr defaultColWidth="10.42578125" defaultRowHeight="16.5" x14ac:dyDescent="0.3"/>
  <cols>
    <col min="1" max="1" width="4.42578125" style="410" customWidth="1"/>
    <col min="2" max="2" width="30.42578125" style="400" customWidth="1"/>
    <col min="3" max="3" width="5.140625" style="400" customWidth="1"/>
    <col min="4" max="4" width="9.5703125" style="401" customWidth="1"/>
    <col min="5" max="5" width="4" style="400" customWidth="1"/>
    <col min="6" max="6" width="9.5703125" style="400" customWidth="1"/>
    <col min="7" max="7" width="4" style="400" customWidth="1"/>
    <col min="8" max="8" width="9.5703125" style="400" customWidth="1"/>
    <col min="9" max="9" width="4" style="400" customWidth="1"/>
    <col min="10" max="10" width="9.5703125" style="400" customWidth="1"/>
    <col min="11" max="11" width="5.42578125" style="400" customWidth="1"/>
    <col min="12" max="12" width="9.5703125" style="400" customWidth="1"/>
    <col min="13" max="13" width="5.42578125" style="400" customWidth="1"/>
    <col min="14" max="14" width="9.5703125" style="400" customWidth="1"/>
    <col min="15" max="16" width="7.7109375" style="400" customWidth="1"/>
    <col min="17" max="17" width="9.5703125" style="400" customWidth="1"/>
    <col min="18" max="18" width="5.5703125" style="210" customWidth="1"/>
    <col min="19" max="20" width="10.42578125" style="400"/>
    <col min="21" max="21" width="10.85546875" style="403" bestFit="1" customWidth="1"/>
    <col min="22" max="23" width="10.5703125" style="403" bestFit="1" customWidth="1"/>
    <col min="24" max="24" width="10.5703125" style="403" customWidth="1"/>
    <col min="25" max="25" width="10.5703125" style="403" bestFit="1" customWidth="1"/>
    <col min="26" max="26" width="10.42578125" style="403"/>
    <col min="27" max="28" width="10.5703125" style="403" bestFit="1" customWidth="1"/>
    <col min="29" max="16384" width="10.42578125" style="400"/>
  </cols>
  <sheetData>
    <row r="1" spans="1:28" ht="17.25" x14ac:dyDescent="0.35">
      <c r="A1" s="399" t="str">
        <f>'[1]Exhibit List'!C9</f>
        <v>DCF MODEL - UTILITY GROUP</v>
      </c>
      <c r="R1" s="402" t="str">
        <f>'[1]Exhibit List'!B9</f>
        <v>Exhibit No. 5</v>
      </c>
    </row>
    <row r="2" spans="1:28" ht="17.25" x14ac:dyDescent="0.35">
      <c r="A2" s="404"/>
      <c r="R2" s="402" t="s">
        <v>1071</v>
      </c>
    </row>
    <row r="3" spans="1:28" ht="17.25" x14ac:dyDescent="0.35">
      <c r="A3" s="405" t="str">
        <f>'[1]Exhibit List'!D9</f>
        <v>DCF COST OF EQUITY ESTIMATES</v>
      </c>
      <c r="Q3" s="402"/>
    </row>
    <row r="4" spans="1:28" ht="17.25" x14ac:dyDescent="0.35">
      <c r="A4" s="405"/>
    </row>
    <row r="5" spans="1:28" s="407" customFormat="1" ht="15" x14ac:dyDescent="0.3">
      <c r="A5" s="406"/>
      <c r="D5" s="407" t="s">
        <v>1072</v>
      </c>
      <c r="F5" s="407" t="s">
        <v>1072</v>
      </c>
      <c r="H5" s="407" t="s">
        <v>1072</v>
      </c>
      <c r="J5" s="407" t="s">
        <v>1072</v>
      </c>
      <c r="K5" s="408"/>
      <c r="L5" s="407" t="s">
        <v>1072</v>
      </c>
      <c r="M5" s="408"/>
      <c r="N5" s="407" t="s">
        <v>1072</v>
      </c>
      <c r="O5" s="408"/>
      <c r="P5" s="408"/>
      <c r="Q5" s="407" t="s">
        <v>1072</v>
      </c>
      <c r="R5" s="409"/>
    </row>
    <row r="6" spans="1:28" ht="3" customHeight="1" x14ac:dyDescent="0.3"/>
    <row r="7" spans="1:28" ht="16.149999999999999" customHeight="1" x14ac:dyDescent="0.35">
      <c r="D7" s="522" t="s">
        <v>1073</v>
      </c>
      <c r="E7" s="522"/>
      <c r="F7" s="522"/>
      <c r="G7" s="522"/>
      <c r="H7" s="522"/>
      <c r="I7" s="522"/>
      <c r="J7" s="522"/>
      <c r="K7" s="522"/>
      <c r="L7" s="522"/>
      <c r="M7" s="522"/>
      <c r="N7" s="522"/>
      <c r="O7" s="411"/>
      <c r="P7" s="411"/>
    </row>
    <row r="8" spans="1:28" ht="16.149999999999999" customHeight="1" x14ac:dyDescent="0.35">
      <c r="D8" s="411"/>
      <c r="E8" s="411"/>
      <c r="F8" s="411"/>
      <c r="G8" s="411"/>
      <c r="H8" s="411"/>
      <c r="I8" s="411"/>
      <c r="J8" s="411"/>
      <c r="K8" s="411"/>
      <c r="L8" s="412" t="s">
        <v>1074</v>
      </c>
      <c r="M8" s="411"/>
      <c r="N8" s="412"/>
      <c r="O8" s="411"/>
      <c r="P8" s="411"/>
      <c r="Q8" s="413" t="s">
        <v>1075</v>
      </c>
    </row>
    <row r="9" spans="1:28" ht="17.25" x14ac:dyDescent="0.35">
      <c r="B9" s="414" t="s">
        <v>1076</v>
      </c>
      <c r="C9" s="399"/>
      <c r="D9" s="415" t="s">
        <v>1077</v>
      </c>
      <c r="F9" s="416" t="s">
        <v>1078</v>
      </c>
      <c r="G9" s="416"/>
      <c r="H9" s="416" t="s">
        <v>1079</v>
      </c>
      <c r="I9" s="403"/>
      <c r="J9" s="416" t="s">
        <v>1080</v>
      </c>
      <c r="K9" s="416"/>
      <c r="L9" s="417" t="s">
        <v>1081</v>
      </c>
      <c r="M9" s="416"/>
      <c r="N9" s="417" t="s">
        <v>1082</v>
      </c>
      <c r="O9" s="416"/>
      <c r="P9" s="416"/>
      <c r="Q9" s="417" t="s">
        <v>1083</v>
      </c>
    </row>
    <row r="10" spans="1:28" ht="17.25" x14ac:dyDescent="0.35">
      <c r="A10" s="418">
        <f>A9+1</f>
        <v>1</v>
      </c>
      <c r="B10" s="419" t="str">
        <f>VLOOKUP('[1]Utility Group'!$B3,vldatabase,2,FALSE)</f>
        <v>Algonquin Pwr &amp; Util</v>
      </c>
      <c r="C10" s="399"/>
      <c r="D10" s="420" t="str">
        <f>IF('[1]5 (2)'!D10="n/a","n/a",'[1]5 (1)'!$H9+'[1]5 (2)'!D10)</f>
        <v>n/a</v>
      </c>
      <c r="E10" s="403"/>
      <c r="F10" s="420">
        <f>IF('[1]5 (2)'!F10="n/a","n/a",'[1]5 (1)'!$H9+'[1]5 (2)'!F10)</f>
        <v>0.15376090544682861</v>
      </c>
      <c r="G10" s="403"/>
      <c r="H10" s="420">
        <f>IF('[1]5 (2)'!H10="n/a","n/a",'[1]5 (1)'!$H9+'[1]5 (2)'!H10)</f>
        <v>0.13376090544682859</v>
      </c>
      <c r="I10" s="403"/>
      <c r="J10" s="420">
        <f>IF('[1]5 (2)'!J10="n/a","n/a",'[1]5 (1)'!$H9+'[1]5 (2)'!J10)</f>
        <v>0.13376090544682859</v>
      </c>
      <c r="K10" s="403"/>
      <c r="L10" s="420">
        <f>IF('[1]5 (2)'!L10="n/a","n/a",'[1]5 (1)'!$H9+'[1]5 (2)'!L10)</f>
        <v>0.15476090544682861</v>
      </c>
      <c r="M10" s="403"/>
      <c r="N10" s="420">
        <f>IF('[1]5 (2)'!N10="n/a","n/a",'[1]5 (1)'!$H9+'[1]5 (2)'!N10)</f>
        <v>0.22976090544682859</v>
      </c>
      <c r="O10" s="403"/>
      <c r="P10" s="403"/>
      <c r="Q10" s="420" t="str">
        <f>IF('[1]5 (2)'!Q10="n/a","n/a",'[1]5 (1)'!$H9+'[1]5 (2)'!Q10)</f>
        <v>n/a</v>
      </c>
      <c r="U10" s="421" t="str">
        <f t="shared" ref="U10:U30" si="0">IF(D10="n/a","n/a",IF(D10&lt;$D$43,"nmf",IF(D10&gt;$D$44,"nmf",D10)))</f>
        <v>n/a</v>
      </c>
      <c r="V10" s="421">
        <f t="shared" ref="V10:V30" si="1">IF(F10="n/a","n/a",IF(F10&lt;$D$43,"nmf",IF(F10&gt;$D$44,"nmf",F10)))</f>
        <v>0.15376090544682861</v>
      </c>
      <c r="W10" s="421">
        <f t="shared" ref="W10:W30" si="2">IF(H10="n/a","n/a",IF(H10&lt;$D$43,"nmf",IF(H10&gt;$D$44,"nmf",H10)))</f>
        <v>0.13376090544682859</v>
      </c>
      <c r="X10" s="421">
        <f t="shared" ref="X10:X30" si="3">IF(J10="n/a","n/a",IF(J10&lt;$D$43,"nmf",IF(J10&gt;$D$44,"nmf",J10)))</f>
        <v>0.13376090544682859</v>
      </c>
      <c r="Y10" s="421">
        <f t="shared" ref="Y10:Y30" si="4">IF(L10="n/a","n/a",IF(L10&lt;$D$43,"nmf",IF(L10&gt;$D$44,"nmf",L10)))</f>
        <v>0.15476090544682861</v>
      </c>
      <c r="Z10" s="421" t="str">
        <f t="shared" ref="Z10:Z30" si="5">IF(N10="n/a","n/a",IF(N10&lt;$D$43,"nmf",IF(N10&gt;$D$44,"nmf",N10)))</f>
        <v>nmf</v>
      </c>
      <c r="AB10" s="421" t="str">
        <f t="shared" ref="AB10:AB30" si="6">IF(Q10="n/a","n/a",IF(Q10&lt;$D$43,"nmf",IF(Q10&gt;$D$44,"nmf",Q10)))</f>
        <v>n/a</v>
      </c>
    </row>
    <row r="11" spans="1:28" ht="17.25" x14ac:dyDescent="0.35">
      <c r="A11" s="418">
        <f t="shared" ref="A11:A30" si="7">A10+1</f>
        <v>2</v>
      </c>
      <c r="B11" s="419" t="str">
        <f>VLOOKUP('[1]Utility Group'!$B4,vldatabase,2,FALSE)</f>
        <v>Alliant Energy</v>
      </c>
      <c r="C11" s="399"/>
      <c r="D11" s="420">
        <f>IF('[1]5 (2)'!D11="n/a","n/a",'[1]5 (1)'!$H10+'[1]5 (2)'!D11)</f>
        <v>9.6670750250135912E-2</v>
      </c>
      <c r="E11" s="403"/>
      <c r="F11" s="420">
        <f>IF('[1]5 (2)'!F11="n/a","n/a",'[1]5 (1)'!$H10+'[1]5 (2)'!F11)</f>
        <v>9.0170750250135906E-2</v>
      </c>
      <c r="G11" s="403"/>
      <c r="H11" s="420">
        <f>IF('[1]5 (2)'!H11="n/a","n/a",'[1]5 (1)'!$H10+'[1]5 (2)'!H11)</f>
        <v>8.7470750250135898E-2</v>
      </c>
      <c r="I11" s="403"/>
      <c r="J11" s="420">
        <f>IF('[1]5 (2)'!J11="n/a","n/a",'[1]5 (1)'!$H10+'[1]5 (2)'!J11)</f>
        <v>9.0820750250135904E-2</v>
      </c>
      <c r="K11" s="403"/>
      <c r="L11" s="420">
        <f>IF('[1]5 (2)'!L11="n/a","n/a",'[1]5 (1)'!$H10+'[1]5 (2)'!L11)</f>
        <v>9.0770750250135895E-2</v>
      </c>
      <c r="M11" s="403"/>
      <c r="N11" s="420">
        <f>IF('[1]5 (2)'!N11="n/a","n/a",'[1]5 (1)'!$H10+'[1]5 (2)'!N11)</f>
        <v>9.0270750250135895E-2</v>
      </c>
      <c r="O11" s="403"/>
      <c r="P11" s="403"/>
      <c r="Q11" s="420">
        <f>IF('[1]5 (2)'!Q11="n/a","n/a",'[1]5 (1)'!$H10+'[1]5 (2)'!Q11)</f>
        <v>7.5327709820111971E-2</v>
      </c>
      <c r="U11" s="421">
        <f t="shared" si="0"/>
        <v>9.6670750250135912E-2</v>
      </c>
      <c r="V11" s="421">
        <f t="shared" si="1"/>
        <v>9.0170750250135906E-2</v>
      </c>
      <c r="W11" s="421">
        <f t="shared" si="2"/>
        <v>8.7470750250135898E-2</v>
      </c>
      <c r="X11" s="421">
        <f t="shared" si="3"/>
        <v>9.0820750250135904E-2</v>
      </c>
      <c r="Y11" s="421">
        <f t="shared" si="4"/>
        <v>9.0770750250135895E-2</v>
      </c>
      <c r="Z11" s="421">
        <f t="shared" si="5"/>
        <v>9.0270750250135895E-2</v>
      </c>
      <c r="AB11" s="421">
        <f t="shared" si="6"/>
        <v>7.5327709820111971E-2</v>
      </c>
    </row>
    <row r="12" spans="1:28" ht="17.25" x14ac:dyDescent="0.35">
      <c r="A12" s="418">
        <f t="shared" si="7"/>
        <v>3</v>
      </c>
      <c r="B12" s="419" t="str">
        <f>VLOOKUP('[1]Utility Group'!$B5,vldatabase,2,FALSE)</f>
        <v>Ameren Corp.</v>
      </c>
      <c r="C12" s="399"/>
      <c r="D12" s="420">
        <f>IF('[1]5 (2)'!D12="n/a","n/a",'[1]5 (1)'!$H11+'[1]5 (2)'!D12)</f>
        <v>0.10607592112005554</v>
      </c>
      <c r="E12" s="403"/>
      <c r="F12" s="420">
        <f>IF('[1]5 (2)'!F12="n/a","n/a",'[1]5 (1)'!$H11+'[1]5 (2)'!F12)</f>
        <v>9.4075921120055542E-2</v>
      </c>
      <c r="G12" s="403"/>
      <c r="H12" s="420">
        <f>IF('[1]5 (2)'!H12="n/a","n/a",'[1]5 (1)'!$H11+'[1]5 (2)'!H12)</f>
        <v>9.6475921120055541E-2</v>
      </c>
      <c r="I12" s="403"/>
      <c r="J12" s="420">
        <f>IF('[1]5 (2)'!J12="n/a","n/a",'[1]5 (1)'!$H11+'[1]5 (2)'!J12)</f>
        <v>0.12080592112005555</v>
      </c>
      <c r="K12" s="403"/>
      <c r="L12" s="420">
        <f>IF('[1]5 (2)'!L12="n/a","n/a",'[1]5 (1)'!$H11+'[1]5 (2)'!L12)</f>
        <v>9.6775921120055536E-2</v>
      </c>
      <c r="M12" s="403"/>
      <c r="N12" s="420">
        <f>IF('[1]5 (2)'!N12="n/a","n/a",'[1]5 (1)'!$H11+'[1]5 (2)'!N12)</f>
        <v>0.10107592112005555</v>
      </c>
      <c r="O12" s="403"/>
      <c r="P12" s="403"/>
      <c r="Q12" s="420">
        <f>IF('[1]5 (2)'!Q12="n/a","n/a",'[1]5 (1)'!$H11+'[1]5 (2)'!Q12)</f>
        <v>7.9438264769656625E-2</v>
      </c>
      <c r="U12" s="421">
        <f t="shared" si="0"/>
        <v>0.10607592112005554</v>
      </c>
      <c r="V12" s="421">
        <f t="shared" si="1"/>
        <v>9.4075921120055542E-2</v>
      </c>
      <c r="W12" s="421">
        <f t="shared" si="2"/>
        <v>9.6475921120055541E-2</v>
      </c>
      <c r="X12" s="421">
        <f t="shared" si="3"/>
        <v>0.12080592112005555</v>
      </c>
      <c r="Y12" s="421">
        <f t="shared" si="4"/>
        <v>9.6775921120055536E-2</v>
      </c>
      <c r="Z12" s="421">
        <f t="shared" si="5"/>
        <v>0.10107592112005555</v>
      </c>
      <c r="AB12" s="421">
        <f t="shared" si="6"/>
        <v>7.9438264769656625E-2</v>
      </c>
    </row>
    <row r="13" spans="1:28" ht="17.25" x14ac:dyDescent="0.35">
      <c r="A13" s="418">
        <f t="shared" si="7"/>
        <v>4</v>
      </c>
      <c r="B13" s="419" t="str">
        <f>VLOOKUP('[1]Utility Group'!$B6,vldatabase,2,FALSE)</f>
        <v>Avangrid, Inc.</v>
      </c>
      <c r="C13" s="399"/>
      <c r="D13" s="420">
        <f>IF('[1]5 (2)'!D13="n/a","n/a",'[1]5 (1)'!$H12+'[1]5 (2)'!D13)</f>
        <v>0.16382837226586025</v>
      </c>
      <c r="E13" s="403"/>
      <c r="F13" s="420">
        <f>IF('[1]5 (2)'!F13="n/a","n/a",'[1]5 (1)'!$H12+'[1]5 (2)'!F13)</f>
        <v>0.13082837226586025</v>
      </c>
      <c r="G13" s="403"/>
      <c r="H13" s="420">
        <f>IF('[1]5 (2)'!H13="n/a","n/a",'[1]5 (1)'!$H12+'[1]5 (2)'!H13)</f>
        <v>0.12522837226586025</v>
      </c>
      <c r="I13" s="403"/>
      <c r="J13" s="420">
        <f>IF('[1]5 (2)'!J13="n/a","n/a",'[1]5 (1)'!$H12+'[1]5 (2)'!J13)</f>
        <v>0.13087837226586024</v>
      </c>
      <c r="K13" s="403"/>
      <c r="L13" s="420">
        <f>IF('[1]5 (2)'!L13="n/a","n/a",'[1]5 (1)'!$H12+'[1]5 (2)'!L13)</f>
        <v>0.12282837226586024</v>
      </c>
      <c r="M13" s="403"/>
      <c r="N13" s="420">
        <f>IF('[1]5 (2)'!N13="n/a","n/a",'[1]5 (1)'!$H12+'[1]5 (2)'!N13)</f>
        <v>0.13092837226586027</v>
      </c>
      <c r="O13" s="403"/>
      <c r="P13" s="403"/>
      <c r="Q13" s="420">
        <f>IF('[1]5 (2)'!Q13="n/a","n/a",'[1]5 (1)'!$H12+'[1]5 (2)'!Q13)</f>
        <v>5.3725003319560385E-2</v>
      </c>
      <c r="U13" s="421">
        <f t="shared" si="0"/>
        <v>0.16382837226586025</v>
      </c>
      <c r="V13" s="421">
        <f t="shared" si="1"/>
        <v>0.13082837226586025</v>
      </c>
      <c r="W13" s="421">
        <f t="shared" si="2"/>
        <v>0.12522837226586025</v>
      </c>
      <c r="X13" s="421">
        <f t="shared" si="3"/>
        <v>0.13087837226586024</v>
      </c>
      <c r="Y13" s="421">
        <f t="shared" si="4"/>
        <v>0.12282837226586024</v>
      </c>
      <c r="Z13" s="421">
        <f t="shared" si="5"/>
        <v>0.13092837226586027</v>
      </c>
      <c r="AB13" s="421" t="str">
        <f t="shared" si="6"/>
        <v>nmf</v>
      </c>
    </row>
    <row r="14" spans="1:28" ht="17.25" x14ac:dyDescent="0.35">
      <c r="A14" s="418">
        <f t="shared" si="7"/>
        <v>5</v>
      </c>
      <c r="B14" s="419" t="str">
        <f>VLOOKUP('[1]Utility Group'!$B7,vldatabase,2,FALSE)</f>
        <v>Black Hills Corp.</v>
      </c>
      <c r="C14" s="399"/>
      <c r="D14" s="420">
        <f>IF('[1]5 (2)'!D14="n/a","n/a",'[1]5 (1)'!$H13+'[1]5 (2)'!D14)</f>
        <v>9.7235251550087984E-2</v>
      </c>
      <c r="E14" s="403"/>
      <c r="F14" s="420">
        <f>IF('[1]5 (2)'!F14="n/a","n/a",'[1]5 (1)'!$H13+'[1]5 (2)'!F14)</f>
        <v>7.1535251550087983E-2</v>
      </c>
      <c r="G14" s="403"/>
      <c r="H14" s="420">
        <f>IF('[1]5 (2)'!H14="n/a","n/a",'[1]5 (1)'!$H13+'[1]5 (2)'!H14)</f>
        <v>7.4835251550087981E-2</v>
      </c>
      <c r="I14" s="403"/>
      <c r="J14" s="420">
        <f>IF('[1]5 (2)'!J14="n/a","n/a",'[1]5 (1)'!$H13+'[1]5 (2)'!J14)</f>
        <v>8.2335251550087973E-2</v>
      </c>
      <c r="K14" s="403"/>
      <c r="L14" s="420">
        <f>IF('[1]5 (2)'!L14="n/a","n/a",'[1]5 (1)'!$H13+'[1]5 (2)'!L14)</f>
        <v>8.2335251550087973E-2</v>
      </c>
      <c r="M14" s="403"/>
      <c r="N14" s="420">
        <f>IF('[1]5 (2)'!N14="n/a","n/a",'[1]5 (1)'!$H13+'[1]5 (2)'!N14)</f>
        <v>8.1135251550087981E-2</v>
      </c>
      <c r="O14" s="403"/>
      <c r="P14" s="403"/>
      <c r="Q14" s="420">
        <f>IF('[1]5 (2)'!Q14="n/a","n/a",'[1]5 (1)'!$H13+'[1]5 (2)'!Q14)</f>
        <v>8.9605562658788551E-2</v>
      </c>
      <c r="U14" s="421">
        <f t="shared" si="0"/>
        <v>9.7235251550087984E-2</v>
      </c>
      <c r="V14" s="421">
        <f t="shared" si="1"/>
        <v>7.1535251550087983E-2</v>
      </c>
      <c r="W14" s="421">
        <f t="shared" si="2"/>
        <v>7.4835251550087981E-2</v>
      </c>
      <c r="X14" s="421">
        <f t="shared" si="3"/>
        <v>8.2335251550087973E-2</v>
      </c>
      <c r="Y14" s="421">
        <f t="shared" si="4"/>
        <v>8.2335251550087973E-2</v>
      </c>
      <c r="Z14" s="421">
        <f t="shared" si="5"/>
        <v>8.1135251550087981E-2</v>
      </c>
      <c r="AB14" s="421">
        <f t="shared" si="6"/>
        <v>8.9605562658788551E-2</v>
      </c>
    </row>
    <row r="15" spans="1:28" ht="17.25" x14ac:dyDescent="0.35">
      <c r="A15" s="418">
        <f t="shared" si="7"/>
        <v>6</v>
      </c>
      <c r="B15" s="419" t="str">
        <f>VLOOKUP('[1]Utility Group'!$B8,vldatabase,2,FALSE)</f>
        <v>CMS Energy Corp.</v>
      </c>
      <c r="C15" s="399"/>
      <c r="D15" s="420">
        <f>IF('[1]5 (2)'!D15="n/a","n/a",'[1]5 (1)'!$H14+'[1]5 (2)'!D15)</f>
        <v>0.1014681597505227</v>
      </c>
      <c r="E15" s="403"/>
      <c r="F15" s="420">
        <f>IF('[1]5 (2)'!F15="n/a","n/a",'[1]5 (1)'!$H14+'[1]5 (2)'!F15)</f>
        <v>0.1019681597505227</v>
      </c>
      <c r="G15" s="403"/>
      <c r="H15" s="420">
        <f>IF('[1]5 (2)'!H15="n/a","n/a",'[1]5 (1)'!$H14+'[1]5 (2)'!H15)</f>
        <v>9.4968159750522696E-2</v>
      </c>
      <c r="I15" s="403"/>
      <c r="J15" s="420">
        <f>IF('[1]5 (2)'!J15="n/a","n/a",'[1]5 (1)'!$H14+'[1]5 (2)'!J15)</f>
        <v>9.4968159750522696E-2</v>
      </c>
      <c r="K15" s="403"/>
      <c r="L15" s="420">
        <f>IF('[1]5 (2)'!L15="n/a","n/a",'[1]5 (1)'!$H14+'[1]5 (2)'!L15)</f>
        <v>9.8068159750522715E-2</v>
      </c>
      <c r="M15" s="403"/>
      <c r="N15" s="420">
        <f>IF('[1]5 (2)'!N15="n/a","n/a",'[1]5 (1)'!$H14+'[1]5 (2)'!N15)</f>
        <v>0.1014681597505227</v>
      </c>
      <c r="O15" s="403"/>
      <c r="P15" s="403"/>
      <c r="Q15" s="420">
        <f>IF('[1]5 (2)'!Q15="n/a","n/a",'[1]5 (1)'!$H14+'[1]5 (2)'!Q15)</f>
        <v>9.302141329583169E-2</v>
      </c>
      <c r="U15" s="421">
        <f t="shared" si="0"/>
        <v>0.1014681597505227</v>
      </c>
      <c r="V15" s="421">
        <f t="shared" si="1"/>
        <v>0.1019681597505227</v>
      </c>
      <c r="W15" s="421">
        <f t="shared" si="2"/>
        <v>9.4968159750522696E-2</v>
      </c>
      <c r="X15" s="421">
        <f t="shared" si="3"/>
        <v>9.4968159750522696E-2</v>
      </c>
      <c r="Y15" s="421">
        <f t="shared" si="4"/>
        <v>9.8068159750522715E-2</v>
      </c>
      <c r="Z15" s="421">
        <f t="shared" si="5"/>
        <v>0.1014681597505227</v>
      </c>
      <c r="AB15" s="421">
        <f t="shared" si="6"/>
        <v>9.302141329583169E-2</v>
      </c>
    </row>
    <row r="16" spans="1:28" ht="17.25" x14ac:dyDescent="0.35">
      <c r="A16" s="418">
        <f t="shared" si="7"/>
        <v>7</v>
      </c>
      <c r="B16" s="419" t="str">
        <f>VLOOKUP('[1]Utility Group'!$B9,vldatabase,2,FALSE)</f>
        <v>Consolidated Edison</v>
      </c>
      <c r="C16" s="399"/>
      <c r="D16" s="420">
        <f>IF('[1]5 (2)'!D16="n/a","n/a",'[1]5 (1)'!$H15+'[1]5 (2)'!D16)</f>
        <v>6.7499838918217703E-2</v>
      </c>
      <c r="E16" s="403"/>
      <c r="F16" s="420">
        <f>IF('[1]5 (2)'!F16="n/a","n/a",'[1]5 (1)'!$H15+'[1]5 (2)'!F16)</f>
        <v>7.139983891821769E-2</v>
      </c>
      <c r="G16" s="403"/>
      <c r="H16" s="420">
        <f>IF('[1]5 (2)'!H16="n/a","n/a",'[1]5 (1)'!$H15+'[1]5 (2)'!H16)</f>
        <v>7.7499838918217698E-2</v>
      </c>
      <c r="I16" s="403"/>
      <c r="J16" s="420">
        <f>IF('[1]5 (2)'!J16="n/a","n/a",'[1]5 (1)'!$H15+'[1]5 (2)'!J16)</f>
        <v>6.7499838918217703E-2</v>
      </c>
      <c r="K16" s="403"/>
      <c r="L16" s="420">
        <f>IF('[1]5 (2)'!L16="n/a","n/a",'[1]5 (1)'!$H15+'[1]5 (2)'!L16)</f>
        <v>6.9299838918217699E-2</v>
      </c>
      <c r="M16" s="403"/>
      <c r="N16" s="420">
        <f>IF('[1]5 (2)'!N16="n/a","n/a",'[1]5 (1)'!$H15+'[1]5 (2)'!N16)</f>
        <v>7.2799838918217702E-2</v>
      </c>
      <c r="O16" s="403"/>
      <c r="P16" s="403"/>
      <c r="Q16" s="420">
        <f>IF('[1]5 (2)'!Q16="n/a","n/a",'[1]5 (1)'!$H15+'[1]5 (2)'!Q16)</f>
        <v>6.5329365227039665E-2</v>
      </c>
      <c r="U16" s="421" t="str">
        <f t="shared" si="0"/>
        <v>nmf</v>
      </c>
      <c r="V16" s="421">
        <f t="shared" si="1"/>
        <v>7.139983891821769E-2</v>
      </c>
      <c r="W16" s="421">
        <f t="shared" si="2"/>
        <v>7.7499838918217698E-2</v>
      </c>
      <c r="X16" s="421" t="str">
        <f t="shared" si="3"/>
        <v>nmf</v>
      </c>
      <c r="Y16" s="421" t="str">
        <f t="shared" si="4"/>
        <v>nmf</v>
      </c>
      <c r="Z16" s="421">
        <f t="shared" si="5"/>
        <v>7.2799838918217702E-2</v>
      </c>
      <c r="AB16" s="421" t="str">
        <f t="shared" si="6"/>
        <v>nmf</v>
      </c>
    </row>
    <row r="17" spans="1:28" ht="17.25" x14ac:dyDescent="0.35">
      <c r="A17" s="418">
        <f t="shared" si="7"/>
        <v>8</v>
      </c>
      <c r="B17" s="419" t="str">
        <f>VLOOKUP('[1]Utility Group'!$B10,vldatabase,2,FALSE)</f>
        <v>DTE Energy Co.</v>
      </c>
      <c r="C17" s="399"/>
      <c r="D17" s="420">
        <f>IF('[1]5 (2)'!D17="n/a","n/a",'[1]5 (1)'!$H16+'[1]5 (2)'!D17)</f>
        <v>0.1056482324418081</v>
      </c>
      <c r="E17" s="403"/>
      <c r="F17" s="420">
        <f>IF('[1]5 (2)'!F17="n/a","n/a",'[1]5 (1)'!$H16+'[1]5 (2)'!F17)</f>
        <v>9.1448232441808108E-2</v>
      </c>
      <c r="G17" s="403"/>
      <c r="H17" s="420">
        <f>IF('[1]5 (2)'!H17="n/a","n/a",'[1]5 (1)'!$H16+'[1]5 (2)'!H17)</f>
        <v>8.8948232441808106E-2</v>
      </c>
      <c r="I17" s="403"/>
      <c r="J17" s="420">
        <f>IF('[1]5 (2)'!J17="n/a","n/a",'[1]5 (1)'!$H16+'[1]5 (2)'!J17)</f>
        <v>9.0978232441808096E-2</v>
      </c>
      <c r="K17" s="403"/>
      <c r="L17" s="420">
        <f>IF('[1]5 (2)'!L17="n/a","n/a",'[1]5 (1)'!$H16+'[1]5 (2)'!L17)</f>
        <v>9.3948232441808097E-2</v>
      </c>
      <c r="M17" s="403"/>
      <c r="N17" s="420">
        <f>IF('[1]5 (2)'!N17="n/a","n/a",'[1]5 (1)'!$H16+'[1]5 (2)'!N17)</f>
        <v>8.4348232441808099E-2</v>
      </c>
      <c r="O17" s="403"/>
      <c r="P17" s="403"/>
      <c r="Q17" s="420">
        <f>IF('[1]5 (2)'!Q17="n/a","n/a",'[1]5 (1)'!$H16+'[1]5 (2)'!Q17)</f>
        <v>8.9264709306438386E-2</v>
      </c>
      <c r="U17" s="421">
        <f t="shared" si="0"/>
        <v>0.1056482324418081</v>
      </c>
      <c r="V17" s="421">
        <f t="shared" si="1"/>
        <v>9.1448232441808108E-2</v>
      </c>
      <c r="W17" s="421">
        <f t="shared" si="2"/>
        <v>8.8948232441808106E-2</v>
      </c>
      <c r="X17" s="421">
        <f t="shared" si="3"/>
        <v>9.0978232441808096E-2</v>
      </c>
      <c r="Y17" s="421">
        <f t="shared" si="4"/>
        <v>9.3948232441808097E-2</v>
      </c>
      <c r="Z17" s="421">
        <f t="shared" si="5"/>
        <v>8.4348232441808099E-2</v>
      </c>
      <c r="AB17" s="421">
        <f t="shared" si="6"/>
        <v>8.9264709306438386E-2</v>
      </c>
    </row>
    <row r="18" spans="1:28" ht="17.25" x14ac:dyDescent="0.35">
      <c r="A18" s="418">
        <f t="shared" si="7"/>
        <v>9</v>
      </c>
      <c r="B18" s="419" t="str">
        <f>VLOOKUP('[1]Utility Group'!$B11,vldatabase,2,FALSE)</f>
        <v>Duke Energy Corp.</v>
      </c>
      <c r="C18" s="399"/>
      <c r="D18" s="420">
        <f>IF('[1]5 (2)'!D18="n/a","n/a",'[1]5 (1)'!$H17+'[1]5 (2)'!D18)</f>
        <v>0.10180285610960195</v>
      </c>
      <c r="E18" s="403"/>
      <c r="F18" s="420">
        <f>IF('[1]5 (2)'!F18="n/a","n/a",'[1]5 (1)'!$H17+'[1]5 (2)'!F18)</f>
        <v>8.9002856109601958E-2</v>
      </c>
      <c r="G18" s="403"/>
      <c r="H18" s="420">
        <f>IF('[1]5 (2)'!H18="n/a","n/a",'[1]5 (1)'!$H17+'[1]5 (2)'!H18)</f>
        <v>9.3202856109601939E-2</v>
      </c>
      <c r="I18" s="403"/>
      <c r="J18" s="420">
        <f>IF('[1]5 (2)'!J18="n/a","n/a",'[1]5 (1)'!$H17+'[1]5 (2)'!J18)</f>
        <v>9.125285610960196E-2</v>
      </c>
      <c r="K18" s="403"/>
      <c r="L18" s="420">
        <f>IF('[1]5 (2)'!L18="n/a","n/a",'[1]5 (1)'!$H17+'[1]5 (2)'!L18)</f>
        <v>8.9102856109601947E-2</v>
      </c>
      <c r="M18" s="403"/>
      <c r="N18" s="420">
        <f>IF('[1]5 (2)'!N18="n/a","n/a",'[1]5 (1)'!$H17+'[1]5 (2)'!N18)</f>
        <v>9.6802856109601959E-2</v>
      </c>
      <c r="O18" s="403"/>
      <c r="P18" s="403"/>
      <c r="Q18" s="420">
        <f>IF('[1]5 (2)'!Q18="n/a","n/a",'[1]5 (1)'!$H17+'[1]5 (2)'!Q18)</f>
        <v>6.9718396888554759E-2</v>
      </c>
      <c r="U18" s="421">
        <f t="shared" si="0"/>
        <v>0.10180285610960195</v>
      </c>
      <c r="V18" s="421">
        <f t="shared" si="1"/>
        <v>8.9002856109601958E-2</v>
      </c>
      <c r="W18" s="421">
        <f t="shared" si="2"/>
        <v>9.3202856109601939E-2</v>
      </c>
      <c r="X18" s="421">
        <f t="shared" si="3"/>
        <v>9.125285610960196E-2</v>
      </c>
      <c r="Y18" s="421">
        <f t="shared" si="4"/>
        <v>8.9102856109601947E-2</v>
      </c>
      <c r="Z18" s="421">
        <f t="shared" si="5"/>
        <v>9.6802856109601959E-2</v>
      </c>
      <c r="AB18" s="421">
        <f t="shared" si="6"/>
        <v>6.9718396888554759E-2</v>
      </c>
    </row>
    <row r="19" spans="1:28" ht="17.25" x14ac:dyDescent="0.35">
      <c r="A19" s="418">
        <f t="shared" si="7"/>
        <v>10</v>
      </c>
      <c r="B19" s="419" t="str">
        <f>VLOOKUP('[1]Utility Group'!$B12,vldatabase,2,FALSE)</f>
        <v>Emera Inc.</v>
      </c>
      <c r="C19" s="399"/>
      <c r="D19" s="420">
        <f>IF('[1]5 (2)'!D19="n/a","n/a",'[1]5 (1)'!$H18+'[1]5 (2)'!D19)</f>
        <v>0.15831404151373329</v>
      </c>
      <c r="E19" s="403"/>
      <c r="F19" s="420">
        <f>IF('[1]5 (2)'!F19="n/a","n/a",'[1]5 (1)'!$H18+'[1]5 (2)'!F19)</f>
        <v>0.12531404151373332</v>
      </c>
      <c r="G19" s="403"/>
      <c r="H19" s="420" t="str">
        <f>IF('[1]5 (2)'!H19="n/a","n/a",'[1]5 (1)'!$H18+'[1]5 (2)'!H19)</f>
        <v>n/a</v>
      </c>
      <c r="I19" s="403"/>
      <c r="J19" s="420">
        <f>IF('[1]5 (2)'!J19="n/a","n/a",'[1]5 (1)'!$H18+'[1]5 (2)'!J19)</f>
        <v>0.18731404151373332</v>
      </c>
      <c r="K19" s="403"/>
      <c r="L19" s="420">
        <f>IF('[1]5 (2)'!L19="n/a","n/a",'[1]5 (1)'!$H18+'[1]5 (2)'!L19)</f>
        <v>0.11861404151373331</v>
      </c>
      <c r="M19" s="403"/>
      <c r="N19" s="420" t="str">
        <f>IF('[1]5 (2)'!N19="n/a","n/a",'[1]5 (1)'!$H18+'[1]5 (2)'!N19)</f>
        <v>n/a</v>
      </c>
      <c r="O19" s="403"/>
      <c r="P19" s="403"/>
      <c r="Q19" s="420">
        <f>IF('[1]5 (2)'!Q19="n/a","n/a",'[1]5 (1)'!$H18+'[1]5 (2)'!Q19)</f>
        <v>0.10962330358124273</v>
      </c>
      <c r="U19" s="421">
        <f t="shared" si="0"/>
        <v>0.15831404151373329</v>
      </c>
      <c r="V19" s="421">
        <f t="shared" si="1"/>
        <v>0.12531404151373332</v>
      </c>
      <c r="W19" s="421" t="str">
        <f t="shared" si="2"/>
        <v>n/a</v>
      </c>
      <c r="X19" s="421" t="str">
        <f t="shared" si="3"/>
        <v>nmf</v>
      </c>
      <c r="Y19" s="421">
        <f t="shared" si="4"/>
        <v>0.11861404151373331</v>
      </c>
      <c r="Z19" s="421" t="str">
        <f t="shared" si="5"/>
        <v>n/a</v>
      </c>
      <c r="AB19" s="421">
        <f t="shared" si="6"/>
        <v>0.10962330358124273</v>
      </c>
    </row>
    <row r="20" spans="1:28" ht="17.25" x14ac:dyDescent="0.35">
      <c r="A20" s="418">
        <f t="shared" si="7"/>
        <v>11</v>
      </c>
      <c r="B20" s="419" t="str">
        <f>VLOOKUP('[1]Utility Group'!$B13,vldatabase,2,FALSE)</f>
        <v>Entergy Corp.</v>
      </c>
      <c r="C20" s="399"/>
      <c r="D20" s="420">
        <f>IF('[1]5 (2)'!D20="n/a","n/a",'[1]5 (1)'!$H19+'[1]5 (2)'!D20)</f>
        <v>6.4848790197689826E-2</v>
      </c>
      <c r="E20" s="403"/>
      <c r="F20" s="420">
        <f>IF('[1]5 (2)'!F20="n/a","n/a",'[1]5 (1)'!$H19+'[1]5 (2)'!F20)</f>
        <v>4.2748790197689832E-2</v>
      </c>
      <c r="G20" s="403"/>
      <c r="H20" s="420">
        <f>IF('[1]5 (2)'!H20="n/a","n/a",'[1]5 (1)'!$H19+'[1]5 (2)'!H20)</f>
        <v>0.11484879019768984</v>
      </c>
      <c r="I20" s="403"/>
      <c r="J20" s="420">
        <f>IF('[1]5 (2)'!J20="n/a","n/a",'[1]5 (1)'!$H19+'[1]5 (2)'!J20)</f>
        <v>7.489879019768983E-2</v>
      </c>
      <c r="K20" s="403"/>
      <c r="L20" s="420">
        <f>IF('[1]5 (2)'!L20="n/a","n/a",'[1]5 (1)'!$H19+'[1]5 (2)'!L20)</f>
        <v>0.13434879019768983</v>
      </c>
      <c r="M20" s="403"/>
      <c r="N20" s="420">
        <f>IF('[1]5 (2)'!N20="n/a","n/a",'[1]5 (1)'!$H19+'[1]5 (2)'!N20)</f>
        <v>2.4848790197689829E-2</v>
      </c>
      <c r="O20" s="403"/>
      <c r="P20" s="403"/>
      <c r="Q20" s="420">
        <f>IF('[1]5 (2)'!Q20="n/a","n/a",'[1]5 (1)'!$H19+'[1]5 (2)'!Q20)</f>
        <v>0.1036687007028094</v>
      </c>
      <c r="U20" s="421" t="str">
        <f t="shared" si="0"/>
        <v>nmf</v>
      </c>
      <c r="V20" s="421" t="str">
        <f t="shared" si="1"/>
        <v>nmf</v>
      </c>
      <c r="W20" s="421">
        <f t="shared" si="2"/>
        <v>0.11484879019768984</v>
      </c>
      <c r="X20" s="421">
        <f t="shared" si="3"/>
        <v>7.489879019768983E-2</v>
      </c>
      <c r="Y20" s="421">
        <f t="shared" si="4"/>
        <v>0.13434879019768983</v>
      </c>
      <c r="Z20" s="421" t="str">
        <f t="shared" si="5"/>
        <v>nmf</v>
      </c>
      <c r="AB20" s="421">
        <f t="shared" si="6"/>
        <v>0.1036687007028094</v>
      </c>
    </row>
    <row r="21" spans="1:28" ht="17.25" x14ac:dyDescent="0.35">
      <c r="A21" s="418">
        <f t="shared" si="7"/>
        <v>12</v>
      </c>
      <c r="B21" s="419" t="str">
        <f>VLOOKUP('[1]Utility Group'!$B14,vldatabase,2,FALSE)</f>
        <v>Eversource Energy</v>
      </c>
      <c r="C21" s="399"/>
      <c r="D21" s="420">
        <f>IF('[1]5 (2)'!D21="n/a","n/a",'[1]5 (1)'!$H20+'[1]5 (2)'!D21)</f>
        <v>9.0193938630927173E-2</v>
      </c>
      <c r="E21" s="403"/>
      <c r="F21" s="420">
        <f>IF('[1]5 (2)'!F21="n/a","n/a",'[1]5 (1)'!$H20+'[1]5 (2)'!F21)</f>
        <v>9.2493938630927169E-2</v>
      </c>
      <c r="G21" s="403"/>
      <c r="H21" s="420">
        <f>IF('[1]5 (2)'!H21="n/a","n/a",'[1]5 (1)'!$H20+'[1]5 (2)'!H21)</f>
        <v>9.2693938630927175E-2</v>
      </c>
      <c r="I21" s="403"/>
      <c r="J21" s="420">
        <f>IF('[1]5 (2)'!J21="n/a","n/a",'[1]5 (1)'!$H20+'[1]5 (2)'!J21)</f>
        <v>9.7863938630927183E-2</v>
      </c>
      <c r="K21" s="403"/>
      <c r="L21" s="420">
        <f>IF('[1]5 (2)'!L21="n/a","n/a",'[1]5 (1)'!$H20+'[1]5 (2)'!L21)</f>
        <v>8.8393938630927177E-2</v>
      </c>
      <c r="M21" s="403"/>
      <c r="N21" s="420">
        <f>IF('[1]5 (2)'!N21="n/a","n/a",'[1]5 (1)'!$H20+'[1]5 (2)'!N21)</f>
        <v>9.0193938630927173E-2</v>
      </c>
      <c r="O21" s="403"/>
      <c r="P21" s="403"/>
      <c r="Q21" s="420">
        <f>IF('[1]5 (2)'!Q21="n/a","n/a",'[1]5 (1)'!$H20+'[1]5 (2)'!Q21)</f>
        <v>7.1545164100108305E-2</v>
      </c>
      <c r="U21" s="421">
        <f t="shared" si="0"/>
        <v>9.0193938630927173E-2</v>
      </c>
      <c r="V21" s="421">
        <f t="shared" si="1"/>
        <v>9.2493938630927169E-2</v>
      </c>
      <c r="W21" s="421">
        <f t="shared" si="2"/>
        <v>9.2693938630927175E-2</v>
      </c>
      <c r="X21" s="421">
        <f t="shared" si="3"/>
        <v>9.7863938630927183E-2</v>
      </c>
      <c r="Y21" s="421">
        <f t="shared" si="4"/>
        <v>8.8393938630927177E-2</v>
      </c>
      <c r="Z21" s="421">
        <f t="shared" si="5"/>
        <v>9.0193938630927173E-2</v>
      </c>
      <c r="AB21" s="421">
        <f t="shared" si="6"/>
        <v>7.1545164100108305E-2</v>
      </c>
    </row>
    <row r="22" spans="1:28" ht="17.25" x14ac:dyDescent="0.35">
      <c r="A22" s="418">
        <f t="shared" si="7"/>
        <v>13</v>
      </c>
      <c r="B22" s="419" t="str">
        <f>VLOOKUP('[1]Utility Group'!$B15,vldatabase,2,FALSE)</f>
        <v>Exelon Corp.</v>
      </c>
      <c r="C22" s="399"/>
      <c r="D22" s="420">
        <f>IF('[1]5 (2)'!D22="n/a","n/a",'[1]5 (1)'!$H21+'[1]5 (2)'!D22)</f>
        <v>0.11443280852983781</v>
      </c>
      <c r="E22" s="403"/>
      <c r="F22" s="420">
        <f>IF('[1]5 (2)'!F22="n/a","n/a",'[1]5 (1)'!$H21+'[1]5 (2)'!F22)</f>
        <v>7.6332808529837815E-2</v>
      </c>
      <c r="G22" s="403"/>
      <c r="H22" s="420">
        <f>IF('[1]5 (2)'!H22="n/a","n/a",'[1]5 (1)'!$H21+'[1]5 (2)'!H22)</f>
        <v>9.1132808529837808E-2</v>
      </c>
      <c r="I22" s="403"/>
      <c r="J22" s="420">
        <f>IF('[1]5 (2)'!J22="n/a","n/a",'[1]5 (1)'!$H21+'[1]5 (2)'!J22)</f>
        <v>8.7532808529837802E-2</v>
      </c>
      <c r="K22" s="403"/>
      <c r="L22" s="420">
        <f>IF('[1]5 (2)'!L22="n/a","n/a",'[1]5 (1)'!$H21+'[1]5 (2)'!L22)</f>
        <v>8.3532808529837799E-2</v>
      </c>
      <c r="M22" s="403"/>
      <c r="N22" s="420">
        <f>IF('[1]5 (2)'!N22="n/a","n/a",'[1]5 (1)'!$H21+'[1]5 (2)'!N22)</f>
        <v>8.3632808529837815E-2</v>
      </c>
      <c r="O22" s="403"/>
      <c r="P22" s="403"/>
      <c r="Q22" s="420">
        <f>IF('[1]5 (2)'!Q22="n/a","n/a",'[1]5 (1)'!$H21+'[1]5 (2)'!Q22)</f>
        <v>8.7832936234151615E-2</v>
      </c>
      <c r="U22" s="421">
        <f t="shared" si="0"/>
        <v>0.11443280852983781</v>
      </c>
      <c r="V22" s="421">
        <f t="shared" si="1"/>
        <v>7.6332808529837815E-2</v>
      </c>
      <c r="W22" s="421">
        <f t="shared" si="2"/>
        <v>9.1132808529837808E-2</v>
      </c>
      <c r="X22" s="421">
        <f t="shared" si="3"/>
        <v>8.7532808529837802E-2</v>
      </c>
      <c r="Y22" s="421">
        <f t="shared" si="4"/>
        <v>8.3532808529837799E-2</v>
      </c>
      <c r="Z22" s="421">
        <f t="shared" si="5"/>
        <v>8.3632808529837815E-2</v>
      </c>
      <c r="AB22" s="421">
        <f t="shared" si="6"/>
        <v>8.7832936234151615E-2</v>
      </c>
    </row>
    <row r="23" spans="1:28" ht="17.25" x14ac:dyDescent="0.35">
      <c r="A23" s="418">
        <f t="shared" si="7"/>
        <v>14</v>
      </c>
      <c r="B23" s="419" t="str">
        <f>VLOOKUP('[1]Utility Group'!$B16,vldatabase,2,FALSE)</f>
        <v>Fortis Inc.</v>
      </c>
      <c r="C23" s="399"/>
      <c r="D23" s="420">
        <f>IF('[1]5 (2)'!D23="n/a","n/a",'[1]5 (1)'!$H22+'[1]5 (2)'!D23)</f>
        <v>0.12215379025556422</v>
      </c>
      <c r="E23" s="403"/>
      <c r="F23" s="420">
        <f>IF('[1]5 (2)'!F23="n/a","n/a",'[1]5 (1)'!$H22+'[1]5 (2)'!F23)</f>
        <v>8.3553790255564225E-2</v>
      </c>
      <c r="G23" s="403"/>
      <c r="H23" s="420">
        <f>IF('[1]5 (2)'!H23="n/a","n/a",'[1]5 (1)'!$H22+'[1]5 (2)'!H23)</f>
        <v>9.7153790255564226E-2</v>
      </c>
      <c r="I23" s="403"/>
      <c r="J23" s="420">
        <f>IF('[1]5 (2)'!J23="n/a","n/a",'[1]5 (1)'!$H22+'[1]5 (2)'!J23)</f>
        <v>0.10215379025556422</v>
      </c>
      <c r="K23" s="403"/>
      <c r="L23" s="420">
        <f>IF('[1]5 (2)'!L23="n/a","n/a",'[1]5 (1)'!$H22+'[1]5 (2)'!L23)</f>
        <v>9.3853790255564229E-2</v>
      </c>
      <c r="M23" s="403"/>
      <c r="N23" s="420" t="str">
        <f>IF('[1]5 (2)'!N23="n/a","n/a",'[1]5 (1)'!$H22+'[1]5 (2)'!N23)</f>
        <v>n/a</v>
      </c>
      <c r="O23" s="403"/>
      <c r="P23" s="403"/>
      <c r="Q23" s="420">
        <f>IF('[1]5 (2)'!Q23="n/a","n/a",'[1]5 (1)'!$H22+'[1]5 (2)'!Q23)</f>
        <v>7.5434392332710709E-2</v>
      </c>
      <c r="U23" s="421">
        <f t="shared" si="0"/>
        <v>0.12215379025556422</v>
      </c>
      <c r="V23" s="421">
        <f t="shared" si="1"/>
        <v>8.3553790255564225E-2</v>
      </c>
      <c r="W23" s="421">
        <f t="shared" si="2"/>
        <v>9.7153790255564226E-2</v>
      </c>
      <c r="X23" s="421">
        <f t="shared" si="3"/>
        <v>0.10215379025556422</v>
      </c>
      <c r="Y23" s="421">
        <f t="shared" si="4"/>
        <v>9.3853790255564229E-2</v>
      </c>
      <c r="Z23" s="421" t="str">
        <f t="shared" si="5"/>
        <v>n/a</v>
      </c>
      <c r="AB23" s="421">
        <f t="shared" si="6"/>
        <v>7.5434392332710709E-2</v>
      </c>
    </row>
    <row r="24" spans="1:28" ht="17.25" x14ac:dyDescent="0.35">
      <c r="A24" s="418">
        <f t="shared" si="7"/>
        <v>15</v>
      </c>
      <c r="B24" s="419" t="str">
        <f>VLOOKUP('[1]Utility Group'!$B17,vldatabase,2,FALSE)</f>
        <v>NorthWestern Corp.</v>
      </c>
      <c r="C24" s="399"/>
      <c r="D24" s="420">
        <f>IF('[1]5 (2)'!D24="n/a","n/a",'[1]5 (1)'!$H23+'[1]5 (2)'!D24)</f>
        <v>7.4023205799715566E-2</v>
      </c>
      <c r="E24" s="403"/>
      <c r="F24" s="420">
        <f>IF('[1]5 (2)'!F24="n/a","n/a",'[1]5 (1)'!$H23+'[1]5 (2)'!F24)</f>
        <v>7.0623205799715566E-2</v>
      </c>
      <c r="G24" s="403"/>
      <c r="H24" s="420">
        <f>IF('[1]5 (2)'!H24="n/a","n/a",'[1]5 (1)'!$H23+'[1]5 (2)'!H24)</f>
        <v>6.9123205799715565E-2</v>
      </c>
      <c r="I24" s="403"/>
      <c r="J24" s="420">
        <f>IF('[1]5 (2)'!J24="n/a","n/a",'[1]5 (1)'!$H23+'[1]5 (2)'!J24)</f>
        <v>6.3093205799715557E-2</v>
      </c>
      <c r="K24" s="403"/>
      <c r="L24" s="420">
        <f>IF('[1]5 (2)'!L24="n/a","n/a",'[1]5 (1)'!$H23+'[1]5 (2)'!L24)</f>
        <v>6.9123205799715565E-2</v>
      </c>
      <c r="M24" s="403"/>
      <c r="N24" s="420">
        <f>IF('[1]5 (2)'!N24="n/a","n/a",'[1]5 (1)'!$H23+'[1]5 (2)'!N24)</f>
        <v>6.9023205799715562E-2</v>
      </c>
      <c r="O24" s="403"/>
      <c r="P24" s="403"/>
      <c r="Q24" s="420">
        <f>IF('[1]5 (2)'!Q24="n/a","n/a",'[1]5 (1)'!$H23+'[1]5 (2)'!Q24)</f>
        <v>7.5321007666019874E-2</v>
      </c>
      <c r="U24" s="421">
        <f t="shared" si="0"/>
        <v>7.4023205799715566E-2</v>
      </c>
      <c r="V24" s="421">
        <f t="shared" si="1"/>
        <v>7.0623205799715566E-2</v>
      </c>
      <c r="W24" s="421" t="str">
        <f t="shared" si="2"/>
        <v>nmf</v>
      </c>
      <c r="X24" s="421" t="str">
        <f t="shared" si="3"/>
        <v>nmf</v>
      </c>
      <c r="Y24" s="421" t="str">
        <f t="shared" si="4"/>
        <v>nmf</v>
      </c>
      <c r="Z24" s="421" t="str">
        <f t="shared" si="5"/>
        <v>nmf</v>
      </c>
      <c r="AB24" s="421">
        <f t="shared" si="6"/>
        <v>7.5321007666019874E-2</v>
      </c>
    </row>
    <row r="25" spans="1:28" ht="17.25" x14ac:dyDescent="0.35">
      <c r="A25" s="418">
        <f t="shared" si="7"/>
        <v>16</v>
      </c>
      <c r="B25" s="419" t="str">
        <f>VLOOKUP('[1]Utility Group'!$B18,vldatabase,2,FALSE)</f>
        <v>PPL Corp.</v>
      </c>
      <c r="C25" s="399"/>
      <c r="D25" s="420">
        <f>IF('[1]5 (2)'!D25="n/a","n/a",'[1]5 (1)'!$H24+'[1]5 (2)'!D25)</f>
        <v>7.8478159103324105E-2</v>
      </c>
      <c r="E25" s="403"/>
      <c r="F25" s="420">
        <f>IF('[1]5 (2)'!F25="n/a","n/a",'[1]5 (1)'!$H24+'[1]5 (2)'!F25)</f>
        <v>7.9878159103324103E-2</v>
      </c>
      <c r="G25" s="403"/>
      <c r="H25" s="420">
        <f>IF('[1]5 (2)'!H25="n/a","n/a",'[1]5 (1)'!$H24+'[1]5 (2)'!H25)</f>
        <v>0.1184781591033241</v>
      </c>
      <c r="I25" s="403"/>
      <c r="J25" s="420">
        <f>IF('[1]5 (2)'!J25="n/a","n/a",'[1]5 (1)'!$H24+'[1]5 (2)'!J25)</f>
        <v>0.13947815910332412</v>
      </c>
      <c r="K25" s="403"/>
      <c r="L25" s="420">
        <f>IF('[1]5 (2)'!L25="n/a","n/a",'[1]5 (1)'!$H24+'[1]5 (2)'!L25)</f>
        <v>9.9878159103324107E-2</v>
      </c>
      <c r="M25" s="403"/>
      <c r="N25" s="420">
        <f>IF('[1]5 (2)'!N25="n/a","n/a",'[1]5 (1)'!$H24+'[1]5 (2)'!N25)</f>
        <v>0.1010781591033241</v>
      </c>
      <c r="O25" s="403"/>
      <c r="P25" s="403"/>
      <c r="Q25" s="420">
        <f>IF('[1]5 (2)'!Q25="n/a","n/a",'[1]5 (1)'!$H24+'[1]5 (2)'!Q25)</f>
        <v>0.12823266512488907</v>
      </c>
      <c r="U25" s="421">
        <f t="shared" si="0"/>
        <v>7.8478159103324105E-2</v>
      </c>
      <c r="V25" s="421">
        <f t="shared" si="1"/>
        <v>7.9878159103324103E-2</v>
      </c>
      <c r="W25" s="421">
        <f t="shared" si="2"/>
        <v>0.1184781591033241</v>
      </c>
      <c r="X25" s="421">
        <f t="shared" si="3"/>
        <v>0.13947815910332412</v>
      </c>
      <c r="Y25" s="421">
        <f t="shared" si="4"/>
        <v>9.9878159103324107E-2</v>
      </c>
      <c r="Z25" s="421">
        <f t="shared" si="5"/>
        <v>0.1010781591033241</v>
      </c>
      <c r="AB25" s="421">
        <f t="shared" si="6"/>
        <v>0.12823266512488907</v>
      </c>
    </row>
    <row r="26" spans="1:28" ht="17.25" x14ac:dyDescent="0.35">
      <c r="A26" s="418">
        <f t="shared" si="7"/>
        <v>17</v>
      </c>
      <c r="B26" s="419" t="str">
        <f>VLOOKUP('[1]Utility Group'!$B19,vldatabase,2,FALSE)</f>
        <v>Pub Sv Enterprise Grp.</v>
      </c>
      <c r="C26" s="399"/>
      <c r="D26" s="420">
        <f>IF('[1]5 (2)'!D26="n/a","n/a",'[1]5 (1)'!$H25+'[1]5 (2)'!D26)</f>
        <v>7.4593745270030001E-2</v>
      </c>
      <c r="E26" s="403"/>
      <c r="F26" s="420">
        <f>IF('[1]5 (2)'!F26="n/a","n/a",'[1]5 (1)'!$H25+'[1]5 (2)'!F26)</f>
        <v>9.7993745270029992E-2</v>
      </c>
      <c r="G26" s="403"/>
      <c r="H26" s="420">
        <f>IF('[1]5 (2)'!H26="n/a","n/a",'[1]5 (1)'!$H25+'[1]5 (2)'!H26)</f>
        <v>9.5893745270030001E-2</v>
      </c>
      <c r="I26" s="403"/>
      <c r="J26" s="420">
        <f>IF('[1]5 (2)'!J26="n/a","n/a",'[1]5 (1)'!$H25+'[1]5 (2)'!J26)</f>
        <v>9.9943745270029999E-2</v>
      </c>
      <c r="K26" s="403"/>
      <c r="L26" s="420">
        <f>IF('[1]5 (2)'!L26="n/a","n/a",'[1]5 (1)'!$H25+'[1]5 (2)'!L26)</f>
        <v>9.7293745270030013E-2</v>
      </c>
      <c r="M26" s="403"/>
      <c r="N26" s="420">
        <f>IF('[1]5 (2)'!N26="n/a","n/a",'[1]5 (1)'!$H25+'[1]5 (2)'!N26)</f>
        <v>9.7593745270030008E-2</v>
      </c>
      <c r="O26" s="403"/>
      <c r="P26" s="403"/>
      <c r="Q26" s="420">
        <f>IF('[1]5 (2)'!Q26="n/a","n/a",'[1]5 (1)'!$H25+'[1]5 (2)'!Q26)</f>
        <v>8.0238020645079816E-2</v>
      </c>
      <c r="U26" s="421">
        <f t="shared" si="0"/>
        <v>7.4593745270030001E-2</v>
      </c>
      <c r="V26" s="421">
        <f t="shared" si="1"/>
        <v>9.7993745270029992E-2</v>
      </c>
      <c r="W26" s="421">
        <f t="shared" si="2"/>
        <v>9.5893745270030001E-2</v>
      </c>
      <c r="X26" s="421">
        <f t="shared" si="3"/>
        <v>9.9943745270029999E-2</v>
      </c>
      <c r="Y26" s="421">
        <f t="shared" si="4"/>
        <v>9.7293745270030013E-2</v>
      </c>
      <c r="Z26" s="421">
        <f t="shared" si="5"/>
        <v>9.7593745270030008E-2</v>
      </c>
      <c r="AB26" s="421">
        <f t="shared" si="6"/>
        <v>8.0238020645079816E-2</v>
      </c>
    </row>
    <row r="27" spans="1:28" ht="17.25" x14ac:dyDescent="0.35">
      <c r="A27" s="418">
        <f t="shared" si="7"/>
        <v>18</v>
      </c>
      <c r="B27" s="419" t="str">
        <f>VLOOKUP('[1]Utility Group'!$B20,vldatabase,2,FALSE)</f>
        <v>Sempra Energy</v>
      </c>
      <c r="C27" s="399"/>
      <c r="D27" s="420">
        <f>IF('[1]5 (2)'!D27="n/a","n/a",'[1]5 (1)'!$H26+'[1]5 (2)'!D27)</f>
        <v>0.12729951719703353</v>
      </c>
      <c r="E27" s="403"/>
      <c r="F27" s="420">
        <f>IF('[1]5 (2)'!F27="n/a","n/a",'[1]5 (1)'!$H26+'[1]5 (2)'!F27)</f>
        <v>0.11679951719703355</v>
      </c>
      <c r="G27" s="403"/>
      <c r="H27" s="420">
        <f>IF('[1]5 (2)'!H27="n/a","n/a",'[1]5 (1)'!$H26+'[1]5 (2)'!H27)</f>
        <v>0.11729951719703355</v>
      </c>
      <c r="I27" s="403"/>
      <c r="J27" s="420">
        <f>IF('[1]5 (2)'!J27="n/a","n/a",'[1]5 (1)'!$H26+'[1]5 (2)'!J27)</f>
        <v>0.19566951719703352</v>
      </c>
      <c r="K27" s="403"/>
      <c r="L27" s="420">
        <f>IF('[1]5 (2)'!L27="n/a","n/a",'[1]5 (1)'!$H26+'[1]5 (2)'!L27)</f>
        <v>0.11659951719703354</v>
      </c>
      <c r="M27" s="403"/>
      <c r="N27" s="420">
        <f>IF('[1]5 (2)'!N27="n/a","n/a",'[1]5 (1)'!$H26+'[1]5 (2)'!N27)</f>
        <v>0.16229951719703356</v>
      </c>
      <c r="O27" s="403"/>
      <c r="P27" s="403"/>
      <c r="Q27" s="420">
        <f>IF('[1]5 (2)'!Q27="n/a","n/a",'[1]5 (1)'!$H26+'[1]5 (2)'!Q27)</f>
        <v>0.11435270839365878</v>
      </c>
      <c r="U27" s="421">
        <f t="shared" si="0"/>
        <v>0.12729951719703353</v>
      </c>
      <c r="V27" s="421">
        <f t="shared" si="1"/>
        <v>0.11679951719703355</v>
      </c>
      <c r="W27" s="421">
        <f t="shared" si="2"/>
        <v>0.11729951719703355</v>
      </c>
      <c r="X27" s="421" t="str">
        <f t="shared" si="3"/>
        <v>nmf</v>
      </c>
      <c r="Y27" s="421">
        <f t="shared" si="4"/>
        <v>0.11659951719703354</v>
      </c>
      <c r="Z27" s="421">
        <f t="shared" si="5"/>
        <v>0.16229951719703356</v>
      </c>
      <c r="AB27" s="421">
        <f t="shared" si="6"/>
        <v>0.11435270839365878</v>
      </c>
    </row>
    <row r="28" spans="1:28" ht="17.25" x14ac:dyDescent="0.35">
      <c r="A28" s="418">
        <f t="shared" si="7"/>
        <v>19</v>
      </c>
      <c r="B28" s="419" t="str">
        <f>VLOOKUP('[1]Utility Group'!$B21,vldatabase,2,FALSE)</f>
        <v>Southern Company</v>
      </c>
      <c r="C28" s="399"/>
      <c r="D28" s="420">
        <f>IF('[1]5 (2)'!D28="n/a","n/a",'[1]5 (1)'!$H27+'[1]5 (2)'!D28)</f>
        <v>8.1658993569923954E-2</v>
      </c>
      <c r="E28" s="403"/>
      <c r="F28" s="420">
        <f>IF('[1]5 (2)'!F28="n/a","n/a",'[1]5 (1)'!$H27+'[1]5 (2)'!F28)</f>
        <v>7.4158993569923948E-2</v>
      </c>
      <c r="G28" s="403"/>
      <c r="H28" s="420">
        <f>IF('[1]5 (2)'!H28="n/a","n/a",'[1]5 (1)'!$H27+'[1]5 (2)'!H28)</f>
        <v>9.665899356992394E-2</v>
      </c>
      <c r="I28" s="403"/>
      <c r="J28" s="420">
        <f>IF('[1]5 (2)'!J28="n/a","n/a",'[1]5 (1)'!$H27+'[1]5 (2)'!J28)</f>
        <v>9.5458993569923947E-2</v>
      </c>
      <c r="K28" s="403"/>
      <c r="L28" s="420">
        <f>IF('[1]5 (2)'!L28="n/a","n/a",'[1]5 (1)'!$H27+'[1]5 (2)'!L28)</f>
        <v>9.2958993569923959E-2</v>
      </c>
      <c r="M28" s="403"/>
      <c r="N28" s="420">
        <f>IF('[1]5 (2)'!N28="n/a","n/a",'[1]5 (1)'!$H27+'[1]5 (2)'!N28)</f>
        <v>9.1658993569923949E-2</v>
      </c>
      <c r="O28" s="403"/>
      <c r="P28" s="403"/>
      <c r="Q28" s="420">
        <f>IF('[1]5 (2)'!Q28="n/a","n/a",'[1]5 (1)'!$H27+'[1]5 (2)'!Q28)</f>
        <v>9.5996870376450771E-2</v>
      </c>
      <c r="U28" s="421">
        <f t="shared" si="0"/>
        <v>8.1658993569923954E-2</v>
      </c>
      <c r="V28" s="421">
        <f t="shared" si="1"/>
        <v>7.4158993569923948E-2</v>
      </c>
      <c r="W28" s="421">
        <f t="shared" si="2"/>
        <v>9.665899356992394E-2</v>
      </c>
      <c r="X28" s="421">
        <f t="shared" si="3"/>
        <v>9.5458993569923947E-2</v>
      </c>
      <c r="Y28" s="421">
        <f t="shared" si="4"/>
        <v>9.2958993569923959E-2</v>
      </c>
      <c r="Z28" s="421">
        <f t="shared" si="5"/>
        <v>9.1658993569923949E-2</v>
      </c>
      <c r="AB28" s="421">
        <f t="shared" si="6"/>
        <v>9.5996870376450771E-2</v>
      </c>
    </row>
    <row r="29" spans="1:28" ht="17.25" x14ac:dyDescent="0.35">
      <c r="A29" s="418">
        <f t="shared" si="7"/>
        <v>20</v>
      </c>
      <c r="B29" s="419" t="str">
        <f>VLOOKUP('[1]Utility Group'!$B22,vldatabase,2,FALSE)</f>
        <v>WEC Energy Group</v>
      </c>
      <c r="C29" s="399"/>
      <c r="D29" s="420">
        <f>IF('[1]5 (2)'!D29="n/a","n/a",'[1]5 (1)'!$H28+'[1]5 (2)'!D29)</f>
        <v>0.10552213365478136</v>
      </c>
      <c r="E29" s="403"/>
      <c r="F29" s="420">
        <f>IF('[1]5 (2)'!F29="n/a","n/a",'[1]5 (1)'!$H28+'[1]5 (2)'!F29)</f>
        <v>7.9822133654781358E-2</v>
      </c>
      <c r="G29" s="403"/>
      <c r="H29" s="420">
        <f>IF('[1]5 (2)'!H29="n/a","n/a",'[1]5 (1)'!$H28+'[1]5 (2)'!H29)</f>
        <v>7.6822133654781355E-2</v>
      </c>
      <c r="I29" s="403"/>
      <c r="J29" s="420">
        <f>IF('[1]5 (2)'!J29="n/a","n/a",'[1]5 (1)'!$H28+'[1]5 (2)'!J29)</f>
        <v>6.5492133654781348E-2</v>
      </c>
      <c r="K29" s="403"/>
      <c r="L29" s="420">
        <f>IF('[1]5 (2)'!L29="n/a","n/a",'[1]5 (1)'!$H28+'[1]5 (2)'!L29)</f>
        <v>9.652213365478135E-2</v>
      </c>
      <c r="M29" s="403"/>
      <c r="N29" s="420">
        <f>IF('[1]5 (2)'!N29="n/a","n/a",'[1]5 (1)'!$H28+'[1]5 (2)'!N29)</f>
        <v>7.3522133654781358E-2</v>
      </c>
      <c r="O29" s="403"/>
      <c r="P29" s="403"/>
      <c r="Q29" s="420">
        <f>IF('[1]5 (2)'!Q29="n/a","n/a",'[1]5 (1)'!$H28+'[1]5 (2)'!Q29)</f>
        <v>7.8218461131961486E-2</v>
      </c>
      <c r="U29" s="421">
        <f t="shared" si="0"/>
        <v>0.10552213365478136</v>
      </c>
      <c r="V29" s="421">
        <f t="shared" si="1"/>
        <v>7.9822133654781358E-2</v>
      </c>
      <c r="W29" s="421">
        <f t="shared" si="2"/>
        <v>7.6822133654781355E-2</v>
      </c>
      <c r="X29" s="421" t="str">
        <f t="shared" si="3"/>
        <v>nmf</v>
      </c>
      <c r="Y29" s="421">
        <f t="shared" si="4"/>
        <v>9.652213365478135E-2</v>
      </c>
      <c r="Z29" s="421">
        <f t="shared" si="5"/>
        <v>7.3522133654781358E-2</v>
      </c>
      <c r="AB29" s="421">
        <f t="shared" si="6"/>
        <v>7.8218461131961486E-2</v>
      </c>
    </row>
    <row r="30" spans="1:28" ht="17.25" x14ac:dyDescent="0.35">
      <c r="A30" s="418">
        <f t="shared" si="7"/>
        <v>21</v>
      </c>
      <c r="B30" s="419" t="str">
        <f>VLOOKUP('[1]Utility Group'!$B23,vldatabase,2,FALSE)</f>
        <v>Xcel Energy Inc.</v>
      </c>
      <c r="C30" s="399"/>
      <c r="D30" s="420">
        <f>IF('[1]5 (2)'!D30="n/a","n/a",'[1]5 (1)'!$H29+'[1]5 (2)'!D30)</f>
        <v>8.9281695993762705E-2</v>
      </c>
      <c r="E30" s="403"/>
      <c r="F30" s="420">
        <f>IF('[1]5 (2)'!F30="n/a","n/a",'[1]5 (1)'!$H29+'[1]5 (2)'!F30)</f>
        <v>9.2881695993762711E-2</v>
      </c>
      <c r="G30" s="403"/>
      <c r="H30" s="420">
        <f>IF('[1]5 (2)'!H30="n/a","n/a",'[1]5 (1)'!$H29+'[1]5 (2)'!H30)</f>
        <v>9.0981695993762712E-2</v>
      </c>
      <c r="I30" s="403"/>
      <c r="J30" s="420">
        <f>IF('[1]5 (2)'!J30="n/a","n/a",'[1]5 (1)'!$H29+'[1]5 (2)'!J30)</f>
        <v>9.2761695993762716E-2</v>
      </c>
      <c r="K30" s="403"/>
      <c r="L30" s="420">
        <f>IF('[1]5 (2)'!L30="n/a","n/a",'[1]5 (1)'!$H29+'[1]5 (2)'!L30)</f>
        <v>9.1981695993762713E-2</v>
      </c>
      <c r="M30" s="403"/>
      <c r="N30" s="420">
        <f>IF('[1]5 (2)'!N30="n/a","n/a",'[1]5 (1)'!$H29+'[1]5 (2)'!N30)</f>
        <v>9.2681695993762719E-2</v>
      </c>
      <c r="O30" s="403"/>
      <c r="P30" s="403"/>
      <c r="Q30" s="420">
        <f>IF('[1]5 (2)'!Q30="n/a","n/a",'[1]5 (1)'!$H29+'[1]5 (2)'!Q30)</f>
        <v>7.8521824933645193E-2</v>
      </c>
      <c r="U30" s="421">
        <f t="shared" si="0"/>
        <v>8.9281695993762705E-2</v>
      </c>
      <c r="V30" s="421">
        <f t="shared" si="1"/>
        <v>9.2881695993762711E-2</v>
      </c>
      <c r="W30" s="421">
        <f t="shared" si="2"/>
        <v>9.0981695993762712E-2</v>
      </c>
      <c r="X30" s="421">
        <f t="shared" si="3"/>
        <v>9.2761695993762716E-2</v>
      </c>
      <c r="Y30" s="421">
        <f t="shared" si="4"/>
        <v>9.1981695993762713E-2</v>
      </c>
      <c r="Z30" s="421">
        <f t="shared" si="5"/>
        <v>9.2681695993762719E-2</v>
      </c>
      <c r="AB30" s="421">
        <f t="shared" si="6"/>
        <v>7.8521824933645193E-2</v>
      </c>
    </row>
    <row r="31" spans="1:28" ht="0.6" customHeight="1" x14ac:dyDescent="0.35">
      <c r="A31" s="418"/>
      <c r="B31" s="419"/>
      <c r="C31" s="399"/>
      <c r="D31" s="420"/>
      <c r="E31" s="420"/>
      <c r="F31" s="420"/>
      <c r="G31" s="420"/>
      <c r="H31" s="420"/>
      <c r="I31" s="403"/>
      <c r="J31" s="420"/>
      <c r="K31" s="420"/>
      <c r="L31" s="422"/>
      <c r="M31" s="420"/>
      <c r="N31" s="422"/>
      <c r="O31" s="420"/>
      <c r="P31" s="420"/>
      <c r="Q31" s="420"/>
    </row>
    <row r="32" spans="1:28" s="424" customFormat="1" ht="20.25" customHeight="1" x14ac:dyDescent="0.35">
      <c r="A32" s="404"/>
      <c r="B32" s="423" t="s">
        <v>1084</v>
      </c>
      <c r="D32" s="425">
        <f>U34</f>
        <v>0.10492675405592813</v>
      </c>
      <c r="E32" s="426"/>
      <c r="F32" s="425">
        <f>V34</f>
        <v>9.4202115868587621E-2</v>
      </c>
      <c r="G32" s="427"/>
      <c r="H32" s="425">
        <f>W34</f>
        <v>9.812388738189437E-2</v>
      </c>
      <c r="I32" s="403"/>
      <c r="J32" s="425">
        <f>X34</f>
        <v>0.10161827315537256</v>
      </c>
      <c r="K32" s="428"/>
      <c r="L32" s="412">
        <f>Y34</f>
        <v>0.10224042436060576</v>
      </c>
      <c r="M32" s="428"/>
      <c r="N32" s="412">
        <f>Z34</f>
        <v>9.6968148397244422E-2</v>
      </c>
      <c r="O32" s="428"/>
      <c r="P32" s="428"/>
      <c r="Q32" s="425">
        <f>AB34</f>
        <v>8.8631228442339435E-2</v>
      </c>
      <c r="R32" s="429"/>
      <c r="T32" s="400" t="s">
        <v>1085</v>
      </c>
      <c r="U32" s="430">
        <f t="shared" ref="U32:Z32" si="8">MAX(U10:U30)</f>
        <v>0.16382837226586025</v>
      </c>
      <c r="V32" s="430">
        <f t="shared" si="8"/>
        <v>0.15376090544682861</v>
      </c>
      <c r="W32" s="430">
        <f t="shared" si="8"/>
        <v>0.13376090544682859</v>
      </c>
      <c r="X32" s="430">
        <f t="shared" si="8"/>
        <v>0.13947815910332412</v>
      </c>
      <c r="Y32" s="430">
        <f t="shared" si="8"/>
        <v>0.15476090544682861</v>
      </c>
      <c r="Z32" s="430">
        <f t="shared" si="8"/>
        <v>0.16229951719703356</v>
      </c>
      <c r="AB32" s="430">
        <f>MAX(AB10:AB30)</f>
        <v>0.12823266512488907</v>
      </c>
    </row>
    <row r="33" spans="1:28" ht="19.899999999999999" customHeight="1" x14ac:dyDescent="0.35">
      <c r="A33" s="431"/>
      <c r="B33" s="423" t="s">
        <v>1086</v>
      </c>
      <c r="C33" s="399"/>
      <c r="D33" s="428">
        <f>AVERAGE(U32:U33)</f>
        <v>0.11892578903278792</v>
      </c>
      <c r="E33" s="403"/>
      <c r="F33" s="428">
        <f>AVERAGE(V32:V33)</f>
        <v>0.11219205562327209</v>
      </c>
      <c r="G33" s="403"/>
      <c r="H33" s="428">
        <f>AVERAGE(W32:W33)</f>
        <v>0.10429807849845829</v>
      </c>
      <c r="I33" s="428"/>
      <c r="J33" s="428">
        <f>AVERAGE(X32:X33)</f>
        <v>0.10718847465050697</v>
      </c>
      <c r="K33" s="403"/>
      <c r="L33" s="428">
        <f>AVERAGE(Y32:Y33)</f>
        <v>0.11854807849845829</v>
      </c>
      <c r="M33" s="403"/>
      <c r="N33" s="428">
        <f>AVERAGE(Z32:Z33)</f>
        <v>0.11754967805762563</v>
      </c>
      <c r="O33" s="403"/>
      <c r="P33" s="403"/>
      <c r="Q33" s="428">
        <f>AVERAGE(AB32:AB33)</f>
        <v>9.8975531006721906E-2</v>
      </c>
      <c r="T33" s="400" t="s">
        <v>1087</v>
      </c>
      <c r="U33" s="421">
        <f t="shared" ref="U33:Z33" si="9">MIN(U10:U30)</f>
        <v>7.4023205799715566E-2</v>
      </c>
      <c r="V33" s="421">
        <f t="shared" si="9"/>
        <v>7.0623205799715566E-2</v>
      </c>
      <c r="W33" s="421">
        <f t="shared" si="9"/>
        <v>7.4835251550087981E-2</v>
      </c>
      <c r="X33" s="421">
        <f t="shared" si="9"/>
        <v>7.489879019768983E-2</v>
      </c>
      <c r="Y33" s="421">
        <f t="shared" si="9"/>
        <v>8.2335251550087973E-2</v>
      </c>
      <c r="Z33" s="421">
        <f t="shared" si="9"/>
        <v>7.2799838918217702E-2</v>
      </c>
      <c r="AB33" s="421">
        <f>MIN(AB10:AB30)</f>
        <v>6.9718396888554759E-2</v>
      </c>
    </row>
    <row r="34" spans="1:28" ht="17.25" x14ac:dyDescent="0.35">
      <c r="A34" s="431"/>
      <c r="B34" s="423"/>
      <c r="C34" s="399"/>
      <c r="D34" s="428"/>
      <c r="E34" s="424"/>
      <c r="F34" s="432"/>
      <c r="G34" s="432"/>
      <c r="H34" s="432"/>
      <c r="I34" s="432"/>
      <c r="J34" s="432"/>
      <c r="K34" s="429"/>
      <c r="L34" s="429"/>
      <c r="M34" s="429"/>
      <c r="N34" s="429"/>
      <c r="O34" s="429"/>
      <c r="P34" s="429"/>
      <c r="Q34" s="432"/>
      <c r="R34" s="433"/>
      <c r="T34" s="434" t="s">
        <v>66</v>
      </c>
      <c r="U34" s="421">
        <f t="shared" ref="U34:Y34" si="10">AVERAGE(U10:U30)</f>
        <v>0.10492675405592813</v>
      </c>
      <c r="V34" s="421">
        <f t="shared" si="10"/>
        <v>9.4202115868587621E-2</v>
      </c>
      <c r="W34" s="421">
        <f t="shared" si="10"/>
        <v>9.812388738189437E-2</v>
      </c>
      <c r="X34" s="421">
        <f t="shared" si="10"/>
        <v>0.10161827315537256</v>
      </c>
      <c r="Y34" s="421">
        <f t="shared" si="10"/>
        <v>0.10224042436060576</v>
      </c>
      <c r="Z34" s="421">
        <f>AVERAGE(Z10:Z30)</f>
        <v>9.6968148397244422E-2</v>
      </c>
      <c r="AB34" s="421">
        <f>AVERAGE(AB10:AB30)</f>
        <v>8.8631228442339435E-2</v>
      </c>
    </row>
    <row r="35" spans="1:28" ht="17.25" x14ac:dyDescent="0.35">
      <c r="B35" s="435"/>
      <c r="C35" s="399"/>
      <c r="D35" s="420"/>
      <c r="F35" s="436"/>
      <c r="G35" s="436"/>
      <c r="H35" s="436"/>
      <c r="I35" s="436"/>
      <c r="J35" s="436"/>
      <c r="K35" s="436"/>
      <c r="L35" s="436"/>
      <c r="M35" s="436"/>
      <c r="N35" s="436"/>
      <c r="O35" s="436"/>
      <c r="P35" s="436"/>
      <c r="Q35" s="436"/>
      <c r="R35" s="433"/>
    </row>
    <row r="36" spans="1:28" s="440" customFormat="1" ht="15" x14ac:dyDescent="0.3">
      <c r="A36" s="406" t="s">
        <v>1072</v>
      </c>
      <c r="B36" s="437" t="str">
        <f>"Sum of dividend yield (" &amp; R1 &amp; ", p. 1) and respective growth rate (" &amp; R1 &amp; ", p. 2)."</f>
        <v>Sum of dividend yield (Exhibit No. 5, p. 1) and respective growth rate (Exhibit No. 5, p. 2).</v>
      </c>
      <c r="C36" s="438"/>
      <c r="D36" s="439"/>
      <c r="F36" s="441"/>
      <c r="G36" s="441"/>
      <c r="H36" s="441"/>
      <c r="I36" s="441"/>
      <c r="J36" s="441"/>
      <c r="K36" s="441"/>
      <c r="L36" s="441"/>
      <c r="M36" s="441"/>
      <c r="N36" s="441"/>
      <c r="O36" s="441"/>
      <c r="P36" s="441"/>
      <c r="Q36" s="441"/>
      <c r="R36" s="442"/>
      <c r="U36" s="407"/>
      <c r="V36" s="407"/>
      <c r="W36" s="407"/>
      <c r="X36" s="407"/>
      <c r="Y36" s="407"/>
      <c r="Z36" s="407"/>
      <c r="AA36" s="407"/>
      <c r="AB36" s="407"/>
    </row>
    <row r="37" spans="1:28" s="440" customFormat="1" ht="15" x14ac:dyDescent="0.3">
      <c r="A37" s="443" t="s">
        <v>1088</v>
      </c>
      <c r="B37" s="440" t="s">
        <v>1089</v>
      </c>
      <c r="C37" s="438"/>
      <c r="D37" s="408"/>
      <c r="R37" s="444"/>
      <c r="U37" s="407"/>
      <c r="V37" s="407"/>
      <c r="W37" s="407"/>
      <c r="X37" s="407"/>
      <c r="Y37" s="407"/>
      <c r="Z37" s="407"/>
      <c r="AA37" s="407"/>
      <c r="AB37" s="407"/>
    </row>
    <row r="38" spans="1:28" s="440" customFormat="1" ht="15" x14ac:dyDescent="0.3">
      <c r="A38" s="445" t="s">
        <v>1090</v>
      </c>
      <c r="B38" s="440" t="s">
        <v>1091</v>
      </c>
      <c r="C38" s="437"/>
      <c r="D38" s="408"/>
      <c r="R38" s="444"/>
      <c r="U38" s="407"/>
      <c r="V38" s="407"/>
      <c r="W38" s="407"/>
      <c r="X38" s="407"/>
      <c r="Y38" s="407"/>
      <c r="Z38" s="407"/>
      <c r="AA38" s="407"/>
      <c r="AB38" s="407"/>
    </row>
    <row r="39" spans="1:28" x14ac:dyDescent="0.3">
      <c r="C39" s="446"/>
      <c r="D39" s="420"/>
      <c r="F39" s="436"/>
      <c r="H39" s="436"/>
      <c r="I39" s="436"/>
      <c r="J39" s="436"/>
      <c r="Q39" s="436"/>
      <c r="T39" s="436"/>
    </row>
    <row r="40" spans="1:28" ht="17.25" x14ac:dyDescent="0.35">
      <c r="A40" s="400"/>
      <c r="C40" s="399"/>
      <c r="D40" s="420"/>
      <c r="F40" s="436"/>
      <c r="G40" s="436"/>
      <c r="H40" s="436"/>
      <c r="I40" s="436"/>
      <c r="J40" s="436"/>
      <c r="Q40" s="436"/>
      <c r="T40" s="436"/>
    </row>
    <row r="41" spans="1:28" x14ac:dyDescent="0.3">
      <c r="A41" s="400"/>
      <c r="D41" s="420"/>
      <c r="F41" s="436"/>
      <c r="G41" s="436"/>
      <c r="H41" s="436"/>
      <c r="I41" s="436"/>
      <c r="J41" s="436"/>
      <c r="Q41" s="436"/>
      <c r="T41" s="436"/>
    </row>
    <row r="42" spans="1:28" x14ac:dyDescent="0.3">
      <c r="A42" s="400"/>
      <c r="D42" s="420"/>
      <c r="F42" s="436"/>
      <c r="G42" s="436"/>
      <c r="H42" s="436"/>
      <c r="I42" s="436"/>
      <c r="J42" s="436"/>
      <c r="Q42" s="436"/>
      <c r="T42" s="436"/>
    </row>
    <row r="43" spans="1:28" hidden="1" x14ac:dyDescent="0.3">
      <c r="A43" s="400"/>
      <c r="B43" s="400" t="s">
        <v>1087</v>
      </c>
      <c r="D43" s="447">
        <v>6.9500000000000006E-2</v>
      </c>
    </row>
    <row r="44" spans="1:28" hidden="1" x14ac:dyDescent="0.3">
      <c r="A44" s="400"/>
      <c r="B44" s="400" t="s">
        <v>1085</v>
      </c>
      <c r="D44" s="447">
        <v>0.16900000000000001</v>
      </c>
    </row>
    <row r="45" spans="1:28" x14ac:dyDescent="0.3">
      <c r="N45" s="400" t="s">
        <v>1092</v>
      </c>
      <c r="O45" s="434">
        <f>AVERAGE(D32:Q32)</f>
        <v>9.8101547380281748E-2</v>
      </c>
    </row>
  </sheetData>
  <mergeCells count="1">
    <mergeCell ref="D7:N7"/>
  </mergeCells>
  <conditionalFormatting sqref="D10:D30 J10:J30">
    <cfRule type="containsText" dxfId="47" priority="21" operator="containsText" text="n/a">
      <formula>NOT(ISERROR(SEARCH("n/a",D10)))</formula>
    </cfRule>
    <cfRule type="cellIs" dxfId="46" priority="24" operator="lessThan">
      <formula>$D$43</formula>
    </cfRule>
  </conditionalFormatting>
  <conditionalFormatting sqref="D10:D30 J10:J30">
    <cfRule type="cellIs" dxfId="45" priority="22" operator="lessThan">
      <formula>$D$43</formula>
    </cfRule>
    <cfRule type="cellIs" dxfId="44" priority="23" operator="greaterThan">
      <formula>$D$44</formula>
    </cfRule>
  </conditionalFormatting>
  <conditionalFormatting sqref="F10:F30">
    <cfRule type="containsText" dxfId="43" priority="17" operator="containsText" text="n/a">
      <formula>NOT(ISERROR(SEARCH("n/a",F10)))</formula>
    </cfRule>
    <cfRule type="cellIs" dxfId="42" priority="20" operator="lessThan">
      <formula>$D$43</formula>
    </cfRule>
  </conditionalFormatting>
  <conditionalFormatting sqref="F10:F30">
    <cfRule type="cellIs" dxfId="41" priority="18" operator="lessThan">
      <formula>$D$43</formula>
    </cfRule>
    <cfRule type="cellIs" dxfId="40" priority="19" operator="greaterThan">
      <formula>$D$44</formula>
    </cfRule>
  </conditionalFormatting>
  <conditionalFormatting sqref="H10:H30">
    <cfRule type="containsText" dxfId="39" priority="13" operator="containsText" text="n/a">
      <formula>NOT(ISERROR(SEARCH("n/a",H10)))</formula>
    </cfRule>
    <cfRule type="cellIs" dxfId="38" priority="16" operator="lessThan">
      <formula>$D$43</formula>
    </cfRule>
  </conditionalFormatting>
  <conditionalFormatting sqref="H10:H30">
    <cfRule type="cellIs" dxfId="37" priority="14" operator="lessThan">
      <formula>$D$43</formula>
    </cfRule>
    <cfRule type="cellIs" dxfId="36" priority="15" operator="greaterThan">
      <formula>$D$44</formula>
    </cfRule>
  </conditionalFormatting>
  <conditionalFormatting sqref="Q10:Q30">
    <cfRule type="containsText" dxfId="35" priority="9" operator="containsText" text="n/a">
      <formula>NOT(ISERROR(SEARCH("n/a",Q10)))</formula>
    </cfRule>
    <cfRule type="cellIs" dxfId="34" priority="12" operator="lessThan">
      <formula>$D$43</formula>
    </cfRule>
  </conditionalFormatting>
  <conditionalFormatting sqref="Q10:Q30">
    <cfRule type="cellIs" dxfId="33" priority="10" operator="lessThan">
      <formula>$D$43</formula>
    </cfRule>
    <cfRule type="cellIs" dxfId="32" priority="11" operator="greaterThan">
      <formula>$D$44</formula>
    </cfRule>
  </conditionalFormatting>
  <conditionalFormatting sqref="L10:L30">
    <cfRule type="containsText" dxfId="31" priority="5" operator="containsText" text="n/a">
      <formula>NOT(ISERROR(SEARCH("n/a",L10)))</formula>
    </cfRule>
    <cfRule type="cellIs" dxfId="30" priority="8" operator="lessThan">
      <formula>$D$43</formula>
    </cfRule>
  </conditionalFormatting>
  <conditionalFormatting sqref="L10:L30">
    <cfRule type="cellIs" dxfId="29" priority="6" operator="lessThan">
      <formula>$D$43</formula>
    </cfRule>
    <cfRule type="cellIs" dxfId="28" priority="7" operator="greaterThan">
      <formula>$D$44</formula>
    </cfRule>
  </conditionalFormatting>
  <conditionalFormatting sqref="N10:N30">
    <cfRule type="containsText" dxfId="27" priority="1" operator="containsText" text="n/a">
      <formula>NOT(ISERROR(SEARCH("n/a",N10)))</formula>
    </cfRule>
    <cfRule type="cellIs" dxfId="26" priority="4" operator="lessThan">
      <formula>$D$43</formula>
    </cfRule>
  </conditionalFormatting>
  <conditionalFormatting sqref="N10:N30">
    <cfRule type="cellIs" dxfId="25" priority="2" operator="lessThan">
      <formula>$D$43</formula>
    </cfRule>
    <cfRule type="cellIs" dxfId="24" priority="3" operator="greaterThan">
      <formula>$D$44</formula>
    </cfRule>
  </conditionalFormatting>
  <printOptions horizontalCentered="1"/>
  <pageMargins left="0.75" right="0.75" top="0.75" bottom="0.25" header="0.5" footer="0.5"/>
  <pageSetup scale="8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B45"/>
  <sheetViews>
    <sheetView view="pageBreakPreview" zoomScale="60" zoomScaleNormal="100" workbookViewId="0">
      <selection activeCell="Y48" sqref="Y48"/>
    </sheetView>
  </sheetViews>
  <sheetFormatPr defaultColWidth="10.42578125" defaultRowHeight="16.5" x14ac:dyDescent="0.3"/>
  <cols>
    <col min="1" max="1" width="4.42578125" style="410" customWidth="1"/>
    <col min="2" max="2" width="30.42578125" style="400" customWidth="1"/>
    <col min="3" max="3" width="5.140625" style="400" customWidth="1"/>
    <col min="4" max="4" width="9.5703125" style="401" customWidth="1"/>
    <col min="5" max="5" width="4" style="400" customWidth="1"/>
    <col min="6" max="6" width="9.5703125" style="400" customWidth="1"/>
    <col min="7" max="7" width="4" style="400" customWidth="1"/>
    <col min="8" max="8" width="9.5703125" style="400" customWidth="1"/>
    <col min="9" max="9" width="4" style="400" customWidth="1"/>
    <col min="10" max="10" width="9.5703125" style="400" customWidth="1"/>
    <col min="11" max="11" width="5.42578125" style="400" customWidth="1"/>
    <col min="12" max="12" width="9.5703125" style="400" customWidth="1"/>
    <col min="13" max="13" width="5.42578125" style="400" customWidth="1"/>
    <col min="14" max="14" width="9.5703125" style="400" customWidth="1"/>
    <col min="15" max="16" width="7.7109375" style="400" customWidth="1"/>
    <col min="17" max="17" width="9.5703125" style="400" customWidth="1"/>
    <col min="18" max="18" width="5.5703125" style="210" customWidth="1"/>
    <col min="19" max="20" width="10.42578125" style="400"/>
    <col min="21" max="21" width="10.85546875" style="403" bestFit="1" customWidth="1"/>
    <col min="22" max="23" width="10.5703125" style="403" bestFit="1" customWidth="1"/>
    <col min="24" max="24" width="10.5703125" style="403" customWidth="1"/>
    <col min="25" max="25" width="10.5703125" style="403" bestFit="1" customWidth="1"/>
    <col min="26" max="26" width="10.42578125" style="403"/>
    <col min="27" max="28" width="10.5703125" style="403" bestFit="1" customWidth="1"/>
    <col min="29" max="16384" width="10.42578125" style="400"/>
  </cols>
  <sheetData>
    <row r="1" spans="1:28" ht="17.25" x14ac:dyDescent="0.35">
      <c r="A1" s="399" t="str">
        <f>'[1]Exhibit List'!C9</f>
        <v>DCF MODEL - UTILITY GROUP</v>
      </c>
      <c r="R1" s="402" t="str">
        <f>'[1]Exhibit List'!B9</f>
        <v>Exhibit No. 5</v>
      </c>
    </row>
    <row r="2" spans="1:28" ht="17.25" x14ac:dyDescent="0.35">
      <c r="A2" s="404"/>
      <c r="R2" s="402" t="s">
        <v>1071</v>
      </c>
    </row>
    <row r="3" spans="1:28" ht="17.25" x14ac:dyDescent="0.35">
      <c r="A3" s="405" t="str">
        <f>'[1]Exhibit List'!D9</f>
        <v>DCF COST OF EQUITY ESTIMATES</v>
      </c>
      <c r="Q3" s="402"/>
    </row>
    <row r="4" spans="1:28" ht="17.25" x14ac:dyDescent="0.35">
      <c r="A4" s="405"/>
    </row>
    <row r="5" spans="1:28" s="407" customFormat="1" ht="15" x14ac:dyDescent="0.3">
      <c r="A5" s="406"/>
      <c r="D5" s="407" t="s">
        <v>1072</v>
      </c>
      <c r="F5" s="407" t="s">
        <v>1072</v>
      </c>
      <c r="H5" s="407" t="s">
        <v>1072</v>
      </c>
      <c r="J5" s="407" t="s">
        <v>1072</v>
      </c>
      <c r="K5" s="408"/>
      <c r="L5" s="407" t="s">
        <v>1072</v>
      </c>
      <c r="M5" s="408"/>
      <c r="N5" s="407" t="s">
        <v>1072</v>
      </c>
      <c r="O5" s="408"/>
      <c r="P5" s="408"/>
      <c r="Q5" s="407" t="s">
        <v>1072</v>
      </c>
      <c r="R5" s="409"/>
    </row>
    <row r="6" spans="1:28" ht="3" customHeight="1" x14ac:dyDescent="0.3"/>
    <row r="7" spans="1:28" ht="16.149999999999999" customHeight="1" x14ac:dyDescent="0.35">
      <c r="D7" s="522" t="s">
        <v>1073</v>
      </c>
      <c r="E7" s="522"/>
      <c r="F7" s="522"/>
      <c r="G7" s="522"/>
      <c r="H7" s="522"/>
      <c r="I7" s="522"/>
      <c r="J7" s="522"/>
      <c r="K7" s="522"/>
      <c r="L7" s="522"/>
      <c r="M7" s="522"/>
      <c r="N7" s="522"/>
      <c r="O7" s="411"/>
      <c r="P7" s="411"/>
    </row>
    <row r="8" spans="1:28" ht="16.149999999999999" customHeight="1" x14ac:dyDescent="0.35">
      <c r="D8" s="411"/>
      <c r="E8" s="411"/>
      <c r="F8" s="411"/>
      <c r="G8" s="411"/>
      <c r="H8" s="411"/>
      <c r="I8" s="411"/>
      <c r="J8" s="411"/>
      <c r="K8" s="411"/>
      <c r="L8" s="412" t="s">
        <v>1074</v>
      </c>
      <c r="M8" s="411"/>
      <c r="N8" s="412"/>
      <c r="O8" s="411"/>
      <c r="P8" s="411"/>
      <c r="Q8" s="413" t="s">
        <v>1075</v>
      </c>
    </row>
    <row r="9" spans="1:28" ht="17.25" x14ac:dyDescent="0.35">
      <c r="B9" s="414" t="s">
        <v>1076</v>
      </c>
      <c r="C9" s="399"/>
      <c r="D9" s="415" t="s">
        <v>1077</v>
      </c>
      <c r="F9" s="416" t="s">
        <v>1078</v>
      </c>
      <c r="G9" s="416"/>
      <c r="H9" s="416" t="s">
        <v>1079</v>
      </c>
      <c r="I9" s="403"/>
      <c r="J9" s="416" t="s">
        <v>1080</v>
      </c>
      <c r="K9" s="416"/>
      <c r="L9" s="417" t="s">
        <v>1081</v>
      </c>
      <c r="M9" s="416"/>
      <c r="N9" s="417" t="s">
        <v>1082</v>
      </c>
      <c r="O9" s="416"/>
      <c r="P9" s="416"/>
      <c r="Q9" s="417" t="s">
        <v>1083</v>
      </c>
    </row>
    <row r="10" spans="1:28" ht="17.25" x14ac:dyDescent="0.35">
      <c r="A10" s="418">
        <f>A9+1</f>
        <v>1</v>
      </c>
      <c r="B10" s="419" t="str">
        <f>VLOOKUP('[1]Utility Group'!$B3,vldatabase,2,FALSE)</f>
        <v>Algonquin Pwr &amp; Util</v>
      </c>
      <c r="C10" s="399"/>
      <c r="D10" s="420" t="str">
        <f>IF('[1]5 (2)'!D10="n/a","n/a",'[1]5 (1)'!$H9+'[1]5 (2)'!D10)</f>
        <v>n/a</v>
      </c>
      <c r="E10" s="403"/>
      <c r="F10" s="448">
        <f>IF('[1]5 (2)'!F10="n/a","n/a",'[1]5 (1)'!$H9+'[1]5 (2)'!F10)</f>
        <v>0.15376090544682861</v>
      </c>
      <c r="G10" s="403"/>
      <c r="H10" s="448">
        <f>IF('[1]5 (2)'!H10="n/a","n/a",'[1]5 (1)'!$H9+'[1]5 (2)'!H10)</f>
        <v>0.13376090544682859</v>
      </c>
      <c r="I10" s="403"/>
      <c r="J10" s="448">
        <f>IF('[1]5 (2)'!J10="n/a","n/a",'[1]5 (1)'!$H9+'[1]5 (2)'!J10)</f>
        <v>0.13376090544682859</v>
      </c>
      <c r="K10" s="403"/>
      <c r="L10" s="448">
        <f>IF('[1]5 (2)'!L10="n/a","n/a",'[1]5 (1)'!$H9+'[1]5 (2)'!L10)</f>
        <v>0.15476090544682861</v>
      </c>
      <c r="M10" s="403"/>
      <c r="N10" s="420">
        <f>IF('[1]5 (2)'!N10="n/a","n/a",'[1]5 (1)'!$H9+'[1]5 (2)'!N10)</f>
        <v>0.22976090544682859</v>
      </c>
      <c r="O10" s="403"/>
      <c r="P10" s="403"/>
      <c r="Q10" s="420" t="str">
        <f>IF('[1]5 (2)'!Q10="n/a","n/a",'[1]5 (1)'!$H9+'[1]5 (2)'!Q10)</f>
        <v>n/a</v>
      </c>
      <c r="U10" s="421" t="str">
        <f t="shared" ref="U10:U30" si="0">IF(D10="n/a","n/a",IF(D10&lt;$D$43,"nmf",IF(D10&gt;$D$44,"nmf",D10)))</f>
        <v>n/a</v>
      </c>
      <c r="V10" s="421" t="str">
        <f t="shared" ref="V10:V30" si="1">IF(F10="n/a","n/a",IF(F10&lt;$D$43,"nmf",IF(F10&gt;$D$44,"nmf",F10)))</f>
        <v>nmf</v>
      </c>
      <c r="W10" s="421" t="str">
        <f t="shared" ref="W10:W30" si="2">IF(H10="n/a","n/a",IF(H10&lt;$D$43,"nmf",IF(H10&gt;$D$44,"nmf",H10)))</f>
        <v>nmf</v>
      </c>
      <c r="X10" s="421" t="str">
        <f t="shared" ref="X10:X30" si="3">IF(J10="n/a","n/a",IF(J10&lt;$D$43,"nmf",IF(J10&gt;$D$44,"nmf",J10)))</f>
        <v>nmf</v>
      </c>
      <c r="Y10" s="421" t="str">
        <f t="shared" ref="Y10:Y30" si="4">IF(L10="n/a","n/a",IF(L10&lt;$D$43,"nmf",IF(L10&gt;$D$44,"nmf",L10)))</f>
        <v>nmf</v>
      </c>
      <c r="Z10" s="421" t="str">
        <f t="shared" ref="Z10:Z30" si="5">IF(N10="n/a","n/a",IF(N10&lt;$D$43,"nmf",IF(N10&gt;$D$44,"nmf",N10)))</f>
        <v>nmf</v>
      </c>
      <c r="AB10" s="421" t="str">
        <f t="shared" ref="AB10:AB30" si="6">IF(Q10="n/a","n/a",IF(Q10&lt;$D$43,"nmf",IF(Q10&gt;$D$44,"nmf",Q10)))</f>
        <v>n/a</v>
      </c>
    </row>
    <row r="11" spans="1:28" ht="17.25" x14ac:dyDescent="0.35">
      <c r="A11" s="418">
        <f t="shared" ref="A11:A30" si="7">A10+1</f>
        <v>2</v>
      </c>
      <c r="B11" s="419" t="str">
        <f>VLOOKUP('[1]Utility Group'!$B4,vldatabase,2,FALSE)</f>
        <v>Alliant Energy</v>
      </c>
      <c r="C11" s="399"/>
      <c r="D11" s="420">
        <f>IF('[1]5 (2)'!D11="n/a","n/a",'[1]5 (1)'!$H10+'[1]5 (2)'!D11)</f>
        <v>9.6670750250135912E-2</v>
      </c>
      <c r="E11" s="403"/>
      <c r="F11" s="420">
        <f>IF('[1]5 (2)'!F11="n/a","n/a",'[1]5 (1)'!$H10+'[1]5 (2)'!F11)</f>
        <v>9.0170750250135906E-2</v>
      </c>
      <c r="G11" s="403"/>
      <c r="H11" s="420">
        <f>IF('[1]5 (2)'!H11="n/a","n/a",'[1]5 (1)'!$H10+'[1]5 (2)'!H11)</f>
        <v>8.7470750250135898E-2</v>
      </c>
      <c r="I11" s="403"/>
      <c r="J11" s="420">
        <f>IF('[1]5 (2)'!J11="n/a","n/a",'[1]5 (1)'!$H10+'[1]5 (2)'!J11)</f>
        <v>9.0820750250135904E-2</v>
      </c>
      <c r="K11" s="403"/>
      <c r="L11" s="420">
        <f>IF('[1]5 (2)'!L11="n/a","n/a",'[1]5 (1)'!$H10+'[1]5 (2)'!L11)</f>
        <v>9.0770750250135895E-2</v>
      </c>
      <c r="M11" s="403"/>
      <c r="N11" s="420">
        <f>IF('[1]5 (2)'!N11="n/a","n/a",'[1]5 (1)'!$H10+'[1]5 (2)'!N11)</f>
        <v>9.0270750250135895E-2</v>
      </c>
      <c r="O11" s="403"/>
      <c r="P11" s="403"/>
      <c r="Q11" s="420">
        <f>IF('[1]5 (2)'!Q11="n/a","n/a",'[1]5 (1)'!$H10+'[1]5 (2)'!Q11)</f>
        <v>7.5327709820111971E-2</v>
      </c>
      <c r="U11" s="421">
        <f t="shared" si="0"/>
        <v>9.6670750250135912E-2</v>
      </c>
      <c r="V11" s="421">
        <f t="shared" si="1"/>
        <v>9.0170750250135906E-2</v>
      </c>
      <c r="W11" s="421">
        <f t="shared" si="2"/>
        <v>8.7470750250135898E-2</v>
      </c>
      <c r="X11" s="421">
        <f t="shared" si="3"/>
        <v>9.0820750250135904E-2</v>
      </c>
      <c r="Y11" s="421">
        <f t="shared" si="4"/>
        <v>9.0770750250135895E-2</v>
      </c>
      <c r="Z11" s="421">
        <f t="shared" si="5"/>
        <v>9.0270750250135895E-2</v>
      </c>
      <c r="AB11" s="421">
        <f t="shared" si="6"/>
        <v>7.5327709820111971E-2</v>
      </c>
    </row>
    <row r="12" spans="1:28" ht="17.25" x14ac:dyDescent="0.35">
      <c r="A12" s="418">
        <f t="shared" si="7"/>
        <v>3</v>
      </c>
      <c r="B12" s="419" t="str">
        <f>VLOOKUP('[1]Utility Group'!$B5,vldatabase,2,FALSE)</f>
        <v>Ameren Corp.</v>
      </c>
      <c r="C12" s="399"/>
      <c r="D12" s="420">
        <f>IF('[1]5 (2)'!D12="n/a","n/a",'[1]5 (1)'!$H11+'[1]5 (2)'!D12)</f>
        <v>0.10607592112005554</v>
      </c>
      <c r="E12" s="403"/>
      <c r="F12" s="420">
        <f>IF('[1]5 (2)'!F12="n/a","n/a",'[1]5 (1)'!$H11+'[1]5 (2)'!F12)</f>
        <v>9.4075921120055542E-2</v>
      </c>
      <c r="G12" s="403"/>
      <c r="H12" s="420">
        <f>IF('[1]5 (2)'!H12="n/a","n/a",'[1]5 (1)'!$H11+'[1]5 (2)'!H12)</f>
        <v>9.6475921120055541E-2</v>
      </c>
      <c r="I12" s="403"/>
      <c r="J12" s="420">
        <f>IF('[1]5 (2)'!J12="n/a","n/a",'[1]5 (1)'!$H11+'[1]5 (2)'!J12)</f>
        <v>0.12080592112005555</v>
      </c>
      <c r="K12" s="403"/>
      <c r="L12" s="420">
        <f>IF('[1]5 (2)'!L12="n/a","n/a",'[1]5 (1)'!$H11+'[1]5 (2)'!L12)</f>
        <v>9.6775921120055536E-2</v>
      </c>
      <c r="M12" s="403"/>
      <c r="N12" s="420">
        <f>IF('[1]5 (2)'!N12="n/a","n/a",'[1]5 (1)'!$H11+'[1]5 (2)'!N12)</f>
        <v>0.10107592112005555</v>
      </c>
      <c r="O12" s="403"/>
      <c r="P12" s="403"/>
      <c r="Q12" s="420">
        <f>IF('[1]5 (2)'!Q12="n/a","n/a",'[1]5 (1)'!$H11+'[1]5 (2)'!Q12)</f>
        <v>7.9438264769656625E-2</v>
      </c>
      <c r="U12" s="421">
        <f t="shared" si="0"/>
        <v>0.10607592112005554</v>
      </c>
      <c r="V12" s="421">
        <f t="shared" si="1"/>
        <v>9.4075921120055542E-2</v>
      </c>
      <c r="W12" s="421">
        <f t="shared" si="2"/>
        <v>9.6475921120055541E-2</v>
      </c>
      <c r="X12" s="421">
        <f t="shared" si="3"/>
        <v>0.12080592112005555</v>
      </c>
      <c r="Y12" s="421">
        <f t="shared" si="4"/>
        <v>9.6775921120055536E-2</v>
      </c>
      <c r="Z12" s="421">
        <f t="shared" si="5"/>
        <v>0.10107592112005555</v>
      </c>
      <c r="AB12" s="421">
        <f t="shared" si="6"/>
        <v>7.9438264769656625E-2</v>
      </c>
    </row>
    <row r="13" spans="1:28" ht="17.25" x14ac:dyDescent="0.35">
      <c r="A13" s="418">
        <f t="shared" si="7"/>
        <v>4</v>
      </c>
      <c r="B13" s="419" t="str">
        <f>VLOOKUP('[1]Utility Group'!$B6,vldatabase,2,FALSE)</f>
        <v>Avangrid, Inc.</v>
      </c>
      <c r="C13" s="399"/>
      <c r="D13" s="448">
        <f>IF('[1]5 (2)'!D13="n/a","n/a",'[1]5 (1)'!$H12+'[1]5 (2)'!D13)</f>
        <v>0.16382837226586025</v>
      </c>
      <c r="E13" s="403"/>
      <c r="F13" s="448">
        <f>IF('[1]5 (2)'!F13="n/a","n/a",'[1]5 (1)'!$H12+'[1]5 (2)'!F13)</f>
        <v>0.13082837226586025</v>
      </c>
      <c r="G13" s="403"/>
      <c r="H13" s="420">
        <f>IF('[1]5 (2)'!H13="n/a","n/a",'[1]5 (1)'!$H12+'[1]5 (2)'!H13)</f>
        <v>0.12522837226586025</v>
      </c>
      <c r="I13" s="403"/>
      <c r="J13" s="448">
        <f>IF('[1]5 (2)'!J13="n/a","n/a",'[1]5 (1)'!$H12+'[1]5 (2)'!J13)</f>
        <v>0.13087837226586024</v>
      </c>
      <c r="K13" s="403"/>
      <c r="L13" s="420">
        <f>IF('[1]5 (2)'!L13="n/a","n/a",'[1]5 (1)'!$H12+'[1]5 (2)'!L13)</f>
        <v>0.12282837226586024</v>
      </c>
      <c r="M13" s="403"/>
      <c r="N13" s="448">
        <f>IF('[1]5 (2)'!N13="n/a","n/a",'[1]5 (1)'!$H12+'[1]5 (2)'!N13)</f>
        <v>0.13092837226586027</v>
      </c>
      <c r="O13" s="403"/>
      <c r="P13" s="403"/>
      <c r="Q13" s="420">
        <f>IF('[1]5 (2)'!Q13="n/a","n/a",'[1]5 (1)'!$H12+'[1]5 (2)'!Q13)</f>
        <v>5.3725003319560385E-2</v>
      </c>
      <c r="U13" s="421" t="str">
        <f t="shared" si="0"/>
        <v>nmf</v>
      </c>
      <c r="V13" s="421" t="str">
        <f t="shared" si="1"/>
        <v>nmf</v>
      </c>
      <c r="W13" s="421">
        <f t="shared" si="2"/>
        <v>0.12522837226586025</v>
      </c>
      <c r="X13" s="421" t="str">
        <f t="shared" si="3"/>
        <v>nmf</v>
      </c>
      <c r="Y13" s="421">
        <f t="shared" si="4"/>
        <v>0.12282837226586024</v>
      </c>
      <c r="Z13" s="421" t="str">
        <f t="shared" si="5"/>
        <v>nmf</v>
      </c>
      <c r="AB13" s="421" t="str">
        <f t="shared" si="6"/>
        <v>nmf</v>
      </c>
    </row>
    <row r="14" spans="1:28" ht="17.25" x14ac:dyDescent="0.35">
      <c r="A14" s="418">
        <f t="shared" si="7"/>
        <v>5</v>
      </c>
      <c r="B14" s="419" t="str">
        <f>VLOOKUP('[1]Utility Group'!$B7,vldatabase,2,FALSE)</f>
        <v>Black Hills Corp.</v>
      </c>
      <c r="C14" s="399"/>
      <c r="D14" s="420">
        <f>IF('[1]5 (2)'!D14="n/a","n/a",'[1]5 (1)'!$H13+'[1]5 (2)'!D14)</f>
        <v>9.7235251550087984E-2</v>
      </c>
      <c r="E14" s="403"/>
      <c r="F14" s="420">
        <f>IF('[1]5 (2)'!F14="n/a","n/a",'[1]5 (1)'!$H13+'[1]5 (2)'!F14)</f>
        <v>7.1535251550087983E-2</v>
      </c>
      <c r="G14" s="403"/>
      <c r="H14" s="420">
        <f>IF('[1]5 (2)'!H14="n/a","n/a",'[1]5 (1)'!$H13+'[1]5 (2)'!H14)</f>
        <v>7.4835251550087981E-2</v>
      </c>
      <c r="I14" s="403"/>
      <c r="J14" s="420">
        <f>IF('[1]5 (2)'!J14="n/a","n/a",'[1]5 (1)'!$H13+'[1]5 (2)'!J14)</f>
        <v>8.2335251550087973E-2</v>
      </c>
      <c r="K14" s="403"/>
      <c r="L14" s="420">
        <f>IF('[1]5 (2)'!L14="n/a","n/a",'[1]5 (1)'!$H13+'[1]5 (2)'!L14)</f>
        <v>8.2335251550087973E-2</v>
      </c>
      <c r="M14" s="403"/>
      <c r="N14" s="420">
        <f>IF('[1]5 (2)'!N14="n/a","n/a",'[1]5 (1)'!$H13+'[1]5 (2)'!N14)</f>
        <v>8.1135251550087981E-2</v>
      </c>
      <c r="O14" s="403"/>
      <c r="P14" s="403"/>
      <c r="Q14" s="420">
        <f>IF('[1]5 (2)'!Q14="n/a","n/a",'[1]5 (1)'!$H13+'[1]5 (2)'!Q14)</f>
        <v>8.9605562658788551E-2</v>
      </c>
      <c r="U14" s="421">
        <f t="shared" si="0"/>
        <v>9.7235251550087984E-2</v>
      </c>
      <c r="V14" s="421">
        <f t="shared" si="1"/>
        <v>7.1535251550087983E-2</v>
      </c>
      <c r="W14" s="421">
        <f t="shared" si="2"/>
        <v>7.4835251550087981E-2</v>
      </c>
      <c r="X14" s="421">
        <f t="shared" si="3"/>
        <v>8.2335251550087973E-2</v>
      </c>
      <c r="Y14" s="421">
        <f t="shared" si="4"/>
        <v>8.2335251550087973E-2</v>
      </c>
      <c r="Z14" s="421">
        <f t="shared" si="5"/>
        <v>8.1135251550087981E-2</v>
      </c>
      <c r="AB14" s="421">
        <f t="shared" si="6"/>
        <v>8.9605562658788551E-2</v>
      </c>
    </row>
    <row r="15" spans="1:28" ht="17.25" x14ac:dyDescent="0.35">
      <c r="A15" s="418">
        <f t="shared" si="7"/>
        <v>6</v>
      </c>
      <c r="B15" s="419" t="str">
        <f>VLOOKUP('[1]Utility Group'!$B8,vldatabase,2,FALSE)</f>
        <v>CMS Energy Corp.</v>
      </c>
      <c r="C15" s="399"/>
      <c r="D15" s="420">
        <f>IF('[1]5 (2)'!D15="n/a","n/a",'[1]5 (1)'!$H14+'[1]5 (2)'!D15)</f>
        <v>0.1014681597505227</v>
      </c>
      <c r="E15" s="403"/>
      <c r="F15" s="420">
        <f>IF('[1]5 (2)'!F15="n/a","n/a",'[1]5 (1)'!$H14+'[1]5 (2)'!F15)</f>
        <v>0.1019681597505227</v>
      </c>
      <c r="G15" s="403"/>
      <c r="H15" s="420">
        <f>IF('[1]5 (2)'!H15="n/a","n/a",'[1]5 (1)'!$H14+'[1]5 (2)'!H15)</f>
        <v>9.4968159750522696E-2</v>
      </c>
      <c r="I15" s="403"/>
      <c r="J15" s="420">
        <f>IF('[1]5 (2)'!J15="n/a","n/a",'[1]5 (1)'!$H14+'[1]5 (2)'!J15)</f>
        <v>9.4968159750522696E-2</v>
      </c>
      <c r="K15" s="403"/>
      <c r="L15" s="420">
        <f>IF('[1]5 (2)'!L15="n/a","n/a",'[1]5 (1)'!$H14+'[1]5 (2)'!L15)</f>
        <v>9.8068159750522715E-2</v>
      </c>
      <c r="M15" s="403"/>
      <c r="N15" s="420">
        <f>IF('[1]5 (2)'!N15="n/a","n/a",'[1]5 (1)'!$H14+'[1]5 (2)'!N15)</f>
        <v>0.1014681597505227</v>
      </c>
      <c r="O15" s="403"/>
      <c r="P15" s="403"/>
      <c r="Q15" s="420">
        <f>IF('[1]5 (2)'!Q15="n/a","n/a",'[1]5 (1)'!$H14+'[1]5 (2)'!Q15)</f>
        <v>9.302141329583169E-2</v>
      </c>
      <c r="U15" s="421">
        <f t="shared" si="0"/>
        <v>0.1014681597505227</v>
      </c>
      <c r="V15" s="421">
        <f t="shared" si="1"/>
        <v>0.1019681597505227</v>
      </c>
      <c r="W15" s="421">
        <f t="shared" si="2"/>
        <v>9.4968159750522696E-2</v>
      </c>
      <c r="X15" s="421">
        <f t="shared" si="3"/>
        <v>9.4968159750522696E-2</v>
      </c>
      <c r="Y15" s="421">
        <f t="shared" si="4"/>
        <v>9.8068159750522715E-2</v>
      </c>
      <c r="Z15" s="421">
        <f t="shared" si="5"/>
        <v>0.1014681597505227</v>
      </c>
      <c r="AB15" s="421">
        <f t="shared" si="6"/>
        <v>9.302141329583169E-2</v>
      </c>
    </row>
    <row r="16" spans="1:28" ht="17.25" x14ac:dyDescent="0.35">
      <c r="A16" s="418">
        <f t="shared" si="7"/>
        <v>7</v>
      </c>
      <c r="B16" s="419" t="str">
        <f>VLOOKUP('[1]Utility Group'!$B9,vldatabase,2,FALSE)</f>
        <v>Consolidated Edison</v>
      </c>
      <c r="C16" s="399"/>
      <c r="D16" s="420">
        <f>IF('[1]5 (2)'!D16="n/a","n/a",'[1]5 (1)'!$H15+'[1]5 (2)'!D16)</f>
        <v>6.7499838918217703E-2</v>
      </c>
      <c r="E16" s="403"/>
      <c r="F16" s="420">
        <f>IF('[1]5 (2)'!F16="n/a","n/a",'[1]5 (1)'!$H15+'[1]5 (2)'!F16)</f>
        <v>7.139983891821769E-2</v>
      </c>
      <c r="G16" s="403"/>
      <c r="H16" s="420">
        <f>IF('[1]5 (2)'!H16="n/a","n/a",'[1]5 (1)'!$H15+'[1]5 (2)'!H16)</f>
        <v>7.7499838918217698E-2</v>
      </c>
      <c r="I16" s="403"/>
      <c r="J16" s="420">
        <f>IF('[1]5 (2)'!J16="n/a","n/a",'[1]5 (1)'!$H15+'[1]5 (2)'!J16)</f>
        <v>6.7499838918217703E-2</v>
      </c>
      <c r="K16" s="403"/>
      <c r="L16" s="420">
        <f>IF('[1]5 (2)'!L16="n/a","n/a",'[1]5 (1)'!$H15+'[1]5 (2)'!L16)</f>
        <v>6.9299838918217699E-2</v>
      </c>
      <c r="M16" s="403"/>
      <c r="N16" s="420">
        <f>IF('[1]5 (2)'!N16="n/a","n/a",'[1]5 (1)'!$H15+'[1]5 (2)'!N16)</f>
        <v>7.2799838918217702E-2</v>
      </c>
      <c r="O16" s="403"/>
      <c r="P16" s="403"/>
      <c r="Q16" s="420">
        <f>IF('[1]5 (2)'!Q16="n/a","n/a",'[1]5 (1)'!$H15+'[1]5 (2)'!Q16)</f>
        <v>6.5329365227039665E-2</v>
      </c>
      <c r="U16" s="421" t="str">
        <f t="shared" si="0"/>
        <v>nmf</v>
      </c>
      <c r="V16" s="421">
        <f t="shared" si="1"/>
        <v>7.139983891821769E-2</v>
      </c>
      <c r="W16" s="421">
        <f t="shared" si="2"/>
        <v>7.7499838918217698E-2</v>
      </c>
      <c r="X16" s="421" t="str">
        <f t="shared" si="3"/>
        <v>nmf</v>
      </c>
      <c r="Y16" s="421" t="str">
        <f t="shared" si="4"/>
        <v>nmf</v>
      </c>
      <c r="Z16" s="421">
        <f t="shared" si="5"/>
        <v>7.2799838918217702E-2</v>
      </c>
      <c r="AB16" s="421" t="str">
        <f t="shared" si="6"/>
        <v>nmf</v>
      </c>
    </row>
    <row r="17" spans="1:28" ht="17.25" x14ac:dyDescent="0.35">
      <c r="A17" s="418">
        <f t="shared" si="7"/>
        <v>8</v>
      </c>
      <c r="B17" s="419" t="str">
        <f>VLOOKUP('[1]Utility Group'!$B10,vldatabase,2,FALSE)</f>
        <v>DTE Energy Co.</v>
      </c>
      <c r="C17" s="399"/>
      <c r="D17" s="420">
        <f>IF('[1]5 (2)'!D17="n/a","n/a",'[1]5 (1)'!$H16+'[1]5 (2)'!D17)</f>
        <v>0.1056482324418081</v>
      </c>
      <c r="E17" s="403"/>
      <c r="F17" s="420">
        <f>IF('[1]5 (2)'!F17="n/a","n/a",'[1]5 (1)'!$H16+'[1]5 (2)'!F17)</f>
        <v>9.1448232441808108E-2</v>
      </c>
      <c r="G17" s="403"/>
      <c r="H17" s="420">
        <f>IF('[1]5 (2)'!H17="n/a","n/a",'[1]5 (1)'!$H16+'[1]5 (2)'!H17)</f>
        <v>8.8948232441808106E-2</v>
      </c>
      <c r="I17" s="403"/>
      <c r="J17" s="420">
        <f>IF('[1]5 (2)'!J17="n/a","n/a",'[1]5 (1)'!$H16+'[1]5 (2)'!J17)</f>
        <v>9.0978232441808096E-2</v>
      </c>
      <c r="K17" s="403"/>
      <c r="L17" s="420">
        <f>IF('[1]5 (2)'!L17="n/a","n/a",'[1]5 (1)'!$H16+'[1]5 (2)'!L17)</f>
        <v>9.3948232441808097E-2</v>
      </c>
      <c r="M17" s="403"/>
      <c r="N17" s="420">
        <f>IF('[1]5 (2)'!N17="n/a","n/a",'[1]5 (1)'!$H16+'[1]5 (2)'!N17)</f>
        <v>8.4348232441808099E-2</v>
      </c>
      <c r="O17" s="403"/>
      <c r="P17" s="403"/>
      <c r="Q17" s="420">
        <f>IF('[1]5 (2)'!Q17="n/a","n/a",'[1]5 (1)'!$H16+'[1]5 (2)'!Q17)</f>
        <v>8.9264709306438386E-2</v>
      </c>
      <c r="U17" s="421">
        <f t="shared" si="0"/>
        <v>0.1056482324418081</v>
      </c>
      <c r="V17" s="421">
        <f t="shared" si="1"/>
        <v>9.1448232441808108E-2</v>
      </c>
      <c r="W17" s="421">
        <f t="shared" si="2"/>
        <v>8.8948232441808106E-2</v>
      </c>
      <c r="X17" s="421">
        <f t="shared" si="3"/>
        <v>9.0978232441808096E-2</v>
      </c>
      <c r="Y17" s="421">
        <f t="shared" si="4"/>
        <v>9.3948232441808097E-2</v>
      </c>
      <c r="Z17" s="421">
        <f t="shared" si="5"/>
        <v>8.4348232441808099E-2</v>
      </c>
      <c r="AB17" s="421">
        <f t="shared" si="6"/>
        <v>8.9264709306438386E-2</v>
      </c>
    </row>
    <row r="18" spans="1:28" ht="17.25" x14ac:dyDescent="0.35">
      <c r="A18" s="418">
        <f t="shared" si="7"/>
        <v>9</v>
      </c>
      <c r="B18" s="419" t="str">
        <f>VLOOKUP('[1]Utility Group'!$B11,vldatabase,2,FALSE)</f>
        <v>Duke Energy Corp.</v>
      </c>
      <c r="C18" s="399"/>
      <c r="D18" s="420">
        <f>IF('[1]5 (2)'!D18="n/a","n/a",'[1]5 (1)'!$H17+'[1]5 (2)'!D18)</f>
        <v>0.10180285610960195</v>
      </c>
      <c r="E18" s="403"/>
      <c r="F18" s="420">
        <f>IF('[1]5 (2)'!F18="n/a","n/a",'[1]5 (1)'!$H17+'[1]5 (2)'!F18)</f>
        <v>8.9002856109601958E-2</v>
      </c>
      <c r="G18" s="403"/>
      <c r="H18" s="420">
        <f>IF('[1]5 (2)'!H18="n/a","n/a",'[1]5 (1)'!$H17+'[1]5 (2)'!H18)</f>
        <v>9.3202856109601939E-2</v>
      </c>
      <c r="I18" s="403"/>
      <c r="J18" s="420">
        <f>IF('[1]5 (2)'!J18="n/a","n/a",'[1]5 (1)'!$H17+'[1]5 (2)'!J18)</f>
        <v>9.125285610960196E-2</v>
      </c>
      <c r="K18" s="403"/>
      <c r="L18" s="420">
        <f>IF('[1]5 (2)'!L18="n/a","n/a",'[1]5 (1)'!$H17+'[1]5 (2)'!L18)</f>
        <v>8.9102856109601947E-2</v>
      </c>
      <c r="M18" s="403"/>
      <c r="N18" s="420">
        <f>IF('[1]5 (2)'!N18="n/a","n/a",'[1]5 (1)'!$H17+'[1]5 (2)'!N18)</f>
        <v>9.6802856109601959E-2</v>
      </c>
      <c r="O18" s="403"/>
      <c r="P18" s="403"/>
      <c r="Q18" s="420">
        <f>IF('[1]5 (2)'!Q18="n/a","n/a",'[1]5 (1)'!$H17+'[1]5 (2)'!Q18)</f>
        <v>6.9718396888554759E-2</v>
      </c>
      <c r="U18" s="421">
        <f t="shared" si="0"/>
        <v>0.10180285610960195</v>
      </c>
      <c r="V18" s="421">
        <f t="shared" si="1"/>
        <v>8.9002856109601958E-2</v>
      </c>
      <c r="W18" s="421">
        <f t="shared" si="2"/>
        <v>9.3202856109601939E-2</v>
      </c>
      <c r="X18" s="421">
        <f t="shared" si="3"/>
        <v>9.125285610960196E-2</v>
      </c>
      <c r="Y18" s="421">
        <f t="shared" si="4"/>
        <v>8.9102856109601947E-2</v>
      </c>
      <c r="Z18" s="421">
        <f t="shared" si="5"/>
        <v>9.6802856109601959E-2</v>
      </c>
      <c r="AB18" s="421">
        <f t="shared" si="6"/>
        <v>6.9718396888554759E-2</v>
      </c>
    </row>
    <row r="19" spans="1:28" ht="17.25" x14ac:dyDescent="0.35">
      <c r="A19" s="418">
        <f t="shared" si="7"/>
        <v>10</v>
      </c>
      <c r="B19" s="419" t="str">
        <f>VLOOKUP('[1]Utility Group'!$B12,vldatabase,2,FALSE)</f>
        <v>Emera Inc.</v>
      </c>
      <c r="C19" s="399"/>
      <c r="D19" s="448">
        <f>IF('[1]5 (2)'!D19="n/a","n/a",'[1]5 (1)'!$H18+'[1]5 (2)'!D19)</f>
        <v>0.15831404151373329</v>
      </c>
      <c r="E19" s="403"/>
      <c r="F19" s="420">
        <f>IF('[1]5 (2)'!F19="n/a","n/a",'[1]5 (1)'!$H18+'[1]5 (2)'!F19)</f>
        <v>0.12531404151373332</v>
      </c>
      <c r="G19" s="403"/>
      <c r="H19" s="420" t="str">
        <f>IF('[1]5 (2)'!H19="n/a","n/a",'[1]5 (1)'!$H18+'[1]5 (2)'!H19)</f>
        <v>n/a</v>
      </c>
      <c r="I19" s="403"/>
      <c r="J19" s="420">
        <f>IF('[1]5 (2)'!J19="n/a","n/a",'[1]5 (1)'!$H18+'[1]5 (2)'!J19)</f>
        <v>0.18731404151373332</v>
      </c>
      <c r="K19" s="403"/>
      <c r="L19" s="420">
        <f>IF('[1]5 (2)'!L19="n/a","n/a",'[1]5 (1)'!$H18+'[1]5 (2)'!L19)</f>
        <v>0.11861404151373331</v>
      </c>
      <c r="M19" s="403"/>
      <c r="N19" s="420" t="str">
        <f>IF('[1]5 (2)'!N19="n/a","n/a",'[1]5 (1)'!$H18+'[1]5 (2)'!N19)</f>
        <v>n/a</v>
      </c>
      <c r="O19" s="403"/>
      <c r="P19" s="403"/>
      <c r="Q19" s="420">
        <f>IF('[1]5 (2)'!Q19="n/a","n/a",'[1]5 (1)'!$H18+'[1]5 (2)'!Q19)</f>
        <v>0.10962330358124273</v>
      </c>
      <c r="U19" s="421" t="str">
        <f t="shared" si="0"/>
        <v>nmf</v>
      </c>
      <c r="V19" s="421">
        <f t="shared" si="1"/>
        <v>0.12531404151373332</v>
      </c>
      <c r="W19" s="421" t="str">
        <f t="shared" si="2"/>
        <v>n/a</v>
      </c>
      <c r="X19" s="421" t="str">
        <f t="shared" si="3"/>
        <v>nmf</v>
      </c>
      <c r="Y19" s="421">
        <f t="shared" si="4"/>
        <v>0.11861404151373331</v>
      </c>
      <c r="Z19" s="421" t="str">
        <f t="shared" si="5"/>
        <v>n/a</v>
      </c>
      <c r="AB19" s="421">
        <f t="shared" si="6"/>
        <v>0.10962330358124273</v>
      </c>
    </row>
    <row r="20" spans="1:28" ht="17.25" x14ac:dyDescent="0.35">
      <c r="A20" s="418">
        <f t="shared" si="7"/>
        <v>11</v>
      </c>
      <c r="B20" s="419" t="str">
        <f>VLOOKUP('[1]Utility Group'!$B13,vldatabase,2,FALSE)</f>
        <v>Entergy Corp.</v>
      </c>
      <c r="C20" s="399"/>
      <c r="D20" s="420">
        <f>IF('[1]5 (2)'!D20="n/a","n/a",'[1]5 (1)'!$H19+'[1]5 (2)'!D20)</f>
        <v>6.4848790197689826E-2</v>
      </c>
      <c r="E20" s="403"/>
      <c r="F20" s="420">
        <f>IF('[1]5 (2)'!F20="n/a","n/a",'[1]5 (1)'!$H19+'[1]5 (2)'!F20)</f>
        <v>4.2748790197689832E-2</v>
      </c>
      <c r="G20" s="403"/>
      <c r="H20" s="420">
        <f>IF('[1]5 (2)'!H20="n/a","n/a",'[1]5 (1)'!$H19+'[1]5 (2)'!H20)</f>
        <v>0.11484879019768984</v>
      </c>
      <c r="I20" s="403"/>
      <c r="J20" s="420">
        <f>IF('[1]5 (2)'!J20="n/a","n/a",'[1]5 (1)'!$H19+'[1]5 (2)'!J20)</f>
        <v>7.489879019768983E-2</v>
      </c>
      <c r="K20" s="403"/>
      <c r="L20" s="448">
        <f>IF('[1]5 (2)'!L20="n/a","n/a",'[1]5 (1)'!$H19+'[1]5 (2)'!L20)</f>
        <v>0.13434879019768983</v>
      </c>
      <c r="M20" s="403"/>
      <c r="N20" s="420">
        <f>IF('[1]5 (2)'!N20="n/a","n/a",'[1]5 (1)'!$H19+'[1]5 (2)'!N20)</f>
        <v>2.4848790197689829E-2</v>
      </c>
      <c r="O20" s="403"/>
      <c r="P20" s="403"/>
      <c r="Q20" s="420">
        <f>IF('[1]5 (2)'!Q20="n/a","n/a",'[1]5 (1)'!$H19+'[1]5 (2)'!Q20)</f>
        <v>0.1036687007028094</v>
      </c>
      <c r="U20" s="421" t="str">
        <f t="shared" si="0"/>
        <v>nmf</v>
      </c>
      <c r="V20" s="421" t="str">
        <f t="shared" si="1"/>
        <v>nmf</v>
      </c>
      <c r="W20" s="421">
        <f t="shared" si="2"/>
        <v>0.11484879019768984</v>
      </c>
      <c r="X20" s="421">
        <f t="shared" si="3"/>
        <v>7.489879019768983E-2</v>
      </c>
      <c r="Y20" s="421" t="str">
        <f t="shared" si="4"/>
        <v>nmf</v>
      </c>
      <c r="Z20" s="421" t="str">
        <f t="shared" si="5"/>
        <v>nmf</v>
      </c>
      <c r="AB20" s="421">
        <f t="shared" si="6"/>
        <v>0.1036687007028094</v>
      </c>
    </row>
    <row r="21" spans="1:28" ht="17.25" x14ac:dyDescent="0.35">
      <c r="A21" s="418">
        <f t="shared" si="7"/>
        <v>12</v>
      </c>
      <c r="B21" s="419" t="str">
        <f>VLOOKUP('[1]Utility Group'!$B14,vldatabase,2,FALSE)</f>
        <v>Eversource Energy</v>
      </c>
      <c r="C21" s="399"/>
      <c r="D21" s="420">
        <f>IF('[1]5 (2)'!D21="n/a","n/a",'[1]5 (1)'!$H20+'[1]5 (2)'!D21)</f>
        <v>9.0193938630927173E-2</v>
      </c>
      <c r="E21" s="403"/>
      <c r="F21" s="420">
        <f>IF('[1]5 (2)'!F21="n/a","n/a",'[1]5 (1)'!$H20+'[1]5 (2)'!F21)</f>
        <v>9.2493938630927169E-2</v>
      </c>
      <c r="G21" s="403"/>
      <c r="H21" s="420">
        <f>IF('[1]5 (2)'!H21="n/a","n/a",'[1]5 (1)'!$H20+'[1]5 (2)'!H21)</f>
        <v>9.2693938630927175E-2</v>
      </c>
      <c r="I21" s="403"/>
      <c r="J21" s="420">
        <f>IF('[1]5 (2)'!J21="n/a","n/a",'[1]5 (1)'!$H20+'[1]5 (2)'!J21)</f>
        <v>9.7863938630927183E-2</v>
      </c>
      <c r="K21" s="403"/>
      <c r="L21" s="420">
        <f>IF('[1]5 (2)'!L21="n/a","n/a",'[1]5 (1)'!$H20+'[1]5 (2)'!L21)</f>
        <v>8.8393938630927177E-2</v>
      </c>
      <c r="M21" s="403"/>
      <c r="N21" s="420">
        <f>IF('[1]5 (2)'!N21="n/a","n/a",'[1]5 (1)'!$H20+'[1]5 (2)'!N21)</f>
        <v>9.0193938630927173E-2</v>
      </c>
      <c r="O21" s="403"/>
      <c r="P21" s="403"/>
      <c r="Q21" s="420">
        <f>IF('[1]5 (2)'!Q21="n/a","n/a",'[1]5 (1)'!$H20+'[1]5 (2)'!Q21)</f>
        <v>7.1545164100108305E-2</v>
      </c>
      <c r="U21" s="421">
        <f t="shared" si="0"/>
        <v>9.0193938630927173E-2</v>
      </c>
      <c r="V21" s="421">
        <f t="shared" si="1"/>
        <v>9.2493938630927169E-2</v>
      </c>
      <c r="W21" s="421">
        <f t="shared" si="2"/>
        <v>9.2693938630927175E-2</v>
      </c>
      <c r="X21" s="421">
        <f t="shared" si="3"/>
        <v>9.7863938630927183E-2</v>
      </c>
      <c r="Y21" s="421">
        <f t="shared" si="4"/>
        <v>8.8393938630927177E-2</v>
      </c>
      <c r="Z21" s="421">
        <f t="shared" si="5"/>
        <v>9.0193938630927173E-2</v>
      </c>
      <c r="AB21" s="421">
        <f t="shared" si="6"/>
        <v>7.1545164100108305E-2</v>
      </c>
    </row>
    <row r="22" spans="1:28" ht="17.25" x14ac:dyDescent="0.35">
      <c r="A22" s="418">
        <f t="shared" si="7"/>
        <v>13</v>
      </c>
      <c r="B22" s="419" t="str">
        <f>VLOOKUP('[1]Utility Group'!$B15,vldatabase,2,FALSE)</f>
        <v>Exelon Corp.</v>
      </c>
      <c r="C22" s="399"/>
      <c r="D22" s="420">
        <f>IF('[1]5 (2)'!D22="n/a","n/a",'[1]5 (1)'!$H21+'[1]5 (2)'!D22)</f>
        <v>0.11443280852983781</v>
      </c>
      <c r="E22" s="403"/>
      <c r="F22" s="420">
        <f>IF('[1]5 (2)'!F22="n/a","n/a",'[1]5 (1)'!$H21+'[1]5 (2)'!F22)</f>
        <v>7.6332808529837815E-2</v>
      </c>
      <c r="G22" s="403"/>
      <c r="H22" s="420">
        <f>IF('[1]5 (2)'!H22="n/a","n/a",'[1]5 (1)'!$H21+'[1]5 (2)'!H22)</f>
        <v>9.1132808529837808E-2</v>
      </c>
      <c r="I22" s="403"/>
      <c r="J22" s="420">
        <f>IF('[1]5 (2)'!J22="n/a","n/a",'[1]5 (1)'!$H21+'[1]5 (2)'!J22)</f>
        <v>8.7532808529837802E-2</v>
      </c>
      <c r="K22" s="403"/>
      <c r="L22" s="420">
        <f>IF('[1]5 (2)'!L22="n/a","n/a",'[1]5 (1)'!$H21+'[1]5 (2)'!L22)</f>
        <v>8.3532808529837799E-2</v>
      </c>
      <c r="M22" s="403"/>
      <c r="N22" s="420">
        <f>IF('[1]5 (2)'!N22="n/a","n/a",'[1]5 (1)'!$H21+'[1]5 (2)'!N22)</f>
        <v>8.3632808529837815E-2</v>
      </c>
      <c r="O22" s="403"/>
      <c r="P22" s="403"/>
      <c r="Q22" s="420">
        <f>IF('[1]5 (2)'!Q22="n/a","n/a",'[1]5 (1)'!$H21+'[1]5 (2)'!Q22)</f>
        <v>8.7832936234151615E-2</v>
      </c>
      <c r="U22" s="421">
        <f t="shared" si="0"/>
        <v>0.11443280852983781</v>
      </c>
      <c r="V22" s="421">
        <f t="shared" si="1"/>
        <v>7.6332808529837815E-2</v>
      </c>
      <c r="W22" s="421">
        <f t="shared" si="2"/>
        <v>9.1132808529837808E-2</v>
      </c>
      <c r="X22" s="421">
        <f t="shared" si="3"/>
        <v>8.7532808529837802E-2</v>
      </c>
      <c r="Y22" s="421">
        <f t="shared" si="4"/>
        <v>8.3532808529837799E-2</v>
      </c>
      <c r="Z22" s="421">
        <f t="shared" si="5"/>
        <v>8.3632808529837815E-2</v>
      </c>
      <c r="AB22" s="421">
        <f t="shared" si="6"/>
        <v>8.7832936234151615E-2</v>
      </c>
    </row>
    <row r="23" spans="1:28" ht="17.25" x14ac:dyDescent="0.35">
      <c r="A23" s="418">
        <f t="shared" si="7"/>
        <v>14</v>
      </c>
      <c r="B23" s="419" t="str">
        <f>VLOOKUP('[1]Utility Group'!$B16,vldatabase,2,FALSE)</f>
        <v>Fortis Inc.</v>
      </c>
      <c r="C23" s="399"/>
      <c r="D23" s="420">
        <f>IF('[1]5 (2)'!D23="n/a","n/a",'[1]5 (1)'!$H22+'[1]5 (2)'!D23)</f>
        <v>0.12215379025556422</v>
      </c>
      <c r="E23" s="403"/>
      <c r="F23" s="420">
        <f>IF('[1]5 (2)'!F23="n/a","n/a",'[1]5 (1)'!$H22+'[1]5 (2)'!F23)</f>
        <v>8.3553790255564225E-2</v>
      </c>
      <c r="G23" s="403"/>
      <c r="H23" s="420">
        <f>IF('[1]5 (2)'!H23="n/a","n/a",'[1]5 (1)'!$H22+'[1]5 (2)'!H23)</f>
        <v>9.7153790255564226E-2</v>
      </c>
      <c r="I23" s="403"/>
      <c r="J23" s="420">
        <f>IF('[1]5 (2)'!J23="n/a","n/a",'[1]5 (1)'!$H22+'[1]5 (2)'!J23)</f>
        <v>0.10215379025556422</v>
      </c>
      <c r="K23" s="403"/>
      <c r="L23" s="420">
        <f>IF('[1]5 (2)'!L23="n/a","n/a",'[1]5 (1)'!$H22+'[1]5 (2)'!L23)</f>
        <v>9.3853790255564229E-2</v>
      </c>
      <c r="M23" s="403"/>
      <c r="N23" s="420" t="str">
        <f>IF('[1]5 (2)'!N23="n/a","n/a",'[1]5 (1)'!$H22+'[1]5 (2)'!N23)</f>
        <v>n/a</v>
      </c>
      <c r="O23" s="403"/>
      <c r="P23" s="403"/>
      <c r="Q23" s="420">
        <f>IF('[1]5 (2)'!Q23="n/a","n/a",'[1]5 (1)'!$H22+'[1]5 (2)'!Q23)</f>
        <v>7.5434392332710709E-2</v>
      </c>
      <c r="U23" s="421">
        <f t="shared" si="0"/>
        <v>0.12215379025556422</v>
      </c>
      <c r="V23" s="421">
        <f t="shared" si="1"/>
        <v>8.3553790255564225E-2</v>
      </c>
      <c r="W23" s="421">
        <f t="shared" si="2"/>
        <v>9.7153790255564226E-2</v>
      </c>
      <c r="X23" s="421">
        <f t="shared" si="3"/>
        <v>0.10215379025556422</v>
      </c>
      <c r="Y23" s="421">
        <f t="shared" si="4"/>
        <v>9.3853790255564229E-2</v>
      </c>
      <c r="Z23" s="421" t="str">
        <f t="shared" si="5"/>
        <v>n/a</v>
      </c>
      <c r="AB23" s="421">
        <f t="shared" si="6"/>
        <v>7.5434392332710709E-2</v>
      </c>
    </row>
    <row r="24" spans="1:28" ht="17.25" x14ac:dyDescent="0.35">
      <c r="A24" s="418">
        <f t="shared" si="7"/>
        <v>15</v>
      </c>
      <c r="B24" s="419" t="str">
        <f>VLOOKUP('[1]Utility Group'!$B17,vldatabase,2,FALSE)</f>
        <v>NorthWestern Corp.</v>
      </c>
      <c r="C24" s="399"/>
      <c r="D24" s="420">
        <f>IF('[1]5 (2)'!D24="n/a","n/a",'[1]5 (1)'!$H23+'[1]5 (2)'!D24)</f>
        <v>7.4023205799715566E-2</v>
      </c>
      <c r="E24" s="403"/>
      <c r="F24" s="420">
        <f>IF('[1]5 (2)'!F24="n/a","n/a",'[1]5 (1)'!$H23+'[1]5 (2)'!F24)</f>
        <v>7.0623205799715566E-2</v>
      </c>
      <c r="G24" s="403"/>
      <c r="H24" s="420">
        <f>IF('[1]5 (2)'!H24="n/a","n/a",'[1]5 (1)'!$H23+'[1]5 (2)'!H24)</f>
        <v>6.9123205799715565E-2</v>
      </c>
      <c r="I24" s="403"/>
      <c r="J24" s="420">
        <f>IF('[1]5 (2)'!J24="n/a","n/a",'[1]5 (1)'!$H23+'[1]5 (2)'!J24)</f>
        <v>6.3093205799715557E-2</v>
      </c>
      <c r="K24" s="403"/>
      <c r="L24" s="420">
        <f>IF('[1]5 (2)'!L24="n/a","n/a",'[1]5 (1)'!$H23+'[1]5 (2)'!L24)</f>
        <v>6.9123205799715565E-2</v>
      </c>
      <c r="M24" s="403"/>
      <c r="N24" s="420">
        <f>IF('[1]5 (2)'!N24="n/a","n/a",'[1]5 (1)'!$H23+'[1]5 (2)'!N24)</f>
        <v>6.9023205799715562E-2</v>
      </c>
      <c r="O24" s="403"/>
      <c r="P24" s="403"/>
      <c r="Q24" s="420">
        <f>IF('[1]5 (2)'!Q24="n/a","n/a",'[1]5 (1)'!$H23+'[1]5 (2)'!Q24)</f>
        <v>7.5321007666019874E-2</v>
      </c>
      <c r="U24" s="421">
        <f t="shared" si="0"/>
        <v>7.4023205799715566E-2</v>
      </c>
      <c r="V24" s="421">
        <f t="shared" si="1"/>
        <v>7.0623205799715566E-2</v>
      </c>
      <c r="W24" s="421" t="str">
        <f t="shared" si="2"/>
        <v>nmf</v>
      </c>
      <c r="X24" s="421" t="str">
        <f t="shared" si="3"/>
        <v>nmf</v>
      </c>
      <c r="Y24" s="421" t="str">
        <f t="shared" si="4"/>
        <v>nmf</v>
      </c>
      <c r="Z24" s="421" t="str">
        <f t="shared" si="5"/>
        <v>nmf</v>
      </c>
      <c r="AB24" s="421">
        <f t="shared" si="6"/>
        <v>7.5321007666019874E-2</v>
      </c>
    </row>
    <row r="25" spans="1:28" ht="17.25" x14ac:dyDescent="0.35">
      <c r="A25" s="418">
        <f t="shared" si="7"/>
        <v>16</v>
      </c>
      <c r="B25" s="419" t="str">
        <f>VLOOKUP('[1]Utility Group'!$B18,vldatabase,2,FALSE)</f>
        <v>PPL Corp.</v>
      </c>
      <c r="C25" s="399"/>
      <c r="D25" s="420">
        <f>IF('[1]5 (2)'!D25="n/a","n/a",'[1]5 (1)'!$H24+'[1]5 (2)'!D25)</f>
        <v>7.8478159103324105E-2</v>
      </c>
      <c r="E25" s="403"/>
      <c r="F25" s="420">
        <f>IF('[1]5 (2)'!F25="n/a","n/a",'[1]5 (1)'!$H24+'[1]5 (2)'!F25)</f>
        <v>7.9878159103324103E-2</v>
      </c>
      <c r="G25" s="403"/>
      <c r="H25" s="420">
        <f>IF('[1]5 (2)'!H25="n/a","n/a",'[1]5 (1)'!$H24+'[1]5 (2)'!H25)</f>
        <v>0.1184781591033241</v>
      </c>
      <c r="I25" s="403"/>
      <c r="J25" s="448">
        <f>IF('[1]5 (2)'!J25="n/a","n/a",'[1]5 (1)'!$H24+'[1]5 (2)'!J25)</f>
        <v>0.13947815910332412</v>
      </c>
      <c r="K25" s="403"/>
      <c r="L25" s="420">
        <f>IF('[1]5 (2)'!L25="n/a","n/a",'[1]5 (1)'!$H24+'[1]5 (2)'!L25)</f>
        <v>9.9878159103324107E-2</v>
      </c>
      <c r="M25" s="403"/>
      <c r="N25" s="420">
        <f>IF('[1]5 (2)'!N25="n/a","n/a",'[1]5 (1)'!$H24+'[1]5 (2)'!N25)</f>
        <v>0.1010781591033241</v>
      </c>
      <c r="O25" s="403"/>
      <c r="P25" s="403"/>
      <c r="Q25" s="420">
        <f>IF('[1]5 (2)'!Q25="n/a","n/a",'[1]5 (1)'!$H24+'[1]5 (2)'!Q25)</f>
        <v>0.12823266512488907</v>
      </c>
      <c r="U25" s="421">
        <f t="shared" si="0"/>
        <v>7.8478159103324105E-2</v>
      </c>
      <c r="V25" s="421">
        <f t="shared" si="1"/>
        <v>7.9878159103324103E-2</v>
      </c>
      <c r="W25" s="421">
        <f t="shared" si="2"/>
        <v>0.1184781591033241</v>
      </c>
      <c r="X25" s="421" t="str">
        <f t="shared" si="3"/>
        <v>nmf</v>
      </c>
      <c r="Y25" s="421">
        <f t="shared" si="4"/>
        <v>9.9878159103324107E-2</v>
      </c>
      <c r="Z25" s="421">
        <f t="shared" si="5"/>
        <v>0.1010781591033241</v>
      </c>
      <c r="AB25" s="421">
        <f t="shared" si="6"/>
        <v>0.12823266512488907</v>
      </c>
    </row>
    <row r="26" spans="1:28" ht="17.25" x14ac:dyDescent="0.35">
      <c r="A26" s="418">
        <f t="shared" si="7"/>
        <v>17</v>
      </c>
      <c r="B26" s="419" t="str">
        <f>VLOOKUP('[1]Utility Group'!$B19,vldatabase,2,FALSE)</f>
        <v>Pub Sv Enterprise Grp.</v>
      </c>
      <c r="C26" s="399"/>
      <c r="D26" s="420">
        <f>IF('[1]5 (2)'!D26="n/a","n/a",'[1]5 (1)'!$H25+'[1]5 (2)'!D26)</f>
        <v>7.4593745270030001E-2</v>
      </c>
      <c r="E26" s="403"/>
      <c r="F26" s="420">
        <f>IF('[1]5 (2)'!F26="n/a","n/a",'[1]5 (1)'!$H25+'[1]5 (2)'!F26)</f>
        <v>9.7993745270029992E-2</v>
      </c>
      <c r="G26" s="403"/>
      <c r="H26" s="420">
        <f>IF('[1]5 (2)'!H26="n/a","n/a",'[1]5 (1)'!$H25+'[1]5 (2)'!H26)</f>
        <v>9.5893745270030001E-2</v>
      </c>
      <c r="I26" s="403"/>
      <c r="J26" s="420">
        <f>IF('[1]5 (2)'!J26="n/a","n/a",'[1]5 (1)'!$H25+'[1]5 (2)'!J26)</f>
        <v>9.9943745270029999E-2</v>
      </c>
      <c r="K26" s="403"/>
      <c r="L26" s="420">
        <f>IF('[1]5 (2)'!L26="n/a","n/a",'[1]5 (1)'!$H25+'[1]5 (2)'!L26)</f>
        <v>9.7293745270030013E-2</v>
      </c>
      <c r="M26" s="403"/>
      <c r="N26" s="420">
        <f>IF('[1]5 (2)'!N26="n/a","n/a",'[1]5 (1)'!$H25+'[1]5 (2)'!N26)</f>
        <v>9.7593745270030008E-2</v>
      </c>
      <c r="O26" s="403"/>
      <c r="P26" s="403"/>
      <c r="Q26" s="420">
        <f>IF('[1]5 (2)'!Q26="n/a","n/a",'[1]5 (1)'!$H25+'[1]5 (2)'!Q26)</f>
        <v>8.0238020645079816E-2</v>
      </c>
      <c r="U26" s="421">
        <f t="shared" si="0"/>
        <v>7.4593745270030001E-2</v>
      </c>
      <c r="V26" s="421">
        <f t="shared" si="1"/>
        <v>9.7993745270029992E-2</v>
      </c>
      <c r="W26" s="421">
        <f t="shared" si="2"/>
        <v>9.5893745270030001E-2</v>
      </c>
      <c r="X26" s="421">
        <f t="shared" si="3"/>
        <v>9.9943745270029999E-2</v>
      </c>
      <c r="Y26" s="421">
        <f t="shared" si="4"/>
        <v>9.7293745270030013E-2</v>
      </c>
      <c r="Z26" s="421">
        <f t="shared" si="5"/>
        <v>9.7593745270030008E-2</v>
      </c>
      <c r="AB26" s="421">
        <f t="shared" si="6"/>
        <v>8.0238020645079816E-2</v>
      </c>
    </row>
    <row r="27" spans="1:28" ht="17.25" x14ac:dyDescent="0.35">
      <c r="A27" s="418">
        <f t="shared" si="7"/>
        <v>18</v>
      </c>
      <c r="B27" s="419" t="str">
        <f>VLOOKUP('[1]Utility Group'!$B20,vldatabase,2,FALSE)</f>
        <v>Sempra Energy</v>
      </c>
      <c r="C27" s="399"/>
      <c r="D27" s="420">
        <f>IF('[1]5 (2)'!D27="n/a","n/a",'[1]5 (1)'!$H26+'[1]5 (2)'!D27)</f>
        <v>0.12729951719703353</v>
      </c>
      <c r="E27" s="403"/>
      <c r="F27" s="420">
        <f>IF('[1]5 (2)'!F27="n/a","n/a",'[1]5 (1)'!$H26+'[1]5 (2)'!F27)</f>
        <v>0.11679951719703355</v>
      </c>
      <c r="G27" s="403"/>
      <c r="H27" s="420">
        <f>IF('[1]5 (2)'!H27="n/a","n/a",'[1]5 (1)'!$H26+'[1]5 (2)'!H27)</f>
        <v>0.11729951719703355</v>
      </c>
      <c r="I27" s="403"/>
      <c r="J27" s="420">
        <f>IF('[1]5 (2)'!J27="n/a","n/a",'[1]5 (1)'!$H26+'[1]5 (2)'!J27)</f>
        <v>0.19566951719703352</v>
      </c>
      <c r="K27" s="403"/>
      <c r="L27" s="420">
        <f>IF('[1]5 (2)'!L27="n/a","n/a",'[1]5 (1)'!$H26+'[1]5 (2)'!L27)</f>
        <v>0.11659951719703354</v>
      </c>
      <c r="M27" s="403"/>
      <c r="N27" s="448">
        <f>IF('[1]5 (2)'!N27="n/a","n/a",'[1]5 (1)'!$H26+'[1]5 (2)'!N27)</f>
        <v>0.16229951719703356</v>
      </c>
      <c r="O27" s="403"/>
      <c r="P27" s="403"/>
      <c r="Q27" s="420">
        <f>IF('[1]5 (2)'!Q27="n/a","n/a",'[1]5 (1)'!$H26+'[1]5 (2)'!Q27)</f>
        <v>0.11435270839365878</v>
      </c>
      <c r="U27" s="421">
        <f t="shared" si="0"/>
        <v>0.12729951719703353</v>
      </c>
      <c r="V27" s="421">
        <f t="shared" si="1"/>
        <v>0.11679951719703355</v>
      </c>
      <c r="W27" s="421">
        <f t="shared" si="2"/>
        <v>0.11729951719703355</v>
      </c>
      <c r="X27" s="421" t="str">
        <f t="shared" si="3"/>
        <v>nmf</v>
      </c>
      <c r="Y27" s="421">
        <f t="shared" si="4"/>
        <v>0.11659951719703354</v>
      </c>
      <c r="Z27" s="421" t="str">
        <f t="shared" si="5"/>
        <v>nmf</v>
      </c>
      <c r="AB27" s="421">
        <f t="shared" si="6"/>
        <v>0.11435270839365878</v>
      </c>
    </row>
    <row r="28" spans="1:28" ht="17.25" x14ac:dyDescent="0.35">
      <c r="A28" s="418">
        <f t="shared" si="7"/>
        <v>19</v>
      </c>
      <c r="B28" s="419" t="str">
        <f>VLOOKUP('[1]Utility Group'!$B21,vldatabase,2,FALSE)</f>
        <v>Southern Company</v>
      </c>
      <c r="C28" s="399"/>
      <c r="D28" s="420">
        <f>IF('[1]5 (2)'!D28="n/a","n/a",'[1]5 (1)'!$H27+'[1]5 (2)'!D28)</f>
        <v>8.1658993569923954E-2</v>
      </c>
      <c r="E28" s="403"/>
      <c r="F28" s="420">
        <f>IF('[1]5 (2)'!F28="n/a","n/a",'[1]5 (1)'!$H27+'[1]5 (2)'!F28)</f>
        <v>7.4158993569923948E-2</v>
      </c>
      <c r="G28" s="403"/>
      <c r="H28" s="420">
        <f>IF('[1]5 (2)'!H28="n/a","n/a",'[1]5 (1)'!$H27+'[1]5 (2)'!H28)</f>
        <v>9.665899356992394E-2</v>
      </c>
      <c r="I28" s="403"/>
      <c r="J28" s="420">
        <f>IF('[1]5 (2)'!J28="n/a","n/a",'[1]5 (1)'!$H27+'[1]5 (2)'!J28)</f>
        <v>9.5458993569923947E-2</v>
      </c>
      <c r="K28" s="403"/>
      <c r="L28" s="420">
        <f>IF('[1]5 (2)'!L28="n/a","n/a",'[1]5 (1)'!$H27+'[1]5 (2)'!L28)</f>
        <v>9.2958993569923959E-2</v>
      </c>
      <c r="M28" s="403"/>
      <c r="N28" s="420">
        <f>IF('[1]5 (2)'!N28="n/a","n/a",'[1]5 (1)'!$H27+'[1]5 (2)'!N28)</f>
        <v>9.1658993569923949E-2</v>
      </c>
      <c r="O28" s="403"/>
      <c r="P28" s="403"/>
      <c r="Q28" s="420">
        <f>IF('[1]5 (2)'!Q28="n/a","n/a",'[1]5 (1)'!$H27+'[1]5 (2)'!Q28)</f>
        <v>9.5996870376450771E-2</v>
      </c>
      <c r="U28" s="421">
        <f t="shared" si="0"/>
        <v>8.1658993569923954E-2</v>
      </c>
      <c r="V28" s="421">
        <f t="shared" si="1"/>
        <v>7.4158993569923948E-2</v>
      </c>
      <c r="W28" s="421">
        <f t="shared" si="2"/>
        <v>9.665899356992394E-2</v>
      </c>
      <c r="X28" s="421">
        <f t="shared" si="3"/>
        <v>9.5458993569923947E-2</v>
      </c>
      <c r="Y28" s="421">
        <f t="shared" si="4"/>
        <v>9.2958993569923959E-2</v>
      </c>
      <c r="Z28" s="421">
        <f t="shared" si="5"/>
        <v>9.1658993569923949E-2</v>
      </c>
      <c r="AB28" s="421">
        <f t="shared" si="6"/>
        <v>9.5996870376450771E-2</v>
      </c>
    </row>
    <row r="29" spans="1:28" ht="17.25" x14ac:dyDescent="0.35">
      <c r="A29" s="418">
        <f t="shared" si="7"/>
        <v>20</v>
      </c>
      <c r="B29" s="419" t="str">
        <f>VLOOKUP('[1]Utility Group'!$B22,vldatabase,2,FALSE)</f>
        <v>WEC Energy Group</v>
      </c>
      <c r="C29" s="399"/>
      <c r="D29" s="420">
        <f>IF('[1]5 (2)'!D29="n/a","n/a",'[1]5 (1)'!$H28+'[1]5 (2)'!D29)</f>
        <v>0.10552213365478136</v>
      </c>
      <c r="E29" s="403"/>
      <c r="F29" s="420">
        <f>IF('[1]5 (2)'!F29="n/a","n/a",'[1]5 (1)'!$H28+'[1]5 (2)'!F29)</f>
        <v>7.9822133654781358E-2</v>
      </c>
      <c r="G29" s="403"/>
      <c r="H29" s="420">
        <f>IF('[1]5 (2)'!H29="n/a","n/a",'[1]5 (1)'!$H28+'[1]5 (2)'!H29)</f>
        <v>7.6822133654781355E-2</v>
      </c>
      <c r="I29" s="403"/>
      <c r="J29" s="420">
        <f>IF('[1]5 (2)'!J29="n/a","n/a",'[1]5 (1)'!$H28+'[1]5 (2)'!J29)</f>
        <v>6.5492133654781348E-2</v>
      </c>
      <c r="K29" s="403"/>
      <c r="L29" s="420">
        <f>IF('[1]5 (2)'!L29="n/a","n/a",'[1]5 (1)'!$H28+'[1]5 (2)'!L29)</f>
        <v>9.652213365478135E-2</v>
      </c>
      <c r="M29" s="403"/>
      <c r="N29" s="420">
        <f>IF('[1]5 (2)'!N29="n/a","n/a",'[1]5 (1)'!$H28+'[1]5 (2)'!N29)</f>
        <v>7.3522133654781358E-2</v>
      </c>
      <c r="O29" s="403"/>
      <c r="P29" s="403"/>
      <c r="Q29" s="420">
        <f>IF('[1]5 (2)'!Q29="n/a","n/a",'[1]5 (1)'!$H28+'[1]5 (2)'!Q29)</f>
        <v>7.8218461131961486E-2</v>
      </c>
      <c r="U29" s="421">
        <f t="shared" si="0"/>
        <v>0.10552213365478136</v>
      </c>
      <c r="V29" s="421">
        <f t="shared" si="1"/>
        <v>7.9822133654781358E-2</v>
      </c>
      <c r="W29" s="421">
        <f t="shared" si="2"/>
        <v>7.6822133654781355E-2</v>
      </c>
      <c r="X29" s="421" t="str">
        <f t="shared" si="3"/>
        <v>nmf</v>
      </c>
      <c r="Y29" s="421">
        <f t="shared" si="4"/>
        <v>9.652213365478135E-2</v>
      </c>
      <c r="Z29" s="421">
        <f t="shared" si="5"/>
        <v>7.3522133654781358E-2</v>
      </c>
      <c r="AB29" s="421">
        <f t="shared" si="6"/>
        <v>7.8218461131961486E-2</v>
      </c>
    </row>
    <row r="30" spans="1:28" ht="17.25" x14ac:dyDescent="0.35">
      <c r="A30" s="418">
        <f t="shared" si="7"/>
        <v>21</v>
      </c>
      <c r="B30" s="419" t="str">
        <f>VLOOKUP('[1]Utility Group'!$B23,vldatabase,2,FALSE)</f>
        <v>Xcel Energy Inc.</v>
      </c>
      <c r="C30" s="399"/>
      <c r="D30" s="420">
        <f>IF('[1]5 (2)'!D30="n/a","n/a",'[1]5 (1)'!$H29+'[1]5 (2)'!D30)</f>
        <v>8.9281695993762705E-2</v>
      </c>
      <c r="E30" s="403"/>
      <c r="F30" s="420">
        <f>IF('[1]5 (2)'!F30="n/a","n/a",'[1]5 (1)'!$H29+'[1]5 (2)'!F30)</f>
        <v>9.2881695993762711E-2</v>
      </c>
      <c r="G30" s="403"/>
      <c r="H30" s="420">
        <f>IF('[1]5 (2)'!H30="n/a","n/a",'[1]5 (1)'!$H29+'[1]5 (2)'!H30)</f>
        <v>9.0981695993762712E-2</v>
      </c>
      <c r="I30" s="403"/>
      <c r="J30" s="420">
        <f>IF('[1]5 (2)'!J30="n/a","n/a",'[1]5 (1)'!$H29+'[1]5 (2)'!J30)</f>
        <v>9.2761695993762716E-2</v>
      </c>
      <c r="K30" s="403"/>
      <c r="L30" s="420">
        <f>IF('[1]5 (2)'!L30="n/a","n/a",'[1]5 (1)'!$H29+'[1]5 (2)'!L30)</f>
        <v>9.1981695993762713E-2</v>
      </c>
      <c r="M30" s="403"/>
      <c r="N30" s="420">
        <f>IF('[1]5 (2)'!N30="n/a","n/a",'[1]5 (1)'!$H29+'[1]5 (2)'!N30)</f>
        <v>9.2681695993762719E-2</v>
      </c>
      <c r="O30" s="403"/>
      <c r="P30" s="403"/>
      <c r="Q30" s="420">
        <f>IF('[1]5 (2)'!Q30="n/a","n/a",'[1]5 (1)'!$H29+'[1]5 (2)'!Q30)</f>
        <v>7.8521824933645193E-2</v>
      </c>
      <c r="U30" s="421">
        <f t="shared" si="0"/>
        <v>8.9281695993762705E-2</v>
      </c>
      <c r="V30" s="421">
        <f t="shared" si="1"/>
        <v>9.2881695993762711E-2</v>
      </c>
      <c r="W30" s="421">
        <f t="shared" si="2"/>
        <v>9.0981695993762712E-2</v>
      </c>
      <c r="X30" s="421">
        <f t="shared" si="3"/>
        <v>9.2761695993762716E-2</v>
      </c>
      <c r="Y30" s="421">
        <f t="shared" si="4"/>
        <v>9.1981695993762713E-2</v>
      </c>
      <c r="Z30" s="421">
        <f t="shared" si="5"/>
        <v>9.2681695993762719E-2</v>
      </c>
      <c r="AB30" s="421">
        <f t="shared" si="6"/>
        <v>7.8521824933645193E-2</v>
      </c>
    </row>
    <row r="31" spans="1:28" ht="0.6" customHeight="1" x14ac:dyDescent="0.35">
      <c r="A31" s="418"/>
      <c r="B31" s="419"/>
      <c r="C31" s="399"/>
      <c r="D31" s="420"/>
      <c r="E31" s="420"/>
      <c r="F31" s="420"/>
      <c r="G31" s="420"/>
      <c r="H31" s="420"/>
      <c r="I31" s="403"/>
      <c r="J31" s="420"/>
      <c r="K31" s="420"/>
      <c r="L31" s="422"/>
      <c r="M31" s="420"/>
      <c r="N31" s="422"/>
      <c r="O31" s="420"/>
      <c r="P31" s="420"/>
      <c r="Q31" s="420"/>
    </row>
    <row r="32" spans="1:28" s="424" customFormat="1" ht="20.25" customHeight="1" x14ac:dyDescent="0.35">
      <c r="A32" s="404"/>
      <c r="B32" s="423" t="s">
        <v>1084</v>
      </c>
      <c r="D32" s="425">
        <f>U34</f>
        <v>9.7908697451694546E-2</v>
      </c>
      <c r="E32" s="426"/>
      <c r="F32" s="425">
        <f>V34</f>
        <v>8.8858502203281287E-2</v>
      </c>
      <c r="G32" s="427"/>
      <c r="H32" s="425">
        <f>W34</f>
        <v>9.6144053044953576E-2</v>
      </c>
      <c r="I32" s="403"/>
      <c r="J32" s="425">
        <f>X34</f>
        <v>9.3982687205380611E-2</v>
      </c>
      <c r="K32" s="428"/>
      <c r="L32" s="412">
        <f>Y34</f>
        <v>9.7262256894528859E-2</v>
      </c>
      <c r="M32" s="428"/>
      <c r="N32" s="412">
        <f>Z34</f>
        <v>8.9875891778072634E-2</v>
      </c>
      <c r="O32" s="428"/>
      <c r="P32" s="428"/>
      <c r="Q32" s="425">
        <f>AB34</f>
        <v>8.8631228442339435E-2</v>
      </c>
      <c r="R32" s="429"/>
      <c r="T32" s="400" t="s">
        <v>1085</v>
      </c>
      <c r="U32" s="430">
        <f t="shared" ref="U32:Z32" si="8">MAX(U10:U30)</f>
        <v>0.12729951719703353</v>
      </c>
      <c r="V32" s="430">
        <f t="shared" si="8"/>
        <v>0.12531404151373332</v>
      </c>
      <c r="W32" s="430">
        <f t="shared" si="8"/>
        <v>0.12522837226586025</v>
      </c>
      <c r="X32" s="430">
        <f t="shared" si="8"/>
        <v>0.12080592112005555</v>
      </c>
      <c r="Y32" s="430">
        <f t="shared" si="8"/>
        <v>0.12282837226586024</v>
      </c>
      <c r="Z32" s="430">
        <f t="shared" si="8"/>
        <v>0.1014681597505227</v>
      </c>
      <c r="AB32" s="430">
        <f>MAX(AB10:AB30)</f>
        <v>0.12823266512488907</v>
      </c>
    </row>
    <row r="33" spans="1:28" ht="19.899999999999999" customHeight="1" x14ac:dyDescent="0.35">
      <c r="A33" s="431"/>
      <c r="B33" s="423" t="s">
        <v>1086</v>
      </c>
      <c r="C33" s="399"/>
      <c r="D33" s="428">
        <f>AVERAGE(U32:U33)</f>
        <v>0.10066136149837454</v>
      </c>
      <c r="E33" s="403"/>
      <c r="F33" s="428">
        <f>AVERAGE(V32:V33)</f>
        <v>9.7968623656724443E-2</v>
      </c>
      <c r="G33" s="403"/>
      <c r="H33" s="428">
        <f>AVERAGE(W32:W33)</f>
        <v>0.10003181190797411</v>
      </c>
      <c r="I33" s="428"/>
      <c r="J33" s="428">
        <f>AVERAGE(X32:X33)</f>
        <v>9.7852355658872681E-2</v>
      </c>
      <c r="K33" s="403"/>
      <c r="L33" s="428">
        <f>AVERAGE(Y32:Y33)</f>
        <v>0.10258181190797411</v>
      </c>
      <c r="M33" s="403"/>
      <c r="N33" s="428">
        <f>AVERAGE(Z32:Z33)</f>
        <v>8.7133999334370202E-2</v>
      </c>
      <c r="O33" s="403"/>
      <c r="P33" s="403"/>
      <c r="Q33" s="428">
        <f>AVERAGE(AB32:AB33)</f>
        <v>9.8975531006721906E-2</v>
      </c>
      <c r="T33" s="400" t="s">
        <v>1087</v>
      </c>
      <c r="U33" s="421">
        <f t="shared" ref="U33:Z33" si="9">MIN(U10:U30)</f>
        <v>7.4023205799715566E-2</v>
      </c>
      <c r="V33" s="421">
        <f t="shared" si="9"/>
        <v>7.0623205799715566E-2</v>
      </c>
      <c r="W33" s="421">
        <f t="shared" si="9"/>
        <v>7.4835251550087981E-2</v>
      </c>
      <c r="X33" s="421">
        <f t="shared" si="9"/>
        <v>7.489879019768983E-2</v>
      </c>
      <c r="Y33" s="421">
        <f t="shared" si="9"/>
        <v>8.2335251550087973E-2</v>
      </c>
      <c r="Z33" s="421">
        <f t="shared" si="9"/>
        <v>7.2799838918217702E-2</v>
      </c>
      <c r="AB33" s="421">
        <f>MIN(AB10:AB30)</f>
        <v>6.9718396888554759E-2</v>
      </c>
    </row>
    <row r="34" spans="1:28" ht="17.25" x14ac:dyDescent="0.35">
      <c r="A34" s="431"/>
      <c r="B34" s="423"/>
      <c r="C34" s="399"/>
      <c r="D34" s="428"/>
      <c r="E34" s="424"/>
      <c r="F34" s="432"/>
      <c r="G34" s="432"/>
      <c r="H34" s="432"/>
      <c r="I34" s="432"/>
      <c r="J34" s="432"/>
      <c r="K34" s="429"/>
      <c r="L34" s="429"/>
      <c r="M34" s="429"/>
      <c r="N34" s="429"/>
      <c r="O34" s="429"/>
      <c r="P34" s="429"/>
      <c r="Q34" s="432"/>
      <c r="R34" s="433"/>
      <c r="T34" s="434" t="s">
        <v>66</v>
      </c>
      <c r="U34" s="421">
        <f t="shared" ref="U34:Y34" si="10">AVERAGE(U10:U30)</f>
        <v>9.7908697451694546E-2</v>
      </c>
      <c r="V34" s="421">
        <f t="shared" si="10"/>
        <v>8.8858502203281287E-2</v>
      </c>
      <c r="W34" s="421">
        <f t="shared" si="10"/>
        <v>9.6144053044953576E-2</v>
      </c>
      <c r="X34" s="421">
        <f t="shared" si="10"/>
        <v>9.3982687205380611E-2</v>
      </c>
      <c r="Y34" s="421">
        <f t="shared" si="10"/>
        <v>9.7262256894528859E-2</v>
      </c>
      <c r="Z34" s="421">
        <f>AVERAGE(Z10:Z30)</f>
        <v>8.9875891778072634E-2</v>
      </c>
      <c r="AB34" s="421">
        <f>AVERAGE(AB10:AB30)</f>
        <v>8.8631228442339435E-2</v>
      </c>
    </row>
    <row r="35" spans="1:28" ht="17.25" x14ac:dyDescent="0.35">
      <c r="B35" s="435"/>
      <c r="C35" s="399"/>
      <c r="D35" s="420"/>
      <c r="F35" s="436"/>
      <c r="G35" s="436"/>
      <c r="H35" s="436"/>
      <c r="I35" s="436"/>
      <c r="J35" s="436"/>
      <c r="K35" s="436"/>
      <c r="L35" s="436"/>
      <c r="M35" s="436"/>
      <c r="N35" s="436"/>
      <c r="O35" s="436"/>
      <c r="P35" s="436"/>
      <c r="Q35" s="436"/>
      <c r="R35" s="433"/>
    </row>
    <row r="36" spans="1:28" s="440" customFormat="1" ht="15" x14ac:dyDescent="0.3">
      <c r="A36" s="406" t="s">
        <v>1072</v>
      </c>
      <c r="B36" s="437" t="str">
        <f>"Sum of dividend yield (" &amp; R1 &amp; ", p. 1) and respective growth rate (" &amp; R1 &amp; ", p. 2)."</f>
        <v>Sum of dividend yield (Exhibit No. 5, p. 1) and respective growth rate (Exhibit No. 5, p. 2).</v>
      </c>
      <c r="C36" s="438"/>
      <c r="D36" s="439"/>
      <c r="F36" s="441"/>
      <c r="G36" s="441"/>
      <c r="H36" s="441"/>
      <c r="I36" s="441"/>
      <c r="J36" s="441"/>
      <c r="K36" s="441"/>
      <c r="L36" s="441"/>
      <c r="M36" s="441"/>
      <c r="N36" s="441"/>
      <c r="O36" s="441"/>
      <c r="P36" s="441"/>
      <c r="Q36" s="441"/>
      <c r="R36" s="442"/>
      <c r="U36" s="407"/>
      <c r="V36" s="407"/>
      <c r="W36" s="407"/>
      <c r="X36" s="407"/>
      <c r="Y36" s="407"/>
      <c r="Z36" s="407"/>
      <c r="AA36" s="407"/>
      <c r="AB36" s="407"/>
    </row>
    <row r="37" spans="1:28" s="440" customFormat="1" ht="15" x14ac:dyDescent="0.3">
      <c r="A37" s="443" t="s">
        <v>1088</v>
      </c>
      <c r="B37" s="440" t="s">
        <v>1089</v>
      </c>
      <c r="C37" s="438"/>
      <c r="D37" s="408"/>
      <c r="R37" s="444"/>
      <c r="U37" s="407"/>
      <c r="V37" s="407"/>
      <c r="W37" s="407"/>
      <c r="X37" s="407"/>
      <c r="Y37" s="407"/>
      <c r="Z37" s="407"/>
      <c r="AA37" s="407"/>
      <c r="AB37" s="407"/>
    </row>
    <row r="38" spans="1:28" s="440" customFormat="1" ht="15" x14ac:dyDescent="0.3">
      <c r="A38" s="445" t="s">
        <v>1090</v>
      </c>
      <c r="B38" s="440" t="s">
        <v>1091</v>
      </c>
      <c r="C38" s="437"/>
      <c r="D38" s="408"/>
      <c r="R38" s="444"/>
      <c r="U38" s="407"/>
      <c r="V38" s="407"/>
      <c r="W38" s="407"/>
      <c r="X38" s="407"/>
      <c r="Y38" s="407"/>
      <c r="Z38" s="407"/>
      <c r="AA38" s="407"/>
      <c r="AB38" s="407"/>
    </row>
    <row r="39" spans="1:28" x14ac:dyDescent="0.3">
      <c r="C39" s="446"/>
      <c r="D39" s="420"/>
      <c r="F39" s="436"/>
      <c r="H39" s="436"/>
      <c r="I39" s="436"/>
      <c r="J39" s="436"/>
      <c r="Q39" s="436"/>
      <c r="T39" s="436"/>
    </row>
    <row r="40" spans="1:28" ht="17.25" x14ac:dyDescent="0.35">
      <c r="A40" s="400"/>
      <c r="C40" s="399"/>
      <c r="D40" s="420"/>
      <c r="F40" s="436"/>
      <c r="G40" s="436"/>
      <c r="H40" s="436"/>
      <c r="I40" s="436"/>
      <c r="J40" s="436"/>
      <c r="Q40" s="436"/>
      <c r="T40" s="436"/>
    </row>
    <row r="41" spans="1:28" x14ac:dyDescent="0.3">
      <c r="A41" s="400"/>
      <c r="D41" s="420"/>
      <c r="F41" s="436"/>
      <c r="G41" s="436"/>
      <c r="H41" s="436"/>
      <c r="I41" s="436"/>
      <c r="J41" s="436"/>
      <c r="Q41" s="436"/>
      <c r="T41" s="436"/>
    </row>
    <row r="42" spans="1:28" x14ac:dyDescent="0.3">
      <c r="A42" s="400"/>
      <c r="D42" s="420"/>
      <c r="F42" s="436"/>
      <c r="G42" s="436"/>
      <c r="H42" s="436"/>
      <c r="I42" s="436"/>
      <c r="J42" s="436"/>
      <c r="Q42" s="436"/>
      <c r="T42" s="436"/>
    </row>
    <row r="43" spans="1:28" x14ac:dyDescent="0.3">
      <c r="A43" s="400"/>
      <c r="B43" s="400" t="s">
        <v>1087</v>
      </c>
      <c r="D43" s="447">
        <v>6.9500000000000006E-2</v>
      </c>
    </row>
    <row r="44" spans="1:28" x14ac:dyDescent="0.3">
      <c r="A44" s="400"/>
      <c r="B44" s="400" t="s">
        <v>1085</v>
      </c>
      <c r="D44" s="449">
        <v>0.13</v>
      </c>
    </row>
    <row r="45" spans="1:28" x14ac:dyDescent="0.3">
      <c r="N45" s="400" t="s">
        <v>1092</v>
      </c>
      <c r="O45" s="434">
        <f>AVERAGE(D32:Q32)</f>
        <v>9.3237616717178701E-2</v>
      </c>
    </row>
  </sheetData>
  <mergeCells count="1">
    <mergeCell ref="D7:N7"/>
  </mergeCells>
  <conditionalFormatting sqref="D10:D30 J10:J30">
    <cfRule type="containsText" dxfId="23" priority="21" operator="containsText" text="n/a">
      <formula>NOT(ISERROR(SEARCH("n/a",D10)))</formula>
    </cfRule>
    <cfRule type="cellIs" dxfId="22" priority="24" operator="lessThan">
      <formula>$D$43</formula>
    </cfRule>
  </conditionalFormatting>
  <conditionalFormatting sqref="D10:D30 J10:J30">
    <cfRule type="cellIs" dxfId="21" priority="22" operator="lessThan">
      <formula>$D$43</formula>
    </cfRule>
    <cfRule type="cellIs" dxfId="20" priority="23" operator="greaterThan">
      <formula>$D$44</formula>
    </cfRule>
  </conditionalFormatting>
  <conditionalFormatting sqref="F10:F30">
    <cfRule type="containsText" dxfId="19" priority="17" operator="containsText" text="n/a">
      <formula>NOT(ISERROR(SEARCH("n/a",F10)))</formula>
    </cfRule>
    <cfRule type="cellIs" dxfId="18" priority="20" operator="lessThan">
      <formula>$D$43</formula>
    </cfRule>
  </conditionalFormatting>
  <conditionalFormatting sqref="F10:F30">
    <cfRule type="cellIs" dxfId="17" priority="18" operator="lessThan">
      <formula>$D$43</formula>
    </cfRule>
    <cfRule type="cellIs" dxfId="16" priority="19" operator="greaterThan">
      <formula>$D$44</formula>
    </cfRule>
  </conditionalFormatting>
  <conditionalFormatting sqref="H10:H30">
    <cfRule type="containsText" dxfId="15" priority="13" operator="containsText" text="n/a">
      <formula>NOT(ISERROR(SEARCH("n/a",H10)))</formula>
    </cfRule>
    <cfRule type="cellIs" dxfId="14" priority="16" operator="lessThan">
      <formula>$D$43</formula>
    </cfRule>
  </conditionalFormatting>
  <conditionalFormatting sqref="H10:H30">
    <cfRule type="cellIs" dxfId="13" priority="14" operator="lessThan">
      <formula>$D$43</formula>
    </cfRule>
    <cfRule type="cellIs" dxfId="12" priority="15" operator="greaterThan">
      <formula>$D$44</formula>
    </cfRule>
  </conditionalFormatting>
  <conditionalFormatting sqref="Q10:Q30">
    <cfRule type="containsText" dxfId="11" priority="9" operator="containsText" text="n/a">
      <formula>NOT(ISERROR(SEARCH("n/a",Q10)))</formula>
    </cfRule>
    <cfRule type="cellIs" dxfId="10" priority="12" operator="lessThan">
      <formula>$D$43</formula>
    </cfRule>
  </conditionalFormatting>
  <conditionalFormatting sqref="Q10:Q30">
    <cfRule type="cellIs" dxfId="9" priority="10" operator="lessThan">
      <formula>$D$43</formula>
    </cfRule>
    <cfRule type="cellIs" dxfId="8" priority="11" operator="greaterThan">
      <formula>$D$44</formula>
    </cfRule>
  </conditionalFormatting>
  <conditionalFormatting sqref="L10:L30">
    <cfRule type="containsText" dxfId="7" priority="5" operator="containsText" text="n/a">
      <formula>NOT(ISERROR(SEARCH("n/a",L10)))</formula>
    </cfRule>
    <cfRule type="cellIs" dxfId="6" priority="8" operator="lessThan">
      <formula>$D$43</formula>
    </cfRule>
  </conditionalFormatting>
  <conditionalFormatting sqref="L10:L30">
    <cfRule type="cellIs" dxfId="5" priority="6" operator="lessThan">
      <formula>$D$43</formula>
    </cfRule>
    <cfRule type="cellIs" dxfId="4" priority="7" operator="greaterThan">
      <formula>$D$44</formula>
    </cfRule>
  </conditionalFormatting>
  <conditionalFormatting sqref="N10:N30">
    <cfRule type="containsText" dxfId="3" priority="1" operator="containsText" text="n/a">
      <formula>NOT(ISERROR(SEARCH("n/a",N10)))</formula>
    </cfRule>
    <cfRule type="cellIs" dxfId="2" priority="4" operator="lessThan">
      <formula>$D$43</formula>
    </cfRule>
  </conditionalFormatting>
  <conditionalFormatting sqref="N10:N30">
    <cfRule type="cellIs" dxfId="1" priority="2" operator="lessThan">
      <formula>$D$43</formula>
    </cfRule>
    <cfRule type="cellIs" dxfId="0" priority="3" operator="greaterThan">
      <formula>$D$44</formula>
    </cfRule>
  </conditionalFormatting>
  <printOptions horizontalCentered="1"/>
  <pageMargins left="0.75" right="0.75" top="0.75" bottom="0.25" header="0.5" footer="0.5"/>
  <pageSetup scale="82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5"/>
  <sheetViews>
    <sheetView workbookViewId="0">
      <selection activeCell="H25" sqref="H25"/>
    </sheetView>
  </sheetViews>
  <sheetFormatPr defaultRowHeight="15" x14ac:dyDescent="0.25"/>
  <cols>
    <col min="1" max="1" width="11.5703125" style="504" bestFit="1" customWidth="1"/>
    <col min="2" max="2" width="9.140625" style="504"/>
    <col min="3" max="3" width="13.28515625" style="504" bestFit="1" customWidth="1"/>
    <col min="4" max="4" width="9.140625" style="504"/>
    <col min="5" max="5" width="13.28515625" style="504" bestFit="1" customWidth="1"/>
    <col min="6" max="6" width="9.140625" style="504"/>
    <col min="7" max="7" width="14.28515625" style="504" bestFit="1" customWidth="1"/>
    <col min="8" max="8" width="9.140625" style="504"/>
    <col min="9" max="9" width="11.5703125" style="504" bestFit="1" customWidth="1"/>
    <col min="10" max="10" width="9.140625" style="504"/>
    <col min="11" max="11" width="11.5703125" style="504" bestFit="1" customWidth="1"/>
    <col min="12" max="12" width="9.140625" style="504"/>
    <col min="13" max="13" width="13.28515625" style="504" bestFit="1" customWidth="1"/>
    <col min="14" max="14" width="9.140625" style="504"/>
    <col min="15" max="15" width="11.5703125" style="504" bestFit="1" customWidth="1"/>
    <col min="16" max="16384" width="9.140625" style="504"/>
  </cols>
  <sheetData>
    <row r="1" spans="1:15" x14ac:dyDescent="0.25">
      <c r="A1" s="504" t="s">
        <v>1232</v>
      </c>
      <c r="C1" s="504" t="s">
        <v>1233</v>
      </c>
      <c r="E1" s="504" t="s">
        <v>1234</v>
      </c>
      <c r="G1" s="504" t="s">
        <v>1235</v>
      </c>
      <c r="I1" s="504" t="s">
        <v>1236</v>
      </c>
      <c r="K1" s="504" t="s">
        <v>1237</v>
      </c>
      <c r="M1" s="504" t="s">
        <v>1238</v>
      </c>
      <c r="O1" s="504" t="s">
        <v>1239</v>
      </c>
    </row>
    <row r="2" spans="1:15" x14ac:dyDescent="0.25">
      <c r="A2" s="505">
        <v>50519</v>
      </c>
      <c r="B2" s="505"/>
      <c r="C2" s="505">
        <v>85985</v>
      </c>
      <c r="D2" s="505"/>
      <c r="E2" s="505">
        <v>1674970</v>
      </c>
      <c r="F2" s="505"/>
      <c r="G2" s="505">
        <v>11451772</v>
      </c>
      <c r="H2" s="505"/>
      <c r="I2" s="505">
        <v>82600</v>
      </c>
      <c r="J2" s="505"/>
      <c r="K2" s="505">
        <v>588547</v>
      </c>
      <c r="L2" s="505"/>
      <c r="M2" s="505">
        <v>5310</v>
      </c>
      <c r="N2" s="505"/>
      <c r="O2" s="505">
        <v>236382</v>
      </c>
    </row>
    <row r="3" spans="1:15" x14ac:dyDescent="0.25">
      <c r="A3" s="505">
        <v>56520</v>
      </c>
      <c r="B3" s="505"/>
      <c r="C3" s="505">
        <v>105787</v>
      </c>
      <c r="D3" s="505"/>
      <c r="E3" s="505">
        <v>26699</v>
      </c>
      <c r="F3" s="505"/>
      <c r="G3" s="505">
        <v>53944</v>
      </c>
      <c r="H3" s="505"/>
      <c r="I3" s="505">
        <v>21165</v>
      </c>
      <c r="J3" s="505"/>
      <c r="K3" s="505">
        <v>139030</v>
      </c>
      <c r="L3" s="505"/>
      <c r="M3" s="505">
        <v>1986</v>
      </c>
      <c r="N3" s="505"/>
      <c r="O3" s="505">
        <v>43532</v>
      </c>
    </row>
    <row r="4" spans="1:15" x14ac:dyDescent="0.25">
      <c r="A4" s="505">
        <v>93969</v>
      </c>
      <c r="B4" s="505"/>
      <c r="C4" s="505">
        <v>108891</v>
      </c>
      <c r="D4" s="505"/>
      <c r="E4" s="505">
        <v>11033</v>
      </c>
      <c r="F4" s="505"/>
      <c r="G4" s="505">
        <v>116419</v>
      </c>
      <c r="H4" s="505"/>
      <c r="I4" s="505">
        <v>36299</v>
      </c>
      <c r="J4" s="505"/>
      <c r="K4" s="505">
        <v>474066</v>
      </c>
      <c r="L4" s="505"/>
      <c r="M4" s="505">
        <v>11617</v>
      </c>
      <c r="N4" s="505"/>
      <c r="O4" s="505">
        <v>20103</v>
      </c>
    </row>
    <row r="5" spans="1:15" x14ac:dyDescent="0.25">
      <c r="A5" s="505">
        <v>45817</v>
      </c>
      <c r="B5" s="505"/>
      <c r="C5" s="505">
        <v>67167</v>
      </c>
      <c r="D5" s="505"/>
      <c r="E5" s="505">
        <v>205374</v>
      </c>
      <c r="F5" s="505"/>
      <c r="G5" s="505">
        <v>358945</v>
      </c>
      <c r="H5" s="505"/>
      <c r="I5" s="505">
        <v>86618</v>
      </c>
      <c r="J5" s="505"/>
      <c r="K5" s="505">
        <v>90661</v>
      </c>
      <c r="L5" s="505"/>
      <c r="M5" s="505">
        <v>48365</v>
      </c>
      <c r="N5" s="505"/>
      <c r="O5" s="505">
        <v>126901</v>
      </c>
    </row>
    <row r="6" spans="1:15" x14ac:dyDescent="0.25">
      <c r="A6" s="505">
        <v>106250</v>
      </c>
      <c r="B6" s="505"/>
      <c r="C6" s="505">
        <v>112040</v>
      </c>
      <c r="D6" s="505"/>
      <c r="E6" s="505">
        <v>168599</v>
      </c>
      <c r="F6" s="505"/>
      <c r="G6" s="505">
        <v>199169</v>
      </c>
      <c r="H6" s="505"/>
      <c r="I6" s="505">
        <v>229899</v>
      </c>
      <c r="J6" s="505"/>
      <c r="K6" s="505">
        <v>157140</v>
      </c>
      <c r="L6" s="505"/>
      <c r="M6" s="505">
        <v>33980</v>
      </c>
      <c r="N6" s="505"/>
      <c r="O6" s="505">
        <v>10012</v>
      </c>
    </row>
    <row r="7" spans="1:15" x14ac:dyDescent="0.25">
      <c r="A7" s="505">
        <v>19986</v>
      </c>
      <c r="B7" s="505"/>
      <c r="C7" s="505">
        <v>47812</v>
      </c>
      <c r="D7" s="505"/>
      <c r="E7" s="505">
        <v>156350</v>
      </c>
      <c r="F7" s="505"/>
      <c r="G7" s="505">
        <v>143265</v>
      </c>
      <c r="H7" s="505"/>
      <c r="I7" s="505">
        <v>-126</v>
      </c>
      <c r="J7" s="505"/>
      <c r="K7" s="505">
        <v>181539</v>
      </c>
      <c r="L7" s="505"/>
      <c r="M7" s="505">
        <v>23045</v>
      </c>
      <c r="N7" s="505"/>
      <c r="O7" s="505">
        <v>13753</v>
      </c>
    </row>
    <row r="8" spans="1:15" x14ac:dyDescent="0.25">
      <c r="A8" s="505">
        <v>1245</v>
      </c>
      <c r="B8" s="505"/>
      <c r="C8" s="505">
        <v>4202</v>
      </c>
      <c r="D8" s="505"/>
      <c r="E8" s="505">
        <v>235186</v>
      </c>
      <c r="F8" s="505"/>
      <c r="G8" s="505">
        <v>137011</v>
      </c>
      <c r="H8" s="505"/>
      <c r="I8" s="505">
        <v>31047</v>
      </c>
      <c r="J8" s="505"/>
      <c r="K8" s="505">
        <v>21357</v>
      </c>
      <c r="L8" s="505"/>
      <c r="M8" s="505">
        <v>107896</v>
      </c>
      <c r="N8" s="505"/>
      <c r="O8" s="505">
        <v>98523</v>
      </c>
    </row>
    <row r="9" spans="1:15" x14ac:dyDescent="0.25">
      <c r="A9" s="505">
        <v>5481</v>
      </c>
      <c r="B9" s="505"/>
      <c r="C9" s="505">
        <v>299752</v>
      </c>
      <c r="D9" s="505"/>
      <c r="E9" s="505">
        <v>145463</v>
      </c>
      <c r="F9" s="505"/>
      <c r="G9" s="505">
        <v>231569</v>
      </c>
      <c r="H9" s="505"/>
      <c r="I9" s="505">
        <v>8328</v>
      </c>
      <c r="J9" s="505"/>
      <c r="K9" s="505">
        <v>3236</v>
      </c>
      <c r="L9" s="505"/>
      <c r="M9" s="505">
        <v>123332</v>
      </c>
      <c r="N9" s="505"/>
      <c r="O9" s="505">
        <v>31573</v>
      </c>
    </row>
    <row r="10" spans="1:15" x14ac:dyDescent="0.25">
      <c r="A10" s="505">
        <v>16562</v>
      </c>
      <c r="B10" s="505"/>
      <c r="C10" s="505">
        <v>168495</v>
      </c>
      <c r="D10" s="505"/>
      <c r="E10" s="505">
        <v>1005657</v>
      </c>
      <c r="F10" s="505"/>
      <c r="G10" s="505">
        <v>821467</v>
      </c>
      <c r="H10" s="505"/>
      <c r="I10" s="505">
        <v>235345</v>
      </c>
      <c r="J10" s="505"/>
      <c r="K10" s="505">
        <v>98245</v>
      </c>
      <c r="L10" s="505"/>
      <c r="M10" s="505">
        <v>259417</v>
      </c>
      <c r="N10" s="505"/>
      <c r="O10" s="505">
        <v>79681</v>
      </c>
    </row>
    <row r="11" spans="1:15" x14ac:dyDescent="0.25">
      <c r="A11" s="505">
        <v>8686</v>
      </c>
      <c r="B11" s="505"/>
      <c r="C11" s="505">
        <v>189293</v>
      </c>
      <c r="D11" s="505"/>
      <c r="E11" s="505">
        <v>505929</v>
      </c>
      <c r="F11" s="505"/>
      <c r="G11" s="505">
        <v>395526</v>
      </c>
      <c r="H11" s="505"/>
      <c r="I11" s="505">
        <v>85139</v>
      </c>
      <c r="J11" s="505"/>
      <c r="K11" s="505">
        <v>109198</v>
      </c>
      <c r="L11" s="505"/>
      <c r="M11" s="505">
        <v>353839</v>
      </c>
      <c r="N11" s="505"/>
      <c r="O11" s="505">
        <v>103923</v>
      </c>
    </row>
    <row r="12" spans="1:15" x14ac:dyDescent="0.25">
      <c r="A12" s="505">
        <v>-2</v>
      </c>
      <c r="B12" s="505"/>
      <c r="C12" s="505">
        <v>69289</v>
      </c>
      <c r="D12" s="505"/>
      <c r="E12" s="505">
        <v>43760</v>
      </c>
      <c r="F12" s="505"/>
      <c r="G12" s="505">
        <v>97318</v>
      </c>
      <c r="H12" s="505"/>
      <c r="I12" s="505">
        <v>16142</v>
      </c>
      <c r="J12" s="505"/>
      <c r="K12" s="505">
        <v>3858</v>
      </c>
      <c r="L12" s="505"/>
      <c r="M12" s="505">
        <v>54732</v>
      </c>
      <c r="N12" s="505"/>
      <c r="O12" s="505">
        <v>85824</v>
      </c>
    </row>
    <row r="13" spans="1:15" x14ac:dyDescent="0.25">
      <c r="A13" s="505">
        <v>45124</v>
      </c>
      <c r="B13" s="505"/>
      <c r="C13" s="505">
        <v>78481</v>
      </c>
      <c r="D13" s="505"/>
      <c r="E13" s="505">
        <v>-34635</v>
      </c>
      <c r="F13" s="505"/>
      <c r="G13" s="505">
        <v>522750</v>
      </c>
      <c r="H13" s="505"/>
      <c r="I13" s="505">
        <v>6930</v>
      </c>
      <c r="J13" s="505"/>
      <c r="K13" s="505">
        <v>300451</v>
      </c>
      <c r="L13" s="505"/>
      <c r="M13" s="505">
        <v>147781</v>
      </c>
      <c r="N13" s="505"/>
      <c r="O13" s="505">
        <v>923076</v>
      </c>
    </row>
    <row r="15" spans="1:15" x14ac:dyDescent="0.25">
      <c r="A15" s="505">
        <f>SUM(A2:A14)</f>
        <v>450157</v>
      </c>
      <c r="B15" s="505"/>
      <c r="C15" s="505">
        <f>SUM(C2:C14)</f>
        <v>1337194</v>
      </c>
      <c r="D15" s="505"/>
      <c r="E15" s="505">
        <f>SUM(E2:E14)</f>
        <v>4144385</v>
      </c>
      <c r="F15" s="505"/>
      <c r="G15" s="505">
        <f>SUM(G2:G14)</f>
        <v>14529155</v>
      </c>
      <c r="H15" s="505"/>
      <c r="I15" s="505">
        <f>SUM(I2:I14)</f>
        <v>839386</v>
      </c>
      <c r="J15" s="505"/>
      <c r="K15" s="505">
        <f>SUM(K2:K14)</f>
        <v>2167328</v>
      </c>
      <c r="L15" s="505"/>
      <c r="M15" s="505">
        <f>SUM(M2:M14)</f>
        <v>1171300</v>
      </c>
      <c r="N15" s="505"/>
      <c r="O15" s="505">
        <f>SUM(O2:O14)</f>
        <v>1773283</v>
      </c>
    </row>
  </sheetData>
  <pageMargins left="0.7" right="0.7" top="0.75" bottom="0.75" header="0.3" footer="0.3"/>
  <pageSetup scale="7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50"/>
  <sheetViews>
    <sheetView topLeftCell="A91" zoomScaleNormal="100" workbookViewId="0">
      <selection activeCell="F73" sqref="F73"/>
    </sheetView>
  </sheetViews>
  <sheetFormatPr defaultRowHeight="12.75" x14ac:dyDescent="0.2"/>
  <cols>
    <col min="1" max="1" width="1" customWidth="1"/>
    <col min="2" max="2" width="14.140625" customWidth="1"/>
    <col min="3" max="3" width="1.140625" customWidth="1"/>
    <col min="4" max="4" width="13.85546875" customWidth="1"/>
    <col min="5" max="5" width="1.140625" customWidth="1"/>
    <col min="6" max="6" width="12.5703125" customWidth="1"/>
    <col min="7" max="7" width="1.140625" customWidth="1"/>
    <col min="8" max="8" width="13.7109375" customWidth="1"/>
    <col min="9" max="9" width="1.140625" customWidth="1"/>
    <col min="10" max="10" width="12.5703125" customWidth="1"/>
    <col min="11" max="11" width="1.140625" customWidth="1"/>
    <col min="12" max="12" width="14" customWidth="1"/>
    <col min="13" max="13" width="1" customWidth="1"/>
    <col min="14" max="14" width="8.140625" customWidth="1"/>
    <col min="15" max="15" width="1" customWidth="1"/>
    <col min="16" max="16" width="14.28515625" customWidth="1"/>
    <col min="17" max="17" width="1" customWidth="1"/>
    <col min="18" max="18" width="14" customWidth="1"/>
    <col min="19" max="19" width="1" customWidth="1"/>
    <col min="20" max="20" width="8.5703125" customWidth="1"/>
    <col min="21" max="21" width="1" customWidth="1"/>
    <col min="22" max="22" width="8.5703125" customWidth="1"/>
    <col min="23" max="23" width="1.140625" customWidth="1"/>
    <col min="24" max="24" width="12.85546875" customWidth="1"/>
    <col min="25" max="25" width="1.140625" customWidth="1"/>
    <col min="26" max="26" width="9.5703125" customWidth="1"/>
    <col min="27" max="27" width="1.140625" customWidth="1"/>
    <col min="28" max="28" width="12.28515625" customWidth="1"/>
    <col min="29" max="29" width="1.140625" customWidth="1"/>
    <col min="30" max="30" width="12" customWidth="1"/>
    <col min="31" max="31" width="15" bestFit="1" customWidth="1"/>
    <col min="32" max="32" width="16.140625" customWidth="1"/>
    <col min="33" max="33" width="19.5703125" bestFit="1" customWidth="1"/>
    <col min="37" max="37" width="15" bestFit="1" customWidth="1"/>
  </cols>
  <sheetData>
    <row r="1" spans="1:33" ht="15.75" x14ac:dyDescent="0.25">
      <c r="A1" s="511" t="s">
        <v>49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3" ht="15.75" x14ac:dyDescent="0.25">
      <c r="A2" s="512" t="s">
        <v>522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</row>
    <row r="3" spans="1:33" ht="15.75" x14ac:dyDescent="0.25">
      <c r="A3" s="512" t="s">
        <v>524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  <c r="R3" s="511"/>
      <c r="S3" s="511"/>
      <c r="T3" s="511"/>
      <c r="U3" s="511"/>
      <c r="V3" s="511"/>
      <c r="W3" s="511"/>
      <c r="X3" s="511"/>
      <c r="Y3" s="511"/>
      <c r="Z3" s="511"/>
      <c r="AA3" s="511"/>
      <c r="AB3" s="511"/>
      <c r="AC3" s="511"/>
      <c r="AD3" s="511"/>
    </row>
    <row r="4" spans="1:33" x14ac:dyDescent="0.2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7"/>
      <c r="AC4" s="27"/>
      <c r="AD4" s="27"/>
    </row>
    <row r="5" spans="1:33" x14ac:dyDescent="0.2">
      <c r="X5" s="47"/>
      <c r="AB5" s="7"/>
    </row>
    <row r="6" spans="1:33" x14ac:dyDescent="0.2">
      <c r="AB6" s="7"/>
    </row>
    <row r="7" spans="1:33" x14ac:dyDescent="0.2">
      <c r="A7" s="48" t="s">
        <v>50</v>
      </c>
      <c r="R7" s="36"/>
      <c r="S7" s="36"/>
      <c r="T7" s="36"/>
      <c r="U7" s="36"/>
      <c r="V7" s="36"/>
      <c r="W7" s="36"/>
      <c r="X7" s="36"/>
      <c r="AB7" s="30"/>
    </row>
    <row r="8" spans="1:33" x14ac:dyDescent="0.2">
      <c r="A8" s="48"/>
      <c r="R8" s="10"/>
      <c r="X8" s="93"/>
      <c r="Z8" s="36"/>
      <c r="AA8" s="36"/>
      <c r="AB8" s="36"/>
      <c r="AC8" s="36"/>
    </row>
    <row r="9" spans="1:33" x14ac:dyDescent="0.2">
      <c r="A9" s="11"/>
      <c r="B9" s="1"/>
      <c r="C9" s="1"/>
      <c r="D9" s="1"/>
      <c r="E9" s="1"/>
      <c r="F9" s="1"/>
      <c r="G9" s="1"/>
      <c r="H9" s="6" t="s">
        <v>51</v>
      </c>
      <c r="I9" s="1"/>
      <c r="J9" s="6" t="s">
        <v>51</v>
      </c>
      <c r="K9" s="6"/>
      <c r="L9" s="6"/>
      <c r="M9" s="6"/>
      <c r="N9" s="1"/>
      <c r="O9" s="1"/>
      <c r="P9" s="6"/>
      <c r="Q9" s="1"/>
      <c r="R9" s="10" t="s">
        <v>2</v>
      </c>
      <c r="S9" s="1"/>
      <c r="T9" s="1"/>
      <c r="U9" s="1"/>
      <c r="V9" s="6"/>
      <c r="W9" s="1"/>
      <c r="X9" s="92"/>
      <c r="Y9" s="6"/>
      <c r="Z9" s="6"/>
      <c r="AA9" s="6"/>
      <c r="AB9" s="1"/>
      <c r="AC9" s="6"/>
      <c r="AD9" s="1"/>
      <c r="AE9" s="1"/>
    </row>
    <row r="10" spans="1:33" x14ac:dyDescent="0.2">
      <c r="A10" s="11"/>
      <c r="B10" s="1"/>
      <c r="C10" s="1"/>
      <c r="D10" s="6" t="s">
        <v>65</v>
      </c>
      <c r="E10" s="6"/>
      <c r="F10" s="6" t="s">
        <v>51</v>
      </c>
      <c r="G10" s="6"/>
      <c r="H10" s="6" t="s">
        <v>2</v>
      </c>
      <c r="I10" s="6"/>
      <c r="J10" s="42" t="s">
        <v>31</v>
      </c>
      <c r="K10" s="6"/>
      <c r="L10" s="6" t="s">
        <v>51</v>
      </c>
      <c r="M10" s="10"/>
      <c r="N10" s="1"/>
      <c r="O10" s="1"/>
      <c r="P10" s="6"/>
      <c r="Q10" s="1"/>
      <c r="R10" s="6" t="s">
        <v>51</v>
      </c>
      <c r="S10" s="1"/>
      <c r="T10" s="6" t="s">
        <v>2</v>
      </c>
      <c r="U10" s="1"/>
      <c r="V10" s="6"/>
      <c r="W10" s="1"/>
      <c r="X10" s="6"/>
      <c r="Y10" s="6"/>
      <c r="Z10" s="42"/>
      <c r="AA10" s="42"/>
      <c r="AB10" s="4"/>
      <c r="AC10" s="42"/>
      <c r="AD10" s="4"/>
      <c r="AE10" s="34"/>
    </row>
    <row r="11" spans="1:33" x14ac:dyDescent="0.2">
      <c r="A11" s="11"/>
      <c r="B11" s="1"/>
      <c r="C11" s="1"/>
      <c r="D11" s="6" t="s">
        <v>66</v>
      </c>
      <c r="E11" s="6"/>
      <c r="F11" s="6" t="s">
        <v>32</v>
      </c>
      <c r="G11" s="6"/>
      <c r="H11" s="6" t="s">
        <v>55</v>
      </c>
      <c r="I11" s="6"/>
      <c r="J11" s="42" t="s">
        <v>3</v>
      </c>
      <c r="K11" s="6"/>
      <c r="L11" s="10" t="s">
        <v>3</v>
      </c>
      <c r="M11" s="6"/>
      <c r="N11" s="6" t="s">
        <v>7</v>
      </c>
      <c r="O11" s="6"/>
      <c r="P11" s="6" t="s">
        <v>56</v>
      </c>
      <c r="Q11" s="6"/>
      <c r="R11" s="10" t="s">
        <v>3</v>
      </c>
      <c r="S11" s="6"/>
      <c r="T11" s="6" t="s">
        <v>7</v>
      </c>
      <c r="U11" s="6"/>
      <c r="V11" s="6" t="s">
        <v>33</v>
      </c>
      <c r="W11" s="6"/>
      <c r="X11" s="6" t="s">
        <v>34</v>
      </c>
      <c r="Y11" s="6"/>
      <c r="Z11" s="42" t="s">
        <v>35</v>
      </c>
      <c r="AA11" s="32"/>
      <c r="AB11" s="42" t="s">
        <v>36</v>
      </c>
      <c r="AC11" s="32"/>
      <c r="AD11" s="34"/>
      <c r="AE11" s="34"/>
    </row>
    <row r="12" spans="1:33" x14ac:dyDescent="0.2">
      <c r="A12" s="11"/>
      <c r="B12" s="1"/>
      <c r="C12" s="1"/>
      <c r="D12" s="2" t="s">
        <v>37</v>
      </c>
      <c r="E12" s="6"/>
      <c r="F12" s="2" t="s">
        <v>18</v>
      </c>
      <c r="G12" s="6"/>
      <c r="H12" s="2" t="s">
        <v>6</v>
      </c>
      <c r="I12" s="6"/>
      <c r="J12" s="38" t="s">
        <v>38</v>
      </c>
      <c r="K12" s="6"/>
      <c r="L12" s="2" t="s">
        <v>6</v>
      </c>
      <c r="M12" s="7"/>
      <c r="N12" s="2" t="s">
        <v>39</v>
      </c>
      <c r="O12" s="6"/>
      <c r="P12" s="2" t="s">
        <v>18</v>
      </c>
      <c r="Q12" s="6"/>
      <c r="R12" s="2" t="s">
        <v>6</v>
      </c>
      <c r="S12" s="6"/>
      <c r="T12" s="2" t="s">
        <v>39</v>
      </c>
      <c r="U12" s="6"/>
      <c r="V12" s="2" t="s">
        <v>40</v>
      </c>
      <c r="W12" s="6"/>
      <c r="X12" s="2" t="s">
        <v>41</v>
      </c>
      <c r="Y12" s="6"/>
      <c r="Z12" s="49" t="s">
        <v>5</v>
      </c>
      <c r="AA12" s="32"/>
      <c r="AB12" s="38" t="s">
        <v>42</v>
      </c>
      <c r="AC12" s="32"/>
      <c r="AD12" s="34"/>
      <c r="AE12" s="34"/>
    </row>
    <row r="13" spans="1:33" x14ac:dyDescent="0.2">
      <c r="B13" s="1"/>
      <c r="C13" s="1"/>
      <c r="D13" s="6"/>
      <c r="E13" s="6"/>
      <c r="F13" s="1"/>
      <c r="G13" s="1"/>
      <c r="H13" s="1"/>
      <c r="I13" s="1"/>
      <c r="J13" s="4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4"/>
      <c r="AA13" s="32"/>
      <c r="AB13" s="4"/>
      <c r="AC13" s="32"/>
      <c r="AD13" s="32"/>
      <c r="AE13" s="32"/>
    </row>
    <row r="14" spans="1:33" x14ac:dyDescent="0.2">
      <c r="B14" s="1" t="s">
        <v>22</v>
      </c>
      <c r="C14" s="1"/>
      <c r="D14" s="50">
        <v>70738410</v>
      </c>
      <c r="E14" s="50">
        <v>-30146.840487458645</v>
      </c>
      <c r="F14" s="50">
        <v>-5339</v>
      </c>
      <c r="G14" s="50"/>
      <c r="H14" s="51">
        <f>D14+F14</f>
        <v>70733071</v>
      </c>
      <c r="I14" s="51"/>
      <c r="J14" s="52">
        <v>0.93769999999999998</v>
      </c>
      <c r="K14" s="51"/>
      <c r="L14" s="51">
        <f>H14*J14</f>
        <v>66326400.676699996</v>
      </c>
      <c r="M14" s="51"/>
      <c r="N14" s="53">
        <f>L14/L18</f>
        <v>1.2453226414816564E-2</v>
      </c>
      <c r="O14" s="53"/>
      <c r="P14" s="50">
        <v>-15278933</v>
      </c>
      <c r="Q14" s="53"/>
      <c r="R14" s="51">
        <f>L14+P14</f>
        <v>51047467.676699996</v>
      </c>
      <c r="S14" s="53"/>
      <c r="T14" s="53">
        <f>R14/R18</f>
        <v>1.2453226509543433E-2</v>
      </c>
      <c r="U14" s="53"/>
      <c r="V14" s="330">
        <v>3.2273369030310452E-2</v>
      </c>
      <c r="W14" s="44"/>
      <c r="X14" s="44">
        <f>N14*V14</f>
        <v>4.0190757170338495E-4</v>
      </c>
      <c r="Y14" s="44"/>
      <c r="Z14" s="44">
        <f>X14*'Revenue Gross-Up Factor'!$C$38</f>
        <v>4.0399217130733083E-4</v>
      </c>
      <c r="AA14" s="55"/>
      <c r="AB14" s="39">
        <f>$R$18*Z14</f>
        <v>1656018.8069049185</v>
      </c>
      <c r="AC14" s="55"/>
      <c r="AD14" s="40"/>
      <c r="AE14" s="40"/>
      <c r="AF14" s="94"/>
    </row>
    <row r="15" spans="1:33" x14ac:dyDescent="0.2">
      <c r="B15" s="1" t="s">
        <v>20</v>
      </c>
      <c r="C15" s="1"/>
      <c r="D15" s="50">
        <v>2607964904</v>
      </c>
      <c r="E15" s="50">
        <v>-540431.12109703722</v>
      </c>
      <c r="F15" s="50">
        <v>-196820</v>
      </c>
      <c r="G15" s="50"/>
      <c r="H15" s="51">
        <f>D15+F15</f>
        <v>2607768084</v>
      </c>
      <c r="I15" s="51"/>
      <c r="J15" s="52">
        <v>0.93769999999999998</v>
      </c>
      <c r="K15" s="51"/>
      <c r="L15" s="57">
        <f>H15*J15</f>
        <v>2445304132.3667998</v>
      </c>
      <c r="M15" s="57"/>
      <c r="N15" s="53">
        <f>L15/L18</f>
        <v>0.45912224548237668</v>
      </c>
      <c r="O15" s="53"/>
      <c r="P15" s="117">
        <v>-563299660</v>
      </c>
      <c r="Q15" s="53"/>
      <c r="R15" s="57">
        <f>L15+P15</f>
        <v>1882004472.3667998</v>
      </c>
      <c r="S15" s="53"/>
      <c r="T15" s="53">
        <f>R15/R18</f>
        <v>0.45912224549103509</v>
      </c>
      <c r="U15" s="53"/>
      <c r="V15" s="53">
        <v>4.3838605062617317E-2</v>
      </c>
      <c r="W15" s="53"/>
      <c r="X15" s="44">
        <f>N15*V15</f>
        <v>2.012727879516395E-2</v>
      </c>
      <c r="Y15" s="53"/>
      <c r="Z15" s="44">
        <f>X15*'Revenue Gross-Up Factor'!$C$38</f>
        <v>2.0231674234212488E-2</v>
      </c>
      <c r="AA15" s="55"/>
      <c r="AB15" s="39">
        <f>$R$18*Z15</f>
        <v>82932381.879107922</v>
      </c>
      <c r="AC15" s="55"/>
      <c r="AD15" s="40"/>
      <c r="AE15" s="40"/>
      <c r="AF15" s="46"/>
    </row>
    <row r="16" spans="1:33" x14ac:dyDescent="0.2">
      <c r="B16" s="1" t="s">
        <v>21</v>
      </c>
      <c r="C16" s="1"/>
      <c r="D16" s="58">
        <v>3001947921</v>
      </c>
      <c r="E16" s="50">
        <v>-1154801.3384155042</v>
      </c>
      <c r="F16" s="58">
        <v>-549856</v>
      </c>
      <c r="G16" s="50"/>
      <c r="H16" s="59">
        <f>D16+F16</f>
        <v>3001398065</v>
      </c>
      <c r="I16" s="51"/>
      <c r="J16" s="52">
        <v>0.93769999999999998</v>
      </c>
      <c r="K16" s="51"/>
      <c r="L16" s="59">
        <f>H16*J16</f>
        <v>2814410965.5504999</v>
      </c>
      <c r="M16" s="59"/>
      <c r="N16" s="60">
        <f>L16/L18</f>
        <v>0.52842452810280671</v>
      </c>
      <c r="O16" s="53"/>
      <c r="P16" s="58">
        <v>-648327020</v>
      </c>
      <c r="Q16" s="53"/>
      <c r="R16" s="59">
        <f>L16+P16</f>
        <v>2166083945.5504999</v>
      </c>
      <c r="S16" s="53"/>
      <c r="T16" s="60">
        <f>R16/R18</f>
        <v>0.52842452799942152</v>
      </c>
      <c r="U16" s="53"/>
      <c r="V16" s="9">
        <v>0.1042</v>
      </c>
      <c r="W16" s="53"/>
      <c r="X16" s="74">
        <f>N16*V16</f>
        <v>5.5061835828312457E-2</v>
      </c>
      <c r="Y16" s="53"/>
      <c r="Z16" s="74">
        <f>X16*'Revenue Gross-Up Factor'!$C$35</f>
        <v>7.3747406475257044E-2</v>
      </c>
      <c r="AA16" s="61"/>
      <c r="AB16" s="62">
        <f>$R$18*Z16</f>
        <v>302300640.35221344</v>
      </c>
      <c r="AC16" s="61"/>
      <c r="AD16" s="40"/>
      <c r="AE16" s="40"/>
      <c r="AF16" s="45"/>
      <c r="AG16" s="74">
        <f>V16*'Revenue Gross-Up Factor'!$C$35</f>
        <v>0.1395609070987508</v>
      </c>
    </row>
    <row r="17" spans="1:33" x14ac:dyDescent="0.2">
      <c r="B17" s="1"/>
      <c r="C17" s="1"/>
      <c r="D17" s="50"/>
      <c r="E17" s="50"/>
      <c r="F17" s="50"/>
      <c r="G17" s="50"/>
      <c r="H17" s="63"/>
      <c r="I17" s="63"/>
      <c r="J17" s="63"/>
      <c r="K17" s="63"/>
      <c r="L17" s="63"/>
      <c r="M17" s="63"/>
      <c r="N17" s="1"/>
      <c r="O17" s="1"/>
      <c r="P17" s="1"/>
      <c r="Q17" s="1"/>
      <c r="R17" s="63"/>
      <c r="S17" s="1"/>
      <c r="T17" s="1"/>
      <c r="U17" s="1"/>
      <c r="V17" s="53"/>
      <c r="W17" s="1"/>
      <c r="X17" s="53"/>
      <c r="Y17" s="53"/>
      <c r="Z17" s="54"/>
      <c r="AA17" s="64"/>
      <c r="AB17" s="39"/>
      <c r="AC17" s="64"/>
      <c r="AD17" s="40"/>
      <c r="AE17" s="64"/>
    </row>
    <row r="18" spans="1:33" ht="13.5" thickBot="1" x14ac:dyDescent="0.25">
      <c r="B18" s="3" t="s">
        <v>43</v>
      </c>
      <c r="C18" s="1"/>
      <c r="D18" s="97">
        <f>SUM(D14:D17)</f>
        <v>5680651235</v>
      </c>
      <c r="E18" s="50">
        <v>-1154801.3384155042</v>
      </c>
      <c r="F18" s="97">
        <f>SUM(F14:F17)</f>
        <v>-752015</v>
      </c>
      <c r="G18" s="50"/>
      <c r="H18" s="97">
        <f>SUM(H14:H17)</f>
        <v>5679899220</v>
      </c>
      <c r="I18" s="50"/>
      <c r="J18" s="50"/>
      <c r="K18" s="50"/>
      <c r="L18" s="97">
        <f>SUM(L14:L17)</f>
        <v>5326041498.5939999</v>
      </c>
      <c r="M18" s="50"/>
      <c r="N18" s="98">
        <f>SUM(N14:N17)</f>
        <v>1</v>
      </c>
      <c r="O18" s="50"/>
      <c r="P18" s="97">
        <f>SUM(P14:P17)</f>
        <v>-1226905613</v>
      </c>
      <c r="Q18" s="50"/>
      <c r="R18" s="97">
        <f>SUM(R14:R17)</f>
        <v>4099135885.5939999</v>
      </c>
      <c r="S18" s="50"/>
      <c r="T18" s="98">
        <f>SUM(T14:T17)</f>
        <v>1</v>
      </c>
      <c r="U18" s="50"/>
      <c r="V18" s="8"/>
      <c r="W18" s="50"/>
      <c r="X18" s="329">
        <f>SUM(X14:X17)</f>
        <v>7.5591022195179797E-2</v>
      </c>
      <c r="Y18" s="50"/>
      <c r="Z18" s="78">
        <f>SUM(Z14:Z17)</f>
        <v>9.4383072880776867E-2</v>
      </c>
      <c r="AA18" s="40"/>
      <c r="AB18" s="79">
        <f>SUM(AB14:AB17)</f>
        <v>386889041.03822625</v>
      </c>
      <c r="AC18" s="40"/>
      <c r="AD18" s="65"/>
      <c r="AE18" s="65"/>
      <c r="AF18" s="68"/>
    </row>
    <row r="19" spans="1:33" ht="13.5" thickTop="1" x14ac:dyDescent="0.2">
      <c r="B19" s="3"/>
      <c r="C19" s="1"/>
      <c r="D19" s="8"/>
      <c r="E19" s="50"/>
      <c r="F19" s="8"/>
      <c r="G19" s="50"/>
      <c r="H19" s="8"/>
      <c r="I19" s="50"/>
      <c r="J19" s="8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8"/>
      <c r="W19" s="50"/>
      <c r="X19" s="66"/>
      <c r="Y19" s="50"/>
      <c r="Z19" s="8"/>
      <c r="AA19" s="50"/>
      <c r="AB19" s="50"/>
      <c r="AC19" s="50"/>
      <c r="AD19" s="66"/>
      <c r="AE19" s="118"/>
      <c r="AF19" s="56"/>
    </row>
    <row r="20" spans="1:33" x14ac:dyDescent="0.2">
      <c r="B20" s="3"/>
      <c r="C20" s="1"/>
      <c r="D20" s="8"/>
      <c r="E20" s="50"/>
      <c r="F20" s="8"/>
      <c r="G20" s="50"/>
      <c r="H20" s="8"/>
      <c r="I20" s="50"/>
      <c r="J20" s="8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8"/>
      <c r="W20" s="50"/>
      <c r="X20" s="66"/>
      <c r="Y20" s="50"/>
      <c r="Z20" s="8"/>
      <c r="AA20" s="50"/>
      <c r="AB20" s="50"/>
      <c r="AC20" s="50"/>
      <c r="AD20" s="66"/>
      <c r="AE20" s="1"/>
      <c r="AF20" s="56"/>
    </row>
    <row r="21" spans="1:33" x14ac:dyDescent="0.2">
      <c r="A21" s="67" t="s">
        <v>977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4"/>
      <c r="AF21" s="68"/>
      <c r="AG21" s="68"/>
    </row>
    <row r="22" spans="1:33" x14ac:dyDescent="0.2">
      <c r="A22" s="67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4"/>
      <c r="AG22" s="56"/>
    </row>
    <row r="23" spans="1:33" x14ac:dyDescent="0.2">
      <c r="A23" s="41"/>
      <c r="B23" s="4"/>
      <c r="C23" s="4"/>
      <c r="D23" s="29" t="s">
        <v>2</v>
      </c>
      <c r="E23" s="4"/>
      <c r="F23" s="34" t="s">
        <v>17</v>
      </c>
      <c r="G23" s="4"/>
      <c r="H23" s="34"/>
      <c r="I23" s="32"/>
      <c r="J23" s="34"/>
      <c r="K23" s="42"/>
      <c r="L23" s="42" t="s">
        <v>17</v>
      </c>
      <c r="M23" s="42"/>
      <c r="N23" s="29" t="s">
        <v>17</v>
      </c>
      <c r="O23" s="29"/>
      <c r="P23" s="29"/>
      <c r="Q23" s="29"/>
      <c r="R23" s="29"/>
      <c r="S23" s="29"/>
      <c r="T23" s="29"/>
      <c r="U23" s="29"/>
      <c r="V23" s="42"/>
      <c r="W23" s="4"/>
      <c r="X23" s="42"/>
      <c r="Y23" s="42"/>
      <c r="Z23" s="42"/>
      <c r="AA23" s="42"/>
      <c r="AB23" s="42"/>
      <c r="AC23" s="42"/>
      <c r="AD23" s="4"/>
      <c r="AE23" s="4"/>
      <c r="AF23" s="36"/>
    </row>
    <row r="24" spans="1:33" x14ac:dyDescent="0.2">
      <c r="A24" s="41"/>
      <c r="B24" s="4"/>
      <c r="C24" s="4"/>
      <c r="D24" s="42" t="s">
        <v>51</v>
      </c>
      <c r="E24" s="42"/>
      <c r="F24" s="42" t="s">
        <v>32</v>
      </c>
      <c r="G24" s="42"/>
      <c r="H24" s="34"/>
      <c r="I24" s="34"/>
      <c r="J24" s="34"/>
      <c r="K24" s="42"/>
      <c r="L24" s="29" t="s">
        <v>4</v>
      </c>
      <c r="M24" s="29"/>
      <c r="N24" s="42" t="s">
        <v>2</v>
      </c>
      <c r="O24" s="42"/>
      <c r="P24" s="42"/>
      <c r="Q24" s="42"/>
      <c r="R24" s="42"/>
      <c r="S24" s="42"/>
      <c r="T24" s="42"/>
      <c r="U24" s="42"/>
      <c r="V24" s="42"/>
      <c r="W24" s="4"/>
      <c r="X24" s="42"/>
      <c r="Y24" s="42"/>
      <c r="Z24" s="42"/>
      <c r="AA24" s="42"/>
      <c r="AB24" s="34"/>
      <c r="AC24" s="42"/>
      <c r="AD24" s="42" t="s">
        <v>44</v>
      </c>
      <c r="AE24" s="4"/>
      <c r="AF24" s="36"/>
    </row>
    <row r="25" spans="1:33" x14ac:dyDescent="0.2">
      <c r="A25" s="41"/>
      <c r="B25" s="4"/>
      <c r="C25" s="4"/>
      <c r="D25" s="29" t="s">
        <v>3</v>
      </c>
      <c r="E25" s="42"/>
      <c r="F25" s="34" t="s">
        <v>46</v>
      </c>
      <c r="G25" s="42"/>
      <c r="H25" s="34"/>
      <c r="I25" s="34"/>
      <c r="J25" s="34"/>
      <c r="K25" s="42"/>
      <c r="L25" s="42" t="s">
        <v>2</v>
      </c>
      <c r="M25" s="42"/>
      <c r="N25" s="42" t="s">
        <v>7</v>
      </c>
      <c r="O25" s="42"/>
      <c r="P25" s="42"/>
      <c r="Q25" s="42"/>
      <c r="R25" s="42"/>
      <c r="S25" s="42"/>
      <c r="T25" s="42"/>
      <c r="U25" s="42"/>
      <c r="V25" s="42" t="s">
        <v>33</v>
      </c>
      <c r="W25" s="42"/>
      <c r="X25" s="42" t="s">
        <v>34</v>
      </c>
      <c r="Y25" s="42"/>
      <c r="Z25" s="42" t="s">
        <v>35</v>
      </c>
      <c r="AA25" s="32"/>
      <c r="AB25" s="42" t="s">
        <v>36</v>
      </c>
      <c r="AC25" s="4"/>
      <c r="AD25" s="34" t="s">
        <v>45</v>
      </c>
      <c r="AE25" s="4"/>
      <c r="AF25" s="36"/>
    </row>
    <row r="26" spans="1:33" x14ac:dyDescent="0.2">
      <c r="A26" s="41"/>
      <c r="B26" s="4"/>
      <c r="C26" s="4"/>
      <c r="D26" s="38" t="s">
        <v>6</v>
      </c>
      <c r="E26" s="42"/>
      <c r="F26" s="333" t="s">
        <v>1023</v>
      </c>
      <c r="G26" s="42"/>
      <c r="H26" s="34"/>
      <c r="I26" s="34"/>
      <c r="J26" s="34"/>
      <c r="K26" s="42"/>
      <c r="L26" s="38" t="s">
        <v>6</v>
      </c>
      <c r="M26" s="34"/>
      <c r="N26" s="38" t="s">
        <v>39</v>
      </c>
      <c r="O26" s="34"/>
      <c r="P26" s="38"/>
      <c r="Q26" s="34"/>
      <c r="R26" s="38"/>
      <c r="S26" s="34"/>
      <c r="T26" s="38"/>
      <c r="U26" s="34"/>
      <c r="V26" s="38" t="s">
        <v>40</v>
      </c>
      <c r="W26" s="42"/>
      <c r="X26" s="38" t="s">
        <v>41</v>
      </c>
      <c r="Y26" s="42"/>
      <c r="Z26" s="49" t="s">
        <v>5</v>
      </c>
      <c r="AA26" s="32"/>
      <c r="AB26" s="38" t="s">
        <v>42</v>
      </c>
      <c r="AC26" s="4"/>
      <c r="AD26" s="38" t="s">
        <v>42</v>
      </c>
      <c r="AE26" s="4"/>
      <c r="AF26" s="36"/>
    </row>
    <row r="27" spans="1:33" x14ac:dyDescent="0.2">
      <c r="A27" s="41"/>
      <c r="B27" s="4"/>
      <c r="C27" s="4"/>
      <c r="D27" s="42"/>
      <c r="E27" s="42"/>
      <c r="F27" s="4"/>
      <c r="G27" s="4"/>
      <c r="H27" s="32"/>
      <c r="I27" s="32"/>
      <c r="J27" s="32"/>
      <c r="K27" s="4"/>
      <c r="L27" s="4"/>
      <c r="M27" s="4"/>
      <c r="N27" s="4"/>
      <c r="O27" s="4"/>
      <c r="P27" s="4"/>
      <c r="Q27" s="4"/>
      <c r="R27" s="4"/>
      <c r="S27" s="32"/>
      <c r="T27" s="4"/>
      <c r="U27" s="32"/>
      <c r="V27" s="4"/>
      <c r="W27" s="4"/>
      <c r="X27" s="4"/>
      <c r="Y27" s="4"/>
      <c r="Z27" s="4"/>
      <c r="AA27" s="32"/>
      <c r="AB27" s="4"/>
      <c r="AC27" s="4"/>
      <c r="AD27" s="32"/>
      <c r="AE27" s="4"/>
      <c r="AF27" s="36"/>
    </row>
    <row r="28" spans="1:33" x14ac:dyDescent="0.2">
      <c r="A28" s="41"/>
      <c r="B28" s="4" t="s">
        <v>22</v>
      </c>
      <c r="C28" s="4"/>
      <c r="D28" s="39">
        <f>R14</f>
        <v>51047467.676699996</v>
      </c>
      <c r="E28" s="39"/>
      <c r="F28" s="40">
        <f>-134479318*T14</f>
        <v>-1674701.4079029213</v>
      </c>
      <c r="G28" s="39"/>
      <c r="H28" s="43"/>
      <c r="I28" s="71"/>
      <c r="J28" s="40"/>
      <c r="K28" s="44"/>
      <c r="L28" s="70">
        <f>D28+F28</f>
        <v>49372766.268797077</v>
      </c>
      <c r="M28" s="70"/>
      <c r="N28" s="44">
        <f>L28/L32</f>
        <v>1.2453226509543433E-2</v>
      </c>
      <c r="O28" s="44">
        <f>L28/L32</f>
        <v>1.2453226509543433E-2</v>
      </c>
      <c r="P28" s="44"/>
      <c r="Q28" s="44"/>
      <c r="R28" s="44"/>
      <c r="S28" s="45"/>
      <c r="T28" s="44"/>
      <c r="U28" s="45"/>
      <c r="V28" s="44">
        <f>V14</f>
        <v>3.2273369030310452E-2</v>
      </c>
      <c r="W28" s="44"/>
      <c r="X28" s="44">
        <f>N28*V28</f>
        <v>4.0190757476054017E-4</v>
      </c>
      <c r="Y28" s="54"/>
      <c r="Z28" s="44">
        <f>X28*'Revenue Gross-Up Factor'!$C$38</f>
        <v>4.0399217438034278E-4</v>
      </c>
      <c r="AA28" s="55"/>
      <c r="AB28" s="39">
        <f>L32*Z28</f>
        <v>1601690.2274136064</v>
      </c>
      <c r="AC28" s="72"/>
      <c r="AD28" s="40">
        <f>AB28-AB14</f>
        <v>-54328.57949131215</v>
      </c>
      <c r="AE28" s="4"/>
      <c r="AF28" s="36"/>
    </row>
    <row r="29" spans="1:33" x14ac:dyDescent="0.2">
      <c r="A29" s="41"/>
      <c r="B29" s="4" t="s">
        <v>20</v>
      </c>
      <c r="C29" s="4"/>
      <c r="D29" s="40">
        <f>R15</f>
        <v>1882004472.3667998</v>
      </c>
      <c r="E29" s="39"/>
      <c r="F29" s="40">
        <f>-134479318*T15</f>
        <v>-61742446.452262975</v>
      </c>
      <c r="G29" s="39"/>
      <c r="H29" s="43"/>
      <c r="I29" s="71"/>
      <c r="J29" s="40"/>
      <c r="K29" s="44"/>
      <c r="L29" s="70">
        <f t="shared" ref="L29:L30" si="0">D29+F29</f>
        <v>1820262025.914537</v>
      </c>
      <c r="M29" s="70"/>
      <c r="N29" s="45">
        <f>L29/L32</f>
        <v>0.45912224549103509</v>
      </c>
      <c r="O29" s="45">
        <f>L29/L32</f>
        <v>0.45912224549103509</v>
      </c>
      <c r="P29" s="45"/>
      <c r="Q29" s="45"/>
      <c r="R29" s="45"/>
      <c r="S29" s="45"/>
      <c r="T29" s="45"/>
      <c r="U29" s="45"/>
      <c r="V29" s="44">
        <f>V15</f>
        <v>4.3838605062617317E-2</v>
      </c>
      <c r="W29" s="44"/>
      <c r="X29" s="44">
        <f>N29*V29</f>
        <v>2.0127278795543522E-2</v>
      </c>
      <c r="Y29" s="54"/>
      <c r="Z29" s="44">
        <f>X29*'Revenue Gross-Up Factor'!$C$38</f>
        <v>2.023167423459403E-2</v>
      </c>
      <c r="AA29" s="55"/>
      <c r="AB29" s="39">
        <f>L32*Z29</f>
        <v>80211640.127605528</v>
      </c>
      <c r="AC29" s="72"/>
      <c r="AD29" s="40">
        <f>AB29-AB15</f>
        <v>-2720741.7515023947</v>
      </c>
      <c r="AE29" s="4"/>
      <c r="AF29" s="36"/>
    </row>
    <row r="30" spans="1:33" x14ac:dyDescent="0.2">
      <c r="A30" s="41"/>
      <c r="B30" s="4" t="s">
        <v>21</v>
      </c>
      <c r="C30" s="4"/>
      <c r="D30" s="62">
        <f>R16</f>
        <v>2166083945.5504999</v>
      </c>
      <c r="E30" s="39"/>
      <c r="F30" s="62">
        <f>-134479318*T16</f>
        <v>-71062170.139834106</v>
      </c>
      <c r="G30" s="39"/>
      <c r="H30" s="43"/>
      <c r="I30" s="71"/>
      <c r="J30" s="40"/>
      <c r="K30" s="44"/>
      <c r="L30" s="73">
        <f t="shared" si="0"/>
        <v>2095021775.4106658</v>
      </c>
      <c r="M30" s="73"/>
      <c r="N30" s="74">
        <f>L30/L32</f>
        <v>0.52842452799942141</v>
      </c>
      <c r="O30" s="74">
        <f>L30/L32</f>
        <v>0.52842452799942141</v>
      </c>
      <c r="P30" s="45"/>
      <c r="Q30" s="45"/>
      <c r="R30" s="45"/>
      <c r="S30" s="45"/>
      <c r="T30" s="45"/>
      <c r="U30" s="45"/>
      <c r="V30" s="45">
        <f>V16</f>
        <v>0.1042</v>
      </c>
      <c r="W30" s="44"/>
      <c r="X30" s="74">
        <f>N30*V30</f>
        <v>5.5061835817539713E-2</v>
      </c>
      <c r="Y30" s="54"/>
      <c r="Z30" s="74">
        <f>X30*'Revenue Gross-Up Factor'!$C$35</f>
        <v>7.3747406460828502E-2</v>
      </c>
      <c r="AA30" s="61"/>
      <c r="AB30" s="62">
        <f>L32*Z30</f>
        <v>292383139.36794788</v>
      </c>
      <c r="AC30" s="61"/>
      <c r="AD30" s="62">
        <f>AB30-AB16</f>
        <v>-9917500.9842655659</v>
      </c>
      <c r="AE30" s="4"/>
      <c r="AF30" s="36"/>
    </row>
    <row r="31" spans="1:33" x14ac:dyDescent="0.2">
      <c r="A31" s="41"/>
      <c r="B31" s="4"/>
      <c r="C31" s="4"/>
      <c r="D31" s="39"/>
      <c r="E31" s="39"/>
      <c r="F31" s="40"/>
      <c r="G31" s="39"/>
      <c r="H31" s="76"/>
      <c r="I31" s="76"/>
      <c r="J31" s="40"/>
      <c r="K31" s="4"/>
      <c r="L31" s="75"/>
      <c r="M31" s="75"/>
      <c r="N31" s="4"/>
      <c r="O31" s="4"/>
      <c r="P31" s="4"/>
      <c r="Q31" s="4"/>
      <c r="R31" s="4"/>
      <c r="S31" s="32"/>
      <c r="T31" s="32"/>
      <c r="U31" s="32"/>
      <c r="V31" s="44"/>
      <c r="W31" s="4"/>
      <c r="X31" s="44"/>
      <c r="Y31" s="44"/>
      <c r="Z31" s="54"/>
      <c r="AA31" s="64"/>
      <c r="AB31" s="39"/>
      <c r="AC31" s="54"/>
      <c r="AD31" s="64"/>
      <c r="AE31" s="4"/>
      <c r="AF31" s="36"/>
    </row>
    <row r="32" spans="1:33" ht="13.5" thickBot="1" x14ac:dyDescent="0.25">
      <c r="A32" s="36"/>
      <c r="B32" s="4" t="s">
        <v>43</v>
      </c>
      <c r="C32" s="4"/>
      <c r="D32" s="77">
        <f>SUM(D28:D31)</f>
        <v>4099135885.5939999</v>
      </c>
      <c r="E32" s="39"/>
      <c r="F32" s="77">
        <f>SUM(F28:F31)</f>
        <v>-134479318</v>
      </c>
      <c r="G32" s="39"/>
      <c r="H32" s="40"/>
      <c r="I32" s="40"/>
      <c r="J32" s="40"/>
      <c r="K32" s="39"/>
      <c r="L32" s="77">
        <f>SUM(L28:L31)</f>
        <v>3964656567.5939999</v>
      </c>
      <c r="M32" s="77"/>
      <c r="N32" s="78">
        <f>SUM(N28:N31)</f>
        <v>1</v>
      </c>
      <c r="O32" s="78">
        <f>SUM(O28:O31)</f>
        <v>1</v>
      </c>
      <c r="P32" s="43"/>
      <c r="Q32" s="43"/>
      <c r="R32" s="43"/>
      <c r="S32" s="43"/>
      <c r="T32" s="43"/>
      <c r="U32" s="43"/>
      <c r="V32" s="40"/>
      <c r="W32" s="39"/>
      <c r="X32" s="78">
        <f>SUM(X28:X31)</f>
        <v>7.5591022187843776E-2</v>
      </c>
      <c r="Y32" s="39"/>
      <c r="Z32" s="78">
        <f>SUM(Z28:Z31)</f>
        <v>9.4383072869802881E-2</v>
      </c>
      <c r="AA32" s="40"/>
      <c r="AB32" s="79">
        <f>SUM(AB28:AB31)</f>
        <v>374196469.72296703</v>
      </c>
      <c r="AC32" s="40"/>
      <c r="AD32" s="79">
        <f>SUM(AD28:AD31)</f>
        <v>-12692571.315259272</v>
      </c>
      <c r="AE32" s="70"/>
      <c r="AF32" s="36"/>
    </row>
    <row r="33" spans="1:32" ht="13.5" thickTop="1" x14ac:dyDescent="0.2">
      <c r="A33" s="36"/>
      <c r="B33" s="36"/>
      <c r="C33" s="36"/>
      <c r="D33" s="36"/>
      <c r="E33" s="36"/>
      <c r="F33" s="35"/>
      <c r="G33" s="36"/>
      <c r="H33" s="35"/>
      <c r="I33" s="35"/>
      <c r="J33" s="35"/>
      <c r="K33" s="36"/>
      <c r="L33" s="36"/>
      <c r="M33" s="36"/>
      <c r="N33" s="36"/>
      <c r="O33" s="36"/>
      <c r="P33" s="36"/>
      <c r="Q33" s="36"/>
      <c r="R33" s="36"/>
      <c r="S33" s="35"/>
      <c r="T33" s="36"/>
      <c r="U33" s="35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</row>
    <row r="34" spans="1:32" x14ac:dyDescent="0.2">
      <c r="A34" s="36"/>
      <c r="B34" s="36"/>
      <c r="C34" s="36"/>
      <c r="D34" s="36"/>
      <c r="E34" s="36"/>
      <c r="F34" s="35"/>
      <c r="G34" s="36"/>
      <c r="H34" s="35"/>
      <c r="I34" s="35"/>
      <c r="J34" s="35"/>
      <c r="K34" s="36"/>
      <c r="L34" s="36"/>
      <c r="M34" s="36"/>
      <c r="N34" s="36"/>
      <c r="O34" s="36"/>
      <c r="P34" s="36"/>
      <c r="Q34" s="36"/>
      <c r="R34" s="36"/>
      <c r="S34" s="35"/>
      <c r="T34" s="36"/>
      <c r="U34" s="35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</row>
    <row r="35" spans="1:32" x14ac:dyDescent="0.2">
      <c r="A35" s="67" t="s">
        <v>1005</v>
      </c>
      <c r="B35" s="36"/>
      <c r="C35" s="36"/>
      <c r="D35" s="36"/>
      <c r="E35" s="36"/>
      <c r="F35" s="36"/>
      <c r="G35" s="36"/>
      <c r="H35" s="35"/>
      <c r="I35" s="35"/>
      <c r="J35" s="35"/>
      <c r="K35" s="36"/>
      <c r="L35" s="36"/>
      <c r="M35" s="36"/>
      <c r="N35" s="36"/>
      <c r="O35" s="36"/>
      <c r="P35" s="36"/>
      <c r="Q35" s="36"/>
      <c r="R35" s="36"/>
      <c r="S35" s="35"/>
      <c r="T35" s="36"/>
      <c r="U35" s="35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2" x14ac:dyDescent="0.2">
      <c r="A36" s="67"/>
      <c r="B36" s="41"/>
      <c r="C36" s="36"/>
      <c r="D36" s="36"/>
      <c r="E36" s="36"/>
      <c r="F36" s="36"/>
      <c r="G36" s="36"/>
      <c r="H36" s="35"/>
      <c r="I36" s="35"/>
      <c r="J36" s="35"/>
      <c r="K36" s="36"/>
      <c r="L36" s="36"/>
      <c r="M36" s="36"/>
      <c r="N36" s="36"/>
      <c r="O36" s="36"/>
      <c r="P36" s="36"/>
      <c r="Q36" s="36"/>
      <c r="R36" s="36"/>
      <c r="S36" s="35"/>
      <c r="T36" s="36"/>
      <c r="U36" s="35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2" x14ac:dyDescent="0.2">
      <c r="A37" s="41"/>
      <c r="B37" s="4"/>
      <c r="C37" s="4"/>
      <c r="D37" s="29" t="s">
        <v>2</v>
      </c>
      <c r="E37" s="4"/>
      <c r="F37" s="34" t="s">
        <v>17</v>
      </c>
      <c r="G37" s="4"/>
      <c r="H37" s="34"/>
      <c r="I37" s="32"/>
      <c r="J37" s="34"/>
      <c r="K37" s="42"/>
      <c r="L37" s="42" t="s">
        <v>17</v>
      </c>
      <c r="M37" s="42"/>
      <c r="N37" s="29" t="s">
        <v>17</v>
      </c>
      <c r="O37" s="29"/>
      <c r="P37" s="29"/>
      <c r="Q37" s="29"/>
      <c r="R37" s="29"/>
      <c r="S37" s="69"/>
      <c r="T37" s="29"/>
      <c r="U37" s="69"/>
      <c r="V37" s="42"/>
      <c r="W37" s="4"/>
      <c r="X37" s="42"/>
      <c r="Y37" s="42"/>
      <c r="Z37" s="42"/>
      <c r="AA37" s="42"/>
      <c r="AB37" s="42"/>
      <c r="AC37" s="42"/>
      <c r="AD37" s="4"/>
      <c r="AE37" s="36"/>
    </row>
    <row r="38" spans="1:32" x14ac:dyDescent="0.2">
      <c r="A38" s="41"/>
      <c r="B38" s="4"/>
      <c r="C38" s="4"/>
      <c r="D38" s="42" t="s">
        <v>51</v>
      </c>
      <c r="E38" s="42"/>
      <c r="F38" s="42" t="s">
        <v>32</v>
      </c>
      <c r="G38" s="42"/>
      <c r="H38" s="34"/>
      <c r="I38" s="34"/>
      <c r="J38" s="34"/>
      <c r="K38" s="42"/>
      <c r="L38" s="29" t="s">
        <v>4</v>
      </c>
      <c r="M38" s="29"/>
      <c r="N38" s="42" t="s">
        <v>2</v>
      </c>
      <c r="O38" s="42"/>
      <c r="P38" s="42"/>
      <c r="Q38" s="42"/>
      <c r="R38" s="42"/>
      <c r="S38" s="34"/>
      <c r="T38" s="42"/>
      <c r="U38" s="34"/>
      <c r="V38" s="42"/>
      <c r="W38" s="4"/>
      <c r="X38" s="42"/>
      <c r="Y38" s="42"/>
      <c r="Z38" s="42"/>
      <c r="AA38" s="42"/>
      <c r="AB38" s="34"/>
      <c r="AC38" s="42"/>
      <c r="AD38" s="42" t="s">
        <v>44</v>
      </c>
      <c r="AE38" s="36"/>
    </row>
    <row r="39" spans="1:32" x14ac:dyDescent="0.2">
      <c r="A39" s="41"/>
      <c r="B39" s="4"/>
      <c r="C39" s="4"/>
      <c r="D39" s="29" t="s">
        <v>3</v>
      </c>
      <c r="E39" s="42"/>
      <c r="F39" s="332" t="s">
        <v>1024</v>
      </c>
      <c r="G39" s="42"/>
      <c r="H39" s="34"/>
      <c r="I39" s="34"/>
      <c r="J39" s="34"/>
      <c r="K39" s="42"/>
      <c r="L39" s="42" t="s">
        <v>2</v>
      </c>
      <c r="M39" s="34"/>
      <c r="N39" s="42" t="s">
        <v>7</v>
      </c>
      <c r="O39" s="42"/>
      <c r="P39" s="42"/>
      <c r="Q39" s="42"/>
      <c r="R39" s="42"/>
      <c r="S39" s="34"/>
      <c r="T39" s="42"/>
      <c r="U39" s="34"/>
      <c r="V39" s="42" t="s">
        <v>33</v>
      </c>
      <c r="W39" s="42"/>
      <c r="X39" s="42" t="s">
        <v>34</v>
      </c>
      <c r="Y39" s="42"/>
      <c r="Z39" s="42" t="s">
        <v>35</v>
      </c>
      <c r="AA39" s="32"/>
      <c r="AB39" s="42" t="s">
        <v>36</v>
      </c>
      <c r="AC39" s="4"/>
      <c r="AD39" s="34" t="s">
        <v>45</v>
      </c>
      <c r="AE39" s="36"/>
    </row>
    <row r="40" spans="1:32" x14ac:dyDescent="0.2">
      <c r="A40" s="41"/>
      <c r="B40" s="4"/>
      <c r="C40" s="4"/>
      <c r="D40" s="38" t="s">
        <v>6</v>
      </c>
      <c r="E40" s="42"/>
      <c r="F40" s="333" t="s">
        <v>1023</v>
      </c>
      <c r="G40" s="42"/>
      <c r="H40" s="34"/>
      <c r="I40" s="34"/>
      <c r="J40" s="34"/>
      <c r="K40" s="42"/>
      <c r="L40" s="38" t="s">
        <v>6</v>
      </c>
      <c r="M40" s="34"/>
      <c r="N40" s="38" t="s">
        <v>39</v>
      </c>
      <c r="O40" s="34"/>
      <c r="P40" s="38"/>
      <c r="Q40" s="34"/>
      <c r="R40" s="38"/>
      <c r="S40" s="34"/>
      <c r="T40" s="38"/>
      <c r="U40" s="34"/>
      <c r="V40" s="38" t="s">
        <v>40</v>
      </c>
      <c r="W40" s="42"/>
      <c r="X40" s="38" t="s">
        <v>41</v>
      </c>
      <c r="Y40" s="42"/>
      <c r="Z40" s="49" t="s">
        <v>5</v>
      </c>
      <c r="AA40" s="32"/>
      <c r="AB40" s="38" t="s">
        <v>42</v>
      </c>
      <c r="AC40" s="4"/>
      <c r="AD40" s="38" t="s">
        <v>42</v>
      </c>
      <c r="AE40" s="36"/>
    </row>
    <row r="41" spans="1:32" x14ac:dyDescent="0.2">
      <c r="A41" s="41"/>
      <c r="B41" s="4"/>
      <c r="C41" s="4"/>
      <c r="D41" s="42"/>
      <c r="E41" s="42"/>
      <c r="F41" s="4"/>
      <c r="G41" s="4"/>
      <c r="H41" s="32"/>
      <c r="I41" s="32"/>
      <c r="J41" s="32"/>
      <c r="K41" s="4"/>
      <c r="L41" s="4"/>
      <c r="M41" s="32"/>
      <c r="N41" s="4"/>
      <c r="O41" s="32"/>
      <c r="P41" s="4"/>
      <c r="Q41" s="32"/>
      <c r="R41" s="4"/>
      <c r="S41" s="32"/>
      <c r="T41" s="4"/>
      <c r="U41" s="32"/>
      <c r="V41" s="4"/>
      <c r="W41" s="4"/>
      <c r="X41" s="4"/>
      <c r="Y41" s="4"/>
      <c r="Z41" s="4"/>
      <c r="AA41" s="32"/>
      <c r="AB41" s="4"/>
      <c r="AC41" s="4"/>
      <c r="AD41" s="32"/>
      <c r="AE41" s="36"/>
    </row>
    <row r="42" spans="1:32" x14ac:dyDescent="0.2">
      <c r="A42" s="41"/>
      <c r="B42" s="4" t="s">
        <v>22</v>
      </c>
      <c r="C42" s="4"/>
      <c r="D42" s="39">
        <f>L28</f>
        <v>49372766.268797077</v>
      </c>
      <c r="E42" s="39"/>
      <c r="F42" s="40">
        <f>'Capitalization-Trans Investment'!$I$35*'Capitalization - COC'!T14*1000000</f>
        <v>-385452.28228724527</v>
      </c>
      <c r="G42" s="39"/>
      <c r="H42" s="43"/>
      <c r="I42" s="71"/>
      <c r="J42" s="40"/>
      <c r="K42" s="44"/>
      <c r="L42" s="70">
        <f t="shared" ref="L42:L44" si="1">D42+F42</f>
        <v>48987313.98650983</v>
      </c>
      <c r="M42" s="71"/>
      <c r="N42" s="44">
        <f>L42/L46</f>
        <v>1.2453226509543433E-2</v>
      </c>
      <c r="O42" s="45">
        <f>L42/L46</f>
        <v>1.2453226509543433E-2</v>
      </c>
      <c r="P42" s="44"/>
      <c r="Q42" s="45"/>
      <c r="R42" s="44"/>
      <c r="S42" s="45"/>
      <c r="T42" s="44"/>
      <c r="U42" s="45"/>
      <c r="V42" s="44">
        <f>V28</f>
        <v>3.2273369030310452E-2</v>
      </c>
      <c r="W42" s="44"/>
      <c r="X42" s="44">
        <f>N42*V42</f>
        <v>4.0190757476054017E-4</v>
      </c>
      <c r="Y42" s="54"/>
      <c r="Z42" s="44">
        <f>X42*'Revenue Gross-Up Factor'!$C$38</f>
        <v>4.0399217438034278E-4</v>
      </c>
      <c r="AA42" s="55"/>
      <c r="AB42" s="39">
        <f>L46*Z42</f>
        <v>1589185.8611337708</v>
      </c>
      <c r="AC42" s="72"/>
      <c r="AD42" s="40">
        <f>AB42-AB28</f>
        <v>-12504.36627983558</v>
      </c>
      <c r="AE42" s="36"/>
    </row>
    <row r="43" spans="1:32" x14ac:dyDescent="0.2">
      <c r="A43" s="41"/>
      <c r="B43" s="4" t="s">
        <v>20</v>
      </c>
      <c r="C43" s="4"/>
      <c r="D43" s="40">
        <f>L29</f>
        <v>1820262025.914537</v>
      </c>
      <c r="E43" s="39"/>
      <c r="F43" s="40">
        <f>'Capitalization-Trans Investment'!$I$35*'Capitalization - COC'!T15*1000000</f>
        <v>-14210752.30886911</v>
      </c>
      <c r="G43" s="39"/>
      <c r="H43" s="43"/>
      <c r="I43" s="71"/>
      <c r="J43" s="40"/>
      <c r="K43" s="44"/>
      <c r="L43" s="70">
        <f t="shared" si="1"/>
        <v>1806051273.6056678</v>
      </c>
      <c r="M43" s="71"/>
      <c r="N43" s="45">
        <f>L43/L46</f>
        <v>0.45912224549103509</v>
      </c>
      <c r="O43" s="45">
        <f>L43/L46</f>
        <v>0.45912224549103509</v>
      </c>
      <c r="P43" s="45"/>
      <c r="Q43" s="45"/>
      <c r="R43" s="45"/>
      <c r="S43" s="45"/>
      <c r="T43" s="45"/>
      <c r="U43" s="45"/>
      <c r="V43" s="44">
        <f>V29</f>
        <v>4.3838605062617317E-2</v>
      </c>
      <c r="W43" s="44"/>
      <c r="X43" s="44">
        <f>N43*V43</f>
        <v>2.0127278795543522E-2</v>
      </c>
      <c r="Y43" s="54"/>
      <c r="Z43" s="44">
        <f>X43*'Revenue Gross-Up Factor'!$C$38</f>
        <v>2.023167423459403E-2</v>
      </c>
      <c r="AA43" s="55"/>
      <c r="AB43" s="39">
        <f>L46*Z43</f>
        <v>79585429.321736053</v>
      </c>
      <c r="AC43" s="72"/>
      <c r="AD43" s="40">
        <f>AB43-AB29</f>
        <v>-626210.80586947501</v>
      </c>
      <c r="AE43" s="36"/>
    </row>
    <row r="44" spans="1:32" x14ac:dyDescent="0.2">
      <c r="A44" s="41"/>
      <c r="B44" s="4" t="s">
        <v>21</v>
      </c>
      <c r="C44" s="4"/>
      <c r="D44" s="62">
        <f>L30</f>
        <v>2095021775.4106658</v>
      </c>
      <c r="E44" s="39"/>
      <c r="F44" s="62">
        <f>'Capitalization-Trans Investment'!$I$35*'Capitalization - COC'!T16*1000000</f>
        <v>-16355796.642568648</v>
      </c>
      <c r="G44" s="39"/>
      <c r="H44" s="43"/>
      <c r="I44" s="71"/>
      <c r="J44" s="40"/>
      <c r="K44" s="44"/>
      <c r="L44" s="73">
        <f t="shared" si="1"/>
        <v>2078665978.7680972</v>
      </c>
      <c r="M44" s="71"/>
      <c r="N44" s="74">
        <f>L44/L46</f>
        <v>0.52842452799942152</v>
      </c>
      <c r="O44" s="45">
        <f>L44/L46</f>
        <v>0.52842452799942152</v>
      </c>
      <c r="P44" s="45"/>
      <c r="Q44" s="45"/>
      <c r="R44" s="45"/>
      <c r="S44" s="45"/>
      <c r="T44" s="45"/>
      <c r="U44" s="45"/>
      <c r="V44" s="45">
        <f>V30</f>
        <v>0.1042</v>
      </c>
      <c r="W44" s="44"/>
      <c r="X44" s="74">
        <f>N44*V44</f>
        <v>5.506183581753972E-2</v>
      </c>
      <c r="Y44" s="54"/>
      <c r="Z44" s="74">
        <f>X44*'Revenue Gross-Up Factor'!$C$35</f>
        <v>7.3747406460828516E-2</v>
      </c>
      <c r="AA44" s="61"/>
      <c r="AB44" s="62">
        <f>L46*Z44</f>
        <v>290100509.55218834</v>
      </c>
      <c r="AC44" s="61"/>
      <c r="AD44" s="62">
        <f>AB44-AB30</f>
        <v>-2282629.8157595396</v>
      </c>
      <c r="AE44" s="36"/>
    </row>
    <row r="45" spans="1:32" x14ac:dyDescent="0.2">
      <c r="A45" s="41"/>
      <c r="B45" s="4"/>
      <c r="C45" s="4"/>
      <c r="D45" s="39"/>
      <c r="E45" s="39"/>
      <c r="F45" s="40"/>
      <c r="G45" s="39"/>
      <c r="H45" s="76"/>
      <c r="I45" s="76"/>
      <c r="J45" s="40"/>
      <c r="K45" s="4"/>
      <c r="L45" s="75"/>
      <c r="M45" s="76"/>
      <c r="N45" s="4"/>
      <c r="O45" s="32"/>
      <c r="P45" s="4"/>
      <c r="Q45" s="32"/>
      <c r="R45" s="4"/>
      <c r="S45" s="32"/>
      <c r="T45" s="32"/>
      <c r="U45" s="32"/>
      <c r="V45" s="44"/>
      <c r="W45" s="4"/>
      <c r="X45" s="44"/>
      <c r="Y45" s="44"/>
      <c r="Z45" s="54"/>
      <c r="AA45" s="64"/>
      <c r="AB45" s="39"/>
      <c r="AC45" s="54"/>
      <c r="AD45" s="64"/>
      <c r="AE45" s="36"/>
    </row>
    <row r="46" spans="1:32" ht="13.5" thickBot="1" x14ac:dyDescent="0.25">
      <c r="A46" s="36"/>
      <c r="B46" s="4" t="s">
        <v>43</v>
      </c>
      <c r="C46" s="4"/>
      <c r="D46" s="77">
        <f>SUM(D42:D45)</f>
        <v>3964656567.5939999</v>
      </c>
      <c r="E46" s="39"/>
      <c r="F46" s="77">
        <f>SUM(F42:F45)</f>
        <v>-30952001.233725004</v>
      </c>
      <c r="G46" s="39"/>
      <c r="H46" s="40"/>
      <c r="I46" s="40"/>
      <c r="J46" s="40"/>
      <c r="K46" s="39"/>
      <c r="L46" s="77">
        <f>SUM(L42:L45)</f>
        <v>3933704566.3602748</v>
      </c>
      <c r="M46" s="40"/>
      <c r="N46" s="78">
        <f>SUM(N42:N45)</f>
        <v>1</v>
      </c>
      <c r="O46" s="43">
        <f>SUM(O42:O45)</f>
        <v>1</v>
      </c>
      <c r="P46" s="43"/>
      <c r="Q46" s="43"/>
      <c r="R46" s="43"/>
      <c r="S46" s="43"/>
      <c r="T46" s="43"/>
      <c r="U46" s="43"/>
      <c r="V46" s="40"/>
      <c r="W46" s="39"/>
      <c r="X46" s="78">
        <f>SUM(X42:X45)</f>
        <v>7.5591022187843776E-2</v>
      </c>
      <c r="Y46" s="39"/>
      <c r="Z46" s="78">
        <f>SUM(Z42:Z45)</f>
        <v>9.4383072869802881E-2</v>
      </c>
      <c r="AA46" s="40"/>
      <c r="AB46" s="79">
        <f>SUM(AB42:AB45)</f>
        <v>371275124.73505819</v>
      </c>
      <c r="AC46" s="40"/>
      <c r="AD46" s="79">
        <f>SUM(AD42:AD45)</f>
        <v>-2921344.9879088504</v>
      </c>
      <c r="AE46" s="36"/>
    </row>
    <row r="47" spans="1:32" ht="13.5" thickTop="1" x14ac:dyDescent="0.2">
      <c r="A47" s="36"/>
      <c r="B47" s="36"/>
      <c r="C47" s="36"/>
      <c r="D47" s="36"/>
      <c r="E47" s="36"/>
      <c r="F47" s="36"/>
      <c r="G47" s="36"/>
      <c r="H47" s="35"/>
      <c r="I47" s="35"/>
      <c r="J47" s="35"/>
      <c r="K47" s="36"/>
      <c r="L47" s="36"/>
      <c r="M47" s="35"/>
      <c r="N47" s="36"/>
      <c r="O47" s="35"/>
      <c r="P47" s="36"/>
      <c r="Q47" s="35"/>
      <c r="R47" s="36"/>
      <c r="S47" s="35"/>
      <c r="T47" s="35"/>
      <c r="U47" s="35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2" x14ac:dyDescent="0.2">
      <c r="A48" s="36"/>
      <c r="B48" s="36"/>
      <c r="C48" s="36"/>
      <c r="D48" s="36"/>
      <c r="E48" s="36"/>
      <c r="F48" s="36"/>
      <c r="G48" s="36"/>
      <c r="H48" s="35"/>
      <c r="I48" s="35"/>
      <c r="J48" s="35"/>
      <c r="K48" s="36"/>
      <c r="L48" s="36"/>
      <c r="M48" s="35"/>
      <c r="N48" s="36"/>
      <c r="O48" s="35"/>
      <c r="P48" s="36"/>
      <c r="Q48" s="35"/>
      <c r="R48" s="36"/>
      <c r="S48" s="35"/>
      <c r="T48" s="36"/>
      <c r="U48" s="35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0" x14ac:dyDescent="0.2">
      <c r="A49" s="67" t="s">
        <v>1006</v>
      </c>
      <c r="B49" s="36"/>
      <c r="C49" s="36"/>
      <c r="D49" s="36"/>
      <c r="E49" s="36"/>
      <c r="F49" s="36"/>
      <c r="G49" s="36"/>
      <c r="H49" s="35"/>
      <c r="I49" s="35"/>
      <c r="J49" s="35"/>
      <c r="K49" s="36"/>
      <c r="L49" s="36"/>
      <c r="M49" s="35"/>
      <c r="N49" s="36"/>
      <c r="O49" s="35"/>
      <c r="P49" s="36"/>
      <c r="Q49" s="35"/>
      <c r="R49" s="36"/>
      <c r="S49" s="35"/>
      <c r="T49" s="36"/>
      <c r="U49" s="35"/>
      <c r="V49" s="36"/>
      <c r="W49" s="36"/>
      <c r="X49" s="36"/>
      <c r="Y49" s="36"/>
      <c r="Z49" s="36"/>
      <c r="AA49" s="36"/>
      <c r="AB49" s="36"/>
      <c r="AC49" s="36"/>
      <c r="AD49" s="36"/>
    </row>
    <row r="50" spans="1:30" x14ac:dyDescent="0.2">
      <c r="A50" s="67"/>
      <c r="B50" s="67"/>
      <c r="C50" s="36"/>
      <c r="D50" s="36"/>
      <c r="E50" s="36"/>
      <c r="F50" s="36"/>
      <c r="G50" s="36"/>
      <c r="H50" s="35"/>
      <c r="I50" s="35"/>
      <c r="J50" s="35"/>
      <c r="K50" s="36"/>
      <c r="L50" s="36"/>
      <c r="M50" s="35"/>
      <c r="N50" s="36"/>
      <c r="O50" s="35"/>
      <c r="P50" s="36"/>
      <c r="Q50" s="35"/>
      <c r="R50" s="36"/>
      <c r="S50" s="35"/>
      <c r="T50" s="36"/>
      <c r="U50" s="35"/>
      <c r="V50" s="36"/>
      <c r="W50" s="36"/>
      <c r="X50" s="36"/>
      <c r="Y50" s="36"/>
      <c r="Z50" s="36"/>
      <c r="AA50" s="36"/>
      <c r="AB50" s="36"/>
      <c r="AC50" s="36"/>
      <c r="AD50" s="36"/>
    </row>
    <row r="51" spans="1:30" x14ac:dyDescent="0.2">
      <c r="A51" s="41"/>
      <c r="B51" s="4"/>
      <c r="C51" s="4"/>
      <c r="D51" s="29" t="s">
        <v>2</v>
      </c>
      <c r="E51" s="4"/>
      <c r="F51" s="34" t="s">
        <v>17</v>
      </c>
      <c r="G51" s="4"/>
      <c r="H51" s="34"/>
      <c r="I51" s="32"/>
      <c r="J51" s="34"/>
      <c r="K51" s="42"/>
      <c r="L51" s="42" t="s">
        <v>17</v>
      </c>
      <c r="M51" s="34"/>
      <c r="N51" s="29" t="s">
        <v>17</v>
      </c>
      <c r="O51" s="69"/>
      <c r="P51" s="29"/>
      <c r="Q51" s="69"/>
      <c r="R51" s="29"/>
      <c r="S51" s="69"/>
      <c r="T51" s="29"/>
      <c r="U51" s="69"/>
      <c r="V51" s="42"/>
      <c r="W51" s="4"/>
      <c r="X51" s="42"/>
      <c r="Y51" s="42"/>
      <c r="Z51" s="42"/>
      <c r="AA51" s="42"/>
      <c r="AB51" s="42"/>
      <c r="AC51" s="42"/>
      <c r="AD51" s="4"/>
    </row>
    <row r="52" spans="1:30" x14ac:dyDescent="0.2">
      <c r="A52" s="41"/>
      <c r="B52" s="4"/>
      <c r="C52" s="4"/>
      <c r="D52" s="42" t="s">
        <v>51</v>
      </c>
      <c r="E52" s="42"/>
      <c r="F52" s="42" t="s">
        <v>32</v>
      </c>
      <c r="G52" s="42"/>
      <c r="H52" s="34"/>
      <c r="I52" s="34"/>
      <c r="J52" s="34"/>
      <c r="K52" s="42"/>
      <c r="L52" s="29" t="s">
        <v>4</v>
      </c>
      <c r="M52" s="69"/>
      <c r="N52" s="42" t="s">
        <v>2</v>
      </c>
      <c r="O52" s="34"/>
      <c r="P52" s="42"/>
      <c r="Q52" s="34"/>
      <c r="R52" s="42"/>
      <c r="S52" s="34"/>
      <c r="T52" s="42"/>
      <c r="U52" s="34"/>
      <c r="V52" s="42"/>
      <c r="W52" s="4"/>
      <c r="X52" s="42"/>
      <c r="Y52" s="42"/>
      <c r="Z52" s="42"/>
      <c r="AA52" s="42"/>
      <c r="AB52" s="34"/>
      <c r="AC52" s="42"/>
      <c r="AD52" s="42" t="s">
        <v>44</v>
      </c>
    </row>
    <row r="53" spans="1:30" x14ac:dyDescent="0.2">
      <c r="A53" s="41"/>
      <c r="B53" s="4"/>
      <c r="C53" s="4"/>
      <c r="D53" s="29" t="s">
        <v>3</v>
      </c>
      <c r="E53" s="42"/>
      <c r="F53" s="332" t="s">
        <v>1025</v>
      </c>
      <c r="G53" s="42"/>
      <c r="H53" s="34"/>
      <c r="I53" s="34"/>
      <c r="J53" s="34"/>
      <c r="K53" s="42"/>
      <c r="L53" s="42" t="s">
        <v>2</v>
      </c>
      <c r="M53" s="34"/>
      <c r="N53" s="42" t="s">
        <v>7</v>
      </c>
      <c r="O53" s="34"/>
      <c r="P53" s="42"/>
      <c r="Q53" s="34"/>
      <c r="R53" s="42"/>
      <c r="S53" s="34"/>
      <c r="T53" s="42"/>
      <c r="U53" s="34"/>
      <c r="V53" s="42" t="s">
        <v>33</v>
      </c>
      <c r="W53" s="42"/>
      <c r="X53" s="42" t="s">
        <v>34</v>
      </c>
      <c r="Y53" s="42"/>
      <c r="Z53" s="42" t="s">
        <v>35</v>
      </c>
      <c r="AA53" s="32"/>
      <c r="AB53" s="42" t="s">
        <v>36</v>
      </c>
      <c r="AC53" s="4"/>
      <c r="AD53" s="34" t="s">
        <v>45</v>
      </c>
    </row>
    <row r="54" spans="1:30" x14ac:dyDescent="0.2">
      <c r="A54" s="41"/>
      <c r="B54" s="4"/>
      <c r="C54" s="4"/>
      <c r="D54" s="38" t="s">
        <v>6</v>
      </c>
      <c r="E54" s="42"/>
      <c r="F54" s="333" t="s">
        <v>1023</v>
      </c>
      <c r="G54" s="42"/>
      <c r="H54" s="34"/>
      <c r="I54" s="34"/>
      <c r="J54" s="34"/>
      <c r="K54" s="42"/>
      <c r="L54" s="38" t="s">
        <v>6</v>
      </c>
      <c r="M54" s="34"/>
      <c r="N54" s="38" t="s">
        <v>39</v>
      </c>
      <c r="O54" s="34"/>
      <c r="P54" s="38"/>
      <c r="Q54" s="34"/>
      <c r="R54" s="38"/>
      <c r="S54" s="34"/>
      <c r="T54" s="38"/>
      <c r="U54" s="34"/>
      <c r="V54" s="38" t="s">
        <v>40</v>
      </c>
      <c r="W54" s="42"/>
      <c r="X54" s="38" t="s">
        <v>41</v>
      </c>
      <c r="Y54" s="42"/>
      <c r="Z54" s="49" t="s">
        <v>5</v>
      </c>
      <c r="AA54" s="32"/>
      <c r="AB54" s="38" t="s">
        <v>42</v>
      </c>
      <c r="AC54" s="4"/>
      <c r="AD54" s="38" t="s">
        <v>42</v>
      </c>
    </row>
    <row r="55" spans="1:30" x14ac:dyDescent="0.2">
      <c r="A55" s="41"/>
      <c r="B55" s="4"/>
      <c r="C55" s="4"/>
      <c r="D55" s="42"/>
      <c r="E55" s="42"/>
      <c r="F55" s="4"/>
      <c r="G55" s="4"/>
      <c r="H55" s="32"/>
      <c r="I55" s="32"/>
      <c r="J55" s="32"/>
      <c r="K55" s="4"/>
      <c r="L55" s="4"/>
      <c r="M55" s="32"/>
      <c r="N55" s="4"/>
      <c r="O55" s="32"/>
      <c r="P55" s="4"/>
      <c r="Q55" s="32"/>
      <c r="R55" s="4"/>
      <c r="S55" s="32"/>
      <c r="T55" s="4"/>
      <c r="U55" s="32"/>
      <c r="V55" s="4"/>
      <c r="W55" s="4"/>
      <c r="X55" s="4"/>
      <c r="Y55" s="4"/>
      <c r="Z55" s="4"/>
      <c r="AA55" s="32"/>
      <c r="AB55" s="4"/>
      <c r="AC55" s="4"/>
      <c r="AD55" s="32"/>
    </row>
    <row r="56" spans="1:30" x14ac:dyDescent="0.2">
      <c r="A56" s="41"/>
      <c r="B56" s="4" t="s">
        <v>22</v>
      </c>
      <c r="C56" s="4"/>
      <c r="D56" s="39">
        <f>L42</f>
        <v>48987313.98650983</v>
      </c>
      <c r="E56" s="39"/>
      <c r="F56" s="40">
        <f>'Capitalization-Distr Invest'!$I$35*'Capitalization - COC'!T14*1000000</f>
        <v>-267057.20078199194</v>
      </c>
      <c r="G56" s="40"/>
      <c r="H56" s="355"/>
      <c r="I56" s="71"/>
      <c r="J56" s="40"/>
      <c r="K56" s="44"/>
      <c r="L56" s="70">
        <f t="shared" ref="L56:L58" si="2">D56+F56</f>
        <v>48720256.785727836</v>
      </c>
      <c r="M56" s="71"/>
      <c r="N56" s="44">
        <f>L56/L60</f>
        <v>1.2453226509543431E-2</v>
      </c>
      <c r="O56" s="45">
        <f>L56/L60</f>
        <v>1.2453226509543431E-2</v>
      </c>
      <c r="P56" s="44"/>
      <c r="Q56" s="45"/>
      <c r="R56" s="44"/>
      <c r="S56" s="45"/>
      <c r="T56" s="44"/>
      <c r="U56" s="45"/>
      <c r="V56" s="44">
        <f>V42</f>
        <v>3.2273369030310452E-2</v>
      </c>
      <c r="W56" s="44"/>
      <c r="X56" s="44">
        <f>N56*V56</f>
        <v>4.0190757476054012E-4</v>
      </c>
      <c r="Y56" s="54"/>
      <c r="Z56" s="44">
        <f>X56*'Revenue Gross-Up Factor'!$C$38</f>
        <v>4.0399217438034273E-4</v>
      </c>
      <c r="AA56" s="55"/>
      <c r="AB56" s="39">
        <f>L60*Z56</f>
        <v>1580522.3216771355</v>
      </c>
      <c r="AC56" s="72"/>
      <c r="AD56" s="40">
        <f>AB56-AB42</f>
        <v>-8663.5394566352479</v>
      </c>
    </row>
    <row r="57" spans="1:30" x14ac:dyDescent="0.2">
      <c r="A57" s="41"/>
      <c r="B57" s="4" t="s">
        <v>20</v>
      </c>
      <c r="C57" s="4"/>
      <c r="D57" s="40">
        <f>L43</f>
        <v>1806051273.6056678</v>
      </c>
      <c r="E57" s="39"/>
      <c r="F57" s="40">
        <f>'Capitalization-Distr Invest'!$I$35*'Capitalization - COC'!T15*1000000</f>
        <v>-9845793.90759621</v>
      </c>
      <c r="G57" s="40"/>
      <c r="H57" s="355"/>
      <c r="I57" s="71"/>
      <c r="J57" s="40"/>
      <c r="K57" s="44"/>
      <c r="L57" s="70">
        <f t="shared" si="2"/>
        <v>1796205479.6980717</v>
      </c>
      <c r="M57" s="71"/>
      <c r="N57" s="45">
        <f>L57/L60</f>
        <v>0.45912224549103509</v>
      </c>
      <c r="O57" s="45">
        <f>L57/L60</f>
        <v>0.45912224549103509</v>
      </c>
      <c r="P57" s="45"/>
      <c r="Q57" s="45"/>
      <c r="R57" s="45"/>
      <c r="S57" s="45"/>
      <c r="T57" s="45"/>
      <c r="U57" s="45"/>
      <c r="V57" s="44">
        <f>V43</f>
        <v>4.3838605062617317E-2</v>
      </c>
      <c r="W57" s="44"/>
      <c r="X57" s="44">
        <f>N57*V57</f>
        <v>2.0127278795543522E-2</v>
      </c>
      <c r="Y57" s="54"/>
      <c r="Z57" s="44">
        <f>X57*'Revenue Gross-Up Factor'!$C$38</f>
        <v>2.023167423459403E-2</v>
      </c>
      <c r="AA57" s="55"/>
      <c r="AB57" s="39">
        <f>L60*Z57</f>
        <v>79151564.709694892</v>
      </c>
      <c r="AC57" s="72"/>
      <c r="AD57" s="40">
        <f>AB57-AB43</f>
        <v>-433864.61204116046</v>
      </c>
    </row>
    <row r="58" spans="1:30" x14ac:dyDescent="0.2">
      <c r="A58" s="41"/>
      <c r="B58" s="4" t="s">
        <v>21</v>
      </c>
      <c r="C58" s="4"/>
      <c r="D58" s="62">
        <f>L44</f>
        <v>2078665978.7680972</v>
      </c>
      <c r="E58" s="39"/>
      <c r="F58" s="62">
        <f>'Capitalization-Distr Invest'!$I$35*'Capitalization - COC'!T16*1000000</f>
        <v>-11331968.880829794</v>
      </c>
      <c r="G58" s="40"/>
      <c r="H58" s="355"/>
      <c r="I58" s="71"/>
      <c r="J58" s="40"/>
      <c r="K58" s="44"/>
      <c r="L58" s="73">
        <f t="shared" si="2"/>
        <v>2067334009.8872674</v>
      </c>
      <c r="M58" s="71"/>
      <c r="N58" s="74">
        <f>L58/L60</f>
        <v>0.52842452799942141</v>
      </c>
      <c r="O58" s="45">
        <f>L58/L60</f>
        <v>0.52842452799942141</v>
      </c>
      <c r="P58" s="45"/>
      <c r="Q58" s="45"/>
      <c r="R58" s="45"/>
      <c r="S58" s="45"/>
      <c r="T58" s="45"/>
      <c r="U58" s="45"/>
      <c r="V58" s="44">
        <f>V44</f>
        <v>0.1042</v>
      </c>
      <c r="W58" s="44"/>
      <c r="X58" s="74">
        <f>N58*V58</f>
        <v>5.5061835817539713E-2</v>
      </c>
      <c r="Y58" s="54"/>
      <c r="Z58" s="74">
        <f>X58*'Revenue Gross-Up Factor'!$C$35</f>
        <v>7.3747406460828502E-2</v>
      </c>
      <c r="AA58" s="61"/>
      <c r="AB58" s="62">
        <f>L60*Z58</f>
        <v>288519009.69596493</v>
      </c>
      <c r="AC58" s="61"/>
      <c r="AD58" s="62">
        <f>AB58-AB44</f>
        <v>-1581499.8562234044</v>
      </c>
    </row>
    <row r="59" spans="1:30" x14ac:dyDescent="0.2">
      <c r="A59" s="41"/>
      <c r="B59" s="4"/>
      <c r="C59" s="4"/>
      <c r="D59" s="39"/>
      <c r="E59" s="39"/>
      <c r="F59" s="40"/>
      <c r="G59" s="40"/>
      <c r="H59" s="76"/>
      <c r="I59" s="76"/>
      <c r="J59" s="40"/>
      <c r="K59" s="4"/>
      <c r="L59" s="75"/>
      <c r="M59" s="76"/>
      <c r="N59" s="4"/>
      <c r="O59" s="32"/>
      <c r="P59" s="4"/>
      <c r="Q59" s="32"/>
      <c r="R59" s="4"/>
      <c r="S59" s="32"/>
      <c r="T59" s="32"/>
      <c r="U59" s="32"/>
      <c r="V59" s="44"/>
      <c r="W59" s="4"/>
      <c r="X59" s="44"/>
      <c r="Y59" s="44"/>
      <c r="Z59" s="54"/>
      <c r="AA59" s="64"/>
      <c r="AB59" s="39"/>
      <c r="AC59" s="54"/>
      <c r="AD59" s="64"/>
    </row>
    <row r="60" spans="1:30" ht="13.5" thickBot="1" x14ac:dyDescent="0.25">
      <c r="A60" s="36"/>
      <c r="B60" s="4" t="s">
        <v>43</v>
      </c>
      <c r="C60" s="4"/>
      <c r="D60" s="77">
        <f>SUM(D56:D59)</f>
        <v>3933704566.3602748</v>
      </c>
      <c r="E60" s="39"/>
      <c r="F60" s="77">
        <f>SUM(F56:F59)</f>
        <v>-21444819.989207998</v>
      </c>
      <c r="G60" s="40"/>
      <c r="H60" s="40"/>
      <c r="I60" s="40"/>
      <c r="J60" s="40"/>
      <c r="K60" s="39"/>
      <c r="L60" s="77">
        <f>SUM(L56:L59)</f>
        <v>3912259746.371067</v>
      </c>
      <c r="M60" s="40"/>
      <c r="N60" s="78">
        <f>SUM(N56:N59)</f>
        <v>1</v>
      </c>
      <c r="O60" s="43">
        <f>SUM(O56:O59)</f>
        <v>1</v>
      </c>
      <c r="P60" s="43"/>
      <c r="Q60" s="43"/>
      <c r="R60" s="43"/>
      <c r="S60" s="43"/>
      <c r="T60" s="43"/>
      <c r="U60" s="43"/>
      <c r="V60" s="40"/>
      <c r="W60" s="39"/>
      <c r="X60" s="78">
        <f>SUM(X56:X59)</f>
        <v>7.5591022187843776E-2</v>
      </c>
      <c r="Y60" s="39"/>
      <c r="Z60" s="78">
        <f>SUM(Z56:Z59)</f>
        <v>9.4383072869802881E-2</v>
      </c>
      <c r="AA60" s="40"/>
      <c r="AB60" s="79">
        <f>SUM(AB56:AB59)</f>
        <v>369251096.72733694</v>
      </c>
      <c r="AC60" s="40"/>
      <c r="AD60" s="79">
        <f>SUM(AD56:AD59)</f>
        <v>-2024028.0077212001</v>
      </c>
    </row>
    <row r="61" spans="1:30" ht="13.5" thickTop="1" x14ac:dyDescent="0.2">
      <c r="A61" s="36"/>
      <c r="B61" s="4"/>
      <c r="C61" s="4"/>
      <c r="D61" s="40"/>
      <c r="E61" s="39"/>
      <c r="F61" s="40"/>
      <c r="G61" s="40"/>
      <c r="H61" s="40"/>
      <c r="I61" s="40"/>
      <c r="J61" s="40"/>
      <c r="K61" s="39"/>
      <c r="L61" s="40"/>
      <c r="M61" s="40"/>
      <c r="N61" s="43"/>
      <c r="O61" s="43"/>
      <c r="P61" s="43"/>
      <c r="Q61" s="43"/>
      <c r="R61" s="43"/>
      <c r="S61" s="43"/>
      <c r="T61" s="43"/>
      <c r="U61" s="43"/>
      <c r="V61" s="40"/>
      <c r="W61" s="39"/>
      <c r="X61" s="43"/>
      <c r="Y61" s="39"/>
      <c r="Z61" s="43"/>
      <c r="AA61" s="40"/>
      <c r="AB61" s="65"/>
      <c r="AC61" s="40"/>
      <c r="AD61" s="65"/>
    </row>
    <row r="62" spans="1:30" x14ac:dyDescent="0.2">
      <c r="A62" s="36"/>
      <c r="B62" s="4"/>
      <c r="C62" s="4"/>
      <c r="D62" s="40"/>
      <c r="E62" s="39"/>
      <c r="F62" s="40"/>
      <c r="G62" s="40"/>
      <c r="H62" s="40"/>
      <c r="I62" s="40"/>
      <c r="J62" s="40"/>
      <c r="K62" s="39"/>
      <c r="L62" s="40"/>
      <c r="M62" s="40"/>
      <c r="N62" s="43"/>
      <c r="O62" s="43"/>
      <c r="P62" s="43"/>
      <c r="Q62" s="43"/>
      <c r="R62" s="43"/>
      <c r="S62" s="43"/>
      <c r="T62" s="43"/>
      <c r="U62" s="43"/>
      <c r="V62" s="40"/>
      <c r="W62" s="39"/>
      <c r="X62" s="43"/>
      <c r="Y62" s="39"/>
      <c r="Z62" s="43"/>
      <c r="AA62" s="40"/>
      <c r="AB62" s="65"/>
      <c r="AC62" s="40"/>
      <c r="AD62" s="65"/>
    </row>
    <row r="63" spans="1:30" x14ac:dyDescent="0.2">
      <c r="A63" s="67" t="s">
        <v>1022</v>
      </c>
      <c r="B63" s="36"/>
      <c r="C63" s="36"/>
      <c r="D63" s="36"/>
      <c r="E63" s="36"/>
      <c r="F63" s="36"/>
      <c r="G63" s="36"/>
      <c r="H63" s="35"/>
      <c r="I63" s="35"/>
      <c r="J63" s="35"/>
      <c r="K63" s="36"/>
      <c r="L63" s="36"/>
      <c r="M63" s="35"/>
      <c r="N63" s="36"/>
      <c r="O63" s="35"/>
      <c r="P63" s="36"/>
      <c r="Q63" s="35"/>
      <c r="R63" s="36"/>
      <c r="S63" s="35"/>
      <c r="T63" s="36"/>
      <c r="U63" s="35"/>
      <c r="V63" s="36"/>
      <c r="W63" s="36"/>
      <c r="X63" s="36"/>
      <c r="Y63" s="36"/>
      <c r="Z63" s="36"/>
      <c r="AA63" s="36"/>
      <c r="AB63" s="36"/>
      <c r="AC63" s="36"/>
      <c r="AD63" s="36"/>
    </row>
    <row r="64" spans="1:30" x14ac:dyDescent="0.2">
      <c r="A64" s="67"/>
      <c r="B64" s="36"/>
      <c r="C64" s="36"/>
      <c r="D64" s="36"/>
      <c r="E64" s="36"/>
      <c r="F64" s="36"/>
      <c r="G64" s="36"/>
      <c r="H64" s="35"/>
      <c r="I64" s="35"/>
      <c r="J64" s="35"/>
      <c r="K64" s="36"/>
      <c r="L64" s="36"/>
      <c r="M64" s="35"/>
      <c r="N64" s="36"/>
      <c r="O64" s="35"/>
      <c r="P64" s="36"/>
      <c r="Q64" s="35"/>
      <c r="R64" s="36"/>
      <c r="S64" s="35"/>
      <c r="T64" s="36"/>
      <c r="U64" s="35"/>
      <c r="V64" s="36"/>
      <c r="W64" s="36"/>
      <c r="X64" s="36"/>
      <c r="Y64" s="36"/>
      <c r="Z64" s="36"/>
      <c r="AA64" s="36"/>
      <c r="AB64" s="36"/>
      <c r="AC64" s="36"/>
      <c r="AD64" s="36"/>
    </row>
    <row r="65" spans="1:30" x14ac:dyDescent="0.2">
      <c r="A65" s="67"/>
      <c r="B65" s="67"/>
      <c r="C65" s="36"/>
      <c r="D65" s="36"/>
      <c r="E65" s="36"/>
      <c r="F65" s="34" t="s">
        <v>17</v>
      </c>
      <c r="G65" s="36"/>
      <c r="H65" s="34" t="s">
        <v>17</v>
      </c>
      <c r="I65" s="35"/>
      <c r="J65" s="35"/>
      <c r="K65" s="36"/>
      <c r="L65" s="36"/>
      <c r="M65" s="35"/>
      <c r="N65" s="36"/>
      <c r="O65" s="35"/>
      <c r="P65" s="36"/>
      <c r="Q65" s="35"/>
      <c r="R65" s="36"/>
      <c r="S65" s="35"/>
      <c r="T65" s="36"/>
      <c r="U65" s="35"/>
      <c r="V65" s="36"/>
      <c r="W65" s="36"/>
      <c r="X65" s="36"/>
      <c r="Y65" s="36"/>
      <c r="Z65" s="36"/>
      <c r="AA65" s="36"/>
      <c r="AB65" s="36"/>
      <c r="AC65" s="36"/>
      <c r="AD65" s="36"/>
    </row>
    <row r="66" spans="1:30" x14ac:dyDescent="0.2">
      <c r="A66" s="41"/>
      <c r="B66" s="4"/>
      <c r="C66" s="4"/>
      <c r="D66" s="29" t="s">
        <v>2</v>
      </c>
      <c r="E66" s="4"/>
      <c r="F66" s="42" t="s">
        <v>32</v>
      </c>
      <c r="G66" s="4"/>
      <c r="H66" s="42" t="s">
        <v>32</v>
      </c>
      <c r="I66" s="32"/>
      <c r="J66" s="34"/>
      <c r="K66" s="42"/>
      <c r="L66" s="42" t="s">
        <v>17</v>
      </c>
      <c r="M66" s="34"/>
      <c r="N66" s="29" t="s">
        <v>17</v>
      </c>
      <c r="O66" s="69"/>
      <c r="P66" s="29"/>
      <c r="Q66" s="69"/>
      <c r="R66" s="29"/>
      <c r="S66" s="69"/>
      <c r="T66" s="29"/>
      <c r="U66" s="69"/>
      <c r="V66" s="42"/>
      <c r="W66" s="4"/>
      <c r="X66" s="42"/>
      <c r="Y66" s="42"/>
      <c r="Z66" s="42"/>
      <c r="AA66" s="42"/>
      <c r="AB66" s="42"/>
      <c r="AC66" s="42"/>
      <c r="AD66" s="4"/>
    </row>
    <row r="67" spans="1:30" x14ac:dyDescent="0.2">
      <c r="A67" s="41"/>
      <c r="B67" s="4"/>
      <c r="C67" s="4"/>
      <c r="D67" s="42" t="s">
        <v>51</v>
      </c>
      <c r="E67" s="42"/>
      <c r="F67" s="332" t="s">
        <v>1195</v>
      </c>
      <c r="G67" s="42"/>
      <c r="H67" s="332" t="s">
        <v>1196</v>
      </c>
      <c r="I67" s="34"/>
      <c r="J67" s="34"/>
      <c r="K67" s="42"/>
      <c r="L67" s="29" t="s">
        <v>4</v>
      </c>
      <c r="M67" s="69"/>
      <c r="N67" s="42" t="s">
        <v>2</v>
      </c>
      <c r="O67" s="34"/>
      <c r="P67" s="42"/>
      <c r="Q67" s="34"/>
      <c r="R67" s="42"/>
      <c r="S67" s="34"/>
      <c r="T67" s="42"/>
      <c r="U67" s="34"/>
      <c r="V67" s="42"/>
      <c r="W67" s="4"/>
      <c r="X67" s="42"/>
      <c r="Y67" s="42"/>
      <c r="Z67" s="42"/>
      <c r="AA67" s="42"/>
      <c r="AB67" s="34"/>
      <c r="AC67" s="42"/>
      <c r="AD67" s="42" t="s">
        <v>44</v>
      </c>
    </row>
    <row r="68" spans="1:30" x14ac:dyDescent="0.2">
      <c r="A68" s="41"/>
      <c r="B68" s="4"/>
      <c r="C68" s="4"/>
      <c r="D68" s="29" t="s">
        <v>3</v>
      </c>
      <c r="E68" s="42"/>
      <c r="F68" s="332" t="s">
        <v>1023</v>
      </c>
      <c r="G68" s="42"/>
      <c r="H68" s="332" t="s">
        <v>1023</v>
      </c>
      <c r="I68" s="34"/>
      <c r="J68" s="34"/>
      <c r="K68" s="42"/>
      <c r="L68" s="42" t="s">
        <v>2</v>
      </c>
      <c r="M68" s="34"/>
      <c r="N68" s="42" t="s">
        <v>7</v>
      </c>
      <c r="O68" s="34"/>
      <c r="P68" s="42"/>
      <c r="Q68" s="34"/>
      <c r="R68" s="42"/>
      <c r="S68" s="34"/>
      <c r="T68" s="42"/>
      <c r="U68" s="34"/>
      <c r="V68" s="42" t="s">
        <v>33</v>
      </c>
      <c r="W68" s="42"/>
      <c r="X68" s="42" t="s">
        <v>34</v>
      </c>
      <c r="Y68" s="42"/>
      <c r="Z68" s="42" t="s">
        <v>35</v>
      </c>
      <c r="AA68" s="32"/>
      <c r="AB68" s="42" t="s">
        <v>36</v>
      </c>
      <c r="AC68" s="4"/>
      <c r="AD68" s="34" t="s">
        <v>45</v>
      </c>
    </row>
    <row r="69" spans="1:30" x14ac:dyDescent="0.2">
      <c r="A69" s="41"/>
      <c r="B69" s="4"/>
      <c r="C69" s="4"/>
      <c r="D69" s="38" t="s">
        <v>6</v>
      </c>
      <c r="E69" s="42"/>
      <c r="F69" s="333" t="s">
        <v>1035</v>
      </c>
      <c r="G69" s="42"/>
      <c r="H69" s="333" t="s">
        <v>1197</v>
      </c>
      <c r="I69" s="34"/>
      <c r="J69" s="34"/>
      <c r="K69" s="42"/>
      <c r="L69" s="38" t="s">
        <v>6</v>
      </c>
      <c r="M69" s="34"/>
      <c r="N69" s="38" t="s">
        <v>39</v>
      </c>
      <c r="O69" s="34"/>
      <c r="P69" s="38"/>
      <c r="Q69" s="34"/>
      <c r="R69" s="38"/>
      <c r="S69" s="34"/>
      <c r="T69" s="38"/>
      <c r="U69" s="34"/>
      <c r="V69" s="38" t="s">
        <v>40</v>
      </c>
      <c r="W69" s="42"/>
      <c r="X69" s="38" t="s">
        <v>41</v>
      </c>
      <c r="Y69" s="42"/>
      <c r="Z69" s="49" t="s">
        <v>5</v>
      </c>
      <c r="AA69" s="32"/>
      <c r="AB69" s="38" t="s">
        <v>42</v>
      </c>
      <c r="AC69" s="4"/>
      <c r="AD69" s="38" t="s">
        <v>42</v>
      </c>
    </row>
    <row r="70" spans="1:30" x14ac:dyDescent="0.2">
      <c r="A70" s="41"/>
      <c r="B70" s="4"/>
      <c r="C70" s="4"/>
      <c r="D70" s="42"/>
      <c r="E70" s="42"/>
      <c r="F70" s="4"/>
      <c r="G70" s="4"/>
      <c r="H70" s="32"/>
      <c r="I70" s="32"/>
      <c r="J70" s="32"/>
      <c r="K70" s="4"/>
      <c r="L70" s="4"/>
      <c r="M70" s="32"/>
      <c r="N70" s="4"/>
      <c r="O70" s="32"/>
      <c r="P70" s="4"/>
      <c r="Q70" s="32"/>
      <c r="R70" s="4"/>
      <c r="S70" s="32"/>
      <c r="T70" s="4"/>
      <c r="U70" s="32"/>
      <c r="V70" s="4"/>
      <c r="W70" s="4"/>
      <c r="X70" s="4"/>
      <c r="Y70" s="4"/>
      <c r="Z70" s="4"/>
      <c r="AA70" s="32"/>
      <c r="AB70" s="4"/>
      <c r="AC70" s="4"/>
      <c r="AD70" s="32"/>
    </row>
    <row r="71" spans="1:30" x14ac:dyDescent="0.2">
      <c r="A71" s="41"/>
      <c r="B71" s="4" t="s">
        <v>22</v>
      </c>
      <c r="C71" s="4"/>
      <c r="D71" s="39">
        <f>L56</f>
        <v>48720256.785727836</v>
      </c>
      <c r="E71" s="39"/>
      <c r="F71" s="40"/>
      <c r="G71" s="40"/>
      <c r="H71" s="40">
        <f>'Capitalization-Ash Pond Depr'!$E$28*'Capitalization - COC'!$T$14</f>
        <v>10555.262169647416</v>
      </c>
      <c r="I71" s="71"/>
      <c r="J71" s="40"/>
      <c r="K71" s="44"/>
      <c r="L71" s="70">
        <f>SUM(D71:H71)</f>
        <v>48730812.04789748</v>
      </c>
      <c r="M71" s="71"/>
      <c r="N71" s="44">
        <f>L71/L75</f>
        <v>1.2464047173508779E-2</v>
      </c>
      <c r="O71" s="45">
        <f>L71/L75</f>
        <v>1.2464047173508779E-2</v>
      </c>
      <c r="P71" s="44"/>
      <c r="Q71" s="45"/>
      <c r="R71" s="44"/>
      <c r="S71" s="45"/>
      <c r="T71" s="44"/>
      <c r="U71" s="45"/>
      <c r="V71" s="44">
        <f>V56</f>
        <v>3.2273369030310452E-2</v>
      </c>
      <c r="W71" s="44"/>
      <c r="X71" s="44">
        <f>N71*V71</f>
        <v>4.0225679404184674E-4</v>
      </c>
      <c r="Y71" s="54"/>
      <c r="Z71" s="44">
        <f>X71*'Revenue Gross-Up Factor'!$C$38</f>
        <v>4.043432049795412E-4</v>
      </c>
      <c r="AA71" s="55"/>
      <c r="AB71" s="39">
        <f>L75*Z71</f>
        <v>1580864.7424394819</v>
      </c>
      <c r="AC71" s="72"/>
      <c r="AD71" s="40">
        <f>AB71-AB56</f>
        <v>342.42076234635897</v>
      </c>
    </row>
    <row r="72" spans="1:30" x14ac:dyDescent="0.2">
      <c r="A72" s="41"/>
      <c r="B72" s="4" t="s">
        <v>20</v>
      </c>
      <c r="C72" s="4"/>
      <c r="D72" s="40">
        <f>L57</f>
        <v>1796205479.6980717</v>
      </c>
      <c r="E72" s="39"/>
      <c r="F72" s="40"/>
      <c r="G72" s="40"/>
      <c r="H72" s="40">
        <f>'Capitalization-Ash Pond Depr'!$E$28*'Capitalization - COC'!$T$15</f>
        <v>389148.60059449513</v>
      </c>
      <c r="I72" s="71"/>
      <c r="J72" s="40"/>
      <c r="K72" s="44"/>
      <c r="L72" s="71">
        <f t="shared" ref="L72:L73" si="3">SUM(D72:H72)</f>
        <v>1796594628.2986662</v>
      </c>
      <c r="M72" s="71"/>
      <c r="N72" s="45">
        <f>L72/L75</f>
        <v>0.45952117885450255</v>
      </c>
      <c r="O72" s="45">
        <f>L72/L75</f>
        <v>0.45952117885450255</v>
      </c>
      <c r="P72" s="45"/>
      <c r="Q72" s="45"/>
      <c r="R72" s="45"/>
      <c r="S72" s="45"/>
      <c r="T72" s="45"/>
      <c r="U72" s="45"/>
      <c r="V72" s="44">
        <f>V57</f>
        <v>4.3838605062617317E-2</v>
      </c>
      <c r="W72" s="44"/>
      <c r="X72" s="44">
        <f>N72*V72</f>
        <v>2.0144767477710872E-2</v>
      </c>
      <c r="Y72" s="54"/>
      <c r="Z72" s="44">
        <f>X72*'Revenue Gross-Up Factor'!$C$38</f>
        <v>2.0249253626423217E-2</v>
      </c>
      <c r="AA72" s="55"/>
      <c r="AB72" s="39">
        <f>L75*Z72</f>
        <v>79168712.926304713</v>
      </c>
      <c r="AC72" s="72"/>
      <c r="AD72" s="40">
        <f>AB72-AB57</f>
        <v>17148.216609820724</v>
      </c>
    </row>
    <row r="73" spans="1:30" x14ac:dyDescent="0.2">
      <c r="A73" s="41"/>
      <c r="B73" s="4" t="s">
        <v>21</v>
      </c>
      <c r="C73" s="4"/>
      <c r="D73" s="62">
        <f>L58</f>
        <v>2067334009.8872674</v>
      </c>
      <c r="E73" s="39"/>
      <c r="F73" s="62">
        <f>'Capitalization-Ash Pond Depr'!$E$23</f>
        <v>-3397164.5794899999</v>
      </c>
      <c r="G73" s="40"/>
      <c r="H73" s="62">
        <f>'Capitalization-Ash Pond Depr'!$E$28*'Capitalization - COC'!$T$16</f>
        <v>447888.69981861248</v>
      </c>
      <c r="I73" s="71"/>
      <c r="J73" s="40"/>
      <c r="K73" s="44"/>
      <c r="L73" s="73">
        <f t="shared" si="3"/>
        <v>2064384734.007596</v>
      </c>
      <c r="M73" s="71"/>
      <c r="N73" s="74">
        <f>L73/L75</f>
        <v>0.52801477397198859</v>
      </c>
      <c r="O73" s="45">
        <f>L73/L75</f>
        <v>0.52801477397198859</v>
      </c>
      <c r="P73" s="45"/>
      <c r="Q73" s="45"/>
      <c r="R73" s="45"/>
      <c r="S73" s="45"/>
      <c r="T73" s="45"/>
      <c r="U73" s="45"/>
      <c r="V73" s="44">
        <f>V58</f>
        <v>0.1042</v>
      </c>
      <c r="W73" s="44"/>
      <c r="X73" s="74">
        <f>N73*V73</f>
        <v>5.5019139447881213E-2</v>
      </c>
      <c r="Y73" s="54"/>
      <c r="Z73" s="74">
        <f>X73*'Revenue Gross-Up Factor'!$C$35</f>
        <v>7.3690220817072605E-2</v>
      </c>
      <c r="AA73" s="61"/>
      <c r="AB73" s="62">
        <f>L75*Z73</f>
        <v>288107406.07891345</v>
      </c>
      <c r="AC73" s="61"/>
      <c r="AD73" s="62">
        <f>AB73-AB58</f>
        <v>-411603.6170514822</v>
      </c>
    </row>
    <row r="74" spans="1:30" x14ac:dyDescent="0.2">
      <c r="A74" s="41"/>
      <c r="B74" s="4"/>
      <c r="C74" s="4"/>
      <c r="D74" s="39"/>
      <c r="E74" s="39"/>
      <c r="F74" s="40"/>
      <c r="G74" s="40"/>
      <c r="H74" s="40"/>
      <c r="I74" s="76"/>
      <c r="J74" s="40"/>
      <c r="K74" s="4"/>
      <c r="L74" s="75"/>
      <c r="M74" s="76"/>
      <c r="N74" s="4"/>
      <c r="O74" s="32"/>
      <c r="P74" s="4"/>
      <c r="Q74" s="32"/>
      <c r="R74" s="4"/>
      <c r="S74" s="32"/>
      <c r="T74" s="32"/>
      <c r="U74" s="32"/>
      <c r="V74" s="44"/>
      <c r="W74" s="4"/>
      <c r="X74" s="44"/>
      <c r="Y74" s="44"/>
      <c r="Z74" s="54"/>
      <c r="AA74" s="64"/>
      <c r="AB74" s="39"/>
      <c r="AC74" s="54"/>
      <c r="AD74" s="64"/>
    </row>
    <row r="75" spans="1:30" ht="13.5" thickBot="1" x14ac:dyDescent="0.25">
      <c r="A75" s="36"/>
      <c r="B75" s="4" t="s">
        <v>43</v>
      </c>
      <c r="C75" s="4"/>
      <c r="D75" s="77">
        <f>SUM(D71:D74)</f>
        <v>3912259746.371067</v>
      </c>
      <c r="E75" s="39"/>
      <c r="F75" s="77">
        <f>SUM(F71:F74)</f>
        <v>-3397164.5794899999</v>
      </c>
      <c r="G75" s="40"/>
      <c r="H75" s="77">
        <f>SUM(H71:H74)</f>
        <v>847592.562582755</v>
      </c>
      <c r="I75" s="40"/>
      <c r="J75" s="40"/>
      <c r="K75" s="39"/>
      <c r="L75" s="77">
        <f>SUM(L71:L74)</f>
        <v>3909710174.3541598</v>
      </c>
      <c r="M75" s="40"/>
      <c r="N75" s="78">
        <f>SUM(N71:N74)</f>
        <v>1</v>
      </c>
      <c r="O75" s="43">
        <f>SUM(O71:O74)</f>
        <v>1</v>
      </c>
      <c r="P75" s="43"/>
      <c r="Q75" s="43"/>
      <c r="R75" s="43"/>
      <c r="S75" s="43"/>
      <c r="T75" s="43"/>
      <c r="U75" s="43"/>
      <c r="V75" s="40"/>
      <c r="W75" s="39"/>
      <c r="X75" s="78">
        <f>SUM(X71:X74)</f>
        <v>7.5566163719633928E-2</v>
      </c>
      <c r="Y75" s="39"/>
      <c r="Z75" s="78">
        <f>SUM(Z71:Z74)</f>
        <v>9.4343817648475367E-2</v>
      </c>
      <c r="AA75" s="40"/>
      <c r="AB75" s="79">
        <f>SUM(AB71:AB74)</f>
        <v>368856983.74765766</v>
      </c>
      <c r="AC75" s="40"/>
      <c r="AD75" s="79">
        <f>SUM(AD71:AD74)</f>
        <v>-394112.97967931512</v>
      </c>
    </row>
    <row r="76" spans="1:30" ht="13.5" thickTop="1" x14ac:dyDescent="0.2">
      <c r="A76" s="36"/>
      <c r="B76" s="4"/>
      <c r="C76" s="4"/>
      <c r="D76" s="40"/>
      <c r="E76" s="39"/>
      <c r="F76" s="40"/>
      <c r="G76" s="40"/>
      <c r="H76" s="40"/>
      <c r="I76" s="40"/>
      <c r="J76" s="40"/>
      <c r="K76" s="39"/>
      <c r="L76" s="40"/>
      <c r="M76" s="40"/>
      <c r="N76" s="43"/>
      <c r="O76" s="43"/>
      <c r="P76" s="43"/>
      <c r="Q76" s="43"/>
      <c r="R76" s="43"/>
      <c r="S76" s="43"/>
      <c r="T76" s="43"/>
      <c r="U76" s="43"/>
      <c r="V76" s="40"/>
      <c r="W76" s="39"/>
      <c r="X76" s="43"/>
      <c r="Y76" s="39"/>
      <c r="Z76" s="43"/>
      <c r="AA76" s="40"/>
      <c r="AB76" s="65"/>
      <c r="AC76" s="40"/>
      <c r="AD76" s="65"/>
    </row>
    <row r="77" spans="1:30" x14ac:dyDescent="0.2">
      <c r="A77" s="36"/>
      <c r="B77" s="36"/>
      <c r="C77" s="36"/>
      <c r="D77" s="36"/>
      <c r="E77" s="36"/>
      <c r="F77" s="35"/>
      <c r="G77" s="35"/>
      <c r="H77" s="35"/>
      <c r="I77" s="35"/>
      <c r="J77" s="35"/>
      <c r="K77" s="36"/>
      <c r="L77" s="36"/>
      <c r="M77" s="35"/>
      <c r="N77" s="36"/>
      <c r="O77" s="35"/>
      <c r="P77" s="36"/>
      <c r="Q77" s="35"/>
      <c r="R77" s="36"/>
      <c r="S77" s="35"/>
      <c r="T77" s="36"/>
      <c r="U77" s="35"/>
      <c r="V77" s="36"/>
      <c r="W77" s="36"/>
      <c r="X77" s="36"/>
      <c r="Y77" s="36"/>
      <c r="Z77" s="36"/>
      <c r="AA77" s="36"/>
      <c r="AB77" s="36"/>
      <c r="AC77" s="36"/>
      <c r="AD77" s="36"/>
    </row>
    <row r="78" spans="1:30" x14ac:dyDescent="0.2">
      <c r="A78" s="67" t="s">
        <v>1064</v>
      </c>
      <c r="B78" s="36"/>
      <c r="C78" s="36"/>
      <c r="D78" s="36"/>
      <c r="E78" s="36"/>
      <c r="F78" s="36"/>
      <c r="G78" s="36"/>
      <c r="H78" s="35"/>
      <c r="I78" s="35"/>
      <c r="J78" s="35"/>
      <c r="K78" s="36"/>
      <c r="L78" s="36"/>
      <c r="M78" s="35"/>
      <c r="N78" s="36"/>
      <c r="O78" s="35"/>
      <c r="P78" s="36"/>
      <c r="Q78" s="35"/>
      <c r="R78" s="36"/>
      <c r="S78" s="35"/>
      <c r="T78" s="36"/>
      <c r="U78" s="35"/>
      <c r="V78" s="36"/>
      <c r="W78" s="36"/>
      <c r="X78" s="36"/>
      <c r="Y78" s="36"/>
      <c r="Z78" s="36"/>
      <c r="AA78" s="36"/>
      <c r="AB78" s="36"/>
      <c r="AC78" s="36"/>
      <c r="AD78" s="36"/>
    </row>
    <row r="79" spans="1:30" x14ac:dyDescent="0.2">
      <c r="A79" s="67"/>
      <c r="B79" s="67"/>
      <c r="C79" s="36"/>
      <c r="D79" s="36"/>
      <c r="E79" s="36"/>
      <c r="F79" s="36"/>
      <c r="G79" s="36"/>
      <c r="H79" s="35"/>
      <c r="I79" s="35"/>
      <c r="J79" s="35"/>
      <c r="K79" s="36"/>
      <c r="L79" s="36"/>
      <c r="M79" s="35"/>
      <c r="N79" s="36"/>
      <c r="O79" s="35"/>
      <c r="P79" s="36"/>
      <c r="Q79" s="35"/>
      <c r="R79" s="36"/>
      <c r="S79" s="35"/>
      <c r="T79" s="36"/>
      <c r="U79" s="35"/>
      <c r="V79" s="36"/>
      <c r="W79" s="36"/>
      <c r="X79" s="36"/>
      <c r="Y79" s="36"/>
      <c r="Z79" s="36"/>
      <c r="AA79" s="36"/>
      <c r="AB79" s="36"/>
      <c r="AC79" s="36"/>
      <c r="AD79" s="36"/>
    </row>
    <row r="80" spans="1:30" x14ac:dyDescent="0.2">
      <c r="A80" s="41"/>
      <c r="B80" s="4"/>
      <c r="C80" s="4"/>
      <c r="D80" s="29" t="s">
        <v>2</v>
      </c>
      <c r="E80" s="4"/>
      <c r="F80" s="34" t="s">
        <v>17</v>
      </c>
      <c r="G80" s="4"/>
      <c r="H80" s="34"/>
      <c r="I80" s="32"/>
      <c r="J80" s="34"/>
      <c r="K80" s="42"/>
      <c r="L80" s="42" t="s">
        <v>17</v>
      </c>
      <c r="M80" s="34"/>
      <c r="N80" s="29" t="s">
        <v>17</v>
      </c>
      <c r="O80" s="69"/>
      <c r="P80" s="29"/>
      <c r="Q80" s="69"/>
      <c r="R80" s="29"/>
      <c r="S80" s="69"/>
      <c r="T80" s="29"/>
      <c r="U80" s="69"/>
      <c r="V80" s="42"/>
      <c r="W80" s="4"/>
      <c r="X80" s="42"/>
      <c r="Y80" s="42"/>
      <c r="Z80" s="42"/>
      <c r="AA80" s="42"/>
      <c r="AB80" s="42"/>
      <c r="AC80" s="42"/>
      <c r="AD80" s="4"/>
    </row>
    <row r="81" spans="1:37" x14ac:dyDescent="0.2">
      <c r="A81" s="41"/>
      <c r="B81" s="4"/>
      <c r="C81" s="4"/>
      <c r="D81" s="42" t="s">
        <v>51</v>
      </c>
      <c r="E81" s="42"/>
      <c r="F81" s="42" t="s">
        <v>32</v>
      </c>
      <c r="G81" s="42"/>
      <c r="H81" s="34"/>
      <c r="I81" s="34"/>
      <c r="J81" s="34"/>
      <c r="K81" s="42"/>
      <c r="L81" s="29" t="s">
        <v>4</v>
      </c>
      <c r="M81" s="69"/>
      <c r="N81" s="42" t="s">
        <v>2</v>
      </c>
      <c r="O81" s="34"/>
      <c r="P81" s="42"/>
      <c r="Q81" s="34"/>
      <c r="R81" s="42"/>
      <c r="S81" s="34"/>
      <c r="T81" s="42"/>
      <c r="U81" s="34"/>
      <c r="V81" s="42"/>
      <c r="W81" s="4"/>
      <c r="X81" s="42"/>
      <c r="Y81" s="42"/>
      <c r="Z81" s="42"/>
      <c r="AA81" s="42"/>
      <c r="AB81" s="34"/>
      <c r="AC81" s="42"/>
      <c r="AD81" s="42" t="s">
        <v>44</v>
      </c>
      <c r="AK81" s="327" t="s">
        <v>1065</v>
      </c>
    </row>
    <row r="82" spans="1:37" x14ac:dyDescent="0.2">
      <c r="A82" s="41"/>
      <c r="B82" s="4"/>
      <c r="C82" s="4"/>
      <c r="D82" s="29" t="s">
        <v>3</v>
      </c>
      <c r="E82" s="42"/>
      <c r="F82" s="332" t="s">
        <v>1070</v>
      </c>
      <c r="G82" s="42"/>
      <c r="H82" s="34"/>
      <c r="I82" s="34"/>
      <c r="J82" s="34"/>
      <c r="K82" s="42"/>
      <c r="L82" s="42" t="s">
        <v>2</v>
      </c>
      <c r="M82" s="34"/>
      <c r="N82" s="42" t="s">
        <v>7</v>
      </c>
      <c r="O82" s="34"/>
      <c r="P82" s="42"/>
      <c r="Q82" s="34"/>
      <c r="R82" s="42"/>
      <c r="S82" s="34"/>
      <c r="T82" s="42"/>
      <c r="U82" s="34"/>
      <c r="V82" s="42" t="s">
        <v>33</v>
      </c>
      <c r="W82" s="42"/>
      <c r="X82" s="42" t="s">
        <v>34</v>
      </c>
      <c r="Y82" s="42"/>
      <c r="Z82" s="42" t="s">
        <v>35</v>
      </c>
      <c r="AA82" s="32"/>
      <c r="AB82" s="42" t="s">
        <v>36</v>
      </c>
      <c r="AC82" s="4"/>
      <c r="AD82" s="34" t="s">
        <v>45</v>
      </c>
      <c r="AG82" s="186" t="s">
        <v>1066</v>
      </c>
      <c r="AK82" s="112">
        <v>297019222.33333331</v>
      </c>
    </row>
    <row r="83" spans="1:37" x14ac:dyDescent="0.2">
      <c r="A83" s="41"/>
      <c r="B83" s="4"/>
      <c r="C83" s="4"/>
      <c r="D83" s="38" t="s">
        <v>6</v>
      </c>
      <c r="E83" s="42"/>
      <c r="F83" s="333" t="s">
        <v>1023</v>
      </c>
      <c r="G83" s="42"/>
      <c r="H83" s="34"/>
      <c r="I83" s="34"/>
      <c r="J83" s="34"/>
      <c r="K83" s="42"/>
      <c r="L83" s="38" t="s">
        <v>6</v>
      </c>
      <c r="M83" s="34"/>
      <c r="N83" s="38" t="s">
        <v>39</v>
      </c>
      <c r="O83" s="34"/>
      <c r="P83" s="38"/>
      <c r="Q83" s="34"/>
      <c r="R83" s="38"/>
      <c r="S83" s="34"/>
      <c r="T83" s="38"/>
      <c r="U83" s="34"/>
      <c r="V83" s="38" t="s">
        <v>40</v>
      </c>
      <c r="W83" s="42"/>
      <c r="X83" s="38" t="s">
        <v>41</v>
      </c>
      <c r="Y83" s="42"/>
      <c r="Z83" s="49" t="s">
        <v>5</v>
      </c>
      <c r="AA83" s="32"/>
      <c r="AB83" s="38" t="s">
        <v>42</v>
      </c>
      <c r="AC83" s="4"/>
      <c r="AD83" s="38" t="s">
        <v>42</v>
      </c>
    </row>
    <row r="84" spans="1:37" x14ac:dyDescent="0.2">
      <c r="A84" s="41"/>
      <c r="B84" s="4"/>
      <c r="C84" s="4"/>
      <c r="D84" s="42"/>
      <c r="E84" s="42"/>
      <c r="F84" s="4"/>
      <c r="G84" s="4"/>
      <c r="H84" s="32"/>
      <c r="I84" s="32"/>
      <c r="J84" s="32"/>
      <c r="K84" s="4"/>
      <c r="L84" s="4"/>
      <c r="M84" s="32"/>
      <c r="N84" s="4"/>
      <c r="O84" s="32"/>
      <c r="P84" s="4"/>
      <c r="Q84" s="32"/>
      <c r="R84" s="4"/>
      <c r="S84" s="32"/>
      <c r="T84" s="4"/>
      <c r="U84" s="32"/>
      <c r="V84" s="4"/>
      <c r="W84" s="4"/>
      <c r="X84" s="4"/>
      <c r="Y84" s="4"/>
      <c r="Z84" s="4"/>
      <c r="AA84" s="32"/>
      <c r="AB84" s="4"/>
      <c r="AC84" s="4"/>
      <c r="AD84" s="32"/>
      <c r="AG84" s="186" t="s">
        <v>1067</v>
      </c>
      <c r="AK84" s="112">
        <f>AK82*1/13</f>
        <v>22847632.487179484</v>
      </c>
    </row>
    <row r="85" spans="1:37" x14ac:dyDescent="0.2">
      <c r="A85" s="41"/>
      <c r="B85" s="4" t="s">
        <v>22</v>
      </c>
      <c r="C85" s="4"/>
      <c r="D85" s="39">
        <f>L71</f>
        <v>48730812.04789748</v>
      </c>
      <c r="E85" s="39"/>
      <c r="F85" s="40"/>
      <c r="G85" s="40"/>
      <c r="H85" s="355"/>
      <c r="I85" s="71"/>
      <c r="J85" s="40"/>
      <c r="K85" s="44"/>
      <c r="L85" s="70">
        <f t="shared" ref="L85:L87" si="4">D85+F85</f>
        <v>48730812.04789748</v>
      </c>
      <c r="M85" s="71"/>
      <c r="N85" s="44">
        <f>L85/L89</f>
        <v>1.2532723334244855E-2</v>
      </c>
      <c r="O85" s="45">
        <f>L85/L89</f>
        <v>1.2532723334244855E-2</v>
      </c>
      <c r="P85" s="44"/>
      <c r="Q85" s="45"/>
      <c r="R85" s="44"/>
      <c r="S85" s="45"/>
      <c r="T85" s="44"/>
      <c r="U85" s="45"/>
      <c r="V85" s="44">
        <f>V71</f>
        <v>3.2273369030310452E-2</v>
      </c>
      <c r="W85" s="44"/>
      <c r="X85" s="44">
        <f>N85*V85</f>
        <v>4.0447320512086704E-4</v>
      </c>
      <c r="Y85" s="54"/>
      <c r="Z85" s="44">
        <f>X85*'Revenue Gross-Up Factor'!$C$38</f>
        <v>4.0657111205909198E-4</v>
      </c>
      <c r="AA85" s="55"/>
      <c r="AB85" s="39">
        <f>L89*Z85</f>
        <v>1580864.7424394819</v>
      </c>
      <c r="AC85" s="72"/>
      <c r="AD85" s="40">
        <f>AB85-AB71</f>
        <v>0</v>
      </c>
      <c r="AG85" s="186" t="s">
        <v>1069</v>
      </c>
      <c r="AK85" s="397">
        <f>J15</f>
        <v>0.93769999999999998</v>
      </c>
    </row>
    <row r="86" spans="1:37" ht="13.5" thickBot="1" x14ac:dyDescent="0.25">
      <c r="A86" s="41"/>
      <c r="B86" s="4" t="s">
        <v>20</v>
      </c>
      <c r="C86" s="4"/>
      <c r="D86" s="40">
        <f>L72</f>
        <v>1796594628.2986662</v>
      </c>
      <c r="E86" s="39"/>
      <c r="F86" s="40">
        <f>-AK86</f>
        <v>-21424224.983228203</v>
      </c>
      <c r="G86" s="40"/>
      <c r="H86" s="355"/>
      <c r="I86" s="71"/>
      <c r="J86" s="40"/>
      <c r="K86" s="44"/>
      <c r="L86" s="70">
        <f t="shared" si="4"/>
        <v>1775170403.315438</v>
      </c>
      <c r="M86" s="71"/>
      <c r="N86" s="45">
        <f>L86/L89</f>
        <v>0.45654317260350541</v>
      </c>
      <c r="O86" s="45">
        <f>L86/L89</f>
        <v>0.45654317260350541</v>
      </c>
      <c r="P86" s="45"/>
      <c r="Q86" s="45"/>
      <c r="R86" s="45"/>
      <c r="S86" s="45"/>
      <c r="T86" s="45"/>
      <c r="U86" s="45"/>
      <c r="V86" s="44">
        <f>V72</f>
        <v>4.3838605062617317E-2</v>
      </c>
      <c r="W86" s="44"/>
      <c r="X86" s="44">
        <f>N86*V86</f>
        <v>2.0014215837799405E-2</v>
      </c>
      <c r="Y86" s="54"/>
      <c r="Z86" s="44">
        <f>X86*'Revenue Gross-Up Factor'!$C$38</f>
        <v>2.0118024846004792E-2</v>
      </c>
      <c r="AA86" s="55"/>
      <c r="AB86" s="39">
        <f>L89*Z86</f>
        <v>78224633.337815732</v>
      </c>
      <c r="AC86" s="72"/>
      <c r="AD86" s="40">
        <f>AB86-AB72</f>
        <v>-944079.58848898113</v>
      </c>
      <c r="AG86" s="186" t="s">
        <v>1068</v>
      </c>
      <c r="AK86" s="398">
        <f>AK84*AK85</f>
        <v>21424224.983228203</v>
      </c>
    </row>
    <row r="87" spans="1:37" ht="13.5" thickTop="1" x14ac:dyDescent="0.2">
      <c r="A87" s="41"/>
      <c r="B87" s="4" t="s">
        <v>21</v>
      </c>
      <c r="C87" s="4"/>
      <c r="D87" s="62">
        <f>L73</f>
        <v>2064384734.007596</v>
      </c>
      <c r="E87" s="39"/>
      <c r="F87" s="62"/>
      <c r="G87" s="40"/>
      <c r="H87" s="355"/>
      <c r="I87" s="71"/>
      <c r="J87" s="40"/>
      <c r="K87" s="44"/>
      <c r="L87" s="73">
        <f t="shared" si="4"/>
        <v>2064384734.007596</v>
      </c>
      <c r="M87" s="71"/>
      <c r="N87" s="74">
        <f>L87/L89</f>
        <v>0.53092410406224977</v>
      </c>
      <c r="O87" s="45">
        <f>L87/L89</f>
        <v>0.53092410406224977</v>
      </c>
      <c r="P87" s="45"/>
      <c r="Q87" s="45"/>
      <c r="R87" s="45"/>
      <c r="S87" s="45"/>
      <c r="T87" s="45"/>
      <c r="U87" s="45"/>
      <c r="V87" s="44">
        <f>V73</f>
        <v>0.1042</v>
      </c>
      <c r="W87" s="44"/>
      <c r="X87" s="74">
        <f>N87*V87</f>
        <v>5.5322291643286427E-2</v>
      </c>
      <c r="Y87" s="54"/>
      <c r="Z87" s="74">
        <f>X87*'Revenue Gross-Up Factor'!$C$35</f>
        <v>7.4096249563519151E-2</v>
      </c>
      <c r="AA87" s="61"/>
      <c r="AB87" s="62">
        <f>L89*Z87</f>
        <v>288107406.07891357</v>
      </c>
      <c r="AC87" s="61"/>
      <c r="AD87" s="62">
        <f>AB87-AB73</f>
        <v>0</v>
      </c>
    </row>
    <row r="88" spans="1:37" x14ac:dyDescent="0.2">
      <c r="A88" s="41"/>
      <c r="B88" s="4"/>
      <c r="C88" s="4"/>
      <c r="D88" s="39"/>
      <c r="E88" s="39"/>
      <c r="F88" s="40"/>
      <c r="G88" s="40"/>
      <c r="H88" s="76"/>
      <c r="I88" s="76"/>
      <c r="J88" s="40"/>
      <c r="K88" s="4"/>
      <c r="L88" s="75"/>
      <c r="M88" s="76"/>
      <c r="N88" s="4"/>
      <c r="O88" s="32"/>
      <c r="P88" s="4"/>
      <c r="Q88" s="32"/>
      <c r="R88" s="4"/>
      <c r="S88" s="32"/>
      <c r="T88" s="32"/>
      <c r="U88" s="32"/>
      <c r="V88" s="44"/>
      <c r="W88" s="4"/>
      <c r="X88" s="44"/>
      <c r="Y88" s="44"/>
      <c r="Z88" s="54"/>
      <c r="AA88" s="64"/>
      <c r="AB88" s="39"/>
      <c r="AC88" s="54"/>
      <c r="AD88" s="64"/>
    </row>
    <row r="89" spans="1:37" ht="13.5" thickBot="1" x14ac:dyDescent="0.25">
      <c r="A89" s="36"/>
      <c r="B89" s="4" t="s">
        <v>43</v>
      </c>
      <c r="C89" s="4"/>
      <c r="D89" s="77">
        <f>SUM(D85:D88)</f>
        <v>3909710174.3541598</v>
      </c>
      <c r="E89" s="39"/>
      <c r="F89" s="77">
        <f>SUM(F85:F88)</f>
        <v>-21424224.983228203</v>
      </c>
      <c r="G89" s="40"/>
      <c r="H89" s="40"/>
      <c r="I89" s="40"/>
      <c r="J89" s="40"/>
      <c r="K89" s="39"/>
      <c r="L89" s="77">
        <f>SUM(L85:L88)</f>
        <v>3888285949.3709316</v>
      </c>
      <c r="M89" s="40"/>
      <c r="N89" s="78">
        <f>SUM(N85:N88)</f>
        <v>1</v>
      </c>
      <c r="O89" s="43">
        <f>SUM(O85:O88)</f>
        <v>1</v>
      </c>
      <c r="P89" s="43"/>
      <c r="Q89" s="43"/>
      <c r="R89" s="43"/>
      <c r="S89" s="43"/>
      <c r="T89" s="43"/>
      <c r="U89" s="43"/>
      <c r="V89" s="40"/>
      <c r="W89" s="39"/>
      <c r="X89" s="78">
        <f>SUM(X85:X88)</f>
        <v>7.5740980686206702E-2</v>
      </c>
      <c r="Y89" s="39"/>
      <c r="Z89" s="78">
        <f>SUM(Z85:Z88)</f>
        <v>9.4620845521583036E-2</v>
      </c>
      <c r="AA89" s="40"/>
      <c r="AB89" s="79">
        <f>SUM(AB85:AB88)</f>
        <v>367912904.15916878</v>
      </c>
      <c r="AC89" s="40"/>
      <c r="AD89" s="79">
        <f>SUM(AD85:AD88)</f>
        <v>-944079.58848898113</v>
      </c>
    </row>
    <row r="90" spans="1:37" ht="13.5" thickTop="1" x14ac:dyDescent="0.2">
      <c r="A90" s="36"/>
      <c r="B90" s="4"/>
      <c r="C90" s="4"/>
      <c r="D90" s="40"/>
      <c r="E90" s="39"/>
      <c r="F90" s="40"/>
      <c r="G90" s="40"/>
      <c r="H90" s="40"/>
      <c r="I90" s="40"/>
      <c r="J90" s="40"/>
      <c r="K90" s="39"/>
      <c r="L90" s="40"/>
      <c r="M90" s="40"/>
      <c r="N90" s="43"/>
      <c r="O90" s="43"/>
      <c r="P90" s="43"/>
      <c r="Q90" s="43"/>
      <c r="R90" s="43"/>
      <c r="S90" s="43"/>
      <c r="T90" s="43"/>
      <c r="U90" s="43"/>
      <c r="V90" s="40"/>
      <c r="W90" s="39"/>
      <c r="X90" s="43"/>
      <c r="Y90" s="39"/>
      <c r="Z90" s="43"/>
      <c r="AA90" s="40"/>
      <c r="AB90" s="65"/>
      <c r="AC90" s="40"/>
      <c r="AD90" s="65"/>
    </row>
    <row r="91" spans="1:37" x14ac:dyDescent="0.2">
      <c r="A91" s="36"/>
      <c r="B91" s="4"/>
      <c r="C91" s="4"/>
      <c r="D91" s="40"/>
      <c r="E91" s="39"/>
      <c r="F91" s="40"/>
      <c r="G91" s="40"/>
      <c r="H91" s="40"/>
      <c r="I91" s="40"/>
      <c r="J91" s="40"/>
      <c r="K91" s="39"/>
      <c r="L91" s="40"/>
      <c r="M91" s="40"/>
      <c r="N91" s="43"/>
      <c r="O91" s="43"/>
      <c r="P91" s="43"/>
      <c r="Q91" s="43"/>
      <c r="R91" s="43"/>
      <c r="S91" s="43"/>
      <c r="T91" s="43"/>
      <c r="U91" s="43"/>
      <c r="V91" s="40"/>
      <c r="W91" s="39"/>
      <c r="X91" s="43"/>
      <c r="Y91" s="39"/>
      <c r="Z91" s="43"/>
      <c r="AA91" s="40"/>
      <c r="AB91" s="65"/>
      <c r="AC91" s="40"/>
      <c r="AD91" s="65"/>
    </row>
    <row r="92" spans="1:37" x14ac:dyDescent="0.2">
      <c r="A92" s="67" t="s">
        <v>1198</v>
      </c>
      <c r="B92" s="36"/>
      <c r="C92" s="36"/>
      <c r="D92" s="36"/>
      <c r="E92" s="36"/>
      <c r="F92" s="36"/>
      <c r="G92" s="36"/>
      <c r="H92" s="35"/>
      <c r="I92" s="35"/>
      <c r="J92" s="35"/>
      <c r="K92" s="36"/>
      <c r="L92" s="36"/>
      <c r="M92" s="35"/>
      <c r="N92" s="36"/>
      <c r="O92" s="35"/>
      <c r="P92" s="36"/>
      <c r="Q92" s="35"/>
      <c r="R92" s="36"/>
      <c r="S92" s="35"/>
      <c r="T92" s="36"/>
      <c r="U92" s="35"/>
      <c r="V92" s="36"/>
      <c r="W92" s="36"/>
      <c r="X92" s="36"/>
      <c r="Y92" s="36"/>
      <c r="Z92" s="36"/>
      <c r="AA92" s="36"/>
      <c r="AB92" s="36"/>
      <c r="AC92" s="36"/>
      <c r="AD92" s="36"/>
    </row>
    <row r="93" spans="1:37" x14ac:dyDescent="0.2">
      <c r="A93" s="67"/>
      <c r="B93" s="67"/>
      <c r="C93" s="36"/>
      <c r="D93" s="36"/>
      <c r="E93" s="36"/>
      <c r="F93" s="36"/>
      <c r="G93" s="36"/>
      <c r="H93" s="35"/>
      <c r="I93" s="35"/>
      <c r="J93" s="35"/>
      <c r="K93" s="36"/>
      <c r="L93" s="36"/>
      <c r="M93" s="35"/>
      <c r="N93" s="36"/>
      <c r="O93" s="35"/>
      <c r="P93" s="36"/>
      <c r="Q93" s="35"/>
      <c r="R93" s="36"/>
      <c r="S93" s="35"/>
      <c r="T93" s="36"/>
      <c r="U93" s="35"/>
      <c r="V93" s="36"/>
      <c r="W93" s="36"/>
      <c r="X93" s="36"/>
      <c r="Y93" s="36"/>
      <c r="Z93" s="36"/>
      <c r="AA93" s="36"/>
      <c r="AB93" s="36"/>
      <c r="AC93" s="36"/>
      <c r="AD93" s="36"/>
    </row>
    <row r="94" spans="1:37" x14ac:dyDescent="0.2">
      <c r="A94" s="41"/>
      <c r="B94" s="4"/>
      <c r="C94" s="4"/>
      <c r="D94" s="69"/>
      <c r="E94" s="32"/>
      <c r="F94" s="34"/>
      <c r="G94" s="4"/>
      <c r="H94" s="34"/>
      <c r="I94" s="32"/>
      <c r="J94" s="34"/>
      <c r="K94" s="42"/>
      <c r="L94" s="42" t="s">
        <v>17</v>
      </c>
      <c r="M94" s="34"/>
      <c r="N94" s="29" t="s">
        <v>17</v>
      </c>
      <c r="O94" s="69"/>
      <c r="P94" s="29"/>
      <c r="Q94" s="69"/>
      <c r="R94" s="29"/>
      <c r="S94" s="69"/>
      <c r="T94" s="29"/>
      <c r="U94" s="69"/>
      <c r="V94" s="42"/>
      <c r="W94" s="4"/>
      <c r="X94" s="42"/>
      <c r="Y94" s="42"/>
      <c r="Z94" s="42"/>
      <c r="AA94" s="42"/>
      <c r="AB94" s="42"/>
      <c r="AC94" s="42"/>
      <c r="AD94" s="4"/>
    </row>
    <row r="95" spans="1:37" x14ac:dyDescent="0.2">
      <c r="A95" s="41"/>
      <c r="B95" s="4"/>
      <c r="C95" s="4"/>
      <c r="D95" s="34"/>
      <c r="E95" s="34"/>
      <c r="F95" s="34"/>
      <c r="G95" s="42"/>
      <c r="H95" s="34"/>
      <c r="I95" s="34"/>
      <c r="J95" s="34"/>
      <c r="K95" s="42"/>
      <c r="L95" s="29" t="s">
        <v>4</v>
      </c>
      <c r="M95" s="69"/>
      <c r="N95" s="42" t="s">
        <v>2</v>
      </c>
      <c r="O95" s="34"/>
      <c r="P95" s="42"/>
      <c r="Q95" s="34"/>
      <c r="R95" s="42"/>
      <c r="S95" s="34"/>
      <c r="T95" s="42"/>
      <c r="U95" s="34"/>
      <c r="V95" s="42"/>
      <c r="W95" s="4"/>
      <c r="X95" s="42"/>
      <c r="Y95" s="42"/>
      <c r="Z95" s="42"/>
      <c r="AA95" s="42"/>
      <c r="AB95" s="34"/>
      <c r="AC95" s="42"/>
      <c r="AD95" s="42" t="s">
        <v>44</v>
      </c>
    </row>
    <row r="96" spans="1:37" x14ac:dyDescent="0.2">
      <c r="A96" s="41"/>
      <c r="B96" s="4"/>
      <c r="C96" s="4"/>
      <c r="D96" s="69"/>
      <c r="E96" s="34"/>
      <c r="F96" s="332"/>
      <c r="G96" s="42"/>
      <c r="H96" s="34"/>
      <c r="I96" s="34"/>
      <c r="J96" s="34"/>
      <c r="K96" s="42"/>
      <c r="L96" s="42" t="s">
        <v>2</v>
      </c>
      <c r="M96" s="34"/>
      <c r="N96" s="42" t="s">
        <v>7</v>
      </c>
      <c r="O96" s="34"/>
      <c r="P96" s="42"/>
      <c r="Q96" s="34"/>
      <c r="R96" s="42"/>
      <c r="S96" s="34"/>
      <c r="T96" s="42"/>
      <c r="U96" s="34"/>
      <c r="V96" s="42" t="s">
        <v>33</v>
      </c>
      <c r="W96" s="42"/>
      <c r="X96" s="42" t="s">
        <v>34</v>
      </c>
      <c r="Y96" s="42"/>
      <c r="Z96" s="42" t="s">
        <v>35</v>
      </c>
      <c r="AA96" s="32"/>
      <c r="AB96" s="42" t="s">
        <v>36</v>
      </c>
      <c r="AC96" s="4"/>
      <c r="AD96" s="34" t="s">
        <v>45</v>
      </c>
    </row>
    <row r="97" spans="1:31" x14ac:dyDescent="0.2">
      <c r="A97" s="41"/>
      <c r="B97" s="4"/>
      <c r="C97" s="4"/>
      <c r="D97" s="34"/>
      <c r="E97" s="34"/>
      <c r="F97" s="332"/>
      <c r="G97" s="42"/>
      <c r="H97" s="34"/>
      <c r="I97" s="34"/>
      <c r="J97" s="34"/>
      <c r="K97" s="42"/>
      <c r="L97" s="38" t="s">
        <v>6</v>
      </c>
      <c r="M97" s="34"/>
      <c r="N97" s="38" t="s">
        <v>39</v>
      </c>
      <c r="O97" s="34"/>
      <c r="P97" s="38"/>
      <c r="Q97" s="34"/>
      <c r="R97" s="38"/>
      <c r="S97" s="34"/>
      <c r="T97" s="38"/>
      <c r="U97" s="34"/>
      <c r="V97" s="38" t="s">
        <v>40</v>
      </c>
      <c r="W97" s="42"/>
      <c r="X97" s="38" t="s">
        <v>41</v>
      </c>
      <c r="Y97" s="42"/>
      <c r="Z97" s="49" t="s">
        <v>5</v>
      </c>
      <c r="AA97" s="32"/>
      <c r="AB97" s="38" t="s">
        <v>42</v>
      </c>
      <c r="AC97" s="4"/>
      <c r="AD97" s="38" t="s">
        <v>42</v>
      </c>
    </row>
    <row r="98" spans="1:31" x14ac:dyDescent="0.2">
      <c r="A98" s="41"/>
      <c r="B98" s="4"/>
      <c r="C98" s="4"/>
      <c r="D98" s="34"/>
      <c r="E98" s="34"/>
      <c r="F98" s="32"/>
      <c r="G98" s="4"/>
      <c r="H98" s="32"/>
      <c r="I98" s="32"/>
      <c r="J98" s="32"/>
      <c r="K98" s="4"/>
      <c r="L98" s="4"/>
      <c r="M98" s="32"/>
      <c r="N98" s="4"/>
      <c r="O98" s="32"/>
      <c r="P98" s="4"/>
      <c r="Q98" s="32"/>
      <c r="R98" s="4"/>
      <c r="S98" s="32"/>
      <c r="T98" s="4"/>
      <c r="U98" s="32"/>
      <c r="V98" s="4"/>
      <c r="W98" s="4"/>
      <c r="X98" s="4"/>
      <c r="Y98" s="4"/>
      <c r="Z98" s="4"/>
      <c r="AA98" s="32"/>
      <c r="AB98" s="4"/>
      <c r="AC98" s="4"/>
      <c r="AD98" s="32"/>
    </row>
    <row r="99" spans="1:31" x14ac:dyDescent="0.2">
      <c r="A99" s="41"/>
      <c r="B99" s="4" t="s">
        <v>22</v>
      </c>
      <c r="C99" s="4"/>
      <c r="D99" s="40"/>
      <c r="E99" s="40"/>
      <c r="F99" s="40"/>
      <c r="G99" s="40"/>
      <c r="H99" s="355"/>
      <c r="I99" s="71"/>
      <c r="J99" s="40"/>
      <c r="K99" s="44"/>
      <c r="L99" s="70">
        <f>L85</f>
        <v>48730812.04789748</v>
      </c>
      <c r="M99" s="71"/>
      <c r="N99" s="492">
        <f>L99/L103</f>
        <v>1.2532723334244855E-2</v>
      </c>
      <c r="O99" s="493">
        <f>L99/L103</f>
        <v>1.2532723334244855E-2</v>
      </c>
      <c r="P99" s="492"/>
      <c r="Q99" s="493"/>
      <c r="R99" s="492"/>
      <c r="S99" s="493"/>
      <c r="T99" s="492"/>
      <c r="U99" s="45"/>
      <c r="V99" s="44">
        <f>V85</f>
        <v>3.2273369030310452E-2</v>
      </c>
      <c r="W99" s="44"/>
      <c r="X99" s="44">
        <f>N99*V99</f>
        <v>4.0447320512086704E-4</v>
      </c>
      <c r="Y99" s="54"/>
      <c r="Z99" s="44">
        <f>X99*'Revenue Gross-Up Factor'!$C$38</f>
        <v>4.0657111205909198E-4</v>
      </c>
      <c r="AA99" s="55"/>
      <c r="AB99" s="39">
        <f>L103*Z99</f>
        <v>1580864.7424394819</v>
      </c>
      <c r="AC99" s="72"/>
      <c r="AD99" s="40">
        <f>AB99-AB85</f>
        <v>0</v>
      </c>
    </row>
    <row r="100" spans="1:31" x14ac:dyDescent="0.2">
      <c r="A100" s="41"/>
      <c r="B100" s="4" t="s">
        <v>20</v>
      </c>
      <c r="C100" s="4"/>
      <c r="D100" s="40"/>
      <c r="E100" s="40"/>
      <c r="F100" s="40"/>
      <c r="G100" s="40"/>
      <c r="H100" s="355"/>
      <c r="I100" s="71"/>
      <c r="J100" s="40"/>
      <c r="K100" s="44"/>
      <c r="L100" s="70">
        <f>L86</f>
        <v>1775170403.315438</v>
      </c>
      <c r="M100" s="71"/>
      <c r="N100" s="493">
        <f>L100/L103</f>
        <v>0.45654317260350541</v>
      </c>
      <c r="O100" s="493">
        <f>L100/L103</f>
        <v>0.45654317260350541</v>
      </c>
      <c r="P100" s="493"/>
      <c r="Q100" s="493"/>
      <c r="R100" s="493"/>
      <c r="S100" s="493"/>
      <c r="T100" s="493"/>
      <c r="U100" s="45"/>
      <c r="V100" s="44">
        <f>'SCH J-3 - Adjusted'!P128</f>
        <v>4.3090895614088014E-2</v>
      </c>
      <c r="W100" s="44"/>
      <c r="X100" s="44">
        <f>N100*V100</f>
        <v>1.9672854193982219E-2</v>
      </c>
      <c r="Y100" s="54"/>
      <c r="Z100" s="44">
        <f>X100*'Revenue Gross-Up Factor'!$C$38</f>
        <v>1.9774892640004645E-2</v>
      </c>
      <c r="AA100" s="55"/>
      <c r="AB100" s="39">
        <f>L103*Z100</f>
        <v>76890437.202448711</v>
      </c>
      <c r="AC100" s="72"/>
      <c r="AD100" s="40">
        <f>AB100-AB86</f>
        <v>-1334196.135367021</v>
      </c>
    </row>
    <row r="101" spans="1:31" x14ac:dyDescent="0.2">
      <c r="A101" s="41"/>
      <c r="B101" s="4" t="s">
        <v>21</v>
      </c>
      <c r="C101" s="4"/>
      <c r="D101" s="40"/>
      <c r="E101" s="40"/>
      <c r="F101" s="40"/>
      <c r="G101" s="40"/>
      <c r="H101" s="355"/>
      <c r="I101" s="71"/>
      <c r="J101" s="40"/>
      <c r="K101" s="44"/>
      <c r="L101" s="73">
        <f>L87</f>
        <v>2064384734.007596</v>
      </c>
      <c r="M101" s="71"/>
      <c r="N101" s="494">
        <f>L101/L103</f>
        <v>0.53092410406224977</v>
      </c>
      <c r="O101" s="493">
        <f>L101/L103</f>
        <v>0.53092410406224977</v>
      </c>
      <c r="P101" s="493"/>
      <c r="Q101" s="493"/>
      <c r="R101" s="493"/>
      <c r="S101" s="493"/>
      <c r="T101" s="493"/>
      <c r="U101" s="45"/>
      <c r="V101" s="44">
        <f>V87</f>
        <v>0.1042</v>
      </c>
      <c r="W101" s="44"/>
      <c r="X101" s="74">
        <f>N101*V101</f>
        <v>5.5322291643286427E-2</v>
      </c>
      <c r="Y101" s="54"/>
      <c r="Z101" s="74">
        <f>X101*'Revenue Gross-Up Factor'!$C$35</f>
        <v>7.4096249563519151E-2</v>
      </c>
      <c r="AA101" s="61"/>
      <c r="AB101" s="62">
        <f>L103*Z101</f>
        <v>288107406.07891357</v>
      </c>
      <c r="AC101" s="61"/>
      <c r="AD101" s="62">
        <f>AB101-AB87</f>
        <v>0</v>
      </c>
    </row>
    <row r="102" spans="1:31" x14ac:dyDescent="0.2">
      <c r="A102" s="41"/>
      <c r="B102" s="4"/>
      <c r="C102" s="4"/>
      <c r="D102" s="40"/>
      <c r="E102" s="40"/>
      <c r="F102" s="40"/>
      <c r="G102" s="40"/>
      <c r="H102" s="76"/>
      <c r="I102" s="76"/>
      <c r="J102" s="40"/>
      <c r="K102" s="4"/>
      <c r="L102" s="75"/>
      <c r="M102" s="76"/>
      <c r="N102" s="4"/>
      <c r="O102" s="32"/>
      <c r="P102" s="4"/>
      <c r="Q102" s="32"/>
      <c r="R102" s="4"/>
      <c r="S102" s="32"/>
      <c r="T102" s="32"/>
      <c r="U102" s="32"/>
      <c r="V102" s="44"/>
      <c r="W102" s="4"/>
      <c r="X102" s="44"/>
      <c r="Y102" s="44"/>
      <c r="Z102" s="54"/>
      <c r="AA102" s="64"/>
      <c r="AB102" s="39"/>
      <c r="AC102" s="54"/>
      <c r="AD102" s="64"/>
    </row>
    <row r="103" spans="1:31" ht="13.5" thickBot="1" x14ac:dyDescent="0.25">
      <c r="A103" s="36"/>
      <c r="B103" s="4" t="s">
        <v>43</v>
      </c>
      <c r="C103" s="4"/>
      <c r="D103" s="40"/>
      <c r="E103" s="40"/>
      <c r="F103" s="40"/>
      <c r="G103" s="40"/>
      <c r="H103" s="40"/>
      <c r="I103" s="40"/>
      <c r="J103" s="40"/>
      <c r="K103" s="39"/>
      <c r="L103" s="77">
        <f>SUM(L99:L102)</f>
        <v>3888285949.3709316</v>
      </c>
      <c r="M103" s="40"/>
      <c r="N103" s="78">
        <f>SUM(N99:N102)</f>
        <v>1</v>
      </c>
      <c r="O103" s="43">
        <f>SUM(O99:O102)</f>
        <v>1</v>
      </c>
      <c r="P103" s="43"/>
      <c r="Q103" s="43"/>
      <c r="R103" s="43"/>
      <c r="S103" s="43"/>
      <c r="T103" s="43"/>
      <c r="U103" s="43"/>
      <c r="V103" s="40"/>
      <c r="W103" s="39"/>
      <c r="X103" s="78">
        <f>SUM(X99:X102)</f>
        <v>7.539961904238951E-2</v>
      </c>
      <c r="Y103" s="39"/>
      <c r="Z103" s="78">
        <f>SUM(Z99:Z102)</f>
        <v>9.4277713315582892E-2</v>
      </c>
      <c r="AA103" s="40"/>
      <c r="AB103" s="79">
        <f>SUM(AB99:AB102)</f>
        <v>366578708.02380174</v>
      </c>
      <c r="AC103" s="40"/>
      <c r="AD103" s="79">
        <f>SUM(AD99:AD102)</f>
        <v>-1334196.135367021</v>
      </c>
    </row>
    <row r="104" spans="1:31" ht="13.5" thickTop="1" x14ac:dyDescent="0.2">
      <c r="A104" s="36"/>
      <c r="B104" s="4"/>
      <c r="C104" s="4"/>
      <c r="D104" s="40"/>
      <c r="E104" s="40"/>
      <c r="F104" s="40"/>
      <c r="G104" s="40"/>
      <c r="H104" s="40"/>
      <c r="I104" s="40"/>
      <c r="J104" s="40"/>
      <c r="K104" s="39"/>
      <c r="L104" s="40"/>
      <c r="M104" s="40"/>
      <c r="N104" s="43"/>
      <c r="O104" s="43"/>
      <c r="P104" s="43"/>
      <c r="Q104" s="43"/>
      <c r="R104" s="43"/>
      <c r="S104" s="43"/>
      <c r="T104" s="43"/>
      <c r="U104" s="43"/>
      <c r="V104" s="40"/>
      <c r="W104" s="39"/>
      <c r="X104" s="43"/>
      <c r="Y104" s="39"/>
      <c r="Z104" s="43"/>
      <c r="AA104" s="40"/>
      <c r="AB104" s="65"/>
      <c r="AC104" s="40"/>
      <c r="AD104" s="65"/>
    </row>
    <row r="105" spans="1:31" x14ac:dyDescent="0.2">
      <c r="A105" s="36"/>
      <c r="B105" s="4"/>
      <c r="C105" s="4"/>
      <c r="D105" s="40"/>
      <c r="E105" s="40"/>
      <c r="F105" s="40"/>
      <c r="G105" s="40"/>
      <c r="H105" s="40"/>
      <c r="I105" s="40"/>
      <c r="J105" s="40"/>
      <c r="K105" s="39"/>
      <c r="L105" s="40"/>
      <c r="M105" s="40"/>
      <c r="N105" s="43"/>
      <c r="O105" s="43"/>
      <c r="P105" s="43"/>
      <c r="Q105" s="43"/>
      <c r="R105" s="43"/>
      <c r="S105" s="43"/>
      <c r="T105" s="43"/>
      <c r="U105" s="43"/>
      <c r="V105" s="40"/>
      <c r="W105" s="39"/>
      <c r="X105" s="43"/>
      <c r="Y105" s="39"/>
      <c r="Z105" s="43"/>
      <c r="AA105" s="40"/>
      <c r="AB105" s="65"/>
      <c r="AC105" s="40"/>
      <c r="AD105" s="65"/>
    </row>
    <row r="106" spans="1:31" x14ac:dyDescent="0.2">
      <c r="A106" s="67" t="s">
        <v>1188</v>
      </c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5"/>
      <c r="N106" s="36"/>
      <c r="O106" s="35"/>
      <c r="P106" s="36"/>
      <c r="Q106" s="35"/>
      <c r="R106" s="36"/>
      <c r="S106" s="35"/>
      <c r="T106" s="36"/>
      <c r="U106" s="35"/>
      <c r="V106" s="36"/>
      <c r="W106" s="36"/>
      <c r="X106" s="36"/>
      <c r="Y106" s="36"/>
      <c r="Z106" s="36"/>
      <c r="AA106" s="36"/>
      <c r="AB106" s="36"/>
      <c r="AC106" s="36"/>
      <c r="AD106" s="36"/>
    </row>
    <row r="107" spans="1:31" x14ac:dyDescent="0.2">
      <c r="A107" s="67"/>
      <c r="B107" s="41"/>
      <c r="C107" s="36"/>
      <c r="D107" s="35"/>
      <c r="E107" s="35"/>
      <c r="F107" s="35"/>
      <c r="G107" s="35"/>
      <c r="H107" s="34"/>
      <c r="I107" s="35"/>
      <c r="J107" s="35"/>
      <c r="K107" s="36"/>
      <c r="L107" s="36"/>
      <c r="M107" s="34"/>
      <c r="N107" s="34"/>
      <c r="O107" s="35"/>
      <c r="P107" s="36"/>
      <c r="Q107" s="35"/>
      <c r="R107" s="36"/>
      <c r="S107" s="35"/>
      <c r="T107" s="36"/>
      <c r="U107" s="35"/>
      <c r="V107" s="36"/>
      <c r="W107" s="36"/>
      <c r="X107" s="36"/>
      <c r="Y107" s="36"/>
      <c r="Z107" s="36"/>
      <c r="AA107" s="36"/>
      <c r="AB107" s="36"/>
      <c r="AC107" s="36"/>
      <c r="AD107" s="4"/>
      <c r="AE107" s="4"/>
    </row>
    <row r="108" spans="1:31" x14ac:dyDescent="0.2">
      <c r="A108" s="41"/>
      <c r="B108" s="4"/>
      <c r="C108" s="4"/>
      <c r="D108" s="34"/>
      <c r="E108" s="32"/>
      <c r="F108" s="32"/>
      <c r="G108" s="32"/>
      <c r="H108" s="69"/>
      <c r="I108" s="32"/>
      <c r="J108" s="34"/>
      <c r="K108" s="42"/>
      <c r="L108" s="42" t="s">
        <v>17</v>
      </c>
      <c r="M108" s="34"/>
      <c r="N108" s="29" t="s">
        <v>17</v>
      </c>
      <c r="O108" s="69"/>
      <c r="P108" s="29"/>
      <c r="Q108" s="69"/>
      <c r="R108" s="29"/>
      <c r="S108" s="69"/>
      <c r="T108" s="29"/>
      <c r="U108" s="69"/>
      <c r="V108" s="42"/>
      <c r="W108" s="4"/>
      <c r="X108" s="42"/>
      <c r="Y108" s="42"/>
      <c r="Z108" s="42"/>
      <c r="AA108" s="42"/>
      <c r="AB108" s="42"/>
      <c r="AC108" s="42"/>
      <c r="AD108" s="4"/>
      <c r="AE108" s="4"/>
    </row>
    <row r="109" spans="1:31" x14ac:dyDescent="0.2">
      <c r="A109" s="41"/>
      <c r="B109" s="4"/>
      <c r="C109" s="4"/>
      <c r="D109" s="34"/>
      <c r="E109" s="34"/>
      <c r="F109" s="34"/>
      <c r="G109" s="34"/>
      <c r="H109" s="34"/>
      <c r="I109" s="34"/>
      <c r="J109" s="34"/>
      <c r="K109" s="42"/>
      <c r="L109" s="29" t="s">
        <v>4</v>
      </c>
      <c r="M109" s="69"/>
      <c r="N109" s="42" t="s">
        <v>2</v>
      </c>
      <c r="O109" s="34"/>
      <c r="P109" s="42"/>
      <c r="Q109" s="34"/>
      <c r="R109" s="42"/>
      <c r="S109" s="34"/>
      <c r="T109" s="42"/>
      <c r="U109" s="34"/>
      <c r="V109" s="42"/>
      <c r="W109" s="4"/>
      <c r="X109" s="42"/>
      <c r="Y109" s="42"/>
      <c r="Z109" s="42"/>
      <c r="AA109" s="42"/>
      <c r="AB109" s="34"/>
      <c r="AC109" s="42"/>
      <c r="AD109" s="42" t="s">
        <v>44</v>
      </c>
      <c r="AE109" s="4"/>
    </row>
    <row r="110" spans="1:31" x14ac:dyDescent="0.2">
      <c r="A110" s="41"/>
      <c r="B110" s="4"/>
      <c r="C110" s="4"/>
      <c r="D110" s="34"/>
      <c r="E110" s="34"/>
      <c r="F110" s="34"/>
      <c r="G110" s="34"/>
      <c r="H110" s="34"/>
      <c r="I110" s="34"/>
      <c r="J110" s="34"/>
      <c r="K110" s="42"/>
      <c r="L110" s="42" t="s">
        <v>2</v>
      </c>
      <c r="M110" s="34"/>
      <c r="N110" s="42" t="s">
        <v>7</v>
      </c>
      <c r="O110" s="34"/>
      <c r="P110" s="42"/>
      <c r="Q110" s="34"/>
      <c r="R110" s="42"/>
      <c r="S110" s="34"/>
      <c r="T110" s="42"/>
      <c r="U110" s="34"/>
      <c r="V110" s="42" t="s">
        <v>33</v>
      </c>
      <c r="W110" s="42"/>
      <c r="X110" s="42" t="s">
        <v>34</v>
      </c>
      <c r="Y110" s="42"/>
      <c r="Z110" s="42" t="s">
        <v>35</v>
      </c>
      <c r="AA110" s="32"/>
      <c r="AB110" s="42" t="s">
        <v>36</v>
      </c>
      <c r="AC110" s="4"/>
      <c r="AD110" s="34" t="s">
        <v>45</v>
      </c>
      <c r="AE110" s="4"/>
    </row>
    <row r="111" spans="1:31" x14ac:dyDescent="0.2">
      <c r="A111" s="41"/>
      <c r="B111" s="4"/>
      <c r="C111" s="4"/>
      <c r="D111" s="34"/>
      <c r="E111" s="34"/>
      <c r="F111" s="34"/>
      <c r="G111" s="34"/>
      <c r="H111" s="34"/>
      <c r="I111" s="34"/>
      <c r="J111" s="34"/>
      <c r="K111" s="42"/>
      <c r="L111" s="38" t="s">
        <v>6</v>
      </c>
      <c r="M111" s="34"/>
      <c r="N111" s="38" t="s">
        <v>39</v>
      </c>
      <c r="O111" s="34"/>
      <c r="P111" s="38"/>
      <c r="Q111" s="34"/>
      <c r="R111" s="38"/>
      <c r="S111" s="34"/>
      <c r="T111" s="38"/>
      <c r="U111" s="34"/>
      <c r="V111" s="38" t="s">
        <v>40</v>
      </c>
      <c r="W111" s="42"/>
      <c r="X111" s="38" t="s">
        <v>41</v>
      </c>
      <c r="Y111" s="42"/>
      <c r="Z111" s="49" t="s">
        <v>5</v>
      </c>
      <c r="AA111" s="32"/>
      <c r="AB111" s="38" t="s">
        <v>42</v>
      </c>
      <c r="AC111" s="4"/>
      <c r="AD111" s="38" t="s">
        <v>42</v>
      </c>
      <c r="AE111" s="4"/>
    </row>
    <row r="112" spans="1:31" x14ac:dyDescent="0.2">
      <c r="A112" s="41"/>
      <c r="B112" s="4"/>
      <c r="C112" s="4"/>
      <c r="D112" s="34"/>
      <c r="E112" s="34"/>
      <c r="F112" s="32"/>
      <c r="G112" s="32"/>
      <c r="H112" s="32"/>
      <c r="I112" s="32"/>
      <c r="J112" s="32"/>
      <c r="K112" s="4"/>
      <c r="L112" s="4"/>
      <c r="M112" s="32"/>
      <c r="N112" s="4"/>
      <c r="O112" s="32"/>
      <c r="P112" s="4"/>
      <c r="Q112" s="32"/>
      <c r="R112" s="4"/>
      <c r="S112" s="32"/>
      <c r="T112" s="4"/>
      <c r="U112" s="32"/>
      <c r="V112" s="4"/>
      <c r="W112" s="4"/>
      <c r="X112" s="4"/>
      <c r="Y112" s="4"/>
      <c r="Z112" s="4"/>
      <c r="AA112" s="32"/>
      <c r="AB112" s="4"/>
      <c r="AC112" s="4"/>
      <c r="AD112" s="32"/>
      <c r="AE112" s="4"/>
    </row>
    <row r="113" spans="1:33" x14ac:dyDescent="0.2">
      <c r="A113" s="41"/>
      <c r="B113" s="4" t="s">
        <v>22</v>
      </c>
      <c r="C113" s="4"/>
      <c r="D113" s="40"/>
      <c r="E113" s="40"/>
      <c r="F113" s="40"/>
      <c r="G113" s="40"/>
      <c r="H113" s="71"/>
      <c r="I113" s="71"/>
      <c r="J113" s="43"/>
      <c r="K113" s="44"/>
      <c r="L113" s="70">
        <f>L99</f>
        <v>48730812.04789748</v>
      </c>
      <c r="M113" s="71"/>
      <c r="N113" s="492">
        <f>L113/L117</f>
        <v>1.2532723334244855E-2</v>
      </c>
      <c r="O113" s="493">
        <f>L113/L117</f>
        <v>1.2532723334244855E-2</v>
      </c>
      <c r="P113" s="492"/>
      <c r="Q113" s="493"/>
      <c r="R113" s="492"/>
      <c r="S113" s="493"/>
      <c r="T113" s="492"/>
      <c r="U113" s="493"/>
      <c r="V113" s="44">
        <f>V99</f>
        <v>3.2273369030310452E-2</v>
      </c>
      <c r="W113" s="44"/>
      <c r="X113" s="44">
        <f>N113*V113</f>
        <v>4.0447320512086704E-4</v>
      </c>
      <c r="Y113" s="54"/>
      <c r="Z113" s="44">
        <f>X113*'Revenue Gross-Up Factor'!$C$38</f>
        <v>4.0657111205909198E-4</v>
      </c>
      <c r="AA113" s="55"/>
      <c r="AB113" s="39">
        <f>L117*Z113</f>
        <v>1580864.7424394819</v>
      </c>
      <c r="AC113" s="72"/>
      <c r="AD113" s="40">
        <f>AB113-AB99</f>
        <v>0</v>
      </c>
      <c r="AE113" s="4"/>
    </row>
    <row r="114" spans="1:33" x14ac:dyDescent="0.2">
      <c r="A114" s="41"/>
      <c r="B114" s="4" t="s">
        <v>20</v>
      </c>
      <c r="C114" s="4"/>
      <c r="D114" s="40"/>
      <c r="E114" s="40"/>
      <c r="F114" s="40"/>
      <c r="G114" s="40"/>
      <c r="H114" s="71"/>
      <c r="I114" s="71"/>
      <c r="J114" s="43"/>
      <c r="K114" s="44"/>
      <c r="L114" s="71">
        <f t="shared" ref="L114:L115" si="5">L100</f>
        <v>1775170403.315438</v>
      </c>
      <c r="M114" s="71"/>
      <c r="N114" s="493">
        <f>L114/L117</f>
        <v>0.45654317260350541</v>
      </c>
      <c r="O114" s="493">
        <f>L114/L117</f>
        <v>0.45654317260350541</v>
      </c>
      <c r="P114" s="493"/>
      <c r="Q114" s="493"/>
      <c r="R114" s="493"/>
      <c r="S114" s="493"/>
      <c r="T114" s="493"/>
      <c r="U114" s="493"/>
      <c r="V114" s="44">
        <f>V100</f>
        <v>4.3090895614088014E-2</v>
      </c>
      <c r="W114" s="44"/>
      <c r="X114" s="44">
        <f>N114*V114</f>
        <v>1.9672854193982219E-2</v>
      </c>
      <c r="Y114" s="54"/>
      <c r="Z114" s="44">
        <f>X114*'Revenue Gross-Up Factor'!$C$38</f>
        <v>1.9774892640004645E-2</v>
      </c>
      <c r="AA114" s="55"/>
      <c r="AB114" s="39">
        <f>L117*Z114</f>
        <v>76890437.202448711</v>
      </c>
      <c r="AC114" s="72"/>
      <c r="AD114" s="40">
        <f t="shared" ref="AD114:AD115" si="6">AB114-AB100</f>
        <v>0</v>
      </c>
      <c r="AE114" s="4"/>
      <c r="AF114" s="104"/>
    </row>
    <row r="115" spans="1:33" x14ac:dyDescent="0.2">
      <c r="A115" s="41"/>
      <c r="B115" s="4" t="s">
        <v>21</v>
      </c>
      <c r="C115" s="4"/>
      <c r="D115" s="40"/>
      <c r="E115" s="40"/>
      <c r="F115" s="40"/>
      <c r="G115" s="40"/>
      <c r="H115" s="71"/>
      <c r="I115" s="71"/>
      <c r="J115" s="43"/>
      <c r="K115" s="44"/>
      <c r="L115" s="73">
        <f t="shared" si="5"/>
        <v>2064384734.007596</v>
      </c>
      <c r="M115" s="71"/>
      <c r="N115" s="494">
        <f>L115/L117</f>
        <v>0.53092410406224977</v>
      </c>
      <c r="O115" s="493">
        <f>L115/L117</f>
        <v>0.53092410406224977</v>
      </c>
      <c r="P115" s="493"/>
      <c r="Q115" s="493"/>
      <c r="R115" s="493"/>
      <c r="S115" s="493"/>
      <c r="T115" s="493"/>
      <c r="U115" s="493"/>
      <c r="V115" s="45">
        <v>9.7000000000000003E-2</v>
      </c>
      <c r="W115" s="44"/>
      <c r="X115" s="74">
        <f>N115*V115</f>
        <v>5.1499638094038229E-2</v>
      </c>
      <c r="Y115" s="54"/>
      <c r="Z115" s="74">
        <f>X115*'Revenue Gross-Up Factor'!$C$35</f>
        <v>6.8976355159897862E-2</v>
      </c>
      <c r="AA115" s="61"/>
      <c r="AB115" s="62">
        <f>L117*Z115</f>
        <v>268199792.60705</v>
      </c>
      <c r="AC115" s="61"/>
      <c r="AD115" s="62">
        <f t="shared" si="6"/>
        <v>-19907613.471863568</v>
      </c>
      <c r="AE115" s="4"/>
      <c r="AF115" s="46"/>
      <c r="AG115" s="74">
        <f>V115*'Revenue Gross-Up Factor'!$C$35</f>
        <v>0.12991754307657224</v>
      </c>
    </row>
    <row r="116" spans="1:33" x14ac:dyDescent="0.2">
      <c r="A116" s="41"/>
      <c r="B116" s="4"/>
      <c r="C116" s="4"/>
      <c r="D116" s="40"/>
      <c r="E116" s="40"/>
      <c r="F116" s="40"/>
      <c r="G116" s="40"/>
      <c r="H116" s="76"/>
      <c r="I116" s="76"/>
      <c r="J116" s="32"/>
      <c r="K116" s="4"/>
      <c r="L116" s="75"/>
      <c r="M116" s="76"/>
      <c r="N116" s="4"/>
      <c r="O116" s="32"/>
      <c r="P116" s="4"/>
      <c r="Q116" s="32"/>
      <c r="R116" s="4"/>
      <c r="S116" s="32"/>
      <c r="T116" s="4"/>
      <c r="U116" s="32"/>
      <c r="V116" s="44"/>
      <c r="W116" s="4"/>
      <c r="X116" s="44"/>
      <c r="Y116" s="44"/>
      <c r="Z116" s="54"/>
      <c r="AA116" s="64"/>
      <c r="AB116" s="39"/>
      <c r="AC116" s="54"/>
      <c r="AD116" s="64"/>
      <c r="AE116" s="4"/>
    </row>
    <row r="117" spans="1:33" ht="13.5" thickBot="1" x14ac:dyDescent="0.25">
      <c r="A117" s="36"/>
      <c r="B117" s="4" t="s">
        <v>43</v>
      </c>
      <c r="C117" s="4"/>
      <c r="D117" s="40"/>
      <c r="E117" s="40"/>
      <c r="F117" s="40"/>
      <c r="G117" s="40"/>
      <c r="H117" s="40"/>
      <c r="I117" s="40"/>
      <c r="J117" s="40"/>
      <c r="K117" s="39"/>
      <c r="L117" s="77">
        <f>SUM(L113:L116)</f>
        <v>3888285949.3709316</v>
      </c>
      <c r="M117" s="40"/>
      <c r="N117" s="78">
        <f>SUM(N113:N116)</f>
        <v>1</v>
      </c>
      <c r="O117" s="43">
        <f>SUM(O113:O116)</f>
        <v>1</v>
      </c>
      <c r="P117" s="43"/>
      <c r="Q117" s="43"/>
      <c r="R117" s="43"/>
      <c r="S117" s="43"/>
      <c r="T117" s="43"/>
      <c r="U117" s="43"/>
      <c r="V117" s="40"/>
      <c r="W117" s="39"/>
      <c r="X117" s="78">
        <f>SUM(X113:X116)</f>
        <v>7.1576965493141312E-2</v>
      </c>
      <c r="Y117" s="39"/>
      <c r="Z117" s="78">
        <f>SUM(Z113:Z116)</f>
        <v>8.9157818911961603E-2</v>
      </c>
      <c r="AA117" s="40"/>
      <c r="AB117" s="79">
        <f>SUM(AB113:AB116)</f>
        <v>346671094.55193818</v>
      </c>
      <c r="AC117" s="40"/>
      <c r="AD117" s="79">
        <f>SUM(AD113:AD116)</f>
        <v>-19907613.471863568</v>
      </c>
      <c r="AE117" s="70"/>
      <c r="AF117" s="56"/>
    </row>
    <row r="118" spans="1:33" ht="13.5" thickTop="1" x14ac:dyDescent="0.2">
      <c r="A118" s="36"/>
      <c r="B118" s="36"/>
      <c r="C118" s="36"/>
      <c r="D118" s="35"/>
      <c r="E118" s="35"/>
      <c r="F118" s="35"/>
      <c r="G118" s="35"/>
      <c r="H118" s="35"/>
      <c r="I118" s="35"/>
      <c r="J118" s="35"/>
      <c r="K118" s="36"/>
      <c r="L118" s="36"/>
      <c r="M118" s="35"/>
      <c r="N118" s="36"/>
      <c r="O118" s="35"/>
      <c r="P118" s="36"/>
      <c r="Q118" s="35"/>
      <c r="R118" s="36"/>
      <c r="S118" s="35"/>
      <c r="T118" s="36"/>
      <c r="U118" s="35"/>
      <c r="V118" s="36"/>
      <c r="W118" s="36"/>
      <c r="X118" s="36"/>
      <c r="Y118" s="36"/>
      <c r="Z118" s="36"/>
      <c r="AA118" s="36"/>
      <c r="AB118" s="36"/>
      <c r="AC118" s="36"/>
      <c r="AD118" s="36"/>
    </row>
    <row r="119" spans="1:33" x14ac:dyDescent="0.2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5"/>
      <c r="N119" s="36"/>
      <c r="O119" s="35"/>
      <c r="P119" s="36"/>
      <c r="Q119" s="35"/>
      <c r="R119" s="36"/>
      <c r="S119" s="35"/>
      <c r="T119" s="36"/>
      <c r="U119" s="35"/>
      <c r="V119" s="36"/>
      <c r="W119" s="36"/>
      <c r="X119" s="36"/>
      <c r="Y119" s="36"/>
      <c r="Z119" s="36"/>
      <c r="AA119" s="36"/>
      <c r="AB119" s="36"/>
      <c r="AC119" s="36"/>
      <c r="AD119" s="36"/>
    </row>
    <row r="120" spans="1:33" ht="13.5" thickBot="1" x14ac:dyDescent="0.25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5"/>
      <c r="N120" s="36"/>
      <c r="O120" s="35"/>
      <c r="P120" s="36"/>
      <c r="Q120" s="35"/>
      <c r="R120" s="36"/>
      <c r="S120" s="35"/>
      <c r="T120" s="36"/>
      <c r="U120" s="35"/>
      <c r="V120" s="204"/>
      <c r="W120" s="36"/>
      <c r="X120" s="36"/>
      <c r="Y120" s="36"/>
      <c r="Z120" s="204" t="s">
        <v>61</v>
      </c>
      <c r="AA120" s="36"/>
      <c r="AB120" s="36"/>
      <c r="AC120" s="36"/>
      <c r="AD120" s="205">
        <f>AD115/((V16-V115)*100)</f>
        <v>-27649463.155366074</v>
      </c>
      <c r="AF120" s="56"/>
    </row>
    <row r="121" spans="1:33" ht="13.5" thickTop="1" x14ac:dyDescent="0.2">
      <c r="M121" s="30"/>
      <c r="O121" s="30"/>
      <c r="Q121" s="30"/>
      <c r="S121" s="30"/>
      <c r="U121" s="30"/>
      <c r="V121" s="46"/>
      <c r="AD121" s="46"/>
    </row>
    <row r="122" spans="1:33" x14ac:dyDescent="0.2">
      <c r="M122" s="30"/>
      <c r="O122" s="30"/>
      <c r="Q122" s="30"/>
      <c r="S122" s="30"/>
      <c r="U122" s="30"/>
    </row>
    <row r="123" spans="1:33" x14ac:dyDescent="0.2">
      <c r="M123" s="30"/>
      <c r="O123" s="30"/>
      <c r="U123" s="30"/>
    </row>
    <row r="124" spans="1:33" x14ac:dyDescent="0.2">
      <c r="M124" s="30"/>
      <c r="O124" s="30"/>
      <c r="U124" s="30"/>
    </row>
    <row r="125" spans="1:33" x14ac:dyDescent="0.2">
      <c r="M125" s="30"/>
      <c r="O125" s="30"/>
      <c r="U125" s="30"/>
    </row>
    <row r="126" spans="1:33" x14ac:dyDescent="0.2">
      <c r="M126" s="30"/>
      <c r="O126" s="30"/>
      <c r="U126" s="30"/>
    </row>
    <row r="127" spans="1:33" x14ac:dyDescent="0.2">
      <c r="M127" s="30"/>
      <c r="O127" s="30"/>
      <c r="U127" s="30"/>
    </row>
    <row r="128" spans="1:33" x14ac:dyDescent="0.2">
      <c r="M128" s="30"/>
      <c r="U128" s="30"/>
    </row>
    <row r="129" spans="13:21" x14ac:dyDescent="0.2">
      <c r="M129" s="30"/>
      <c r="U129" s="30"/>
    </row>
    <row r="130" spans="13:21" x14ac:dyDescent="0.2">
      <c r="M130" s="30"/>
      <c r="U130" s="30"/>
    </row>
    <row r="131" spans="13:21" x14ac:dyDescent="0.2">
      <c r="M131" s="30"/>
      <c r="U131" s="30"/>
    </row>
    <row r="132" spans="13:21" x14ac:dyDescent="0.2">
      <c r="M132" s="30"/>
      <c r="U132" s="30"/>
    </row>
    <row r="133" spans="13:21" x14ac:dyDescent="0.2">
      <c r="M133" s="30"/>
      <c r="U133" s="30"/>
    </row>
    <row r="134" spans="13:21" x14ac:dyDescent="0.2">
      <c r="M134" s="30"/>
      <c r="U134" s="30"/>
    </row>
    <row r="135" spans="13:21" x14ac:dyDescent="0.2">
      <c r="M135" s="30"/>
      <c r="U135" s="30"/>
    </row>
    <row r="136" spans="13:21" x14ac:dyDescent="0.2">
      <c r="M136" s="30"/>
      <c r="U136" s="30"/>
    </row>
    <row r="137" spans="13:21" x14ac:dyDescent="0.2">
      <c r="M137" s="30"/>
      <c r="U137" s="30"/>
    </row>
    <row r="138" spans="13:21" x14ac:dyDescent="0.2">
      <c r="M138" s="30"/>
      <c r="U138" s="30"/>
    </row>
    <row r="139" spans="13:21" x14ac:dyDescent="0.2">
      <c r="M139" s="30"/>
      <c r="U139" s="30"/>
    </row>
    <row r="140" spans="13:21" x14ac:dyDescent="0.2">
      <c r="M140" s="30"/>
      <c r="U140" s="30"/>
    </row>
    <row r="141" spans="13:21" x14ac:dyDescent="0.2">
      <c r="M141" s="30"/>
      <c r="U141" s="30"/>
    </row>
    <row r="142" spans="13:21" x14ac:dyDescent="0.2">
      <c r="M142" s="30"/>
      <c r="U142" s="30"/>
    </row>
    <row r="143" spans="13:21" x14ac:dyDescent="0.2">
      <c r="M143" s="30"/>
      <c r="U143" s="30"/>
    </row>
    <row r="144" spans="13:21" x14ac:dyDescent="0.2">
      <c r="M144" s="30"/>
      <c r="U144" s="30"/>
    </row>
    <row r="145" spans="13:21" x14ac:dyDescent="0.2">
      <c r="M145" s="30"/>
      <c r="U145" s="30"/>
    </row>
    <row r="146" spans="13:21" x14ac:dyDescent="0.2">
      <c r="M146" s="30"/>
      <c r="U146" s="30"/>
    </row>
    <row r="147" spans="13:21" x14ac:dyDescent="0.2">
      <c r="M147" s="30"/>
      <c r="U147" s="30"/>
    </row>
    <row r="148" spans="13:21" x14ac:dyDescent="0.2">
      <c r="M148" s="30"/>
      <c r="U148" s="30"/>
    </row>
    <row r="149" spans="13:21" x14ac:dyDescent="0.2">
      <c r="M149" s="30"/>
      <c r="U149" s="30"/>
    </row>
    <row r="150" spans="13:21" x14ac:dyDescent="0.2">
      <c r="M150" s="30"/>
      <c r="U150" s="30"/>
    </row>
    <row r="151" spans="13:21" x14ac:dyDescent="0.2">
      <c r="M151" s="30"/>
      <c r="U151" s="30"/>
    </row>
    <row r="152" spans="13:21" x14ac:dyDescent="0.2">
      <c r="M152" s="30"/>
      <c r="U152" s="30"/>
    </row>
    <row r="153" spans="13:21" x14ac:dyDescent="0.2">
      <c r="M153" s="30"/>
      <c r="U153" s="30"/>
    </row>
    <row r="154" spans="13:21" x14ac:dyDescent="0.2">
      <c r="M154" s="30"/>
      <c r="U154" s="30"/>
    </row>
    <row r="155" spans="13:21" x14ac:dyDescent="0.2">
      <c r="M155" s="30"/>
      <c r="U155" s="30"/>
    </row>
    <row r="156" spans="13:21" x14ac:dyDescent="0.2">
      <c r="M156" s="30"/>
      <c r="U156" s="30"/>
    </row>
    <row r="157" spans="13:21" x14ac:dyDescent="0.2">
      <c r="M157" s="30"/>
      <c r="U157" s="30"/>
    </row>
    <row r="158" spans="13:21" x14ac:dyDescent="0.2">
      <c r="M158" s="30"/>
      <c r="U158" s="30"/>
    </row>
    <row r="159" spans="13:21" x14ac:dyDescent="0.2">
      <c r="U159" s="30"/>
    </row>
    <row r="160" spans="13:21" x14ac:dyDescent="0.2">
      <c r="U160" s="30"/>
    </row>
    <row r="161" spans="21:21" x14ac:dyDescent="0.2">
      <c r="U161" s="30"/>
    </row>
    <row r="162" spans="21:21" x14ac:dyDescent="0.2">
      <c r="U162" s="30"/>
    </row>
    <row r="163" spans="21:21" x14ac:dyDescent="0.2">
      <c r="U163" s="30"/>
    </row>
    <row r="164" spans="21:21" x14ac:dyDescent="0.2">
      <c r="U164" s="30"/>
    </row>
    <row r="165" spans="21:21" x14ac:dyDescent="0.2">
      <c r="U165" s="30"/>
    </row>
    <row r="166" spans="21:21" x14ac:dyDescent="0.2">
      <c r="U166" s="30"/>
    </row>
    <row r="167" spans="21:21" x14ac:dyDescent="0.2">
      <c r="U167" s="30"/>
    </row>
    <row r="168" spans="21:21" x14ac:dyDescent="0.2">
      <c r="U168" s="30"/>
    </row>
    <row r="169" spans="21:21" x14ac:dyDescent="0.2">
      <c r="U169" s="30"/>
    </row>
    <row r="170" spans="21:21" x14ac:dyDescent="0.2">
      <c r="U170" s="30"/>
    </row>
    <row r="171" spans="21:21" x14ac:dyDescent="0.2">
      <c r="U171" s="30"/>
    </row>
    <row r="172" spans="21:21" x14ac:dyDescent="0.2">
      <c r="U172" s="30"/>
    </row>
    <row r="173" spans="21:21" x14ac:dyDescent="0.2">
      <c r="U173" s="30"/>
    </row>
    <row r="174" spans="21:21" x14ac:dyDescent="0.2">
      <c r="U174" s="30"/>
    </row>
    <row r="175" spans="21:21" x14ac:dyDescent="0.2">
      <c r="U175" s="30"/>
    </row>
    <row r="176" spans="21:21" x14ac:dyDescent="0.2">
      <c r="U176" s="30"/>
    </row>
    <row r="177" spans="21:21" x14ac:dyDescent="0.2">
      <c r="U177" s="30"/>
    </row>
    <row r="178" spans="21:21" x14ac:dyDescent="0.2">
      <c r="U178" s="30"/>
    </row>
    <row r="179" spans="21:21" x14ac:dyDescent="0.2">
      <c r="U179" s="30"/>
    </row>
    <row r="180" spans="21:21" x14ac:dyDescent="0.2">
      <c r="U180" s="30"/>
    </row>
    <row r="181" spans="21:21" x14ac:dyDescent="0.2">
      <c r="U181" s="30"/>
    </row>
    <row r="182" spans="21:21" x14ac:dyDescent="0.2">
      <c r="U182" s="30"/>
    </row>
    <row r="183" spans="21:21" x14ac:dyDescent="0.2">
      <c r="U183" s="30"/>
    </row>
    <row r="184" spans="21:21" x14ac:dyDescent="0.2">
      <c r="U184" s="30"/>
    </row>
    <row r="185" spans="21:21" x14ac:dyDescent="0.2">
      <c r="U185" s="30"/>
    </row>
    <row r="186" spans="21:21" x14ac:dyDescent="0.2">
      <c r="U186" s="30"/>
    </row>
    <row r="187" spans="21:21" x14ac:dyDescent="0.2">
      <c r="U187" s="30"/>
    </row>
    <row r="188" spans="21:21" x14ac:dyDescent="0.2">
      <c r="U188" s="30"/>
    </row>
    <row r="189" spans="21:21" x14ac:dyDescent="0.2">
      <c r="U189" s="30"/>
    </row>
    <row r="190" spans="21:21" x14ac:dyDescent="0.2">
      <c r="U190" s="30"/>
    </row>
    <row r="191" spans="21:21" x14ac:dyDescent="0.2">
      <c r="U191" s="30"/>
    </row>
    <row r="192" spans="21:21" x14ac:dyDescent="0.2">
      <c r="U192" s="30"/>
    </row>
    <row r="193" spans="21:21" x14ac:dyDescent="0.2">
      <c r="U193" s="30"/>
    </row>
    <row r="194" spans="21:21" x14ac:dyDescent="0.2">
      <c r="U194" s="30"/>
    </row>
    <row r="195" spans="21:21" x14ac:dyDescent="0.2">
      <c r="U195" s="30"/>
    </row>
    <row r="196" spans="21:21" x14ac:dyDescent="0.2">
      <c r="U196" s="30"/>
    </row>
    <row r="197" spans="21:21" x14ac:dyDescent="0.2">
      <c r="U197" s="30"/>
    </row>
    <row r="198" spans="21:21" x14ac:dyDescent="0.2">
      <c r="U198" s="30"/>
    </row>
    <row r="199" spans="21:21" x14ac:dyDescent="0.2">
      <c r="U199" s="30"/>
    </row>
    <row r="200" spans="21:21" x14ac:dyDescent="0.2">
      <c r="U200" s="30"/>
    </row>
    <row r="201" spans="21:21" x14ac:dyDescent="0.2">
      <c r="U201" s="30"/>
    </row>
    <row r="202" spans="21:21" x14ac:dyDescent="0.2">
      <c r="U202" s="30"/>
    </row>
    <row r="203" spans="21:21" x14ac:dyDescent="0.2">
      <c r="U203" s="30"/>
    </row>
    <row r="204" spans="21:21" x14ac:dyDescent="0.2">
      <c r="U204" s="30"/>
    </row>
    <row r="205" spans="21:21" x14ac:dyDescent="0.2">
      <c r="U205" s="30"/>
    </row>
    <row r="206" spans="21:21" x14ac:dyDescent="0.2">
      <c r="U206" s="30"/>
    </row>
    <row r="207" spans="21:21" x14ac:dyDescent="0.2">
      <c r="U207" s="30"/>
    </row>
    <row r="208" spans="21:21" x14ac:dyDescent="0.2">
      <c r="U208" s="30"/>
    </row>
    <row r="209" spans="21:21" x14ac:dyDescent="0.2">
      <c r="U209" s="30"/>
    </row>
    <row r="210" spans="21:21" x14ac:dyDescent="0.2">
      <c r="U210" s="30"/>
    </row>
    <row r="211" spans="21:21" x14ac:dyDescent="0.2">
      <c r="U211" s="30"/>
    </row>
    <row r="212" spans="21:21" x14ac:dyDescent="0.2">
      <c r="U212" s="30"/>
    </row>
    <row r="213" spans="21:21" x14ac:dyDescent="0.2">
      <c r="U213" s="30"/>
    </row>
    <row r="214" spans="21:21" x14ac:dyDescent="0.2">
      <c r="U214" s="30"/>
    </row>
    <row r="215" spans="21:21" x14ac:dyDescent="0.2">
      <c r="U215" s="30"/>
    </row>
    <row r="216" spans="21:21" x14ac:dyDescent="0.2">
      <c r="U216" s="30"/>
    </row>
    <row r="217" spans="21:21" x14ac:dyDescent="0.2">
      <c r="U217" s="30"/>
    </row>
    <row r="218" spans="21:21" x14ac:dyDescent="0.2">
      <c r="U218" s="30"/>
    </row>
    <row r="219" spans="21:21" x14ac:dyDescent="0.2">
      <c r="U219" s="30"/>
    </row>
    <row r="220" spans="21:21" x14ac:dyDescent="0.2">
      <c r="U220" s="30"/>
    </row>
    <row r="221" spans="21:21" x14ac:dyDescent="0.2">
      <c r="U221" s="30"/>
    </row>
    <row r="222" spans="21:21" x14ac:dyDescent="0.2">
      <c r="U222" s="30"/>
    </row>
    <row r="223" spans="21:21" x14ac:dyDescent="0.2">
      <c r="U223" s="30"/>
    </row>
    <row r="224" spans="21:21" x14ac:dyDescent="0.2">
      <c r="U224" s="30"/>
    </row>
    <row r="225" spans="21:21" x14ac:dyDescent="0.2">
      <c r="U225" s="30"/>
    </row>
    <row r="226" spans="21:21" x14ac:dyDescent="0.2">
      <c r="U226" s="30"/>
    </row>
    <row r="227" spans="21:21" x14ac:dyDescent="0.2">
      <c r="U227" s="30"/>
    </row>
    <row r="228" spans="21:21" x14ac:dyDescent="0.2">
      <c r="U228" s="30"/>
    </row>
    <row r="229" spans="21:21" x14ac:dyDescent="0.2">
      <c r="U229" s="30"/>
    </row>
    <row r="230" spans="21:21" x14ac:dyDescent="0.2">
      <c r="U230" s="30"/>
    </row>
    <row r="231" spans="21:21" x14ac:dyDescent="0.2">
      <c r="U231" s="30"/>
    </row>
    <row r="232" spans="21:21" x14ac:dyDescent="0.2">
      <c r="U232" s="30"/>
    </row>
    <row r="233" spans="21:21" x14ac:dyDescent="0.2">
      <c r="U233" s="30"/>
    </row>
    <row r="234" spans="21:21" x14ac:dyDescent="0.2">
      <c r="U234" s="30"/>
    </row>
    <row r="235" spans="21:21" x14ac:dyDescent="0.2">
      <c r="U235" s="30"/>
    </row>
    <row r="236" spans="21:21" x14ac:dyDescent="0.2">
      <c r="U236" s="30"/>
    </row>
    <row r="237" spans="21:21" x14ac:dyDescent="0.2">
      <c r="U237" s="30"/>
    </row>
    <row r="238" spans="21:21" x14ac:dyDescent="0.2">
      <c r="U238" s="30"/>
    </row>
    <row r="239" spans="21:21" x14ac:dyDescent="0.2">
      <c r="U239" s="30"/>
    </row>
    <row r="240" spans="21:21" x14ac:dyDescent="0.2">
      <c r="U240" s="30"/>
    </row>
    <row r="241" spans="21:21" x14ac:dyDescent="0.2">
      <c r="U241" s="30"/>
    </row>
    <row r="242" spans="21:21" x14ac:dyDescent="0.2">
      <c r="U242" s="30"/>
    </row>
    <row r="243" spans="21:21" x14ac:dyDescent="0.2">
      <c r="U243" s="30"/>
    </row>
    <row r="244" spans="21:21" x14ac:dyDescent="0.2">
      <c r="U244" s="30"/>
    </row>
    <row r="245" spans="21:21" x14ac:dyDescent="0.2">
      <c r="U245" s="30"/>
    </row>
    <row r="246" spans="21:21" x14ac:dyDescent="0.2">
      <c r="U246" s="30"/>
    </row>
    <row r="247" spans="21:21" x14ac:dyDescent="0.2">
      <c r="U247" s="30"/>
    </row>
    <row r="248" spans="21:21" x14ac:dyDescent="0.2">
      <c r="U248" s="30"/>
    </row>
    <row r="249" spans="21:21" x14ac:dyDescent="0.2">
      <c r="U249" s="30"/>
    </row>
    <row r="250" spans="21:21" x14ac:dyDescent="0.2">
      <c r="U250" s="30"/>
    </row>
  </sheetData>
  <mergeCells count="3">
    <mergeCell ref="A1:AD1"/>
    <mergeCell ref="A3:AD3"/>
    <mergeCell ref="A2:AD2"/>
  </mergeCells>
  <phoneticPr fontId="7" type="noConversion"/>
  <pageMargins left="0.2" right="0.2" top="0.92" bottom="0.24" header="0.45" footer="0.2"/>
  <pageSetup scale="69" fitToHeight="2" orientation="landscape" r:id="rId1"/>
  <headerFooter alignWithMargins="0">
    <oddHeader>&amp;R&amp;14Exhibit___(LK-XX)
Page &amp;P of &amp;N</oddHeader>
  </headerFooter>
  <rowBreaks count="1" manualBreakCount="1">
    <brk id="48" max="2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topLeftCell="A22" workbookViewId="0">
      <selection activeCell="A53" sqref="A53:F53"/>
    </sheetView>
  </sheetViews>
  <sheetFormatPr defaultRowHeight="12.75" x14ac:dyDescent="0.2"/>
  <cols>
    <col min="1" max="1" width="61.140625" customWidth="1"/>
    <col min="2" max="2" width="0.85546875" customWidth="1"/>
    <col min="3" max="3" width="14" customWidth="1"/>
    <col min="4" max="4" width="17.5703125" bestFit="1" customWidth="1"/>
    <col min="5" max="5" width="9.7109375" bestFit="1" customWidth="1"/>
    <col min="6" max="6" width="10.7109375" bestFit="1" customWidth="1"/>
  </cols>
  <sheetData>
    <row r="1" spans="1:4" x14ac:dyDescent="0.2">
      <c r="A1" s="510" t="s">
        <v>0</v>
      </c>
      <c r="B1" s="510"/>
      <c r="C1" s="510"/>
    </row>
    <row r="2" spans="1:4" x14ac:dyDescent="0.2">
      <c r="A2" s="513" t="s">
        <v>14</v>
      </c>
      <c r="B2" s="513"/>
      <c r="C2" s="513"/>
    </row>
    <row r="3" spans="1:4" x14ac:dyDescent="0.2">
      <c r="A3" s="513" t="s">
        <v>28</v>
      </c>
      <c r="B3" s="513"/>
      <c r="C3" s="513"/>
    </row>
    <row r="4" spans="1:4" x14ac:dyDescent="0.2">
      <c r="A4" s="513" t="s">
        <v>522</v>
      </c>
      <c r="B4" s="513"/>
      <c r="C4" s="513"/>
    </row>
    <row r="5" spans="1:4" x14ac:dyDescent="0.2">
      <c r="A5" s="510" t="s">
        <v>523</v>
      </c>
      <c r="B5" s="510"/>
      <c r="C5" s="510"/>
    </row>
    <row r="7" spans="1:4" x14ac:dyDescent="0.2">
      <c r="A7" t="s">
        <v>64</v>
      </c>
    </row>
    <row r="8" spans="1:4" x14ac:dyDescent="0.2">
      <c r="A8" s="12"/>
      <c r="B8" s="12"/>
      <c r="C8" s="13" t="s">
        <v>15</v>
      </c>
      <c r="D8" s="13" t="s">
        <v>15</v>
      </c>
    </row>
    <row r="9" spans="1:4" x14ac:dyDescent="0.2">
      <c r="A9" s="1"/>
      <c r="B9" s="1"/>
      <c r="C9" s="13" t="s">
        <v>16</v>
      </c>
      <c r="D9" s="490" t="s">
        <v>1190</v>
      </c>
    </row>
    <row r="10" spans="1:4" x14ac:dyDescent="0.2">
      <c r="A10" s="1"/>
      <c r="B10" s="1"/>
      <c r="C10" s="13" t="s">
        <v>19</v>
      </c>
      <c r="D10" s="490" t="s">
        <v>1191</v>
      </c>
    </row>
    <row r="11" spans="1:4" x14ac:dyDescent="0.2">
      <c r="A11" s="5"/>
      <c r="B11" s="5"/>
      <c r="C11" s="26"/>
      <c r="D11" s="26"/>
    </row>
    <row r="12" spans="1:4" x14ac:dyDescent="0.2">
      <c r="A12" s="5" t="s">
        <v>8</v>
      </c>
      <c r="B12" s="5"/>
      <c r="C12" s="14">
        <v>100</v>
      </c>
      <c r="D12" s="14">
        <v>100</v>
      </c>
    </row>
    <row r="13" spans="1:4" x14ac:dyDescent="0.2">
      <c r="A13" s="15"/>
      <c r="B13" s="5"/>
      <c r="C13" s="16"/>
      <c r="D13" s="16"/>
    </row>
    <row r="14" spans="1:4" x14ac:dyDescent="0.2">
      <c r="A14" s="227" t="s">
        <v>525</v>
      </c>
      <c r="B14" s="5"/>
      <c r="C14" s="18">
        <v>0.316</v>
      </c>
      <c r="D14" s="18"/>
    </row>
    <row r="15" spans="1:4" x14ac:dyDescent="0.2">
      <c r="A15" s="15"/>
      <c r="B15" s="5"/>
      <c r="C15" s="18"/>
      <c r="D15" s="18"/>
    </row>
    <row r="16" spans="1:4" x14ac:dyDescent="0.2">
      <c r="A16" s="227" t="s">
        <v>526</v>
      </c>
      <c r="B16" s="5"/>
      <c r="C16" s="19">
        <v>0.2</v>
      </c>
      <c r="D16" s="19"/>
    </row>
    <row r="17" spans="1:4" x14ac:dyDescent="0.2">
      <c r="A17" s="15"/>
      <c r="B17" s="5"/>
      <c r="C17" s="18"/>
      <c r="D17" s="18"/>
    </row>
    <row r="18" spans="1:4" x14ac:dyDescent="0.2">
      <c r="A18" s="17" t="s">
        <v>57</v>
      </c>
      <c r="B18" s="5"/>
      <c r="C18" s="105">
        <v>0</v>
      </c>
      <c r="D18" s="105">
        <v>0</v>
      </c>
    </row>
    <row r="19" spans="1:4" x14ac:dyDescent="0.2">
      <c r="A19" s="15"/>
      <c r="B19" s="5"/>
      <c r="C19" s="18"/>
      <c r="D19" s="18"/>
    </row>
    <row r="20" spans="1:4" x14ac:dyDescent="0.2">
      <c r="A20" s="17" t="s">
        <v>9</v>
      </c>
      <c r="B20" s="5"/>
      <c r="C20" s="18">
        <f>+C12-C16-C14-C18</f>
        <v>99.483999999999995</v>
      </c>
      <c r="D20" s="18">
        <f>+D12-D16-D14-D18</f>
        <v>100</v>
      </c>
    </row>
    <row r="21" spans="1:4" x14ac:dyDescent="0.2">
      <c r="A21" s="15"/>
      <c r="B21" s="5"/>
      <c r="C21" s="18"/>
      <c r="D21" s="18"/>
    </row>
    <row r="22" spans="1:4" x14ac:dyDescent="0.2">
      <c r="A22" s="227" t="s">
        <v>527</v>
      </c>
      <c r="B22" s="5"/>
      <c r="C22" s="20">
        <f>C50</f>
        <v>4.9741999999999997</v>
      </c>
      <c r="D22" s="20">
        <f>D50</f>
        <v>5</v>
      </c>
    </row>
    <row r="23" spans="1:4" x14ac:dyDescent="0.2">
      <c r="A23" s="15"/>
      <c r="B23" s="5"/>
      <c r="C23" s="18"/>
      <c r="D23" s="18"/>
    </row>
    <row r="24" spans="1:4" x14ac:dyDescent="0.2">
      <c r="A24" s="17" t="s">
        <v>58</v>
      </c>
      <c r="B24" s="5"/>
      <c r="C24" s="18">
        <f>C20-C22</f>
        <v>94.509799999999998</v>
      </c>
      <c r="D24" s="18">
        <f>D20-D22</f>
        <v>95</v>
      </c>
    </row>
    <row r="25" spans="1:4" x14ac:dyDescent="0.2">
      <c r="A25" s="17"/>
      <c r="B25" s="5"/>
      <c r="C25" s="18"/>
      <c r="D25" s="18"/>
    </row>
    <row r="26" spans="1:4" x14ac:dyDescent="0.2">
      <c r="A26" s="227" t="s">
        <v>530</v>
      </c>
      <c r="B26" s="5"/>
      <c r="C26" s="20">
        <f>C24*0.21</f>
        <v>19.847058000000001</v>
      </c>
      <c r="D26" s="20">
        <f>D24*0.21</f>
        <v>19.95</v>
      </c>
    </row>
    <row r="27" spans="1:4" x14ac:dyDescent="0.2">
      <c r="A27" s="17"/>
      <c r="B27" s="5"/>
      <c r="C27" s="18"/>
      <c r="D27" s="18"/>
    </row>
    <row r="28" spans="1:4" x14ac:dyDescent="0.2">
      <c r="A28" s="17" t="s">
        <v>10</v>
      </c>
      <c r="B28" s="5"/>
      <c r="C28" s="18"/>
      <c r="D28" s="18"/>
    </row>
    <row r="29" spans="1:4" x14ac:dyDescent="0.2">
      <c r="A29" s="17" t="s">
        <v>11</v>
      </c>
      <c r="B29" s="5"/>
      <c r="C29" s="21">
        <f>+C22+C26+C16+C14</f>
        <v>25.337257999999999</v>
      </c>
      <c r="D29" s="21">
        <f>+D22+D26+D16+D14</f>
        <v>24.95</v>
      </c>
    </row>
    <row r="30" spans="1:4" x14ac:dyDescent="0.2">
      <c r="A30" s="15"/>
      <c r="B30" s="5"/>
      <c r="C30" s="22"/>
      <c r="D30" s="22"/>
    </row>
    <row r="31" spans="1:4" x14ac:dyDescent="0.2">
      <c r="A31" s="15" t="s">
        <v>12</v>
      </c>
      <c r="B31" s="5"/>
      <c r="C31" s="23">
        <f>+C12</f>
        <v>100</v>
      </c>
      <c r="D31" s="23">
        <f>+D12</f>
        <v>100</v>
      </c>
    </row>
    <row r="32" spans="1:4" x14ac:dyDescent="0.2">
      <c r="A32" s="15"/>
      <c r="B32" s="5"/>
      <c r="C32" s="22"/>
      <c r="D32" s="22"/>
    </row>
    <row r="33" spans="1:5" ht="13.5" thickBot="1" x14ac:dyDescent="0.25">
      <c r="A33" s="17" t="s">
        <v>13</v>
      </c>
      <c r="B33" s="5"/>
      <c r="C33" s="24">
        <f>+C31-C29</f>
        <v>74.662742000000009</v>
      </c>
      <c r="D33" s="24">
        <f>+D31-D29</f>
        <v>75.05</v>
      </c>
    </row>
    <row r="34" spans="1:5" ht="13.5" thickTop="1" x14ac:dyDescent="0.2">
      <c r="A34" s="5"/>
      <c r="B34" s="5"/>
      <c r="C34" s="25"/>
      <c r="D34" s="25"/>
    </row>
    <row r="35" spans="1:5" ht="13.5" thickBot="1" x14ac:dyDescent="0.25">
      <c r="A35" s="4" t="s">
        <v>53</v>
      </c>
      <c r="B35" s="4"/>
      <c r="C35" s="90">
        <f>1/C33*100</f>
        <v>1.3393561141914665</v>
      </c>
      <c r="D35" s="90">
        <f>1/D33*100</f>
        <v>1.3324450366422385</v>
      </c>
    </row>
    <row r="36" spans="1:5" ht="13.5" thickTop="1" x14ac:dyDescent="0.2">
      <c r="A36" s="4"/>
      <c r="B36" s="4"/>
      <c r="C36" s="91"/>
      <c r="D36" s="91"/>
    </row>
    <row r="37" spans="1:5" x14ac:dyDescent="0.2">
      <c r="A37" s="4"/>
      <c r="B37" s="4"/>
      <c r="C37" s="91"/>
      <c r="D37" s="91"/>
    </row>
    <row r="38" spans="1:5" ht="13.5" thickBot="1" x14ac:dyDescent="0.25">
      <c r="A38" s="4" t="s">
        <v>52</v>
      </c>
      <c r="B38" s="4"/>
      <c r="C38" s="89">
        <f>1/(C12-C14-C16)*100</f>
        <v>1.0051867637006957</v>
      </c>
      <c r="D38" s="89">
        <f>1/(D12-D14-D16)*100</f>
        <v>1</v>
      </c>
      <c r="E38" s="228"/>
    </row>
    <row r="39" spans="1:5" ht="13.5" thickTop="1" x14ac:dyDescent="0.2">
      <c r="A39" s="5"/>
      <c r="B39" s="5"/>
      <c r="C39" s="31"/>
    </row>
    <row r="40" spans="1:5" x14ac:dyDescent="0.2">
      <c r="A40" s="5"/>
      <c r="B40" s="5"/>
      <c r="C40" s="88"/>
    </row>
    <row r="41" spans="1:5" x14ac:dyDescent="0.2">
      <c r="A41" s="1" t="s">
        <v>54</v>
      </c>
      <c r="B41" s="1"/>
      <c r="C41" s="1"/>
    </row>
    <row r="42" spans="1:5" x14ac:dyDescent="0.2">
      <c r="A42" s="5" t="s">
        <v>8</v>
      </c>
      <c r="B42" s="5"/>
      <c r="C42" s="14">
        <v>100</v>
      </c>
      <c r="D42" s="14">
        <v>100</v>
      </c>
    </row>
    <row r="43" spans="1:5" x14ac:dyDescent="0.2">
      <c r="A43" s="15"/>
      <c r="B43" s="5"/>
      <c r="C43" s="16"/>
      <c r="D43" s="16"/>
    </row>
    <row r="44" spans="1:5" x14ac:dyDescent="0.2">
      <c r="A44" s="227" t="s">
        <v>525</v>
      </c>
      <c r="B44" s="5"/>
      <c r="C44" s="18">
        <v>0.316</v>
      </c>
      <c r="D44" s="18"/>
    </row>
    <row r="45" spans="1:5" x14ac:dyDescent="0.2">
      <c r="A45" s="15"/>
      <c r="B45" s="5"/>
      <c r="C45" s="18"/>
      <c r="D45" s="18"/>
    </row>
    <row r="46" spans="1:5" x14ac:dyDescent="0.2">
      <c r="A46" s="227" t="s">
        <v>526</v>
      </c>
      <c r="B46" s="5"/>
      <c r="C46" s="20">
        <v>0.2</v>
      </c>
      <c r="D46" s="20"/>
    </row>
    <row r="47" spans="1:5" x14ac:dyDescent="0.2">
      <c r="A47" s="15"/>
      <c r="B47" s="5"/>
      <c r="C47" s="18"/>
      <c r="D47" s="18"/>
    </row>
    <row r="48" spans="1:5" x14ac:dyDescent="0.2">
      <c r="A48" s="227" t="s">
        <v>528</v>
      </c>
      <c r="B48" s="5"/>
      <c r="C48" s="18">
        <f>+C42-C46-C44</f>
        <v>99.483999999999995</v>
      </c>
      <c r="D48" s="18">
        <f>+D42-D46-D44</f>
        <v>100</v>
      </c>
    </row>
    <row r="49" spans="1:6" x14ac:dyDescent="0.2">
      <c r="A49" s="15"/>
      <c r="B49" s="5"/>
      <c r="C49" s="18"/>
      <c r="D49" s="18"/>
    </row>
    <row r="50" spans="1:6" ht="13.5" thickBot="1" x14ac:dyDescent="0.25">
      <c r="A50" s="227" t="s">
        <v>529</v>
      </c>
      <c r="B50" s="5"/>
      <c r="C50" s="96">
        <f>ROUND(+C48*0.05,6)</f>
        <v>4.9741999999999997</v>
      </c>
      <c r="D50" s="96">
        <f>ROUND(+D48*0.05,6)</f>
        <v>5</v>
      </c>
    </row>
    <row r="51" spans="1:6" ht="13.5" thickTop="1" x14ac:dyDescent="0.2">
      <c r="A51" s="1"/>
      <c r="B51" s="1"/>
      <c r="C51" s="1"/>
    </row>
    <row r="52" spans="1:6" x14ac:dyDescent="0.2">
      <c r="A52" s="30"/>
      <c r="B52" s="30"/>
      <c r="C52" s="103"/>
    </row>
    <row r="53" spans="1:6" x14ac:dyDescent="0.2">
      <c r="A53" s="186" t="s">
        <v>1192</v>
      </c>
      <c r="C53" s="103"/>
      <c r="F53" s="228">
        <f>D22+D26</f>
        <v>24.95</v>
      </c>
    </row>
  </sheetData>
  <mergeCells count="5">
    <mergeCell ref="A1:C1"/>
    <mergeCell ref="A2:C2"/>
    <mergeCell ref="A3:C3"/>
    <mergeCell ref="A4:C4"/>
    <mergeCell ref="A5:C5"/>
  </mergeCells>
  <phoneticPr fontId="7" type="noConversion"/>
  <pageMargins left="0.32" right="0.23" top="1" bottom="0.5" header="0.5" footer="0.5"/>
  <pageSetup orientation="portrait" r:id="rId1"/>
  <headerFooter alignWithMargins="0">
    <oddHeader xml:space="preserve">&amp;RExhibit___(LK-XX)
Page 1 of 1 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98"/>
  <sheetViews>
    <sheetView topLeftCell="A100" zoomScale="85" zoomScaleNormal="85" workbookViewId="0">
      <selection activeCell="K117" sqref="K117"/>
    </sheetView>
  </sheetViews>
  <sheetFormatPr defaultRowHeight="12.75" x14ac:dyDescent="0.2"/>
  <cols>
    <col min="1" max="1" width="6.85546875" style="460" customWidth="1"/>
    <col min="2" max="2" width="53.5703125" style="460" bestFit="1" customWidth="1"/>
    <col min="3" max="3" width="10.85546875" style="460" customWidth="1"/>
    <col min="4" max="4" width="14.85546875" style="460" customWidth="1"/>
    <col min="5" max="5" width="13.85546875" style="460" customWidth="1"/>
    <col min="6" max="6" width="15.85546875" style="460" customWidth="1"/>
    <col min="7" max="7" width="17.42578125" style="460" customWidth="1"/>
    <col min="8" max="10" width="14.7109375" style="460" customWidth="1"/>
    <col min="11" max="11" width="13.7109375" style="460" customWidth="1"/>
    <col min="12" max="12" width="17.42578125" style="460" customWidth="1"/>
    <col min="13" max="15" width="14.7109375" style="460" customWidth="1"/>
    <col min="16" max="16" width="15.85546875" style="460" customWidth="1"/>
    <col min="17" max="17" width="1.85546875" style="460" customWidth="1"/>
    <col min="18" max="18" width="9.140625" style="460"/>
    <col min="19" max="19" width="19.7109375" style="460" customWidth="1"/>
    <col min="20" max="16384" width="9.140625" style="460"/>
  </cols>
  <sheetData>
    <row r="1" spans="1:16" s="455" customFormat="1" ht="20.100000000000001" customHeight="1" x14ac:dyDescent="0.2">
      <c r="A1" s="515" t="str">
        <f>'[3]Rate Case Constants'!C9</f>
        <v>KENTUCKY UTILITIES COMPANY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s="455" customFormat="1" ht="20.100000000000001" customHeight="1" x14ac:dyDescent="0.2">
      <c r="A2" s="515" t="str">
        <f>'[3]Rate Case Constants'!C10</f>
        <v>CASE NO. 2018-00294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s="455" customFormat="1" ht="20.100000000000001" customHeight="1" x14ac:dyDescent="0.2">
      <c r="A3" s="516" t="s">
        <v>1103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s="455" customFormat="1" ht="20.100000000000001" customHeight="1" x14ac:dyDescent="0.2">
      <c r="A4" s="516" t="str">
        <f>'[3]Rate Case Constants'!C12</f>
        <v>AS OF DECEMBER 31, 2018</v>
      </c>
      <c r="B4" s="516"/>
      <c r="C4" s="516"/>
      <c r="D4" s="516"/>
      <c r="E4" s="516"/>
      <c r="F4" s="516"/>
      <c r="G4" s="516"/>
      <c r="H4" s="516"/>
      <c r="I4" s="516"/>
      <c r="J4" s="516"/>
      <c r="K4" s="516"/>
      <c r="L4" s="516"/>
      <c r="M4" s="516"/>
      <c r="N4" s="516"/>
      <c r="O4" s="516"/>
      <c r="P4" s="516"/>
    </row>
    <row r="5" spans="1:16" s="455" customFormat="1" ht="20.100000000000001" customHeight="1" x14ac:dyDescent="0.2">
      <c r="A5" s="456"/>
      <c r="B5" s="456"/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</row>
    <row r="6" spans="1:16" s="455" customFormat="1" ht="20.100000000000001" customHeight="1" x14ac:dyDescent="0.2">
      <c r="A6" s="455" t="s">
        <v>1104</v>
      </c>
    </row>
    <row r="7" spans="1:16" s="455" customFormat="1" ht="20.100000000000001" customHeight="1" x14ac:dyDescent="0.2">
      <c r="A7" s="455" t="s">
        <v>1105</v>
      </c>
      <c r="P7" s="457" t="s">
        <v>1106</v>
      </c>
    </row>
    <row r="8" spans="1:16" s="455" customFormat="1" ht="20.100000000000001" customHeight="1" x14ac:dyDescent="0.2">
      <c r="A8" s="455" t="str">
        <f>'[3]Rate Case Constants'!C$29</f>
        <v>TYPE OF FILING: __X__ ORIGINAL  _____ UPDATED  _____ REVISED</v>
      </c>
      <c r="P8" s="457" t="s">
        <v>1107</v>
      </c>
    </row>
    <row r="9" spans="1:16" s="455" customFormat="1" ht="20.100000000000001" customHeight="1" x14ac:dyDescent="0.2">
      <c r="A9" s="455" t="s">
        <v>1108</v>
      </c>
      <c r="P9" s="457" t="str">
        <f>'[3]Rate Case Constants'!C$39</f>
        <v>WITNESS:   D. K. ARBOUGH</v>
      </c>
    </row>
    <row r="10" spans="1:16" s="455" customFormat="1" ht="20.100000000000001" customHeight="1" x14ac:dyDescent="0.2"/>
    <row r="11" spans="1:16" s="455" customFormat="1" ht="20.100000000000001" customHeight="1" x14ac:dyDescent="0.2">
      <c r="A11" s="458"/>
      <c r="B11" s="458"/>
      <c r="C11" s="458"/>
      <c r="D11" s="458"/>
      <c r="E11" s="458"/>
      <c r="F11" s="458"/>
      <c r="G11" s="458"/>
      <c r="H11" s="458"/>
      <c r="I11" s="458"/>
      <c r="J11" s="458"/>
      <c r="K11" s="514" t="s">
        <v>1109</v>
      </c>
      <c r="L11" s="514"/>
      <c r="M11" s="514"/>
      <c r="N11" s="514"/>
      <c r="O11" s="514"/>
      <c r="P11" s="514"/>
    </row>
    <row r="12" spans="1:16" ht="57.75" customHeight="1" x14ac:dyDescent="0.2">
      <c r="A12" s="459" t="s">
        <v>1110</v>
      </c>
      <c r="B12" s="459" t="s">
        <v>1111</v>
      </c>
      <c r="C12" s="459" t="s">
        <v>1112</v>
      </c>
      <c r="D12" s="459" t="s">
        <v>1113</v>
      </c>
      <c r="E12" s="459" t="s">
        <v>1114</v>
      </c>
      <c r="F12" s="459" t="s">
        <v>1115</v>
      </c>
      <c r="G12" s="459" t="s">
        <v>1116</v>
      </c>
      <c r="H12" s="459" t="s">
        <v>1117</v>
      </c>
      <c r="I12" s="459" t="s">
        <v>1118</v>
      </c>
      <c r="J12" s="459" t="s">
        <v>1119</v>
      </c>
      <c r="K12" s="459" t="s">
        <v>1120</v>
      </c>
      <c r="L12" s="459" t="s">
        <v>1121</v>
      </c>
      <c r="M12" s="459" t="s">
        <v>1122</v>
      </c>
      <c r="N12" s="459" t="s">
        <v>1123</v>
      </c>
      <c r="O12" s="459" t="s">
        <v>1124</v>
      </c>
      <c r="P12" s="459" t="s">
        <v>1125</v>
      </c>
    </row>
    <row r="13" spans="1:16" ht="18.95" customHeight="1" x14ac:dyDescent="0.2">
      <c r="A13" s="461"/>
      <c r="B13" s="462"/>
      <c r="C13" s="462" t="s">
        <v>1126</v>
      </c>
      <c r="D13" s="462" t="s">
        <v>1127</v>
      </c>
      <c r="E13" s="462" t="s">
        <v>1128</v>
      </c>
      <c r="F13" s="462" t="s">
        <v>1129</v>
      </c>
      <c r="G13" s="462" t="s">
        <v>1130</v>
      </c>
      <c r="H13" s="462" t="s">
        <v>1131</v>
      </c>
      <c r="I13" s="462" t="s">
        <v>1132</v>
      </c>
      <c r="J13" s="462" t="s">
        <v>1133</v>
      </c>
      <c r="K13" s="462" t="s">
        <v>1134</v>
      </c>
      <c r="L13" s="462" t="s">
        <v>1135</v>
      </c>
      <c r="M13" s="462" t="s">
        <v>1136</v>
      </c>
      <c r="N13" s="462" t="s">
        <v>1137</v>
      </c>
      <c r="O13" s="462" t="s">
        <v>1138</v>
      </c>
      <c r="P13" s="462" t="s">
        <v>1139</v>
      </c>
    </row>
    <row r="14" spans="1:16" ht="18.95" customHeight="1" x14ac:dyDescent="0.2">
      <c r="A14" s="461"/>
      <c r="B14" s="463"/>
      <c r="C14" s="464" t="s">
        <v>1140</v>
      </c>
      <c r="D14" s="463"/>
      <c r="E14" s="463"/>
      <c r="F14" s="464" t="s">
        <v>768</v>
      </c>
      <c r="G14" s="464" t="s">
        <v>768</v>
      </c>
      <c r="H14" s="464" t="s">
        <v>768</v>
      </c>
      <c r="I14" s="464" t="s">
        <v>768</v>
      </c>
      <c r="J14" s="464" t="s">
        <v>768</v>
      </c>
      <c r="K14" s="464" t="s">
        <v>768</v>
      </c>
      <c r="L14" s="464" t="s">
        <v>768</v>
      </c>
      <c r="M14" s="464" t="s">
        <v>768</v>
      </c>
      <c r="N14" s="464" t="s">
        <v>768</v>
      </c>
      <c r="O14" s="464" t="s">
        <v>768</v>
      </c>
      <c r="P14" s="464" t="s">
        <v>768</v>
      </c>
    </row>
    <row r="15" spans="1:16" ht="18.95" customHeight="1" x14ac:dyDescent="0.2">
      <c r="A15" s="465"/>
      <c r="B15" s="466"/>
      <c r="C15" s="467"/>
      <c r="D15" s="461"/>
      <c r="E15" s="461"/>
      <c r="F15" s="467"/>
      <c r="G15" s="467"/>
      <c r="H15" s="467"/>
      <c r="I15" s="467"/>
      <c r="J15" s="467"/>
      <c r="K15" s="467"/>
      <c r="L15" s="467"/>
      <c r="M15" s="467"/>
      <c r="N15" s="467"/>
      <c r="O15" s="467"/>
      <c r="P15" s="467"/>
    </row>
    <row r="16" spans="1:16" ht="18.95" customHeight="1" x14ac:dyDescent="0.2">
      <c r="A16" s="465">
        <v>1</v>
      </c>
      <c r="B16" s="455" t="s">
        <v>1141</v>
      </c>
      <c r="C16" s="468">
        <v>2.0702224999999998E-2</v>
      </c>
      <c r="D16" s="469">
        <v>37399</v>
      </c>
      <c r="E16" s="470" t="s">
        <v>1142</v>
      </c>
      <c r="F16" s="471">
        <v>20930000</v>
      </c>
      <c r="G16" s="472">
        <v>0</v>
      </c>
      <c r="H16" s="467">
        <v>54054.169999999984</v>
      </c>
      <c r="I16" s="467">
        <v>474889.96000000008</v>
      </c>
      <c r="J16" s="467">
        <f>F16+G16-H16-I16</f>
        <v>20401055.869999997</v>
      </c>
      <c r="K16" s="467">
        <f>C16*F16</f>
        <v>433297.56924999994</v>
      </c>
      <c r="L16" s="472">
        <v>0</v>
      </c>
      <c r="M16" s="472">
        <v>4022.1822580644803</v>
      </c>
      <c r="N16" s="472">
        <v>36277.703225806392</v>
      </c>
      <c r="O16" s="472">
        <v>20930</v>
      </c>
      <c r="P16" s="467">
        <f>SUM(K16:O16)</f>
        <v>494527.45473387087</v>
      </c>
    </row>
    <row r="17" spans="1:16" ht="18.95" customHeight="1" x14ac:dyDescent="0.2">
      <c r="A17" s="465">
        <f>A16+1</f>
        <v>2</v>
      </c>
      <c r="B17" s="455" t="s">
        <v>1141</v>
      </c>
      <c r="C17" s="468">
        <v>2.0702224999999998E-2</v>
      </c>
      <c r="D17" s="469">
        <v>37399</v>
      </c>
      <c r="E17" s="470" t="s">
        <v>1142</v>
      </c>
      <c r="F17" s="471">
        <v>2400000</v>
      </c>
      <c r="G17" s="472">
        <v>0</v>
      </c>
      <c r="H17" s="467">
        <v>36468.169999999991</v>
      </c>
      <c r="I17" s="467">
        <v>54365.979999999996</v>
      </c>
      <c r="J17" s="467">
        <f t="shared" ref="J17:J33" si="0">F17+G17-H17-I17</f>
        <v>2309165.85</v>
      </c>
      <c r="K17" s="467">
        <f>C17*F17</f>
        <v>49685.34</v>
      </c>
      <c r="L17" s="472">
        <v>0</v>
      </c>
      <c r="M17" s="472">
        <v>5027.698387096777</v>
      </c>
      <c r="N17" s="472">
        <v>4153.1112903225758</v>
      </c>
      <c r="O17" s="472">
        <v>2400</v>
      </c>
      <c r="P17" s="467">
        <f t="shared" ref="P17:P37" si="1">SUM(K17:O17)</f>
        <v>61266.149677419344</v>
      </c>
    </row>
    <row r="18" spans="1:16" ht="18.95" customHeight="1" x14ac:dyDescent="0.2">
      <c r="A18" s="465">
        <f t="shared" ref="A18:A41" si="2">A17+1</f>
        <v>3</v>
      </c>
      <c r="B18" s="455" t="s">
        <v>1143</v>
      </c>
      <c r="C18" s="473">
        <v>1.0500000000000001E-2</v>
      </c>
      <c r="D18" s="469" t="s">
        <v>1144</v>
      </c>
      <c r="E18" s="470" t="s">
        <v>1145</v>
      </c>
      <c r="F18" s="471">
        <v>96000000</v>
      </c>
      <c r="G18" s="472">
        <v>0</v>
      </c>
      <c r="H18" s="467">
        <v>295177.06999999995</v>
      </c>
      <c r="I18" s="467">
        <v>3805494.5700000003</v>
      </c>
      <c r="J18" s="467">
        <f t="shared" si="0"/>
        <v>91899328.360000014</v>
      </c>
      <c r="K18" s="467">
        <f t="shared" ref="K18:K30" si="3">C18*F18</f>
        <v>1008000.0000000001</v>
      </c>
      <c r="L18" s="472">
        <v>0</v>
      </c>
      <c r="M18" s="472">
        <v>394892.32258064568</v>
      </c>
      <c r="N18" s="472">
        <v>160690.07258064457</v>
      </c>
      <c r="O18" s="472">
        <v>0</v>
      </c>
      <c r="P18" s="467">
        <f t="shared" si="1"/>
        <v>1563582.3951612904</v>
      </c>
    </row>
    <row r="19" spans="1:16" ht="18.95" customHeight="1" x14ac:dyDescent="0.2">
      <c r="A19" s="465">
        <f t="shared" si="2"/>
        <v>4</v>
      </c>
      <c r="B19" s="455" t="s">
        <v>1146</v>
      </c>
      <c r="C19" s="473">
        <v>3.3500000000000002E-2</v>
      </c>
      <c r="D19" s="469">
        <v>39226</v>
      </c>
      <c r="E19" s="470" t="s">
        <v>1147</v>
      </c>
      <c r="F19" s="471">
        <v>17875000</v>
      </c>
      <c r="G19" s="472">
        <v>0</v>
      </c>
      <c r="H19" s="467">
        <v>437912.78888150607</v>
      </c>
      <c r="I19" s="467">
        <v>207025.14000000004</v>
      </c>
      <c r="J19" s="467">
        <f t="shared" si="0"/>
        <v>17230062.071118493</v>
      </c>
      <c r="K19" s="467">
        <f t="shared" si="3"/>
        <v>598812.5</v>
      </c>
      <c r="L19" s="472">
        <v>0</v>
      </c>
      <c r="M19" s="472">
        <v>68327.429805665714</v>
      </c>
      <c r="N19" s="472">
        <v>33320.143548387103</v>
      </c>
      <c r="O19" s="472">
        <v>0</v>
      </c>
      <c r="P19" s="467">
        <f t="shared" si="1"/>
        <v>700460.07335405285</v>
      </c>
    </row>
    <row r="20" spans="1:16" ht="18.95" customHeight="1" x14ac:dyDescent="0.2">
      <c r="A20" s="465">
        <f t="shared" si="2"/>
        <v>5</v>
      </c>
      <c r="B20" s="455" t="s">
        <v>1148</v>
      </c>
      <c r="C20" s="473">
        <v>1.8702224999999999E-2</v>
      </c>
      <c r="D20" s="469" t="s">
        <v>1149</v>
      </c>
      <c r="E20" s="470" t="s">
        <v>1150</v>
      </c>
      <c r="F20" s="471">
        <v>50000000</v>
      </c>
      <c r="G20" s="472">
        <v>0</v>
      </c>
      <c r="H20" s="467">
        <v>162444.18</v>
      </c>
      <c r="I20" s="467">
        <v>1494945.4499999997</v>
      </c>
      <c r="J20" s="467">
        <f t="shared" si="0"/>
        <v>48342610.369999997</v>
      </c>
      <c r="K20" s="467">
        <f t="shared" si="3"/>
        <v>935111.25</v>
      </c>
      <c r="L20" s="472">
        <v>0</v>
      </c>
      <c r="M20" s="472">
        <v>8856.7838709677544</v>
      </c>
      <c r="N20" s="472">
        <v>94880.101612903207</v>
      </c>
      <c r="O20" s="472">
        <v>380609.58905000001</v>
      </c>
      <c r="P20" s="467">
        <f t="shared" si="1"/>
        <v>1419457.724533871</v>
      </c>
    </row>
    <row r="21" spans="1:16" ht="18.95" customHeight="1" x14ac:dyDescent="0.2">
      <c r="A21" s="465">
        <f t="shared" si="2"/>
        <v>6</v>
      </c>
      <c r="B21" s="455" t="s">
        <v>1141</v>
      </c>
      <c r="C21" s="473">
        <v>1.8702224999999999E-2</v>
      </c>
      <c r="D21" s="469" t="s">
        <v>1151</v>
      </c>
      <c r="E21" s="470" t="s">
        <v>1142</v>
      </c>
      <c r="F21" s="471">
        <v>77947405</v>
      </c>
      <c r="G21" s="472">
        <v>0</v>
      </c>
      <c r="H21" s="467">
        <v>456688.39</v>
      </c>
      <c r="I21" s="467">
        <v>1193279.17</v>
      </c>
      <c r="J21" s="467">
        <f t="shared" si="0"/>
        <v>76297437.439999998</v>
      </c>
      <c r="K21" s="467">
        <f t="shared" si="3"/>
        <v>1457789.9064761249</v>
      </c>
      <c r="L21" s="472">
        <v>0</v>
      </c>
      <c r="M21" s="472">
        <v>30698.383870967766</v>
      </c>
      <c r="N21" s="472">
        <v>91156.748387096959</v>
      </c>
      <c r="O21" s="472">
        <v>593975.24271499994</v>
      </c>
      <c r="P21" s="467">
        <f t="shared" si="1"/>
        <v>2173620.2814491894</v>
      </c>
    </row>
    <row r="22" spans="1:16" ht="18.95" customHeight="1" x14ac:dyDescent="0.2">
      <c r="A22" s="465">
        <f t="shared" si="2"/>
        <v>7</v>
      </c>
      <c r="B22" s="455" t="s">
        <v>1148</v>
      </c>
      <c r="C22" s="473">
        <v>1.8702224999999999E-2</v>
      </c>
      <c r="D22" s="469" t="s">
        <v>1152</v>
      </c>
      <c r="E22" s="470" t="s">
        <v>1150</v>
      </c>
      <c r="F22" s="471">
        <v>54000000</v>
      </c>
      <c r="G22" s="472">
        <v>0</v>
      </c>
      <c r="H22" s="467">
        <v>764497.69000000018</v>
      </c>
      <c r="I22" s="467">
        <v>207403.82</v>
      </c>
      <c r="J22" s="467">
        <f t="shared" si="0"/>
        <v>53028098.490000002</v>
      </c>
      <c r="K22" s="467">
        <f t="shared" si="3"/>
        <v>1009920.15</v>
      </c>
      <c r="L22" s="472">
        <v>0</v>
      </c>
      <c r="M22" s="472">
        <v>42625.288709677458</v>
      </c>
      <c r="N22" s="472">
        <v>13232.427419354823</v>
      </c>
      <c r="O22" s="472">
        <v>411491.09590999997</v>
      </c>
      <c r="P22" s="467">
        <f t="shared" si="1"/>
        <v>1477268.9620390323</v>
      </c>
    </row>
    <row r="23" spans="1:16" ht="18.95" customHeight="1" x14ac:dyDescent="0.2">
      <c r="A23" s="465">
        <f t="shared" si="2"/>
        <v>8</v>
      </c>
      <c r="B23" s="455" t="s">
        <v>1141</v>
      </c>
      <c r="C23" s="473">
        <v>2.0702224999999998E-2</v>
      </c>
      <c r="D23" s="469">
        <v>37399</v>
      </c>
      <c r="E23" s="470" t="s">
        <v>1142</v>
      </c>
      <c r="F23" s="471">
        <v>7400000</v>
      </c>
      <c r="G23" s="472">
        <v>0</v>
      </c>
      <c r="H23" s="467">
        <v>42034.159999999996</v>
      </c>
      <c r="I23" s="467">
        <v>166846.94</v>
      </c>
      <c r="J23" s="467">
        <f t="shared" si="0"/>
        <v>7191118.8999999994</v>
      </c>
      <c r="K23" s="467">
        <f t="shared" si="3"/>
        <v>153196.465</v>
      </c>
      <c r="L23" s="472">
        <v>0</v>
      </c>
      <c r="M23" s="472">
        <v>2834.9903225806529</v>
      </c>
      <c r="N23" s="472">
        <v>12745.800000000047</v>
      </c>
      <c r="O23" s="472">
        <v>7400</v>
      </c>
      <c r="P23" s="467">
        <f t="shared" si="1"/>
        <v>176177.25532258069</v>
      </c>
    </row>
    <row r="24" spans="1:16" ht="18.95" customHeight="1" x14ac:dyDescent="0.2">
      <c r="A24" s="465">
        <f t="shared" si="2"/>
        <v>9</v>
      </c>
      <c r="B24" s="455" t="s">
        <v>1153</v>
      </c>
      <c r="C24" s="473">
        <v>1.8702224999999999E-2</v>
      </c>
      <c r="D24" s="469">
        <v>36665</v>
      </c>
      <c r="E24" s="470" t="s">
        <v>1154</v>
      </c>
      <c r="F24" s="471">
        <v>12900000</v>
      </c>
      <c r="G24" s="472">
        <v>0</v>
      </c>
      <c r="H24" s="467">
        <v>48470.55999999999</v>
      </c>
      <c r="I24" s="467">
        <v>155261.35000000003</v>
      </c>
      <c r="J24" s="467">
        <f t="shared" si="0"/>
        <v>12696268.09</v>
      </c>
      <c r="K24" s="467">
        <f t="shared" si="3"/>
        <v>241258.70249999998</v>
      </c>
      <c r="L24" s="472">
        <v>0</v>
      </c>
      <c r="M24" s="472">
        <v>10727.585483870975</v>
      </c>
      <c r="N24" s="472">
        <v>35867.372580645038</v>
      </c>
      <c r="O24" s="472">
        <v>97783.76715</v>
      </c>
      <c r="P24" s="467">
        <f t="shared" si="1"/>
        <v>385637.42771451594</v>
      </c>
    </row>
    <row r="25" spans="1:16" ht="18.95" customHeight="1" x14ac:dyDescent="0.2">
      <c r="A25" s="465">
        <f t="shared" si="2"/>
        <v>10</v>
      </c>
      <c r="B25" s="455" t="s">
        <v>1155</v>
      </c>
      <c r="C25" s="473">
        <v>2.0702224999999998E-2</v>
      </c>
      <c r="D25" s="469">
        <v>37399</v>
      </c>
      <c r="E25" s="470" t="s">
        <v>1142</v>
      </c>
      <c r="F25" s="471">
        <v>2400000</v>
      </c>
      <c r="G25" s="472">
        <v>0</v>
      </c>
      <c r="H25" s="467">
        <v>15184.7</v>
      </c>
      <c r="I25" s="467">
        <v>168820.22999999998</v>
      </c>
      <c r="J25" s="467">
        <f t="shared" si="0"/>
        <v>2215995.0699999998</v>
      </c>
      <c r="K25" s="467">
        <f t="shared" si="3"/>
        <v>49685.34</v>
      </c>
      <c r="L25" s="472">
        <v>0</v>
      </c>
      <c r="M25" s="472">
        <v>1027.7693548387092</v>
      </c>
      <c r="N25" s="472">
        <v>12896.391935483929</v>
      </c>
      <c r="O25" s="472">
        <v>2400</v>
      </c>
      <c r="P25" s="467">
        <f t="shared" si="1"/>
        <v>66009.501290322631</v>
      </c>
    </row>
    <row r="26" spans="1:16" ht="18.95" customHeight="1" x14ac:dyDescent="0.2">
      <c r="A26" s="465">
        <f t="shared" si="2"/>
        <v>11</v>
      </c>
      <c r="B26" s="455" t="s">
        <v>1156</v>
      </c>
      <c r="C26" s="473">
        <v>3.2500000000000001E-2</v>
      </c>
      <c r="D26" s="470" t="s">
        <v>1157</v>
      </c>
      <c r="E26" s="470" t="s">
        <v>1158</v>
      </c>
      <c r="F26" s="471">
        <v>500000000</v>
      </c>
      <c r="G26" s="472">
        <v>-348075.87</v>
      </c>
      <c r="H26" s="467">
        <v>770831.19999999984</v>
      </c>
      <c r="I26" s="472">
        <v>0</v>
      </c>
      <c r="J26" s="467">
        <f t="shared" si="0"/>
        <v>498881092.93000001</v>
      </c>
      <c r="K26" s="467">
        <f t="shared" si="3"/>
        <v>16250000</v>
      </c>
      <c r="L26" s="472">
        <v>189623.38709677418</v>
      </c>
      <c r="M26" s="472">
        <v>419930.38064516202</v>
      </c>
      <c r="N26" s="472">
        <v>0</v>
      </c>
      <c r="O26" s="472">
        <v>0</v>
      </c>
      <c r="P26" s="467">
        <f t="shared" si="1"/>
        <v>16859553.767741937</v>
      </c>
    </row>
    <row r="27" spans="1:16" ht="18.95" customHeight="1" x14ac:dyDescent="0.2">
      <c r="A27" s="465">
        <f t="shared" si="2"/>
        <v>12</v>
      </c>
      <c r="B27" s="455" t="s">
        <v>1159</v>
      </c>
      <c r="C27" s="473">
        <v>3.3000000000000002E-2</v>
      </c>
      <c r="D27" s="470" t="s">
        <v>1160</v>
      </c>
      <c r="E27" s="470" t="s">
        <v>1161</v>
      </c>
      <c r="F27" s="471">
        <v>250000000</v>
      </c>
      <c r="G27" s="472">
        <v>-72480.169999999984</v>
      </c>
      <c r="H27" s="467">
        <v>1360308.6099999999</v>
      </c>
      <c r="I27" s="472">
        <v>0</v>
      </c>
      <c r="J27" s="467">
        <f t="shared" si="0"/>
        <v>248567211.22</v>
      </c>
      <c r="K27" s="467">
        <f t="shared" si="3"/>
        <v>8250000</v>
      </c>
      <c r="L27" s="472">
        <v>10732.295161290347</v>
      </c>
      <c r="M27" s="472">
        <v>201425.01451612855</v>
      </c>
      <c r="N27" s="472">
        <v>0</v>
      </c>
      <c r="O27" s="472">
        <v>0</v>
      </c>
      <c r="P27" s="467">
        <f t="shared" si="1"/>
        <v>8462157.3096774183</v>
      </c>
    </row>
    <row r="28" spans="1:16" ht="18.95" customHeight="1" x14ac:dyDescent="0.2">
      <c r="A28" s="465">
        <f t="shared" si="2"/>
        <v>13</v>
      </c>
      <c r="B28" s="455" t="s">
        <v>1162</v>
      </c>
      <c r="C28" s="473">
        <v>4.3749999999999997E-2</v>
      </c>
      <c r="D28" s="470" t="s">
        <v>1160</v>
      </c>
      <c r="E28" s="470" t="s">
        <v>1163</v>
      </c>
      <c r="F28" s="471">
        <v>250000000</v>
      </c>
      <c r="G28" s="472">
        <v>-184953.47</v>
      </c>
      <c r="H28" s="467">
        <v>2297934.3900000006</v>
      </c>
      <c r="I28" s="472">
        <v>0</v>
      </c>
      <c r="J28" s="467">
        <f t="shared" si="0"/>
        <v>247517112.13999999</v>
      </c>
      <c r="K28" s="467">
        <f t="shared" si="3"/>
        <v>10937500</v>
      </c>
      <c r="L28" s="472">
        <v>6909.6854838709505</v>
      </c>
      <c r="M28" s="472">
        <v>85849.177419354703</v>
      </c>
      <c r="N28" s="472">
        <v>0</v>
      </c>
      <c r="O28" s="472">
        <v>0</v>
      </c>
      <c r="P28" s="467">
        <f t="shared" si="1"/>
        <v>11030258.862903226</v>
      </c>
    </row>
    <row r="29" spans="1:16" ht="18.95" customHeight="1" x14ac:dyDescent="0.2">
      <c r="A29" s="465">
        <f t="shared" si="2"/>
        <v>14</v>
      </c>
      <c r="B29" s="455" t="s">
        <v>1164</v>
      </c>
      <c r="C29" s="473">
        <v>4.6499999999999896E-2</v>
      </c>
      <c r="D29" s="470" t="s">
        <v>1165</v>
      </c>
      <c r="E29" s="470" t="s">
        <v>1166</v>
      </c>
      <c r="F29" s="471">
        <v>250000000</v>
      </c>
      <c r="G29" s="472">
        <v>-1492170.1</v>
      </c>
      <c r="H29" s="467">
        <v>2295769.7200000007</v>
      </c>
      <c r="I29" s="472">
        <v>0</v>
      </c>
      <c r="J29" s="467">
        <f t="shared" si="0"/>
        <v>246212060.18000001</v>
      </c>
      <c r="K29" s="467">
        <f t="shared" si="3"/>
        <v>11624999.999999974</v>
      </c>
      <c r="L29" s="472">
        <v>59956.195161290816</v>
      </c>
      <c r="M29" s="472">
        <v>92245.272580645484</v>
      </c>
      <c r="N29" s="472">
        <v>0</v>
      </c>
      <c r="O29" s="472">
        <v>0</v>
      </c>
      <c r="P29" s="467">
        <f t="shared" si="1"/>
        <v>11777201.46774191</v>
      </c>
    </row>
    <row r="30" spans="1:16" ht="18.95" customHeight="1" x14ac:dyDescent="0.2">
      <c r="A30" s="465">
        <f t="shared" si="2"/>
        <v>15</v>
      </c>
      <c r="B30" s="455" t="s">
        <v>1167</v>
      </c>
      <c r="C30" s="473">
        <v>5.1249999999999997E-2</v>
      </c>
      <c r="D30" s="470" t="s">
        <v>1157</v>
      </c>
      <c r="E30" s="470" t="s">
        <v>1168</v>
      </c>
      <c r="F30" s="471">
        <v>750000000</v>
      </c>
      <c r="G30" s="472">
        <v>-5930417.8500000015</v>
      </c>
      <c r="H30" s="467">
        <v>5457665.5199999996</v>
      </c>
      <c r="I30" s="472">
        <v>0</v>
      </c>
      <c r="J30" s="467">
        <f t="shared" si="0"/>
        <v>738611916.63</v>
      </c>
      <c r="K30" s="467">
        <f t="shared" si="3"/>
        <v>38437500</v>
      </c>
      <c r="L30" s="472">
        <v>271423.41935483762</v>
      </c>
      <c r="M30" s="472">
        <v>249786.57258064518</v>
      </c>
      <c r="N30" s="472">
        <v>0</v>
      </c>
      <c r="O30" s="472">
        <v>0</v>
      </c>
      <c r="P30" s="467">
        <f t="shared" si="1"/>
        <v>38958709.991935484</v>
      </c>
    </row>
    <row r="31" spans="1:16" ht="18.95" customHeight="1" x14ac:dyDescent="0.2">
      <c r="A31" s="465">
        <f t="shared" si="2"/>
        <v>16</v>
      </c>
      <c r="B31" s="455" t="s">
        <v>1169</v>
      </c>
      <c r="C31" s="474"/>
      <c r="D31" s="470"/>
      <c r="E31" s="470"/>
      <c r="F31" s="475">
        <v>0</v>
      </c>
      <c r="G31" s="472">
        <v>0</v>
      </c>
      <c r="H31" s="472">
        <v>1731009.3199999998</v>
      </c>
      <c r="I31" s="467">
        <v>96976.3</v>
      </c>
      <c r="J31" s="467">
        <f t="shared" si="0"/>
        <v>-1827985.6199999999</v>
      </c>
      <c r="K31" s="467"/>
      <c r="L31" s="472">
        <v>0</v>
      </c>
      <c r="M31" s="472">
        <v>425180.61129032302</v>
      </c>
      <c r="N31" s="472">
        <v>23819.899999999972</v>
      </c>
      <c r="O31" s="472">
        <v>405555.55555555556</v>
      </c>
      <c r="P31" s="467">
        <f>SUM(K31:O31)</f>
        <v>854556.06684587849</v>
      </c>
    </row>
    <row r="32" spans="1:16" ht="18.95" customHeight="1" x14ac:dyDescent="0.2">
      <c r="A32" s="465">
        <f t="shared" si="2"/>
        <v>17</v>
      </c>
      <c r="B32" s="455" t="s">
        <v>1170</v>
      </c>
      <c r="C32" s="474"/>
      <c r="D32" s="470"/>
      <c r="E32" s="470"/>
      <c r="F32" s="475">
        <v>0</v>
      </c>
      <c r="G32" s="472">
        <v>0</v>
      </c>
      <c r="H32" s="472">
        <v>319125.45999999996</v>
      </c>
      <c r="I32" s="472">
        <v>0</v>
      </c>
      <c r="J32" s="467">
        <f t="shared" si="0"/>
        <v>-319125.45999999996</v>
      </c>
      <c r="K32" s="467"/>
      <c r="L32" s="472">
        <v>0</v>
      </c>
      <c r="M32" s="472">
        <v>182286.0629032258</v>
      </c>
      <c r="N32" s="472"/>
      <c r="O32" s="472">
        <v>0</v>
      </c>
      <c r="P32" s="467">
        <f t="shared" si="1"/>
        <v>182286.0629032258</v>
      </c>
    </row>
    <row r="33" spans="1:16384" ht="18.95" customHeight="1" x14ac:dyDescent="0.25">
      <c r="A33" s="465">
        <f t="shared" si="2"/>
        <v>18</v>
      </c>
      <c r="B33" s="455" t="s">
        <v>1171</v>
      </c>
      <c r="C33" s="474"/>
      <c r="D33" s="470"/>
      <c r="E33" s="470"/>
      <c r="F33" s="475">
        <v>0</v>
      </c>
      <c r="G33" s="472">
        <v>0</v>
      </c>
      <c r="H33" s="472">
        <v>0</v>
      </c>
      <c r="I33" s="467">
        <v>419611.70000000007</v>
      </c>
      <c r="J33" s="467">
        <f t="shared" si="0"/>
        <v>-419611.70000000007</v>
      </c>
      <c r="K33" s="467"/>
      <c r="L33" s="472">
        <v>0</v>
      </c>
      <c r="M33" s="472"/>
      <c r="N33" s="472">
        <v>21886.224193548365</v>
      </c>
      <c r="O33" s="476"/>
      <c r="P33" s="467">
        <f t="shared" si="1"/>
        <v>21886.224193548365</v>
      </c>
    </row>
    <row r="34" spans="1:16384" ht="18.95" customHeight="1" x14ac:dyDescent="0.25">
      <c r="A34" s="465">
        <f t="shared" si="2"/>
        <v>19</v>
      </c>
      <c r="B34" s="455" t="s">
        <v>1172</v>
      </c>
      <c r="C34" s="474"/>
      <c r="D34" s="470"/>
      <c r="E34" s="470"/>
      <c r="F34" s="475"/>
      <c r="G34" s="472"/>
      <c r="H34" s="477"/>
      <c r="I34" s="472"/>
      <c r="J34" s="467"/>
      <c r="K34" s="467">
        <v>-1433703.9870967742</v>
      </c>
      <c r="L34" s="472">
        <v>0</v>
      </c>
      <c r="M34" s="472">
        <v>0</v>
      </c>
      <c r="N34" s="472">
        <v>0</v>
      </c>
      <c r="O34" s="472">
        <v>0</v>
      </c>
      <c r="P34" s="467">
        <f t="shared" si="1"/>
        <v>-1433703.9870967742</v>
      </c>
    </row>
    <row r="35" spans="1:16384" ht="18.95" customHeight="1" x14ac:dyDescent="0.2">
      <c r="A35" s="465">
        <f t="shared" si="2"/>
        <v>20</v>
      </c>
      <c r="B35" s="455" t="s">
        <v>1173</v>
      </c>
      <c r="K35" s="467">
        <v>1405379.7516129033</v>
      </c>
      <c r="P35" s="467">
        <f t="shared" si="1"/>
        <v>1405379.7516129033</v>
      </c>
    </row>
    <row r="36" spans="1:16384" ht="18.95" customHeight="1" x14ac:dyDescent="0.2">
      <c r="A36" s="465">
        <f t="shared" si="2"/>
        <v>21</v>
      </c>
      <c r="B36" s="455" t="s">
        <v>1174</v>
      </c>
      <c r="G36" s="472"/>
      <c r="H36" s="472"/>
      <c r="I36" s="472"/>
      <c r="J36" s="467"/>
      <c r="K36" s="467">
        <v>986056.21290322579</v>
      </c>
      <c r="L36" s="472"/>
      <c r="M36" s="472"/>
      <c r="N36" s="472"/>
      <c r="O36" s="472"/>
      <c r="P36" s="467">
        <f t="shared" si="1"/>
        <v>986056.21290322579</v>
      </c>
    </row>
    <row r="37" spans="1:16384" ht="18.95" customHeight="1" x14ac:dyDescent="0.2">
      <c r="A37" s="465">
        <f t="shared" si="2"/>
        <v>22</v>
      </c>
      <c r="B37" s="466"/>
      <c r="C37" s="478"/>
      <c r="D37" s="461"/>
      <c r="E37" s="461"/>
      <c r="F37" s="478"/>
      <c r="G37" s="478"/>
      <c r="H37" s="478"/>
      <c r="I37" s="478"/>
      <c r="J37" s="467"/>
      <c r="K37" s="467"/>
      <c r="L37" s="467"/>
      <c r="M37" s="467"/>
      <c r="N37" s="467"/>
      <c r="O37" s="467"/>
      <c r="P37" s="467">
        <f t="shared" si="1"/>
        <v>0</v>
      </c>
    </row>
    <row r="38" spans="1:16384" ht="18.95" customHeight="1" x14ac:dyDescent="0.2">
      <c r="A38" s="465">
        <f t="shared" si="2"/>
        <v>23</v>
      </c>
    </row>
    <row r="39" spans="1:16384" ht="18.95" customHeight="1" thickBot="1" x14ac:dyDescent="0.25">
      <c r="A39" s="465">
        <f t="shared" si="2"/>
        <v>24</v>
      </c>
      <c r="B39" s="466"/>
      <c r="C39" s="467"/>
      <c r="D39" s="457" t="s">
        <v>1175</v>
      </c>
      <c r="F39" s="479">
        <f t="shared" ref="F39:P39" si="4">SUM(F15:F37)</f>
        <v>2341852405</v>
      </c>
      <c r="G39" s="479">
        <f t="shared" si="4"/>
        <v>-8028097.4600000018</v>
      </c>
      <c r="H39" s="479">
        <f t="shared" si="4"/>
        <v>16545576.098881505</v>
      </c>
      <c r="I39" s="479">
        <f t="shared" si="4"/>
        <v>8444920.6099999994</v>
      </c>
      <c r="J39" s="479">
        <f t="shared" si="4"/>
        <v>2308833810.8311186</v>
      </c>
      <c r="K39" s="479">
        <f t="shared" si="4"/>
        <v>92394489.200645462</v>
      </c>
      <c r="L39" s="479">
        <f t="shared" si="4"/>
        <v>538644.98225806397</v>
      </c>
      <c r="M39" s="479">
        <f t="shared" si="4"/>
        <v>2225743.5265798606</v>
      </c>
      <c r="N39" s="479">
        <f t="shared" si="4"/>
        <v>540925.99677419302</v>
      </c>
      <c r="O39" s="479">
        <f t="shared" si="4"/>
        <v>1922545.2503805554</v>
      </c>
      <c r="P39" s="479">
        <f t="shared" si="4"/>
        <v>97622348.956638128</v>
      </c>
    </row>
    <row r="40" spans="1:16384" ht="18.95" customHeight="1" thickTop="1" x14ac:dyDescent="0.2">
      <c r="A40" s="465">
        <f t="shared" si="2"/>
        <v>25</v>
      </c>
      <c r="B40" s="466"/>
      <c r="D40" s="461"/>
      <c r="E40" s="467"/>
      <c r="F40" s="467"/>
      <c r="G40" s="467"/>
      <c r="H40" s="467"/>
      <c r="I40" s="467"/>
      <c r="J40" s="467"/>
      <c r="K40" s="467"/>
      <c r="L40" s="467"/>
      <c r="M40" s="467"/>
      <c r="N40" s="467"/>
      <c r="O40" s="467"/>
    </row>
    <row r="41" spans="1:16384" ht="18.95" customHeight="1" thickBot="1" x14ac:dyDescent="0.25">
      <c r="A41" s="465">
        <f t="shared" si="2"/>
        <v>26</v>
      </c>
      <c r="B41" s="480"/>
      <c r="C41" s="467"/>
      <c r="D41" s="457" t="s">
        <v>1176</v>
      </c>
      <c r="F41" s="481"/>
      <c r="G41" s="481"/>
      <c r="H41" s="481"/>
      <c r="I41" s="481"/>
      <c r="K41" s="467"/>
      <c r="L41" s="481"/>
      <c r="M41" s="481"/>
      <c r="N41" s="481"/>
      <c r="O41" s="481"/>
      <c r="P41" s="482">
        <f>P39/(J39-J37)</f>
        <v>4.2282102981460012E-2</v>
      </c>
    </row>
    <row r="42" spans="1:16384" ht="18.95" customHeight="1" thickTop="1" x14ac:dyDescent="0.2">
      <c r="B42" s="480"/>
      <c r="D42" s="461"/>
      <c r="E42" s="461"/>
    </row>
    <row r="43" spans="1:16384" s="455" customFormat="1" ht="20.100000000000001" customHeight="1" x14ac:dyDescent="0.2">
      <c r="A43" s="516" t="str">
        <f>'[3]Rate Case Constants'!C9</f>
        <v>KENTUCKY UTILITIES COMPANY</v>
      </c>
      <c r="B43" s="516"/>
      <c r="C43" s="516"/>
      <c r="D43" s="516"/>
      <c r="E43" s="516"/>
      <c r="F43" s="516"/>
      <c r="G43" s="516"/>
      <c r="H43" s="516"/>
      <c r="I43" s="516"/>
      <c r="J43" s="516"/>
      <c r="K43" s="516"/>
      <c r="L43" s="516"/>
      <c r="M43" s="516"/>
      <c r="N43" s="516"/>
      <c r="O43" s="516"/>
      <c r="P43" s="516"/>
    </row>
    <row r="44" spans="1:16384" s="455" customFormat="1" ht="20.100000000000001" customHeight="1" x14ac:dyDescent="0.2">
      <c r="A44" s="516" t="str">
        <f>'[3]Rate Case Constants'!C10</f>
        <v>CASE NO. 2018-00294</v>
      </c>
      <c r="B44" s="516"/>
      <c r="C44" s="516"/>
      <c r="D44" s="516"/>
      <c r="E44" s="516"/>
      <c r="F44" s="516"/>
      <c r="G44" s="516"/>
      <c r="H44" s="516"/>
      <c r="I44" s="516"/>
      <c r="J44" s="516"/>
      <c r="K44" s="516"/>
      <c r="L44" s="516"/>
      <c r="M44" s="516"/>
      <c r="N44" s="516"/>
      <c r="O44" s="516"/>
      <c r="P44" s="516"/>
      <c r="Q44" s="516"/>
      <c r="R44" s="516"/>
      <c r="S44" s="516"/>
      <c r="T44" s="516"/>
      <c r="U44" s="516"/>
      <c r="V44" s="516"/>
      <c r="W44" s="516"/>
      <c r="X44" s="516"/>
      <c r="Y44" s="516"/>
      <c r="Z44" s="516"/>
      <c r="AA44" s="516"/>
      <c r="AB44" s="516"/>
      <c r="AC44" s="516"/>
      <c r="AD44" s="516"/>
      <c r="AE44" s="516"/>
      <c r="AF44" s="516"/>
      <c r="AG44" s="516"/>
      <c r="AH44" s="516"/>
      <c r="AI44" s="516"/>
      <c r="AJ44" s="516"/>
      <c r="AK44" s="516"/>
      <c r="AL44" s="516"/>
      <c r="AM44" s="516"/>
      <c r="AN44" s="516"/>
      <c r="AO44" s="516"/>
      <c r="AP44" s="516"/>
      <c r="AQ44" s="516"/>
      <c r="AR44" s="516"/>
      <c r="AS44" s="516"/>
      <c r="AT44" s="516"/>
      <c r="AU44" s="516"/>
      <c r="AV44" s="516"/>
      <c r="AW44" s="516"/>
      <c r="AX44" s="516"/>
      <c r="AY44" s="516"/>
      <c r="AZ44" s="516"/>
      <c r="BA44" s="516"/>
      <c r="BB44" s="516"/>
      <c r="BC44" s="516"/>
      <c r="BD44" s="516"/>
      <c r="BE44" s="516"/>
      <c r="BF44" s="516"/>
      <c r="BG44" s="516"/>
      <c r="BH44" s="516"/>
      <c r="BI44" s="516"/>
      <c r="BJ44" s="516"/>
      <c r="BK44" s="516"/>
      <c r="BL44" s="516"/>
      <c r="BM44" s="516"/>
      <c r="BN44" s="516"/>
      <c r="BO44" s="516"/>
      <c r="BP44" s="516"/>
      <c r="BQ44" s="516"/>
      <c r="BR44" s="516"/>
      <c r="BS44" s="516"/>
      <c r="BT44" s="516"/>
      <c r="BU44" s="516"/>
      <c r="BV44" s="516"/>
      <c r="BW44" s="516"/>
      <c r="BX44" s="516"/>
      <c r="BY44" s="516"/>
      <c r="BZ44" s="516"/>
      <c r="CA44" s="516"/>
      <c r="CB44" s="516"/>
      <c r="CC44" s="516"/>
      <c r="CD44" s="516"/>
      <c r="CE44" s="516"/>
      <c r="CF44" s="516"/>
      <c r="CG44" s="516"/>
      <c r="CH44" s="516"/>
      <c r="CI44" s="516"/>
      <c r="CJ44" s="516"/>
      <c r="CK44" s="516"/>
      <c r="CL44" s="516"/>
      <c r="CM44" s="516"/>
      <c r="CN44" s="516"/>
      <c r="CO44" s="516"/>
      <c r="CP44" s="516"/>
      <c r="CQ44" s="516"/>
      <c r="CR44" s="516"/>
      <c r="CS44" s="516"/>
      <c r="CT44" s="516"/>
      <c r="CU44" s="516"/>
      <c r="CV44" s="516"/>
      <c r="CW44" s="516"/>
      <c r="CX44" s="516"/>
      <c r="CY44" s="516"/>
      <c r="CZ44" s="516"/>
      <c r="DA44" s="516"/>
      <c r="DB44" s="516"/>
      <c r="DC44" s="516"/>
      <c r="DD44" s="516"/>
      <c r="DE44" s="516"/>
      <c r="DF44" s="516"/>
      <c r="DG44" s="516"/>
      <c r="DH44" s="516"/>
      <c r="DI44" s="516"/>
      <c r="DJ44" s="516"/>
      <c r="DK44" s="516"/>
      <c r="DL44" s="516"/>
      <c r="DM44" s="516"/>
      <c r="DN44" s="516"/>
      <c r="DO44" s="516"/>
      <c r="DP44" s="516"/>
      <c r="DQ44" s="516"/>
      <c r="DR44" s="516"/>
      <c r="DS44" s="516"/>
      <c r="DT44" s="516"/>
      <c r="DU44" s="516"/>
      <c r="DV44" s="516"/>
      <c r="DW44" s="516"/>
      <c r="DX44" s="516"/>
      <c r="DY44" s="516"/>
      <c r="DZ44" s="516"/>
      <c r="EA44" s="516"/>
      <c r="EB44" s="516"/>
      <c r="EC44" s="516"/>
      <c r="ED44" s="516"/>
      <c r="EE44" s="516"/>
      <c r="EF44" s="516"/>
      <c r="EG44" s="516"/>
      <c r="EH44" s="516"/>
      <c r="EI44" s="516"/>
      <c r="EJ44" s="516"/>
      <c r="EK44" s="516"/>
      <c r="EL44" s="516"/>
      <c r="EM44" s="516"/>
      <c r="EN44" s="516"/>
      <c r="EO44" s="516"/>
      <c r="EP44" s="516"/>
      <c r="EQ44" s="516"/>
      <c r="ER44" s="516"/>
      <c r="ES44" s="516"/>
      <c r="ET44" s="516"/>
      <c r="EU44" s="516"/>
      <c r="EV44" s="516"/>
      <c r="EW44" s="516"/>
      <c r="EX44" s="516"/>
      <c r="EY44" s="516"/>
      <c r="EZ44" s="516"/>
      <c r="FA44" s="516"/>
      <c r="FB44" s="516"/>
      <c r="FC44" s="516"/>
      <c r="FD44" s="516"/>
      <c r="FE44" s="516"/>
      <c r="FF44" s="516"/>
      <c r="FG44" s="516"/>
      <c r="FH44" s="516"/>
      <c r="FI44" s="516"/>
      <c r="FJ44" s="516"/>
      <c r="FK44" s="516"/>
      <c r="FL44" s="516"/>
      <c r="FM44" s="516"/>
      <c r="FN44" s="516"/>
      <c r="FO44" s="516"/>
      <c r="FP44" s="516"/>
      <c r="FQ44" s="516"/>
      <c r="FR44" s="516"/>
      <c r="FS44" s="516"/>
      <c r="FT44" s="516"/>
      <c r="FU44" s="516"/>
      <c r="FV44" s="516"/>
      <c r="FW44" s="516"/>
      <c r="FX44" s="516"/>
      <c r="FY44" s="516"/>
      <c r="FZ44" s="516"/>
      <c r="GA44" s="516"/>
      <c r="GB44" s="516"/>
      <c r="GC44" s="516"/>
      <c r="GD44" s="516"/>
      <c r="GE44" s="516"/>
      <c r="GF44" s="516"/>
      <c r="GG44" s="516"/>
      <c r="GH44" s="516"/>
      <c r="GI44" s="516"/>
      <c r="GJ44" s="516"/>
      <c r="GK44" s="516"/>
      <c r="GL44" s="516"/>
      <c r="GM44" s="516"/>
      <c r="GN44" s="516"/>
      <c r="GO44" s="516"/>
      <c r="GP44" s="516"/>
      <c r="GQ44" s="516"/>
      <c r="GR44" s="516"/>
      <c r="GS44" s="516"/>
      <c r="GT44" s="516"/>
      <c r="GU44" s="516"/>
      <c r="GV44" s="516"/>
      <c r="GW44" s="516"/>
      <c r="GX44" s="516"/>
      <c r="GY44" s="516"/>
      <c r="GZ44" s="516"/>
      <c r="HA44" s="516"/>
      <c r="HB44" s="516"/>
      <c r="HC44" s="516"/>
      <c r="HD44" s="516"/>
      <c r="HE44" s="516"/>
      <c r="HF44" s="516"/>
      <c r="HG44" s="516"/>
      <c r="HH44" s="516"/>
      <c r="HI44" s="516"/>
      <c r="HJ44" s="516"/>
      <c r="HK44" s="516"/>
      <c r="HL44" s="516"/>
      <c r="HM44" s="516"/>
      <c r="HN44" s="516"/>
      <c r="HO44" s="516"/>
      <c r="HP44" s="516"/>
      <c r="HQ44" s="516"/>
      <c r="HR44" s="516"/>
      <c r="HS44" s="516"/>
      <c r="HT44" s="516"/>
      <c r="HU44" s="516"/>
      <c r="HV44" s="516"/>
      <c r="HW44" s="516"/>
      <c r="HX44" s="516"/>
      <c r="HY44" s="516"/>
      <c r="HZ44" s="516"/>
      <c r="IA44" s="516"/>
      <c r="IB44" s="516"/>
      <c r="IC44" s="516"/>
      <c r="ID44" s="516"/>
      <c r="IE44" s="516"/>
      <c r="IF44" s="516"/>
      <c r="IG44" s="516"/>
      <c r="IH44" s="516"/>
      <c r="II44" s="516"/>
      <c r="IJ44" s="516"/>
      <c r="IK44" s="516"/>
      <c r="IL44" s="516"/>
      <c r="IM44" s="516"/>
      <c r="IN44" s="516"/>
      <c r="IO44" s="516"/>
      <c r="IP44" s="516"/>
      <c r="IQ44" s="516"/>
      <c r="IR44" s="516"/>
      <c r="IS44" s="516"/>
      <c r="IT44" s="516"/>
      <c r="IU44" s="516"/>
      <c r="IV44" s="516"/>
      <c r="IW44" s="516"/>
      <c r="IX44" s="516"/>
      <c r="IY44" s="516"/>
      <c r="IZ44" s="516"/>
      <c r="JA44" s="516"/>
      <c r="JB44" s="516"/>
      <c r="JC44" s="516"/>
      <c r="JD44" s="516"/>
      <c r="JE44" s="516"/>
      <c r="JF44" s="516"/>
      <c r="JG44" s="516"/>
      <c r="JH44" s="516"/>
      <c r="JI44" s="516"/>
      <c r="JJ44" s="516"/>
      <c r="JK44" s="516"/>
      <c r="JL44" s="516"/>
      <c r="JM44" s="516"/>
      <c r="JN44" s="516"/>
      <c r="JO44" s="516"/>
      <c r="JP44" s="516"/>
      <c r="JQ44" s="516"/>
      <c r="JR44" s="516"/>
      <c r="JS44" s="516"/>
      <c r="JT44" s="516"/>
      <c r="JU44" s="516"/>
      <c r="JV44" s="516"/>
      <c r="JW44" s="516"/>
      <c r="JX44" s="516"/>
      <c r="JY44" s="516"/>
      <c r="JZ44" s="516"/>
      <c r="KA44" s="516"/>
      <c r="KB44" s="516"/>
      <c r="KC44" s="516"/>
      <c r="KD44" s="516"/>
      <c r="KE44" s="516"/>
      <c r="KF44" s="516"/>
      <c r="KG44" s="516"/>
      <c r="KH44" s="516"/>
      <c r="KI44" s="516"/>
      <c r="KJ44" s="516"/>
      <c r="KK44" s="516"/>
      <c r="KL44" s="516"/>
      <c r="KM44" s="516"/>
      <c r="KN44" s="516"/>
      <c r="KO44" s="516"/>
      <c r="KP44" s="516"/>
      <c r="KQ44" s="516"/>
      <c r="KR44" s="516"/>
      <c r="KS44" s="516"/>
      <c r="KT44" s="516"/>
      <c r="KU44" s="516"/>
      <c r="KV44" s="516"/>
      <c r="KW44" s="516"/>
      <c r="KX44" s="516"/>
      <c r="KY44" s="516"/>
      <c r="KZ44" s="516"/>
      <c r="LA44" s="516"/>
      <c r="LB44" s="516"/>
      <c r="LC44" s="516"/>
      <c r="LD44" s="516"/>
      <c r="LE44" s="516"/>
      <c r="LF44" s="516"/>
      <c r="LG44" s="516"/>
      <c r="LH44" s="516"/>
      <c r="LI44" s="516"/>
      <c r="LJ44" s="516"/>
      <c r="LK44" s="516"/>
      <c r="LL44" s="516"/>
      <c r="LM44" s="516"/>
      <c r="LN44" s="516"/>
      <c r="LO44" s="516"/>
      <c r="LP44" s="516"/>
      <c r="LQ44" s="516"/>
      <c r="LR44" s="516"/>
      <c r="LS44" s="516"/>
      <c r="LT44" s="516"/>
      <c r="LU44" s="516"/>
      <c r="LV44" s="516"/>
      <c r="LW44" s="516"/>
      <c r="LX44" s="516"/>
      <c r="LY44" s="516"/>
      <c r="LZ44" s="516"/>
      <c r="MA44" s="516"/>
      <c r="MB44" s="516"/>
      <c r="MC44" s="516"/>
      <c r="MD44" s="516"/>
      <c r="ME44" s="516"/>
      <c r="MF44" s="516"/>
      <c r="MG44" s="516"/>
      <c r="MH44" s="516"/>
      <c r="MI44" s="516"/>
      <c r="MJ44" s="516"/>
      <c r="MK44" s="516"/>
      <c r="ML44" s="516"/>
      <c r="MM44" s="516"/>
      <c r="MN44" s="516"/>
      <c r="MO44" s="516"/>
      <c r="MP44" s="516"/>
      <c r="MQ44" s="516"/>
      <c r="MR44" s="516"/>
      <c r="MS44" s="516"/>
      <c r="MT44" s="516"/>
      <c r="MU44" s="516"/>
      <c r="MV44" s="516"/>
      <c r="MW44" s="516"/>
      <c r="MX44" s="516"/>
      <c r="MY44" s="516"/>
      <c r="MZ44" s="516"/>
      <c r="NA44" s="516"/>
      <c r="NB44" s="516"/>
      <c r="NC44" s="516"/>
      <c r="ND44" s="516"/>
      <c r="NE44" s="516"/>
      <c r="NF44" s="516"/>
      <c r="NG44" s="516"/>
      <c r="NH44" s="516"/>
      <c r="NI44" s="516"/>
      <c r="NJ44" s="516"/>
      <c r="NK44" s="516"/>
      <c r="NL44" s="516"/>
      <c r="NM44" s="516"/>
      <c r="NN44" s="516"/>
      <c r="NO44" s="516"/>
      <c r="NP44" s="516"/>
      <c r="NQ44" s="516"/>
      <c r="NR44" s="516"/>
      <c r="NS44" s="516"/>
      <c r="NT44" s="516"/>
      <c r="NU44" s="516"/>
      <c r="NV44" s="516"/>
      <c r="NW44" s="516"/>
      <c r="NX44" s="516"/>
      <c r="NY44" s="516"/>
      <c r="NZ44" s="516"/>
      <c r="OA44" s="516"/>
      <c r="OB44" s="516"/>
      <c r="OC44" s="516"/>
      <c r="OD44" s="516"/>
      <c r="OE44" s="516"/>
      <c r="OF44" s="516"/>
      <c r="OG44" s="516"/>
      <c r="OH44" s="516"/>
      <c r="OI44" s="516"/>
      <c r="OJ44" s="516"/>
      <c r="OK44" s="516"/>
      <c r="OL44" s="516"/>
      <c r="OM44" s="516"/>
      <c r="ON44" s="516"/>
      <c r="OO44" s="516"/>
      <c r="OP44" s="516"/>
      <c r="OQ44" s="516"/>
      <c r="OR44" s="516"/>
      <c r="OS44" s="516"/>
      <c r="OT44" s="516"/>
      <c r="OU44" s="516"/>
      <c r="OV44" s="516"/>
      <c r="OW44" s="516"/>
      <c r="OX44" s="516"/>
      <c r="OY44" s="516"/>
      <c r="OZ44" s="516"/>
      <c r="PA44" s="516"/>
      <c r="PB44" s="516"/>
      <c r="PC44" s="516"/>
      <c r="PD44" s="516"/>
      <c r="PE44" s="516"/>
      <c r="PF44" s="516"/>
      <c r="PG44" s="516"/>
      <c r="PH44" s="516"/>
      <c r="PI44" s="516"/>
      <c r="PJ44" s="516"/>
      <c r="PK44" s="516"/>
      <c r="PL44" s="516"/>
      <c r="PM44" s="516"/>
      <c r="PN44" s="516"/>
      <c r="PO44" s="516"/>
      <c r="PP44" s="516"/>
      <c r="PQ44" s="516"/>
      <c r="PR44" s="516"/>
      <c r="PS44" s="516"/>
      <c r="PT44" s="516"/>
      <c r="PU44" s="516"/>
      <c r="PV44" s="516"/>
      <c r="PW44" s="516"/>
      <c r="PX44" s="516"/>
      <c r="PY44" s="516"/>
      <c r="PZ44" s="516"/>
      <c r="QA44" s="516"/>
      <c r="QB44" s="516"/>
      <c r="QC44" s="516"/>
      <c r="QD44" s="516"/>
      <c r="QE44" s="516"/>
      <c r="QF44" s="516"/>
      <c r="QG44" s="516"/>
      <c r="QH44" s="516"/>
      <c r="QI44" s="516"/>
      <c r="QJ44" s="516"/>
      <c r="QK44" s="516"/>
      <c r="QL44" s="516"/>
      <c r="QM44" s="516"/>
      <c r="QN44" s="516"/>
      <c r="QO44" s="516"/>
      <c r="QP44" s="516"/>
      <c r="QQ44" s="516"/>
      <c r="QR44" s="516"/>
      <c r="QS44" s="516"/>
      <c r="QT44" s="516"/>
      <c r="QU44" s="516"/>
      <c r="QV44" s="516"/>
      <c r="QW44" s="516"/>
      <c r="QX44" s="516"/>
      <c r="QY44" s="516"/>
      <c r="QZ44" s="516"/>
      <c r="RA44" s="516"/>
      <c r="RB44" s="516"/>
      <c r="RC44" s="516"/>
      <c r="RD44" s="516"/>
      <c r="RE44" s="516"/>
      <c r="RF44" s="516"/>
      <c r="RG44" s="516"/>
      <c r="RH44" s="516"/>
      <c r="RI44" s="516"/>
      <c r="RJ44" s="516"/>
      <c r="RK44" s="516"/>
      <c r="RL44" s="516"/>
      <c r="RM44" s="516"/>
      <c r="RN44" s="516"/>
      <c r="RO44" s="516"/>
      <c r="RP44" s="516"/>
      <c r="RQ44" s="516"/>
      <c r="RR44" s="516"/>
      <c r="RS44" s="516"/>
      <c r="RT44" s="516"/>
      <c r="RU44" s="516"/>
      <c r="RV44" s="516"/>
      <c r="RW44" s="516"/>
      <c r="RX44" s="516"/>
      <c r="RY44" s="516"/>
      <c r="RZ44" s="516"/>
      <c r="SA44" s="516"/>
      <c r="SB44" s="516"/>
      <c r="SC44" s="516"/>
      <c r="SD44" s="516"/>
      <c r="SE44" s="516"/>
      <c r="SF44" s="516"/>
      <c r="SG44" s="516"/>
      <c r="SH44" s="516"/>
      <c r="SI44" s="516"/>
      <c r="SJ44" s="516"/>
      <c r="SK44" s="516"/>
      <c r="SL44" s="516"/>
      <c r="SM44" s="516"/>
      <c r="SN44" s="516"/>
      <c r="SO44" s="516"/>
      <c r="SP44" s="516"/>
      <c r="SQ44" s="516"/>
      <c r="SR44" s="516"/>
      <c r="SS44" s="516"/>
      <c r="ST44" s="516"/>
      <c r="SU44" s="516"/>
      <c r="SV44" s="516"/>
      <c r="SW44" s="516"/>
      <c r="SX44" s="516"/>
      <c r="SY44" s="516"/>
      <c r="SZ44" s="516"/>
      <c r="TA44" s="516"/>
      <c r="TB44" s="516"/>
      <c r="TC44" s="516"/>
      <c r="TD44" s="516"/>
      <c r="TE44" s="516"/>
      <c r="TF44" s="516"/>
      <c r="TG44" s="516"/>
      <c r="TH44" s="516"/>
      <c r="TI44" s="516"/>
      <c r="TJ44" s="516"/>
      <c r="TK44" s="516"/>
      <c r="TL44" s="516"/>
      <c r="TM44" s="516"/>
      <c r="TN44" s="516"/>
      <c r="TO44" s="516"/>
      <c r="TP44" s="516"/>
      <c r="TQ44" s="516"/>
      <c r="TR44" s="516"/>
      <c r="TS44" s="516"/>
      <c r="TT44" s="516"/>
      <c r="TU44" s="516"/>
      <c r="TV44" s="516"/>
      <c r="TW44" s="516"/>
      <c r="TX44" s="516"/>
      <c r="TY44" s="516"/>
      <c r="TZ44" s="516"/>
      <c r="UA44" s="516"/>
      <c r="UB44" s="516"/>
      <c r="UC44" s="516"/>
      <c r="UD44" s="516"/>
      <c r="UE44" s="516"/>
      <c r="UF44" s="516"/>
      <c r="UG44" s="516"/>
      <c r="UH44" s="516"/>
      <c r="UI44" s="516"/>
      <c r="UJ44" s="516"/>
      <c r="UK44" s="516"/>
      <c r="UL44" s="516"/>
      <c r="UM44" s="516"/>
      <c r="UN44" s="516"/>
      <c r="UO44" s="516"/>
      <c r="UP44" s="516"/>
      <c r="UQ44" s="516"/>
      <c r="UR44" s="516"/>
      <c r="US44" s="516"/>
      <c r="UT44" s="516"/>
      <c r="UU44" s="516"/>
      <c r="UV44" s="516"/>
      <c r="UW44" s="516"/>
      <c r="UX44" s="516"/>
      <c r="UY44" s="516"/>
      <c r="UZ44" s="516"/>
      <c r="VA44" s="516"/>
      <c r="VB44" s="516"/>
      <c r="VC44" s="516"/>
      <c r="VD44" s="516"/>
      <c r="VE44" s="516"/>
      <c r="VF44" s="516"/>
      <c r="VG44" s="516"/>
      <c r="VH44" s="516"/>
      <c r="VI44" s="516"/>
      <c r="VJ44" s="516"/>
      <c r="VK44" s="516"/>
      <c r="VL44" s="516"/>
      <c r="VM44" s="516"/>
      <c r="VN44" s="516"/>
      <c r="VO44" s="516"/>
      <c r="VP44" s="516"/>
      <c r="VQ44" s="516"/>
      <c r="VR44" s="516"/>
      <c r="VS44" s="516"/>
      <c r="VT44" s="516"/>
      <c r="VU44" s="516"/>
      <c r="VV44" s="516"/>
      <c r="VW44" s="516"/>
      <c r="VX44" s="516"/>
      <c r="VY44" s="516"/>
      <c r="VZ44" s="516"/>
      <c r="WA44" s="516"/>
      <c r="WB44" s="516"/>
      <c r="WC44" s="516"/>
      <c r="WD44" s="516"/>
      <c r="WE44" s="516"/>
      <c r="WF44" s="516"/>
      <c r="WG44" s="516"/>
      <c r="WH44" s="516"/>
      <c r="WI44" s="516"/>
      <c r="WJ44" s="516"/>
      <c r="WK44" s="516"/>
      <c r="WL44" s="516"/>
      <c r="WM44" s="516"/>
      <c r="WN44" s="516"/>
      <c r="WO44" s="516"/>
      <c r="WP44" s="516"/>
      <c r="WQ44" s="516"/>
      <c r="WR44" s="516"/>
      <c r="WS44" s="516"/>
      <c r="WT44" s="516"/>
      <c r="WU44" s="516"/>
      <c r="WV44" s="516"/>
      <c r="WW44" s="516"/>
      <c r="WX44" s="516"/>
      <c r="WY44" s="516"/>
      <c r="WZ44" s="516"/>
      <c r="XA44" s="516"/>
      <c r="XB44" s="516"/>
      <c r="XC44" s="516"/>
      <c r="XD44" s="516"/>
      <c r="XE44" s="516"/>
      <c r="XF44" s="516"/>
      <c r="XG44" s="516"/>
      <c r="XH44" s="516"/>
      <c r="XI44" s="516"/>
      <c r="XJ44" s="516"/>
      <c r="XK44" s="516"/>
      <c r="XL44" s="516"/>
      <c r="XM44" s="516"/>
      <c r="XN44" s="516"/>
      <c r="XO44" s="516"/>
      <c r="XP44" s="516"/>
      <c r="XQ44" s="516"/>
      <c r="XR44" s="516"/>
      <c r="XS44" s="516"/>
      <c r="XT44" s="516"/>
      <c r="XU44" s="516"/>
      <c r="XV44" s="516"/>
      <c r="XW44" s="516"/>
      <c r="XX44" s="516"/>
      <c r="XY44" s="516"/>
      <c r="XZ44" s="516"/>
      <c r="YA44" s="516"/>
      <c r="YB44" s="516"/>
      <c r="YC44" s="516"/>
      <c r="YD44" s="516"/>
      <c r="YE44" s="516"/>
      <c r="YF44" s="516"/>
      <c r="YG44" s="516"/>
      <c r="YH44" s="516"/>
      <c r="YI44" s="516"/>
      <c r="YJ44" s="516"/>
      <c r="YK44" s="516"/>
      <c r="YL44" s="516"/>
      <c r="YM44" s="516"/>
      <c r="YN44" s="516"/>
      <c r="YO44" s="516"/>
      <c r="YP44" s="516"/>
      <c r="YQ44" s="516"/>
      <c r="YR44" s="516"/>
      <c r="YS44" s="516"/>
      <c r="YT44" s="516"/>
      <c r="YU44" s="516"/>
      <c r="YV44" s="516"/>
      <c r="YW44" s="516"/>
      <c r="YX44" s="516"/>
      <c r="YY44" s="516"/>
      <c r="YZ44" s="516"/>
      <c r="ZA44" s="516"/>
      <c r="ZB44" s="516"/>
      <c r="ZC44" s="516"/>
      <c r="ZD44" s="516"/>
      <c r="ZE44" s="516"/>
      <c r="ZF44" s="516"/>
      <c r="ZG44" s="516"/>
      <c r="ZH44" s="516"/>
      <c r="ZI44" s="516"/>
      <c r="ZJ44" s="516"/>
      <c r="ZK44" s="516"/>
      <c r="ZL44" s="516"/>
      <c r="ZM44" s="516"/>
      <c r="ZN44" s="516"/>
      <c r="ZO44" s="516"/>
      <c r="ZP44" s="516"/>
      <c r="ZQ44" s="516"/>
      <c r="ZR44" s="516"/>
      <c r="ZS44" s="516"/>
      <c r="ZT44" s="516"/>
      <c r="ZU44" s="516"/>
      <c r="ZV44" s="516"/>
      <c r="ZW44" s="516"/>
      <c r="ZX44" s="516"/>
      <c r="ZY44" s="516"/>
      <c r="ZZ44" s="516"/>
      <c r="AAA44" s="516"/>
      <c r="AAB44" s="516"/>
      <c r="AAC44" s="516"/>
      <c r="AAD44" s="516"/>
      <c r="AAE44" s="516"/>
      <c r="AAF44" s="516"/>
      <c r="AAG44" s="516"/>
      <c r="AAH44" s="516"/>
      <c r="AAI44" s="516"/>
      <c r="AAJ44" s="516"/>
      <c r="AAK44" s="516"/>
      <c r="AAL44" s="516"/>
      <c r="AAM44" s="516"/>
      <c r="AAN44" s="516"/>
      <c r="AAO44" s="516"/>
      <c r="AAP44" s="516"/>
      <c r="AAQ44" s="516"/>
      <c r="AAR44" s="516"/>
      <c r="AAS44" s="516"/>
      <c r="AAT44" s="516"/>
      <c r="AAU44" s="516"/>
      <c r="AAV44" s="516"/>
      <c r="AAW44" s="516"/>
      <c r="AAX44" s="516"/>
      <c r="AAY44" s="516"/>
      <c r="AAZ44" s="516"/>
      <c r="ABA44" s="516"/>
      <c r="ABB44" s="516"/>
      <c r="ABC44" s="516"/>
      <c r="ABD44" s="516"/>
      <c r="ABE44" s="516"/>
      <c r="ABF44" s="516"/>
      <c r="ABG44" s="516"/>
      <c r="ABH44" s="516"/>
      <c r="ABI44" s="516"/>
      <c r="ABJ44" s="516"/>
      <c r="ABK44" s="516"/>
      <c r="ABL44" s="516"/>
      <c r="ABM44" s="516"/>
      <c r="ABN44" s="516"/>
      <c r="ABO44" s="516"/>
      <c r="ABP44" s="516"/>
      <c r="ABQ44" s="516"/>
      <c r="ABR44" s="516"/>
      <c r="ABS44" s="516"/>
      <c r="ABT44" s="516"/>
      <c r="ABU44" s="516"/>
      <c r="ABV44" s="516"/>
      <c r="ABW44" s="516"/>
      <c r="ABX44" s="516"/>
      <c r="ABY44" s="516"/>
      <c r="ABZ44" s="516"/>
      <c r="ACA44" s="516"/>
      <c r="ACB44" s="516"/>
      <c r="ACC44" s="516"/>
      <c r="ACD44" s="516"/>
      <c r="ACE44" s="516"/>
      <c r="ACF44" s="516"/>
      <c r="ACG44" s="516"/>
      <c r="ACH44" s="516"/>
      <c r="ACI44" s="516"/>
      <c r="ACJ44" s="516"/>
      <c r="ACK44" s="516"/>
      <c r="ACL44" s="516"/>
      <c r="ACM44" s="516"/>
      <c r="ACN44" s="516"/>
      <c r="ACO44" s="516"/>
      <c r="ACP44" s="516"/>
      <c r="ACQ44" s="516"/>
      <c r="ACR44" s="516"/>
      <c r="ACS44" s="516"/>
      <c r="ACT44" s="516"/>
      <c r="ACU44" s="516"/>
      <c r="ACV44" s="516"/>
      <c r="ACW44" s="516"/>
      <c r="ACX44" s="516"/>
      <c r="ACY44" s="516"/>
      <c r="ACZ44" s="516"/>
      <c r="ADA44" s="516"/>
      <c r="ADB44" s="516"/>
      <c r="ADC44" s="516"/>
      <c r="ADD44" s="516"/>
      <c r="ADE44" s="516"/>
      <c r="ADF44" s="516"/>
      <c r="ADG44" s="516"/>
      <c r="ADH44" s="516"/>
      <c r="ADI44" s="516"/>
      <c r="ADJ44" s="516"/>
      <c r="ADK44" s="516"/>
      <c r="ADL44" s="516"/>
      <c r="ADM44" s="516"/>
      <c r="ADN44" s="516"/>
      <c r="ADO44" s="516"/>
      <c r="ADP44" s="516"/>
      <c r="ADQ44" s="516"/>
      <c r="ADR44" s="516"/>
      <c r="ADS44" s="516"/>
      <c r="ADT44" s="516"/>
      <c r="ADU44" s="516"/>
      <c r="ADV44" s="516"/>
      <c r="ADW44" s="516"/>
      <c r="ADX44" s="516"/>
      <c r="ADY44" s="516"/>
      <c r="ADZ44" s="516"/>
      <c r="AEA44" s="516"/>
      <c r="AEB44" s="516"/>
      <c r="AEC44" s="516"/>
      <c r="AED44" s="516"/>
      <c r="AEE44" s="516"/>
      <c r="AEF44" s="516"/>
      <c r="AEG44" s="516"/>
      <c r="AEH44" s="516"/>
      <c r="AEI44" s="516"/>
      <c r="AEJ44" s="516"/>
      <c r="AEK44" s="516"/>
      <c r="AEL44" s="516"/>
      <c r="AEM44" s="516"/>
      <c r="AEN44" s="516"/>
      <c r="AEO44" s="516"/>
      <c r="AEP44" s="516"/>
      <c r="AEQ44" s="516"/>
      <c r="AER44" s="516"/>
      <c r="AES44" s="516"/>
      <c r="AET44" s="516"/>
      <c r="AEU44" s="516"/>
      <c r="AEV44" s="516"/>
      <c r="AEW44" s="516"/>
      <c r="AEX44" s="516"/>
      <c r="AEY44" s="516"/>
      <c r="AEZ44" s="516"/>
      <c r="AFA44" s="516"/>
      <c r="AFB44" s="516"/>
      <c r="AFC44" s="516"/>
      <c r="AFD44" s="516"/>
      <c r="AFE44" s="516"/>
      <c r="AFF44" s="516"/>
      <c r="AFG44" s="516"/>
      <c r="AFH44" s="516"/>
      <c r="AFI44" s="516"/>
      <c r="AFJ44" s="516"/>
      <c r="AFK44" s="516"/>
      <c r="AFL44" s="516"/>
      <c r="AFM44" s="516"/>
      <c r="AFN44" s="516"/>
      <c r="AFO44" s="516"/>
      <c r="AFP44" s="516"/>
      <c r="AFQ44" s="516"/>
      <c r="AFR44" s="516"/>
      <c r="AFS44" s="516"/>
      <c r="AFT44" s="516"/>
      <c r="AFU44" s="516"/>
      <c r="AFV44" s="516"/>
      <c r="AFW44" s="516"/>
      <c r="AFX44" s="516"/>
      <c r="AFY44" s="516"/>
      <c r="AFZ44" s="516"/>
      <c r="AGA44" s="516"/>
      <c r="AGB44" s="516"/>
      <c r="AGC44" s="516"/>
      <c r="AGD44" s="516"/>
      <c r="AGE44" s="516"/>
      <c r="AGF44" s="516"/>
      <c r="AGG44" s="516"/>
      <c r="AGH44" s="516"/>
      <c r="AGI44" s="516"/>
      <c r="AGJ44" s="516"/>
      <c r="AGK44" s="516"/>
      <c r="AGL44" s="516"/>
      <c r="AGM44" s="516"/>
      <c r="AGN44" s="516"/>
      <c r="AGO44" s="516"/>
      <c r="AGP44" s="516"/>
      <c r="AGQ44" s="516"/>
      <c r="AGR44" s="516"/>
      <c r="AGS44" s="516"/>
      <c r="AGT44" s="516"/>
      <c r="AGU44" s="516"/>
      <c r="AGV44" s="516"/>
      <c r="AGW44" s="516"/>
      <c r="AGX44" s="516"/>
      <c r="AGY44" s="516"/>
      <c r="AGZ44" s="516"/>
      <c r="AHA44" s="516"/>
      <c r="AHB44" s="516"/>
      <c r="AHC44" s="516"/>
      <c r="AHD44" s="516"/>
      <c r="AHE44" s="516"/>
      <c r="AHF44" s="516"/>
      <c r="AHG44" s="516"/>
      <c r="AHH44" s="516"/>
      <c r="AHI44" s="516"/>
      <c r="AHJ44" s="516"/>
      <c r="AHK44" s="516"/>
      <c r="AHL44" s="516"/>
      <c r="AHM44" s="516"/>
      <c r="AHN44" s="516"/>
      <c r="AHO44" s="516"/>
      <c r="AHP44" s="516"/>
      <c r="AHQ44" s="516"/>
      <c r="AHR44" s="516"/>
      <c r="AHS44" s="516"/>
      <c r="AHT44" s="516"/>
      <c r="AHU44" s="516"/>
      <c r="AHV44" s="516"/>
      <c r="AHW44" s="516"/>
      <c r="AHX44" s="516"/>
      <c r="AHY44" s="516"/>
      <c r="AHZ44" s="516"/>
      <c r="AIA44" s="516"/>
      <c r="AIB44" s="516"/>
      <c r="AIC44" s="516"/>
      <c r="AID44" s="516"/>
      <c r="AIE44" s="516"/>
      <c r="AIF44" s="516"/>
      <c r="AIG44" s="516"/>
      <c r="AIH44" s="516"/>
      <c r="AII44" s="516"/>
      <c r="AIJ44" s="516"/>
      <c r="AIK44" s="516"/>
      <c r="AIL44" s="516"/>
      <c r="AIM44" s="516"/>
      <c r="AIN44" s="516"/>
      <c r="AIO44" s="516"/>
      <c r="AIP44" s="516"/>
      <c r="AIQ44" s="516"/>
      <c r="AIR44" s="516"/>
      <c r="AIS44" s="516"/>
      <c r="AIT44" s="516"/>
      <c r="AIU44" s="516"/>
      <c r="AIV44" s="516"/>
      <c r="AIW44" s="516"/>
      <c r="AIX44" s="516"/>
      <c r="AIY44" s="516"/>
      <c r="AIZ44" s="516"/>
      <c r="AJA44" s="516"/>
      <c r="AJB44" s="516"/>
      <c r="AJC44" s="516"/>
      <c r="AJD44" s="516"/>
      <c r="AJE44" s="516"/>
      <c r="AJF44" s="516"/>
      <c r="AJG44" s="516"/>
      <c r="AJH44" s="516"/>
      <c r="AJI44" s="516"/>
      <c r="AJJ44" s="516"/>
      <c r="AJK44" s="516"/>
      <c r="AJL44" s="516"/>
      <c r="AJM44" s="516"/>
      <c r="AJN44" s="516"/>
      <c r="AJO44" s="516"/>
      <c r="AJP44" s="516"/>
      <c r="AJQ44" s="516"/>
      <c r="AJR44" s="516"/>
      <c r="AJS44" s="516"/>
      <c r="AJT44" s="516"/>
      <c r="AJU44" s="516"/>
      <c r="AJV44" s="516"/>
      <c r="AJW44" s="516"/>
      <c r="AJX44" s="516"/>
      <c r="AJY44" s="516"/>
      <c r="AJZ44" s="516"/>
      <c r="AKA44" s="516"/>
      <c r="AKB44" s="516"/>
      <c r="AKC44" s="516"/>
      <c r="AKD44" s="516"/>
      <c r="AKE44" s="516"/>
      <c r="AKF44" s="516"/>
      <c r="AKG44" s="516"/>
      <c r="AKH44" s="516"/>
      <c r="AKI44" s="516"/>
      <c r="AKJ44" s="516"/>
      <c r="AKK44" s="516"/>
      <c r="AKL44" s="516"/>
      <c r="AKM44" s="516"/>
      <c r="AKN44" s="516"/>
      <c r="AKO44" s="516"/>
      <c r="AKP44" s="516"/>
      <c r="AKQ44" s="516"/>
      <c r="AKR44" s="516"/>
      <c r="AKS44" s="516"/>
      <c r="AKT44" s="516"/>
      <c r="AKU44" s="516"/>
      <c r="AKV44" s="516"/>
      <c r="AKW44" s="516"/>
      <c r="AKX44" s="516"/>
      <c r="AKY44" s="516"/>
      <c r="AKZ44" s="516"/>
      <c r="ALA44" s="516"/>
      <c r="ALB44" s="516"/>
      <c r="ALC44" s="516"/>
      <c r="ALD44" s="516"/>
      <c r="ALE44" s="516"/>
      <c r="ALF44" s="516"/>
      <c r="ALG44" s="516"/>
      <c r="ALH44" s="516"/>
      <c r="ALI44" s="516"/>
      <c r="ALJ44" s="516"/>
      <c r="ALK44" s="516"/>
      <c r="ALL44" s="516"/>
      <c r="ALM44" s="516"/>
      <c r="ALN44" s="516"/>
      <c r="ALO44" s="516"/>
      <c r="ALP44" s="516"/>
      <c r="ALQ44" s="516"/>
      <c r="ALR44" s="516"/>
      <c r="ALS44" s="516"/>
      <c r="ALT44" s="516"/>
      <c r="ALU44" s="516"/>
      <c r="ALV44" s="516"/>
      <c r="ALW44" s="516"/>
      <c r="ALX44" s="516"/>
      <c r="ALY44" s="516"/>
      <c r="ALZ44" s="516"/>
      <c r="AMA44" s="516"/>
      <c r="AMB44" s="516"/>
      <c r="AMC44" s="516"/>
      <c r="AMD44" s="516"/>
      <c r="AME44" s="516"/>
      <c r="AMF44" s="516"/>
      <c r="AMG44" s="516"/>
      <c r="AMH44" s="516"/>
      <c r="AMI44" s="516"/>
      <c r="AMJ44" s="516"/>
      <c r="AMK44" s="516"/>
      <c r="AML44" s="516"/>
      <c r="AMM44" s="516"/>
      <c r="AMN44" s="516"/>
      <c r="AMO44" s="516"/>
      <c r="AMP44" s="516"/>
      <c r="AMQ44" s="516"/>
      <c r="AMR44" s="516"/>
      <c r="AMS44" s="516"/>
      <c r="AMT44" s="516"/>
      <c r="AMU44" s="516"/>
      <c r="AMV44" s="516"/>
      <c r="AMW44" s="516"/>
      <c r="AMX44" s="516"/>
      <c r="AMY44" s="516"/>
      <c r="AMZ44" s="516"/>
      <c r="ANA44" s="516"/>
      <c r="ANB44" s="516"/>
      <c r="ANC44" s="516"/>
      <c r="AND44" s="516"/>
      <c r="ANE44" s="516"/>
      <c r="ANF44" s="516"/>
      <c r="ANG44" s="516"/>
      <c r="ANH44" s="516"/>
      <c r="ANI44" s="516"/>
      <c r="ANJ44" s="516"/>
      <c r="ANK44" s="516"/>
      <c r="ANL44" s="516"/>
      <c r="ANM44" s="516"/>
      <c r="ANN44" s="516"/>
      <c r="ANO44" s="516"/>
      <c r="ANP44" s="516"/>
      <c r="ANQ44" s="516"/>
      <c r="ANR44" s="516"/>
      <c r="ANS44" s="516"/>
      <c r="ANT44" s="516"/>
      <c r="ANU44" s="516"/>
      <c r="ANV44" s="516"/>
      <c r="ANW44" s="516"/>
      <c r="ANX44" s="516"/>
      <c r="ANY44" s="516"/>
      <c r="ANZ44" s="516"/>
      <c r="AOA44" s="516"/>
      <c r="AOB44" s="516"/>
      <c r="AOC44" s="516"/>
      <c r="AOD44" s="516"/>
      <c r="AOE44" s="516"/>
      <c r="AOF44" s="516"/>
      <c r="AOG44" s="516"/>
      <c r="AOH44" s="516"/>
      <c r="AOI44" s="516"/>
      <c r="AOJ44" s="516"/>
      <c r="AOK44" s="516"/>
      <c r="AOL44" s="516"/>
      <c r="AOM44" s="516"/>
      <c r="AON44" s="516"/>
      <c r="AOO44" s="516"/>
      <c r="AOP44" s="516"/>
      <c r="AOQ44" s="516"/>
      <c r="AOR44" s="516"/>
      <c r="AOS44" s="516"/>
      <c r="AOT44" s="516"/>
      <c r="AOU44" s="516"/>
      <c r="AOV44" s="516"/>
      <c r="AOW44" s="516"/>
      <c r="AOX44" s="516"/>
      <c r="AOY44" s="516"/>
      <c r="AOZ44" s="516"/>
      <c r="APA44" s="516"/>
      <c r="APB44" s="516"/>
      <c r="APC44" s="516"/>
      <c r="APD44" s="516"/>
      <c r="APE44" s="516"/>
      <c r="APF44" s="516"/>
      <c r="APG44" s="516"/>
      <c r="APH44" s="516"/>
      <c r="API44" s="516"/>
      <c r="APJ44" s="516"/>
      <c r="APK44" s="516"/>
      <c r="APL44" s="516"/>
      <c r="APM44" s="516"/>
      <c r="APN44" s="516"/>
      <c r="APO44" s="516"/>
      <c r="APP44" s="516"/>
      <c r="APQ44" s="516"/>
      <c r="APR44" s="516"/>
      <c r="APS44" s="516"/>
      <c r="APT44" s="516"/>
      <c r="APU44" s="516"/>
      <c r="APV44" s="516"/>
      <c r="APW44" s="516"/>
      <c r="APX44" s="516"/>
      <c r="APY44" s="516"/>
      <c r="APZ44" s="516"/>
      <c r="AQA44" s="516"/>
      <c r="AQB44" s="516"/>
      <c r="AQC44" s="516"/>
      <c r="AQD44" s="516"/>
      <c r="AQE44" s="516"/>
      <c r="AQF44" s="516"/>
      <c r="AQG44" s="516"/>
      <c r="AQH44" s="516"/>
      <c r="AQI44" s="516"/>
      <c r="AQJ44" s="516"/>
      <c r="AQK44" s="516"/>
      <c r="AQL44" s="516"/>
      <c r="AQM44" s="516"/>
      <c r="AQN44" s="516"/>
      <c r="AQO44" s="516"/>
      <c r="AQP44" s="516"/>
      <c r="AQQ44" s="516"/>
      <c r="AQR44" s="516"/>
      <c r="AQS44" s="516"/>
      <c r="AQT44" s="516"/>
      <c r="AQU44" s="516"/>
      <c r="AQV44" s="516"/>
      <c r="AQW44" s="516"/>
      <c r="AQX44" s="516"/>
      <c r="AQY44" s="516"/>
      <c r="AQZ44" s="516"/>
      <c r="ARA44" s="516"/>
      <c r="ARB44" s="516"/>
      <c r="ARC44" s="516"/>
      <c r="ARD44" s="516"/>
      <c r="ARE44" s="516"/>
      <c r="ARF44" s="516"/>
      <c r="ARG44" s="516"/>
      <c r="ARH44" s="516"/>
      <c r="ARI44" s="516"/>
      <c r="ARJ44" s="516"/>
      <c r="ARK44" s="516"/>
      <c r="ARL44" s="516"/>
      <c r="ARM44" s="516"/>
      <c r="ARN44" s="516"/>
      <c r="ARO44" s="516"/>
      <c r="ARP44" s="516"/>
      <c r="ARQ44" s="516"/>
      <c r="ARR44" s="516"/>
      <c r="ARS44" s="516"/>
      <c r="ART44" s="516"/>
      <c r="ARU44" s="516"/>
      <c r="ARV44" s="516"/>
      <c r="ARW44" s="516"/>
      <c r="ARX44" s="516"/>
      <c r="ARY44" s="516"/>
      <c r="ARZ44" s="516"/>
      <c r="ASA44" s="516"/>
      <c r="ASB44" s="516"/>
      <c r="ASC44" s="516"/>
      <c r="ASD44" s="516"/>
      <c r="ASE44" s="516"/>
      <c r="ASF44" s="516"/>
      <c r="ASG44" s="516"/>
      <c r="ASH44" s="516"/>
      <c r="ASI44" s="516"/>
      <c r="ASJ44" s="516"/>
      <c r="ASK44" s="516"/>
      <c r="ASL44" s="516"/>
      <c r="ASM44" s="516"/>
      <c r="ASN44" s="516"/>
      <c r="ASO44" s="516"/>
      <c r="ASP44" s="516"/>
      <c r="ASQ44" s="516"/>
      <c r="ASR44" s="516"/>
      <c r="ASS44" s="516"/>
      <c r="AST44" s="516"/>
      <c r="ASU44" s="516"/>
      <c r="ASV44" s="516"/>
      <c r="ASW44" s="516"/>
      <c r="ASX44" s="516"/>
      <c r="ASY44" s="516"/>
      <c r="ASZ44" s="516"/>
      <c r="ATA44" s="516"/>
      <c r="ATB44" s="516"/>
      <c r="ATC44" s="516"/>
      <c r="ATD44" s="516"/>
      <c r="ATE44" s="516"/>
      <c r="ATF44" s="516"/>
      <c r="ATG44" s="516"/>
      <c r="ATH44" s="516"/>
      <c r="ATI44" s="516"/>
      <c r="ATJ44" s="516"/>
      <c r="ATK44" s="516"/>
      <c r="ATL44" s="516"/>
      <c r="ATM44" s="516"/>
      <c r="ATN44" s="516"/>
      <c r="ATO44" s="516"/>
      <c r="ATP44" s="516"/>
      <c r="ATQ44" s="516"/>
      <c r="ATR44" s="516"/>
      <c r="ATS44" s="516"/>
      <c r="ATT44" s="516"/>
      <c r="ATU44" s="516"/>
      <c r="ATV44" s="516"/>
      <c r="ATW44" s="516"/>
      <c r="ATX44" s="516"/>
      <c r="ATY44" s="516"/>
      <c r="ATZ44" s="516"/>
      <c r="AUA44" s="516"/>
      <c r="AUB44" s="516"/>
      <c r="AUC44" s="516"/>
      <c r="AUD44" s="516"/>
      <c r="AUE44" s="516"/>
      <c r="AUF44" s="516"/>
      <c r="AUG44" s="516"/>
      <c r="AUH44" s="516"/>
      <c r="AUI44" s="516"/>
      <c r="AUJ44" s="516"/>
      <c r="AUK44" s="516"/>
      <c r="AUL44" s="516"/>
      <c r="AUM44" s="516"/>
      <c r="AUN44" s="516"/>
      <c r="AUO44" s="516"/>
      <c r="AUP44" s="516"/>
      <c r="AUQ44" s="516"/>
      <c r="AUR44" s="516"/>
      <c r="AUS44" s="516"/>
      <c r="AUT44" s="516"/>
      <c r="AUU44" s="516"/>
      <c r="AUV44" s="516"/>
      <c r="AUW44" s="516"/>
      <c r="AUX44" s="516"/>
      <c r="AUY44" s="516"/>
      <c r="AUZ44" s="516"/>
      <c r="AVA44" s="516"/>
      <c r="AVB44" s="516"/>
      <c r="AVC44" s="516"/>
      <c r="AVD44" s="516"/>
      <c r="AVE44" s="516"/>
      <c r="AVF44" s="516"/>
      <c r="AVG44" s="516"/>
      <c r="AVH44" s="516"/>
      <c r="AVI44" s="516"/>
      <c r="AVJ44" s="516"/>
      <c r="AVK44" s="516"/>
      <c r="AVL44" s="516"/>
      <c r="AVM44" s="516"/>
      <c r="AVN44" s="516"/>
      <c r="AVO44" s="516"/>
      <c r="AVP44" s="516"/>
      <c r="AVQ44" s="516"/>
      <c r="AVR44" s="516"/>
      <c r="AVS44" s="516"/>
      <c r="AVT44" s="516"/>
      <c r="AVU44" s="516"/>
      <c r="AVV44" s="516"/>
      <c r="AVW44" s="516"/>
      <c r="AVX44" s="516"/>
      <c r="AVY44" s="516"/>
      <c r="AVZ44" s="516"/>
      <c r="AWA44" s="516"/>
      <c r="AWB44" s="516"/>
      <c r="AWC44" s="516"/>
      <c r="AWD44" s="516"/>
      <c r="AWE44" s="516"/>
      <c r="AWF44" s="516"/>
      <c r="AWG44" s="516"/>
      <c r="AWH44" s="516"/>
      <c r="AWI44" s="516"/>
      <c r="AWJ44" s="516"/>
      <c r="AWK44" s="516"/>
      <c r="AWL44" s="516"/>
      <c r="AWM44" s="516"/>
      <c r="AWN44" s="516"/>
      <c r="AWO44" s="516"/>
      <c r="AWP44" s="516"/>
      <c r="AWQ44" s="516"/>
      <c r="AWR44" s="516"/>
      <c r="AWS44" s="516"/>
      <c r="AWT44" s="516"/>
      <c r="AWU44" s="516"/>
      <c r="AWV44" s="516"/>
      <c r="AWW44" s="516"/>
      <c r="AWX44" s="516"/>
      <c r="AWY44" s="516"/>
      <c r="AWZ44" s="516"/>
      <c r="AXA44" s="516"/>
      <c r="AXB44" s="516"/>
      <c r="AXC44" s="516"/>
      <c r="AXD44" s="516"/>
      <c r="AXE44" s="516"/>
      <c r="AXF44" s="516"/>
      <c r="AXG44" s="516"/>
      <c r="AXH44" s="516"/>
      <c r="AXI44" s="516"/>
      <c r="AXJ44" s="516"/>
      <c r="AXK44" s="516"/>
      <c r="AXL44" s="516"/>
      <c r="AXM44" s="516"/>
      <c r="AXN44" s="516"/>
      <c r="AXO44" s="516"/>
      <c r="AXP44" s="516"/>
      <c r="AXQ44" s="516"/>
      <c r="AXR44" s="516"/>
      <c r="AXS44" s="516"/>
      <c r="AXT44" s="516"/>
      <c r="AXU44" s="516"/>
      <c r="AXV44" s="516"/>
      <c r="AXW44" s="516"/>
      <c r="AXX44" s="516"/>
      <c r="AXY44" s="516"/>
      <c r="AXZ44" s="516"/>
      <c r="AYA44" s="516"/>
      <c r="AYB44" s="516"/>
      <c r="AYC44" s="516"/>
      <c r="AYD44" s="516"/>
      <c r="AYE44" s="516"/>
      <c r="AYF44" s="516"/>
      <c r="AYG44" s="516"/>
      <c r="AYH44" s="516"/>
      <c r="AYI44" s="516"/>
      <c r="AYJ44" s="516"/>
      <c r="AYK44" s="516"/>
      <c r="AYL44" s="516"/>
      <c r="AYM44" s="516"/>
      <c r="AYN44" s="516"/>
      <c r="AYO44" s="516"/>
      <c r="AYP44" s="516"/>
      <c r="AYQ44" s="516"/>
      <c r="AYR44" s="516"/>
      <c r="AYS44" s="516"/>
      <c r="AYT44" s="516"/>
      <c r="AYU44" s="516"/>
      <c r="AYV44" s="516"/>
      <c r="AYW44" s="516"/>
      <c r="AYX44" s="516"/>
      <c r="AYY44" s="516"/>
      <c r="AYZ44" s="516"/>
      <c r="AZA44" s="516"/>
      <c r="AZB44" s="516"/>
      <c r="AZC44" s="516"/>
      <c r="AZD44" s="516"/>
      <c r="AZE44" s="516"/>
      <c r="AZF44" s="516"/>
      <c r="AZG44" s="516"/>
      <c r="AZH44" s="516"/>
      <c r="AZI44" s="516"/>
      <c r="AZJ44" s="516"/>
      <c r="AZK44" s="516"/>
      <c r="AZL44" s="516"/>
      <c r="AZM44" s="516"/>
      <c r="AZN44" s="516"/>
      <c r="AZO44" s="516"/>
      <c r="AZP44" s="516"/>
      <c r="AZQ44" s="516"/>
      <c r="AZR44" s="516"/>
      <c r="AZS44" s="516"/>
      <c r="AZT44" s="516"/>
      <c r="AZU44" s="516"/>
      <c r="AZV44" s="516"/>
      <c r="AZW44" s="516"/>
      <c r="AZX44" s="516"/>
      <c r="AZY44" s="516"/>
      <c r="AZZ44" s="516"/>
      <c r="BAA44" s="516"/>
      <c r="BAB44" s="516"/>
      <c r="BAC44" s="516"/>
      <c r="BAD44" s="516"/>
      <c r="BAE44" s="516"/>
      <c r="BAF44" s="516"/>
      <c r="BAG44" s="516"/>
      <c r="BAH44" s="516"/>
      <c r="BAI44" s="516"/>
      <c r="BAJ44" s="516"/>
      <c r="BAK44" s="516"/>
      <c r="BAL44" s="516"/>
      <c r="BAM44" s="516"/>
      <c r="BAN44" s="516"/>
      <c r="BAO44" s="516"/>
      <c r="BAP44" s="516"/>
      <c r="BAQ44" s="516"/>
      <c r="BAR44" s="516"/>
      <c r="BAS44" s="516"/>
      <c r="BAT44" s="516"/>
      <c r="BAU44" s="516"/>
      <c r="BAV44" s="516"/>
      <c r="BAW44" s="516"/>
      <c r="BAX44" s="516"/>
      <c r="BAY44" s="516"/>
      <c r="BAZ44" s="516"/>
      <c r="BBA44" s="516"/>
      <c r="BBB44" s="516"/>
      <c r="BBC44" s="516"/>
      <c r="BBD44" s="516"/>
      <c r="BBE44" s="516"/>
      <c r="BBF44" s="516"/>
      <c r="BBG44" s="516"/>
      <c r="BBH44" s="516"/>
      <c r="BBI44" s="516"/>
      <c r="BBJ44" s="516"/>
      <c r="BBK44" s="516"/>
      <c r="BBL44" s="516"/>
      <c r="BBM44" s="516"/>
      <c r="BBN44" s="516"/>
      <c r="BBO44" s="516"/>
      <c r="BBP44" s="516"/>
      <c r="BBQ44" s="516"/>
      <c r="BBR44" s="516"/>
      <c r="BBS44" s="516"/>
      <c r="BBT44" s="516"/>
      <c r="BBU44" s="516"/>
      <c r="BBV44" s="516"/>
      <c r="BBW44" s="516"/>
      <c r="BBX44" s="516"/>
      <c r="BBY44" s="516"/>
      <c r="BBZ44" s="516"/>
      <c r="BCA44" s="516"/>
      <c r="BCB44" s="516"/>
      <c r="BCC44" s="516"/>
      <c r="BCD44" s="516"/>
      <c r="BCE44" s="516"/>
      <c r="BCF44" s="516"/>
      <c r="BCG44" s="516"/>
      <c r="BCH44" s="516"/>
      <c r="BCI44" s="516"/>
      <c r="BCJ44" s="516"/>
      <c r="BCK44" s="516"/>
      <c r="BCL44" s="516"/>
      <c r="BCM44" s="516"/>
      <c r="BCN44" s="516"/>
      <c r="BCO44" s="516"/>
      <c r="BCP44" s="516"/>
      <c r="BCQ44" s="516"/>
      <c r="BCR44" s="516"/>
      <c r="BCS44" s="516"/>
      <c r="BCT44" s="516"/>
      <c r="BCU44" s="516"/>
      <c r="BCV44" s="516"/>
      <c r="BCW44" s="516"/>
      <c r="BCX44" s="516"/>
      <c r="BCY44" s="516"/>
      <c r="BCZ44" s="516"/>
      <c r="BDA44" s="516"/>
      <c r="BDB44" s="516"/>
      <c r="BDC44" s="516"/>
      <c r="BDD44" s="516"/>
      <c r="BDE44" s="516"/>
      <c r="BDF44" s="516"/>
      <c r="BDG44" s="516"/>
      <c r="BDH44" s="516"/>
      <c r="BDI44" s="516"/>
      <c r="BDJ44" s="516"/>
      <c r="BDK44" s="516"/>
      <c r="BDL44" s="516"/>
      <c r="BDM44" s="516"/>
      <c r="BDN44" s="516"/>
      <c r="BDO44" s="516"/>
      <c r="BDP44" s="516"/>
      <c r="BDQ44" s="516"/>
      <c r="BDR44" s="516"/>
      <c r="BDS44" s="516"/>
      <c r="BDT44" s="516"/>
      <c r="BDU44" s="516"/>
      <c r="BDV44" s="516"/>
      <c r="BDW44" s="516"/>
      <c r="BDX44" s="516"/>
      <c r="BDY44" s="516"/>
      <c r="BDZ44" s="516"/>
      <c r="BEA44" s="516"/>
      <c r="BEB44" s="516"/>
      <c r="BEC44" s="516"/>
      <c r="BED44" s="516"/>
      <c r="BEE44" s="516"/>
      <c r="BEF44" s="516"/>
      <c r="BEG44" s="516"/>
      <c r="BEH44" s="516"/>
      <c r="BEI44" s="516"/>
      <c r="BEJ44" s="516"/>
      <c r="BEK44" s="516"/>
      <c r="BEL44" s="516"/>
      <c r="BEM44" s="516"/>
      <c r="BEN44" s="516"/>
      <c r="BEO44" s="516"/>
      <c r="BEP44" s="516"/>
      <c r="BEQ44" s="516"/>
      <c r="BER44" s="516"/>
      <c r="BES44" s="516"/>
      <c r="BET44" s="516"/>
      <c r="BEU44" s="516"/>
      <c r="BEV44" s="516"/>
      <c r="BEW44" s="516"/>
      <c r="BEX44" s="516"/>
      <c r="BEY44" s="516"/>
      <c r="BEZ44" s="516"/>
      <c r="BFA44" s="516"/>
      <c r="BFB44" s="516"/>
      <c r="BFC44" s="516"/>
      <c r="BFD44" s="516"/>
      <c r="BFE44" s="516"/>
      <c r="BFF44" s="516"/>
      <c r="BFG44" s="516"/>
      <c r="BFH44" s="516"/>
      <c r="BFI44" s="516"/>
      <c r="BFJ44" s="516"/>
      <c r="BFK44" s="516"/>
      <c r="BFL44" s="516"/>
      <c r="BFM44" s="516"/>
      <c r="BFN44" s="516"/>
      <c r="BFO44" s="516"/>
      <c r="BFP44" s="516"/>
      <c r="BFQ44" s="516"/>
      <c r="BFR44" s="516"/>
      <c r="BFS44" s="516"/>
      <c r="BFT44" s="516"/>
      <c r="BFU44" s="516"/>
      <c r="BFV44" s="516"/>
      <c r="BFW44" s="516"/>
      <c r="BFX44" s="516"/>
      <c r="BFY44" s="516"/>
      <c r="BFZ44" s="516"/>
      <c r="BGA44" s="516"/>
      <c r="BGB44" s="516"/>
      <c r="BGC44" s="516"/>
      <c r="BGD44" s="516"/>
      <c r="BGE44" s="516"/>
      <c r="BGF44" s="516"/>
      <c r="BGG44" s="516"/>
      <c r="BGH44" s="516"/>
      <c r="BGI44" s="516"/>
      <c r="BGJ44" s="516"/>
      <c r="BGK44" s="516"/>
      <c r="BGL44" s="516"/>
      <c r="BGM44" s="516"/>
      <c r="BGN44" s="516"/>
      <c r="BGO44" s="516"/>
      <c r="BGP44" s="516"/>
      <c r="BGQ44" s="516"/>
      <c r="BGR44" s="516"/>
      <c r="BGS44" s="516"/>
      <c r="BGT44" s="516"/>
      <c r="BGU44" s="516"/>
      <c r="BGV44" s="516"/>
      <c r="BGW44" s="516"/>
      <c r="BGX44" s="516"/>
      <c r="BGY44" s="516"/>
      <c r="BGZ44" s="516"/>
      <c r="BHA44" s="516"/>
      <c r="BHB44" s="516"/>
      <c r="BHC44" s="516"/>
      <c r="BHD44" s="516"/>
      <c r="BHE44" s="516"/>
      <c r="BHF44" s="516"/>
      <c r="BHG44" s="516"/>
      <c r="BHH44" s="516"/>
      <c r="BHI44" s="516"/>
      <c r="BHJ44" s="516"/>
      <c r="BHK44" s="516"/>
      <c r="BHL44" s="516"/>
      <c r="BHM44" s="516"/>
      <c r="BHN44" s="516"/>
      <c r="BHO44" s="516"/>
      <c r="BHP44" s="516"/>
      <c r="BHQ44" s="516"/>
      <c r="BHR44" s="516"/>
      <c r="BHS44" s="516"/>
      <c r="BHT44" s="516"/>
      <c r="BHU44" s="516"/>
      <c r="BHV44" s="516"/>
      <c r="BHW44" s="516"/>
      <c r="BHX44" s="516"/>
      <c r="BHY44" s="516"/>
      <c r="BHZ44" s="516"/>
      <c r="BIA44" s="516"/>
      <c r="BIB44" s="516"/>
      <c r="BIC44" s="516"/>
      <c r="BID44" s="516"/>
      <c r="BIE44" s="516"/>
      <c r="BIF44" s="516"/>
      <c r="BIG44" s="516"/>
      <c r="BIH44" s="516"/>
      <c r="BII44" s="516"/>
      <c r="BIJ44" s="516"/>
      <c r="BIK44" s="516"/>
      <c r="BIL44" s="516"/>
      <c r="BIM44" s="516"/>
      <c r="BIN44" s="516"/>
      <c r="BIO44" s="516"/>
      <c r="BIP44" s="516"/>
      <c r="BIQ44" s="516"/>
      <c r="BIR44" s="516"/>
      <c r="BIS44" s="516"/>
      <c r="BIT44" s="516"/>
      <c r="BIU44" s="516"/>
      <c r="BIV44" s="516"/>
      <c r="BIW44" s="516"/>
      <c r="BIX44" s="516"/>
      <c r="BIY44" s="516"/>
      <c r="BIZ44" s="516"/>
      <c r="BJA44" s="516"/>
      <c r="BJB44" s="516"/>
      <c r="BJC44" s="516"/>
      <c r="BJD44" s="516"/>
      <c r="BJE44" s="516"/>
      <c r="BJF44" s="516"/>
      <c r="BJG44" s="516"/>
      <c r="BJH44" s="516"/>
      <c r="BJI44" s="516"/>
      <c r="BJJ44" s="516"/>
      <c r="BJK44" s="516"/>
      <c r="BJL44" s="516"/>
      <c r="BJM44" s="516"/>
      <c r="BJN44" s="516"/>
      <c r="BJO44" s="516"/>
      <c r="BJP44" s="516"/>
      <c r="BJQ44" s="516"/>
      <c r="BJR44" s="516"/>
      <c r="BJS44" s="516"/>
      <c r="BJT44" s="516"/>
      <c r="BJU44" s="516"/>
      <c r="BJV44" s="516"/>
      <c r="BJW44" s="516"/>
      <c r="BJX44" s="516"/>
      <c r="BJY44" s="516"/>
      <c r="BJZ44" s="516"/>
      <c r="BKA44" s="516"/>
      <c r="BKB44" s="516"/>
      <c r="BKC44" s="516"/>
      <c r="BKD44" s="516"/>
      <c r="BKE44" s="516"/>
      <c r="BKF44" s="516"/>
      <c r="BKG44" s="516"/>
      <c r="BKH44" s="516"/>
      <c r="BKI44" s="516"/>
      <c r="BKJ44" s="516"/>
      <c r="BKK44" s="516"/>
      <c r="BKL44" s="516"/>
      <c r="BKM44" s="516"/>
      <c r="BKN44" s="516"/>
      <c r="BKO44" s="516"/>
      <c r="BKP44" s="516"/>
      <c r="BKQ44" s="516"/>
      <c r="BKR44" s="516"/>
      <c r="BKS44" s="516"/>
      <c r="BKT44" s="516"/>
      <c r="BKU44" s="516"/>
      <c r="BKV44" s="516"/>
      <c r="BKW44" s="516"/>
      <c r="BKX44" s="516"/>
      <c r="BKY44" s="516"/>
      <c r="BKZ44" s="516"/>
      <c r="BLA44" s="516"/>
      <c r="BLB44" s="516"/>
      <c r="BLC44" s="516"/>
      <c r="BLD44" s="516"/>
      <c r="BLE44" s="516"/>
      <c r="BLF44" s="516"/>
      <c r="BLG44" s="516"/>
      <c r="BLH44" s="516"/>
      <c r="BLI44" s="516"/>
      <c r="BLJ44" s="516"/>
      <c r="BLK44" s="516"/>
      <c r="BLL44" s="516"/>
      <c r="BLM44" s="516"/>
      <c r="BLN44" s="516"/>
      <c r="BLO44" s="516"/>
      <c r="BLP44" s="516"/>
      <c r="BLQ44" s="516"/>
      <c r="BLR44" s="516"/>
      <c r="BLS44" s="516"/>
      <c r="BLT44" s="516"/>
      <c r="BLU44" s="516"/>
      <c r="BLV44" s="516"/>
      <c r="BLW44" s="516"/>
      <c r="BLX44" s="516"/>
      <c r="BLY44" s="516"/>
      <c r="BLZ44" s="516"/>
      <c r="BMA44" s="516"/>
      <c r="BMB44" s="516"/>
      <c r="BMC44" s="516"/>
      <c r="BMD44" s="516"/>
      <c r="BME44" s="516"/>
      <c r="BMF44" s="516"/>
      <c r="BMG44" s="516"/>
      <c r="BMH44" s="516"/>
      <c r="BMI44" s="516"/>
      <c r="BMJ44" s="516"/>
      <c r="BMK44" s="516"/>
      <c r="BML44" s="516"/>
      <c r="BMM44" s="516"/>
      <c r="BMN44" s="516"/>
      <c r="BMO44" s="516"/>
      <c r="BMP44" s="516"/>
      <c r="BMQ44" s="516"/>
      <c r="BMR44" s="516"/>
      <c r="BMS44" s="516"/>
      <c r="BMT44" s="516"/>
      <c r="BMU44" s="516"/>
      <c r="BMV44" s="516"/>
      <c r="BMW44" s="516"/>
      <c r="BMX44" s="516"/>
      <c r="BMY44" s="516"/>
      <c r="BMZ44" s="516"/>
      <c r="BNA44" s="516"/>
      <c r="BNB44" s="516"/>
      <c r="BNC44" s="516"/>
      <c r="BND44" s="516"/>
      <c r="BNE44" s="516"/>
      <c r="BNF44" s="516"/>
      <c r="BNG44" s="516"/>
      <c r="BNH44" s="516"/>
      <c r="BNI44" s="516"/>
      <c r="BNJ44" s="516"/>
      <c r="BNK44" s="516"/>
      <c r="BNL44" s="516"/>
      <c r="BNM44" s="516"/>
      <c r="BNN44" s="516"/>
      <c r="BNO44" s="516"/>
      <c r="BNP44" s="516"/>
      <c r="BNQ44" s="516"/>
      <c r="BNR44" s="516"/>
      <c r="BNS44" s="516"/>
      <c r="BNT44" s="516"/>
      <c r="BNU44" s="516"/>
      <c r="BNV44" s="516"/>
      <c r="BNW44" s="516"/>
      <c r="BNX44" s="516"/>
      <c r="BNY44" s="516"/>
      <c r="BNZ44" s="516"/>
      <c r="BOA44" s="516"/>
      <c r="BOB44" s="516"/>
      <c r="BOC44" s="516"/>
      <c r="BOD44" s="516"/>
      <c r="BOE44" s="516"/>
      <c r="BOF44" s="516"/>
      <c r="BOG44" s="516"/>
      <c r="BOH44" s="516"/>
      <c r="BOI44" s="516"/>
      <c r="BOJ44" s="516"/>
      <c r="BOK44" s="516"/>
      <c r="BOL44" s="516"/>
      <c r="BOM44" s="516"/>
      <c r="BON44" s="516"/>
      <c r="BOO44" s="516"/>
      <c r="BOP44" s="516"/>
      <c r="BOQ44" s="516"/>
      <c r="BOR44" s="516"/>
      <c r="BOS44" s="516"/>
      <c r="BOT44" s="516"/>
      <c r="BOU44" s="516"/>
      <c r="BOV44" s="516"/>
      <c r="BOW44" s="516"/>
      <c r="BOX44" s="516"/>
      <c r="BOY44" s="516"/>
      <c r="BOZ44" s="516"/>
      <c r="BPA44" s="516"/>
      <c r="BPB44" s="516"/>
      <c r="BPC44" s="516"/>
      <c r="BPD44" s="516"/>
      <c r="BPE44" s="516"/>
      <c r="BPF44" s="516"/>
      <c r="BPG44" s="516"/>
      <c r="BPH44" s="516"/>
      <c r="BPI44" s="516"/>
      <c r="BPJ44" s="516"/>
      <c r="BPK44" s="516"/>
      <c r="BPL44" s="516"/>
      <c r="BPM44" s="516"/>
      <c r="BPN44" s="516"/>
      <c r="BPO44" s="516"/>
      <c r="BPP44" s="516"/>
      <c r="BPQ44" s="516"/>
      <c r="BPR44" s="516"/>
      <c r="BPS44" s="516"/>
      <c r="BPT44" s="516"/>
      <c r="BPU44" s="516"/>
      <c r="BPV44" s="516"/>
      <c r="BPW44" s="516"/>
      <c r="BPX44" s="516"/>
      <c r="BPY44" s="516"/>
      <c r="BPZ44" s="516"/>
      <c r="BQA44" s="516"/>
      <c r="BQB44" s="516"/>
      <c r="BQC44" s="516"/>
      <c r="BQD44" s="516"/>
      <c r="BQE44" s="516"/>
      <c r="BQF44" s="516"/>
      <c r="BQG44" s="516"/>
      <c r="BQH44" s="516"/>
      <c r="BQI44" s="516"/>
      <c r="BQJ44" s="516"/>
      <c r="BQK44" s="516"/>
      <c r="BQL44" s="516"/>
      <c r="BQM44" s="516"/>
      <c r="BQN44" s="516"/>
      <c r="BQO44" s="516"/>
      <c r="BQP44" s="516"/>
      <c r="BQQ44" s="516"/>
      <c r="BQR44" s="516"/>
      <c r="BQS44" s="516"/>
      <c r="BQT44" s="516"/>
      <c r="BQU44" s="516"/>
      <c r="BQV44" s="516"/>
      <c r="BQW44" s="516"/>
      <c r="BQX44" s="516"/>
      <c r="BQY44" s="516"/>
      <c r="BQZ44" s="516"/>
      <c r="BRA44" s="516"/>
      <c r="BRB44" s="516"/>
      <c r="BRC44" s="516"/>
      <c r="BRD44" s="516"/>
      <c r="BRE44" s="516"/>
      <c r="BRF44" s="516"/>
      <c r="BRG44" s="516"/>
      <c r="BRH44" s="516"/>
      <c r="BRI44" s="516"/>
      <c r="BRJ44" s="516"/>
      <c r="BRK44" s="516"/>
      <c r="BRL44" s="516"/>
      <c r="BRM44" s="516"/>
      <c r="BRN44" s="516"/>
      <c r="BRO44" s="516"/>
      <c r="BRP44" s="516"/>
      <c r="BRQ44" s="516"/>
      <c r="BRR44" s="516"/>
      <c r="BRS44" s="516"/>
      <c r="BRT44" s="516"/>
      <c r="BRU44" s="516"/>
      <c r="BRV44" s="516"/>
      <c r="BRW44" s="516"/>
      <c r="BRX44" s="516"/>
      <c r="BRY44" s="516"/>
      <c r="BRZ44" s="516"/>
      <c r="BSA44" s="516"/>
      <c r="BSB44" s="516"/>
      <c r="BSC44" s="516"/>
      <c r="BSD44" s="516"/>
      <c r="BSE44" s="516"/>
      <c r="BSF44" s="516"/>
      <c r="BSG44" s="516"/>
      <c r="BSH44" s="516"/>
      <c r="BSI44" s="516"/>
      <c r="BSJ44" s="516"/>
      <c r="BSK44" s="516"/>
      <c r="BSL44" s="516"/>
      <c r="BSM44" s="516"/>
      <c r="BSN44" s="516"/>
      <c r="BSO44" s="516"/>
      <c r="BSP44" s="516"/>
      <c r="BSQ44" s="516"/>
      <c r="BSR44" s="516"/>
      <c r="BSS44" s="516"/>
      <c r="BST44" s="516"/>
      <c r="BSU44" s="516"/>
      <c r="BSV44" s="516"/>
      <c r="BSW44" s="516"/>
      <c r="BSX44" s="516"/>
      <c r="BSY44" s="516"/>
      <c r="BSZ44" s="516"/>
      <c r="BTA44" s="516"/>
      <c r="BTB44" s="516"/>
      <c r="BTC44" s="516"/>
      <c r="BTD44" s="516"/>
      <c r="BTE44" s="516"/>
      <c r="BTF44" s="516"/>
      <c r="BTG44" s="516"/>
      <c r="BTH44" s="516"/>
      <c r="BTI44" s="516"/>
      <c r="BTJ44" s="516"/>
      <c r="BTK44" s="516"/>
      <c r="BTL44" s="516"/>
      <c r="BTM44" s="516"/>
      <c r="BTN44" s="516"/>
      <c r="BTO44" s="516"/>
      <c r="BTP44" s="516"/>
      <c r="BTQ44" s="516"/>
      <c r="BTR44" s="516"/>
      <c r="BTS44" s="516"/>
      <c r="BTT44" s="516"/>
      <c r="BTU44" s="516"/>
      <c r="BTV44" s="516"/>
      <c r="BTW44" s="516"/>
      <c r="BTX44" s="516"/>
      <c r="BTY44" s="516"/>
      <c r="BTZ44" s="516"/>
      <c r="BUA44" s="516"/>
      <c r="BUB44" s="516"/>
      <c r="BUC44" s="516"/>
      <c r="BUD44" s="516"/>
      <c r="BUE44" s="516"/>
      <c r="BUF44" s="516"/>
      <c r="BUG44" s="516"/>
      <c r="BUH44" s="516"/>
      <c r="BUI44" s="516"/>
      <c r="BUJ44" s="516"/>
      <c r="BUK44" s="516"/>
      <c r="BUL44" s="516"/>
      <c r="BUM44" s="516"/>
      <c r="BUN44" s="516"/>
      <c r="BUO44" s="516"/>
      <c r="BUP44" s="516"/>
      <c r="BUQ44" s="516"/>
      <c r="BUR44" s="516"/>
      <c r="BUS44" s="516"/>
      <c r="BUT44" s="516"/>
      <c r="BUU44" s="516"/>
      <c r="BUV44" s="516"/>
      <c r="BUW44" s="516"/>
      <c r="BUX44" s="516"/>
      <c r="BUY44" s="516"/>
      <c r="BUZ44" s="516"/>
      <c r="BVA44" s="516"/>
      <c r="BVB44" s="516"/>
      <c r="BVC44" s="516"/>
      <c r="BVD44" s="516"/>
      <c r="BVE44" s="516"/>
      <c r="BVF44" s="516"/>
      <c r="BVG44" s="516"/>
      <c r="BVH44" s="516"/>
      <c r="BVI44" s="516"/>
      <c r="BVJ44" s="516"/>
      <c r="BVK44" s="516"/>
      <c r="BVL44" s="516"/>
      <c r="BVM44" s="516"/>
      <c r="BVN44" s="516"/>
      <c r="BVO44" s="516"/>
      <c r="BVP44" s="516"/>
      <c r="BVQ44" s="516"/>
      <c r="BVR44" s="516"/>
      <c r="BVS44" s="516"/>
      <c r="BVT44" s="516"/>
      <c r="BVU44" s="516"/>
      <c r="BVV44" s="516"/>
      <c r="BVW44" s="516"/>
      <c r="BVX44" s="516"/>
      <c r="BVY44" s="516"/>
      <c r="BVZ44" s="516"/>
      <c r="BWA44" s="516"/>
      <c r="BWB44" s="516"/>
      <c r="BWC44" s="516"/>
      <c r="BWD44" s="516"/>
      <c r="BWE44" s="516"/>
      <c r="BWF44" s="516"/>
      <c r="BWG44" s="516"/>
      <c r="BWH44" s="516"/>
      <c r="BWI44" s="516"/>
      <c r="BWJ44" s="516"/>
      <c r="BWK44" s="516"/>
      <c r="BWL44" s="516"/>
      <c r="BWM44" s="516"/>
      <c r="BWN44" s="516"/>
      <c r="BWO44" s="516"/>
      <c r="BWP44" s="516"/>
      <c r="BWQ44" s="516"/>
      <c r="BWR44" s="516"/>
      <c r="BWS44" s="516"/>
      <c r="BWT44" s="516"/>
      <c r="BWU44" s="516"/>
      <c r="BWV44" s="516"/>
      <c r="BWW44" s="516"/>
      <c r="BWX44" s="516"/>
      <c r="BWY44" s="516"/>
      <c r="BWZ44" s="516"/>
      <c r="BXA44" s="516"/>
      <c r="BXB44" s="516"/>
      <c r="BXC44" s="516"/>
      <c r="BXD44" s="516"/>
      <c r="BXE44" s="516"/>
      <c r="BXF44" s="516"/>
      <c r="BXG44" s="516"/>
      <c r="BXH44" s="516"/>
      <c r="BXI44" s="516"/>
      <c r="BXJ44" s="516"/>
      <c r="BXK44" s="516"/>
      <c r="BXL44" s="516"/>
      <c r="BXM44" s="516"/>
      <c r="BXN44" s="516"/>
      <c r="BXO44" s="516"/>
      <c r="BXP44" s="516"/>
      <c r="BXQ44" s="516"/>
      <c r="BXR44" s="516"/>
      <c r="BXS44" s="516"/>
      <c r="BXT44" s="516"/>
      <c r="BXU44" s="516"/>
      <c r="BXV44" s="516"/>
      <c r="BXW44" s="516"/>
      <c r="BXX44" s="516"/>
      <c r="BXY44" s="516"/>
      <c r="BXZ44" s="516"/>
      <c r="BYA44" s="516"/>
      <c r="BYB44" s="516"/>
      <c r="BYC44" s="516"/>
      <c r="BYD44" s="516"/>
      <c r="BYE44" s="516"/>
      <c r="BYF44" s="516"/>
      <c r="BYG44" s="516"/>
      <c r="BYH44" s="516"/>
      <c r="BYI44" s="516"/>
      <c r="BYJ44" s="516"/>
      <c r="BYK44" s="516"/>
      <c r="BYL44" s="516"/>
      <c r="BYM44" s="516"/>
      <c r="BYN44" s="516"/>
      <c r="BYO44" s="516"/>
      <c r="BYP44" s="516"/>
      <c r="BYQ44" s="516"/>
      <c r="BYR44" s="516"/>
      <c r="BYS44" s="516"/>
      <c r="BYT44" s="516"/>
      <c r="BYU44" s="516"/>
      <c r="BYV44" s="516"/>
      <c r="BYW44" s="516"/>
      <c r="BYX44" s="516"/>
      <c r="BYY44" s="516"/>
      <c r="BYZ44" s="516"/>
      <c r="BZA44" s="516"/>
      <c r="BZB44" s="516"/>
      <c r="BZC44" s="516"/>
      <c r="BZD44" s="516"/>
      <c r="BZE44" s="516"/>
      <c r="BZF44" s="516"/>
      <c r="BZG44" s="516"/>
      <c r="BZH44" s="516"/>
      <c r="BZI44" s="516"/>
      <c r="BZJ44" s="516"/>
      <c r="BZK44" s="516"/>
      <c r="BZL44" s="516"/>
      <c r="BZM44" s="516"/>
      <c r="BZN44" s="516"/>
      <c r="BZO44" s="516"/>
      <c r="BZP44" s="516"/>
      <c r="BZQ44" s="516"/>
      <c r="BZR44" s="516"/>
      <c r="BZS44" s="516"/>
      <c r="BZT44" s="516"/>
      <c r="BZU44" s="516"/>
      <c r="BZV44" s="516"/>
      <c r="BZW44" s="516"/>
      <c r="BZX44" s="516"/>
      <c r="BZY44" s="516"/>
      <c r="BZZ44" s="516"/>
      <c r="CAA44" s="516"/>
      <c r="CAB44" s="516"/>
      <c r="CAC44" s="516"/>
      <c r="CAD44" s="516"/>
      <c r="CAE44" s="516"/>
      <c r="CAF44" s="516"/>
      <c r="CAG44" s="516"/>
      <c r="CAH44" s="516"/>
      <c r="CAI44" s="516"/>
      <c r="CAJ44" s="516"/>
      <c r="CAK44" s="516"/>
      <c r="CAL44" s="516"/>
      <c r="CAM44" s="516"/>
      <c r="CAN44" s="516"/>
      <c r="CAO44" s="516"/>
      <c r="CAP44" s="516"/>
      <c r="CAQ44" s="516"/>
      <c r="CAR44" s="516"/>
      <c r="CAS44" s="516"/>
      <c r="CAT44" s="516"/>
      <c r="CAU44" s="516"/>
      <c r="CAV44" s="516"/>
      <c r="CAW44" s="516"/>
      <c r="CAX44" s="516"/>
      <c r="CAY44" s="516"/>
      <c r="CAZ44" s="516"/>
      <c r="CBA44" s="516"/>
      <c r="CBB44" s="516"/>
      <c r="CBC44" s="516"/>
      <c r="CBD44" s="516"/>
      <c r="CBE44" s="516"/>
      <c r="CBF44" s="516"/>
      <c r="CBG44" s="516"/>
      <c r="CBH44" s="516"/>
      <c r="CBI44" s="516"/>
      <c r="CBJ44" s="516"/>
      <c r="CBK44" s="516"/>
      <c r="CBL44" s="516"/>
      <c r="CBM44" s="516"/>
      <c r="CBN44" s="516"/>
      <c r="CBO44" s="516"/>
      <c r="CBP44" s="516"/>
      <c r="CBQ44" s="516"/>
      <c r="CBR44" s="516"/>
      <c r="CBS44" s="516"/>
      <c r="CBT44" s="516"/>
      <c r="CBU44" s="516"/>
      <c r="CBV44" s="516"/>
      <c r="CBW44" s="516"/>
      <c r="CBX44" s="516"/>
      <c r="CBY44" s="516"/>
      <c r="CBZ44" s="516"/>
      <c r="CCA44" s="516"/>
      <c r="CCB44" s="516"/>
      <c r="CCC44" s="516"/>
      <c r="CCD44" s="516"/>
      <c r="CCE44" s="516"/>
      <c r="CCF44" s="516"/>
      <c r="CCG44" s="516"/>
      <c r="CCH44" s="516"/>
      <c r="CCI44" s="516"/>
      <c r="CCJ44" s="516"/>
      <c r="CCK44" s="516"/>
      <c r="CCL44" s="516"/>
      <c r="CCM44" s="516"/>
      <c r="CCN44" s="516"/>
      <c r="CCO44" s="516"/>
      <c r="CCP44" s="516"/>
      <c r="CCQ44" s="516"/>
      <c r="CCR44" s="516"/>
      <c r="CCS44" s="516"/>
      <c r="CCT44" s="516"/>
      <c r="CCU44" s="516"/>
      <c r="CCV44" s="516"/>
      <c r="CCW44" s="516"/>
      <c r="CCX44" s="516"/>
      <c r="CCY44" s="516"/>
      <c r="CCZ44" s="516"/>
      <c r="CDA44" s="516"/>
      <c r="CDB44" s="516"/>
      <c r="CDC44" s="516"/>
      <c r="CDD44" s="516"/>
      <c r="CDE44" s="516"/>
      <c r="CDF44" s="516"/>
      <c r="CDG44" s="516"/>
      <c r="CDH44" s="516"/>
      <c r="CDI44" s="516"/>
      <c r="CDJ44" s="516"/>
      <c r="CDK44" s="516"/>
      <c r="CDL44" s="516"/>
      <c r="CDM44" s="516"/>
      <c r="CDN44" s="516"/>
      <c r="CDO44" s="516"/>
      <c r="CDP44" s="516"/>
      <c r="CDQ44" s="516"/>
      <c r="CDR44" s="516"/>
      <c r="CDS44" s="516"/>
      <c r="CDT44" s="516"/>
      <c r="CDU44" s="516"/>
      <c r="CDV44" s="516"/>
      <c r="CDW44" s="516"/>
      <c r="CDX44" s="516"/>
      <c r="CDY44" s="516"/>
      <c r="CDZ44" s="516"/>
      <c r="CEA44" s="516"/>
      <c r="CEB44" s="516"/>
      <c r="CEC44" s="516"/>
      <c r="CED44" s="516"/>
      <c r="CEE44" s="516"/>
      <c r="CEF44" s="516"/>
      <c r="CEG44" s="516"/>
      <c r="CEH44" s="516"/>
      <c r="CEI44" s="516"/>
      <c r="CEJ44" s="516"/>
      <c r="CEK44" s="516"/>
      <c r="CEL44" s="516"/>
      <c r="CEM44" s="516"/>
      <c r="CEN44" s="516"/>
      <c r="CEO44" s="516"/>
      <c r="CEP44" s="516"/>
      <c r="CEQ44" s="516"/>
      <c r="CER44" s="516"/>
      <c r="CES44" s="516"/>
      <c r="CET44" s="516"/>
      <c r="CEU44" s="516"/>
      <c r="CEV44" s="516"/>
      <c r="CEW44" s="516"/>
      <c r="CEX44" s="516"/>
      <c r="CEY44" s="516"/>
      <c r="CEZ44" s="516"/>
      <c r="CFA44" s="516"/>
      <c r="CFB44" s="516"/>
      <c r="CFC44" s="516"/>
      <c r="CFD44" s="516"/>
      <c r="CFE44" s="516"/>
      <c r="CFF44" s="516"/>
      <c r="CFG44" s="516"/>
      <c r="CFH44" s="516"/>
      <c r="CFI44" s="516"/>
      <c r="CFJ44" s="516"/>
      <c r="CFK44" s="516"/>
      <c r="CFL44" s="516"/>
      <c r="CFM44" s="516"/>
      <c r="CFN44" s="516"/>
      <c r="CFO44" s="516"/>
      <c r="CFP44" s="516"/>
      <c r="CFQ44" s="516"/>
      <c r="CFR44" s="516"/>
      <c r="CFS44" s="516"/>
      <c r="CFT44" s="516"/>
      <c r="CFU44" s="516"/>
      <c r="CFV44" s="516"/>
      <c r="CFW44" s="516"/>
      <c r="CFX44" s="516"/>
      <c r="CFY44" s="516"/>
      <c r="CFZ44" s="516"/>
      <c r="CGA44" s="516"/>
      <c r="CGB44" s="516"/>
      <c r="CGC44" s="516"/>
      <c r="CGD44" s="516"/>
      <c r="CGE44" s="516"/>
      <c r="CGF44" s="516"/>
      <c r="CGG44" s="516"/>
      <c r="CGH44" s="516"/>
      <c r="CGI44" s="516"/>
      <c r="CGJ44" s="516"/>
      <c r="CGK44" s="516"/>
      <c r="CGL44" s="516"/>
      <c r="CGM44" s="516"/>
      <c r="CGN44" s="516"/>
      <c r="CGO44" s="516"/>
      <c r="CGP44" s="516"/>
      <c r="CGQ44" s="516"/>
      <c r="CGR44" s="516"/>
      <c r="CGS44" s="516"/>
      <c r="CGT44" s="516"/>
      <c r="CGU44" s="516"/>
      <c r="CGV44" s="516"/>
      <c r="CGW44" s="516"/>
      <c r="CGX44" s="516"/>
      <c r="CGY44" s="516"/>
      <c r="CGZ44" s="516"/>
      <c r="CHA44" s="516"/>
      <c r="CHB44" s="516"/>
      <c r="CHC44" s="516"/>
      <c r="CHD44" s="516"/>
      <c r="CHE44" s="516"/>
      <c r="CHF44" s="516"/>
      <c r="CHG44" s="516"/>
      <c r="CHH44" s="516"/>
      <c r="CHI44" s="516"/>
      <c r="CHJ44" s="516"/>
      <c r="CHK44" s="516"/>
      <c r="CHL44" s="516"/>
      <c r="CHM44" s="516"/>
      <c r="CHN44" s="516"/>
      <c r="CHO44" s="516"/>
      <c r="CHP44" s="516"/>
      <c r="CHQ44" s="516"/>
      <c r="CHR44" s="516"/>
      <c r="CHS44" s="516"/>
      <c r="CHT44" s="516"/>
      <c r="CHU44" s="516"/>
      <c r="CHV44" s="516"/>
      <c r="CHW44" s="516"/>
      <c r="CHX44" s="516"/>
      <c r="CHY44" s="516"/>
      <c r="CHZ44" s="516"/>
      <c r="CIA44" s="516"/>
      <c r="CIB44" s="516"/>
      <c r="CIC44" s="516"/>
      <c r="CID44" s="516"/>
      <c r="CIE44" s="516"/>
      <c r="CIF44" s="516"/>
      <c r="CIG44" s="516"/>
      <c r="CIH44" s="516"/>
      <c r="CII44" s="516"/>
      <c r="CIJ44" s="516"/>
      <c r="CIK44" s="516"/>
      <c r="CIL44" s="516"/>
      <c r="CIM44" s="516"/>
      <c r="CIN44" s="516"/>
      <c r="CIO44" s="516"/>
      <c r="CIP44" s="516"/>
      <c r="CIQ44" s="516"/>
      <c r="CIR44" s="516"/>
      <c r="CIS44" s="516"/>
      <c r="CIT44" s="516"/>
      <c r="CIU44" s="516"/>
      <c r="CIV44" s="516"/>
      <c r="CIW44" s="516"/>
      <c r="CIX44" s="516"/>
      <c r="CIY44" s="516"/>
      <c r="CIZ44" s="516"/>
      <c r="CJA44" s="516"/>
      <c r="CJB44" s="516"/>
      <c r="CJC44" s="516"/>
      <c r="CJD44" s="516"/>
      <c r="CJE44" s="516"/>
      <c r="CJF44" s="516"/>
      <c r="CJG44" s="516"/>
      <c r="CJH44" s="516"/>
      <c r="CJI44" s="516"/>
      <c r="CJJ44" s="516"/>
      <c r="CJK44" s="516"/>
      <c r="CJL44" s="516"/>
      <c r="CJM44" s="516"/>
      <c r="CJN44" s="516"/>
      <c r="CJO44" s="516"/>
      <c r="CJP44" s="516"/>
      <c r="CJQ44" s="516"/>
      <c r="CJR44" s="516"/>
      <c r="CJS44" s="516"/>
      <c r="CJT44" s="516"/>
      <c r="CJU44" s="516"/>
      <c r="CJV44" s="516"/>
      <c r="CJW44" s="516"/>
      <c r="CJX44" s="516"/>
      <c r="CJY44" s="516"/>
      <c r="CJZ44" s="516"/>
      <c r="CKA44" s="516"/>
      <c r="CKB44" s="516"/>
      <c r="CKC44" s="516"/>
      <c r="CKD44" s="516"/>
      <c r="CKE44" s="516"/>
      <c r="CKF44" s="516"/>
      <c r="CKG44" s="516"/>
      <c r="CKH44" s="516"/>
      <c r="CKI44" s="516"/>
      <c r="CKJ44" s="516"/>
      <c r="CKK44" s="516"/>
      <c r="CKL44" s="516"/>
      <c r="CKM44" s="516"/>
      <c r="CKN44" s="516"/>
      <c r="CKO44" s="516"/>
      <c r="CKP44" s="516"/>
      <c r="CKQ44" s="516"/>
      <c r="CKR44" s="516"/>
      <c r="CKS44" s="516"/>
      <c r="CKT44" s="516"/>
      <c r="CKU44" s="516"/>
      <c r="CKV44" s="516"/>
      <c r="CKW44" s="516"/>
      <c r="CKX44" s="516"/>
      <c r="CKY44" s="516"/>
      <c r="CKZ44" s="516"/>
      <c r="CLA44" s="516"/>
      <c r="CLB44" s="516"/>
      <c r="CLC44" s="516"/>
      <c r="CLD44" s="516"/>
      <c r="CLE44" s="516"/>
      <c r="CLF44" s="516"/>
      <c r="CLG44" s="516"/>
      <c r="CLH44" s="516"/>
      <c r="CLI44" s="516"/>
      <c r="CLJ44" s="516"/>
      <c r="CLK44" s="516"/>
      <c r="CLL44" s="516"/>
      <c r="CLM44" s="516"/>
      <c r="CLN44" s="516"/>
      <c r="CLO44" s="516"/>
      <c r="CLP44" s="516"/>
      <c r="CLQ44" s="516"/>
      <c r="CLR44" s="516"/>
      <c r="CLS44" s="516"/>
      <c r="CLT44" s="516"/>
      <c r="CLU44" s="516"/>
      <c r="CLV44" s="516"/>
      <c r="CLW44" s="516"/>
      <c r="CLX44" s="516"/>
      <c r="CLY44" s="516"/>
      <c r="CLZ44" s="516"/>
      <c r="CMA44" s="516"/>
      <c r="CMB44" s="516"/>
      <c r="CMC44" s="516"/>
      <c r="CMD44" s="516"/>
      <c r="CME44" s="516"/>
      <c r="CMF44" s="516"/>
      <c r="CMG44" s="516"/>
      <c r="CMH44" s="516"/>
      <c r="CMI44" s="516"/>
      <c r="CMJ44" s="516"/>
      <c r="CMK44" s="516"/>
      <c r="CML44" s="516"/>
      <c r="CMM44" s="516"/>
      <c r="CMN44" s="516"/>
      <c r="CMO44" s="516"/>
      <c r="CMP44" s="516"/>
      <c r="CMQ44" s="516"/>
      <c r="CMR44" s="516"/>
      <c r="CMS44" s="516"/>
      <c r="CMT44" s="516"/>
      <c r="CMU44" s="516"/>
      <c r="CMV44" s="516"/>
      <c r="CMW44" s="516"/>
      <c r="CMX44" s="516"/>
      <c r="CMY44" s="516"/>
      <c r="CMZ44" s="516"/>
      <c r="CNA44" s="516"/>
      <c r="CNB44" s="516"/>
      <c r="CNC44" s="516"/>
      <c r="CND44" s="516"/>
      <c r="CNE44" s="516"/>
      <c r="CNF44" s="516"/>
      <c r="CNG44" s="516"/>
      <c r="CNH44" s="516"/>
      <c r="CNI44" s="516"/>
      <c r="CNJ44" s="516"/>
      <c r="CNK44" s="516"/>
      <c r="CNL44" s="516"/>
      <c r="CNM44" s="516"/>
      <c r="CNN44" s="516"/>
      <c r="CNO44" s="516"/>
      <c r="CNP44" s="516"/>
      <c r="CNQ44" s="516"/>
      <c r="CNR44" s="516"/>
      <c r="CNS44" s="516"/>
      <c r="CNT44" s="516"/>
      <c r="CNU44" s="516"/>
      <c r="CNV44" s="516"/>
      <c r="CNW44" s="516"/>
      <c r="CNX44" s="516"/>
      <c r="CNY44" s="516"/>
      <c r="CNZ44" s="516"/>
      <c r="COA44" s="516"/>
      <c r="COB44" s="516"/>
      <c r="COC44" s="516"/>
      <c r="COD44" s="516"/>
      <c r="COE44" s="516"/>
      <c r="COF44" s="516"/>
      <c r="COG44" s="516"/>
      <c r="COH44" s="516"/>
      <c r="COI44" s="516"/>
      <c r="COJ44" s="516"/>
      <c r="COK44" s="516"/>
      <c r="COL44" s="516"/>
      <c r="COM44" s="516"/>
      <c r="CON44" s="516"/>
      <c r="COO44" s="516"/>
      <c r="COP44" s="516"/>
      <c r="COQ44" s="516"/>
      <c r="COR44" s="516"/>
      <c r="COS44" s="516"/>
      <c r="COT44" s="516"/>
      <c r="COU44" s="516"/>
      <c r="COV44" s="516"/>
      <c r="COW44" s="516"/>
      <c r="COX44" s="516"/>
      <c r="COY44" s="516"/>
      <c r="COZ44" s="516"/>
      <c r="CPA44" s="516"/>
      <c r="CPB44" s="516"/>
      <c r="CPC44" s="516"/>
      <c r="CPD44" s="516"/>
      <c r="CPE44" s="516"/>
      <c r="CPF44" s="516"/>
      <c r="CPG44" s="516"/>
      <c r="CPH44" s="516"/>
      <c r="CPI44" s="516"/>
      <c r="CPJ44" s="516"/>
      <c r="CPK44" s="516"/>
      <c r="CPL44" s="516"/>
      <c r="CPM44" s="516"/>
      <c r="CPN44" s="516"/>
      <c r="CPO44" s="516"/>
      <c r="CPP44" s="516"/>
      <c r="CPQ44" s="516"/>
      <c r="CPR44" s="516"/>
      <c r="CPS44" s="516"/>
      <c r="CPT44" s="516"/>
      <c r="CPU44" s="516"/>
      <c r="CPV44" s="516"/>
      <c r="CPW44" s="516"/>
      <c r="CPX44" s="516"/>
      <c r="CPY44" s="516"/>
      <c r="CPZ44" s="516"/>
      <c r="CQA44" s="516"/>
      <c r="CQB44" s="516"/>
      <c r="CQC44" s="516"/>
      <c r="CQD44" s="516"/>
      <c r="CQE44" s="516"/>
      <c r="CQF44" s="516"/>
      <c r="CQG44" s="516"/>
      <c r="CQH44" s="516"/>
      <c r="CQI44" s="516"/>
      <c r="CQJ44" s="516"/>
      <c r="CQK44" s="516"/>
      <c r="CQL44" s="516"/>
      <c r="CQM44" s="516"/>
      <c r="CQN44" s="516"/>
      <c r="CQO44" s="516"/>
      <c r="CQP44" s="516"/>
      <c r="CQQ44" s="516"/>
      <c r="CQR44" s="516"/>
      <c r="CQS44" s="516"/>
      <c r="CQT44" s="516"/>
      <c r="CQU44" s="516"/>
      <c r="CQV44" s="516"/>
      <c r="CQW44" s="516"/>
      <c r="CQX44" s="516"/>
      <c r="CQY44" s="516"/>
      <c r="CQZ44" s="516"/>
      <c r="CRA44" s="516"/>
      <c r="CRB44" s="516"/>
      <c r="CRC44" s="516"/>
      <c r="CRD44" s="516"/>
      <c r="CRE44" s="516"/>
      <c r="CRF44" s="516"/>
      <c r="CRG44" s="516"/>
      <c r="CRH44" s="516"/>
      <c r="CRI44" s="516"/>
      <c r="CRJ44" s="516"/>
      <c r="CRK44" s="516"/>
      <c r="CRL44" s="516"/>
      <c r="CRM44" s="516"/>
      <c r="CRN44" s="516"/>
      <c r="CRO44" s="516"/>
      <c r="CRP44" s="516"/>
      <c r="CRQ44" s="516"/>
      <c r="CRR44" s="516"/>
      <c r="CRS44" s="516"/>
      <c r="CRT44" s="516"/>
      <c r="CRU44" s="516"/>
      <c r="CRV44" s="516"/>
      <c r="CRW44" s="516"/>
      <c r="CRX44" s="516"/>
      <c r="CRY44" s="516"/>
      <c r="CRZ44" s="516"/>
      <c r="CSA44" s="516"/>
      <c r="CSB44" s="516"/>
      <c r="CSC44" s="516"/>
      <c r="CSD44" s="516"/>
      <c r="CSE44" s="516"/>
      <c r="CSF44" s="516"/>
      <c r="CSG44" s="516"/>
      <c r="CSH44" s="516"/>
      <c r="CSI44" s="516"/>
      <c r="CSJ44" s="516"/>
      <c r="CSK44" s="516"/>
      <c r="CSL44" s="516"/>
      <c r="CSM44" s="516"/>
      <c r="CSN44" s="516"/>
      <c r="CSO44" s="516"/>
      <c r="CSP44" s="516"/>
      <c r="CSQ44" s="516"/>
      <c r="CSR44" s="516"/>
      <c r="CSS44" s="516"/>
      <c r="CST44" s="516"/>
      <c r="CSU44" s="516"/>
      <c r="CSV44" s="516"/>
      <c r="CSW44" s="516"/>
      <c r="CSX44" s="516"/>
      <c r="CSY44" s="516"/>
      <c r="CSZ44" s="516"/>
      <c r="CTA44" s="516"/>
      <c r="CTB44" s="516"/>
      <c r="CTC44" s="516"/>
      <c r="CTD44" s="516"/>
      <c r="CTE44" s="516"/>
      <c r="CTF44" s="516"/>
      <c r="CTG44" s="516"/>
      <c r="CTH44" s="516"/>
      <c r="CTI44" s="516"/>
      <c r="CTJ44" s="516"/>
      <c r="CTK44" s="516"/>
      <c r="CTL44" s="516"/>
      <c r="CTM44" s="516"/>
      <c r="CTN44" s="516"/>
      <c r="CTO44" s="516"/>
      <c r="CTP44" s="516"/>
      <c r="CTQ44" s="516"/>
      <c r="CTR44" s="516"/>
      <c r="CTS44" s="516"/>
      <c r="CTT44" s="516"/>
      <c r="CTU44" s="516"/>
      <c r="CTV44" s="516"/>
      <c r="CTW44" s="516"/>
      <c r="CTX44" s="516"/>
      <c r="CTY44" s="516"/>
      <c r="CTZ44" s="516"/>
      <c r="CUA44" s="516"/>
      <c r="CUB44" s="516"/>
      <c r="CUC44" s="516"/>
      <c r="CUD44" s="516"/>
      <c r="CUE44" s="516"/>
      <c r="CUF44" s="516"/>
      <c r="CUG44" s="516"/>
      <c r="CUH44" s="516"/>
      <c r="CUI44" s="516"/>
      <c r="CUJ44" s="516"/>
      <c r="CUK44" s="516"/>
      <c r="CUL44" s="516"/>
      <c r="CUM44" s="516"/>
      <c r="CUN44" s="516"/>
      <c r="CUO44" s="516"/>
      <c r="CUP44" s="516"/>
      <c r="CUQ44" s="516"/>
      <c r="CUR44" s="516"/>
      <c r="CUS44" s="516"/>
      <c r="CUT44" s="516"/>
      <c r="CUU44" s="516"/>
      <c r="CUV44" s="516"/>
      <c r="CUW44" s="516"/>
      <c r="CUX44" s="516"/>
      <c r="CUY44" s="516"/>
      <c r="CUZ44" s="516"/>
      <c r="CVA44" s="516"/>
      <c r="CVB44" s="516"/>
      <c r="CVC44" s="516"/>
      <c r="CVD44" s="516"/>
      <c r="CVE44" s="516"/>
      <c r="CVF44" s="516"/>
      <c r="CVG44" s="516"/>
      <c r="CVH44" s="516"/>
      <c r="CVI44" s="516"/>
      <c r="CVJ44" s="516"/>
      <c r="CVK44" s="516"/>
      <c r="CVL44" s="516"/>
      <c r="CVM44" s="516"/>
      <c r="CVN44" s="516"/>
      <c r="CVO44" s="516"/>
      <c r="CVP44" s="516"/>
      <c r="CVQ44" s="516"/>
      <c r="CVR44" s="516"/>
      <c r="CVS44" s="516"/>
      <c r="CVT44" s="516"/>
      <c r="CVU44" s="516"/>
      <c r="CVV44" s="516"/>
      <c r="CVW44" s="516"/>
      <c r="CVX44" s="516"/>
      <c r="CVY44" s="516"/>
      <c r="CVZ44" s="516"/>
      <c r="CWA44" s="516"/>
      <c r="CWB44" s="516"/>
      <c r="CWC44" s="516"/>
      <c r="CWD44" s="516"/>
      <c r="CWE44" s="516"/>
      <c r="CWF44" s="516"/>
      <c r="CWG44" s="516"/>
      <c r="CWH44" s="516"/>
      <c r="CWI44" s="516"/>
      <c r="CWJ44" s="516"/>
      <c r="CWK44" s="516"/>
      <c r="CWL44" s="516"/>
      <c r="CWM44" s="516"/>
      <c r="CWN44" s="516"/>
      <c r="CWO44" s="516"/>
      <c r="CWP44" s="516"/>
      <c r="CWQ44" s="516"/>
      <c r="CWR44" s="516"/>
      <c r="CWS44" s="516"/>
      <c r="CWT44" s="516"/>
      <c r="CWU44" s="516"/>
      <c r="CWV44" s="516"/>
      <c r="CWW44" s="516"/>
      <c r="CWX44" s="516"/>
      <c r="CWY44" s="516"/>
      <c r="CWZ44" s="516"/>
      <c r="CXA44" s="516"/>
      <c r="CXB44" s="516"/>
      <c r="CXC44" s="516"/>
      <c r="CXD44" s="516"/>
      <c r="CXE44" s="516"/>
      <c r="CXF44" s="516"/>
      <c r="CXG44" s="516"/>
      <c r="CXH44" s="516"/>
      <c r="CXI44" s="516"/>
      <c r="CXJ44" s="516"/>
      <c r="CXK44" s="516"/>
      <c r="CXL44" s="516"/>
      <c r="CXM44" s="516"/>
      <c r="CXN44" s="516"/>
      <c r="CXO44" s="516"/>
      <c r="CXP44" s="516"/>
      <c r="CXQ44" s="516"/>
      <c r="CXR44" s="516"/>
      <c r="CXS44" s="516"/>
      <c r="CXT44" s="516"/>
      <c r="CXU44" s="516"/>
      <c r="CXV44" s="516"/>
      <c r="CXW44" s="516"/>
      <c r="CXX44" s="516"/>
      <c r="CXY44" s="516"/>
      <c r="CXZ44" s="516"/>
      <c r="CYA44" s="516"/>
      <c r="CYB44" s="516"/>
      <c r="CYC44" s="516"/>
      <c r="CYD44" s="516"/>
      <c r="CYE44" s="516"/>
      <c r="CYF44" s="516"/>
      <c r="CYG44" s="516"/>
      <c r="CYH44" s="516"/>
      <c r="CYI44" s="516"/>
      <c r="CYJ44" s="516"/>
      <c r="CYK44" s="516"/>
      <c r="CYL44" s="516"/>
      <c r="CYM44" s="516"/>
      <c r="CYN44" s="516"/>
      <c r="CYO44" s="516"/>
      <c r="CYP44" s="516"/>
      <c r="CYQ44" s="516"/>
      <c r="CYR44" s="516"/>
      <c r="CYS44" s="516"/>
      <c r="CYT44" s="516"/>
      <c r="CYU44" s="516"/>
      <c r="CYV44" s="516"/>
      <c r="CYW44" s="516"/>
      <c r="CYX44" s="516"/>
      <c r="CYY44" s="516"/>
      <c r="CYZ44" s="516"/>
      <c r="CZA44" s="516"/>
      <c r="CZB44" s="516"/>
      <c r="CZC44" s="516"/>
      <c r="CZD44" s="516"/>
      <c r="CZE44" s="516"/>
      <c r="CZF44" s="516"/>
      <c r="CZG44" s="516"/>
      <c r="CZH44" s="516"/>
      <c r="CZI44" s="516"/>
      <c r="CZJ44" s="516"/>
      <c r="CZK44" s="516"/>
      <c r="CZL44" s="516"/>
      <c r="CZM44" s="516"/>
      <c r="CZN44" s="516"/>
      <c r="CZO44" s="516"/>
      <c r="CZP44" s="516"/>
      <c r="CZQ44" s="516"/>
      <c r="CZR44" s="516"/>
      <c r="CZS44" s="516"/>
      <c r="CZT44" s="516"/>
      <c r="CZU44" s="516"/>
      <c r="CZV44" s="516"/>
      <c r="CZW44" s="516"/>
      <c r="CZX44" s="516"/>
      <c r="CZY44" s="516"/>
      <c r="CZZ44" s="516"/>
      <c r="DAA44" s="516"/>
      <c r="DAB44" s="516"/>
      <c r="DAC44" s="516"/>
      <c r="DAD44" s="516"/>
      <c r="DAE44" s="516"/>
      <c r="DAF44" s="516"/>
      <c r="DAG44" s="516"/>
      <c r="DAH44" s="516"/>
      <c r="DAI44" s="516"/>
      <c r="DAJ44" s="516"/>
      <c r="DAK44" s="516"/>
      <c r="DAL44" s="516"/>
      <c r="DAM44" s="516"/>
      <c r="DAN44" s="516"/>
      <c r="DAO44" s="516"/>
      <c r="DAP44" s="516"/>
      <c r="DAQ44" s="516"/>
      <c r="DAR44" s="516"/>
      <c r="DAS44" s="516"/>
      <c r="DAT44" s="516"/>
      <c r="DAU44" s="516"/>
      <c r="DAV44" s="516"/>
      <c r="DAW44" s="516"/>
      <c r="DAX44" s="516"/>
      <c r="DAY44" s="516"/>
      <c r="DAZ44" s="516"/>
      <c r="DBA44" s="516"/>
      <c r="DBB44" s="516"/>
      <c r="DBC44" s="516"/>
      <c r="DBD44" s="516"/>
      <c r="DBE44" s="516"/>
      <c r="DBF44" s="516"/>
      <c r="DBG44" s="516"/>
      <c r="DBH44" s="516"/>
      <c r="DBI44" s="516"/>
      <c r="DBJ44" s="516"/>
      <c r="DBK44" s="516"/>
      <c r="DBL44" s="516"/>
      <c r="DBM44" s="516"/>
      <c r="DBN44" s="516"/>
      <c r="DBO44" s="516"/>
      <c r="DBP44" s="516"/>
      <c r="DBQ44" s="516"/>
      <c r="DBR44" s="516"/>
      <c r="DBS44" s="516"/>
      <c r="DBT44" s="516"/>
      <c r="DBU44" s="516"/>
      <c r="DBV44" s="516"/>
      <c r="DBW44" s="516"/>
      <c r="DBX44" s="516"/>
      <c r="DBY44" s="516"/>
      <c r="DBZ44" s="516"/>
      <c r="DCA44" s="516"/>
      <c r="DCB44" s="516"/>
      <c r="DCC44" s="516"/>
      <c r="DCD44" s="516"/>
      <c r="DCE44" s="516"/>
      <c r="DCF44" s="516"/>
      <c r="DCG44" s="516"/>
      <c r="DCH44" s="516"/>
      <c r="DCI44" s="516"/>
      <c r="DCJ44" s="516"/>
      <c r="DCK44" s="516"/>
      <c r="DCL44" s="516"/>
      <c r="DCM44" s="516"/>
      <c r="DCN44" s="516"/>
      <c r="DCO44" s="516"/>
      <c r="DCP44" s="516"/>
      <c r="DCQ44" s="516"/>
      <c r="DCR44" s="516"/>
      <c r="DCS44" s="516"/>
      <c r="DCT44" s="516"/>
      <c r="DCU44" s="516"/>
      <c r="DCV44" s="516"/>
      <c r="DCW44" s="516"/>
      <c r="DCX44" s="516"/>
      <c r="DCY44" s="516"/>
      <c r="DCZ44" s="516"/>
      <c r="DDA44" s="516"/>
      <c r="DDB44" s="516"/>
      <c r="DDC44" s="516"/>
      <c r="DDD44" s="516"/>
      <c r="DDE44" s="516"/>
      <c r="DDF44" s="516"/>
      <c r="DDG44" s="516"/>
      <c r="DDH44" s="516"/>
      <c r="DDI44" s="516"/>
      <c r="DDJ44" s="516"/>
      <c r="DDK44" s="516"/>
      <c r="DDL44" s="516"/>
      <c r="DDM44" s="516"/>
      <c r="DDN44" s="516"/>
      <c r="DDO44" s="516"/>
      <c r="DDP44" s="516"/>
      <c r="DDQ44" s="516"/>
      <c r="DDR44" s="516"/>
      <c r="DDS44" s="516"/>
      <c r="DDT44" s="516"/>
      <c r="DDU44" s="516"/>
      <c r="DDV44" s="516"/>
      <c r="DDW44" s="516"/>
      <c r="DDX44" s="516"/>
      <c r="DDY44" s="516"/>
      <c r="DDZ44" s="516"/>
      <c r="DEA44" s="516"/>
      <c r="DEB44" s="516"/>
      <c r="DEC44" s="516"/>
      <c r="DED44" s="516"/>
      <c r="DEE44" s="516"/>
      <c r="DEF44" s="516"/>
      <c r="DEG44" s="516"/>
      <c r="DEH44" s="516"/>
      <c r="DEI44" s="516"/>
      <c r="DEJ44" s="516"/>
      <c r="DEK44" s="516"/>
      <c r="DEL44" s="516"/>
      <c r="DEM44" s="516"/>
      <c r="DEN44" s="516"/>
      <c r="DEO44" s="516"/>
      <c r="DEP44" s="516"/>
      <c r="DEQ44" s="516"/>
      <c r="DER44" s="516"/>
      <c r="DES44" s="516"/>
      <c r="DET44" s="516"/>
      <c r="DEU44" s="516"/>
      <c r="DEV44" s="516"/>
      <c r="DEW44" s="516"/>
      <c r="DEX44" s="516"/>
      <c r="DEY44" s="516"/>
      <c r="DEZ44" s="516"/>
      <c r="DFA44" s="516"/>
      <c r="DFB44" s="516"/>
      <c r="DFC44" s="516"/>
      <c r="DFD44" s="516"/>
      <c r="DFE44" s="516"/>
      <c r="DFF44" s="516"/>
      <c r="DFG44" s="516"/>
      <c r="DFH44" s="516"/>
      <c r="DFI44" s="516"/>
      <c r="DFJ44" s="516"/>
      <c r="DFK44" s="516"/>
      <c r="DFL44" s="516"/>
      <c r="DFM44" s="516"/>
      <c r="DFN44" s="516"/>
      <c r="DFO44" s="516"/>
      <c r="DFP44" s="516"/>
      <c r="DFQ44" s="516"/>
      <c r="DFR44" s="516"/>
      <c r="DFS44" s="516"/>
      <c r="DFT44" s="516"/>
      <c r="DFU44" s="516"/>
      <c r="DFV44" s="516"/>
      <c r="DFW44" s="516"/>
      <c r="DFX44" s="516"/>
      <c r="DFY44" s="516"/>
      <c r="DFZ44" s="516"/>
      <c r="DGA44" s="516"/>
      <c r="DGB44" s="516"/>
      <c r="DGC44" s="516"/>
      <c r="DGD44" s="516"/>
      <c r="DGE44" s="516"/>
      <c r="DGF44" s="516"/>
      <c r="DGG44" s="516"/>
      <c r="DGH44" s="516"/>
      <c r="DGI44" s="516"/>
      <c r="DGJ44" s="516"/>
      <c r="DGK44" s="516"/>
      <c r="DGL44" s="516"/>
      <c r="DGM44" s="516"/>
      <c r="DGN44" s="516"/>
      <c r="DGO44" s="516"/>
      <c r="DGP44" s="516"/>
      <c r="DGQ44" s="516"/>
      <c r="DGR44" s="516"/>
      <c r="DGS44" s="516"/>
      <c r="DGT44" s="516"/>
      <c r="DGU44" s="516"/>
      <c r="DGV44" s="516"/>
      <c r="DGW44" s="516"/>
      <c r="DGX44" s="516"/>
      <c r="DGY44" s="516"/>
      <c r="DGZ44" s="516"/>
      <c r="DHA44" s="516"/>
      <c r="DHB44" s="516"/>
      <c r="DHC44" s="516"/>
      <c r="DHD44" s="516"/>
      <c r="DHE44" s="516"/>
      <c r="DHF44" s="516"/>
      <c r="DHG44" s="516"/>
      <c r="DHH44" s="516"/>
      <c r="DHI44" s="516"/>
      <c r="DHJ44" s="516"/>
      <c r="DHK44" s="516"/>
      <c r="DHL44" s="516"/>
      <c r="DHM44" s="516"/>
      <c r="DHN44" s="516"/>
      <c r="DHO44" s="516"/>
      <c r="DHP44" s="516"/>
      <c r="DHQ44" s="516"/>
      <c r="DHR44" s="516"/>
      <c r="DHS44" s="516"/>
      <c r="DHT44" s="516"/>
      <c r="DHU44" s="516"/>
      <c r="DHV44" s="516"/>
      <c r="DHW44" s="516"/>
      <c r="DHX44" s="516"/>
      <c r="DHY44" s="516"/>
      <c r="DHZ44" s="516"/>
      <c r="DIA44" s="516"/>
      <c r="DIB44" s="516"/>
      <c r="DIC44" s="516"/>
      <c r="DID44" s="516"/>
      <c r="DIE44" s="516"/>
      <c r="DIF44" s="516"/>
      <c r="DIG44" s="516"/>
      <c r="DIH44" s="516"/>
      <c r="DII44" s="516"/>
      <c r="DIJ44" s="516"/>
      <c r="DIK44" s="516"/>
      <c r="DIL44" s="516"/>
      <c r="DIM44" s="516"/>
      <c r="DIN44" s="516"/>
      <c r="DIO44" s="516"/>
      <c r="DIP44" s="516"/>
      <c r="DIQ44" s="516"/>
      <c r="DIR44" s="516"/>
      <c r="DIS44" s="516"/>
      <c r="DIT44" s="516"/>
      <c r="DIU44" s="516"/>
      <c r="DIV44" s="516"/>
      <c r="DIW44" s="516"/>
      <c r="DIX44" s="516"/>
      <c r="DIY44" s="516"/>
      <c r="DIZ44" s="516"/>
      <c r="DJA44" s="516"/>
      <c r="DJB44" s="516"/>
      <c r="DJC44" s="516"/>
      <c r="DJD44" s="516"/>
      <c r="DJE44" s="516"/>
      <c r="DJF44" s="516"/>
      <c r="DJG44" s="516"/>
      <c r="DJH44" s="516"/>
      <c r="DJI44" s="516"/>
      <c r="DJJ44" s="516"/>
      <c r="DJK44" s="516"/>
      <c r="DJL44" s="516"/>
      <c r="DJM44" s="516"/>
      <c r="DJN44" s="516"/>
      <c r="DJO44" s="516"/>
      <c r="DJP44" s="516"/>
      <c r="DJQ44" s="516"/>
      <c r="DJR44" s="516"/>
      <c r="DJS44" s="516"/>
      <c r="DJT44" s="516"/>
      <c r="DJU44" s="516"/>
      <c r="DJV44" s="516"/>
      <c r="DJW44" s="516"/>
      <c r="DJX44" s="516"/>
      <c r="DJY44" s="516"/>
      <c r="DJZ44" s="516"/>
      <c r="DKA44" s="516"/>
      <c r="DKB44" s="516"/>
      <c r="DKC44" s="516"/>
      <c r="DKD44" s="516"/>
      <c r="DKE44" s="516"/>
      <c r="DKF44" s="516"/>
      <c r="DKG44" s="516"/>
      <c r="DKH44" s="516"/>
      <c r="DKI44" s="516"/>
      <c r="DKJ44" s="516"/>
      <c r="DKK44" s="516"/>
      <c r="DKL44" s="516"/>
      <c r="DKM44" s="516"/>
      <c r="DKN44" s="516"/>
      <c r="DKO44" s="516"/>
      <c r="DKP44" s="516"/>
      <c r="DKQ44" s="516"/>
      <c r="DKR44" s="516"/>
      <c r="DKS44" s="516"/>
      <c r="DKT44" s="516"/>
      <c r="DKU44" s="516"/>
      <c r="DKV44" s="516"/>
      <c r="DKW44" s="516"/>
      <c r="DKX44" s="516"/>
      <c r="DKY44" s="516"/>
      <c r="DKZ44" s="516"/>
      <c r="DLA44" s="516"/>
      <c r="DLB44" s="516"/>
      <c r="DLC44" s="516"/>
      <c r="DLD44" s="516"/>
      <c r="DLE44" s="516"/>
      <c r="DLF44" s="516"/>
      <c r="DLG44" s="516"/>
      <c r="DLH44" s="516"/>
      <c r="DLI44" s="516"/>
      <c r="DLJ44" s="516"/>
      <c r="DLK44" s="516"/>
      <c r="DLL44" s="516"/>
      <c r="DLM44" s="516"/>
      <c r="DLN44" s="516"/>
      <c r="DLO44" s="516"/>
      <c r="DLP44" s="516"/>
      <c r="DLQ44" s="516"/>
      <c r="DLR44" s="516"/>
      <c r="DLS44" s="516"/>
      <c r="DLT44" s="516"/>
      <c r="DLU44" s="516"/>
      <c r="DLV44" s="516"/>
      <c r="DLW44" s="516"/>
      <c r="DLX44" s="516"/>
      <c r="DLY44" s="516"/>
      <c r="DLZ44" s="516"/>
      <c r="DMA44" s="516"/>
      <c r="DMB44" s="516"/>
      <c r="DMC44" s="516"/>
      <c r="DMD44" s="516"/>
      <c r="DME44" s="516"/>
      <c r="DMF44" s="516"/>
      <c r="DMG44" s="516"/>
      <c r="DMH44" s="516"/>
      <c r="DMI44" s="516"/>
      <c r="DMJ44" s="516"/>
      <c r="DMK44" s="516"/>
      <c r="DML44" s="516"/>
      <c r="DMM44" s="516"/>
      <c r="DMN44" s="516"/>
      <c r="DMO44" s="516"/>
      <c r="DMP44" s="516"/>
      <c r="DMQ44" s="516"/>
      <c r="DMR44" s="516"/>
      <c r="DMS44" s="516"/>
      <c r="DMT44" s="516"/>
      <c r="DMU44" s="516"/>
      <c r="DMV44" s="516"/>
      <c r="DMW44" s="516"/>
      <c r="DMX44" s="516"/>
      <c r="DMY44" s="516"/>
      <c r="DMZ44" s="516"/>
      <c r="DNA44" s="516"/>
      <c r="DNB44" s="516"/>
      <c r="DNC44" s="516"/>
      <c r="DND44" s="516"/>
      <c r="DNE44" s="516"/>
      <c r="DNF44" s="516"/>
      <c r="DNG44" s="516"/>
      <c r="DNH44" s="516"/>
      <c r="DNI44" s="516"/>
      <c r="DNJ44" s="516"/>
      <c r="DNK44" s="516"/>
      <c r="DNL44" s="516"/>
      <c r="DNM44" s="516"/>
      <c r="DNN44" s="516"/>
      <c r="DNO44" s="516"/>
      <c r="DNP44" s="516"/>
      <c r="DNQ44" s="516"/>
      <c r="DNR44" s="516"/>
      <c r="DNS44" s="516"/>
      <c r="DNT44" s="516"/>
      <c r="DNU44" s="516"/>
      <c r="DNV44" s="516"/>
      <c r="DNW44" s="516"/>
      <c r="DNX44" s="516"/>
      <c r="DNY44" s="516"/>
      <c r="DNZ44" s="516"/>
      <c r="DOA44" s="516"/>
      <c r="DOB44" s="516"/>
      <c r="DOC44" s="516"/>
      <c r="DOD44" s="516"/>
      <c r="DOE44" s="516"/>
      <c r="DOF44" s="516"/>
      <c r="DOG44" s="516"/>
      <c r="DOH44" s="516"/>
      <c r="DOI44" s="516"/>
      <c r="DOJ44" s="516"/>
      <c r="DOK44" s="516"/>
      <c r="DOL44" s="516"/>
      <c r="DOM44" s="516"/>
      <c r="DON44" s="516"/>
      <c r="DOO44" s="516"/>
      <c r="DOP44" s="516"/>
      <c r="DOQ44" s="516"/>
      <c r="DOR44" s="516"/>
      <c r="DOS44" s="516"/>
      <c r="DOT44" s="516"/>
      <c r="DOU44" s="516"/>
      <c r="DOV44" s="516"/>
      <c r="DOW44" s="516"/>
      <c r="DOX44" s="516"/>
      <c r="DOY44" s="516"/>
      <c r="DOZ44" s="516"/>
      <c r="DPA44" s="516"/>
      <c r="DPB44" s="516"/>
      <c r="DPC44" s="516"/>
      <c r="DPD44" s="516"/>
      <c r="DPE44" s="516"/>
      <c r="DPF44" s="516"/>
      <c r="DPG44" s="516"/>
      <c r="DPH44" s="516"/>
      <c r="DPI44" s="516"/>
      <c r="DPJ44" s="516"/>
      <c r="DPK44" s="516"/>
      <c r="DPL44" s="516"/>
      <c r="DPM44" s="516"/>
      <c r="DPN44" s="516"/>
      <c r="DPO44" s="516"/>
      <c r="DPP44" s="516"/>
      <c r="DPQ44" s="516"/>
      <c r="DPR44" s="516"/>
      <c r="DPS44" s="516"/>
      <c r="DPT44" s="516"/>
      <c r="DPU44" s="516"/>
      <c r="DPV44" s="516"/>
      <c r="DPW44" s="516"/>
      <c r="DPX44" s="516"/>
      <c r="DPY44" s="516"/>
      <c r="DPZ44" s="516"/>
      <c r="DQA44" s="516"/>
      <c r="DQB44" s="516"/>
      <c r="DQC44" s="516"/>
      <c r="DQD44" s="516"/>
      <c r="DQE44" s="516"/>
      <c r="DQF44" s="516"/>
      <c r="DQG44" s="516"/>
      <c r="DQH44" s="516"/>
      <c r="DQI44" s="516"/>
      <c r="DQJ44" s="516"/>
      <c r="DQK44" s="516"/>
      <c r="DQL44" s="516"/>
      <c r="DQM44" s="516"/>
      <c r="DQN44" s="516"/>
      <c r="DQO44" s="516"/>
      <c r="DQP44" s="516"/>
      <c r="DQQ44" s="516"/>
      <c r="DQR44" s="516"/>
      <c r="DQS44" s="516"/>
      <c r="DQT44" s="516"/>
      <c r="DQU44" s="516"/>
      <c r="DQV44" s="516"/>
      <c r="DQW44" s="516"/>
      <c r="DQX44" s="516"/>
      <c r="DQY44" s="516"/>
      <c r="DQZ44" s="516"/>
      <c r="DRA44" s="516"/>
      <c r="DRB44" s="516"/>
      <c r="DRC44" s="516"/>
      <c r="DRD44" s="516"/>
      <c r="DRE44" s="516"/>
      <c r="DRF44" s="516"/>
      <c r="DRG44" s="516"/>
      <c r="DRH44" s="516"/>
      <c r="DRI44" s="516"/>
      <c r="DRJ44" s="516"/>
      <c r="DRK44" s="516"/>
      <c r="DRL44" s="516"/>
      <c r="DRM44" s="516"/>
      <c r="DRN44" s="516"/>
      <c r="DRO44" s="516"/>
      <c r="DRP44" s="516"/>
      <c r="DRQ44" s="516"/>
      <c r="DRR44" s="516"/>
      <c r="DRS44" s="516"/>
      <c r="DRT44" s="516"/>
      <c r="DRU44" s="516"/>
      <c r="DRV44" s="516"/>
      <c r="DRW44" s="516"/>
      <c r="DRX44" s="516"/>
      <c r="DRY44" s="516"/>
      <c r="DRZ44" s="516"/>
      <c r="DSA44" s="516"/>
      <c r="DSB44" s="516"/>
      <c r="DSC44" s="516"/>
      <c r="DSD44" s="516"/>
      <c r="DSE44" s="516"/>
      <c r="DSF44" s="516"/>
      <c r="DSG44" s="516"/>
      <c r="DSH44" s="516"/>
      <c r="DSI44" s="516"/>
      <c r="DSJ44" s="516"/>
      <c r="DSK44" s="516"/>
      <c r="DSL44" s="516"/>
      <c r="DSM44" s="516"/>
      <c r="DSN44" s="516"/>
      <c r="DSO44" s="516"/>
      <c r="DSP44" s="516"/>
      <c r="DSQ44" s="516"/>
      <c r="DSR44" s="516"/>
      <c r="DSS44" s="516"/>
      <c r="DST44" s="516"/>
      <c r="DSU44" s="516"/>
      <c r="DSV44" s="516"/>
      <c r="DSW44" s="516"/>
      <c r="DSX44" s="516"/>
      <c r="DSY44" s="516"/>
      <c r="DSZ44" s="516"/>
      <c r="DTA44" s="516"/>
      <c r="DTB44" s="516"/>
      <c r="DTC44" s="516"/>
      <c r="DTD44" s="516"/>
      <c r="DTE44" s="516"/>
      <c r="DTF44" s="516"/>
      <c r="DTG44" s="516"/>
      <c r="DTH44" s="516"/>
      <c r="DTI44" s="516"/>
      <c r="DTJ44" s="516"/>
      <c r="DTK44" s="516"/>
      <c r="DTL44" s="516"/>
      <c r="DTM44" s="516"/>
      <c r="DTN44" s="516"/>
      <c r="DTO44" s="516"/>
      <c r="DTP44" s="516"/>
      <c r="DTQ44" s="516"/>
      <c r="DTR44" s="516"/>
      <c r="DTS44" s="516"/>
      <c r="DTT44" s="516"/>
      <c r="DTU44" s="516"/>
      <c r="DTV44" s="516"/>
      <c r="DTW44" s="516"/>
      <c r="DTX44" s="516"/>
      <c r="DTY44" s="516"/>
      <c r="DTZ44" s="516"/>
      <c r="DUA44" s="516"/>
      <c r="DUB44" s="516"/>
      <c r="DUC44" s="516"/>
      <c r="DUD44" s="516"/>
      <c r="DUE44" s="516"/>
      <c r="DUF44" s="516"/>
      <c r="DUG44" s="516"/>
      <c r="DUH44" s="516"/>
      <c r="DUI44" s="516"/>
      <c r="DUJ44" s="516"/>
      <c r="DUK44" s="516"/>
      <c r="DUL44" s="516"/>
      <c r="DUM44" s="516"/>
      <c r="DUN44" s="516"/>
      <c r="DUO44" s="516"/>
      <c r="DUP44" s="516"/>
      <c r="DUQ44" s="516"/>
      <c r="DUR44" s="516"/>
      <c r="DUS44" s="516"/>
      <c r="DUT44" s="516"/>
      <c r="DUU44" s="516"/>
      <c r="DUV44" s="516"/>
      <c r="DUW44" s="516"/>
      <c r="DUX44" s="516"/>
      <c r="DUY44" s="516"/>
      <c r="DUZ44" s="516"/>
      <c r="DVA44" s="516"/>
      <c r="DVB44" s="516"/>
      <c r="DVC44" s="516"/>
      <c r="DVD44" s="516"/>
      <c r="DVE44" s="516"/>
      <c r="DVF44" s="516"/>
      <c r="DVG44" s="516"/>
      <c r="DVH44" s="516"/>
      <c r="DVI44" s="516"/>
      <c r="DVJ44" s="516"/>
      <c r="DVK44" s="516"/>
      <c r="DVL44" s="516"/>
      <c r="DVM44" s="516"/>
      <c r="DVN44" s="516"/>
      <c r="DVO44" s="516"/>
      <c r="DVP44" s="516"/>
      <c r="DVQ44" s="516"/>
      <c r="DVR44" s="516"/>
      <c r="DVS44" s="516"/>
      <c r="DVT44" s="516"/>
      <c r="DVU44" s="516"/>
      <c r="DVV44" s="516"/>
      <c r="DVW44" s="516"/>
      <c r="DVX44" s="516"/>
      <c r="DVY44" s="516"/>
      <c r="DVZ44" s="516"/>
      <c r="DWA44" s="516"/>
      <c r="DWB44" s="516"/>
      <c r="DWC44" s="516"/>
      <c r="DWD44" s="516"/>
      <c r="DWE44" s="516"/>
      <c r="DWF44" s="516"/>
      <c r="DWG44" s="516"/>
      <c r="DWH44" s="516"/>
      <c r="DWI44" s="516"/>
      <c r="DWJ44" s="516"/>
      <c r="DWK44" s="516"/>
      <c r="DWL44" s="516"/>
      <c r="DWM44" s="516"/>
      <c r="DWN44" s="516"/>
      <c r="DWO44" s="516"/>
      <c r="DWP44" s="516"/>
      <c r="DWQ44" s="516"/>
      <c r="DWR44" s="516"/>
      <c r="DWS44" s="516"/>
      <c r="DWT44" s="516"/>
      <c r="DWU44" s="516"/>
      <c r="DWV44" s="516"/>
      <c r="DWW44" s="516"/>
      <c r="DWX44" s="516"/>
      <c r="DWY44" s="516"/>
      <c r="DWZ44" s="516"/>
      <c r="DXA44" s="516"/>
      <c r="DXB44" s="516"/>
      <c r="DXC44" s="516"/>
      <c r="DXD44" s="516"/>
      <c r="DXE44" s="516"/>
      <c r="DXF44" s="516"/>
      <c r="DXG44" s="516"/>
      <c r="DXH44" s="516"/>
      <c r="DXI44" s="516"/>
      <c r="DXJ44" s="516"/>
      <c r="DXK44" s="516"/>
      <c r="DXL44" s="516"/>
      <c r="DXM44" s="516"/>
      <c r="DXN44" s="516"/>
      <c r="DXO44" s="516"/>
      <c r="DXP44" s="516"/>
      <c r="DXQ44" s="516"/>
      <c r="DXR44" s="516"/>
      <c r="DXS44" s="516"/>
      <c r="DXT44" s="516"/>
      <c r="DXU44" s="516"/>
      <c r="DXV44" s="516"/>
      <c r="DXW44" s="516"/>
      <c r="DXX44" s="516"/>
      <c r="DXY44" s="516"/>
      <c r="DXZ44" s="516"/>
      <c r="DYA44" s="516"/>
      <c r="DYB44" s="516"/>
      <c r="DYC44" s="516"/>
      <c r="DYD44" s="516"/>
      <c r="DYE44" s="516"/>
      <c r="DYF44" s="516"/>
      <c r="DYG44" s="516"/>
      <c r="DYH44" s="516"/>
      <c r="DYI44" s="516"/>
      <c r="DYJ44" s="516"/>
      <c r="DYK44" s="516"/>
      <c r="DYL44" s="516"/>
      <c r="DYM44" s="516"/>
      <c r="DYN44" s="516"/>
      <c r="DYO44" s="516"/>
      <c r="DYP44" s="516"/>
      <c r="DYQ44" s="516"/>
      <c r="DYR44" s="516"/>
      <c r="DYS44" s="516"/>
      <c r="DYT44" s="516"/>
      <c r="DYU44" s="516"/>
      <c r="DYV44" s="516"/>
      <c r="DYW44" s="516"/>
      <c r="DYX44" s="516"/>
      <c r="DYY44" s="516"/>
      <c r="DYZ44" s="516"/>
      <c r="DZA44" s="516"/>
      <c r="DZB44" s="516"/>
      <c r="DZC44" s="516"/>
      <c r="DZD44" s="516"/>
      <c r="DZE44" s="516"/>
      <c r="DZF44" s="516"/>
      <c r="DZG44" s="516"/>
      <c r="DZH44" s="516"/>
      <c r="DZI44" s="516"/>
      <c r="DZJ44" s="516"/>
      <c r="DZK44" s="516"/>
      <c r="DZL44" s="516"/>
      <c r="DZM44" s="516"/>
      <c r="DZN44" s="516"/>
      <c r="DZO44" s="516"/>
      <c r="DZP44" s="516"/>
      <c r="DZQ44" s="516"/>
      <c r="DZR44" s="516"/>
      <c r="DZS44" s="516"/>
      <c r="DZT44" s="516"/>
      <c r="DZU44" s="516"/>
      <c r="DZV44" s="516"/>
      <c r="DZW44" s="516"/>
      <c r="DZX44" s="516"/>
      <c r="DZY44" s="516"/>
      <c r="DZZ44" s="516"/>
      <c r="EAA44" s="516"/>
      <c r="EAB44" s="516"/>
      <c r="EAC44" s="516"/>
      <c r="EAD44" s="516"/>
      <c r="EAE44" s="516"/>
      <c r="EAF44" s="516"/>
      <c r="EAG44" s="516"/>
      <c r="EAH44" s="516"/>
      <c r="EAI44" s="516"/>
      <c r="EAJ44" s="516"/>
      <c r="EAK44" s="516"/>
      <c r="EAL44" s="516"/>
      <c r="EAM44" s="516"/>
      <c r="EAN44" s="516"/>
      <c r="EAO44" s="516"/>
      <c r="EAP44" s="516"/>
      <c r="EAQ44" s="516"/>
      <c r="EAR44" s="516"/>
      <c r="EAS44" s="516"/>
      <c r="EAT44" s="516"/>
      <c r="EAU44" s="516"/>
      <c r="EAV44" s="516"/>
      <c r="EAW44" s="516"/>
      <c r="EAX44" s="516"/>
      <c r="EAY44" s="516"/>
      <c r="EAZ44" s="516"/>
      <c r="EBA44" s="516"/>
      <c r="EBB44" s="516"/>
      <c r="EBC44" s="516"/>
      <c r="EBD44" s="516"/>
      <c r="EBE44" s="516"/>
      <c r="EBF44" s="516"/>
      <c r="EBG44" s="516"/>
      <c r="EBH44" s="516"/>
      <c r="EBI44" s="516"/>
      <c r="EBJ44" s="516"/>
      <c r="EBK44" s="516"/>
      <c r="EBL44" s="516"/>
      <c r="EBM44" s="516"/>
      <c r="EBN44" s="516"/>
      <c r="EBO44" s="516"/>
      <c r="EBP44" s="516"/>
      <c r="EBQ44" s="516"/>
      <c r="EBR44" s="516"/>
      <c r="EBS44" s="516"/>
      <c r="EBT44" s="516"/>
      <c r="EBU44" s="516"/>
      <c r="EBV44" s="516"/>
      <c r="EBW44" s="516"/>
      <c r="EBX44" s="516"/>
      <c r="EBY44" s="516"/>
      <c r="EBZ44" s="516"/>
      <c r="ECA44" s="516"/>
      <c r="ECB44" s="516"/>
      <c r="ECC44" s="516"/>
      <c r="ECD44" s="516"/>
      <c r="ECE44" s="516"/>
      <c r="ECF44" s="516"/>
      <c r="ECG44" s="516"/>
      <c r="ECH44" s="516"/>
      <c r="ECI44" s="516"/>
      <c r="ECJ44" s="516"/>
      <c r="ECK44" s="516"/>
      <c r="ECL44" s="516"/>
      <c r="ECM44" s="516"/>
      <c r="ECN44" s="516"/>
      <c r="ECO44" s="516"/>
      <c r="ECP44" s="516"/>
      <c r="ECQ44" s="516"/>
      <c r="ECR44" s="516"/>
      <c r="ECS44" s="516"/>
      <c r="ECT44" s="516"/>
      <c r="ECU44" s="516"/>
      <c r="ECV44" s="516"/>
      <c r="ECW44" s="516"/>
      <c r="ECX44" s="516"/>
      <c r="ECY44" s="516"/>
      <c r="ECZ44" s="516"/>
      <c r="EDA44" s="516"/>
      <c r="EDB44" s="516"/>
      <c r="EDC44" s="516"/>
      <c r="EDD44" s="516"/>
      <c r="EDE44" s="516"/>
      <c r="EDF44" s="516"/>
      <c r="EDG44" s="516"/>
      <c r="EDH44" s="516"/>
      <c r="EDI44" s="516"/>
      <c r="EDJ44" s="516"/>
      <c r="EDK44" s="516"/>
      <c r="EDL44" s="516"/>
      <c r="EDM44" s="516"/>
      <c r="EDN44" s="516"/>
      <c r="EDO44" s="516"/>
      <c r="EDP44" s="516"/>
      <c r="EDQ44" s="516"/>
      <c r="EDR44" s="516"/>
      <c r="EDS44" s="516"/>
      <c r="EDT44" s="516"/>
      <c r="EDU44" s="516"/>
      <c r="EDV44" s="516"/>
      <c r="EDW44" s="516"/>
      <c r="EDX44" s="516"/>
      <c r="EDY44" s="516"/>
      <c r="EDZ44" s="516"/>
      <c r="EEA44" s="516"/>
      <c r="EEB44" s="516"/>
      <c r="EEC44" s="516"/>
      <c r="EED44" s="516"/>
      <c r="EEE44" s="516"/>
      <c r="EEF44" s="516"/>
      <c r="EEG44" s="516"/>
      <c r="EEH44" s="516"/>
      <c r="EEI44" s="516"/>
      <c r="EEJ44" s="516"/>
      <c r="EEK44" s="516"/>
      <c r="EEL44" s="516"/>
      <c r="EEM44" s="516"/>
      <c r="EEN44" s="516"/>
      <c r="EEO44" s="516"/>
      <c r="EEP44" s="516"/>
      <c r="EEQ44" s="516"/>
      <c r="EER44" s="516"/>
      <c r="EES44" s="516"/>
      <c r="EET44" s="516"/>
      <c r="EEU44" s="516"/>
      <c r="EEV44" s="516"/>
      <c r="EEW44" s="516"/>
      <c r="EEX44" s="516"/>
      <c r="EEY44" s="516"/>
      <c r="EEZ44" s="516"/>
      <c r="EFA44" s="516"/>
      <c r="EFB44" s="516"/>
      <c r="EFC44" s="516"/>
      <c r="EFD44" s="516"/>
      <c r="EFE44" s="516"/>
      <c r="EFF44" s="516"/>
      <c r="EFG44" s="516"/>
      <c r="EFH44" s="516"/>
      <c r="EFI44" s="516"/>
      <c r="EFJ44" s="516"/>
      <c r="EFK44" s="516"/>
      <c r="EFL44" s="516"/>
      <c r="EFM44" s="516"/>
      <c r="EFN44" s="516"/>
      <c r="EFO44" s="516"/>
      <c r="EFP44" s="516"/>
      <c r="EFQ44" s="516"/>
      <c r="EFR44" s="516"/>
      <c r="EFS44" s="516"/>
      <c r="EFT44" s="516"/>
      <c r="EFU44" s="516"/>
      <c r="EFV44" s="516"/>
      <c r="EFW44" s="516"/>
      <c r="EFX44" s="516"/>
      <c r="EFY44" s="516"/>
      <c r="EFZ44" s="516"/>
      <c r="EGA44" s="516"/>
      <c r="EGB44" s="516"/>
      <c r="EGC44" s="516"/>
      <c r="EGD44" s="516"/>
      <c r="EGE44" s="516"/>
      <c r="EGF44" s="516"/>
      <c r="EGG44" s="516"/>
      <c r="EGH44" s="516"/>
      <c r="EGI44" s="516"/>
      <c r="EGJ44" s="516"/>
      <c r="EGK44" s="516"/>
      <c r="EGL44" s="516"/>
      <c r="EGM44" s="516"/>
      <c r="EGN44" s="516"/>
      <c r="EGO44" s="516"/>
      <c r="EGP44" s="516"/>
      <c r="EGQ44" s="516"/>
      <c r="EGR44" s="516"/>
      <c r="EGS44" s="516"/>
      <c r="EGT44" s="516"/>
      <c r="EGU44" s="516"/>
      <c r="EGV44" s="516"/>
      <c r="EGW44" s="516"/>
      <c r="EGX44" s="516"/>
      <c r="EGY44" s="516"/>
      <c r="EGZ44" s="516"/>
      <c r="EHA44" s="516"/>
      <c r="EHB44" s="516"/>
      <c r="EHC44" s="516"/>
      <c r="EHD44" s="516"/>
      <c r="EHE44" s="516"/>
      <c r="EHF44" s="516"/>
      <c r="EHG44" s="516"/>
      <c r="EHH44" s="516"/>
      <c r="EHI44" s="516"/>
      <c r="EHJ44" s="516"/>
      <c r="EHK44" s="516"/>
      <c r="EHL44" s="516"/>
      <c r="EHM44" s="516"/>
      <c r="EHN44" s="516"/>
      <c r="EHO44" s="516"/>
      <c r="EHP44" s="516"/>
      <c r="EHQ44" s="516"/>
      <c r="EHR44" s="516"/>
      <c r="EHS44" s="516"/>
      <c r="EHT44" s="516"/>
      <c r="EHU44" s="516"/>
      <c r="EHV44" s="516"/>
      <c r="EHW44" s="516"/>
      <c r="EHX44" s="516"/>
      <c r="EHY44" s="516"/>
      <c r="EHZ44" s="516"/>
      <c r="EIA44" s="516"/>
      <c r="EIB44" s="516"/>
      <c r="EIC44" s="516"/>
      <c r="EID44" s="516"/>
      <c r="EIE44" s="516"/>
      <c r="EIF44" s="516"/>
      <c r="EIG44" s="516"/>
      <c r="EIH44" s="516"/>
      <c r="EII44" s="516"/>
      <c r="EIJ44" s="516"/>
      <c r="EIK44" s="516"/>
      <c r="EIL44" s="516"/>
      <c r="EIM44" s="516"/>
      <c r="EIN44" s="516"/>
      <c r="EIO44" s="516"/>
      <c r="EIP44" s="516"/>
      <c r="EIQ44" s="516"/>
      <c r="EIR44" s="516"/>
      <c r="EIS44" s="516"/>
      <c r="EIT44" s="516"/>
      <c r="EIU44" s="516"/>
      <c r="EIV44" s="516"/>
      <c r="EIW44" s="516"/>
      <c r="EIX44" s="516"/>
      <c r="EIY44" s="516"/>
      <c r="EIZ44" s="516"/>
      <c r="EJA44" s="516"/>
      <c r="EJB44" s="516"/>
      <c r="EJC44" s="516"/>
      <c r="EJD44" s="516"/>
      <c r="EJE44" s="516"/>
      <c r="EJF44" s="516"/>
      <c r="EJG44" s="516"/>
      <c r="EJH44" s="516"/>
      <c r="EJI44" s="516"/>
      <c r="EJJ44" s="516"/>
      <c r="EJK44" s="516"/>
      <c r="EJL44" s="516"/>
      <c r="EJM44" s="516"/>
      <c r="EJN44" s="516"/>
      <c r="EJO44" s="516"/>
      <c r="EJP44" s="516"/>
      <c r="EJQ44" s="516"/>
      <c r="EJR44" s="516"/>
      <c r="EJS44" s="516"/>
      <c r="EJT44" s="516"/>
      <c r="EJU44" s="516"/>
      <c r="EJV44" s="516"/>
      <c r="EJW44" s="516"/>
      <c r="EJX44" s="516"/>
      <c r="EJY44" s="516"/>
      <c r="EJZ44" s="516"/>
      <c r="EKA44" s="516"/>
      <c r="EKB44" s="516"/>
      <c r="EKC44" s="516"/>
      <c r="EKD44" s="516"/>
      <c r="EKE44" s="516"/>
      <c r="EKF44" s="516"/>
      <c r="EKG44" s="516"/>
      <c r="EKH44" s="516"/>
      <c r="EKI44" s="516"/>
      <c r="EKJ44" s="516"/>
      <c r="EKK44" s="516"/>
      <c r="EKL44" s="516"/>
      <c r="EKM44" s="516"/>
      <c r="EKN44" s="516"/>
      <c r="EKO44" s="516"/>
      <c r="EKP44" s="516"/>
      <c r="EKQ44" s="516"/>
      <c r="EKR44" s="516"/>
      <c r="EKS44" s="516"/>
      <c r="EKT44" s="516"/>
      <c r="EKU44" s="516"/>
      <c r="EKV44" s="516"/>
      <c r="EKW44" s="516"/>
      <c r="EKX44" s="516"/>
      <c r="EKY44" s="516"/>
      <c r="EKZ44" s="516"/>
      <c r="ELA44" s="516"/>
      <c r="ELB44" s="516"/>
      <c r="ELC44" s="516"/>
      <c r="ELD44" s="516"/>
      <c r="ELE44" s="516"/>
      <c r="ELF44" s="516"/>
      <c r="ELG44" s="516"/>
      <c r="ELH44" s="516"/>
      <c r="ELI44" s="516"/>
      <c r="ELJ44" s="516"/>
      <c r="ELK44" s="516"/>
      <c r="ELL44" s="516"/>
      <c r="ELM44" s="516"/>
      <c r="ELN44" s="516"/>
      <c r="ELO44" s="516"/>
      <c r="ELP44" s="516"/>
      <c r="ELQ44" s="516"/>
      <c r="ELR44" s="516"/>
      <c r="ELS44" s="516"/>
      <c r="ELT44" s="516"/>
      <c r="ELU44" s="516"/>
      <c r="ELV44" s="516"/>
      <c r="ELW44" s="516"/>
      <c r="ELX44" s="516"/>
      <c r="ELY44" s="516"/>
      <c r="ELZ44" s="516"/>
      <c r="EMA44" s="516"/>
      <c r="EMB44" s="516"/>
      <c r="EMC44" s="516"/>
      <c r="EMD44" s="516"/>
      <c r="EME44" s="516"/>
      <c r="EMF44" s="516"/>
      <c r="EMG44" s="516"/>
      <c r="EMH44" s="516"/>
      <c r="EMI44" s="516"/>
      <c r="EMJ44" s="516"/>
      <c r="EMK44" s="516"/>
      <c r="EML44" s="516"/>
      <c r="EMM44" s="516"/>
      <c r="EMN44" s="516"/>
      <c r="EMO44" s="516"/>
      <c r="EMP44" s="516"/>
      <c r="EMQ44" s="516"/>
      <c r="EMR44" s="516"/>
      <c r="EMS44" s="516"/>
      <c r="EMT44" s="516"/>
      <c r="EMU44" s="516"/>
      <c r="EMV44" s="516"/>
      <c r="EMW44" s="516"/>
      <c r="EMX44" s="516"/>
      <c r="EMY44" s="516"/>
      <c r="EMZ44" s="516"/>
      <c r="ENA44" s="516"/>
      <c r="ENB44" s="516"/>
      <c r="ENC44" s="516"/>
      <c r="END44" s="516"/>
      <c r="ENE44" s="516"/>
      <c r="ENF44" s="516"/>
      <c r="ENG44" s="516"/>
      <c r="ENH44" s="516"/>
      <c r="ENI44" s="516"/>
      <c r="ENJ44" s="516"/>
      <c r="ENK44" s="516"/>
      <c r="ENL44" s="516"/>
      <c r="ENM44" s="516"/>
      <c r="ENN44" s="516"/>
      <c r="ENO44" s="516"/>
      <c r="ENP44" s="516"/>
      <c r="ENQ44" s="516"/>
      <c r="ENR44" s="516"/>
      <c r="ENS44" s="516"/>
      <c r="ENT44" s="516"/>
      <c r="ENU44" s="516"/>
      <c r="ENV44" s="516"/>
      <c r="ENW44" s="516"/>
      <c r="ENX44" s="516"/>
      <c r="ENY44" s="516"/>
      <c r="ENZ44" s="516"/>
      <c r="EOA44" s="516"/>
      <c r="EOB44" s="516"/>
      <c r="EOC44" s="516"/>
      <c r="EOD44" s="516"/>
      <c r="EOE44" s="516"/>
      <c r="EOF44" s="516"/>
      <c r="EOG44" s="516"/>
      <c r="EOH44" s="516"/>
      <c r="EOI44" s="516"/>
      <c r="EOJ44" s="516"/>
      <c r="EOK44" s="516"/>
      <c r="EOL44" s="516"/>
      <c r="EOM44" s="516"/>
      <c r="EON44" s="516"/>
      <c r="EOO44" s="516"/>
      <c r="EOP44" s="516"/>
      <c r="EOQ44" s="516"/>
      <c r="EOR44" s="516"/>
      <c r="EOS44" s="516"/>
      <c r="EOT44" s="516"/>
      <c r="EOU44" s="516"/>
      <c r="EOV44" s="516"/>
      <c r="EOW44" s="516"/>
      <c r="EOX44" s="516"/>
      <c r="EOY44" s="516"/>
      <c r="EOZ44" s="516"/>
      <c r="EPA44" s="516"/>
      <c r="EPB44" s="516"/>
      <c r="EPC44" s="516"/>
      <c r="EPD44" s="516"/>
      <c r="EPE44" s="516"/>
      <c r="EPF44" s="516"/>
      <c r="EPG44" s="516"/>
      <c r="EPH44" s="516"/>
      <c r="EPI44" s="516"/>
      <c r="EPJ44" s="516"/>
      <c r="EPK44" s="516"/>
      <c r="EPL44" s="516"/>
      <c r="EPM44" s="516"/>
      <c r="EPN44" s="516"/>
      <c r="EPO44" s="516"/>
      <c r="EPP44" s="516"/>
      <c r="EPQ44" s="516"/>
      <c r="EPR44" s="516"/>
      <c r="EPS44" s="516"/>
      <c r="EPT44" s="516"/>
      <c r="EPU44" s="516"/>
      <c r="EPV44" s="516"/>
      <c r="EPW44" s="516"/>
      <c r="EPX44" s="516"/>
      <c r="EPY44" s="516"/>
      <c r="EPZ44" s="516"/>
      <c r="EQA44" s="516"/>
      <c r="EQB44" s="516"/>
      <c r="EQC44" s="516"/>
      <c r="EQD44" s="516"/>
      <c r="EQE44" s="516"/>
      <c r="EQF44" s="516"/>
      <c r="EQG44" s="516"/>
      <c r="EQH44" s="516"/>
      <c r="EQI44" s="516"/>
      <c r="EQJ44" s="516"/>
      <c r="EQK44" s="516"/>
      <c r="EQL44" s="516"/>
      <c r="EQM44" s="516"/>
      <c r="EQN44" s="516"/>
      <c r="EQO44" s="516"/>
      <c r="EQP44" s="516"/>
      <c r="EQQ44" s="516"/>
      <c r="EQR44" s="516"/>
      <c r="EQS44" s="516"/>
      <c r="EQT44" s="516"/>
      <c r="EQU44" s="516"/>
      <c r="EQV44" s="516"/>
      <c r="EQW44" s="516"/>
      <c r="EQX44" s="516"/>
      <c r="EQY44" s="516"/>
      <c r="EQZ44" s="516"/>
      <c r="ERA44" s="516"/>
      <c r="ERB44" s="516"/>
      <c r="ERC44" s="516"/>
      <c r="ERD44" s="516"/>
      <c r="ERE44" s="516"/>
      <c r="ERF44" s="516"/>
      <c r="ERG44" s="516"/>
      <c r="ERH44" s="516"/>
      <c r="ERI44" s="516"/>
      <c r="ERJ44" s="516"/>
      <c r="ERK44" s="516"/>
      <c r="ERL44" s="516"/>
      <c r="ERM44" s="516"/>
      <c r="ERN44" s="516"/>
      <c r="ERO44" s="516"/>
      <c r="ERP44" s="516"/>
      <c r="ERQ44" s="516"/>
      <c r="ERR44" s="516"/>
      <c r="ERS44" s="516"/>
      <c r="ERT44" s="516"/>
      <c r="ERU44" s="516"/>
      <c r="ERV44" s="516"/>
      <c r="ERW44" s="516"/>
      <c r="ERX44" s="516"/>
      <c r="ERY44" s="516"/>
      <c r="ERZ44" s="516"/>
      <c r="ESA44" s="516"/>
      <c r="ESB44" s="516"/>
      <c r="ESC44" s="516"/>
      <c r="ESD44" s="516"/>
      <c r="ESE44" s="516"/>
      <c r="ESF44" s="516"/>
      <c r="ESG44" s="516"/>
      <c r="ESH44" s="516"/>
      <c r="ESI44" s="516"/>
      <c r="ESJ44" s="516"/>
      <c r="ESK44" s="516"/>
      <c r="ESL44" s="516"/>
      <c r="ESM44" s="516"/>
      <c r="ESN44" s="516"/>
      <c r="ESO44" s="516"/>
      <c r="ESP44" s="516"/>
      <c r="ESQ44" s="516"/>
      <c r="ESR44" s="516"/>
      <c r="ESS44" s="516"/>
      <c r="EST44" s="516"/>
      <c r="ESU44" s="516"/>
      <c r="ESV44" s="516"/>
      <c r="ESW44" s="516"/>
      <c r="ESX44" s="516"/>
      <c r="ESY44" s="516"/>
      <c r="ESZ44" s="516"/>
      <c r="ETA44" s="516"/>
      <c r="ETB44" s="516"/>
      <c r="ETC44" s="516"/>
      <c r="ETD44" s="516"/>
      <c r="ETE44" s="516"/>
      <c r="ETF44" s="516"/>
      <c r="ETG44" s="516"/>
      <c r="ETH44" s="516"/>
      <c r="ETI44" s="516"/>
      <c r="ETJ44" s="516"/>
      <c r="ETK44" s="516"/>
      <c r="ETL44" s="516"/>
      <c r="ETM44" s="516"/>
      <c r="ETN44" s="516"/>
      <c r="ETO44" s="516"/>
      <c r="ETP44" s="516"/>
      <c r="ETQ44" s="516"/>
      <c r="ETR44" s="516"/>
      <c r="ETS44" s="516"/>
      <c r="ETT44" s="516"/>
      <c r="ETU44" s="516"/>
      <c r="ETV44" s="516"/>
      <c r="ETW44" s="516"/>
      <c r="ETX44" s="516"/>
      <c r="ETY44" s="516"/>
      <c r="ETZ44" s="516"/>
      <c r="EUA44" s="516"/>
      <c r="EUB44" s="516"/>
      <c r="EUC44" s="516"/>
      <c r="EUD44" s="516"/>
      <c r="EUE44" s="516"/>
      <c r="EUF44" s="516"/>
      <c r="EUG44" s="516"/>
      <c r="EUH44" s="516"/>
      <c r="EUI44" s="516"/>
      <c r="EUJ44" s="516"/>
      <c r="EUK44" s="516"/>
      <c r="EUL44" s="516"/>
      <c r="EUM44" s="516"/>
      <c r="EUN44" s="516"/>
      <c r="EUO44" s="516"/>
      <c r="EUP44" s="516"/>
      <c r="EUQ44" s="516"/>
      <c r="EUR44" s="516"/>
      <c r="EUS44" s="516"/>
      <c r="EUT44" s="516"/>
      <c r="EUU44" s="516"/>
      <c r="EUV44" s="516"/>
      <c r="EUW44" s="516"/>
      <c r="EUX44" s="516"/>
      <c r="EUY44" s="516"/>
      <c r="EUZ44" s="516"/>
      <c r="EVA44" s="516"/>
      <c r="EVB44" s="516"/>
      <c r="EVC44" s="516"/>
      <c r="EVD44" s="516"/>
      <c r="EVE44" s="516"/>
      <c r="EVF44" s="516"/>
      <c r="EVG44" s="516"/>
      <c r="EVH44" s="516"/>
      <c r="EVI44" s="516"/>
      <c r="EVJ44" s="516"/>
      <c r="EVK44" s="516"/>
      <c r="EVL44" s="516"/>
      <c r="EVM44" s="516"/>
      <c r="EVN44" s="516"/>
      <c r="EVO44" s="516"/>
      <c r="EVP44" s="516"/>
      <c r="EVQ44" s="516"/>
      <c r="EVR44" s="516"/>
      <c r="EVS44" s="516"/>
      <c r="EVT44" s="516"/>
      <c r="EVU44" s="516"/>
      <c r="EVV44" s="516"/>
      <c r="EVW44" s="516"/>
      <c r="EVX44" s="516"/>
      <c r="EVY44" s="516"/>
      <c r="EVZ44" s="516"/>
      <c r="EWA44" s="516"/>
      <c r="EWB44" s="516"/>
      <c r="EWC44" s="516"/>
      <c r="EWD44" s="516"/>
      <c r="EWE44" s="516"/>
      <c r="EWF44" s="516"/>
      <c r="EWG44" s="516"/>
      <c r="EWH44" s="516"/>
      <c r="EWI44" s="516"/>
      <c r="EWJ44" s="516"/>
      <c r="EWK44" s="516"/>
      <c r="EWL44" s="516"/>
      <c r="EWM44" s="516"/>
      <c r="EWN44" s="516"/>
      <c r="EWO44" s="516"/>
      <c r="EWP44" s="516"/>
      <c r="EWQ44" s="516"/>
      <c r="EWR44" s="516"/>
      <c r="EWS44" s="516"/>
      <c r="EWT44" s="516"/>
      <c r="EWU44" s="516"/>
      <c r="EWV44" s="516"/>
      <c r="EWW44" s="516"/>
      <c r="EWX44" s="516"/>
      <c r="EWY44" s="516"/>
      <c r="EWZ44" s="516"/>
      <c r="EXA44" s="516"/>
      <c r="EXB44" s="516"/>
      <c r="EXC44" s="516"/>
      <c r="EXD44" s="516"/>
      <c r="EXE44" s="516"/>
      <c r="EXF44" s="516"/>
      <c r="EXG44" s="516"/>
      <c r="EXH44" s="516"/>
      <c r="EXI44" s="516"/>
      <c r="EXJ44" s="516"/>
      <c r="EXK44" s="516"/>
      <c r="EXL44" s="516"/>
      <c r="EXM44" s="516"/>
      <c r="EXN44" s="516"/>
      <c r="EXO44" s="516"/>
      <c r="EXP44" s="516"/>
      <c r="EXQ44" s="516"/>
      <c r="EXR44" s="516"/>
      <c r="EXS44" s="516"/>
      <c r="EXT44" s="516"/>
      <c r="EXU44" s="516"/>
      <c r="EXV44" s="516"/>
      <c r="EXW44" s="516"/>
      <c r="EXX44" s="516"/>
      <c r="EXY44" s="516"/>
      <c r="EXZ44" s="516"/>
      <c r="EYA44" s="516"/>
      <c r="EYB44" s="516"/>
      <c r="EYC44" s="516"/>
      <c r="EYD44" s="516"/>
      <c r="EYE44" s="516"/>
      <c r="EYF44" s="516"/>
      <c r="EYG44" s="516"/>
      <c r="EYH44" s="516"/>
      <c r="EYI44" s="516"/>
      <c r="EYJ44" s="516"/>
      <c r="EYK44" s="516"/>
      <c r="EYL44" s="516"/>
      <c r="EYM44" s="516"/>
      <c r="EYN44" s="516"/>
      <c r="EYO44" s="516"/>
      <c r="EYP44" s="516"/>
      <c r="EYQ44" s="516"/>
      <c r="EYR44" s="516"/>
      <c r="EYS44" s="516"/>
      <c r="EYT44" s="516"/>
      <c r="EYU44" s="516"/>
      <c r="EYV44" s="516"/>
      <c r="EYW44" s="516"/>
      <c r="EYX44" s="516"/>
      <c r="EYY44" s="516"/>
      <c r="EYZ44" s="516"/>
      <c r="EZA44" s="516"/>
      <c r="EZB44" s="516"/>
      <c r="EZC44" s="516"/>
      <c r="EZD44" s="516"/>
      <c r="EZE44" s="516"/>
      <c r="EZF44" s="516"/>
      <c r="EZG44" s="516"/>
      <c r="EZH44" s="516"/>
      <c r="EZI44" s="516"/>
      <c r="EZJ44" s="516"/>
      <c r="EZK44" s="516"/>
      <c r="EZL44" s="516"/>
      <c r="EZM44" s="516"/>
      <c r="EZN44" s="516"/>
      <c r="EZO44" s="516"/>
      <c r="EZP44" s="516"/>
      <c r="EZQ44" s="516"/>
      <c r="EZR44" s="516"/>
      <c r="EZS44" s="516"/>
      <c r="EZT44" s="516"/>
      <c r="EZU44" s="516"/>
      <c r="EZV44" s="516"/>
      <c r="EZW44" s="516"/>
      <c r="EZX44" s="516"/>
      <c r="EZY44" s="516"/>
      <c r="EZZ44" s="516"/>
      <c r="FAA44" s="516"/>
      <c r="FAB44" s="516"/>
      <c r="FAC44" s="516"/>
      <c r="FAD44" s="516"/>
      <c r="FAE44" s="516"/>
      <c r="FAF44" s="516"/>
      <c r="FAG44" s="516"/>
      <c r="FAH44" s="516"/>
      <c r="FAI44" s="516"/>
      <c r="FAJ44" s="516"/>
      <c r="FAK44" s="516"/>
      <c r="FAL44" s="516"/>
      <c r="FAM44" s="516"/>
      <c r="FAN44" s="516"/>
      <c r="FAO44" s="516"/>
      <c r="FAP44" s="516"/>
      <c r="FAQ44" s="516"/>
      <c r="FAR44" s="516"/>
      <c r="FAS44" s="516"/>
      <c r="FAT44" s="516"/>
      <c r="FAU44" s="516"/>
      <c r="FAV44" s="516"/>
      <c r="FAW44" s="516"/>
      <c r="FAX44" s="516"/>
      <c r="FAY44" s="516"/>
      <c r="FAZ44" s="516"/>
      <c r="FBA44" s="516"/>
      <c r="FBB44" s="516"/>
      <c r="FBC44" s="516"/>
      <c r="FBD44" s="516"/>
      <c r="FBE44" s="516"/>
      <c r="FBF44" s="516"/>
      <c r="FBG44" s="516"/>
      <c r="FBH44" s="516"/>
      <c r="FBI44" s="516"/>
      <c r="FBJ44" s="516"/>
      <c r="FBK44" s="516"/>
      <c r="FBL44" s="516"/>
      <c r="FBM44" s="516"/>
      <c r="FBN44" s="516"/>
      <c r="FBO44" s="516"/>
      <c r="FBP44" s="516"/>
      <c r="FBQ44" s="516"/>
      <c r="FBR44" s="516"/>
      <c r="FBS44" s="516"/>
      <c r="FBT44" s="516"/>
      <c r="FBU44" s="516"/>
      <c r="FBV44" s="516"/>
      <c r="FBW44" s="516"/>
      <c r="FBX44" s="516"/>
      <c r="FBY44" s="516"/>
      <c r="FBZ44" s="516"/>
      <c r="FCA44" s="516"/>
      <c r="FCB44" s="516"/>
      <c r="FCC44" s="516"/>
      <c r="FCD44" s="516"/>
      <c r="FCE44" s="516"/>
      <c r="FCF44" s="516"/>
      <c r="FCG44" s="516"/>
      <c r="FCH44" s="516"/>
      <c r="FCI44" s="516"/>
      <c r="FCJ44" s="516"/>
      <c r="FCK44" s="516"/>
      <c r="FCL44" s="516"/>
      <c r="FCM44" s="516"/>
      <c r="FCN44" s="516"/>
      <c r="FCO44" s="516"/>
      <c r="FCP44" s="516"/>
      <c r="FCQ44" s="516"/>
      <c r="FCR44" s="516"/>
      <c r="FCS44" s="516"/>
      <c r="FCT44" s="516"/>
      <c r="FCU44" s="516"/>
      <c r="FCV44" s="516"/>
      <c r="FCW44" s="516"/>
      <c r="FCX44" s="516"/>
      <c r="FCY44" s="516"/>
      <c r="FCZ44" s="516"/>
      <c r="FDA44" s="516"/>
      <c r="FDB44" s="516"/>
      <c r="FDC44" s="516"/>
      <c r="FDD44" s="516"/>
      <c r="FDE44" s="516"/>
      <c r="FDF44" s="516"/>
      <c r="FDG44" s="516"/>
      <c r="FDH44" s="516"/>
      <c r="FDI44" s="516"/>
      <c r="FDJ44" s="516"/>
      <c r="FDK44" s="516"/>
      <c r="FDL44" s="516"/>
      <c r="FDM44" s="516"/>
      <c r="FDN44" s="516"/>
      <c r="FDO44" s="516"/>
      <c r="FDP44" s="516"/>
      <c r="FDQ44" s="516"/>
      <c r="FDR44" s="516"/>
      <c r="FDS44" s="516"/>
      <c r="FDT44" s="516"/>
      <c r="FDU44" s="516"/>
      <c r="FDV44" s="516"/>
      <c r="FDW44" s="516"/>
      <c r="FDX44" s="516"/>
      <c r="FDY44" s="516"/>
      <c r="FDZ44" s="516"/>
      <c r="FEA44" s="516"/>
      <c r="FEB44" s="516"/>
      <c r="FEC44" s="516"/>
      <c r="FED44" s="516"/>
      <c r="FEE44" s="516"/>
      <c r="FEF44" s="516"/>
      <c r="FEG44" s="516"/>
      <c r="FEH44" s="516"/>
      <c r="FEI44" s="516"/>
      <c r="FEJ44" s="516"/>
      <c r="FEK44" s="516"/>
      <c r="FEL44" s="516"/>
      <c r="FEM44" s="516"/>
      <c r="FEN44" s="516"/>
      <c r="FEO44" s="516"/>
      <c r="FEP44" s="516"/>
      <c r="FEQ44" s="516"/>
      <c r="FER44" s="516"/>
      <c r="FES44" s="516"/>
      <c r="FET44" s="516"/>
      <c r="FEU44" s="516"/>
      <c r="FEV44" s="516"/>
      <c r="FEW44" s="516"/>
      <c r="FEX44" s="516"/>
      <c r="FEY44" s="516"/>
      <c r="FEZ44" s="516"/>
      <c r="FFA44" s="516"/>
      <c r="FFB44" s="516"/>
      <c r="FFC44" s="516"/>
      <c r="FFD44" s="516"/>
      <c r="FFE44" s="516"/>
      <c r="FFF44" s="516"/>
      <c r="FFG44" s="516"/>
      <c r="FFH44" s="516"/>
      <c r="FFI44" s="516"/>
      <c r="FFJ44" s="516"/>
      <c r="FFK44" s="516"/>
      <c r="FFL44" s="516"/>
      <c r="FFM44" s="516"/>
      <c r="FFN44" s="516"/>
      <c r="FFO44" s="516"/>
      <c r="FFP44" s="516"/>
      <c r="FFQ44" s="516"/>
      <c r="FFR44" s="516"/>
      <c r="FFS44" s="516"/>
      <c r="FFT44" s="516"/>
      <c r="FFU44" s="516"/>
      <c r="FFV44" s="516"/>
      <c r="FFW44" s="516"/>
      <c r="FFX44" s="516"/>
      <c r="FFY44" s="516"/>
      <c r="FFZ44" s="516"/>
      <c r="FGA44" s="516"/>
      <c r="FGB44" s="516"/>
      <c r="FGC44" s="516"/>
      <c r="FGD44" s="516"/>
      <c r="FGE44" s="516"/>
      <c r="FGF44" s="516"/>
      <c r="FGG44" s="516"/>
      <c r="FGH44" s="516"/>
      <c r="FGI44" s="516"/>
      <c r="FGJ44" s="516"/>
      <c r="FGK44" s="516"/>
      <c r="FGL44" s="516"/>
      <c r="FGM44" s="516"/>
      <c r="FGN44" s="516"/>
      <c r="FGO44" s="516"/>
      <c r="FGP44" s="516"/>
      <c r="FGQ44" s="516"/>
      <c r="FGR44" s="516"/>
      <c r="FGS44" s="516"/>
      <c r="FGT44" s="516"/>
      <c r="FGU44" s="516"/>
      <c r="FGV44" s="516"/>
      <c r="FGW44" s="516"/>
      <c r="FGX44" s="516"/>
      <c r="FGY44" s="516"/>
      <c r="FGZ44" s="516"/>
      <c r="FHA44" s="516"/>
      <c r="FHB44" s="516"/>
      <c r="FHC44" s="516"/>
      <c r="FHD44" s="516"/>
      <c r="FHE44" s="516"/>
      <c r="FHF44" s="516"/>
      <c r="FHG44" s="516"/>
      <c r="FHH44" s="516"/>
      <c r="FHI44" s="516"/>
      <c r="FHJ44" s="516"/>
      <c r="FHK44" s="516"/>
      <c r="FHL44" s="516"/>
      <c r="FHM44" s="516"/>
      <c r="FHN44" s="516"/>
      <c r="FHO44" s="516"/>
      <c r="FHP44" s="516"/>
      <c r="FHQ44" s="516"/>
      <c r="FHR44" s="516"/>
      <c r="FHS44" s="516"/>
      <c r="FHT44" s="516"/>
      <c r="FHU44" s="516"/>
      <c r="FHV44" s="516"/>
      <c r="FHW44" s="516"/>
      <c r="FHX44" s="516"/>
      <c r="FHY44" s="516"/>
      <c r="FHZ44" s="516"/>
      <c r="FIA44" s="516"/>
      <c r="FIB44" s="516"/>
      <c r="FIC44" s="516"/>
      <c r="FID44" s="516"/>
      <c r="FIE44" s="516"/>
      <c r="FIF44" s="516"/>
      <c r="FIG44" s="516"/>
      <c r="FIH44" s="516"/>
      <c r="FII44" s="516"/>
      <c r="FIJ44" s="516"/>
      <c r="FIK44" s="516"/>
      <c r="FIL44" s="516"/>
      <c r="FIM44" s="516"/>
      <c r="FIN44" s="516"/>
      <c r="FIO44" s="516"/>
      <c r="FIP44" s="516"/>
      <c r="FIQ44" s="516"/>
      <c r="FIR44" s="516"/>
      <c r="FIS44" s="516"/>
      <c r="FIT44" s="516"/>
      <c r="FIU44" s="516"/>
      <c r="FIV44" s="516"/>
      <c r="FIW44" s="516"/>
      <c r="FIX44" s="516"/>
      <c r="FIY44" s="516"/>
      <c r="FIZ44" s="516"/>
      <c r="FJA44" s="516"/>
      <c r="FJB44" s="516"/>
      <c r="FJC44" s="516"/>
      <c r="FJD44" s="516"/>
      <c r="FJE44" s="516"/>
      <c r="FJF44" s="516"/>
      <c r="FJG44" s="516"/>
      <c r="FJH44" s="516"/>
      <c r="FJI44" s="516"/>
      <c r="FJJ44" s="516"/>
      <c r="FJK44" s="516"/>
      <c r="FJL44" s="516"/>
      <c r="FJM44" s="516"/>
      <c r="FJN44" s="516"/>
      <c r="FJO44" s="516"/>
      <c r="FJP44" s="516"/>
      <c r="FJQ44" s="516"/>
      <c r="FJR44" s="516"/>
      <c r="FJS44" s="516"/>
      <c r="FJT44" s="516"/>
      <c r="FJU44" s="516"/>
      <c r="FJV44" s="516"/>
      <c r="FJW44" s="516"/>
      <c r="FJX44" s="516"/>
      <c r="FJY44" s="516"/>
      <c r="FJZ44" s="516"/>
      <c r="FKA44" s="516"/>
      <c r="FKB44" s="516"/>
      <c r="FKC44" s="516"/>
      <c r="FKD44" s="516"/>
      <c r="FKE44" s="516"/>
      <c r="FKF44" s="516"/>
      <c r="FKG44" s="516"/>
      <c r="FKH44" s="516"/>
      <c r="FKI44" s="516"/>
      <c r="FKJ44" s="516"/>
      <c r="FKK44" s="516"/>
      <c r="FKL44" s="516"/>
      <c r="FKM44" s="516"/>
      <c r="FKN44" s="516"/>
      <c r="FKO44" s="516"/>
      <c r="FKP44" s="516"/>
      <c r="FKQ44" s="516"/>
      <c r="FKR44" s="516"/>
      <c r="FKS44" s="516"/>
      <c r="FKT44" s="516"/>
      <c r="FKU44" s="516"/>
      <c r="FKV44" s="516"/>
      <c r="FKW44" s="516"/>
      <c r="FKX44" s="516"/>
      <c r="FKY44" s="516"/>
      <c r="FKZ44" s="516"/>
      <c r="FLA44" s="516"/>
      <c r="FLB44" s="516"/>
      <c r="FLC44" s="516"/>
      <c r="FLD44" s="516"/>
      <c r="FLE44" s="516"/>
      <c r="FLF44" s="516"/>
      <c r="FLG44" s="516"/>
      <c r="FLH44" s="516"/>
      <c r="FLI44" s="516"/>
      <c r="FLJ44" s="516"/>
      <c r="FLK44" s="516"/>
      <c r="FLL44" s="516"/>
      <c r="FLM44" s="516"/>
      <c r="FLN44" s="516"/>
      <c r="FLO44" s="516"/>
      <c r="FLP44" s="516"/>
      <c r="FLQ44" s="516"/>
      <c r="FLR44" s="516"/>
      <c r="FLS44" s="516"/>
      <c r="FLT44" s="516"/>
      <c r="FLU44" s="516"/>
      <c r="FLV44" s="516"/>
      <c r="FLW44" s="516"/>
      <c r="FLX44" s="516"/>
      <c r="FLY44" s="516"/>
      <c r="FLZ44" s="516"/>
      <c r="FMA44" s="516"/>
      <c r="FMB44" s="516"/>
      <c r="FMC44" s="516"/>
      <c r="FMD44" s="516"/>
      <c r="FME44" s="516"/>
      <c r="FMF44" s="516"/>
      <c r="FMG44" s="516"/>
      <c r="FMH44" s="516"/>
      <c r="FMI44" s="516"/>
      <c r="FMJ44" s="516"/>
      <c r="FMK44" s="516"/>
      <c r="FML44" s="516"/>
      <c r="FMM44" s="516"/>
      <c r="FMN44" s="516"/>
      <c r="FMO44" s="516"/>
      <c r="FMP44" s="516"/>
      <c r="FMQ44" s="516"/>
      <c r="FMR44" s="516"/>
      <c r="FMS44" s="516"/>
      <c r="FMT44" s="516"/>
      <c r="FMU44" s="516"/>
      <c r="FMV44" s="516"/>
      <c r="FMW44" s="516"/>
      <c r="FMX44" s="516"/>
      <c r="FMY44" s="516"/>
      <c r="FMZ44" s="516"/>
      <c r="FNA44" s="516"/>
      <c r="FNB44" s="516"/>
      <c r="FNC44" s="516"/>
      <c r="FND44" s="516"/>
      <c r="FNE44" s="516"/>
      <c r="FNF44" s="516"/>
      <c r="FNG44" s="516"/>
      <c r="FNH44" s="516"/>
      <c r="FNI44" s="516"/>
      <c r="FNJ44" s="516"/>
      <c r="FNK44" s="516"/>
      <c r="FNL44" s="516"/>
      <c r="FNM44" s="516"/>
      <c r="FNN44" s="516"/>
      <c r="FNO44" s="516"/>
      <c r="FNP44" s="516"/>
      <c r="FNQ44" s="516"/>
      <c r="FNR44" s="516"/>
      <c r="FNS44" s="516"/>
      <c r="FNT44" s="516"/>
      <c r="FNU44" s="516"/>
      <c r="FNV44" s="516"/>
      <c r="FNW44" s="516"/>
      <c r="FNX44" s="516"/>
      <c r="FNY44" s="516"/>
      <c r="FNZ44" s="516"/>
      <c r="FOA44" s="516"/>
      <c r="FOB44" s="516"/>
      <c r="FOC44" s="516"/>
      <c r="FOD44" s="516"/>
      <c r="FOE44" s="516"/>
      <c r="FOF44" s="516"/>
      <c r="FOG44" s="516"/>
      <c r="FOH44" s="516"/>
      <c r="FOI44" s="516"/>
      <c r="FOJ44" s="516"/>
      <c r="FOK44" s="516"/>
      <c r="FOL44" s="516"/>
      <c r="FOM44" s="516"/>
      <c r="FON44" s="516"/>
      <c r="FOO44" s="516"/>
      <c r="FOP44" s="516"/>
      <c r="FOQ44" s="516"/>
      <c r="FOR44" s="516"/>
      <c r="FOS44" s="516"/>
      <c r="FOT44" s="516"/>
      <c r="FOU44" s="516"/>
      <c r="FOV44" s="516"/>
      <c r="FOW44" s="516"/>
      <c r="FOX44" s="516"/>
      <c r="FOY44" s="516"/>
      <c r="FOZ44" s="516"/>
      <c r="FPA44" s="516"/>
      <c r="FPB44" s="516"/>
      <c r="FPC44" s="516"/>
      <c r="FPD44" s="516"/>
      <c r="FPE44" s="516"/>
      <c r="FPF44" s="516"/>
      <c r="FPG44" s="516"/>
      <c r="FPH44" s="516"/>
      <c r="FPI44" s="516"/>
      <c r="FPJ44" s="516"/>
      <c r="FPK44" s="516"/>
      <c r="FPL44" s="516"/>
      <c r="FPM44" s="516"/>
      <c r="FPN44" s="516"/>
      <c r="FPO44" s="516"/>
      <c r="FPP44" s="516"/>
      <c r="FPQ44" s="516"/>
      <c r="FPR44" s="516"/>
      <c r="FPS44" s="516"/>
      <c r="FPT44" s="516"/>
      <c r="FPU44" s="516"/>
      <c r="FPV44" s="516"/>
      <c r="FPW44" s="516"/>
      <c r="FPX44" s="516"/>
      <c r="FPY44" s="516"/>
      <c r="FPZ44" s="516"/>
      <c r="FQA44" s="516"/>
      <c r="FQB44" s="516"/>
      <c r="FQC44" s="516"/>
      <c r="FQD44" s="516"/>
      <c r="FQE44" s="516"/>
      <c r="FQF44" s="516"/>
      <c r="FQG44" s="516"/>
      <c r="FQH44" s="516"/>
      <c r="FQI44" s="516"/>
      <c r="FQJ44" s="516"/>
      <c r="FQK44" s="516"/>
      <c r="FQL44" s="516"/>
      <c r="FQM44" s="516"/>
      <c r="FQN44" s="516"/>
      <c r="FQO44" s="516"/>
      <c r="FQP44" s="516"/>
      <c r="FQQ44" s="516"/>
      <c r="FQR44" s="516"/>
      <c r="FQS44" s="516"/>
      <c r="FQT44" s="516"/>
      <c r="FQU44" s="516"/>
      <c r="FQV44" s="516"/>
      <c r="FQW44" s="516"/>
      <c r="FQX44" s="516"/>
      <c r="FQY44" s="516"/>
      <c r="FQZ44" s="516"/>
      <c r="FRA44" s="516"/>
      <c r="FRB44" s="516"/>
      <c r="FRC44" s="516"/>
      <c r="FRD44" s="516"/>
      <c r="FRE44" s="516"/>
      <c r="FRF44" s="516"/>
      <c r="FRG44" s="516"/>
      <c r="FRH44" s="516"/>
      <c r="FRI44" s="516"/>
      <c r="FRJ44" s="516"/>
      <c r="FRK44" s="516"/>
      <c r="FRL44" s="516"/>
      <c r="FRM44" s="516"/>
      <c r="FRN44" s="516"/>
      <c r="FRO44" s="516"/>
      <c r="FRP44" s="516"/>
      <c r="FRQ44" s="516"/>
      <c r="FRR44" s="516"/>
      <c r="FRS44" s="516"/>
      <c r="FRT44" s="516"/>
      <c r="FRU44" s="516"/>
      <c r="FRV44" s="516"/>
      <c r="FRW44" s="516"/>
      <c r="FRX44" s="516"/>
      <c r="FRY44" s="516"/>
      <c r="FRZ44" s="516"/>
      <c r="FSA44" s="516"/>
      <c r="FSB44" s="516"/>
      <c r="FSC44" s="516"/>
      <c r="FSD44" s="516"/>
      <c r="FSE44" s="516"/>
      <c r="FSF44" s="516"/>
      <c r="FSG44" s="516"/>
      <c r="FSH44" s="516"/>
      <c r="FSI44" s="516"/>
      <c r="FSJ44" s="516"/>
      <c r="FSK44" s="516"/>
      <c r="FSL44" s="516"/>
      <c r="FSM44" s="516"/>
      <c r="FSN44" s="516"/>
      <c r="FSO44" s="516"/>
      <c r="FSP44" s="516"/>
      <c r="FSQ44" s="516"/>
      <c r="FSR44" s="516"/>
      <c r="FSS44" s="516"/>
      <c r="FST44" s="516"/>
      <c r="FSU44" s="516"/>
      <c r="FSV44" s="516"/>
      <c r="FSW44" s="516"/>
      <c r="FSX44" s="516"/>
      <c r="FSY44" s="516"/>
      <c r="FSZ44" s="516"/>
      <c r="FTA44" s="516"/>
      <c r="FTB44" s="516"/>
      <c r="FTC44" s="516"/>
      <c r="FTD44" s="516"/>
      <c r="FTE44" s="516"/>
      <c r="FTF44" s="516"/>
      <c r="FTG44" s="516"/>
      <c r="FTH44" s="516"/>
      <c r="FTI44" s="516"/>
      <c r="FTJ44" s="516"/>
      <c r="FTK44" s="516"/>
      <c r="FTL44" s="516"/>
      <c r="FTM44" s="516"/>
      <c r="FTN44" s="516"/>
      <c r="FTO44" s="516"/>
      <c r="FTP44" s="516"/>
      <c r="FTQ44" s="516"/>
      <c r="FTR44" s="516"/>
      <c r="FTS44" s="516"/>
      <c r="FTT44" s="516"/>
      <c r="FTU44" s="516"/>
      <c r="FTV44" s="516"/>
      <c r="FTW44" s="516"/>
      <c r="FTX44" s="516"/>
      <c r="FTY44" s="516"/>
      <c r="FTZ44" s="516"/>
      <c r="FUA44" s="516"/>
      <c r="FUB44" s="516"/>
      <c r="FUC44" s="516"/>
      <c r="FUD44" s="516"/>
      <c r="FUE44" s="516"/>
      <c r="FUF44" s="516"/>
      <c r="FUG44" s="516"/>
      <c r="FUH44" s="516"/>
      <c r="FUI44" s="516"/>
      <c r="FUJ44" s="516"/>
      <c r="FUK44" s="516"/>
      <c r="FUL44" s="516"/>
      <c r="FUM44" s="516"/>
      <c r="FUN44" s="516"/>
      <c r="FUO44" s="516"/>
      <c r="FUP44" s="516"/>
      <c r="FUQ44" s="516"/>
      <c r="FUR44" s="516"/>
      <c r="FUS44" s="516"/>
      <c r="FUT44" s="516"/>
      <c r="FUU44" s="516"/>
      <c r="FUV44" s="516"/>
      <c r="FUW44" s="516"/>
      <c r="FUX44" s="516"/>
      <c r="FUY44" s="516"/>
      <c r="FUZ44" s="516"/>
      <c r="FVA44" s="516"/>
      <c r="FVB44" s="516"/>
      <c r="FVC44" s="516"/>
      <c r="FVD44" s="516"/>
      <c r="FVE44" s="516"/>
      <c r="FVF44" s="516"/>
      <c r="FVG44" s="516"/>
      <c r="FVH44" s="516"/>
      <c r="FVI44" s="516"/>
      <c r="FVJ44" s="516"/>
      <c r="FVK44" s="516"/>
      <c r="FVL44" s="516"/>
      <c r="FVM44" s="516"/>
      <c r="FVN44" s="516"/>
      <c r="FVO44" s="516"/>
      <c r="FVP44" s="516"/>
      <c r="FVQ44" s="516"/>
      <c r="FVR44" s="516"/>
      <c r="FVS44" s="516"/>
      <c r="FVT44" s="516"/>
      <c r="FVU44" s="516"/>
      <c r="FVV44" s="516"/>
      <c r="FVW44" s="516"/>
      <c r="FVX44" s="516"/>
      <c r="FVY44" s="516"/>
      <c r="FVZ44" s="516"/>
      <c r="FWA44" s="516"/>
      <c r="FWB44" s="516"/>
      <c r="FWC44" s="516"/>
      <c r="FWD44" s="516"/>
      <c r="FWE44" s="516"/>
      <c r="FWF44" s="516"/>
      <c r="FWG44" s="516"/>
      <c r="FWH44" s="516"/>
      <c r="FWI44" s="516"/>
      <c r="FWJ44" s="516"/>
      <c r="FWK44" s="516"/>
      <c r="FWL44" s="516"/>
      <c r="FWM44" s="516"/>
      <c r="FWN44" s="516"/>
      <c r="FWO44" s="516"/>
      <c r="FWP44" s="516"/>
      <c r="FWQ44" s="516"/>
      <c r="FWR44" s="516"/>
      <c r="FWS44" s="516"/>
      <c r="FWT44" s="516"/>
      <c r="FWU44" s="516"/>
      <c r="FWV44" s="516"/>
      <c r="FWW44" s="516"/>
      <c r="FWX44" s="516"/>
      <c r="FWY44" s="516"/>
      <c r="FWZ44" s="516"/>
      <c r="FXA44" s="516"/>
      <c r="FXB44" s="516"/>
      <c r="FXC44" s="516"/>
      <c r="FXD44" s="516"/>
      <c r="FXE44" s="516"/>
      <c r="FXF44" s="516"/>
      <c r="FXG44" s="516"/>
      <c r="FXH44" s="516"/>
      <c r="FXI44" s="516"/>
      <c r="FXJ44" s="516"/>
      <c r="FXK44" s="516"/>
      <c r="FXL44" s="516"/>
      <c r="FXM44" s="516"/>
      <c r="FXN44" s="516"/>
      <c r="FXO44" s="516"/>
      <c r="FXP44" s="516"/>
      <c r="FXQ44" s="516"/>
      <c r="FXR44" s="516"/>
      <c r="FXS44" s="516"/>
      <c r="FXT44" s="516"/>
      <c r="FXU44" s="516"/>
      <c r="FXV44" s="516"/>
      <c r="FXW44" s="516"/>
      <c r="FXX44" s="516"/>
      <c r="FXY44" s="516"/>
      <c r="FXZ44" s="516"/>
      <c r="FYA44" s="516"/>
      <c r="FYB44" s="516"/>
      <c r="FYC44" s="516"/>
      <c r="FYD44" s="516"/>
      <c r="FYE44" s="516"/>
      <c r="FYF44" s="516"/>
      <c r="FYG44" s="516"/>
      <c r="FYH44" s="516"/>
      <c r="FYI44" s="516"/>
      <c r="FYJ44" s="516"/>
      <c r="FYK44" s="516"/>
      <c r="FYL44" s="516"/>
      <c r="FYM44" s="516"/>
      <c r="FYN44" s="516"/>
      <c r="FYO44" s="516"/>
      <c r="FYP44" s="516"/>
      <c r="FYQ44" s="516"/>
      <c r="FYR44" s="516"/>
      <c r="FYS44" s="516"/>
      <c r="FYT44" s="516"/>
      <c r="FYU44" s="516"/>
      <c r="FYV44" s="516"/>
      <c r="FYW44" s="516"/>
      <c r="FYX44" s="516"/>
      <c r="FYY44" s="516"/>
      <c r="FYZ44" s="516"/>
      <c r="FZA44" s="516"/>
      <c r="FZB44" s="516"/>
      <c r="FZC44" s="516"/>
      <c r="FZD44" s="516"/>
      <c r="FZE44" s="516"/>
      <c r="FZF44" s="516"/>
      <c r="FZG44" s="516"/>
      <c r="FZH44" s="516"/>
      <c r="FZI44" s="516"/>
      <c r="FZJ44" s="516"/>
      <c r="FZK44" s="516"/>
      <c r="FZL44" s="516"/>
      <c r="FZM44" s="516"/>
      <c r="FZN44" s="516"/>
      <c r="FZO44" s="516"/>
      <c r="FZP44" s="516"/>
      <c r="FZQ44" s="516"/>
      <c r="FZR44" s="516"/>
      <c r="FZS44" s="516"/>
      <c r="FZT44" s="516"/>
      <c r="FZU44" s="516"/>
      <c r="FZV44" s="516"/>
      <c r="FZW44" s="516"/>
      <c r="FZX44" s="516"/>
      <c r="FZY44" s="516"/>
      <c r="FZZ44" s="516"/>
      <c r="GAA44" s="516"/>
      <c r="GAB44" s="516"/>
      <c r="GAC44" s="516"/>
      <c r="GAD44" s="516"/>
      <c r="GAE44" s="516"/>
      <c r="GAF44" s="516"/>
      <c r="GAG44" s="516"/>
      <c r="GAH44" s="516"/>
      <c r="GAI44" s="516"/>
      <c r="GAJ44" s="516"/>
      <c r="GAK44" s="516"/>
      <c r="GAL44" s="516"/>
      <c r="GAM44" s="516"/>
      <c r="GAN44" s="516"/>
      <c r="GAO44" s="516"/>
      <c r="GAP44" s="516"/>
      <c r="GAQ44" s="516"/>
      <c r="GAR44" s="516"/>
      <c r="GAS44" s="516"/>
      <c r="GAT44" s="516"/>
      <c r="GAU44" s="516"/>
      <c r="GAV44" s="516"/>
      <c r="GAW44" s="516"/>
      <c r="GAX44" s="516"/>
      <c r="GAY44" s="516"/>
      <c r="GAZ44" s="516"/>
      <c r="GBA44" s="516"/>
      <c r="GBB44" s="516"/>
      <c r="GBC44" s="516"/>
      <c r="GBD44" s="516"/>
      <c r="GBE44" s="516"/>
      <c r="GBF44" s="516"/>
      <c r="GBG44" s="516"/>
      <c r="GBH44" s="516"/>
      <c r="GBI44" s="516"/>
      <c r="GBJ44" s="516"/>
      <c r="GBK44" s="516"/>
      <c r="GBL44" s="516"/>
      <c r="GBM44" s="516"/>
      <c r="GBN44" s="516"/>
      <c r="GBO44" s="516"/>
      <c r="GBP44" s="516"/>
      <c r="GBQ44" s="516"/>
      <c r="GBR44" s="516"/>
      <c r="GBS44" s="516"/>
      <c r="GBT44" s="516"/>
      <c r="GBU44" s="516"/>
      <c r="GBV44" s="516"/>
      <c r="GBW44" s="516"/>
      <c r="GBX44" s="516"/>
      <c r="GBY44" s="516"/>
      <c r="GBZ44" s="516"/>
      <c r="GCA44" s="516"/>
      <c r="GCB44" s="516"/>
      <c r="GCC44" s="516"/>
      <c r="GCD44" s="516"/>
      <c r="GCE44" s="516"/>
      <c r="GCF44" s="516"/>
      <c r="GCG44" s="516"/>
      <c r="GCH44" s="516"/>
      <c r="GCI44" s="516"/>
      <c r="GCJ44" s="516"/>
      <c r="GCK44" s="516"/>
      <c r="GCL44" s="516"/>
      <c r="GCM44" s="516"/>
      <c r="GCN44" s="516"/>
      <c r="GCO44" s="516"/>
      <c r="GCP44" s="516"/>
      <c r="GCQ44" s="516"/>
      <c r="GCR44" s="516"/>
      <c r="GCS44" s="516"/>
      <c r="GCT44" s="516"/>
      <c r="GCU44" s="516"/>
      <c r="GCV44" s="516"/>
      <c r="GCW44" s="516"/>
      <c r="GCX44" s="516"/>
      <c r="GCY44" s="516"/>
      <c r="GCZ44" s="516"/>
      <c r="GDA44" s="516"/>
      <c r="GDB44" s="516"/>
      <c r="GDC44" s="516"/>
      <c r="GDD44" s="516"/>
      <c r="GDE44" s="516"/>
      <c r="GDF44" s="516"/>
      <c r="GDG44" s="516"/>
      <c r="GDH44" s="516"/>
      <c r="GDI44" s="516"/>
      <c r="GDJ44" s="516"/>
      <c r="GDK44" s="516"/>
      <c r="GDL44" s="516"/>
      <c r="GDM44" s="516"/>
      <c r="GDN44" s="516"/>
      <c r="GDO44" s="516"/>
      <c r="GDP44" s="516"/>
      <c r="GDQ44" s="516"/>
      <c r="GDR44" s="516"/>
      <c r="GDS44" s="516"/>
      <c r="GDT44" s="516"/>
      <c r="GDU44" s="516"/>
      <c r="GDV44" s="516"/>
      <c r="GDW44" s="516"/>
      <c r="GDX44" s="516"/>
      <c r="GDY44" s="516"/>
      <c r="GDZ44" s="516"/>
      <c r="GEA44" s="516"/>
      <c r="GEB44" s="516"/>
      <c r="GEC44" s="516"/>
      <c r="GED44" s="516"/>
      <c r="GEE44" s="516"/>
      <c r="GEF44" s="516"/>
      <c r="GEG44" s="516"/>
      <c r="GEH44" s="516"/>
      <c r="GEI44" s="516"/>
      <c r="GEJ44" s="516"/>
      <c r="GEK44" s="516"/>
      <c r="GEL44" s="516"/>
      <c r="GEM44" s="516"/>
      <c r="GEN44" s="516"/>
      <c r="GEO44" s="516"/>
      <c r="GEP44" s="516"/>
      <c r="GEQ44" s="516"/>
      <c r="GER44" s="516"/>
      <c r="GES44" s="516"/>
      <c r="GET44" s="516"/>
      <c r="GEU44" s="516"/>
      <c r="GEV44" s="516"/>
      <c r="GEW44" s="516"/>
      <c r="GEX44" s="516"/>
      <c r="GEY44" s="516"/>
      <c r="GEZ44" s="516"/>
      <c r="GFA44" s="516"/>
      <c r="GFB44" s="516"/>
      <c r="GFC44" s="516"/>
      <c r="GFD44" s="516"/>
      <c r="GFE44" s="516"/>
      <c r="GFF44" s="516"/>
      <c r="GFG44" s="516"/>
      <c r="GFH44" s="516"/>
      <c r="GFI44" s="516"/>
      <c r="GFJ44" s="516"/>
      <c r="GFK44" s="516"/>
      <c r="GFL44" s="516"/>
      <c r="GFM44" s="516"/>
      <c r="GFN44" s="516"/>
      <c r="GFO44" s="516"/>
      <c r="GFP44" s="516"/>
      <c r="GFQ44" s="516"/>
      <c r="GFR44" s="516"/>
      <c r="GFS44" s="516"/>
      <c r="GFT44" s="516"/>
      <c r="GFU44" s="516"/>
      <c r="GFV44" s="516"/>
      <c r="GFW44" s="516"/>
      <c r="GFX44" s="516"/>
      <c r="GFY44" s="516"/>
      <c r="GFZ44" s="516"/>
      <c r="GGA44" s="516"/>
      <c r="GGB44" s="516"/>
      <c r="GGC44" s="516"/>
      <c r="GGD44" s="516"/>
      <c r="GGE44" s="516"/>
      <c r="GGF44" s="516"/>
      <c r="GGG44" s="516"/>
      <c r="GGH44" s="516"/>
      <c r="GGI44" s="516"/>
      <c r="GGJ44" s="516"/>
      <c r="GGK44" s="516"/>
      <c r="GGL44" s="516"/>
      <c r="GGM44" s="516"/>
      <c r="GGN44" s="516"/>
      <c r="GGO44" s="516"/>
      <c r="GGP44" s="516"/>
      <c r="GGQ44" s="516"/>
      <c r="GGR44" s="516"/>
      <c r="GGS44" s="516"/>
      <c r="GGT44" s="516"/>
      <c r="GGU44" s="516"/>
      <c r="GGV44" s="516"/>
      <c r="GGW44" s="516"/>
      <c r="GGX44" s="516"/>
      <c r="GGY44" s="516"/>
      <c r="GGZ44" s="516"/>
      <c r="GHA44" s="516"/>
      <c r="GHB44" s="516"/>
      <c r="GHC44" s="516"/>
      <c r="GHD44" s="516"/>
      <c r="GHE44" s="516"/>
      <c r="GHF44" s="516"/>
      <c r="GHG44" s="516"/>
      <c r="GHH44" s="516"/>
      <c r="GHI44" s="516"/>
      <c r="GHJ44" s="516"/>
      <c r="GHK44" s="516"/>
      <c r="GHL44" s="516"/>
      <c r="GHM44" s="516"/>
      <c r="GHN44" s="516"/>
      <c r="GHO44" s="516"/>
      <c r="GHP44" s="516"/>
      <c r="GHQ44" s="516"/>
      <c r="GHR44" s="516"/>
      <c r="GHS44" s="516"/>
      <c r="GHT44" s="516"/>
      <c r="GHU44" s="516"/>
      <c r="GHV44" s="516"/>
      <c r="GHW44" s="516"/>
      <c r="GHX44" s="516"/>
      <c r="GHY44" s="516"/>
      <c r="GHZ44" s="516"/>
      <c r="GIA44" s="516"/>
      <c r="GIB44" s="516"/>
      <c r="GIC44" s="516"/>
      <c r="GID44" s="516"/>
      <c r="GIE44" s="516"/>
      <c r="GIF44" s="516"/>
      <c r="GIG44" s="516"/>
      <c r="GIH44" s="516"/>
      <c r="GII44" s="516"/>
      <c r="GIJ44" s="516"/>
      <c r="GIK44" s="516"/>
      <c r="GIL44" s="516"/>
      <c r="GIM44" s="516"/>
      <c r="GIN44" s="516"/>
      <c r="GIO44" s="516"/>
      <c r="GIP44" s="516"/>
      <c r="GIQ44" s="516"/>
      <c r="GIR44" s="516"/>
      <c r="GIS44" s="516"/>
      <c r="GIT44" s="516"/>
      <c r="GIU44" s="516"/>
      <c r="GIV44" s="516"/>
      <c r="GIW44" s="516"/>
      <c r="GIX44" s="516"/>
      <c r="GIY44" s="516"/>
      <c r="GIZ44" s="516"/>
      <c r="GJA44" s="516"/>
      <c r="GJB44" s="516"/>
      <c r="GJC44" s="516"/>
      <c r="GJD44" s="516"/>
      <c r="GJE44" s="516"/>
      <c r="GJF44" s="516"/>
      <c r="GJG44" s="516"/>
      <c r="GJH44" s="516"/>
      <c r="GJI44" s="516"/>
      <c r="GJJ44" s="516"/>
      <c r="GJK44" s="516"/>
      <c r="GJL44" s="516"/>
      <c r="GJM44" s="516"/>
      <c r="GJN44" s="516"/>
      <c r="GJO44" s="516"/>
      <c r="GJP44" s="516"/>
      <c r="GJQ44" s="516"/>
      <c r="GJR44" s="516"/>
      <c r="GJS44" s="516"/>
      <c r="GJT44" s="516"/>
      <c r="GJU44" s="516"/>
      <c r="GJV44" s="516"/>
      <c r="GJW44" s="516"/>
      <c r="GJX44" s="516"/>
      <c r="GJY44" s="516"/>
      <c r="GJZ44" s="516"/>
      <c r="GKA44" s="516"/>
      <c r="GKB44" s="516"/>
      <c r="GKC44" s="516"/>
      <c r="GKD44" s="516"/>
      <c r="GKE44" s="516"/>
      <c r="GKF44" s="516"/>
      <c r="GKG44" s="516"/>
      <c r="GKH44" s="516"/>
      <c r="GKI44" s="516"/>
      <c r="GKJ44" s="516"/>
      <c r="GKK44" s="516"/>
      <c r="GKL44" s="516"/>
      <c r="GKM44" s="516"/>
      <c r="GKN44" s="516"/>
      <c r="GKO44" s="516"/>
      <c r="GKP44" s="516"/>
      <c r="GKQ44" s="516"/>
      <c r="GKR44" s="516"/>
      <c r="GKS44" s="516"/>
      <c r="GKT44" s="516"/>
      <c r="GKU44" s="516"/>
      <c r="GKV44" s="516"/>
      <c r="GKW44" s="516"/>
      <c r="GKX44" s="516"/>
      <c r="GKY44" s="516"/>
      <c r="GKZ44" s="516"/>
      <c r="GLA44" s="516"/>
      <c r="GLB44" s="516"/>
      <c r="GLC44" s="516"/>
      <c r="GLD44" s="516"/>
      <c r="GLE44" s="516"/>
      <c r="GLF44" s="516"/>
      <c r="GLG44" s="516"/>
      <c r="GLH44" s="516"/>
      <c r="GLI44" s="516"/>
      <c r="GLJ44" s="516"/>
      <c r="GLK44" s="516"/>
      <c r="GLL44" s="516"/>
      <c r="GLM44" s="516"/>
      <c r="GLN44" s="516"/>
      <c r="GLO44" s="516"/>
      <c r="GLP44" s="516"/>
      <c r="GLQ44" s="516"/>
      <c r="GLR44" s="516"/>
      <c r="GLS44" s="516"/>
      <c r="GLT44" s="516"/>
      <c r="GLU44" s="516"/>
      <c r="GLV44" s="516"/>
      <c r="GLW44" s="516"/>
      <c r="GLX44" s="516"/>
      <c r="GLY44" s="516"/>
      <c r="GLZ44" s="516"/>
      <c r="GMA44" s="516"/>
      <c r="GMB44" s="516"/>
      <c r="GMC44" s="516"/>
      <c r="GMD44" s="516"/>
      <c r="GME44" s="516"/>
      <c r="GMF44" s="516"/>
      <c r="GMG44" s="516"/>
      <c r="GMH44" s="516"/>
      <c r="GMI44" s="516"/>
      <c r="GMJ44" s="516"/>
      <c r="GMK44" s="516"/>
      <c r="GML44" s="516"/>
      <c r="GMM44" s="516"/>
      <c r="GMN44" s="516"/>
      <c r="GMO44" s="516"/>
      <c r="GMP44" s="516"/>
      <c r="GMQ44" s="516"/>
      <c r="GMR44" s="516"/>
      <c r="GMS44" s="516"/>
      <c r="GMT44" s="516"/>
      <c r="GMU44" s="516"/>
      <c r="GMV44" s="516"/>
      <c r="GMW44" s="516"/>
      <c r="GMX44" s="516"/>
      <c r="GMY44" s="516"/>
      <c r="GMZ44" s="516"/>
      <c r="GNA44" s="516"/>
      <c r="GNB44" s="516"/>
      <c r="GNC44" s="516"/>
      <c r="GND44" s="516"/>
      <c r="GNE44" s="516"/>
      <c r="GNF44" s="516"/>
      <c r="GNG44" s="516"/>
      <c r="GNH44" s="516"/>
      <c r="GNI44" s="516"/>
      <c r="GNJ44" s="516"/>
      <c r="GNK44" s="516"/>
      <c r="GNL44" s="516"/>
      <c r="GNM44" s="516"/>
      <c r="GNN44" s="516"/>
      <c r="GNO44" s="516"/>
      <c r="GNP44" s="516"/>
      <c r="GNQ44" s="516"/>
      <c r="GNR44" s="516"/>
      <c r="GNS44" s="516"/>
      <c r="GNT44" s="516"/>
      <c r="GNU44" s="516"/>
      <c r="GNV44" s="516"/>
      <c r="GNW44" s="516"/>
      <c r="GNX44" s="516"/>
      <c r="GNY44" s="516"/>
      <c r="GNZ44" s="516"/>
      <c r="GOA44" s="516"/>
      <c r="GOB44" s="516"/>
      <c r="GOC44" s="516"/>
      <c r="GOD44" s="516"/>
      <c r="GOE44" s="516"/>
      <c r="GOF44" s="516"/>
      <c r="GOG44" s="516"/>
      <c r="GOH44" s="516"/>
      <c r="GOI44" s="516"/>
      <c r="GOJ44" s="516"/>
      <c r="GOK44" s="516"/>
      <c r="GOL44" s="516"/>
      <c r="GOM44" s="516"/>
      <c r="GON44" s="516"/>
      <c r="GOO44" s="516"/>
      <c r="GOP44" s="516"/>
      <c r="GOQ44" s="516"/>
      <c r="GOR44" s="516"/>
      <c r="GOS44" s="516"/>
      <c r="GOT44" s="516"/>
      <c r="GOU44" s="516"/>
      <c r="GOV44" s="516"/>
      <c r="GOW44" s="516"/>
      <c r="GOX44" s="516"/>
      <c r="GOY44" s="516"/>
      <c r="GOZ44" s="516"/>
      <c r="GPA44" s="516"/>
      <c r="GPB44" s="516"/>
      <c r="GPC44" s="516"/>
      <c r="GPD44" s="516"/>
      <c r="GPE44" s="516"/>
      <c r="GPF44" s="516"/>
      <c r="GPG44" s="516"/>
      <c r="GPH44" s="516"/>
      <c r="GPI44" s="516"/>
      <c r="GPJ44" s="516"/>
      <c r="GPK44" s="516"/>
      <c r="GPL44" s="516"/>
      <c r="GPM44" s="516"/>
      <c r="GPN44" s="516"/>
      <c r="GPO44" s="516"/>
      <c r="GPP44" s="516"/>
      <c r="GPQ44" s="516"/>
      <c r="GPR44" s="516"/>
      <c r="GPS44" s="516"/>
      <c r="GPT44" s="516"/>
      <c r="GPU44" s="516"/>
      <c r="GPV44" s="516"/>
      <c r="GPW44" s="516"/>
      <c r="GPX44" s="516"/>
      <c r="GPY44" s="516"/>
      <c r="GPZ44" s="516"/>
      <c r="GQA44" s="516"/>
      <c r="GQB44" s="516"/>
      <c r="GQC44" s="516"/>
      <c r="GQD44" s="516"/>
      <c r="GQE44" s="516"/>
      <c r="GQF44" s="516"/>
      <c r="GQG44" s="516"/>
      <c r="GQH44" s="516"/>
      <c r="GQI44" s="516"/>
      <c r="GQJ44" s="516"/>
      <c r="GQK44" s="516"/>
      <c r="GQL44" s="516"/>
      <c r="GQM44" s="516"/>
      <c r="GQN44" s="516"/>
      <c r="GQO44" s="516"/>
      <c r="GQP44" s="516"/>
      <c r="GQQ44" s="516"/>
      <c r="GQR44" s="516"/>
      <c r="GQS44" s="516"/>
      <c r="GQT44" s="516"/>
      <c r="GQU44" s="516"/>
      <c r="GQV44" s="516"/>
      <c r="GQW44" s="516"/>
      <c r="GQX44" s="516"/>
      <c r="GQY44" s="516"/>
      <c r="GQZ44" s="516"/>
      <c r="GRA44" s="516"/>
      <c r="GRB44" s="516"/>
      <c r="GRC44" s="516"/>
      <c r="GRD44" s="516"/>
      <c r="GRE44" s="516"/>
      <c r="GRF44" s="516"/>
      <c r="GRG44" s="516"/>
      <c r="GRH44" s="516"/>
      <c r="GRI44" s="516"/>
      <c r="GRJ44" s="516"/>
      <c r="GRK44" s="516"/>
      <c r="GRL44" s="516"/>
      <c r="GRM44" s="516"/>
      <c r="GRN44" s="516"/>
      <c r="GRO44" s="516"/>
      <c r="GRP44" s="516"/>
      <c r="GRQ44" s="516"/>
      <c r="GRR44" s="516"/>
      <c r="GRS44" s="516"/>
      <c r="GRT44" s="516"/>
      <c r="GRU44" s="516"/>
      <c r="GRV44" s="516"/>
      <c r="GRW44" s="516"/>
      <c r="GRX44" s="516"/>
      <c r="GRY44" s="516"/>
      <c r="GRZ44" s="516"/>
      <c r="GSA44" s="516"/>
      <c r="GSB44" s="516"/>
      <c r="GSC44" s="516"/>
      <c r="GSD44" s="516"/>
      <c r="GSE44" s="516"/>
      <c r="GSF44" s="516"/>
      <c r="GSG44" s="516"/>
      <c r="GSH44" s="516"/>
      <c r="GSI44" s="516"/>
      <c r="GSJ44" s="516"/>
      <c r="GSK44" s="516"/>
      <c r="GSL44" s="516"/>
      <c r="GSM44" s="516"/>
      <c r="GSN44" s="516"/>
      <c r="GSO44" s="516"/>
      <c r="GSP44" s="516"/>
      <c r="GSQ44" s="516"/>
      <c r="GSR44" s="516"/>
      <c r="GSS44" s="516"/>
      <c r="GST44" s="516"/>
      <c r="GSU44" s="516"/>
      <c r="GSV44" s="516"/>
      <c r="GSW44" s="516"/>
      <c r="GSX44" s="516"/>
      <c r="GSY44" s="516"/>
      <c r="GSZ44" s="516"/>
      <c r="GTA44" s="516"/>
      <c r="GTB44" s="516"/>
      <c r="GTC44" s="516"/>
      <c r="GTD44" s="516"/>
      <c r="GTE44" s="516"/>
      <c r="GTF44" s="516"/>
      <c r="GTG44" s="516"/>
      <c r="GTH44" s="516"/>
      <c r="GTI44" s="516"/>
      <c r="GTJ44" s="516"/>
      <c r="GTK44" s="516"/>
      <c r="GTL44" s="516"/>
      <c r="GTM44" s="516"/>
      <c r="GTN44" s="516"/>
      <c r="GTO44" s="516"/>
      <c r="GTP44" s="516"/>
      <c r="GTQ44" s="516"/>
      <c r="GTR44" s="516"/>
      <c r="GTS44" s="516"/>
      <c r="GTT44" s="516"/>
      <c r="GTU44" s="516"/>
      <c r="GTV44" s="516"/>
      <c r="GTW44" s="516"/>
      <c r="GTX44" s="516"/>
      <c r="GTY44" s="516"/>
      <c r="GTZ44" s="516"/>
      <c r="GUA44" s="516"/>
      <c r="GUB44" s="516"/>
      <c r="GUC44" s="516"/>
      <c r="GUD44" s="516"/>
      <c r="GUE44" s="516"/>
      <c r="GUF44" s="516"/>
      <c r="GUG44" s="516"/>
      <c r="GUH44" s="516"/>
      <c r="GUI44" s="516"/>
      <c r="GUJ44" s="516"/>
      <c r="GUK44" s="516"/>
      <c r="GUL44" s="516"/>
      <c r="GUM44" s="516"/>
      <c r="GUN44" s="516"/>
      <c r="GUO44" s="516"/>
      <c r="GUP44" s="516"/>
      <c r="GUQ44" s="516"/>
      <c r="GUR44" s="516"/>
      <c r="GUS44" s="516"/>
      <c r="GUT44" s="516"/>
      <c r="GUU44" s="516"/>
      <c r="GUV44" s="516"/>
      <c r="GUW44" s="516"/>
      <c r="GUX44" s="516"/>
      <c r="GUY44" s="516"/>
      <c r="GUZ44" s="516"/>
      <c r="GVA44" s="516"/>
      <c r="GVB44" s="516"/>
      <c r="GVC44" s="516"/>
      <c r="GVD44" s="516"/>
      <c r="GVE44" s="516"/>
      <c r="GVF44" s="516"/>
      <c r="GVG44" s="516"/>
      <c r="GVH44" s="516"/>
      <c r="GVI44" s="516"/>
      <c r="GVJ44" s="516"/>
      <c r="GVK44" s="516"/>
      <c r="GVL44" s="516"/>
      <c r="GVM44" s="516"/>
      <c r="GVN44" s="516"/>
      <c r="GVO44" s="516"/>
      <c r="GVP44" s="516"/>
      <c r="GVQ44" s="516"/>
      <c r="GVR44" s="516"/>
      <c r="GVS44" s="516"/>
      <c r="GVT44" s="516"/>
      <c r="GVU44" s="516"/>
      <c r="GVV44" s="516"/>
      <c r="GVW44" s="516"/>
      <c r="GVX44" s="516"/>
      <c r="GVY44" s="516"/>
      <c r="GVZ44" s="516"/>
      <c r="GWA44" s="516"/>
      <c r="GWB44" s="516"/>
      <c r="GWC44" s="516"/>
      <c r="GWD44" s="516"/>
      <c r="GWE44" s="516"/>
      <c r="GWF44" s="516"/>
      <c r="GWG44" s="516"/>
      <c r="GWH44" s="516"/>
      <c r="GWI44" s="516"/>
      <c r="GWJ44" s="516"/>
      <c r="GWK44" s="516"/>
      <c r="GWL44" s="516"/>
      <c r="GWM44" s="516"/>
      <c r="GWN44" s="516"/>
      <c r="GWO44" s="516"/>
      <c r="GWP44" s="516"/>
      <c r="GWQ44" s="516"/>
      <c r="GWR44" s="516"/>
      <c r="GWS44" s="516"/>
      <c r="GWT44" s="516"/>
      <c r="GWU44" s="516"/>
      <c r="GWV44" s="516"/>
      <c r="GWW44" s="516"/>
      <c r="GWX44" s="516"/>
      <c r="GWY44" s="516"/>
      <c r="GWZ44" s="516"/>
      <c r="GXA44" s="516"/>
      <c r="GXB44" s="516"/>
      <c r="GXC44" s="516"/>
      <c r="GXD44" s="516"/>
      <c r="GXE44" s="516"/>
      <c r="GXF44" s="516"/>
      <c r="GXG44" s="516"/>
      <c r="GXH44" s="516"/>
      <c r="GXI44" s="516"/>
      <c r="GXJ44" s="516"/>
      <c r="GXK44" s="516"/>
      <c r="GXL44" s="516"/>
      <c r="GXM44" s="516"/>
      <c r="GXN44" s="516"/>
      <c r="GXO44" s="516"/>
      <c r="GXP44" s="516"/>
      <c r="GXQ44" s="516"/>
      <c r="GXR44" s="516"/>
      <c r="GXS44" s="516"/>
      <c r="GXT44" s="516"/>
      <c r="GXU44" s="516"/>
      <c r="GXV44" s="516"/>
      <c r="GXW44" s="516"/>
      <c r="GXX44" s="516"/>
      <c r="GXY44" s="516"/>
      <c r="GXZ44" s="516"/>
      <c r="GYA44" s="516"/>
      <c r="GYB44" s="516"/>
      <c r="GYC44" s="516"/>
      <c r="GYD44" s="516"/>
      <c r="GYE44" s="516"/>
      <c r="GYF44" s="516"/>
      <c r="GYG44" s="516"/>
      <c r="GYH44" s="516"/>
      <c r="GYI44" s="516"/>
      <c r="GYJ44" s="516"/>
      <c r="GYK44" s="516"/>
      <c r="GYL44" s="516"/>
      <c r="GYM44" s="516"/>
      <c r="GYN44" s="516"/>
      <c r="GYO44" s="516"/>
      <c r="GYP44" s="516"/>
      <c r="GYQ44" s="516"/>
      <c r="GYR44" s="516"/>
      <c r="GYS44" s="516"/>
      <c r="GYT44" s="516"/>
      <c r="GYU44" s="516"/>
      <c r="GYV44" s="516"/>
      <c r="GYW44" s="516"/>
      <c r="GYX44" s="516"/>
      <c r="GYY44" s="516"/>
      <c r="GYZ44" s="516"/>
      <c r="GZA44" s="516"/>
      <c r="GZB44" s="516"/>
      <c r="GZC44" s="516"/>
      <c r="GZD44" s="516"/>
      <c r="GZE44" s="516"/>
      <c r="GZF44" s="516"/>
      <c r="GZG44" s="516"/>
      <c r="GZH44" s="516"/>
      <c r="GZI44" s="516"/>
      <c r="GZJ44" s="516"/>
      <c r="GZK44" s="516"/>
      <c r="GZL44" s="516"/>
      <c r="GZM44" s="516"/>
      <c r="GZN44" s="516"/>
      <c r="GZO44" s="516"/>
      <c r="GZP44" s="516"/>
      <c r="GZQ44" s="516"/>
      <c r="GZR44" s="516"/>
      <c r="GZS44" s="516"/>
      <c r="GZT44" s="516"/>
      <c r="GZU44" s="516"/>
      <c r="GZV44" s="516"/>
      <c r="GZW44" s="516"/>
      <c r="GZX44" s="516"/>
      <c r="GZY44" s="516"/>
      <c r="GZZ44" s="516"/>
      <c r="HAA44" s="516"/>
      <c r="HAB44" s="516"/>
      <c r="HAC44" s="516"/>
      <c r="HAD44" s="516"/>
      <c r="HAE44" s="516"/>
      <c r="HAF44" s="516"/>
      <c r="HAG44" s="516"/>
      <c r="HAH44" s="516"/>
      <c r="HAI44" s="516"/>
      <c r="HAJ44" s="516"/>
      <c r="HAK44" s="516"/>
      <c r="HAL44" s="516"/>
      <c r="HAM44" s="516"/>
      <c r="HAN44" s="516"/>
      <c r="HAO44" s="516"/>
      <c r="HAP44" s="516"/>
      <c r="HAQ44" s="516"/>
      <c r="HAR44" s="516"/>
      <c r="HAS44" s="516"/>
      <c r="HAT44" s="516"/>
      <c r="HAU44" s="516"/>
      <c r="HAV44" s="516"/>
      <c r="HAW44" s="516"/>
      <c r="HAX44" s="516"/>
      <c r="HAY44" s="516"/>
      <c r="HAZ44" s="516"/>
      <c r="HBA44" s="516"/>
      <c r="HBB44" s="516"/>
      <c r="HBC44" s="516"/>
      <c r="HBD44" s="516"/>
      <c r="HBE44" s="516"/>
      <c r="HBF44" s="516"/>
      <c r="HBG44" s="516"/>
      <c r="HBH44" s="516"/>
      <c r="HBI44" s="516"/>
      <c r="HBJ44" s="516"/>
      <c r="HBK44" s="516"/>
      <c r="HBL44" s="516"/>
      <c r="HBM44" s="516"/>
      <c r="HBN44" s="516"/>
      <c r="HBO44" s="516"/>
      <c r="HBP44" s="516"/>
      <c r="HBQ44" s="516"/>
      <c r="HBR44" s="516"/>
      <c r="HBS44" s="516"/>
      <c r="HBT44" s="516"/>
      <c r="HBU44" s="516"/>
      <c r="HBV44" s="516"/>
      <c r="HBW44" s="516"/>
      <c r="HBX44" s="516"/>
      <c r="HBY44" s="516"/>
      <c r="HBZ44" s="516"/>
      <c r="HCA44" s="516"/>
      <c r="HCB44" s="516"/>
      <c r="HCC44" s="516"/>
      <c r="HCD44" s="516"/>
      <c r="HCE44" s="516"/>
      <c r="HCF44" s="516"/>
      <c r="HCG44" s="516"/>
      <c r="HCH44" s="516"/>
      <c r="HCI44" s="516"/>
      <c r="HCJ44" s="516"/>
      <c r="HCK44" s="516"/>
      <c r="HCL44" s="516"/>
      <c r="HCM44" s="516"/>
      <c r="HCN44" s="516"/>
      <c r="HCO44" s="516"/>
      <c r="HCP44" s="516"/>
      <c r="HCQ44" s="516"/>
      <c r="HCR44" s="516"/>
      <c r="HCS44" s="516"/>
      <c r="HCT44" s="516"/>
      <c r="HCU44" s="516"/>
      <c r="HCV44" s="516"/>
      <c r="HCW44" s="516"/>
      <c r="HCX44" s="516"/>
      <c r="HCY44" s="516"/>
      <c r="HCZ44" s="516"/>
      <c r="HDA44" s="516"/>
      <c r="HDB44" s="516"/>
      <c r="HDC44" s="516"/>
      <c r="HDD44" s="516"/>
      <c r="HDE44" s="516"/>
      <c r="HDF44" s="516"/>
      <c r="HDG44" s="516"/>
      <c r="HDH44" s="516"/>
      <c r="HDI44" s="516"/>
      <c r="HDJ44" s="516"/>
      <c r="HDK44" s="516"/>
      <c r="HDL44" s="516"/>
      <c r="HDM44" s="516"/>
      <c r="HDN44" s="516"/>
      <c r="HDO44" s="516"/>
      <c r="HDP44" s="516"/>
      <c r="HDQ44" s="516"/>
      <c r="HDR44" s="516"/>
      <c r="HDS44" s="516"/>
      <c r="HDT44" s="516"/>
      <c r="HDU44" s="516"/>
      <c r="HDV44" s="516"/>
      <c r="HDW44" s="516"/>
      <c r="HDX44" s="516"/>
      <c r="HDY44" s="516"/>
      <c r="HDZ44" s="516"/>
      <c r="HEA44" s="516"/>
      <c r="HEB44" s="516"/>
      <c r="HEC44" s="516"/>
      <c r="HED44" s="516"/>
      <c r="HEE44" s="516"/>
      <c r="HEF44" s="516"/>
      <c r="HEG44" s="516"/>
      <c r="HEH44" s="516"/>
      <c r="HEI44" s="516"/>
      <c r="HEJ44" s="516"/>
      <c r="HEK44" s="516"/>
      <c r="HEL44" s="516"/>
      <c r="HEM44" s="516"/>
      <c r="HEN44" s="516"/>
      <c r="HEO44" s="516"/>
      <c r="HEP44" s="516"/>
      <c r="HEQ44" s="516"/>
      <c r="HER44" s="516"/>
      <c r="HES44" s="516"/>
      <c r="HET44" s="516"/>
      <c r="HEU44" s="516"/>
      <c r="HEV44" s="516"/>
      <c r="HEW44" s="516"/>
      <c r="HEX44" s="516"/>
      <c r="HEY44" s="516"/>
      <c r="HEZ44" s="516"/>
      <c r="HFA44" s="516"/>
      <c r="HFB44" s="516"/>
      <c r="HFC44" s="516"/>
      <c r="HFD44" s="516"/>
      <c r="HFE44" s="516"/>
      <c r="HFF44" s="516"/>
      <c r="HFG44" s="516"/>
      <c r="HFH44" s="516"/>
      <c r="HFI44" s="516"/>
      <c r="HFJ44" s="516"/>
      <c r="HFK44" s="516"/>
      <c r="HFL44" s="516"/>
      <c r="HFM44" s="516"/>
      <c r="HFN44" s="516"/>
      <c r="HFO44" s="516"/>
      <c r="HFP44" s="516"/>
      <c r="HFQ44" s="516"/>
      <c r="HFR44" s="516"/>
      <c r="HFS44" s="516"/>
      <c r="HFT44" s="516"/>
      <c r="HFU44" s="516"/>
      <c r="HFV44" s="516"/>
      <c r="HFW44" s="516"/>
      <c r="HFX44" s="516"/>
      <c r="HFY44" s="516"/>
      <c r="HFZ44" s="516"/>
      <c r="HGA44" s="516"/>
      <c r="HGB44" s="516"/>
      <c r="HGC44" s="516"/>
      <c r="HGD44" s="516"/>
      <c r="HGE44" s="516"/>
      <c r="HGF44" s="516"/>
      <c r="HGG44" s="516"/>
      <c r="HGH44" s="516"/>
      <c r="HGI44" s="516"/>
      <c r="HGJ44" s="516"/>
      <c r="HGK44" s="516"/>
      <c r="HGL44" s="516"/>
      <c r="HGM44" s="516"/>
      <c r="HGN44" s="516"/>
      <c r="HGO44" s="516"/>
      <c r="HGP44" s="516"/>
      <c r="HGQ44" s="516"/>
      <c r="HGR44" s="516"/>
      <c r="HGS44" s="516"/>
      <c r="HGT44" s="516"/>
      <c r="HGU44" s="516"/>
      <c r="HGV44" s="516"/>
      <c r="HGW44" s="516"/>
      <c r="HGX44" s="516"/>
      <c r="HGY44" s="516"/>
      <c r="HGZ44" s="516"/>
      <c r="HHA44" s="516"/>
      <c r="HHB44" s="516"/>
      <c r="HHC44" s="516"/>
      <c r="HHD44" s="516"/>
      <c r="HHE44" s="516"/>
      <c r="HHF44" s="516"/>
      <c r="HHG44" s="516"/>
      <c r="HHH44" s="516"/>
      <c r="HHI44" s="516"/>
      <c r="HHJ44" s="516"/>
      <c r="HHK44" s="516"/>
      <c r="HHL44" s="516"/>
      <c r="HHM44" s="516"/>
      <c r="HHN44" s="516"/>
      <c r="HHO44" s="516"/>
      <c r="HHP44" s="516"/>
      <c r="HHQ44" s="516"/>
      <c r="HHR44" s="516"/>
      <c r="HHS44" s="516"/>
      <c r="HHT44" s="516"/>
      <c r="HHU44" s="516"/>
      <c r="HHV44" s="516"/>
      <c r="HHW44" s="516"/>
      <c r="HHX44" s="516"/>
      <c r="HHY44" s="516"/>
      <c r="HHZ44" s="516"/>
      <c r="HIA44" s="516"/>
      <c r="HIB44" s="516"/>
      <c r="HIC44" s="516"/>
      <c r="HID44" s="516"/>
      <c r="HIE44" s="516"/>
      <c r="HIF44" s="516"/>
      <c r="HIG44" s="516"/>
      <c r="HIH44" s="516"/>
      <c r="HII44" s="516"/>
      <c r="HIJ44" s="516"/>
      <c r="HIK44" s="516"/>
      <c r="HIL44" s="516"/>
      <c r="HIM44" s="516"/>
      <c r="HIN44" s="516"/>
      <c r="HIO44" s="516"/>
      <c r="HIP44" s="516"/>
      <c r="HIQ44" s="516"/>
      <c r="HIR44" s="516"/>
      <c r="HIS44" s="516"/>
      <c r="HIT44" s="516"/>
      <c r="HIU44" s="516"/>
      <c r="HIV44" s="516"/>
      <c r="HIW44" s="516"/>
      <c r="HIX44" s="516"/>
      <c r="HIY44" s="516"/>
      <c r="HIZ44" s="516"/>
      <c r="HJA44" s="516"/>
      <c r="HJB44" s="516"/>
      <c r="HJC44" s="516"/>
      <c r="HJD44" s="516"/>
      <c r="HJE44" s="516"/>
      <c r="HJF44" s="516"/>
      <c r="HJG44" s="516"/>
      <c r="HJH44" s="516"/>
      <c r="HJI44" s="516"/>
      <c r="HJJ44" s="516"/>
      <c r="HJK44" s="516"/>
      <c r="HJL44" s="516"/>
      <c r="HJM44" s="516"/>
      <c r="HJN44" s="516"/>
      <c r="HJO44" s="516"/>
      <c r="HJP44" s="516"/>
      <c r="HJQ44" s="516"/>
      <c r="HJR44" s="516"/>
      <c r="HJS44" s="516"/>
      <c r="HJT44" s="516"/>
      <c r="HJU44" s="516"/>
      <c r="HJV44" s="516"/>
      <c r="HJW44" s="516"/>
      <c r="HJX44" s="516"/>
      <c r="HJY44" s="516"/>
      <c r="HJZ44" s="516"/>
      <c r="HKA44" s="516"/>
      <c r="HKB44" s="516"/>
      <c r="HKC44" s="516"/>
      <c r="HKD44" s="516"/>
      <c r="HKE44" s="516"/>
      <c r="HKF44" s="516"/>
      <c r="HKG44" s="516"/>
      <c r="HKH44" s="516"/>
      <c r="HKI44" s="516"/>
      <c r="HKJ44" s="516"/>
      <c r="HKK44" s="516"/>
      <c r="HKL44" s="516"/>
      <c r="HKM44" s="516"/>
      <c r="HKN44" s="516"/>
      <c r="HKO44" s="516"/>
      <c r="HKP44" s="516"/>
      <c r="HKQ44" s="516"/>
      <c r="HKR44" s="516"/>
      <c r="HKS44" s="516"/>
      <c r="HKT44" s="516"/>
      <c r="HKU44" s="516"/>
      <c r="HKV44" s="516"/>
      <c r="HKW44" s="516"/>
      <c r="HKX44" s="516"/>
      <c r="HKY44" s="516"/>
      <c r="HKZ44" s="516"/>
      <c r="HLA44" s="516"/>
      <c r="HLB44" s="516"/>
      <c r="HLC44" s="516"/>
      <c r="HLD44" s="516"/>
      <c r="HLE44" s="516"/>
      <c r="HLF44" s="516"/>
      <c r="HLG44" s="516"/>
      <c r="HLH44" s="516"/>
      <c r="HLI44" s="516"/>
      <c r="HLJ44" s="516"/>
      <c r="HLK44" s="516"/>
      <c r="HLL44" s="516"/>
      <c r="HLM44" s="516"/>
      <c r="HLN44" s="516"/>
      <c r="HLO44" s="516"/>
      <c r="HLP44" s="516"/>
      <c r="HLQ44" s="516"/>
      <c r="HLR44" s="516"/>
      <c r="HLS44" s="516"/>
      <c r="HLT44" s="516"/>
      <c r="HLU44" s="516"/>
      <c r="HLV44" s="516"/>
      <c r="HLW44" s="516"/>
      <c r="HLX44" s="516"/>
      <c r="HLY44" s="516"/>
      <c r="HLZ44" s="516"/>
      <c r="HMA44" s="516"/>
      <c r="HMB44" s="516"/>
      <c r="HMC44" s="516"/>
      <c r="HMD44" s="516"/>
      <c r="HME44" s="516"/>
      <c r="HMF44" s="516"/>
      <c r="HMG44" s="516"/>
      <c r="HMH44" s="516"/>
      <c r="HMI44" s="516"/>
      <c r="HMJ44" s="516"/>
      <c r="HMK44" s="516"/>
      <c r="HML44" s="516"/>
      <c r="HMM44" s="516"/>
      <c r="HMN44" s="516"/>
      <c r="HMO44" s="516"/>
      <c r="HMP44" s="516"/>
      <c r="HMQ44" s="516"/>
      <c r="HMR44" s="516"/>
      <c r="HMS44" s="516"/>
      <c r="HMT44" s="516"/>
      <c r="HMU44" s="516"/>
      <c r="HMV44" s="516"/>
      <c r="HMW44" s="516"/>
      <c r="HMX44" s="516"/>
      <c r="HMY44" s="516"/>
      <c r="HMZ44" s="516"/>
      <c r="HNA44" s="516"/>
      <c r="HNB44" s="516"/>
      <c r="HNC44" s="516"/>
      <c r="HND44" s="516"/>
      <c r="HNE44" s="516"/>
      <c r="HNF44" s="516"/>
      <c r="HNG44" s="516"/>
      <c r="HNH44" s="516"/>
      <c r="HNI44" s="516"/>
      <c r="HNJ44" s="516"/>
      <c r="HNK44" s="516"/>
      <c r="HNL44" s="516"/>
      <c r="HNM44" s="516"/>
      <c r="HNN44" s="516"/>
      <c r="HNO44" s="516"/>
      <c r="HNP44" s="516"/>
      <c r="HNQ44" s="516"/>
      <c r="HNR44" s="516"/>
      <c r="HNS44" s="516"/>
      <c r="HNT44" s="516"/>
      <c r="HNU44" s="516"/>
      <c r="HNV44" s="516"/>
      <c r="HNW44" s="516"/>
      <c r="HNX44" s="516"/>
      <c r="HNY44" s="516"/>
      <c r="HNZ44" s="516"/>
      <c r="HOA44" s="516"/>
      <c r="HOB44" s="516"/>
      <c r="HOC44" s="516"/>
      <c r="HOD44" s="516"/>
      <c r="HOE44" s="516"/>
      <c r="HOF44" s="516"/>
      <c r="HOG44" s="516"/>
      <c r="HOH44" s="516"/>
      <c r="HOI44" s="516"/>
      <c r="HOJ44" s="516"/>
      <c r="HOK44" s="516"/>
      <c r="HOL44" s="516"/>
      <c r="HOM44" s="516"/>
      <c r="HON44" s="516"/>
      <c r="HOO44" s="516"/>
      <c r="HOP44" s="516"/>
      <c r="HOQ44" s="516"/>
      <c r="HOR44" s="516"/>
      <c r="HOS44" s="516"/>
      <c r="HOT44" s="516"/>
      <c r="HOU44" s="516"/>
      <c r="HOV44" s="516"/>
      <c r="HOW44" s="516"/>
      <c r="HOX44" s="516"/>
      <c r="HOY44" s="516"/>
      <c r="HOZ44" s="516"/>
      <c r="HPA44" s="516"/>
      <c r="HPB44" s="516"/>
      <c r="HPC44" s="516"/>
      <c r="HPD44" s="516"/>
      <c r="HPE44" s="516"/>
      <c r="HPF44" s="516"/>
      <c r="HPG44" s="516"/>
      <c r="HPH44" s="516"/>
      <c r="HPI44" s="516"/>
      <c r="HPJ44" s="516"/>
      <c r="HPK44" s="516"/>
      <c r="HPL44" s="516"/>
      <c r="HPM44" s="516"/>
      <c r="HPN44" s="516"/>
      <c r="HPO44" s="516"/>
      <c r="HPP44" s="516"/>
      <c r="HPQ44" s="516"/>
      <c r="HPR44" s="516"/>
      <c r="HPS44" s="516"/>
      <c r="HPT44" s="516"/>
      <c r="HPU44" s="516"/>
      <c r="HPV44" s="516"/>
      <c r="HPW44" s="516"/>
      <c r="HPX44" s="516"/>
      <c r="HPY44" s="516"/>
      <c r="HPZ44" s="516"/>
      <c r="HQA44" s="516"/>
      <c r="HQB44" s="516"/>
      <c r="HQC44" s="516"/>
      <c r="HQD44" s="516"/>
      <c r="HQE44" s="516"/>
      <c r="HQF44" s="516"/>
      <c r="HQG44" s="516"/>
      <c r="HQH44" s="516"/>
      <c r="HQI44" s="516"/>
      <c r="HQJ44" s="516"/>
      <c r="HQK44" s="516"/>
      <c r="HQL44" s="516"/>
      <c r="HQM44" s="516"/>
      <c r="HQN44" s="516"/>
      <c r="HQO44" s="516"/>
      <c r="HQP44" s="516"/>
      <c r="HQQ44" s="516"/>
      <c r="HQR44" s="516"/>
      <c r="HQS44" s="516"/>
      <c r="HQT44" s="516"/>
      <c r="HQU44" s="516"/>
      <c r="HQV44" s="516"/>
      <c r="HQW44" s="516"/>
      <c r="HQX44" s="516"/>
      <c r="HQY44" s="516"/>
      <c r="HQZ44" s="516"/>
      <c r="HRA44" s="516"/>
      <c r="HRB44" s="516"/>
      <c r="HRC44" s="516"/>
      <c r="HRD44" s="516"/>
      <c r="HRE44" s="516"/>
      <c r="HRF44" s="516"/>
      <c r="HRG44" s="516"/>
      <c r="HRH44" s="516"/>
      <c r="HRI44" s="516"/>
      <c r="HRJ44" s="516"/>
      <c r="HRK44" s="516"/>
      <c r="HRL44" s="516"/>
      <c r="HRM44" s="516"/>
      <c r="HRN44" s="516"/>
      <c r="HRO44" s="516"/>
      <c r="HRP44" s="516"/>
      <c r="HRQ44" s="516"/>
      <c r="HRR44" s="516"/>
      <c r="HRS44" s="516"/>
      <c r="HRT44" s="516"/>
      <c r="HRU44" s="516"/>
      <c r="HRV44" s="516"/>
      <c r="HRW44" s="516"/>
      <c r="HRX44" s="516"/>
      <c r="HRY44" s="516"/>
      <c r="HRZ44" s="516"/>
      <c r="HSA44" s="516"/>
      <c r="HSB44" s="516"/>
      <c r="HSC44" s="516"/>
      <c r="HSD44" s="516"/>
      <c r="HSE44" s="516"/>
      <c r="HSF44" s="516"/>
      <c r="HSG44" s="516"/>
      <c r="HSH44" s="516"/>
      <c r="HSI44" s="516"/>
      <c r="HSJ44" s="516"/>
      <c r="HSK44" s="516"/>
      <c r="HSL44" s="516"/>
      <c r="HSM44" s="516"/>
      <c r="HSN44" s="516"/>
      <c r="HSO44" s="516"/>
      <c r="HSP44" s="516"/>
      <c r="HSQ44" s="516"/>
      <c r="HSR44" s="516"/>
      <c r="HSS44" s="516"/>
      <c r="HST44" s="516"/>
      <c r="HSU44" s="516"/>
      <c r="HSV44" s="516"/>
      <c r="HSW44" s="516"/>
      <c r="HSX44" s="516"/>
      <c r="HSY44" s="516"/>
      <c r="HSZ44" s="516"/>
      <c r="HTA44" s="516"/>
      <c r="HTB44" s="516"/>
      <c r="HTC44" s="516"/>
      <c r="HTD44" s="516"/>
      <c r="HTE44" s="516"/>
      <c r="HTF44" s="516"/>
      <c r="HTG44" s="516"/>
      <c r="HTH44" s="516"/>
      <c r="HTI44" s="516"/>
      <c r="HTJ44" s="516"/>
      <c r="HTK44" s="516"/>
      <c r="HTL44" s="516"/>
      <c r="HTM44" s="516"/>
      <c r="HTN44" s="516"/>
      <c r="HTO44" s="516"/>
      <c r="HTP44" s="516"/>
      <c r="HTQ44" s="516"/>
      <c r="HTR44" s="516"/>
      <c r="HTS44" s="516"/>
      <c r="HTT44" s="516"/>
      <c r="HTU44" s="516"/>
      <c r="HTV44" s="516"/>
      <c r="HTW44" s="516"/>
      <c r="HTX44" s="516"/>
      <c r="HTY44" s="516"/>
      <c r="HTZ44" s="516"/>
      <c r="HUA44" s="516"/>
      <c r="HUB44" s="516"/>
      <c r="HUC44" s="516"/>
      <c r="HUD44" s="516"/>
      <c r="HUE44" s="516"/>
      <c r="HUF44" s="516"/>
      <c r="HUG44" s="516"/>
      <c r="HUH44" s="516"/>
      <c r="HUI44" s="516"/>
      <c r="HUJ44" s="516"/>
      <c r="HUK44" s="516"/>
      <c r="HUL44" s="516"/>
      <c r="HUM44" s="516"/>
      <c r="HUN44" s="516"/>
      <c r="HUO44" s="516"/>
      <c r="HUP44" s="516"/>
      <c r="HUQ44" s="516"/>
      <c r="HUR44" s="516"/>
      <c r="HUS44" s="516"/>
      <c r="HUT44" s="516"/>
      <c r="HUU44" s="516"/>
      <c r="HUV44" s="516"/>
      <c r="HUW44" s="516"/>
      <c r="HUX44" s="516"/>
      <c r="HUY44" s="516"/>
      <c r="HUZ44" s="516"/>
      <c r="HVA44" s="516"/>
      <c r="HVB44" s="516"/>
      <c r="HVC44" s="516"/>
      <c r="HVD44" s="516"/>
      <c r="HVE44" s="516"/>
      <c r="HVF44" s="516"/>
      <c r="HVG44" s="516"/>
      <c r="HVH44" s="516"/>
      <c r="HVI44" s="516"/>
      <c r="HVJ44" s="516"/>
      <c r="HVK44" s="516"/>
      <c r="HVL44" s="516"/>
      <c r="HVM44" s="516"/>
      <c r="HVN44" s="516"/>
      <c r="HVO44" s="516"/>
      <c r="HVP44" s="516"/>
      <c r="HVQ44" s="516"/>
      <c r="HVR44" s="516"/>
      <c r="HVS44" s="516"/>
      <c r="HVT44" s="516"/>
      <c r="HVU44" s="516"/>
      <c r="HVV44" s="516"/>
      <c r="HVW44" s="516"/>
      <c r="HVX44" s="516"/>
      <c r="HVY44" s="516"/>
      <c r="HVZ44" s="516"/>
      <c r="HWA44" s="516"/>
      <c r="HWB44" s="516"/>
      <c r="HWC44" s="516"/>
      <c r="HWD44" s="516"/>
      <c r="HWE44" s="516"/>
      <c r="HWF44" s="516"/>
      <c r="HWG44" s="516"/>
      <c r="HWH44" s="516"/>
      <c r="HWI44" s="516"/>
      <c r="HWJ44" s="516"/>
      <c r="HWK44" s="516"/>
      <c r="HWL44" s="516"/>
      <c r="HWM44" s="516"/>
      <c r="HWN44" s="516"/>
      <c r="HWO44" s="516"/>
      <c r="HWP44" s="516"/>
      <c r="HWQ44" s="516"/>
      <c r="HWR44" s="516"/>
      <c r="HWS44" s="516"/>
      <c r="HWT44" s="516"/>
      <c r="HWU44" s="516"/>
      <c r="HWV44" s="516"/>
      <c r="HWW44" s="516"/>
      <c r="HWX44" s="516"/>
      <c r="HWY44" s="516"/>
      <c r="HWZ44" s="516"/>
      <c r="HXA44" s="516"/>
      <c r="HXB44" s="516"/>
      <c r="HXC44" s="516"/>
      <c r="HXD44" s="516"/>
      <c r="HXE44" s="516"/>
      <c r="HXF44" s="516"/>
      <c r="HXG44" s="516"/>
      <c r="HXH44" s="516"/>
      <c r="HXI44" s="516"/>
      <c r="HXJ44" s="516"/>
      <c r="HXK44" s="516"/>
      <c r="HXL44" s="516"/>
      <c r="HXM44" s="516"/>
      <c r="HXN44" s="516"/>
      <c r="HXO44" s="516"/>
      <c r="HXP44" s="516"/>
      <c r="HXQ44" s="516"/>
      <c r="HXR44" s="516"/>
      <c r="HXS44" s="516"/>
      <c r="HXT44" s="516"/>
      <c r="HXU44" s="516"/>
      <c r="HXV44" s="516"/>
      <c r="HXW44" s="516"/>
      <c r="HXX44" s="516"/>
      <c r="HXY44" s="516"/>
      <c r="HXZ44" s="516"/>
      <c r="HYA44" s="516"/>
      <c r="HYB44" s="516"/>
      <c r="HYC44" s="516"/>
      <c r="HYD44" s="516"/>
      <c r="HYE44" s="516"/>
      <c r="HYF44" s="516"/>
      <c r="HYG44" s="516"/>
      <c r="HYH44" s="516"/>
      <c r="HYI44" s="516"/>
      <c r="HYJ44" s="516"/>
      <c r="HYK44" s="516"/>
      <c r="HYL44" s="516"/>
      <c r="HYM44" s="516"/>
      <c r="HYN44" s="516"/>
      <c r="HYO44" s="516"/>
      <c r="HYP44" s="516"/>
      <c r="HYQ44" s="516"/>
      <c r="HYR44" s="516"/>
      <c r="HYS44" s="516"/>
      <c r="HYT44" s="516"/>
      <c r="HYU44" s="516"/>
      <c r="HYV44" s="516"/>
      <c r="HYW44" s="516"/>
      <c r="HYX44" s="516"/>
      <c r="HYY44" s="516"/>
      <c r="HYZ44" s="516"/>
      <c r="HZA44" s="516"/>
      <c r="HZB44" s="516"/>
      <c r="HZC44" s="516"/>
      <c r="HZD44" s="516"/>
      <c r="HZE44" s="516"/>
      <c r="HZF44" s="516"/>
      <c r="HZG44" s="516"/>
      <c r="HZH44" s="516"/>
      <c r="HZI44" s="516"/>
      <c r="HZJ44" s="516"/>
      <c r="HZK44" s="516"/>
      <c r="HZL44" s="516"/>
      <c r="HZM44" s="516"/>
      <c r="HZN44" s="516"/>
      <c r="HZO44" s="516"/>
      <c r="HZP44" s="516"/>
      <c r="HZQ44" s="516"/>
      <c r="HZR44" s="516"/>
      <c r="HZS44" s="516"/>
      <c r="HZT44" s="516"/>
      <c r="HZU44" s="516"/>
      <c r="HZV44" s="516"/>
      <c r="HZW44" s="516"/>
      <c r="HZX44" s="516"/>
      <c r="HZY44" s="516"/>
      <c r="HZZ44" s="516"/>
      <c r="IAA44" s="516"/>
      <c r="IAB44" s="516"/>
      <c r="IAC44" s="516"/>
      <c r="IAD44" s="516"/>
      <c r="IAE44" s="516"/>
      <c r="IAF44" s="516"/>
      <c r="IAG44" s="516"/>
      <c r="IAH44" s="516"/>
      <c r="IAI44" s="516"/>
      <c r="IAJ44" s="516"/>
      <c r="IAK44" s="516"/>
      <c r="IAL44" s="516"/>
      <c r="IAM44" s="516"/>
      <c r="IAN44" s="516"/>
      <c r="IAO44" s="516"/>
      <c r="IAP44" s="516"/>
      <c r="IAQ44" s="516"/>
      <c r="IAR44" s="516"/>
      <c r="IAS44" s="516"/>
      <c r="IAT44" s="516"/>
      <c r="IAU44" s="516"/>
      <c r="IAV44" s="516"/>
      <c r="IAW44" s="516"/>
      <c r="IAX44" s="516"/>
      <c r="IAY44" s="516"/>
      <c r="IAZ44" s="516"/>
      <c r="IBA44" s="516"/>
      <c r="IBB44" s="516"/>
      <c r="IBC44" s="516"/>
      <c r="IBD44" s="516"/>
      <c r="IBE44" s="516"/>
      <c r="IBF44" s="516"/>
      <c r="IBG44" s="516"/>
      <c r="IBH44" s="516"/>
      <c r="IBI44" s="516"/>
      <c r="IBJ44" s="516"/>
      <c r="IBK44" s="516"/>
      <c r="IBL44" s="516"/>
      <c r="IBM44" s="516"/>
      <c r="IBN44" s="516"/>
      <c r="IBO44" s="516"/>
      <c r="IBP44" s="516"/>
      <c r="IBQ44" s="516"/>
      <c r="IBR44" s="516"/>
      <c r="IBS44" s="516"/>
      <c r="IBT44" s="516"/>
      <c r="IBU44" s="516"/>
      <c r="IBV44" s="516"/>
      <c r="IBW44" s="516"/>
      <c r="IBX44" s="516"/>
      <c r="IBY44" s="516"/>
      <c r="IBZ44" s="516"/>
      <c r="ICA44" s="516"/>
      <c r="ICB44" s="516"/>
      <c r="ICC44" s="516"/>
      <c r="ICD44" s="516"/>
      <c r="ICE44" s="516"/>
      <c r="ICF44" s="516"/>
      <c r="ICG44" s="516"/>
      <c r="ICH44" s="516"/>
      <c r="ICI44" s="516"/>
      <c r="ICJ44" s="516"/>
      <c r="ICK44" s="516"/>
      <c r="ICL44" s="516"/>
      <c r="ICM44" s="516"/>
      <c r="ICN44" s="516"/>
      <c r="ICO44" s="516"/>
      <c r="ICP44" s="516"/>
      <c r="ICQ44" s="516"/>
      <c r="ICR44" s="516"/>
      <c r="ICS44" s="516"/>
      <c r="ICT44" s="516"/>
      <c r="ICU44" s="516"/>
      <c r="ICV44" s="516"/>
      <c r="ICW44" s="516"/>
      <c r="ICX44" s="516"/>
      <c r="ICY44" s="516"/>
      <c r="ICZ44" s="516"/>
      <c r="IDA44" s="516"/>
      <c r="IDB44" s="516"/>
      <c r="IDC44" s="516"/>
      <c r="IDD44" s="516"/>
      <c r="IDE44" s="516"/>
      <c r="IDF44" s="516"/>
      <c r="IDG44" s="516"/>
      <c r="IDH44" s="516"/>
      <c r="IDI44" s="516"/>
      <c r="IDJ44" s="516"/>
      <c r="IDK44" s="516"/>
      <c r="IDL44" s="516"/>
      <c r="IDM44" s="516"/>
      <c r="IDN44" s="516"/>
      <c r="IDO44" s="516"/>
      <c r="IDP44" s="516"/>
      <c r="IDQ44" s="516"/>
      <c r="IDR44" s="516"/>
      <c r="IDS44" s="516"/>
      <c r="IDT44" s="516"/>
      <c r="IDU44" s="516"/>
      <c r="IDV44" s="516"/>
      <c r="IDW44" s="516"/>
      <c r="IDX44" s="516"/>
      <c r="IDY44" s="516"/>
      <c r="IDZ44" s="516"/>
      <c r="IEA44" s="516"/>
      <c r="IEB44" s="516"/>
      <c r="IEC44" s="516"/>
      <c r="IED44" s="516"/>
      <c r="IEE44" s="516"/>
      <c r="IEF44" s="516"/>
      <c r="IEG44" s="516"/>
      <c r="IEH44" s="516"/>
      <c r="IEI44" s="516"/>
      <c r="IEJ44" s="516"/>
      <c r="IEK44" s="516"/>
      <c r="IEL44" s="516"/>
      <c r="IEM44" s="516"/>
      <c r="IEN44" s="516"/>
      <c r="IEO44" s="516"/>
      <c r="IEP44" s="516"/>
      <c r="IEQ44" s="516"/>
      <c r="IER44" s="516"/>
      <c r="IES44" s="516"/>
      <c r="IET44" s="516"/>
      <c r="IEU44" s="516"/>
      <c r="IEV44" s="516"/>
      <c r="IEW44" s="516"/>
      <c r="IEX44" s="516"/>
      <c r="IEY44" s="516"/>
      <c r="IEZ44" s="516"/>
      <c r="IFA44" s="516"/>
      <c r="IFB44" s="516"/>
      <c r="IFC44" s="516"/>
      <c r="IFD44" s="516"/>
      <c r="IFE44" s="516"/>
      <c r="IFF44" s="516"/>
      <c r="IFG44" s="516"/>
      <c r="IFH44" s="516"/>
      <c r="IFI44" s="516"/>
      <c r="IFJ44" s="516"/>
      <c r="IFK44" s="516"/>
      <c r="IFL44" s="516"/>
      <c r="IFM44" s="516"/>
      <c r="IFN44" s="516"/>
      <c r="IFO44" s="516"/>
      <c r="IFP44" s="516"/>
      <c r="IFQ44" s="516"/>
      <c r="IFR44" s="516"/>
      <c r="IFS44" s="516"/>
      <c r="IFT44" s="516"/>
      <c r="IFU44" s="516"/>
      <c r="IFV44" s="516"/>
      <c r="IFW44" s="516"/>
      <c r="IFX44" s="516"/>
      <c r="IFY44" s="516"/>
      <c r="IFZ44" s="516"/>
      <c r="IGA44" s="516"/>
      <c r="IGB44" s="516"/>
      <c r="IGC44" s="516"/>
      <c r="IGD44" s="516"/>
      <c r="IGE44" s="516"/>
      <c r="IGF44" s="516"/>
      <c r="IGG44" s="516"/>
      <c r="IGH44" s="516"/>
      <c r="IGI44" s="516"/>
      <c r="IGJ44" s="516"/>
      <c r="IGK44" s="516"/>
      <c r="IGL44" s="516"/>
      <c r="IGM44" s="516"/>
      <c r="IGN44" s="516"/>
      <c r="IGO44" s="516"/>
      <c r="IGP44" s="516"/>
      <c r="IGQ44" s="516"/>
      <c r="IGR44" s="516"/>
      <c r="IGS44" s="516"/>
      <c r="IGT44" s="516"/>
      <c r="IGU44" s="516"/>
      <c r="IGV44" s="516"/>
      <c r="IGW44" s="516"/>
      <c r="IGX44" s="516"/>
      <c r="IGY44" s="516"/>
      <c r="IGZ44" s="516"/>
      <c r="IHA44" s="516"/>
      <c r="IHB44" s="516"/>
      <c r="IHC44" s="516"/>
      <c r="IHD44" s="516"/>
      <c r="IHE44" s="516"/>
      <c r="IHF44" s="516"/>
      <c r="IHG44" s="516"/>
      <c r="IHH44" s="516"/>
      <c r="IHI44" s="516"/>
      <c r="IHJ44" s="516"/>
      <c r="IHK44" s="516"/>
      <c r="IHL44" s="516"/>
      <c r="IHM44" s="516"/>
      <c r="IHN44" s="516"/>
      <c r="IHO44" s="516"/>
      <c r="IHP44" s="516"/>
      <c r="IHQ44" s="516"/>
      <c r="IHR44" s="516"/>
      <c r="IHS44" s="516"/>
      <c r="IHT44" s="516"/>
      <c r="IHU44" s="516"/>
      <c r="IHV44" s="516"/>
      <c r="IHW44" s="516"/>
      <c r="IHX44" s="516"/>
      <c r="IHY44" s="516"/>
      <c r="IHZ44" s="516"/>
      <c r="IIA44" s="516"/>
      <c r="IIB44" s="516"/>
      <c r="IIC44" s="516"/>
      <c r="IID44" s="516"/>
      <c r="IIE44" s="516"/>
      <c r="IIF44" s="516"/>
      <c r="IIG44" s="516"/>
      <c r="IIH44" s="516"/>
      <c r="III44" s="516"/>
      <c r="IIJ44" s="516"/>
      <c r="IIK44" s="516"/>
      <c r="IIL44" s="516"/>
      <c r="IIM44" s="516"/>
      <c r="IIN44" s="516"/>
      <c r="IIO44" s="516"/>
      <c r="IIP44" s="516"/>
      <c r="IIQ44" s="516"/>
      <c r="IIR44" s="516"/>
      <c r="IIS44" s="516"/>
      <c r="IIT44" s="516"/>
      <c r="IIU44" s="516"/>
      <c r="IIV44" s="516"/>
      <c r="IIW44" s="516"/>
      <c r="IIX44" s="516"/>
      <c r="IIY44" s="516"/>
      <c r="IIZ44" s="516"/>
      <c r="IJA44" s="516"/>
      <c r="IJB44" s="516"/>
      <c r="IJC44" s="516"/>
      <c r="IJD44" s="516"/>
      <c r="IJE44" s="516"/>
      <c r="IJF44" s="516"/>
      <c r="IJG44" s="516"/>
      <c r="IJH44" s="516"/>
      <c r="IJI44" s="516"/>
      <c r="IJJ44" s="516"/>
      <c r="IJK44" s="516"/>
      <c r="IJL44" s="516"/>
      <c r="IJM44" s="516"/>
      <c r="IJN44" s="516"/>
      <c r="IJO44" s="516"/>
      <c r="IJP44" s="516"/>
      <c r="IJQ44" s="516"/>
      <c r="IJR44" s="516"/>
      <c r="IJS44" s="516"/>
      <c r="IJT44" s="516"/>
      <c r="IJU44" s="516"/>
      <c r="IJV44" s="516"/>
      <c r="IJW44" s="516"/>
      <c r="IJX44" s="516"/>
      <c r="IJY44" s="516"/>
      <c r="IJZ44" s="516"/>
      <c r="IKA44" s="516"/>
      <c r="IKB44" s="516"/>
      <c r="IKC44" s="516"/>
      <c r="IKD44" s="516"/>
      <c r="IKE44" s="516"/>
      <c r="IKF44" s="516"/>
      <c r="IKG44" s="516"/>
      <c r="IKH44" s="516"/>
      <c r="IKI44" s="516"/>
      <c r="IKJ44" s="516"/>
      <c r="IKK44" s="516"/>
      <c r="IKL44" s="516"/>
      <c r="IKM44" s="516"/>
      <c r="IKN44" s="516"/>
      <c r="IKO44" s="516"/>
      <c r="IKP44" s="516"/>
      <c r="IKQ44" s="516"/>
      <c r="IKR44" s="516"/>
      <c r="IKS44" s="516"/>
      <c r="IKT44" s="516"/>
      <c r="IKU44" s="516"/>
      <c r="IKV44" s="516"/>
      <c r="IKW44" s="516"/>
      <c r="IKX44" s="516"/>
      <c r="IKY44" s="516"/>
      <c r="IKZ44" s="516"/>
      <c r="ILA44" s="516"/>
      <c r="ILB44" s="516"/>
      <c r="ILC44" s="516"/>
      <c r="ILD44" s="516"/>
      <c r="ILE44" s="516"/>
      <c r="ILF44" s="516"/>
      <c r="ILG44" s="516"/>
      <c r="ILH44" s="516"/>
      <c r="ILI44" s="516"/>
      <c r="ILJ44" s="516"/>
      <c r="ILK44" s="516"/>
      <c r="ILL44" s="516"/>
      <c r="ILM44" s="516"/>
      <c r="ILN44" s="516"/>
      <c r="ILO44" s="516"/>
      <c r="ILP44" s="516"/>
      <c r="ILQ44" s="516"/>
      <c r="ILR44" s="516"/>
      <c r="ILS44" s="516"/>
      <c r="ILT44" s="516"/>
      <c r="ILU44" s="516"/>
      <c r="ILV44" s="516"/>
      <c r="ILW44" s="516"/>
      <c r="ILX44" s="516"/>
      <c r="ILY44" s="516"/>
      <c r="ILZ44" s="516"/>
      <c r="IMA44" s="516"/>
      <c r="IMB44" s="516"/>
      <c r="IMC44" s="516"/>
      <c r="IMD44" s="516"/>
      <c r="IME44" s="516"/>
      <c r="IMF44" s="516"/>
      <c r="IMG44" s="516"/>
      <c r="IMH44" s="516"/>
      <c r="IMI44" s="516"/>
      <c r="IMJ44" s="516"/>
      <c r="IMK44" s="516"/>
      <c r="IML44" s="516"/>
      <c r="IMM44" s="516"/>
      <c r="IMN44" s="516"/>
      <c r="IMO44" s="516"/>
      <c r="IMP44" s="516"/>
      <c r="IMQ44" s="516"/>
      <c r="IMR44" s="516"/>
      <c r="IMS44" s="516"/>
      <c r="IMT44" s="516"/>
      <c r="IMU44" s="516"/>
      <c r="IMV44" s="516"/>
      <c r="IMW44" s="516"/>
      <c r="IMX44" s="516"/>
      <c r="IMY44" s="516"/>
      <c r="IMZ44" s="516"/>
      <c r="INA44" s="516"/>
      <c r="INB44" s="516"/>
      <c r="INC44" s="516"/>
      <c r="IND44" s="516"/>
      <c r="INE44" s="516"/>
      <c r="INF44" s="516"/>
      <c r="ING44" s="516"/>
      <c r="INH44" s="516"/>
      <c r="INI44" s="516"/>
      <c r="INJ44" s="516"/>
      <c r="INK44" s="516"/>
      <c r="INL44" s="516"/>
      <c r="INM44" s="516"/>
      <c r="INN44" s="516"/>
      <c r="INO44" s="516"/>
      <c r="INP44" s="516"/>
      <c r="INQ44" s="516"/>
      <c r="INR44" s="516"/>
      <c r="INS44" s="516"/>
      <c r="INT44" s="516"/>
      <c r="INU44" s="516"/>
      <c r="INV44" s="516"/>
      <c r="INW44" s="516"/>
      <c r="INX44" s="516"/>
      <c r="INY44" s="516"/>
      <c r="INZ44" s="516"/>
      <c r="IOA44" s="516"/>
      <c r="IOB44" s="516"/>
      <c r="IOC44" s="516"/>
      <c r="IOD44" s="516"/>
      <c r="IOE44" s="516"/>
      <c r="IOF44" s="516"/>
      <c r="IOG44" s="516"/>
      <c r="IOH44" s="516"/>
      <c r="IOI44" s="516"/>
      <c r="IOJ44" s="516"/>
      <c r="IOK44" s="516"/>
      <c r="IOL44" s="516"/>
      <c r="IOM44" s="516"/>
      <c r="ION44" s="516"/>
      <c r="IOO44" s="516"/>
      <c r="IOP44" s="516"/>
      <c r="IOQ44" s="516"/>
      <c r="IOR44" s="516"/>
      <c r="IOS44" s="516"/>
      <c r="IOT44" s="516"/>
      <c r="IOU44" s="516"/>
      <c r="IOV44" s="516"/>
      <c r="IOW44" s="516"/>
      <c r="IOX44" s="516"/>
      <c r="IOY44" s="516"/>
      <c r="IOZ44" s="516"/>
      <c r="IPA44" s="516"/>
      <c r="IPB44" s="516"/>
      <c r="IPC44" s="516"/>
      <c r="IPD44" s="516"/>
      <c r="IPE44" s="516"/>
      <c r="IPF44" s="516"/>
      <c r="IPG44" s="516"/>
      <c r="IPH44" s="516"/>
      <c r="IPI44" s="516"/>
      <c r="IPJ44" s="516"/>
      <c r="IPK44" s="516"/>
      <c r="IPL44" s="516"/>
      <c r="IPM44" s="516"/>
      <c r="IPN44" s="516"/>
      <c r="IPO44" s="516"/>
      <c r="IPP44" s="516"/>
      <c r="IPQ44" s="516"/>
      <c r="IPR44" s="516"/>
      <c r="IPS44" s="516"/>
      <c r="IPT44" s="516"/>
      <c r="IPU44" s="516"/>
      <c r="IPV44" s="516"/>
      <c r="IPW44" s="516"/>
      <c r="IPX44" s="516"/>
      <c r="IPY44" s="516"/>
      <c r="IPZ44" s="516"/>
      <c r="IQA44" s="516"/>
      <c r="IQB44" s="516"/>
      <c r="IQC44" s="516"/>
      <c r="IQD44" s="516"/>
      <c r="IQE44" s="516"/>
      <c r="IQF44" s="516"/>
      <c r="IQG44" s="516"/>
      <c r="IQH44" s="516"/>
      <c r="IQI44" s="516"/>
      <c r="IQJ44" s="516"/>
      <c r="IQK44" s="516"/>
      <c r="IQL44" s="516"/>
      <c r="IQM44" s="516"/>
      <c r="IQN44" s="516"/>
      <c r="IQO44" s="516"/>
      <c r="IQP44" s="516"/>
      <c r="IQQ44" s="516"/>
      <c r="IQR44" s="516"/>
      <c r="IQS44" s="516"/>
      <c r="IQT44" s="516"/>
      <c r="IQU44" s="516"/>
      <c r="IQV44" s="516"/>
      <c r="IQW44" s="516"/>
      <c r="IQX44" s="516"/>
      <c r="IQY44" s="516"/>
      <c r="IQZ44" s="516"/>
      <c r="IRA44" s="516"/>
      <c r="IRB44" s="516"/>
      <c r="IRC44" s="516"/>
      <c r="IRD44" s="516"/>
      <c r="IRE44" s="516"/>
      <c r="IRF44" s="516"/>
      <c r="IRG44" s="516"/>
      <c r="IRH44" s="516"/>
      <c r="IRI44" s="516"/>
      <c r="IRJ44" s="516"/>
      <c r="IRK44" s="516"/>
      <c r="IRL44" s="516"/>
      <c r="IRM44" s="516"/>
      <c r="IRN44" s="516"/>
      <c r="IRO44" s="516"/>
      <c r="IRP44" s="516"/>
      <c r="IRQ44" s="516"/>
      <c r="IRR44" s="516"/>
      <c r="IRS44" s="516"/>
      <c r="IRT44" s="516"/>
      <c r="IRU44" s="516"/>
      <c r="IRV44" s="516"/>
      <c r="IRW44" s="516"/>
      <c r="IRX44" s="516"/>
      <c r="IRY44" s="516"/>
      <c r="IRZ44" s="516"/>
      <c r="ISA44" s="516"/>
      <c r="ISB44" s="516"/>
      <c r="ISC44" s="516"/>
      <c r="ISD44" s="516"/>
      <c r="ISE44" s="516"/>
      <c r="ISF44" s="516"/>
      <c r="ISG44" s="516"/>
      <c r="ISH44" s="516"/>
      <c r="ISI44" s="516"/>
      <c r="ISJ44" s="516"/>
      <c r="ISK44" s="516"/>
      <c r="ISL44" s="516"/>
      <c r="ISM44" s="516"/>
      <c r="ISN44" s="516"/>
      <c r="ISO44" s="516"/>
      <c r="ISP44" s="516"/>
      <c r="ISQ44" s="516"/>
      <c r="ISR44" s="516"/>
      <c r="ISS44" s="516"/>
      <c r="IST44" s="516"/>
      <c r="ISU44" s="516"/>
      <c r="ISV44" s="516"/>
      <c r="ISW44" s="516"/>
      <c r="ISX44" s="516"/>
      <c r="ISY44" s="516"/>
      <c r="ISZ44" s="516"/>
      <c r="ITA44" s="516"/>
      <c r="ITB44" s="516"/>
      <c r="ITC44" s="516"/>
      <c r="ITD44" s="516"/>
      <c r="ITE44" s="516"/>
      <c r="ITF44" s="516"/>
      <c r="ITG44" s="516"/>
      <c r="ITH44" s="516"/>
      <c r="ITI44" s="516"/>
      <c r="ITJ44" s="516"/>
      <c r="ITK44" s="516"/>
      <c r="ITL44" s="516"/>
      <c r="ITM44" s="516"/>
      <c r="ITN44" s="516"/>
      <c r="ITO44" s="516"/>
      <c r="ITP44" s="516"/>
      <c r="ITQ44" s="516"/>
      <c r="ITR44" s="516"/>
      <c r="ITS44" s="516"/>
      <c r="ITT44" s="516"/>
      <c r="ITU44" s="516"/>
      <c r="ITV44" s="516"/>
      <c r="ITW44" s="516"/>
      <c r="ITX44" s="516"/>
      <c r="ITY44" s="516"/>
      <c r="ITZ44" s="516"/>
      <c r="IUA44" s="516"/>
      <c r="IUB44" s="516"/>
      <c r="IUC44" s="516"/>
      <c r="IUD44" s="516"/>
      <c r="IUE44" s="516"/>
      <c r="IUF44" s="516"/>
      <c r="IUG44" s="516"/>
      <c r="IUH44" s="516"/>
      <c r="IUI44" s="516"/>
      <c r="IUJ44" s="516"/>
      <c r="IUK44" s="516"/>
      <c r="IUL44" s="516"/>
      <c r="IUM44" s="516"/>
      <c r="IUN44" s="516"/>
      <c r="IUO44" s="516"/>
      <c r="IUP44" s="516"/>
      <c r="IUQ44" s="516"/>
      <c r="IUR44" s="516"/>
      <c r="IUS44" s="516"/>
      <c r="IUT44" s="516"/>
      <c r="IUU44" s="516"/>
      <c r="IUV44" s="516"/>
      <c r="IUW44" s="516"/>
      <c r="IUX44" s="516"/>
      <c r="IUY44" s="516"/>
      <c r="IUZ44" s="516"/>
      <c r="IVA44" s="516"/>
      <c r="IVB44" s="516"/>
      <c r="IVC44" s="516"/>
      <c r="IVD44" s="516"/>
      <c r="IVE44" s="516"/>
      <c r="IVF44" s="516"/>
      <c r="IVG44" s="516"/>
      <c r="IVH44" s="516"/>
      <c r="IVI44" s="516"/>
      <c r="IVJ44" s="516"/>
      <c r="IVK44" s="516"/>
      <c r="IVL44" s="516"/>
      <c r="IVM44" s="516"/>
      <c r="IVN44" s="516"/>
      <c r="IVO44" s="516"/>
      <c r="IVP44" s="516"/>
      <c r="IVQ44" s="516"/>
      <c r="IVR44" s="516"/>
      <c r="IVS44" s="516"/>
      <c r="IVT44" s="516"/>
      <c r="IVU44" s="516"/>
      <c r="IVV44" s="516"/>
      <c r="IVW44" s="516"/>
      <c r="IVX44" s="516"/>
      <c r="IVY44" s="516"/>
      <c r="IVZ44" s="516"/>
      <c r="IWA44" s="516"/>
      <c r="IWB44" s="516"/>
      <c r="IWC44" s="516"/>
      <c r="IWD44" s="516"/>
      <c r="IWE44" s="516"/>
      <c r="IWF44" s="516"/>
      <c r="IWG44" s="516"/>
      <c r="IWH44" s="516"/>
      <c r="IWI44" s="516"/>
      <c r="IWJ44" s="516"/>
      <c r="IWK44" s="516"/>
      <c r="IWL44" s="516"/>
      <c r="IWM44" s="516"/>
      <c r="IWN44" s="516"/>
      <c r="IWO44" s="516"/>
      <c r="IWP44" s="516"/>
      <c r="IWQ44" s="516"/>
      <c r="IWR44" s="516"/>
      <c r="IWS44" s="516"/>
      <c r="IWT44" s="516"/>
      <c r="IWU44" s="516"/>
      <c r="IWV44" s="516"/>
      <c r="IWW44" s="516"/>
      <c r="IWX44" s="516"/>
      <c r="IWY44" s="516"/>
      <c r="IWZ44" s="516"/>
      <c r="IXA44" s="516"/>
      <c r="IXB44" s="516"/>
      <c r="IXC44" s="516"/>
      <c r="IXD44" s="516"/>
      <c r="IXE44" s="516"/>
      <c r="IXF44" s="516"/>
      <c r="IXG44" s="516"/>
      <c r="IXH44" s="516"/>
      <c r="IXI44" s="516"/>
      <c r="IXJ44" s="516"/>
      <c r="IXK44" s="516"/>
      <c r="IXL44" s="516"/>
      <c r="IXM44" s="516"/>
      <c r="IXN44" s="516"/>
      <c r="IXO44" s="516"/>
      <c r="IXP44" s="516"/>
      <c r="IXQ44" s="516"/>
      <c r="IXR44" s="516"/>
      <c r="IXS44" s="516"/>
      <c r="IXT44" s="516"/>
      <c r="IXU44" s="516"/>
      <c r="IXV44" s="516"/>
      <c r="IXW44" s="516"/>
      <c r="IXX44" s="516"/>
      <c r="IXY44" s="516"/>
      <c r="IXZ44" s="516"/>
      <c r="IYA44" s="516"/>
      <c r="IYB44" s="516"/>
      <c r="IYC44" s="516"/>
      <c r="IYD44" s="516"/>
      <c r="IYE44" s="516"/>
      <c r="IYF44" s="516"/>
      <c r="IYG44" s="516"/>
      <c r="IYH44" s="516"/>
      <c r="IYI44" s="516"/>
      <c r="IYJ44" s="516"/>
      <c r="IYK44" s="516"/>
      <c r="IYL44" s="516"/>
      <c r="IYM44" s="516"/>
      <c r="IYN44" s="516"/>
      <c r="IYO44" s="516"/>
      <c r="IYP44" s="516"/>
      <c r="IYQ44" s="516"/>
      <c r="IYR44" s="516"/>
      <c r="IYS44" s="516"/>
      <c r="IYT44" s="516"/>
      <c r="IYU44" s="516"/>
      <c r="IYV44" s="516"/>
      <c r="IYW44" s="516"/>
      <c r="IYX44" s="516"/>
      <c r="IYY44" s="516"/>
      <c r="IYZ44" s="516"/>
      <c r="IZA44" s="516"/>
      <c r="IZB44" s="516"/>
      <c r="IZC44" s="516"/>
      <c r="IZD44" s="516"/>
      <c r="IZE44" s="516"/>
      <c r="IZF44" s="516"/>
      <c r="IZG44" s="516"/>
      <c r="IZH44" s="516"/>
      <c r="IZI44" s="516"/>
      <c r="IZJ44" s="516"/>
      <c r="IZK44" s="516"/>
      <c r="IZL44" s="516"/>
      <c r="IZM44" s="516"/>
      <c r="IZN44" s="516"/>
      <c r="IZO44" s="516"/>
      <c r="IZP44" s="516"/>
      <c r="IZQ44" s="516"/>
      <c r="IZR44" s="516"/>
      <c r="IZS44" s="516"/>
      <c r="IZT44" s="516"/>
      <c r="IZU44" s="516"/>
      <c r="IZV44" s="516"/>
      <c r="IZW44" s="516"/>
      <c r="IZX44" s="516"/>
      <c r="IZY44" s="516"/>
      <c r="IZZ44" s="516"/>
      <c r="JAA44" s="516"/>
      <c r="JAB44" s="516"/>
      <c r="JAC44" s="516"/>
      <c r="JAD44" s="516"/>
      <c r="JAE44" s="516"/>
      <c r="JAF44" s="516"/>
      <c r="JAG44" s="516"/>
      <c r="JAH44" s="516"/>
      <c r="JAI44" s="516"/>
      <c r="JAJ44" s="516"/>
      <c r="JAK44" s="516"/>
      <c r="JAL44" s="516"/>
      <c r="JAM44" s="516"/>
      <c r="JAN44" s="516"/>
      <c r="JAO44" s="516"/>
      <c r="JAP44" s="516"/>
      <c r="JAQ44" s="516"/>
      <c r="JAR44" s="516"/>
      <c r="JAS44" s="516"/>
      <c r="JAT44" s="516"/>
      <c r="JAU44" s="516"/>
      <c r="JAV44" s="516"/>
      <c r="JAW44" s="516"/>
      <c r="JAX44" s="516"/>
      <c r="JAY44" s="516"/>
      <c r="JAZ44" s="516"/>
      <c r="JBA44" s="516"/>
      <c r="JBB44" s="516"/>
      <c r="JBC44" s="516"/>
      <c r="JBD44" s="516"/>
      <c r="JBE44" s="516"/>
      <c r="JBF44" s="516"/>
      <c r="JBG44" s="516"/>
      <c r="JBH44" s="516"/>
      <c r="JBI44" s="516"/>
      <c r="JBJ44" s="516"/>
      <c r="JBK44" s="516"/>
      <c r="JBL44" s="516"/>
      <c r="JBM44" s="516"/>
      <c r="JBN44" s="516"/>
      <c r="JBO44" s="516"/>
      <c r="JBP44" s="516"/>
      <c r="JBQ44" s="516"/>
      <c r="JBR44" s="516"/>
      <c r="JBS44" s="516"/>
      <c r="JBT44" s="516"/>
      <c r="JBU44" s="516"/>
      <c r="JBV44" s="516"/>
      <c r="JBW44" s="516"/>
      <c r="JBX44" s="516"/>
      <c r="JBY44" s="516"/>
      <c r="JBZ44" s="516"/>
      <c r="JCA44" s="516"/>
      <c r="JCB44" s="516"/>
      <c r="JCC44" s="516"/>
      <c r="JCD44" s="516"/>
      <c r="JCE44" s="516"/>
      <c r="JCF44" s="516"/>
      <c r="JCG44" s="516"/>
      <c r="JCH44" s="516"/>
      <c r="JCI44" s="516"/>
      <c r="JCJ44" s="516"/>
      <c r="JCK44" s="516"/>
      <c r="JCL44" s="516"/>
      <c r="JCM44" s="516"/>
      <c r="JCN44" s="516"/>
      <c r="JCO44" s="516"/>
      <c r="JCP44" s="516"/>
      <c r="JCQ44" s="516"/>
      <c r="JCR44" s="516"/>
      <c r="JCS44" s="516"/>
      <c r="JCT44" s="516"/>
      <c r="JCU44" s="516"/>
      <c r="JCV44" s="516"/>
      <c r="JCW44" s="516"/>
      <c r="JCX44" s="516"/>
      <c r="JCY44" s="516"/>
      <c r="JCZ44" s="516"/>
      <c r="JDA44" s="516"/>
      <c r="JDB44" s="516"/>
      <c r="JDC44" s="516"/>
      <c r="JDD44" s="516"/>
      <c r="JDE44" s="516"/>
      <c r="JDF44" s="516"/>
      <c r="JDG44" s="516"/>
      <c r="JDH44" s="516"/>
      <c r="JDI44" s="516"/>
      <c r="JDJ44" s="516"/>
      <c r="JDK44" s="516"/>
      <c r="JDL44" s="516"/>
      <c r="JDM44" s="516"/>
      <c r="JDN44" s="516"/>
      <c r="JDO44" s="516"/>
      <c r="JDP44" s="516"/>
      <c r="JDQ44" s="516"/>
      <c r="JDR44" s="516"/>
      <c r="JDS44" s="516"/>
      <c r="JDT44" s="516"/>
      <c r="JDU44" s="516"/>
      <c r="JDV44" s="516"/>
      <c r="JDW44" s="516"/>
      <c r="JDX44" s="516"/>
      <c r="JDY44" s="516"/>
      <c r="JDZ44" s="516"/>
      <c r="JEA44" s="516"/>
      <c r="JEB44" s="516"/>
      <c r="JEC44" s="516"/>
      <c r="JED44" s="516"/>
      <c r="JEE44" s="516"/>
      <c r="JEF44" s="516"/>
      <c r="JEG44" s="516"/>
      <c r="JEH44" s="516"/>
      <c r="JEI44" s="516"/>
      <c r="JEJ44" s="516"/>
      <c r="JEK44" s="516"/>
      <c r="JEL44" s="516"/>
      <c r="JEM44" s="516"/>
      <c r="JEN44" s="516"/>
      <c r="JEO44" s="516"/>
      <c r="JEP44" s="516"/>
      <c r="JEQ44" s="516"/>
      <c r="JER44" s="516"/>
      <c r="JES44" s="516"/>
      <c r="JET44" s="516"/>
      <c r="JEU44" s="516"/>
      <c r="JEV44" s="516"/>
      <c r="JEW44" s="516"/>
      <c r="JEX44" s="516"/>
      <c r="JEY44" s="516"/>
      <c r="JEZ44" s="516"/>
      <c r="JFA44" s="516"/>
      <c r="JFB44" s="516"/>
      <c r="JFC44" s="516"/>
      <c r="JFD44" s="516"/>
      <c r="JFE44" s="516"/>
      <c r="JFF44" s="516"/>
      <c r="JFG44" s="516"/>
      <c r="JFH44" s="516"/>
      <c r="JFI44" s="516"/>
      <c r="JFJ44" s="516"/>
      <c r="JFK44" s="516"/>
      <c r="JFL44" s="516"/>
      <c r="JFM44" s="516"/>
      <c r="JFN44" s="516"/>
      <c r="JFO44" s="516"/>
      <c r="JFP44" s="516"/>
      <c r="JFQ44" s="516"/>
      <c r="JFR44" s="516"/>
      <c r="JFS44" s="516"/>
      <c r="JFT44" s="516"/>
      <c r="JFU44" s="516"/>
      <c r="JFV44" s="516"/>
      <c r="JFW44" s="516"/>
      <c r="JFX44" s="516"/>
      <c r="JFY44" s="516"/>
      <c r="JFZ44" s="516"/>
      <c r="JGA44" s="516"/>
      <c r="JGB44" s="516"/>
      <c r="JGC44" s="516"/>
      <c r="JGD44" s="516"/>
      <c r="JGE44" s="516"/>
      <c r="JGF44" s="516"/>
      <c r="JGG44" s="516"/>
      <c r="JGH44" s="516"/>
      <c r="JGI44" s="516"/>
      <c r="JGJ44" s="516"/>
      <c r="JGK44" s="516"/>
      <c r="JGL44" s="516"/>
      <c r="JGM44" s="516"/>
      <c r="JGN44" s="516"/>
      <c r="JGO44" s="516"/>
      <c r="JGP44" s="516"/>
      <c r="JGQ44" s="516"/>
      <c r="JGR44" s="516"/>
      <c r="JGS44" s="516"/>
      <c r="JGT44" s="516"/>
      <c r="JGU44" s="516"/>
      <c r="JGV44" s="516"/>
      <c r="JGW44" s="516"/>
      <c r="JGX44" s="516"/>
      <c r="JGY44" s="516"/>
      <c r="JGZ44" s="516"/>
      <c r="JHA44" s="516"/>
      <c r="JHB44" s="516"/>
      <c r="JHC44" s="516"/>
      <c r="JHD44" s="516"/>
      <c r="JHE44" s="516"/>
      <c r="JHF44" s="516"/>
      <c r="JHG44" s="516"/>
      <c r="JHH44" s="516"/>
      <c r="JHI44" s="516"/>
      <c r="JHJ44" s="516"/>
      <c r="JHK44" s="516"/>
      <c r="JHL44" s="516"/>
      <c r="JHM44" s="516"/>
      <c r="JHN44" s="516"/>
      <c r="JHO44" s="516"/>
      <c r="JHP44" s="516"/>
      <c r="JHQ44" s="516"/>
      <c r="JHR44" s="516"/>
      <c r="JHS44" s="516"/>
      <c r="JHT44" s="516"/>
      <c r="JHU44" s="516"/>
      <c r="JHV44" s="516"/>
      <c r="JHW44" s="516"/>
      <c r="JHX44" s="516"/>
      <c r="JHY44" s="516"/>
      <c r="JHZ44" s="516"/>
      <c r="JIA44" s="516"/>
      <c r="JIB44" s="516"/>
      <c r="JIC44" s="516"/>
      <c r="JID44" s="516"/>
      <c r="JIE44" s="516"/>
      <c r="JIF44" s="516"/>
      <c r="JIG44" s="516"/>
      <c r="JIH44" s="516"/>
      <c r="JII44" s="516"/>
      <c r="JIJ44" s="516"/>
      <c r="JIK44" s="516"/>
      <c r="JIL44" s="516"/>
      <c r="JIM44" s="516"/>
      <c r="JIN44" s="516"/>
      <c r="JIO44" s="516"/>
      <c r="JIP44" s="516"/>
      <c r="JIQ44" s="516"/>
      <c r="JIR44" s="516"/>
      <c r="JIS44" s="516"/>
      <c r="JIT44" s="516"/>
      <c r="JIU44" s="516"/>
      <c r="JIV44" s="516"/>
      <c r="JIW44" s="516"/>
      <c r="JIX44" s="516"/>
      <c r="JIY44" s="516"/>
      <c r="JIZ44" s="516"/>
      <c r="JJA44" s="516"/>
      <c r="JJB44" s="516"/>
      <c r="JJC44" s="516"/>
      <c r="JJD44" s="516"/>
      <c r="JJE44" s="516"/>
      <c r="JJF44" s="516"/>
      <c r="JJG44" s="516"/>
      <c r="JJH44" s="516"/>
      <c r="JJI44" s="516"/>
      <c r="JJJ44" s="516"/>
      <c r="JJK44" s="516"/>
      <c r="JJL44" s="516"/>
      <c r="JJM44" s="516"/>
      <c r="JJN44" s="516"/>
      <c r="JJO44" s="516"/>
      <c r="JJP44" s="516"/>
      <c r="JJQ44" s="516"/>
      <c r="JJR44" s="516"/>
      <c r="JJS44" s="516"/>
      <c r="JJT44" s="516"/>
      <c r="JJU44" s="516"/>
      <c r="JJV44" s="516"/>
      <c r="JJW44" s="516"/>
      <c r="JJX44" s="516"/>
      <c r="JJY44" s="516"/>
      <c r="JJZ44" s="516"/>
      <c r="JKA44" s="516"/>
      <c r="JKB44" s="516"/>
      <c r="JKC44" s="516"/>
      <c r="JKD44" s="516"/>
      <c r="JKE44" s="516"/>
      <c r="JKF44" s="516"/>
      <c r="JKG44" s="516"/>
      <c r="JKH44" s="516"/>
      <c r="JKI44" s="516"/>
      <c r="JKJ44" s="516"/>
      <c r="JKK44" s="516"/>
      <c r="JKL44" s="516"/>
      <c r="JKM44" s="516"/>
      <c r="JKN44" s="516"/>
      <c r="JKO44" s="516"/>
      <c r="JKP44" s="516"/>
      <c r="JKQ44" s="516"/>
      <c r="JKR44" s="516"/>
      <c r="JKS44" s="516"/>
      <c r="JKT44" s="516"/>
      <c r="JKU44" s="516"/>
      <c r="JKV44" s="516"/>
      <c r="JKW44" s="516"/>
      <c r="JKX44" s="516"/>
      <c r="JKY44" s="516"/>
      <c r="JKZ44" s="516"/>
      <c r="JLA44" s="516"/>
      <c r="JLB44" s="516"/>
      <c r="JLC44" s="516"/>
      <c r="JLD44" s="516"/>
      <c r="JLE44" s="516"/>
      <c r="JLF44" s="516"/>
      <c r="JLG44" s="516"/>
      <c r="JLH44" s="516"/>
      <c r="JLI44" s="516"/>
      <c r="JLJ44" s="516"/>
      <c r="JLK44" s="516"/>
      <c r="JLL44" s="516"/>
      <c r="JLM44" s="516"/>
      <c r="JLN44" s="516"/>
      <c r="JLO44" s="516"/>
      <c r="JLP44" s="516"/>
      <c r="JLQ44" s="516"/>
      <c r="JLR44" s="516"/>
      <c r="JLS44" s="516"/>
      <c r="JLT44" s="516"/>
      <c r="JLU44" s="516"/>
      <c r="JLV44" s="516"/>
      <c r="JLW44" s="516"/>
      <c r="JLX44" s="516"/>
      <c r="JLY44" s="516"/>
      <c r="JLZ44" s="516"/>
      <c r="JMA44" s="516"/>
      <c r="JMB44" s="516"/>
      <c r="JMC44" s="516"/>
      <c r="JMD44" s="516"/>
      <c r="JME44" s="516"/>
      <c r="JMF44" s="516"/>
      <c r="JMG44" s="516"/>
      <c r="JMH44" s="516"/>
      <c r="JMI44" s="516"/>
      <c r="JMJ44" s="516"/>
      <c r="JMK44" s="516"/>
      <c r="JML44" s="516"/>
      <c r="JMM44" s="516"/>
      <c r="JMN44" s="516"/>
      <c r="JMO44" s="516"/>
      <c r="JMP44" s="516"/>
      <c r="JMQ44" s="516"/>
      <c r="JMR44" s="516"/>
      <c r="JMS44" s="516"/>
      <c r="JMT44" s="516"/>
      <c r="JMU44" s="516"/>
      <c r="JMV44" s="516"/>
      <c r="JMW44" s="516"/>
      <c r="JMX44" s="516"/>
      <c r="JMY44" s="516"/>
      <c r="JMZ44" s="516"/>
      <c r="JNA44" s="516"/>
      <c r="JNB44" s="516"/>
      <c r="JNC44" s="516"/>
      <c r="JND44" s="516"/>
      <c r="JNE44" s="516"/>
      <c r="JNF44" s="516"/>
      <c r="JNG44" s="516"/>
      <c r="JNH44" s="516"/>
      <c r="JNI44" s="516"/>
      <c r="JNJ44" s="516"/>
      <c r="JNK44" s="516"/>
      <c r="JNL44" s="516"/>
      <c r="JNM44" s="516"/>
      <c r="JNN44" s="516"/>
      <c r="JNO44" s="516"/>
      <c r="JNP44" s="516"/>
      <c r="JNQ44" s="516"/>
      <c r="JNR44" s="516"/>
      <c r="JNS44" s="516"/>
      <c r="JNT44" s="516"/>
      <c r="JNU44" s="516"/>
      <c r="JNV44" s="516"/>
      <c r="JNW44" s="516"/>
      <c r="JNX44" s="516"/>
      <c r="JNY44" s="516"/>
      <c r="JNZ44" s="516"/>
      <c r="JOA44" s="516"/>
      <c r="JOB44" s="516"/>
      <c r="JOC44" s="516"/>
      <c r="JOD44" s="516"/>
      <c r="JOE44" s="516"/>
      <c r="JOF44" s="516"/>
      <c r="JOG44" s="516"/>
      <c r="JOH44" s="516"/>
      <c r="JOI44" s="516"/>
      <c r="JOJ44" s="516"/>
      <c r="JOK44" s="516"/>
      <c r="JOL44" s="516"/>
      <c r="JOM44" s="516"/>
      <c r="JON44" s="516"/>
      <c r="JOO44" s="516"/>
      <c r="JOP44" s="516"/>
      <c r="JOQ44" s="516"/>
      <c r="JOR44" s="516"/>
      <c r="JOS44" s="516"/>
      <c r="JOT44" s="516"/>
      <c r="JOU44" s="516"/>
      <c r="JOV44" s="516"/>
      <c r="JOW44" s="516"/>
      <c r="JOX44" s="516"/>
      <c r="JOY44" s="516"/>
      <c r="JOZ44" s="516"/>
      <c r="JPA44" s="516"/>
      <c r="JPB44" s="516"/>
      <c r="JPC44" s="516"/>
      <c r="JPD44" s="516"/>
      <c r="JPE44" s="516"/>
      <c r="JPF44" s="516"/>
      <c r="JPG44" s="516"/>
      <c r="JPH44" s="516"/>
      <c r="JPI44" s="516"/>
      <c r="JPJ44" s="516"/>
      <c r="JPK44" s="516"/>
      <c r="JPL44" s="516"/>
      <c r="JPM44" s="516"/>
      <c r="JPN44" s="516"/>
      <c r="JPO44" s="516"/>
      <c r="JPP44" s="516"/>
      <c r="JPQ44" s="516"/>
      <c r="JPR44" s="516"/>
      <c r="JPS44" s="516"/>
      <c r="JPT44" s="516"/>
      <c r="JPU44" s="516"/>
      <c r="JPV44" s="516"/>
      <c r="JPW44" s="516"/>
      <c r="JPX44" s="516"/>
      <c r="JPY44" s="516"/>
      <c r="JPZ44" s="516"/>
      <c r="JQA44" s="516"/>
      <c r="JQB44" s="516"/>
      <c r="JQC44" s="516"/>
      <c r="JQD44" s="516"/>
      <c r="JQE44" s="516"/>
      <c r="JQF44" s="516"/>
      <c r="JQG44" s="516"/>
      <c r="JQH44" s="516"/>
      <c r="JQI44" s="516"/>
      <c r="JQJ44" s="516"/>
      <c r="JQK44" s="516"/>
      <c r="JQL44" s="516"/>
      <c r="JQM44" s="516"/>
      <c r="JQN44" s="516"/>
      <c r="JQO44" s="516"/>
      <c r="JQP44" s="516"/>
      <c r="JQQ44" s="516"/>
      <c r="JQR44" s="516"/>
      <c r="JQS44" s="516"/>
      <c r="JQT44" s="516"/>
      <c r="JQU44" s="516"/>
      <c r="JQV44" s="516"/>
      <c r="JQW44" s="516"/>
      <c r="JQX44" s="516"/>
      <c r="JQY44" s="516"/>
      <c r="JQZ44" s="516"/>
      <c r="JRA44" s="516"/>
      <c r="JRB44" s="516"/>
      <c r="JRC44" s="516"/>
      <c r="JRD44" s="516"/>
      <c r="JRE44" s="516"/>
      <c r="JRF44" s="516"/>
      <c r="JRG44" s="516"/>
      <c r="JRH44" s="516"/>
      <c r="JRI44" s="516"/>
      <c r="JRJ44" s="516"/>
      <c r="JRK44" s="516"/>
      <c r="JRL44" s="516"/>
      <c r="JRM44" s="516"/>
      <c r="JRN44" s="516"/>
      <c r="JRO44" s="516"/>
      <c r="JRP44" s="516"/>
      <c r="JRQ44" s="516"/>
      <c r="JRR44" s="516"/>
      <c r="JRS44" s="516"/>
      <c r="JRT44" s="516"/>
      <c r="JRU44" s="516"/>
      <c r="JRV44" s="516"/>
      <c r="JRW44" s="516"/>
      <c r="JRX44" s="516"/>
      <c r="JRY44" s="516"/>
      <c r="JRZ44" s="516"/>
      <c r="JSA44" s="516"/>
      <c r="JSB44" s="516"/>
      <c r="JSC44" s="516"/>
      <c r="JSD44" s="516"/>
      <c r="JSE44" s="516"/>
      <c r="JSF44" s="516"/>
      <c r="JSG44" s="516"/>
      <c r="JSH44" s="516"/>
      <c r="JSI44" s="516"/>
      <c r="JSJ44" s="516"/>
      <c r="JSK44" s="516"/>
      <c r="JSL44" s="516"/>
      <c r="JSM44" s="516"/>
      <c r="JSN44" s="516"/>
      <c r="JSO44" s="516"/>
      <c r="JSP44" s="516"/>
      <c r="JSQ44" s="516"/>
      <c r="JSR44" s="516"/>
      <c r="JSS44" s="516"/>
      <c r="JST44" s="516"/>
      <c r="JSU44" s="516"/>
      <c r="JSV44" s="516"/>
      <c r="JSW44" s="516"/>
      <c r="JSX44" s="516"/>
      <c r="JSY44" s="516"/>
      <c r="JSZ44" s="516"/>
      <c r="JTA44" s="516"/>
      <c r="JTB44" s="516"/>
      <c r="JTC44" s="516"/>
      <c r="JTD44" s="516"/>
      <c r="JTE44" s="516"/>
      <c r="JTF44" s="516"/>
      <c r="JTG44" s="516"/>
      <c r="JTH44" s="516"/>
      <c r="JTI44" s="516"/>
      <c r="JTJ44" s="516"/>
      <c r="JTK44" s="516"/>
      <c r="JTL44" s="516"/>
      <c r="JTM44" s="516"/>
      <c r="JTN44" s="516"/>
      <c r="JTO44" s="516"/>
      <c r="JTP44" s="516"/>
      <c r="JTQ44" s="516"/>
      <c r="JTR44" s="516"/>
      <c r="JTS44" s="516"/>
      <c r="JTT44" s="516"/>
      <c r="JTU44" s="516"/>
      <c r="JTV44" s="516"/>
      <c r="JTW44" s="516"/>
      <c r="JTX44" s="516"/>
      <c r="JTY44" s="516"/>
      <c r="JTZ44" s="516"/>
      <c r="JUA44" s="516"/>
      <c r="JUB44" s="516"/>
      <c r="JUC44" s="516"/>
      <c r="JUD44" s="516"/>
      <c r="JUE44" s="516"/>
      <c r="JUF44" s="516"/>
      <c r="JUG44" s="516"/>
      <c r="JUH44" s="516"/>
      <c r="JUI44" s="516"/>
      <c r="JUJ44" s="516"/>
      <c r="JUK44" s="516"/>
      <c r="JUL44" s="516"/>
      <c r="JUM44" s="516"/>
      <c r="JUN44" s="516"/>
      <c r="JUO44" s="516"/>
      <c r="JUP44" s="516"/>
      <c r="JUQ44" s="516"/>
      <c r="JUR44" s="516"/>
      <c r="JUS44" s="516"/>
      <c r="JUT44" s="516"/>
      <c r="JUU44" s="516"/>
      <c r="JUV44" s="516"/>
      <c r="JUW44" s="516"/>
      <c r="JUX44" s="516"/>
      <c r="JUY44" s="516"/>
      <c r="JUZ44" s="516"/>
      <c r="JVA44" s="516"/>
      <c r="JVB44" s="516"/>
      <c r="JVC44" s="516"/>
      <c r="JVD44" s="516"/>
      <c r="JVE44" s="516"/>
      <c r="JVF44" s="516"/>
      <c r="JVG44" s="516"/>
      <c r="JVH44" s="516"/>
      <c r="JVI44" s="516"/>
      <c r="JVJ44" s="516"/>
      <c r="JVK44" s="516"/>
      <c r="JVL44" s="516"/>
      <c r="JVM44" s="516"/>
      <c r="JVN44" s="516"/>
      <c r="JVO44" s="516"/>
      <c r="JVP44" s="516"/>
      <c r="JVQ44" s="516"/>
      <c r="JVR44" s="516"/>
      <c r="JVS44" s="516"/>
      <c r="JVT44" s="516"/>
      <c r="JVU44" s="516"/>
      <c r="JVV44" s="516"/>
      <c r="JVW44" s="516"/>
      <c r="JVX44" s="516"/>
      <c r="JVY44" s="516"/>
      <c r="JVZ44" s="516"/>
      <c r="JWA44" s="516"/>
      <c r="JWB44" s="516"/>
      <c r="JWC44" s="516"/>
      <c r="JWD44" s="516"/>
      <c r="JWE44" s="516"/>
      <c r="JWF44" s="516"/>
      <c r="JWG44" s="516"/>
      <c r="JWH44" s="516"/>
      <c r="JWI44" s="516"/>
      <c r="JWJ44" s="516"/>
      <c r="JWK44" s="516"/>
      <c r="JWL44" s="516"/>
      <c r="JWM44" s="516"/>
      <c r="JWN44" s="516"/>
      <c r="JWO44" s="516"/>
      <c r="JWP44" s="516"/>
      <c r="JWQ44" s="516"/>
      <c r="JWR44" s="516"/>
      <c r="JWS44" s="516"/>
      <c r="JWT44" s="516"/>
      <c r="JWU44" s="516"/>
      <c r="JWV44" s="516"/>
      <c r="JWW44" s="516"/>
      <c r="JWX44" s="516"/>
      <c r="JWY44" s="516"/>
      <c r="JWZ44" s="516"/>
      <c r="JXA44" s="516"/>
      <c r="JXB44" s="516"/>
      <c r="JXC44" s="516"/>
      <c r="JXD44" s="516"/>
      <c r="JXE44" s="516"/>
      <c r="JXF44" s="516"/>
      <c r="JXG44" s="516"/>
      <c r="JXH44" s="516"/>
      <c r="JXI44" s="516"/>
      <c r="JXJ44" s="516"/>
      <c r="JXK44" s="516"/>
      <c r="JXL44" s="516"/>
      <c r="JXM44" s="516"/>
      <c r="JXN44" s="516"/>
      <c r="JXO44" s="516"/>
      <c r="JXP44" s="516"/>
      <c r="JXQ44" s="516"/>
      <c r="JXR44" s="516"/>
      <c r="JXS44" s="516"/>
      <c r="JXT44" s="516"/>
      <c r="JXU44" s="516"/>
      <c r="JXV44" s="516"/>
      <c r="JXW44" s="516"/>
      <c r="JXX44" s="516"/>
      <c r="JXY44" s="516"/>
      <c r="JXZ44" s="516"/>
      <c r="JYA44" s="516"/>
      <c r="JYB44" s="516"/>
      <c r="JYC44" s="516"/>
      <c r="JYD44" s="516"/>
      <c r="JYE44" s="516"/>
      <c r="JYF44" s="516"/>
      <c r="JYG44" s="516"/>
      <c r="JYH44" s="516"/>
      <c r="JYI44" s="516"/>
      <c r="JYJ44" s="516"/>
      <c r="JYK44" s="516"/>
      <c r="JYL44" s="516"/>
      <c r="JYM44" s="516"/>
      <c r="JYN44" s="516"/>
      <c r="JYO44" s="516"/>
      <c r="JYP44" s="516"/>
      <c r="JYQ44" s="516"/>
      <c r="JYR44" s="516"/>
      <c r="JYS44" s="516"/>
      <c r="JYT44" s="516"/>
      <c r="JYU44" s="516"/>
      <c r="JYV44" s="516"/>
      <c r="JYW44" s="516"/>
      <c r="JYX44" s="516"/>
      <c r="JYY44" s="516"/>
      <c r="JYZ44" s="516"/>
      <c r="JZA44" s="516"/>
      <c r="JZB44" s="516"/>
      <c r="JZC44" s="516"/>
      <c r="JZD44" s="516"/>
      <c r="JZE44" s="516"/>
      <c r="JZF44" s="516"/>
      <c r="JZG44" s="516"/>
      <c r="JZH44" s="516"/>
      <c r="JZI44" s="516"/>
      <c r="JZJ44" s="516"/>
      <c r="JZK44" s="516"/>
      <c r="JZL44" s="516"/>
      <c r="JZM44" s="516"/>
      <c r="JZN44" s="516"/>
      <c r="JZO44" s="516"/>
      <c r="JZP44" s="516"/>
      <c r="JZQ44" s="516"/>
      <c r="JZR44" s="516"/>
      <c r="JZS44" s="516"/>
      <c r="JZT44" s="516"/>
      <c r="JZU44" s="516"/>
      <c r="JZV44" s="516"/>
      <c r="JZW44" s="516"/>
      <c r="JZX44" s="516"/>
      <c r="JZY44" s="516"/>
      <c r="JZZ44" s="516"/>
      <c r="KAA44" s="516"/>
      <c r="KAB44" s="516"/>
      <c r="KAC44" s="516"/>
      <c r="KAD44" s="516"/>
      <c r="KAE44" s="516"/>
      <c r="KAF44" s="516"/>
      <c r="KAG44" s="516"/>
      <c r="KAH44" s="516"/>
      <c r="KAI44" s="516"/>
      <c r="KAJ44" s="516"/>
      <c r="KAK44" s="516"/>
      <c r="KAL44" s="516"/>
      <c r="KAM44" s="516"/>
      <c r="KAN44" s="516"/>
      <c r="KAO44" s="516"/>
      <c r="KAP44" s="516"/>
      <c r="KAQ44" s="516"/>
      <c r="KAR44" s="516"/>
      <c r="KAS44" s="516"/>
      <c r="KAT44" s="516"/>
      <c r="KAU44" s="516"/>
      <c r="KAV44" s="516"/>
      <c r="KAW44" s="516"/>
      <c r="KAX44" s="516"/>
      <c r="KAY44" s="516"/>
      <c r="KAZ44" s="516"/>
      <c r="KBA44" s="516"/>
      <c r="KBB44" s="516"/>
      <c r="KBC44" s="516"/>
      <c r="KBD44" s="516"/>
      <c r="KBE44" s="516"/>
      <c r="KBF44" s="516"/>
      <c r="KBG44" s="516"/>
      <c r="KBH44" s="516"/>
      <c r="KBI44" s="516"/>
      <c r="KBJ44" s="516"/>
      <c r="KBK44" s="516"/>
      <c r="KBL44" s="516"/>
      <c r="KBM44" s="516"/>
      <c r="KBN44" s="516"/>
      <c r="KBO44" s="516"/>
      <c r="KBP44" s="516"/>
      <c r="KBQ44" s="516"/>
      <c r="KBR44" s="516"/>
      <c r="KBS44" s="516"/>
      <c r="KBT44" s="516"/>
      <c r="KBU44" s="516"/>
      <c r="KBV44" s="516"/>
      <c r="KBW44" s="516"/>
      <c r="KBX44" s="516"/>
      <c r="KBY44" s="516"/>
      <c r="KBZ44" s="516"/>
      <c r="KCA44" s="516"/>
      <c r="KCB44" s="516"/>
      <c r="KCC44" s="516"/>
      <c r="KCD44" s="516"/>
      <c r="KCE44" s="516"/>
      <c r="KCF44" s="516"/>
      <c r="KCG44" s="516"/>
      <c r="KCH44" s="516"/>
      <c r="KCI44" s="516"/>
      <c r="KCJ44" s="516"/>
      <c r="KCK44" s="516"/>
      <c r="KCL44" s="516"/>
      <c r="KCM44" s="516"/>
      <c r="KCN44" s="516"/>
      <c r="KCO44" s="516"/>
      <c r="KCP44" s="516"/>
      <c r="KCQ44" s="516"/>
      <c r="KCR44" s="516"/>
      <c r="KCS44" s="516"/>
      <c r="KCT44" s="516"/>
      <c r="KCU44" s="516"/>
      <c r="KCV44" s="516"/>
      <c r="KCW44" s="516"/>
      <c r="KCX44" s="516"/>
      <c r="KCY44" s="516"/>
      <c r="KCZ44" s="516"/>
      <c r="KDA44" s="516"/>
      <c r="KDB44" s="516"/>
      <c r="KDC44" s="516"/>
      <c r="KDD44" s="516"/>
      <c r="KDE44" s="516"/>
      <c r="KDF44" s="516"/>
      <c r="KDG44" s="516"/>
      <c r="KDH44" s="516"/>
      <c r="KDI44" s="516"/>
      <c r="KDJ44" s="516"/>
      <c r="KDK44" s="516"/>
      <c r="KDL44" s="516"/>
      <c r="KDM44" s="516"/>
      <c r="KDN44" s="516"/>
      <c r="KDO44" s="516"/>
      <c r="KDP44" s="516"/>
      <c r="KDQ44" s="516"/>
      <c r="KDR44" s="516"/>
      <c r="KDS44" s="516"/>
      <c r="KDT44" s="516"/>
      <c r="KDU44" s="516"/>
      <c r="KDV44" s="516"/>
      <c r="KDW44" s="516"/>
      <c r="KDX44" s="516"/>
      <c r="KDY44" s="516"/>
      <c r="KDZ44" s="516"/>
      <c r="KEA44" s="516"/>
      <c r="KEB44" s="516"/>
      <c r="KEC44" s="516"/>
      <c r="KED44" s="516"/>
      <c r="KEE44" s="516"/>
      <c r="KEF44" s="516"/>
      <c r="KEG44" s="516"/>
      <c r="KEH44" s="516"/>
      <c r="KEI44" s="516"/>
      <c r="KEJ44" s="516"/>
      <c r="KEK44" s="516"/>
      <c r="KEL44" s="516"/>
      <c r="KEM44" s="516"/>
      <c r="KEN44" s="516"/>
      <c r="KEO44" s="516"/>
      <c r="KEP44" s="516"/>
      <c r="KEQ44" s="516"/>
      <c r="KER44" s="516"/>
      <c r="KES44" s="516"/>
      <c r="KET44" s="516"/>
      <c r="KEU44" s="516"/>
      <c r="KEV44" s="516"/>
      <c r="KEW44" s="516"/>
      <c r="KEX44" s="516"/>
      <c r="KEY44" s="516"/>
      <c r="KEZ44" s="516"/>
      <c r="KFA44" s="516"/>
      <c r="KFB44" s="516"/>
      <c r="KFC44" s="516"/>
      <c r="KFD44" s="516"/>
      <c r="KFE44" s="516"/>
      <c r="KFF44" s="516"/>
      <c r="KFG44" s="516"/>
      <c r="KFH44" s="516"/>
      <c r="KFI44" s="516"/>
      <c r="KFJ44" s="516"/>
      <c r="KFK44" s="516"/>
      <c r="KFL44" s="516"/>
      <c r="KFM44" s="516"/>
      <c r="KFN44" s="516"/>
      <c r="KFO44" s="516"/>
      <c r="KFP44" s="516"/>
      <c r="KFQ44" s="516"/>
      <c r="KFR44" s="516"/>
      <c r="KFS44" s="516"/>
      <c r="KFT44" s="516"/>
      <c r="KFU44" s="516"/>
      <c r="KFV44" s="516"/>
      <c r="KFW44" s="516"/>
      <c r="KFX44" s="516"/>
      <c r="KFY44" s="516"/>
      <c r="KFZ44" s="516"/>
      <c r="KGA44" s="516"/>
      <c r="KGB44" s="516"/>
      <c r="KGC44" s="516"/>
      <c r="KGD44" s="516"/>
      <c r="KGE44" s="516"/>
      <c r="KGF44" s="516"/>
      <c r="KGG44" s="516"/>
      <c r="KGH44" s="516"/>
      <c r="KGI44" s="516"/>
      <c r="KGJ44" s="516"/>
      <c r="KGK44" s="516"/>
      <c r="KGL44" s="516"/>
      <c r="KGM44" s="516"/>
      <c r="KGN44" s="516"/>
      <c r="KGO44" s="516"/>
      <c r="KGP44" s="516"/>
      <c r="KGQ44" s="516"/>
      <c r="KGR44" s="516"/>
      <c r="KGS44" s="516"/>
      <c r="KGT44" s="516"/>
      <c r="KGU44" s="516"/>
      <c r="KGV44" s="516"/>
      <c r="KGW44" s="516"/>
      <c r="KGX44" s="516"/>
      <c r="KGY44" s="516"/>
      <c r="KGZ44" s="516"/>
      <c r="KHA44" s="516"/>
      <c r="KHB44" s="516"/>
      <c r="KHC44" s="516"/>
      <c r="KHD44" s="516"/>
      <c r="KHE44" s="516"/>
      <c r="KHF44" s="516"/>
      <c r="KHG44" s="516"/>
      <c r="KHH44" s="516"/>
      <c r="KHI44" s="516"/>
      <c r="KHJ44" s="516"/>
      <c r="KHK44" s="516"/>
      <c r="KHL44" s="516"/>
      <c r="KHM44" s="516"/>
      <c r="KHN44" s="516"/>
      <c r="KHO44" s="516"/>
      <c r="KHP44" s="516"/>
      <c r="KHQ44" s="516"/>
      <c r="KHR44" s="516"/>
      <c r="KHS44" s="516"/>
      <c r="KHT44" s="516"/>
      <c r="KHU44" s="516"/>
      <c r="KHV44" s="516"/>
      <c r="KHW44" s="516"/>
      <c r="KHX44" s="516"/>
      <c r="KHY44" s="516"/>
      <c r="KHZ44" s="516"/>
      <c r="KIA44" s="516"/>
      <c r="KIB44" s="516"/>
      <c r="KIC44" s="516"/>
      <c r="KID44" s="516"/>
      <c r="KIE44" s="516"/>
      <c r="KIF44" s="516"/>
      <c r="KIG44" s="516"/>
      <c r="KIH44" s="516"/>
      <c r="KII44" s="516"/>
      <c r="KIJ44" s="516"/>
      <c r="KIK44" s="516"/>
      <c r="KIL44" s="516"/>
      <c r="KIM44" s="516"/>
      <c r="KIN44" s="516"/>
      <c r="KIO44" s="516"/>
      <c r="KIP44" s="516"/>
      <c r="KIQ44" s="516"/>
      <c r="KIR44" s="516"/>
      <c r="KIS44" s="516"/>
      <c r="KIT44" s="516"/>
      <c r="KIU44" s="516"/>
      <c r="KIV44" s="516"/>
      <c r="KIW44" s="516"/>
      <c r="KIX44" s="516"/>
      <c r="KIY44" s="516"/>
      <c r="KIZ44" s="516"/>
      <c r="KJA44" s="516"/>
      <c r="KJB44" s="516"/>
      <c r="KJC44" s="516"/>
      <c r="KJD44" s="516"/>
      <c r="KJE44" s="516"/>
      <c r="KJF44" s="516"/>
      <c r="KJG44" s="516"/>
      <c r="KJH44" s="516"/>
      <c r="KJI44" s="516"/>
      <c r="KJJ44" s="516"/>
      <c r="KJK44" s="516"/>
      <c r="KJL44" s="516"/>
      <c r="KJM44" s="516"/>
      <c r="KJN44" s="516"/>
      <c r="KJO44" s="516"/>
      <c r="KJP44" s="516"/>
      <c r="KJQ44" s="516"/>
      <c r="KJR44" s="516"/>
      <c r="KJS44" s="516"/>
      <c r="KJT44" s="516"/>
      <c r="KJU44" s="516"/>
      <c r="KJV44" s="516"/>
      <c r="KJW44" s="516"/>
      <c r="KJX44" s="516"/>
      <c r="KJY44" s="516"/>
      <c r="KJZ44" s="516"/>
      <c r="KKA44" s="516"/>
      <c r="KKB44" s="516"/>
      <c r="KKC44" s="516"/>
      <c r="KKD44" s="516"/>
      <c r="KKE44" s="516"/>
      <c r="KKF44" s="516"/>
      <c r="KKG44" s="516"/>
      <c r="KKH44" s="516"/>
      <c r="KKI44" s="516"/>
      <c r="KKJ44" s="516"/>
      <c r="KKK44" s="516"/>
      <c r="KKL44" s="516"/>
      <c r="KKM44" s="516"/>
      <c r="KKN44" s="516"/>
      <c r="KKO44" s="516"/>
      <c r="KKP44" s="516"/>
      <c r="KKQ44" s="516"/>
      <c r="KKR44" s="516"/>
      <c r="KKS44" s="516"/>
      <c r="KKT44" s="516"/>
      <c r="KKU44" s="516"/>
      <c r="KKV44" s="516"/>
      <c r="KKW44" s="516"/>
      <c r="KKX44" s="516"/>
      <c r="KKY44" s="516"/>
      <c r="KKZ44" s="516"/>
      <c r="KLA44" s="516"/>
      <c r="KLB44" s="516"/>
      <c r="KLC44" s="516"/>
      <c r="KLD44" s="516"/>
      <c r="KLE44" s="516"/>
      <c r="KLF44" s="516"/>
      <c r="KLG44" s="516"/>
      <c r="KLH44" s="516"/>
      <c r="KLI44" s="516"/>
      <c r="KLJ44" s="516"/>
      <c r="KLK44" s="516"/>
      <c r="KLL44" s="516"/>
      <c r="KLM44" s="516"/>
      <c r="KLN44" s="516"/>
      <c r="KLO44" s="516"/>
      <c r="KLP44" s="516"/>
      <c r="KLQ44" s="516"/>
      <c r="KLR44" s="516"/>
      <c r="KLS44" s="516"/>
      <c r="KLT44" s="516"/>
      <c r="KLU44" s="516"/>
      <c r="KLV44" s="516"/>
      <c r="KLW44" s="516"/>
      <c r="KLX44" s="516"/>
      <c r="KLY44" s="516"/>
      <c r="KLZ44" s="516"/>
      <c r="KMA44" s="516"/>
      <c r="KMB44" s="516"/>
      <c r="KMC44" s="516"/>
      <c r="KMD44" s="516"/>
      <c r="KME44" s="516"/>
      <c r="KMF44" s="516"/>
      <c r="KMG44" s="516"/>
      <c r="KMH44" s="516"/>
      <c r="KMI44" s="516"/>
      <c r="KMJ44" s="516"/>
      <c r="KMK44" s="516"/>
      <c r="KML44" s="516"/>
      <c r="KMM44" s="516"/>
      <c r="KMN44" s="516"/>
      <c r="KMO44" s="516"/>
      <c r="KMP44" s="516"/>
      <c r="KMQ44" s="516"/>
      <c r="KMR44" s="516"/>
      <c r="KMS44" s="516"/>
      <c r="KMT44" s="516"/>
      <c r="KMU44" s="516"/>
      <c r="KMV44" s="516"/>
      <c r="KMW44" s="516"/>
      <c r="KMX44" s="516"/>
      <c r="KMY44" s="516"/>
      <c r="KMZ44" s="516"/>
      <c r="KNA44" s="516"/>
      <c r="KNB44" s="516"/>
      <c r="KNC44" s="516"/>
      <c r="KND44" s="516"/>
      <c r="KNE44" s="516"/>
      <c r="KNF44" s="516"/>
      <c r="KNG44" s="516"/>
      <c r="KNH44" s="516"/>
      <c r="KNI44" s="516"/>
      <c r="KNJ44" s="516"/>
      <c r="KNK44" s="516"/>
      <c r="KNL44" s="516"/>
      <c r="KNM44" s="516"/>
      <c r="KNN44" s="516"/>
      <c r="KNO44" s="516"/>
      <c r="KNP44" s="516"/>
      <c r="KNQ44" s="516"/>
      <c r="KNR44" s="516"/>
      <c r="KNS44" s="516"/>
      <c r="KNT44" s="516"/>
      <c r="KNU44" s="516"/>
      <c r="KNV44" s="516"/>
      <c r="KNW44" s="516"/>
      <c r="KNX44" s="516"/>
      <c r="KNY44" s="516"/>
      <c r="KNZ44" s="516"/>
      <c r="KOA44" s="516"/>
      <c r="KOB44" s="516"/>
      <c r="KOC44" s="516"/>
      <c r="KOD44" s="516"/>
      <c r="KOE44" s="516"/>
      <c r="KOF44" s="516"/>
      <c r="KOG44" s="516"/>
      <c r="KOH44" s="516"/>
      <c r="KOI44" s="516"/>
      <c r="KOJ44" s="516"/>
      <c r="KOK44" s="516"/>
      <c r="KOL44" s="516"/>
      <c r="KOM44" s="516"/>
      <c r="KON44" s="516"/>
      <c r="KOO44" s="516"/>
      <c r="KOP44" s="516"/>
      <c r="KOQ44" s="516"/>
      <c r="KOR44" s="516"/>
      <c r="KOS44" s="516"/>
      <c r="KOT44" s="516"/>
      <c r="KOU44" s="516"/>
      <c r="KOV44" s="516"/>
      <c r="KOW44" s="516"/>
      <c r="KOX44" s="516"/>
      <c r="KOY44" s="516"/>
      <c r="KOZ44" s="516"/>
      <c r="KPA44" s="516"/>
      <c r="KPB44" s="516"/>
      <c r="KPC44" s="516"/>
      <c r="KPD44" s="516"/>
      <c r="KPE44" s="516"/>
      <c r="KPF44" s="516"/>
      <c r="KPG44" s="516"/>
      <c r="KPH44" s="516"/>
      <c r="KPI44" s="516"/>
      <c r="KPJ44" s="516"/>
      <c r="KPK44" s="516"/>
      <c r="KPL44" s="516"/>
      <c r="KPM44" s="516"/>
      <c r="KPN44" s="516"/>
      <c r="KPO44" s="516"/>
      <c r="KPP44" s="516"/>
      <c r="KPQ44" s="516"/>
      <c r="KPR44" s="516"/>
      <c r="KPS44" s="516"/>
      <c r="KPT44" s="516"/>
      <c r="KPU44" s="516"/>
      <c r="KPV44" s="516"/>
      <c r="KPW44" s="516"/>
      <c r="KPX44" s="516"/>
      <c r="KPY44" s="516"/>
      <c r="KPZ44" s="516"/>
      <c r="KQA44" s="516"/>
      <c r="KQB44" s="516"/>
      <c r="KQC44" s="516"/>
      <c r="KQD44" s="516"/>
      <c r="KQE44" s="516"/>
      <c r="KQF44" s="516"/>
      <c r="KQG44" s="516"/>
      <c r="KQH44" s="516"/>
      <c r="KQI44" s="516"/>
      <c r="KQJ44" s="516"/>
      <c r="KQK44" s="516"/>
      <c r="KQL44" s="516"/>
      <c r="KQM44" s="516"/>
      <c r="KQN44" s="516"/>
      <c r="KQO44" s="516"/>
      <c r="KQP44" s="516"/>
      <c r="KQQ44" s="516"/>
      <c r="KQR44" s="516"/>
      <c r="KQS44" s="516"/>
      <c r="KQT44" s="516"/>
      <c r="KQU44" s="516"/>
      <c r="KQV44" s="516"/>
      <c r="KQW44" s="516"/>
      <c r="KQX44" s="516"/>
      <c r="KQY44" s="516"/>
      <c r="KQZ44" s="516"/>
      <c r="KRA44" s="516"/>
      <c r="KRB44" s="516"/>
      <c r="KRC44" s="516"/>
      <c r="KRD44" s="516"/>
      <c r="KRE44" s="516"/>
      <c r="KRF44" s="516"/>
      <c r="KRG44" s="516"/>
      <c r="KRH44" s="516"/>
      <c r="KRI44" s="516"/>
      <c r="KRJ44" s="516"/>
      <c r="KRK44" s="516"/>
      <c r="KRL44" s="516"/>
      <c r="KRM44" s="516"/>
      <c r="KRN44" s="516"/>
      <c r="KRO44" s="516"/>
      <c r="KRP44" s="516"/>
      <c r="KRQ44" s="516"/>
      <c r="KRR44" s="516"/>
      <c r="KRS44" s="516"/>
      <c r="KRT44" s="516"/>
      <c r="KRU44" s="516"/>
      <c r="KRV44" s="516"/>
      <c r="KRW44" s="516"/>
      <c r="KRX44" s="516"/>
      <c r="KRY44" s="516"/>
      <c r="KRZ44" s="516"/>
      <c r="KSA44" s="516"/>
      <c r="KSB44" s="516"/>
      <c r="KSC44" s="516"/>
      <c r="KSD44" s="516"/>
      <c r="KSE44" s="516"/>
      <c r="KSF44" s="516"/>
      <c r="KSG44" s="516"/>
      <c r="KSH44" s="516"/>
      <c r="KSI44" s="516"/>
      <c r="KSJ44" s="516"/>
      <c r="KSK44" s="516"/>
      <c r="KSL44" s="516"/>
      <c r="KSM44" s="516"/>
      <c r="KSN44" s="516"/>
      <c r="KSO44" s="516"/>
      <c r="KSP44" s="516"/>
      <c r="KSQ44" s="516"/>
      <c r="KSR44" s="516"/>
      <c r="KSS44" s="516"/>
      <c r="KST44" s="516"/>
      <c r="KSU44" s="516"/>
      <c r="KSV44" s="516"/>
      <c r="KSW44" s="516"/>
      <c r="KSX44" s="516"/>
      <c r="KSY44" s="516"/>
      <c r="KSZ44" s="516"/>
      <c r="KTA44" s="516"/>
      <c r="KTB44" s="516"/>
      <c r="KTC44" s="516"/>
      <c r="KTD44" s="516"/>
      <c r="KTE44" s="516"/>
      <c r="KTF44" s="516"/>
      <c r="KTG44" s="516"/>
      <c r="KTH44" s="516"/>
      <c r="KTI44" s="516"/>
      <c r="KTJ44" s="516"/>
      <c r="KTK44" s="516"/>
      <c r="KTL44" s="516"/>
      <c r="KTM44" s="516"/>
      <c r="KTN44" s="516"/>
      <c r="KTO44" s="516"/>
      <c r="KTP44" s="516"/>
      <c r="KTQ44" s="516"/>
      <c r="KTR44" s="516"/>
      <c r="KTS44" s="516"/>
      <c r="KTT44" s="516"/>
      <c r="KTU44" s="516"/>
      <c r="KTV44" s="516"/>
      <c r="KTW44" s="516"/>
      <c r="KTX44" s="516"/>
      <c r="KTY44" s="516"/>
      <c r="KTZ44" s="516"/>
      <c r="KUA44" s="516"/>
      <c r="KUB44" s="516"/>
      <c r="KUC44" s="516"/>
      <c r="KUD44" s="516"/>
      <c r="KUE44" s="516"/>
      <c r="KUF44" s="516"/>
      <c r="KUG44" s="516"/>
      <c r="KUH44" s="516"/>
      <c r="KUI44" s="516"/>
      <c r="KUJ44" s="516"/>
      <c r="KUK44" s="516"/>
      <c r="KUL44" s="516"/>
      <c r="KUM44" s="516"/>
      <c r="KUN44" s="516"/>
      <c r="KUO44" s="516"/>
      <c r="KUP44" s="516"/>
      <c r="KUQ44" s="516"/>
      <c r="KUR44" s="516"/>
      <c r="KUS44" s="516"/>
      <c r="KUT44" s="516"/>
      <c r="KUU44" s="516"/>
      <c r="KUV44" s="516"/>
      <c r="KUW44" s="516"/>
      <c r="KUX44" s="516"/>
      <c r="KUY44" s="516"/>
      <c r="KUZ44" s="516"/>
      <c r="KVA44" s="516"/>
      <c r="KVB44" s="516"/>
      <c r="KVC44" s="516"/>
      <c r="KVD44" s="516"/>
      <c r="KVE44" s="516"/>
      <c r="KVF44" s="516"/>
      <c r="KVG44" s="516"/>
      <c r="KVH44" s="516"/>
      <c r="KVI44" s="516"/>
      <c r="KVJ44" s="516"/>
      <c r="KVK44" s="516"/>
      <c r="KVL44" s="516"/>
      <c r="KVM44" s="516"/>
      <c r="KVN44" s="516"/>
      <c r="KVO44" s="516"/>
      <c r="KVP44" s="516"/>
      <c r="KVQ44" s="516"/>
      <c r="KVR44" s="516"/>
      <c r="KVS44" s="516"/>
      <c r="KVT44" s="516"/>
      <c r="KVU44" s="516"/>
      <c r="KVV44" s="516"/>
      <c r="KVW44" s="516"/>
      <c r="KVX44" s="516"/>
      <c r="KVY44" s="516"/>
      <c r="KVZ44" s="516"/>
      <c r="KWA44" s="516"/>
      <c r="KWB44" s="516"/>
      <c r="KWC44" s="516"/>
      <c r="KWD44" s="516"/>
      <c r="KWE44" s="516"/>
      <c r="KWF44" s="516"/>
      <c r="KWG44" s="516"/>
      <c r="KWH44" s="516"/>
      <c r="KWI44" s="516"/>
      <c r="KWJ44" s="516"/>
      <c r="KWK44" s="516"/>
      <c r="KWL44" s="516"/>
      <c r="KWM44" s="516"/>
      <c r="KWN44" s="516"/>
      <c r="KWO44" s="516"/>
      <c r="KWP44" s="516"/>
      <c r="KWQ44" s="516"/>
      <c r="KWR44" s="516"/>
      <c r="KWS44" s="516"/>
      <c r="KWT44" s="516"/>
      <c r="KWU44" s="516"/>
      <c r="KWV44" s="516"/>
      <c r="KWW44" s="516"/>
      <c r="KWX44" s="516"/>
      <c r="KWY44" s="516"/>
      <c r="KWZ44" s="516"/>
      <c r="KXA44" s="516"/>
      <c r="KXB44" s="516"/>
      <c r="KXC44" s="516"/>
      <c r="KXD44" s="516"/>
      <c r="KXE44" s="516"/>
      <c r="KXF44" s="516"/>
      <c r="KXG44" s="516"/>
      <c r="KXH44" s="516"/>
      <c r="KXI44" s="516"/>
      <c r="KXJ44" s="516"/>
      <c r="KXK44" s="516"/>
      <c r="KXL44" s="516"/>
      <c r="KXM44" s="516"/>
      <c r="KXN44" s="516"/>
      <c r="KXO44" s="516"/>
      <c r="KXP44" s="516"/>
      <c r="KXQ44" s="516"/>
      <c r="KXR44" s="516"/>
      <c r="KXS44" s="516"/>
      <c r="KXT44" s="516"/>
      <c r="KXU44" s="516"/>
      <c r="KXV44" s="516"/>
      <c r="KXW44" s="516"/>
      <c r="KXX44" s="516"/>
      <c r="KXY44" s="516"/>
      <c r="KXZ44" s="516"/>
      <c r="KYA44" s="516"/>
      <c r="KYB44" s="516"/>
      <c r="KYC44" s="516"/>
      <c r="KYD44" s="516"/>
      <c r="KYE44" s="516"/>
      <c r="KYF44" s="516"/>
      <c r="KYG44" s="516"/>
      <c r="KYH44" s="516"/>
      <c r="KYI44" s="516"/>
      <c r="KYJ44" s="516"/>
      <c r="KYK44" s="516"/>
      <c r="KYL44" s="516"/>
      <c r="KYM44" s="516"/>
      <c r="KYN44" s="516"/>
      <c r="KYO44" s="516"/>
      <c r="KYP44" s="516"/>
      <c r="KYQ44" s="516"/>
      <c r="KYR44" s="516"/>
      <c r="KYS44" s="516"/>
      <c r="KYT44" s="516"/>
      <c r="KYU44" s="516"/>
      <c r="KYV44" s="516"/>
      <c r="KYW44" s="516"/>
      <c r="KYX44" s="516"/>
      <c r="KYY44" s="516"/>
      <c r="KYZ44" s="516"/>
      <c r="KZA44" s="516"/>
      <c r="KZB44" s="516"/>
      <c r="KZC44" s="516"/>
      <c r="KZD44" s="516"/>
      <c r="KZE44" s="516"/>
      <c r="KZF44" s="516"/>
      <c r="KZG44" s="516"/>
      <c r="KZH44" s="516"/>
      <c r="KZI44" s="516"/>
      <c r="KZJ44" s="516"/>
      <c r="KZK44" s="516"/>
      <c r="KZL44" s="516"/>
      <c r="KZM44" s="516"/>
      <c r="KZN44" s="516"/>
      <c r="KZO44" s="516"/>
      <c r="KZP44" s="516"/>
      <c r="KZQ44" s="516"/>
      <c r="KZR44" s="516"/>
      <c r="KZS44" s="516"/>
      <c r="KZT44" s="516"/>
      <c r="KZU44" s="516"/>
      <c r="KZV44" s="516"/>
      <c r="KZW44" s="516"/>
      <c r="KZX44" s="516"/>
      <c r="KZY44" s="516"/>
      <c r="KZZ44" s="516"/>
      <c r="LAA44" s="516"/>
      <c r="LAB44" s="516"/>
      <c r="LAC44" s="516"/>
      <c r="LAD44" s="516"/>
      <c r="LAE44" s="516"/>
      <c r="LAF44" s="516"/>
      <c r="LAG44" s="516"/>
      <c r="LAH44" s="516"/>
      <c r="LAI44" s="516"/>
      <c r="LAJ44" s="516"/>
      <c r="LAK44" s="516"/>
      <c r="LAL44" s="516"/>
      <c r="LAM44" s="516"/>
      <c r="LAN44" s="516"/>
      <c r="LAO44" s="516"/>
      <c r="LAP44" s="516"/>
      <c r="LAQ44" s="516"/>
      <c r="LAR44" s="516"/>
      <c r="LAS44" s="516"/>
      <c r="LAT44" s="516"/>
      <c r="LAU44" s="516"/>
      <c r="LAV44" s="516"/>
      <c r="LAW44" s="516"/>
      <c r="LAX44" s="516"/>
      <c r="LAY44" s="516"/>
      <c r="LAZ44" s="516"/>
      <c r="LBA44" s="516"/>
      <c r="LBB44" s="516"/>
      <c r="LBC44" s="516"/>
      <c r="LBD44" s="516"/>
      <c r="LBE44" s="516"/>
      <c r="LBF44" s="516"/>
      <c r="LBG44" s="516"/>
      <c r="LBH44" s="516"/>
      <c r="LBI44" s="516"/>
      <c r="LBJ44" s="516"/>
      <c r="LBK44" s="516"/>
      <c r="LBL44" s="516"/>
      <c r="LBM44" s="516"/>
      <c r="LBN44" s="516"/>
      <c r="LBO44" s="516"/>
      <c r="LBP44" s="516"/>
      <c r="LBQ44" s="516"/>
      <c r="LBR44" s="516"/>
      <c r="LBS44" s="516"/>
      <c r="LBT44" s="516"/>
      <c r="LBU44" s="516"/>
      <c r="LBV44" s="516"/>
      <c r="LBW44" s="516"/>
      <c r="LBX44" s="516"/>
      <c r="LBY44" s="516"/>
      <c r="LBZ44" s="516"/>
      <c r="LCA44" s="516"/>
      <c r="LCB44" s="516"/>
      <c r="LCC44" s="516"/>
      <c r="LCD44" s="516"/>
      <c r="LCE44" s="516"/>
      <c r="LCF44" s="516"/>
      <c r="LCG44" s="516"/>
      <c r="LCH44" s="516"/>
      <c r="LCI44" s="516"/>
      <c r="LCJ44" s="516"/>
      <c r="LCK44" s="516"/>
      <c r="LCL44" s="516"/>
      <c r="LCM44" s="516"/>
      <c r="LCN44" s="516"/>
      <c r="LCO44" s="516"/>
      <c r="LCP44" s="516"/>
      <c r="LCQ44" s="516"/>
      <c r="LCR44" s="516"/>
      <c r="LCS44" s="516"/>
      <c r="LCT44" s="516"/>
      <c r="LCU44" s="516"/>
      <c r="LCV44" s="516"/>
      <c r="LCW44" s="516"/>
      <c r="LCX44" s="516"/>
      <c r="LCY44" s="516"/>
      <c r="LCZ44" s="516"/>
      <c r="LDA44" s="516"/>
      <c r="LDB44" s="516"/>
      <c r="LDC44" s="516"/>
      <c r="LDD44" s="516"/>
      <c r="LDE44" s="516"/>
      <c r="LDF44" s="516"/>
      <c r="LDG44" s="516"/>
      <c r="LDH44" s="516"/>
      <c r="LDI44" s="516"/>
      <c r="LDJ44" s="516"/>
      <c r="LDK44" s="516"/>
      <c r="LDL44" s="516"/>
      <c r="LDM44" s="516"/>
      <c r="LDN44" s="516"/>
      <c r="LDO44" s="516"/>
      <c r="LDP44" s="516"/>
      <c r="LDQ44" s="516"/>
      <c r="LDR44" s="516"/>
      <c r="LDS44" s="516"/>
      <c r="LDT44" s="516"/>
      <c r="LDU44" s="516"/>
      <c r="LDV44" s="516"/>
      <c r="LDW44" s="516"/>
      <c r="LDX44" s="516"/>
      <c r="LDY44" s="516"/>
      <c r="LDZ44" s="516"/>
      <c r="LEA44" s="516"/>
      <c r="LEB44" s="516"/>
      <c r="LEC44" s="516"/>
      <c r="LED44" s="516"/>
      <c r="LEE44" s="516"/>
      <c r="LEF44" s="516"/>
      <c r="LEG44" s="516"/>
      <c r="LEH44" s="516"/>
      <c r="LEI44" s="516"/>
      <c r="LEJ44" s="516"/>
      <c r="LEK44" s="516"/>
      <c r="LEL44" s="516"/>
      <c r="LEM44" s="516"/>
      <c r="LEN44" s="516"/>
      <c r="LEO44" s="516"/>
      <c r="LEP44" s="516"/>
      <c r="LEQ44" s="516"/>
      <c r="LER44" s="516"/>
      <c r="LES44" s="516"/>
      <c r="LET44" s="516"/>
      <c r="LEU44" s="516"/>
      <c r="LEV44" s="516"/>
      <c r="LEW44" s="516"/>
      <c r="LEX44" s="516"/>
      <c r="LEY44" s="516"/>
      <c r="LEZ44" s="516"/>
      <c r="LFA44" s="516"/>
      <c r="LFB44" s="516"/>
      <c r="LFC44" s="516"/>
      <c r="LFD44" s="516"/>
      <c r="LFE44" s="516"/>
      <c r="LFF44" s="516"/>
      <c r="LFG44" s="516"/>
      <c r="LFH44" s="516"/>
      <c r="LFI44" s="516"/>
      <c r="LFJ44" s="516"/>
      <c r="LFK44" s="516"/>
      <c r="LFL44" s="516"/>
      <c r="LFM44" s="516"/>
      <c r="LFN44" s="516"/>
      <c r="LFO44" s="516"/>
      <c r="LFP44" s="516"/>
      <c r="LFQ44" s="516"/>
      <c r="LFR44" s="516"/>
      <c r="LFS44" s="516"/>
      <c r="LFT44" s="516"/>
      <c r="LFU44" s="516"/>
      <c r="LFV44" s="516"/>
      <c r="LFW44" s="516"/>
      <c r="LFX44" s="516"/>
      <c r="LFY44" s="516"/>
      <c r="LFZ44" s="516"/>
      <c r="LGA44" s="516"/>
      <c r="LGB44" s="516"/>
      <c r="LGC44" s="516"/>
      <c r="LGD44" s="516"/>
      <c r="LGE44" s="516"/>
      <c r="LGF44" s="516"/>
      <c r="LGG44" s="516"/>
      <c r="LGH44" s="516"/>
      <c r="LGI44" s="516"/>
      <c r="LGJ44" s="516"/>
      <c r="LGK44" s="516"/>
      <c r="LGL44" s="516"/>
      <c r="LGM44" s="516"/>
      <c r="LGN44" s="516"/>
      <c r="LGO44" s="516"/>
      <c r="LGP44" s="516"/>
      <c r="LGQ44" s="516"/>
      <c r="LGR44" s="516"/>
      <c r="LGS44" s="516"/>
      <c r="LGT44" s="516"/>
      <c r="LGU44" s="516"/>
      <c r="LGV44" s="516"/>
      <c r="LGW44" s="516"/>
      <c r="LGX44" s="516"/>
      <c r="LGY44" s="516"/>
      <c r="LGZ44" s="516"/>
      <c r="LHA44" s="516"/>
      <c r="LHB44" s="516"/>
      <c r="LHC44" s="516"/>
      <c r="LHD44" s="516"/>
      <c r="LHE44" s="516"/>
      <c r="LHF44" s="516"/>
      <c r="LHG44" s="516"/>
      <c r="LHH44" s="516"/>
      <c r="LHI44" s="516"/>
      <c r="LHJ44" s="516"/>
      <c r="LHK44" s="516"/>
      <c r="LHL44" s="516"/>
      <c r="LHM44" s="516"/>
      <c r="LHN44" s="516"/>
      <c r="LHO44" s="516"/>
      <c r="LHP44" s="516"/>
      <c r="LHQ44" s="516"/>
      <c r="LHR44" s="516"/>
      <c r="LHS44" s="516"/>
      <c r="LHT44" s="516"/>
      <c r="LHU44" s="516"/>
      <c r="LHV44" s="516"/>
      <c r="LHW44" s="516"/>
      <c r="LHX44" s="516"/>
      <c r="LHY44" s="516"/>
      <c r="LHZ44" s="516"/>
      <c r="LIA44" s="516"/>
      <c r="LIB44" s="516"/>
      <c r="LIC44" s="516"/>
      <c r="LID44" s="516"/>
      <c r="LIE44" s="516"/>
      <c r="LIF44" s="516"/>
      <c r="LIG44" s="516"/>
      <c r="LIH44" s="516"/>
      <c r="LII44" s="516"/>
      <c r="LIJ44" s="516"/>
      <c r="LIK44" s="516"/>
      <c r="LIL44" s="516"/>
      <c r="LIM44" s="516"/>
      <c r="LIN44" s="516"/>
      <c r="LIO44" s="516"/>
      <c r="LIP44" s="516"/>
      <c r="LIQ44" s="516"/>
      <c r="LIR44" s="516"/>
      <c r="LIS44" s="516"/>
      <c r="LIT44" s="516"/>
      <c r="LIU44" s="516"/>
      <c r="LIV44" s="516"/>
      <c r="LIW44" s="516"/>
      <c r="LIX44" s="516"/>
      <c r="LIY44" s="516"/>
      <c r="LIZ44" s="516"/>
      <c r="LJA44" s="516"/>
      <c r="LJB44" s="516"/>
      <c r="LJC44" s="516"/>
      <c r="LJD44" s="516"/>
      <c r="LJE44" s="516"/>
      <c r="LJF44" s="516"/>
      <c r="LJG44" s="516"/>
      <c r="LJH44" s="516"/>
      <c r="LJI44" s="516"/>
      <c r="LJJ44" s="516"/>
      <c r="LJK44" s="516"/>
      <c r="LJL44" s="516"/>
      <c r="LJM44" s="516"/>
      <c r="LJN44" s="516"/>
      <c r="LJO44" s="516"/>
      <c r="LJP44" s="516"/>
      <c r="LJQ44" s="516"/>
      <c r="LJR44" s="516"/>
      <c r="LJS44" s="516"/>
      <c r="LJT44" s="516"/>
      <c r="LJU44" s="516"/>
      <c r="LJV44" s="516"/>
      <c r="LJW44" s="516"/>
      <c r="LJX44" s="516"/>
      <c r="LJY44" s="516"/>
      <c r="LJZ44" s="516"/>
      <c r="LKA44" s="516"/>
      <c r="LKB44" s="516"/>
      <c r="LKC44" s="516"/>
      <c r="LKD44" s="516"/>
      <c r="LKE44" s="516"/>
      <c r="LKF44" s="516"/>
      <c r="LKG44" s="516"/>
      <c r="LKH44" s="516"/>
      <c r="LKI44" s="516"/>
      <c r="LKJ44" s="516"/>
      <c r="LKK44" s="516"/>
      <c r="LKL44" s="516"/>
      <c r="LKM44" s="516"/>
      <c r="LKN44" s="516"/>
      <c r="LKO44" s="516"/>
      <c r="LKP44" s="516"/>
      <c r="LKQ44" s="516"/>
      <c r="LKR44" s="516"/>
      <c r="LKS44" s="516"/>
      <c r="LKT44" s="516"/>
      <c r="LKU44" s="516"/>
      <c r="LKV44" s="516"/>
      <c r="LKW44" s="516"/>
      <c r="LKX44" s="516"/>
      <c r="LKY44" s="516"/>
      <c r="LKZ44" s="516"/>
      <c r="LLA44" s="516"/>
      <c r="LLB44" s="516"/>
      <c r="LLC44" s="516"/>
      <c r="LLD44" s="516"/>
      <c r="LLE44" s="516"/>
      <c r="LLF44" s="516"/>
      <c r="LLG44" s="516"/>
      <c r="LLH44" s="516"/>
      <c r="LLI44" s="516"/>
      <c r="LLJ44" s="516"/>
      <c r="LLK44" s="516"/>
      <c r="LLL44" s="516"/>
      <c r="LLM44" s="516"/>
      <c r="LLN44" s="516"/>
      <c r="LLO44" s="516"/>
      <c r="LLP44" s="516"/>
      <c r="LLQ44" s="516"/>
      <c r="LLR44" s="516"/>
      <c r="LLS44" s="516"/>
      <c r="LLT44" s="516"/>
      <c r="LLU44" s="516"/>
      <c r="LLV44" s="516"/>
      <c r="LLW44" s="516"/>
      <c r="LLX44" s="516"/>
      <c r="LLY44" s="516"/>
      <c r="LLZ44" s="516"/>
      <c r="LMA44" s="516"/>
      <c r="LMB44" s="516"/>
      <c r="LMC44" s="516"/>
      <c r="LMD44" s="516"/>
      <c r="LME44" s="516"/>
      <c r="LMF44" s="516"/>
      <c r="LMG44" s="516"/>
      <c r="LMH44" s="516"/>
      <c r="LMI44" s="516"/>
      <c r="LMJ44" s="516"/>
      <c r="LMK44" s="516"/>
      <c r="LML44" s="516"/>
      <c r="LMM44" s="516"/>
      <c r="LMN44" s="516"/>
      <c r="LMO44" s="516"/>
      <c r="LMP44" s="516"/>
      <c r="LMQ44" s="516"/>
      <c r="LMR44" s="516"/>
      <c r="LMS44" s="516"/>
      <c r="LMT44" s="516"/>
      <c r="LMU44" s="516"/>
      <c r="LMV44" s="516"/>
      <c r="LMW44" s="516"/>
      <c r="LMX44" s="516"/>
      <c r="LMY44" s="516"/>
      <c r="LMZ44" s="516"/>
      <c r="LNA44" s="516"/>
      <c r="LNB44" s="516"/>
      <c r="LNC44" s="516"/>
      <c r="LND44" s="516"/>
      <c r="LNE44" s="516"/>
      <c r="LNF44" s="516"/>
      <c r="LNG44" s="516"/>
      <c r="LNH44" s="516"/>
      <c r="LNI44" s="516"/>
      <c r="LNJ44" s="516"/>
      <c r="LNK44" s="516"/>
      <c r="LNL44" s="516"/>
      <c r="LNM44" s="516"/>
      <c r="LNN44" s="516"/>
      <c r="LNO44" s="516"/>
      <c r="LNP44" s="516"/>
      <c r="LNQ44" s="516"/>
      <c r="LNR44" s="516"/>
      <c r="LNS44" s="516"/>
      <c r="LNT44" s="516"/>
      <c r="LNU44" s="516"/>
      <c r="LNV44" s="516"/>
      <c r="LNW44" s="516"/>
      <c r="LNX44" s="516"/>
      <c r="LNY44" s="516"/>
      <c r="LNZ44" s="516"/>
      <c r="LOA44" s="516"/>
      <c r="LOB44" s="516"/>
      <c r="LOC44" s="516"/>
      <c r="LOD44" s="516"/>
      <c r="LOE44" s="516"/>
      <c r="LOF44" s="516"/>
      <c r="LOG44" s="516"/>
      <c r="LOH44" s="516"/>
      <c r="LOI44" s="516"/>
      <c r="LOJ44" s="516"/>
      <c r="LOK44" s="516"/>
      <c r="LOL44" s="516"/>
      <c r="LOM44" s="516"/>
      <c r="LON44" s="516"/>
      <c r="LOO44" s="516"/>
      <c r="LOP44" s="516"/>
      <c r="LOQ44" s="516"/>
      <c r="LOR44" s="516"/>
      <c r="LOS44" s="516"/>
      <c r="LOT44" s="516"/>
      <c r="LOU44" s="516"/>
      <c r="LOV44" s="516"/>
      <c r="LOW44" s="516"/>
      <c r="LOX44" s="516"/>
      <c r="LOY44" s="516"/>
      <c r="LOZ44" s="516"/>
      <c r="LPA44" s="516"/>
      <c r="LPB44" s="516"/>
      <c r="LPC44" s="516"/>
      <c r="LPD44" s="516"/>
      <c r="LPE44" s="516"/>
      <c r="LPF44" s="516"/>
      <c r="LPG44" s="516"/>
      <c r="LPH44" s="516"/>
      <c r="LPI44" s="516"/>
      <c r="LPJ44" s="516"/>
      <c r="LPK44" s="516"/>
      <c r="LPL44" s="516"/>
      <c r="LPM44" s="516"/>
      <c r="LPN44" s="516"/>
      <c r="LPO44" s="516"/>
      <c r="LPP44" s="516"/>
      <c r="LPQ44" s="516"/>
      <c r="LPR44" s="516"/>
      <c r="LPS44" s="516"/>
      <c r="LPT44" s="516"/>
      <c r="LPU44" s="516"/>
      <c r="LPV44" s="516"/>
      <c r="LPW44" s="516"/>
      <c r="LPX44" s="516"/>
      <c r="LPY44" s="516"/>
      <c r="LPZ44" s="516"/>
      <c r="LQA44" s="516"/>
      <c r="LQB44" s="516"/>
      <c r="LQC44" s="516"/>
      <c r="LQD44" s="516"/>
      <c r="LQE44" s="516"/>
      <c r="LQF44" s="516"/>
      <c r="LQG44" s="516"/>
      <c r="LQH44" s="516"/>
      <c r="LQI44" s="516"/>
      <c r="LQJ44" s="516"/>
      <c r="LQK44" s="516"/>
      <c r="LQL44" s="516"/>
      <c r="LQM44" s="516"/>
      <c r="LQN44" s="516"/>
      <c r="LQO44" s="516"/>
      <c r="LQP44" s="516"/>
      <c r="LQQ44" s="516"/>
      <c r="LQR44" s="516"/>
      <c r="LQS44" s="516"/>
      <c r="LQT44" s="516"/>
      <c r="LQU44" s="516"/>
      <c r="LQV44" s="516"/>
      <c r="LQW44" s="516"/>
      <c r="LQX44" s="516"/>
      <c r="LQY44" s="516"/>
      <c r="LQZ44" s="516"/>
      <c r="LRA44" s="516"/>
      <c r="LRB44" s="516"/>
      <c r="LRC44" s="516"/>
      <c r="LRD44" s="516"/>
      <c r="LRE44" s="516"/>
      <c r="LRF44" s="516"/>
      <c r="LRG44" s="516"/>
      <c r="LRH44" s="516"/>
      <c r="LRI44" s="516"/>
      <c r="LRJ44" s="516"/>
      <c r="LRK44" s="516"/>
      <c r="LRL44" s="516"/>
      <c r="LRM44" s="516"/>
      <c r="LRN44" s="516"/>
      <c r="LRO44" s="516"/>
      <c r="LRP44" s="516"/>
      <c r="LRQ44" s="516"/>
      <c r="LRR44" s="516"/>
      <c r="LRS44" s="516"/>
      <c r="LRT44" s="516"/>
      <c r="LRU44" s="516"/>
      <c r="LRV44" s="516"/>
      <c r="LRW44" s="516"/>
      <c r="LRX44" s="516"/>
      <c r="LRY44" s="516"/>
      <c r="LRZ44" s="516"/>
      <c r="LSA44" s="516"/>
      <c r="LSB44" s="516"/>
      <c r="LSC44" s="516"/>
      <c r="LSD44" s="516"/>
      <c r="LSE44" s="516"/>
      <c r="LSF44" s="516"/>
      <c r="LSG44" s="516"/>
      <c r="LSH44" s="516"/>
      <c r="LSI44" s="516"/>
      <c r="LSJ44" s="516"/>
      <c r="LSK44" s="516"/>
      <c r="LSL44" s="516"/>
      <c r="LSM44" s="516"/>
      <c r="LSN44" s="516"/>
      <c r="LSO44" s="516"/>
      <c r="LSP44" s="516"/>
      <c r="LSQ44" s="516"/>
      <c r="LSR44" s="516"/>
      <c r="LSS44" s="516"/>
      <c r="LST44" s="516"/>
      <c r="LSU44" s="516"/>
      <c r="LSV44" s="516"/>
      <c r="LSW44" s="516"/>
      <c r="LSX44" s="516"/>
      <c r="LSY44" s="516"/>
      <c r="LSZ44" s="516"/>
      <c r="LTA44" s="516"/>
      <c r="LTB44" s="516"/>
      <c r="LTC44" s="516"/>
      <c r="LTD44" s="516"/>
      <c r="LTE44" s="516"/>
      <c r="LTF44" s="516"/>
      <c r="LTG44" s="516"/>
      <c r="LTH44" s="516"/>
      <c r="LTI44" s="516"/>
      <c r="LTJ44" s="516"/>
      <c r="LTK44" s="516"/>
      <c r="LTL44" s="516"/>
      <c r="LTM44" s="516"/>
      <c r="LTN44" s="516"/>
      <c r="LTO44" s="516"/>
      <c r="LTP44" s="516"/>
      <c r="LTQ44" s="516"/>
      <c r="LTR44" s="516"/>
      <c r="LTS44" s="516"/>
      <c r="LTT44" s="516"/>
      <c r="LTU44" s="516"/>
      <c r="LTV44" s="516"/>
      <c r="LTW44" s="516"/>
      <c r="LTX44" s="516"/>
      <c r="LTY44" s="516"/>
      <c r="LTZ44" s="516"/>
      <c r="LUA44" s="516"/>
      <c r="LUB44" s="516"/>
      <c r="LUC44" s="516"/>
      <c r="LUD44" s="516"/>
      <c r="LUE44" s="516"/>
      <c r="LUF44" s="516"/>
      <c r="LUG44" s="516"/>
      <c r="LUH44" s="516"/>
      <c r="LUI44" s="516"/>
      <c r="LUJ44" s="516"/>
      <c r="LUK44" s="516"/>
      <c r="LUL44" s="516"/>
      <c r="LUM44" s="516"/>
      <c r="LUN44" s="516"/>
      <c r="LUO44" s="516"/>
      <c r="LUP44" s="516"/>
      <c r="LUQ44" s="516"/>
      <c r="LUR44" s="516"/>
      <c r="LUS44" s="516"/>
      <c r="LUT44" s="516"/>
      <c r="LUU44" s="516"/>
      <c r="LUV44" s="516"/>
      <c r="LUW44" s="516"/>
      <c r="LUX44" s="516"/>
      <c r="LUY44" s="516"/>
      <c r="LUZ44" s="516"/>
      <c r="LVA44" s="516"/>
      <c r="LVB44" s="516"/>
      <c r="LVC44" s="516"/>
      <c r="LVD44" s="516"/>
      <c r="LVE44" s="516"/>
      <c r="LVF44" s="516"/>
      <c r="LVG44" s="516"/>
      <c r="LVH44" s="516"/>
      <c r="LVI44" s="516"/>
      <c r="LVJ44" s="516"/>
      <c r="LVK44" s="516"/>
      <c r="LVL44" s="516"/>
      <c r="LVM44" s="516"/>
      <c r="LVN44" s="516"/>
      <c r="LVO44" s="516"/>
      <c r="LVP44" s="516"/>
      <c r="LVQ44" s="516"/>
      <c r="LVR44" s="516"/>
      <c r="LVS44" s="516"/>
      <c r="LVT44" s="516"/>
      <c r="LVU44" s="516"/>
      <c r="LVV44" s="516"/>
      <c r="LVW44" s="516"/>
      <c r="LVX44" s="516"/>
      <c r="LVY44" s="516"/>
      <c r="LVZ44" s="516"/>
      <c r="LWA44" s="516"/>
      <c r="LWB44" s="516"/>
      <c r="LWC44" s="516"/>
      <c r="LWD44" s="516"/>
      <c r="LWE44" s="516"/>
      <c r="LWF44" s="516"/>
      <c r="LWG44" s="516"/>
      <c r="LWH44" s="516"/>
      <c r="LWI44" s="516"/>
      <c r="LWJ44" s="516"/>
      <c r="LWK44" s="516"/>
      <c r="LWL44" s="516"/>
      <c r="LWM44" s="516"/>
      <c r="LWN44" s="516"/>
      <c r="LWO44" s="516"/>
      <c r="LWP44" s="516"/>
      <c r="LWQ44" s="516"/>
      <c r="LWR44" s="516"/>
      <c r="LWS44" s="516"/>
      <c r="LWT44" s="516"/>
      <c r="LWU44" s="516"/>
      <c r="LWV44" s="516"/>
      <c r="LWW44" s="516"/>
      <c r="LWX44" s="516"/>
      <c r="LWY44" s="516"/>
      <c r="LWZ44" s="516"/>
      <c r="LXA44" s="516"/>
      <c r="LXB44" s="516"/>
      <c r="LXC44" s="516"/>
      <c r="LXD44" s="516"/>
      <c r="LXE44" s="516"/>
      <c r="LXF44" s="516"/>
      <c r="LXG44" s="516"/>
      <c r="LXH44" s="516"/>
      <c r="LXI44" s="516"/>
      <c r="LXJ44" s="516"/>
      <c r="LXK44" s="516"/>
      <c r="LXL44" s="516"/>
      <c r="LXM44" s="516"/>
      <c r="LXN44" s="516"/>
      <c r="LXO44" s="516"/>
      <c r="LXP44" s="516"/>
      <c r="LXQ44" s="516"/>
      <c r="LXR44" s="516"/>
      <c r="LXS44" s="516"/>
      <c r="LXT44" s="516"/>
      <c r="LXU44" s="516"/>
      <c r="LXV44" s="516"/>
      <c r="LXW44" s="516"/>
      <c r="LXX44" s="516"/>
      <c r="LXY44" s="516"/>
      <c r="LXZ44" s="516"/>
      <c r="LYA44" s="516"/>
      <c r="LYB44" s="516"/>
      <c r="LYC44" s="516"/>
      <c r="LYD44" s="516"/>
      <c r="LYE44" s="516"/>
      <c r="LYF44" s="516"/>
      <c r="LYG44" s="516"/>
      <c r="LYH44" s="516"/>
      <c r="LYI44" s="516"/>
      <c r="LYJ44" s="516"/>
      <c r="LYK44" s="516"/>
      <c r="LYL44" s="516"/>
      <c r="LYM44" s="516"/>
      <c r="LYN44" s="516"/>
      <c r="LYO44" s="516"/>
      <c r="LYP44" s="516"/>
      <c r="LYQ44" s="516"/>
      <c r="LYR44" s="516"/>
      <c r="LYS44" s="516"/>
      <c r="LYT44" s="516"/>
      <c r="LYU44" s="516"/>
      <c r="LYV44" s="516"/>
      <c r="LYW44" s="516"/>
      <c r="LYX44" s="516"/>
      <c r="LYY44" s="516"/>
      <c r="LYZ44" s="516"/>
      <c r="LZA44" s="516"/>
      <c r="LZB44" s="516"/>
      <c r="LZC44" s="516"/>
      <c r="LZD44" s="516"/>
      <c r="LZE44" s="516"/>
      <c r="LZF44" s="516"/>
      <c r="LZG44" s="516"/>
      <c r="LZH44" s="516"/>
      <c r="LZI44" s="516"/>
      <c r="LZJ44" s="516"/>
      <c r="LZK44" s="516"/>
      <c r="LZL44" s="516"/>
      <c r="LZM44" s="516"/>
      <c r="LZN44" s="516"/>
      <c r="LZO44" s="516"/>
      <c r="LZP44" s="516"/>
      <c r="LZQ44" s="516"/>
      <c r="LZR44" s="516"/>
      <c r="LZS44" s="516"/>
      <c r="LZT44" s="516"/>
      <c r="LZU44" s="516"/>
      <c r="LZV44" s="516"/>
      <c r="LZW44" s="516"/>
      <c r="LZX44" s="516"/>
      <c r="LZY44" s="516"/>
      <c r="LZZ44" s="516"/>
      <c r="MAA44" s="516"/>
      <c r="MAB44" s="516"/>
      <c r="MAC44" s="516"/>
      <c r="MAD44" s="516"/>
      <c r="MAE44" s="516"/>
      <c r="MAF44" s="516"/>
      <c r="MAG44" s="516"/>
      <c r="MAH44" s="516"/>
      <c r="MAI44" s="516"/>
      <c r="MAJ44" s="516"/>
      <c r="MAK44" s="516"/>
      <c r="MAL44" s="516"/>
      <c r="MAM44" s="516"/>
      <c r="MAN44" s="516"/>
      <c r="MAO44" s="516"/>
      <c r="MAP44" s="516"/>
      <c r="MAQ44" s="516"/>
      <c r="MAR44" s="516"/>
      <c r="MAS44" s="516"/>
      <c r="MAT44" s="516"/>
      <c r="MAU44" s="516"/>
      <c r="MAV44" s="516"/>
      <c r="MAW44" s="516"/>
      <c r="MAX44" s="516"/>
      <c r="MAY44" s="516"/>
      <c r="MAZ44" s="516"/>
      <c r="MBA44" s="516"/>
      <c r="MBB44" s="516"/>
      <c r="MBC44" s="516"/>
      <c r="MBD44" s="516"/>
      <c r="MBE44" s="516"/>
      <c r="MBF44" s="516"/>
      <c r="MBG44" s="516"/>
      <c r="MBH44" s="516"/>
      <c r="MBI44" s="516"/>
      <c r="MBJ44" s="516"/>
      <c r="MBK44" s="516"/>
      <c r="MBL44" s="516"/>
      <c r="MBM44" s="516"/>
      <c r="MBN44" s="516"/>
      <c r="MBO44" s="516"/>
      <c r="MBP44" s="516"/>
      <c r="MBQ44" s="516"/>
      <c r="MBR44" s="516"/>
      <c r="MBS44" s="516"/>
      <c r="MBT44" s="516"/>
      <c r="MBU44" s="516"/>
      <c r="MBV44" s="516"/>
      <c r="MBW44" s="516"/>
      <c r="MBX44" s="516"/>
      <c r="MBY44" s="516"/>
      <c r="MBZ44" s="516"/>
      <c r="MCA44" s="516"/>
      <c r="MCB44" s="516"/>
      <c r="MCC44" s="516"/>
      <c r="MCD44" s="516"/>
      <c r="MCE44" s="516"/>
      <c r="MCF44" s="516"/>
      <c r="MCG44" s="516"/>
      <c r="MCH44" s="516"/>
      <c r="MCI44" s="516"/>
      <c r="MCJ44" s="516"/>
      <c r="MCK44" s="516"/>
      <c r="MCL44" s="516"/>
      <c r="MCM44" s="516"/>
      <c r="MCN44" s="516"/>
      <c r="MCO44" s="516"/>
      <c r="MCP44" s="516"/>
      <c r="MCQ44" s="516"/>
      <c r="MCR44" s="516"/>
      <c r="MCS44" s="516"/>
      <c r="MCT44" s="516"/>
      <c r="MCU44" s="516"/>
      <c r="MCV44" s="516"/>
      <c r="MCW44" s="516"/>
      <c r="MCX44" s="516"/>
      <c r="MCY44" s="516"/>
      <c r="MCZ44" s="516"/>
      <c r="MDA44" s="516"/>
      <c r="MDB44" s="516"/>
      <c r="MDC44" s="516"/>
      <c r="MDD44" s="516"/>
      <c r="MDE44" s="516"/>
      <c r="MDF44" s="516"/>
      <c r="MDG44" s="516"/>
      <c r="MDH44" s="516"/>
      <c r="MDI44" s="516"/>
      <c r="MDJ44" s="516"/>
      <c r="MDK44" s="516"/>
      <c r="MDL44" s="516"/>
      <c r="MDM44" s="516"/>
      <c r="MDN44" s="516"/>
      <c r="MDO44" s="516"/>
      <c r="MDP44" s="516"/>
      <c r="MDQ44" s="516"/>
      <c r="MDR44" s="516"/>
      <c r="MDS44" s="516"/>
      <c r="MDT44" s="516"/>
      <c r="MDU44" s="516"/>
      <c r="MDV44" s="516"/>
      <c r="MDW44" s="516"/>
      <c r="MDX44" s="516"/>
      <c r="MDY44" s="516"/>
      <c r="MDZ44" s="516"/>
      <c r="MEA44" s="516"/>
      <c r="MEB44" s="516"/>
      <c r="MEC44" s="516"/>
      <c r="MED44" s="516"/>
      <c r="MEE44" s="516"/>
      <c r="MEF44" s="516"/>
      <c r="MEG44" s="516"/>
      <c r="MEH44" s="516"/>
      <c r="MEI44" s="516"/>
      <c r="MEJ44" s="516"/>
      <c r="MEK44" s="516"/>
      <c r="MEL44" s="516"/>
      <c r="MEM44" s="516"/>
      <c r="MEN44" s="516"/>
      <c r="MEO44" s="516"/>
      <c r="MEP44" s="516"/>
      <c r="MEQ44" s="516"/>
      <c r="MER44" s="516"/>
      <c r="MES44" s="516"/>
      <c r="MET44" s="516"/>
      <c r="MEU44" s="516"/>
      <c r="MEV44" s="516"/>
      <c r="MEW44" s="516"/>
      <c r="MEX44" s="516"/>
      <c r="MEY44" s="516"/>
      <c r="MEZ44" s="516"/>
      <c r="MFA44" s="516"/>
      <c r="MFB44" s="516"/>
      <c r="MFC44" s="516"/>
      <c r="MFD44" s="516"/>
      <c r="MFE44" s="516"/>
      <c r="MFF44" s="516"/>
      <c r="MFG44" s="516"/>
      <c r="MFH44" s="516"/>
      <c r="MFI44" s="516"/>
      <c r="MFJ44" s="516"/>
      <c r="MFK44" s="516"/>
      <c r="MFL44" s="516"/>
      <c r="MFM44" s="516"/>
      <c r="MFN44" s="516"/>
      <c r="MFO44" s="516"/>
      <c r="MFP44" s="516"/>
      <c r="MFQ44" s="516"/>
      <c r="MFR44" s="516"/>
      <c r="MFS44" s="516"/>
      <c r="MFT44" s="516"/>
      <c r="MFU44" s="516"/>
      <c r="MFV44" s="516"/>
      <c r="MFW44" s="516"/>
      <c r="MFX44" s="516"/>
      <c r="MFY44" s="516"/>
      <c r="MFZ44" s="516"/>
      <c r="MGA44" s="516"/>
      <c r="MGB44" s="516"/>
      <c r="MGC44" s="516"/>
      <c r="MGD44" s="516"/>
      <c r="MGE44" s="516"/>
      <c r="MGF44" s="516"/>
      <c r="MGG44" s="516"/>
      <c r="MGH44" s="516"/>
      <c r="MGI44" s="516"/>
      <c r="MGJ44" s="516"/>
      <c r="MGK44" s="516"/>
      <c r="MGL44" s="516"/>
      <c r="MGM44" s="516"/>
      <c r="MGN44" s="516"/>
      <c r="MGO44" s="516"/>
      <c r="MGP44" s="516"/>
      <c r="MGQ44" s="516"/>
      <c r="MGR44" s="516"/>
      <c r="MGS44" s="516"/>
      <c r="MGT44" s="516"/>
      <c r="MGU44" s="516"/>
      <c r="MGV44" s="516"/>
      <c r="MGW44" s="516"/>
      <c r="MGX44" s="516"/>
      <c r="MGY44" s="516"/>
      <c r="MGZ44" s="516"/>
      <c r="MHA44" s="516"/>
      <c r="MHB44" s="516"/>
      <c r="MHC44" s="516"/>
      <c r="MHD44" s="516"/>
      <c r="MHE44" s="516"/>
      <c r="MHF44" s="516"/>
      <c r="MHG44" s="516"/>
      <c r="MHH44" s="516"/>
      <c r="MHI44" s="516"/>
      <c r="MHJ44" s="516"/>
      <c r="MHK44" s="516"/>
      <c r="MHL44" s="516"/>
      <c r="MHM44" s="516"/>
      <c r="MHN44" s="516"/>
      <c r="MHO44" s="516"/>
      <c r="MHP44" s="516"/>
      <c r="MHQ44" s="516"/>
      <c r="MHR44" s="516"/>
      <c r="MHS44" s="516"/>
      <c r="MHT44" s="516"/>
      <c r="MHU44" s="516"/>
      <c r="MHV44" s="516"/>
      <c r="MHW44" s="516"/>
      <c r="MHX44" s="516"/>
      <c r="MHY44" s="516"/>
      <c r="MHZ44" s="516"/>
      <c r="MIA44" s="516"/>
      <c r="MIB44" s="516"/>
      <c r="MIC44" s="516"/>
      <c r="MID44" s="516"/>
      <c r="MIE44" s="516"/>
      <c r="MIF44" s="516"/>
      <c r="MIG44" s="516"/>
      <c r="MIH44" s="516"/>
      <c r="MII44" s="516"/>
      <c r="MIJ44" s="516"/>
      <c r="MIK44" s="516"/>
      <c r="MIL44" s="516"/>
      <c r="MIM44" s="516"/>
      <c r="MIN44" s="516"/>
      <c r="MIO44" s="516"/>
      <c r="MIP44" s="516"/>
      <c r="MIQ44" s="516"/>
      <c r="MIR44" s="516"/>
      <c r="MIS44" s="516"/>
      <c r="MIT44" s="516"/>
      <c r="MIU44" s="516"/>
      <c r="MIV44" s="516"/>
      <c r="MIW44" s="516"/>
      <c r="MIX44" s="516"/>
      <c r="MIY44" s="516"/>
      <c r="MIZ44" s="516"/>
      <c r="MJA44" s="516"/>
      <c r="MJB44" s="516"/>
      <c r="MJC44" s="516"/>
      <c r="MJD44" s="516"/>
      <c r="MJE44" s="516"/>
      <c r="MJF44" s="516"/>
      <c r="MJG44" s="516"/>
      <c r="MJH44" s="516"/>
      <c r="MJI44" s="516"/>
      <c r="MJJ44" s="516"/>
      <c r="MJK44" s="516"/>
      <c r="MJL44" s="516"/>
      <c r="MJM44" s="516"/>
      <c r="MJN44" s="516"/>
      <c r="MJO44" s="516"/>
      <c r="MJP44" s="516"/>
      <c r="MJQ44" s="516"/>
      <c r="MJR44" s="516"/>
      <c r="MJS44" s="516"/>
      <c r="MJT44" s="516"/>
      <c r="MJU44" s="516"/>
      <c r="MJV44" s="516"/>
      <c r="MJW44" s="516"/>
      <c r="MJX44" s="516"/>
      <c r="MJY44" s="516"/>
      <c r="MJZ44" s="516"/>
      <c r="MKA44" s="516"/>
      <c r="MKB44" s="516"/>
      <c r="MKC44" s="516"/>
      <c r="MKD44" s="516"/>
      <c r="MKE44" s="516"/>
      <c r="MKF44" s="516"/>
      <c r="MKG44" s="516"/>
      <c r="MKH44" s="516"/>
      <c r="MKI44" s="516"/>
      <c r="MKJ44" s="516"/>
      <c r="MKK44" s="516"/>
      <c r="MKL44" s="516"/>
      <c r="MKM44" s="516"/>
      <c r="MKN44" s="516"/>
      <c r="MKO44" s="516"/>
      <c r="MKP44" s="516"/>
      <c r="MKQ44" s="516"/>
      <c r="MKR44" s="516"/>
      <c r="MKS44" s="516"/>
      <c r="MKT44" s="516"/>
      <c r="MKU44" s="516"/>
      <c r="MKV44" s="516"/>
      <c r="MKW44" s="516"/>
      <c r="MKX44" s="516"/>
      <c r="MKY44" s="516"/>
      <c r="MKZ44" s="516"/>
      <c r="MLA44" s="516"/>
      <c r="MLB44" s="516"/>
      <c r="MLC44" s="516"/>
      <c r="MLD44" s="516"/>
      <c r="MLE44" s="516"/>
      <c r="MLF44" s="516"/>
      <c r="MLG44" s="516"/>
      <c r="MLH44" s="516"/>
      <c r="MLI44" s="516"/>
      <c r="MLJ44" s="516"/>
      <c r="MLK44" s="516"/>
      <c r="MLL44" s="516"/>
      <c r="MLM44" s="516"/>
      <c r="MLN44" s="516"/>
      <c r="MLO44" s="516"/>
      <c r="MLP44" s="516"/>
      <c r="MLQ44" s="516"/>
      <c r="MLR44" s="516"/>
      <c r="MLS44" s="516"/>
      <c r="MLT44" s="516"/>
      <c r="MLU44" s="516"/>
      <c r="MLV44" s="516"/>
      <c r="MLW44" s="516"/>
      <c r="MLX44" s="516"/>
      <c r="MLY44" s="516"/>
      <c r="MLZ44" s="516"/>
      <c r="MMA44" s="516"/>
      <c r="MMB44" s="516"/>
      <c r="MMC44" s="516"/>
      <c r="MMD44" s="516"/>
      <c r="MME44" s="516"/>
      <c r="MMF44" s="516"/>
      <c r="MMG44" s="516"/>
      <c r="MMH44" s="516"/>
      <c r="MMI44" s="516"/>
      <c r="MMJ44" s="516"/>
      <c r="MMK44" s="516"/>
      <c r="MML44" s="516"/>
      <c r="MMM44" s="516"/>
      <c r="MMN44" s="516"/>
      <c r="MMO44" s="516"/>
      <c r="MMP44" s="516"/>
      <c r="MMQ44" s="516"/>
      <c r="MMR44" s="516"/>
      <c r="MMS44" s="516"/>
      <c r="MMT44" s="516"/>
      <c r="MMU44" s="516"/>
      <c r="MMV44" s="516"/>
      <c r="MMW44" s="516"/>
      <c r="MMX44" s="516"/>
      <c r="MMY44" s="516"/>
      <c r="MMZ44" s="516"/>
      <c r="MNA44" s="516"/>
      <c r="MNB44" s="516"/>
      <c r="MNC44" s="516"/>
      <c r="MND44" s="516"/>
      <c r="MNE44" s="516"/>
      <c r="MNF44" s="516"/>
      <c r="MNG44" s="516"/>
      <c r="MNH44" s="516"/>
      <c r="MNI44" s="516"/>
      <c r="MNJ44" s="516"/>
      <c r="MNK44" s="516"/>
      <c r="MNL44" s="516"/>
      <c r="MNM44" s="516"/>
      <c r="MNN44" s="516"/>
      <c r="MNO44" s="516"/>
      <c r="MNP44" s="516"/>
      <c r="MNQ44" s="516"/>
      <c r="MNR44" s="516"/>
      <c r="MNS44" s="516"/>
      <c r="MNT44" s="516"/>
      <c r="MNU44" s="516"/>
      <c r="MNV44" s="516"/>
      <c r="MNW44" s="516"/>
      <c r="MNX44" s="516"/>
      <c r="MNY44" s="516"/>
      <c r="MNZ44" s="516"/>
      <c r="MOA44" s="516"/>
      <c r="MOB44" s="516"/>
      <c r="MOC44" s="516"/>
      <c r="MOD44" s="516"/>
      <c r="MOE44" s="516"/>
      <c r="MOF44" s="516"/>
      <c r="MOG44" s="516"/>
      <c r="MOH44" s="516"/>
      <c r="MOI44" s="516"/>
      <c r="MOJ44" s="516"/>
      <c r="MOK44" s="516"/>
      <c r="MOL44" s="516"/>
      <c r="MOM44" s="516"/>
      <c r="MON44" s="516"/>
      <c r="MOO44" s="516"/>
      <c r="MOP44" s="516"/>
      <c r="MOQ44" s="516"/>
      <c r="MOR44" s="516"/>
      <c r="MOS44" s="516"/>
      <c r="MOT44" s="516"/>
      <c r="MOU44" s="516"/>
      <c r="MOV44" s="516"/>
      <c r="MOW44" s="516"/>
      <c r="MOX44" s="516"/>
      <c r="MOY44" s="516"/>
      <c r="MOZ44" s="516"/>
      <c r="MPA44" s="516"/>
      <c r="MPB44" s="516"/>
      <c r="MPC44" s="516"/>
      <c r="MPD44" s="516"/>
      <c r="MPE44" s="516"/>
      <c r="MPF44" s="516"/>
      <c r="MPG44" s="516"/>
      <c r="MPH44" s="516"/>
      <c r="MPI44" s="516"/>
      <c r="MPJ44" s="516"/>
      <c r="MPK44" s="516"/>
      <c r="MPL44" s="516"/>
      <c r="MPM44" s="516"/>
      <c r="MPN44" s="516"/>
      <c r="MPO44" s="516"/>
      <c r="MPP44" s="516"/>
      <c r="MPQ44" s="516"/>
      <c r="MPR44" s="516"/>
      <c r="MPS44" s="516"/>
      <c r="MPT44" s="516"/>
      <c r="MPU44" s="516"/>
      <c r="MPV44" s="516"/>
      <c r="MPW44" s="516"/>
      <c r="MPX44" s="516"/>
      <c r="MPY44" s="516"/>
      <c r="MPZ44" s="516"/>
      <c r="MQA44" s="516"/>
      <c r="MQB44" s="516"/>
      <c r="MQC44" s="516"/>
      <c r="MQD44" s="516"/>
      <c r="MQE44" s="516"/>
      <c r="MQF44" s="516"/>
      <c r="MQG44" s="516"/>
      <c r="MQH44" s="516"/>
      <c r="MQI44" s="516"/>
      <c r="MQJ44" s="516"/>
      <c r="MQK44" s="516"/>
      <c r="MQL44" s="516"/>
      <c r="MQM44" s="516"/>
      <c r="MQN44" s="516"/>
      <c r="MQO44" s="516"/>
      <c r="MQP44" s="516"/>
      <c r="MQQ44" s="516"/>
      <c r="MQR44" s="516"/>
      <c r="MQS44" s="516"/>
      <c r="MQT44" s="516"/>
      <c r="MQU44" s="516"/>
      <c r="MQV44" s="516"/>
      <c r="MQW44" s="516"/>
      <c r="MQX44" s="516"/>
      <c r="MQY44" s="516"/>
      <c r="MQZ44" s="516"/>
      <c r="MRA44" s="516"/>
      <c r="MRB44" s="516"/>
      <c r="MRC44" s="516"/>
      <c r="MRD44" s="516"/>
      <c r="MRE44" s="516"/>
      <c r="MRF44" s="516"/>
      <c r="MRG44" s="516"/>
      <c r="MRH44" s="516"/>
      <c r="MRI44" s="516"/>
      <c r="MRJ44" s="516"/>
      <c r="MRK44" s="516"/>
      <c r="MRL44" s="516"/>
      <c r="MRM44" s="516"/>
      <c r="MRN44" s="516"/>
      <c r="MRO44" s="516"/>
      <c r="MRP44" s="516"/>
      <c r="MRQ44" s="516"/>
      <c r="MRR44" s="516"/>
      <c r="MRS44" s="516"/>
      <c r="MRT44" s="516"/>
      <c r="MRU44" s="516"/>
      <c r="MRV44" s="516"/>
      <c r="MRW44" s="516"/>
      <c r="MRX44" s="516"/>
      <c r="MRY44" s="516"/>
      <c r="MRZ44" s="516"/>
      <c r="MSA44" s="516"/>
      <c r="MSB44" s="516"/>
      <c r="MSC44" s="516"/>
      <c r="MSD44" s="516"/>
      <c r="MSE44" s="516"/>
      <c r="MSF44" s="516"/>
      <c r="MSG44" s="516"/>
      <c r="MSH44" s="516"/>
      <c r="MSI44" s="516"/>
      <c r="MSJ44" s="516"/>
      <c r="MSK44" s="516"/>
      <c r="MSL44" s="516"/>
      <c r="MSM44" s="516"/>
      <c r="MSN44" s="516"/>
      <c r="MSO44" s="516"/>
      <c r="MSP44" s="516"/>
      <c r="MSQ44" s="516"/>
      <c r="MSR44" s="516"/>
      <c r="MSS44" s="516"/>
      <c r="MST44" s="516"/>
      <c r="MSU44" s="516"/>
      <c r="MSV44" s="516"/>
      <c r="MSW44" s="516"/>
      <c r="MSX44" s="516"/>
      <c r="MSY44" s="516"/>
      <c r="MSZ44" s="516"/>
      <c r="MTA44" s="516"/>
      <c r="MTB44" s="516"/>
      <c r="MTC44" s="516"/>
      <c r="MTD44" s="516"/>
      <c r="MTE44" s="516"/>
      <c r="MTF44" s="516"/>
      <c r="MTG44" s="516"/>
      <c r="MTH44" s="516"/>
      <c r="MTI44" s="516"/>
      <c r="MTJ44" s="516"/>
      <c r="MTK44" s="516"/>
      <c r="MTL44" s="516"/>
      <c r="MTM44" s="516"/>
      <c r="MTN44" s="516"/>
      <c r="MTO44" s="516"/>
      <c r="MTP44" s="516"/>
      <c r="MTQ44" s="516"/>
      <c r="MTR44" s="516"/>
      <c r="MTS44" s="516"/>
      <c r="MTT44" s="516"/>
      <c r="MTU44" s="516"/>
      <c r="MTV44" s="516"/>
      <c r="MTW44" s="516"/>
      <c r="MTX44" s="516"/>
      <c r="MTY44" s="516"/>
      <c r="MTZ44" s="516"/>
      <c r="MUA44" s="516"/>
      <c r="MUB44" s="516"/>
      <c r="MUC44" s="516"/>
      <c r="MUD44" s="516"/>
      <c r="MUE44" s="516"/>
      <c r="MUF44" s="516"/>
      <c r="MUG44" s="516"/>
      <c r="MUH44" s="516"/>
      <c r="MUI44" s="516"/>
      <c r="MUJ44" s="516"/>
      <c r="MUK44" s="516"/>
      <c r="MUL44" s="516"/>
      <c r="MUM44" s="516"/>
      <c r="MUN44" s="516"/>
      <c r="MUO44" s="516"/>
      <c r="MUP44" s="516"/>
      <c r="MUQ44" s="516"/>
      <c r="MUR44" s="516"/>
      <c r="MUS44" s="516"/>
      <c r="MUT44" s="516"/>
      <c r="MUU44" s="516"/>
      <c r="MUV44" s="516"/>
      <c r="MUW44" s="516"/>
      <c r="MUX44" s="516"/>
      <c r="MUY44" s="516"/>
      <c r="MUZ44" s="516"/>
      <c r="MVA44" s="516"/>
      <c r="MVB44" s="516"/>
      <c r="MVC44" s="516"/>
      <c r="MVD44" s="516"/>
      <c r="MVE44" s="516"/>
      <c r="MVF44" s="516"/>
      <c r="MVG44" s="516"/>
      <c r="MVH44" s="516"/>
      <c r="MVI44" s="516"/>
      <c r="MVJ44" s="516"/>
      <c r="MVK44" s="516"/>
      <c r="MVL44" s="516"/>
      <c r="MVM44" s="516"/>
      <c r="MVN44" s="516"/>
      <c r="MVO44" s="516"/>
      <c r="MVP44" s="516"/>
      <c r="MVQ44" s="516"/>
      <c r="MVR44" s="516"/>
      <c r="MVS44" s="516"/>
      <c r="MVT44" s="516"/>
      <c r="MVU44" s="516"/>
      <c r="MVV44" s="516"/>
      <c r="MVW44" s="516"/>
      <c r="MVX44" s="516"/>
      <c r="MVY44" s="516"/>
      <c r="MVZ44" s="516"/>
      <c r="MWA44" s="516"/>
      <c r="MWB44" s="516"/>
      <c r="MWC44" s="516"/>
      <c r="MWD44" s="516"/>
      <c r="MWE44" s="516"/>
      <c r="MWF44" s="516"/>
      <c r="MWG44" s="516"/>
      <c r="MWH44" s="516"/>
      <c r="MWI44" s="516"/>
      <c r="MWJ44" s="516"/>
      <c r="MWK44" s="516"/>
      <c r="MWL44" s="516"/>
      <c r="MWM44" s="516"/>
      <c r="MWN44" s="516"/>
      <c r="MWO44" s="516"/>
      <c r="MWP44" s="516"/>
      <c r="MWQ44" s="516"/>
      <c r="MWR44" s="516"/>
      <c r="MWS44" s="516"/>
      <c r="MWT44" s="516"/>
      <c r="MWU44" s="516"/>
      <c r="MWV44" s="516"/>
      <c r="MWW44" s="516"/>
      <c r="MWX44" s="516"/>
      <c r="MWY44" s="516"/>
      <c r="MWZ44" s="516"/>
      <c r="MXA44" s="516"/>
      <c r="MXB44" s="516"/>
      <c r="MXC44" s="516"/>
      <c r="MXD44" s="516"/>
      <c r="MXE44" s="516"/>
      <c r="MXF44" s="516"/>
      <c r="MXG44" s="516"/>
      <c r="MXH44" s="516"/>
      <c r="MXI44" s="516"/>
      <c r="MXJ44" s="516"/>
      <c r="MXK44" s="516"/>
      <c r="MXL44" s="516"/>
      <c r="MXM44" s="516"/>
      <c r="MXN44" s="516"/>
      <c r="MXO44" s="516"/>
      <c r="MXP44" s="516"/>
      <c r="MXQ44" s="516"/>
      <c r="MXR44" s="516"/>
      <c r="MXS44" s="516"/>
      <c r="MXT44" s="516"/>
      <c r="MXU44" s="516"/>
      <c r="MXV44" s="516"/>
      <c r="MXW44" s="516"/>
      <c r="MXX44" s="516"/>
      <c r="MXY44" s="516"/>
      <c r="MXZ44" s="516"/>
      <c r="MYA44" s="516"/>
      <c r="MYB44" s="516"/>
      <c r="MYC44" s="516"/>
      <c r="MYD44" s="516"/>
      <c r="MYE44" s="516"/>
      <c r="MYF44" s="516"/>
      <c r="MYG44" s="516"/>
      <c r="MYH44" s="516"/>
      <c r="MYI44" s="516"/>
      <c r="MYJ44" s="516"/>
      <c r="MYK44" s="516"/>
      <c r="MYL44" s="516"/>
      <c r="MYM44" s="516"/>
      <c r="MYN44" s="516"/>
      <c r="MYO44" s="516"/>
      <c r="MYP44" s="516"/>
      <c r="MYQ44" s="516"/>
      <c r="MYR44" s="516"/>
      <c r="MYS44" s="516"/>
      <c r="MYT44" s="516"/>
      <c r="MYU44" s="516"/>
      <c r="MYV44" s="516"/>
      <c r="MYW44" s="516"/>
      <c r="MYX44" s="516"/>
      <c r="MYY44" s="516"/>
      <c r="MYZ44" s="516"/>
      <c r="MZA44" s="516"/>
      <c r="MZB44" s="516"/>
      <c r="MZC44" s="516"/>
      <c r="MZD44" s="516"/>
      <c r="MZE44" s="516"/>
      <c r="MZF44" s="516"/>
      <c r="MZG44" s="516"/>
      <c r="MZH44" s="516"/>
      <c r="MZI44" s="516"/>
      <c r="MZJ44" s="516"/>
      <c r="MZK44" s="516"/>
      <c r="MZL44" s="516"/>
      <c r="MZM44" s="516"/>
      <c r="MZN44" s="516"/>
      <c r="MZO44" s="516"/>
      <c r="MZP44" s="516"/>
      <c r="MZQ44" s="516"/>
      <c r="MZR44" s="516"/>
      <c r="MZS44" s="516"/>
      <c r="MZT44" s="516"/>
      <c r="MZU44" s="516"/>
      <c r="MZV44" s="516"/>
      <c r="MZW44" s="516"/>
      <c r="MZX44" s="516"/>
      <c r="MZY44" s="516"/>
      <c r="MZZ44" s="516"/>
      <c r="NAA44" s="516"/>
      <c r="NAB44" s="516"/>
      <c r="NAC44" s="516"/>
      <c r="NAD44" s="516"/>
      <c r="NAE44" s="516"/>
      <c r="NAF44" s="516"/>
      <c r="NAG44" s="516"/>
      <c r="NAH44" s="516"/>
      <c r="NAI44" s="516"/>
      <c r="NAJ44" s="516"/>
      <c r="NAK44" s="516"/>
      <c r="NAL44" s="516"/>
      <c r="NAM44" s="516"/>
      <c r="NAN44" s="516"/>
      <c r="NAO44" s="516"/>
      <c r="NAP44" s="516"/>
      <c r="NAQ44" s="516"/>
      <c r="NAR44" s="516"/>
      <c r="NAS44" s="516"/>
      <c r="NAT44" s="516"/>
      <c r="NAU44" s="516"/>
      <c r="NAV44" s="516"/>
      <c r="NAW44" s="516"/>
      <c r="NAX44" s="516"/>
      <c r="NAY44" s="516"/>
      <c r="NAZ44" s="516"/>
      <c r="NBA44" s="516"/>
      <c r="NBB44" s="516"/>
      <c r="NBC44" s="516"/>
      <c r="NBD44" s="516"/>
      <c r="NBE44" s="516"/>
      <c r="NBF44" s="516"/>
      <c r="NBG44" s="516"/>
      <c r="NBH44" s="516"/>
      <c r="NBI44" s="516"/>
      <c r="NBJ44" s="516"/>
      <c r="NBK44" s="516"/>
      <c r="NBL44" s="516"/>
      <c r="NBM44" s="516"/>
      <c r="NBN44" s="516"/>
      <c r="NBO44" s="516"/>
      <c r="NBP44" s="516"/>
      <c r="NBQ44" s="516"/>
      <c r="NBR44" s="516"/>
      <c r="NBS44" s="516"/>
      <c r="NBT44" s="516"/>
      <c r="NBU44" s="516"/>
      <c r="NBV44" s="516"/>
      <c r="NBW44" s="516"/>
      <c r="NBX44" s="516"/>
      <c r="NBY44" s="516"/>
      <c r="NBZ44" s="516"/>
      <c r="NCA44" s="516"/>
      <c r="NCB44" s="516"/>
      <c r="NCC44" s="516"/>
      <c r="NCD44" s="516"/>
      <c r="NCE44" s="516"/>
      <c r="NCF44" s="516"/>
      <c r="NCG44" s="516"/>
      <c r="NCH44" s="516"/>
      <c r="NCI44" s="516"/>
      <c r="NCJ44" s="516"/>
      <c r="NCK44" s="516"/>
      <c r="NCL44" s="516"/>
      <c r="NCM44" s="516"/>
      <c r="NCN44" s="516"/>
      <c r="NCO44" s="516"/>
      <c r="NCP44" s="516"/>
      <c r="NCQ44" s="516"/>
      <c r="NCR44" s="516"/>
      <c r="NCS44" s="516"/>
      <c r="NCT44" s="516"/>
      <c r="NCU44" s="516"/>
      <c r="NCV44" s="516"/>
      <c r="NCW44" s="516"/>
      <c r="NCX44" s="516"/>
      <c r="NCY44" s="516"/>
      <c r="NCZ44" s="516"/>
      <c r="NDA44" s="516"/>
      <c r="NDB44" s="516"/>
      <c r="NDC44" s="516"/>
      <c r="NDD44" s="516"/>
      <c r="NDE44" s="516"/>
      <c r="NDF44" s="516"/>
      <c r="NDG44" s="516"/>
      <c r="NDH44" s="516"/>
      <c r="NDI44" s="516"/>
      <c r="NDJ44" s="516"/>
      <c r="NDK44" s="516"/>
      <c r="NDL44" s="516"/>
      <c r="NDM44" s="516"/>
      <c r="NDN44" s="516"/>
      <c r="NDO44" s="516"/>
      <c r="NDP44" s="516"/>
      <c r="NDQ44" s="516"/>
      <c r="NDR44" s="516"/>
      <c r="NDS44" s="516"/>
      <c r="NDT44" s="516"/>
      <c r="NDU44" s="516"/>
      <c r="NDV44" s="516"/>
      <c r="NDW44" s="516"/>
      <c r="NDX44" s="516"/>
      <c r="NDY44" s="516"/>
      <c r="NDZ44" s="516"/>
      <c r="NEA44" s="516"/>
      <c r="NEB44" s="516"/>
      <c r="NEC44" s="516"/>
      <c r="NED44" s="516"/>
      <c r="NEE44" s="516"/>
      <c r="NEF44" s="516"/>
      <c r="NEG44" s="516"/>
      <c r="NEH44" s="516"/>
      <c r="NEI44" s="516"/>
      <c r="NEJ44" s="516"/>
      <c r="NEK44" s="516"/>
      <c r="NEL44" s="516"/>
      <c r="NEM44" s="516"/>
      <c r="NEN44" s="516"/>
      <c r="NEO44" s="516"/>
      <c r="NEP44" s="516"/>
      <c r="NEQ44" s="516"/>
      <c r="NER44" s="516"/>
      <c r="NES44" s="516"/>
      <c r="NET44" s="516"/>
      <c r="NEU44" s="516"/>
      <c r="NEV44" s="516"/>
      <c r="NEW44" s="516"/>
      <c r="NEX44" s="516"/>
      <c r="NEY44" s="516"/>
      <c r="NEZ44" s="516"/>
      <c r="NFA44" s="516"/>
      <c r="NFB44" s="516"/>
      <c r="NFC44" s="516"/>
      <c r="NFD44" s="516"/>
      <c r="NFE44" s="516"/>
      <c r="NFF44" s="516"/>
      <c r="NFG44" s="516"/>
      <c r="NFH44" s="516"/>
      <c r="NFI44" s="516"/>
      <c r="NFJ44" s="516"/>
      <c r="NFK44" s="516"/>
      <c r="NFL44" s="516"/>
      <c r="NFM44" s="516"/>
      <c r="NFN44" s="516"/>
      <c r="NFO44" s="516"/>
      <c r="NFP44" s="516"/>
      <c r="NFQ44" s="516"/>
      <c r="NFR44" s="516"/>
      <c r="NFS44" s="516"/>
      <c r="NFT44" s="516"/>
      <c r="NFU44" s="516"/>
      <c r="NFV44" s="516"/>
      <c r="NFW44" s="516"/>
      <c r="NFX44" s="516"/>
      <c r="NFY44" s="516"/>
      <c r="NFZ44" s="516"/>
      <c r="NGA44" s="516"/>
      <c r="NGB44" s="516"/>
      <c r="NGC44" s="516"/>
      <c r="NGD44" s="516"/>
      <c r="NGE44" s="516"/>
      <c r="NGF44" s="516"/>
      <c r="NGG44" s="516"/>
      <c r="NGH44" s="516"/>
      <c r="NGI44" s="516"/>
      <c r="NGJ44" s="516"/>
      <c r="NGK44" s="516"/>
      <c r="NGL44" s="516"/>
      <c r="NGM44" s="516"/>
      <c r="NGN44" s="516"/>
      <c r="NGO44" s="516"/>
      <c r="NGP44" s="516"/>
      <c r="NGQ44" s="516"/>
      <c r="NGR44" s="516"/>
      <c r="NGS44" s="516"/>
      <c r="NGT44" s="516"/>
      <c r="NGU44" s="516"/>
      <c r="NGV44" s="516"/>
      <c r="NGW44" s="516"/>
      <c r="NGX44" s="516"/>
      <c r="NGY44" s="516"/>
      <c r="NGZ44" s="516"/>
      <c r="NHA44" s="516"/>
      <c r="NHB44" s="516"/>
      <c r="NHC44" s="516"/>
      <c r="NHD44" s="516"/>
      <c r="NHE44" s="516"/>
      <c r="NHF44" s="516"/>
      <c r="NHG44" s="516"/>
      <c r="NHH44" s="516"/>
      <c r="NHI44" s="516"/>
      <c r="NHJ44" s="516"/>
      <c r="NHK44" s="516"/>
      <c r="NHL44" s="516"/>
      <c r="NHM44" s="516"/>
      <c r="NHN44" s="516"/>
      <c r="NHO44" s="516"/>
      <c r="NHP44" s="516"/>
      <c r="NHQ44" s="516"/>
      <c r="NHR44" s="516"/>
      <c r="NHS44" s="516"/>
      <c r="NHT44" s="516"/>
      <c r="NHU44" s="516"/>
      <c r="NHV44" s="516"/>
      <c r="NHW44" s="516"/>
      <c r="NHX44" s="516"/>
      <c r="NHY44" s="516"/>
      <c r="NHZ44" s="516"/>
      <c r="NIA44" s="516"/>
      <c r="NIB44" s="516"/>
      <c r="NIC44" s="516"/>
      <c r="NID44" s="516"/>
      <c r="NIE44" s="516"/>
      <c r="NIF44" s="516"/>
      <c r="NIG44" s="516"/>
      <c r="NIH44" s="516"/>
      <c r="NII44" s="516"/>
      <c r="NIJ44" s="516"/>
      <c r="NIK44" s="516"/>
      <c r="NIL44" s="516"/>
      <c r="NIM44" s="516"/>
      <c r="NIN44" s="516"/>
      <c r="NIO44" s="516"/>
      <c r="NIP44" s="516"/>
      <c r="NIQ44" s="516"/>
      <c r="NIR44" s="516"/>
      <c r="NIS44" s="516"/>
      <c r="NIT44" s="516"/>
      <c r="NIU44" s="516"/>
      <c r="NIV44" s="516"/>
      <c r="NIW44" s="516"/>
      <c r="NIX44" s="516"/>
      <c r="NIY44" s="516"/>
      <c r="NIZ44" s="516"/>
      <c r="NJA44" s="516"/>
      <c r="NJB44" s="516"/>
      <c r="NJC44" s="516"/>
      <c r="NJD44" s="516"/>
      <c r="NJE44" s="516"/>
      <c r="NJF44" s="516"/>
      <c r="NJG44" s="516"/>
      <c r="NJH44" s="516"/>
      <c r="NJI44" s="516"/>
      <c r="NJJ44" s="516"/>
      <c r="NJK44" s="516"/>
      <c r="NJL44" s="516"/>
      <c r="NJM44" s="516"/>
      <c r="NJN44" s="516"/>
      <c r="NJO44" s="516"/>
      <c r="NJP44" s="516"/>
      <c r="NJQ44" s="516"/>
      <c r="NJR44" s="516"/>
      <c r="NJS44" s="516"/>
      <c r="NJT44" s="516"/>
      <c r="NJU44" s="516"/>
      <c r="NJV44" s="516"/>
      <c r="NJW44" s="516"/>
      <c r="NJX44" s="516"/>
      <c r="NJY44" s="516"/>
      <c r="NJZ44" s="516"/>
      <c r="NKA44" s="516"/>
      <c r="NKB44" s="516"/>
      <c r="NKC44" s="516"/>
      <c r="NKD44" s="516"/>
      <c r="NKE44" s="516"/>
      <c r="NKF44" s="516"/>
      <c r="NKG44" s="516"/>
      <c r="NKH44" s="516"/>
      <c r="NKI44" s="516"/>
      <c r="NKJ44" s="516"/>
      <c r="NKK44" s="516"/>
      <c r="NKL44" s="516"/>
      <c r="NKM44" s="516"/>
      <c r="NKN44" s="516"/>
      <c r="NKO44" s="516"/>
      <c r="NKP44" s="516"/>
      <c r="NKQ44" s="516"/>
      <c r="NKR44" s="516"/>
      <c r="NKS44" s="516"/>
      <c r="NKT44" s="516"/>
      <c r="NKU44" s="516"/>
      <c r="NKV44" s="516"/>
      <c r="NKW44" s="516"/>
      <c r="NKX44" s="516"/>
      <c r="NKY44" s="516"/>
      <c r="NKZ44" s="516"/>
      <c r="NLA44" s="516"/>
      <c r="NLB44" s="516"/>
      <c r="NLC44" s="516"/>
      <c r="NLD44" s="516"/>
      <c r="NLE44" s="516"/>
      <c r="NLF44" s="516"/>
      <c r="NLG44" s="516"/>
      <c r="NLH44" s="516"/>
      <c r="NLI44" s="516"/>
      <c r="NLJ44" s="516"/>
      <c r="NLK44" s="516"/>
      <c r="NLL44" s="516"/>
      <c r="NLM44" s="516"/>
      <c r="NLN44" s="516"/>
      <c r="NLO44" s="516"/>
      <c r="NLP44" s="516"/>
      <c r="NLQ44" s="516"/>
      <c r="NLR44" s="516"/>
      <c r="NLS44" s="516"/>
      <c r="NLT44" s="516"/>
      <c r="NLU44" s="516"/>
      <c r="NLV44" s="516"/>
      <c r="NLW44" s="516"/>
      <c r="NLX44" s="516"/>
      <c r="NLY44" s="516"/>
      <c r="NLZ44" s="516"/>
      <c r="NMA44" s="516"/>
      <c r="NMB44" s="516"/>
      <c r="NMC44" s="516"/>
      <c r="NMD44" s="516"/>
      <c r="NME44" s="516"/>
      <c r="NMF44" s="516"/>
      <c r="NMG44" s="516"/>
      <c r="NMH44" s="516"/>
      <c r="NMI44" s="516"/>
      <c r="NMJ44" s="516"/>
      <c r="NMK44" s="516"/>
      <c r="NML44" s="516"/>
      <c r="NMM44" s="516"/>
      <c r="NMN44" s="516"/>
      <c r="NMO44" s="516"/>
      <c r="NMP44" s="516"/>
      <c r="NMQ44" s="516"/>
      <c r="NMR44" s="516"/>
      <c r="NMS44" s="516"/>
      <c r="NMT44" s="516"/>
      <c r="NMU44" s="516"/>
      <c r="NMV44" s="516"/>
      <c r="NMW44" s="516"/>
      <c r="NMX44" s="516"/>
      <c r="NMY44" s="516"/>
      <c r="NMZ44" s="516"/>
      <c r="NNA44" s="516"/>
      <c r="NNB44" s="516"/>
      <c r="NNC44" s="516"/>
      <c r="NND44" s="516"/>
      <c r="NNE44" s="516"/>
      <c r="NNF44" s="516"/>
      <c r="NNG44" s="516"/>
      <c r="NNH44" s="516"/>
      <c r="NNI44" s="516"/>
      <c r="NNJ44" s="516"/>
      <c r="NNK44" s="516"/>
      <c r="NNL44" s="516"/>
      <c r="NNM44" s="516"/>
      <c r="NNN44" s="516"/>
      <c r="NNO44" s="516"/>
      <c r="NNP44" s="516"/>
      <c r="NNQ44" s="516"/>
      <c r="NNR44" s="516"/>
      <c r="NNS44" s="516"/>
      <c r="NNT44" s="516"/>
      <c r="NNU44" s="516"/>
      <c r="NNV44" s="516"/>
      <c r="NNW44" s="516"/>
      <c r="NNX44" s="516"/>
      <c r="NNY44" s="516"/>
      <c r="NNZ44" s="516"/>
      <c r="NOA44" s="516"/>
      <c r="NOB44" s="516"/>
      <c r="NOC44" s="516"/>
      <c r="NOD44" s="516"/>
      <c r="NOE44" s="516"/>
      <c r="NOF44" s="516"/>
      <c r="NOG44" s="516"/>
      <c r="NOH44" s="516"/>
      <c r="NOI44" s="516"/>
      <c r="NOJ44" s="516"/>
      <c r="NOK44" s="516"/>
      <c r="NOL44" s="516"/>
      <c r="NOM44" s="516"/>
      <c r="NON44" s="516"/>
      <c r="NOO44" s="516"/>
      <c r="NOP44" s="516"/>
      <c r="NOQ44" s="516"/>
      <c r="NOR44" s="516"/>
      <c r="NOS44" s="516"/>
      <c r="NOT44" s="516"/>
      <c r="NOU44" s="516"/>
      <c r="NOV44" s="516"/>
      <c r="NOW44" s="516"/>
      <c r="NOX44" s="516"/>
      <c r="NOY44" s="516"/>
      <c r="NOZ44" s="516"/>
      <c r="NPA44" s="516"/>
      <c r="NPB44" s="516"/>
      <c r="NPC44" s="516"/>
      <c r="NPD44" s="516"/>
      <c r="NPE44" s="516"/>
      <c r="NPF44" s="516"/>
      <c r="NPG44" s="516"/>
      <c r="NPH44" s="516"/>
      <c r="NPI44" s="516"/>
      <c r="NPJ44" s="516"/>
      <c r="NPK44" s="516"/>
      <c r="NPL44" s="516"/>
      <c r="NPM44" s="516"/>
      <c r="NPN44" s="516"/>
      <c r="NPO44" s="516"/>
      <c r="NPP44" s="516"/>
      <c r="NPQ44" s="516"/>
      <c r="NPR44" s="516"/>
      <c r="NPS44" s="516"/>
      <c r="NPT44" s="516"/>
      <c r="NPU44" s="516"/>
      <c r="NPV44" s="516"/>
      <c r="NPW44" s="516"/>
      <c r="NPX44" s="516"/>
      <c r="NPY44" s="516"/>
      <c r="NPZ44" s="516"/>
      <c r="NQA44" s="516"/>
      <c r="NQB44" s="516"/>
      <c r="NQC44" s="516"/>
      <c r="NQD44" s="516"/>
      <c r="NQE44" s="516"/>
      <c r="NQF44" s="516"/>
      <c r="NQG44" s="516"/>
      <c r="NQH44" s="516"/>
      <c r="NQI44" s="516"/>
      <c r="NQJ44" s="516"/>
      <c r="NQK44" s="516"/>
      <c r="NQL44" s="516"/>
      <c r="NQM44" s="516"/>
      <c r="NQN44" s="516"/>
      <c r="NQO44" s="516"/>
      <c r="NQP44" s="516"/>
      <c r="NQQ44" s="516"/>
      <c r="NQR44" s="516"/>
      <c r="NQS44" s="516"/>
      <c r="NQT44" s="516"/>
      <c r="NQU44" s="516"/>
      <c r="NQV44" s="516"/>
      <c r="NQW44" s="516"/>
      <c r="NQX44" s="516"/>
      <c r="NQY44" s="516"/>
      <c r="NQZ44" s="516"/>
      <c r="NRA44" s="516"/>
      <c r="NRB44" s="516"/>
      <c r="NRC44" s="516"/>
      <c r="NRD44" s="516"/>
      <c r="NRE44" s="516"/>
      <c r="NRF44" s="516"/>
      <c r="NRG44" s="516"/>
      <c r="NRH44" s="516"/>
      <c r="NRI44" s="516"/>
      <c r="NRJ44" s="516"/>
      <c r="NRK44" s="516"/>
      <c r="NRL44" s="516"/>
      <c r="NRM44" s="516"/>
      <c r="NRN44" s="516"/>
      <c r="NRO44" s="516"/>
      <c r="NRP44" s="516"/>
      <c r="NRQ44" s="516"/>
      <c r="NRR44" s="516"/>
      <c r="NRS44" s="516"/>
      <c r="NRT44" s="516"/>
      <c r="NRU44" s="516"/>
      <c r="NRV44" s="516"/>
      <c r="NRW44" s="516"/>
      <c r="NRX44" s="516"/>
      <c r="NRY44" s="516"/>
      <c r="NRZ44" s="516"/>
      <c r="NSA44" s="516"/>
      <c r="NSB44" s="516"/>
      <c r="NSC44" s="516"/>
      <c r="NSD44" s="516"/>
      <c r="NSE44" s="516"/>
      <c r="NSF44" s="516"/>
      <c r="NSG44" s="516"/>
      <c r="NSH44" s="516"/>
      <c r="NSI44" s="516"/>
      <c r="NSJ44" s="516"/>
      <c r="NSK44" s="516"/>
      <c r="NSL44" s="516"/>
      <c r="NSM44" s="516"/>
      <c r="NSN44" s="516"/>
      <c r="NSO44" s="516"/>
      <c r="NSP44" s="516"/>
      <c r="NSQ44" s="516"/>
      <c r="NSR44" s="516"/>
      <c r="NSS44" s="516"/>
      <c r="NST44" s="516"/>
      <c r="NSU44" s="516"/>
      <c r="NSV44" s="516"/>
      <c r="NSW44" s="516"/>
      <c r="NSX44" s="516"/>
      <c r="NSY44" s="516"/>
      <c r="NSZ44" s="516"/>
      <c r="NTA44" s="516"/>
      <c r="NTB44" s="516"/>
      <c r="NTC44" s="516"/>
      <c r="NTD44" s="516"/>
      <c r="NTE44" s="516"/>
      <c r="NTF44" s="516"/>
      <c r="NTG44" s="516"/>
      <c r="NTH44" s="516"/>
      <c r="NTI44" s="516"/>
      <c r="NTJ44" s="516"/>
      <c r="NTK44" s="516"/>
      <c r="NTL44" s="516"/>
      <c r="NTM44" s="516"/>
      <c r="NTN44" s="516"/>
      <c r="NTO44" s="516"/>
      <c r="NTP44" s="516"/>
      <c r="NTQ44" s="516"/>
      <c r="NTR44" s="516"/>
      <c r="NTS44" s="516"/>
      <c r="NTT44" s="516"/>
      <c r="NTU44" s="516"/>
      <c r="NTV44" s="516"/>
      <c r="NTW44" s="516"/>
      <c r="NTX44" s="516"/>
      <c r="NTY44" s="516"/>
      <c r="NTZ44" s="516"/>
      <c r="NUA44" s="516"/>
      <c r="NUB44" s="516"/>
      <c r="NUC44" s="516"/>
      <c r="NUD44" s="516"/>
      <c r="NUE44" s="516"/>
      <c r="NUF44" s="516"/>
      <c r="NUG44" s="516"/>
      <c r="NUH44" s="516"/>
      <c r="NUI44" s="516"/>
      <c r="NUJ44" s="516"/>
      <c r="NUK44" s="516"/>
      <c r="NUL44" s="516"/>
      <c r="NUM44" s="516"/>
      <c r="NUN44" s="516"/>
      <c r="NUO44" s="516"/>
      <c r="NUP44" s="516"/>
      <c r="NUQ44" s="516"/>
      <c r="NUR44" s="516"/>
      <c r="NUS44" s="516"/>
      <c r="NUT44" s="516"/>
      <c r="NUU44" s="516"/>
      <c r="NUV44" s="516"/>
      <c r="NUW44" s="516"/>
      <c r="NUX44" s="516"/>
      <c r="NUY44" s="516"/>
      <c r="NUZ44" s="516"/>
      <c r="NVA44" s="516"/>
      <c r="NVB44" s="516"/>
      <c r="NVC44" s="516"/>
      <c r="NVD44" s="516"/>
      <c r="NVE44" s="516"/>
      <c r="NVF44" s="516"/>
      <c r="NVG44" s="516"/>
      <c r="NVH44" s="516"/>
      <c r="NVI44" s="516"/>
      <c r="NVJ44" s="516"/>
      <c r="NVK44" s="516"/>
      <c r="NVL44" s="516"/>
      <c r="NVM44" s="516"/>
      <c r="NVN44" s="516"/>
      <c r="NVO44" s="516"/>
      <c r="NVP44" s="516"/>
      <c r="NVQ44" s="516"/>
      <c r="NVR44" s="516"/>
      <c r="NVS44" s="516"/>
      <c r="NVT44" s="516"/>
      <c r="NVU44" s="516"/>
      <c r="NVV44" s="516"/>
      <c r="NVW44" s="516"/>
      <c r="NVX44" s="516"/>
      <c r="NVY44" s="516"/>
      <c r="NVZ44" s="516"/>
      <c r="NWA44" s="516"/>
      <c r="NWB44" s="516"/>
      <c r="NWC44" s="516"/>
      <c r="NWD44" s="516"/>
      <c r="NWE44" s="516"/>
      <c r="NWF44" s="516"/>
      <c r="NWG44" s="516"/>
      <c r="NWH44" s="516"/>
      <c r="NWI44" s="516"/>
      <c r="NWJ44" s="516"/>
      <c r="NWK44" s="516"/>
      <c r="NWL44" s="516"/>
      <c r="NWM44" s="516"/>
      <c r="NWN44" s="516"/>
      <c r="NWO44" s="516"/>
      <c r="NWP44" s="516"/>
      <c r="NWQ44" s="516"/>
      <c r="NWR44" s="516"/>
      <c r="NWS44" s="516"/>
      <c r="NWT44" s="516"/>
      <c r="NWU44" s="516"/>
      <c r="NWV44" s="516"/>
      <c r="NWW44" s="516"/>
      <c r="NWX44" s="516"/>
      <c r="NWY44" s="516"/>
      <c r="NWZ44" s="516"/>
      <c r="NXA44" s="516"/>
      <c r="NXB44" s="516"/>
      <c r="NXC44" s="516"/>
      <c r="NXD44" s="516"/>
      <c r="NXE44" s="516"/>
      <c r="NXF44" s="516"/>
      <c r="NXG44" s="516"/>
      <c r="NXH44" s="516"/>
      <c r="NXI44" s="516"/>
      <c r="NXJ44" s="516"/>
      <c r="NXK44" s="516"/>
      <c r="NXL44" s="516"/>
      <c r="NXM44" s="516"/>
      <c r="NXN44" s="516"/>
      <c r="NXO44" s="516"/>
      <c r="NXP44" s="516"/>
      <c r="NXQ44" s="516"/>
      <c r="NXR44" s="516"/>
      <c r="NXS44" s="516"/>
      <c r="NXT44" s="516"/>
      <c r="NXU44" s="516"/>
      <c r="NXV44" s="516"/>
      <c r="NXW44" s="516"/>
      <c r="NXX44" s="516"/>
      <c r="NXY44" s="516"/>
      <c r="NXZ44" s="516"/>
      <c r="NYA44" s="516"/>
      <c r="NYB44" s="516"/>
      <c r="NYC44" s="516"/>
      <c r="NYD44" s="516"/>
      <c r="NYE44" s="516"/>
      <c r="NYF44" s="516"/>
      <c r="NYG44" s="516"/>
      <c r="NYH44" s="516"/>
      <c r="NYI44" s="516"/>
      <c r="NYJ44" s="516"/>
      <c r="NYK44" s="516"/>
      <c r="NYL44" s="516"/>
      <c r="NYM44" s="516"/>
      <c r="NYN44" s="516"/>
      <c r="NYO44" s="516"/>
      <c r="NYP44" s="516"/>
      <c r="NYQ44" s="516"/>
      <c r="NYR44" s="516"/>
      <c r="NYS44" s="516"/>
      <c r="NYT44" s="516"/>
      <c r="NYU44" s="516"/>
      <c r="NYV44" s="516"/>
      <c r="NYW44" s="516"/>
      <c r="NYX44" s="516"/>
      <c r="NYY44" s="516"/>
      <c r="NYZ44" s="516"/>
      <c r="NZA44" s="516"/>
      <c r="NZB44" s="516"/>
      <c r="NZC44" s="516"/>
      <c r="NZD44" s="516"/>
      <c r="NZE44" s="516"/>
      <c r="NZF44" s="516"/>
      <c r="NZG44" s="516"/>
      <c r="NZH44" s="516"/>
      <c r="NZI44" s="516"/>
      <c r="NZJ44" s="516"/>
      <c r="NZK44" s="516"/>
      <c r="NZL44" s="516"/>
      <c r="NZM44" s="516"/>
      <c r="NZN44" s="516"/>
      <c r="NZO44" s="516"/>
      <c r="NZP44" s="516"/>
      <c r="NZQ44" s="516"/>
      <c r="NZR44" s="516"/>
      <c r="NZS44" s="516"/>
      <c r="NZT44" s="516"/>
      <c r="NZU44" s="516"/>
      <c r="NZV44" s="516"/>
      <c r="NZW44" s="516"/>
      <c r="NZX44" s="516"/>
      <c r="NZY44" s="516"/>
      <c r="NZZ44" s="516"/>
      <c r="OAA44" s="516"/>
      <c r="OAB44" s="516"/>
      <c r="OAC44" s="516"/>
      <c r="OAD44" s="516"/>
      <c r="OAE44" s="516"/>
      <c r="OAF44" s="516"/>
      <c r="OAG44" s="516"/>
      <c r="OAH44" s="516"/>
      <c r="OAI44" s="516"/>
      <c r="OAJ44" s="516"/>
      <c r="OAK44" s="516"/>
      <c r="OAL44" s="516"/>
      <c r="OAM44" s="516"/>
      <c r="OAN44" s="516"/>
      <c r="OAO44" s="516"/>
      <c r="OAP44" s="516"/>
      <c r="OAQ44" s="516"/>
      <c r="OAR44" s="516"/>
      <c r="OAS44" s="516"/>
      <c r="OAT44" s="516"/>
      <c r="OAU44" s="516"/>
      <c r="OAV44" s="516"/>
      <c r="OAW44" s="516"/>
      <c r="OAX44" s="516"/>
      <c r="OAY44" s="516"/>
      <c r="OAZ44" s="516"/>
      <c r="OBA44" s="516"/>
      <c r="OBB44" s="516"/>
      <c r="OBC44" s="516"/>
      <c r="OBD44" s="516"/>
      <c r="OBE44" s="516"/>
      <c r="OBF44" s="516"/>
      <c r="OBG44" s="516"/>
      <c r="OBH44" s="516"/>
      <c r="OBI44" s="516"/>
      <c r="OBJ44" s="516"/>
      <c r="OBK44" s="516"/>
      <c r="OBL44" s="516"/>
      <c r="OBM44" s="516"/>
      <c r="OBN44" s="516"/>
      <c r="OBO44" s="516"/>
      <c r="OBP44" s="516"/>
      <c r="OBQ44" s="516"/>
      <c r="OBR44" s="516"/>
      <c r="OBS44" s="516"/>
      <c r="OBT44" s="516"/>
      <c r="OBU44" s="516"/>
      <c r="OBV44" s="516"/>
      <c r="OBW44" s="516"/>
      <c r="OBX44" s="516"/>
      <c r="OBY44" s="516"/>
      <c r="OBZ44" s="516"/>
      <c r="OCA44" s="516"/>
      <c r="OCB44" s="516"/>
      <c r="OCC44" s="516"/>
      <c r="OCD44" s="516"/>
      <c r="OCE44" s="516"/>
      <c r="OCF44" s="516"/>
      <c r="OCG44" s="516"/>
      <c r="OCH44" s="516"/>
      <c r="OCI44" s="516"/>
      <c r="OCJ44" s="516"/>
      <c r="OCK44" s="516"/>
      <c r="OCL44" s="516"/>
      <c r="OCM44" s="516"/>
      <c r="OCN44" s="516"/>
      <c r="OCO44" s="516"/>
      <c r="OCP44" s="516"/>
      <c r="OCQ44" s="516"/>
      <c r="OCR44" s="516"/>
      <c r="OCS44" s="516"/>
      <c r="OCT44" s="516"/>
      <c r="OCU44" s="516"/>
      <c r="OCV44" s="516"/>
      <c r="OCW44" s="516"/>
      <c r="OCX44" s="516"/>
      <c r="OCY44" s="516"/>
      <c r="OCZ44" s="516"/>
      <c r="ODA44" s="516"/>
      <c r="ODB44" s="516"/>
      <c r="ODC44" s="516"/>
      <c r="ODD44" s="516"/>
      <c r="ODE44" s="516"/>
      <c r="ODF44" s="516"/>
      <c r="ODG44" s="516"/>
      <c r="ODH44" s="516"/>
      <c r="ODI44" s="516"/>
      <c r="ODJ44" s="516"/>
      <c r="ODK44" s="516"/>
      <c r="ODL44" s="516"/>
      <c r="ODM44" s="516"/>
      <c r="ODN44" s="516"/>
      <c r="ODO44" s="516"/>
      <c r="ODP44" s="516"/>
      <c r="ODQ44" s="516"/>
      <c r="ODR44" s="516"/>
      <c r="ODS44" s="516"/>
      <c r="ODT44" s="516"/>
      <c r="ODU44" s="516"/>
      <c r="ODV44" s="516"/>
      <c r="ODW44" s="516"/>
      <c r="ODX44" s="516"/>
      <c r="ODY44" s="516"/>
      <c r="ODZ44" s="516"/>
      <c r="OEA44" s="516"/>
      <c r="OEB44" s="516"/>
      <c r="OEC44" s="516"/>
      <c r="OED44" s="516"/>
      <c r="OEE44" s="516"/>
      <c r="OEF44" s="516"/>
      <c r="OEG44" s="516"/>
      <c r="OEH44" s="516"/>
      <c r="OEI44" s="516"/>
      <c r="OEJ44" s="516"/>
      <c r="OEK44" s="516"/>
      <c r="OEL44" s="516"/>
      <c r="OEM44" s="516"/>
      <c r="OEN44" s="516"/>
      <c r="OEO44" s="516"/>
      <c r="OEP44" s="516"/>
      <c r="OEQ44" s="516"/>
      <c r="OER44" s="516"/>
      <c r="OES44" s="516"/>
      <c r="OET44" s="516"/>
      <c r="OEU44" s="516"/>
      <c r="OEV44" s="516"/>
      <c r="OEW44" s="516"/>
      <c r="OEX44" s="516"/>
      <c r="OEY44" s="516"/>
      <c r="OEZ44" s="516"/>
      <c r="OFA44" s="516"/>
      <c r="OFB44" s="516"/>
      <c r="OFC44" s="516"/>
      <c r="OFD44" s="516"/>
      <c r="OFE44" s="516"/>
      <c r="OFF44" s="516"/>
      <c r="OFG44" s="516"/>
      <c r="OFH44" s="516"/>
      <c r="OFI44" s="516"/>
      <c r="OFJ44" s="516"/>
      <c r="OFK44" s="516"/>
      <c r="OFL44" s="516"/>
      <c r="OFM44" s="516"/>
      <c r="OFN44" s="516"/>
      <c r="OFO44" s="516"/>
      <c r="OFP44" s="516"/>
      <c r="OFQ44" s="516"/>
      <c r="OFR44" s="516"/>
      <c r="OFS44" s="516"/>
      <c r="OFT44" s="516"/>
      <c r="OFU44" s="516"/>
      <c r="OFV44" s="516"/>
      <c r="OFW44" s="516"/>
      <c r="OFX44" s="516"/>
      <c r="OFY44" s="516"/>
      <c r="OFZ44" s="516"/>
      <c r="OGA44" s="516"/>
      <c r="OGB44" s="516"/>
      <c r="OGC44" s="516"/>
      <c r="OGD44" s="516"/>
      <c r="OGE44" s="516"/>
      <c r="OGF44" s="516"/>
      <c r="OGG44" s="516"/>
      <c r="OGH44" s="516"/>
      <c r="OGI44" s="516"/>
      <c r="OGJ44" s="516"/>
      <c r="OGK44" s="516"/>
      <c r="OGL44" s="516"/>
      <c r="OGM44" s="516"/>
      <c r="OGN44" s="516"/>
      <c r="OGO44" s="516"/>
      <c r="OGP44" s="516"/>
      <c r="OGQ44" s="516"/>
      <c r="OGR44" s="516"/>
      <c r="OGS44" s="516"/>
      <c r="OGT44" s="516"/>
      <c r="OGU44" s="516"/>
      <c r="OGV44" s="516"/>
      <c r="OGW44" s="516"/>
      <c r="OGX44" s="516"/>
      <c r="OGY44" s="516"/>
      <c r="OGZ44" s="516"/>
      <c r="OHA44" s="516"/>
      <c r="OHB44" s="516"/>
      <c r="OHC44" s="516"/>
      <c r="OHD44" s="516"/>
      <c r="OHE44" s="516"/>
      <c r="OHF44" s="516"/>
      <c r="OHG44" s="516"/>
      <c r="OHH44" s="516"/>
      <c r="OHI44" s="516"/>
      <c r="OHJ44" s="516"/>
      <c r="OHK44" s="516"/>
      <c r="OHL44" s="516"/>
      <c r="OHM44" s="516"/>
      <c r="OHN44" s="516"/>
      <c r="OHO44" s="516"/>
      <c r="OHP44" s="516"/>
      <c r="OHQ44" s="516"/>
      <c r="OHR44" s="516"/>
      <c r="OHS44" s="516"/>
      <c r="OHT44" s="516"/>
      <c r="OHU44" s="516"/>
      <c r="OHV44" s="516"/>
      <c r="OHW44" s="516"/>
      <c r="OHX44" s="516"/>
      <c r="OHY44" s="516"/>
      <c r="OHZ44" s="516"/>
      <c r="OIA44" s="516"/>
      <c r="OIB44" s="516"/>
      <c r="OIC44" s="516"/>
      <c r="OID44" s="516"/>
      <c r="OIE44" s="516"/>
      <c r="OIF44" s="516"/>
      <c r="OIG44" s="516"/>
      <c r="OIH44" s="516"/>
      <c r="OII44" s="516"/>
      <c r="OIJ44" s="516"/>
      <c r="OIK44" s="516"/>
      <c r="OIL44" s="516"/>
      <c r="OIM44" s="516"/>
      <c r="OIN44" s="516"/>
      <c r="OIO44" s="516"/>
      <c r="OIP44" s="516"/>
      <c r="OIQ44" s="516"/>
      <c r="OIR44" s="516"/>
      <c r="OIS44" s="516"/>
      <c r="OIT44" s="516"/>
      <c r="OIU44" s="516"/>
      <c r="OIV44" s="516"/>
      <c r="OIW44" s="516"/>
      <c r="OIX44" s="516"/>
      <c r="OIY44" s="516"/>
      <c r="OIZ44" s="516"/>
      <c r="OJA44" s="516"/>
      <c r="OJB44" s="516"/>
      <c r="OJC44" s="516"/>
      <c r="OJD44" s="516"/>
      <c r="OJE44" s="516"/>
      <c r="OJF44" s="516"/>
      <c r="OJG44" s="516"/>
      <c r="OJH44" s="516"/>
      <c r="OJI44" s="516"/>
      <c r="OJJ44" s="516"/>
      <c r="OJK44" s="516"/>
      <c r="OJL44" s="516"/>
      <c r="OJM44" s="516"/>
      <c r="OJN44" s="516"/>
      <c r="OJO44" s="516"/>
      <c r="OJP44" s="516"/>
      <c r="OJQ44" s="516"/>
      <c r="OJR44" s="516"/>
      <c r="OJS44" s="516"/>
      <c r="OJT44" s="516"/>
      <c r="OJU44" s="516"/>
      <c r="OJV44" s="516"/>
      <c r="OJW44" s="516"/>
      <c r="OJX44" s="516"/>
      <c r="OJY44" s="516"/>
      <c r="OJZ44" s="516"/>
      <c r="OKA44" s="516"/>
      <c r="OKB44" s="516"/>
      <c r="OKC44" s="516"/>
      <c r="OKD44" s="516"/>
      <c r="OKE44" s="516"/>
      <c r="OKF44" s="516"/>
      <c r="OKG44" s="516"/>
      <c r="OKH44" s="516"/>
      <c r="OKI44" s="516"/>
      <c r="OKJ44" s="516"/>
      <c r="OKK44" s="516"/>
      <c r="OKL44" s="516"/>
      <c r="OKM44" s="516"/>
      <c r="OKN44" s="516"/>
      <c r="OKO44" s="516"/>
      <c r="OKP44" s="516"/>
      <c r="OKQ44" s="516"/>
      <c r="OKR44" s="516"/>
      <c r="OKS44" s="516"/>
      <c r="OKT44" s="516"/>
      <c r="OKU44" s="516"/>
      <c r="OKV44" s="516"/>
      <c r="OKW44" s="516"/>
      <c r="OKX44" s="516"/>
      <c r="OKY44" s="516"/>
      <c r="OKZ44" s="516"/>
      <c r="OLA44" s="516"/>
      <c r="OLB44" s="516"/>
      <c r="OLC44" s="516"/>
      <c r="OLD44" s="516"/>
      <c r="OLE44" s="516"/>
      <c r="OLF44" s="516"/>
      <c r="OLG44" s="516"/>
      <c r="OLH44" s="516"/>
      <c r="OLI44" s="516"/>
      <c r="OLJ44" s="516"/>
      <c r="OLK44" s="516"/>
      <c r="OLL44" s="516"/>
      <c r="OLM44" s="516"/>
      <c r="OLN44" s="516"/>
      <c r="OLO44" s="516"/>
      <c r="OLP44" s="516"/>
      <c r="OLQ44" s="516"/>
      <c r="OLR44" s="516"/>
      <c r="OLS44" s="516"/>
      <c r="OLT44" s="516"/>
      <c r="OLU44" s="516"/>
      <c r="OLV44" s="516"/>
      <c r="OLW44" s="516"/>
      <c r="OLX44" s="516"/>
      <c r="OLY44" s="516"/>
      <c r="OLZ44" s="516"/>
      <c r="OMA44" s="516"/>
      <c r="OMB44" s="516"/>
      <c r="OMC44" s="516"/>
      <c r="OMD44" s="516"/>
      <c r="OME44" s="516"/>
      <c r="OMF44" s="516"/>
      <c r="OMG44" s="516"/>
      <c r="OMH44" s="516"/>
      <c r="OMI44" s="516"/>
      <c r="OMJ44" s="516"/>
      <c r="OMK44" s="516"/>
      <c r="OML44" s="516"/>
      <c r="OMM44" s="516"/>
      <c r="OMN44" s="516"/>
      <c r="OMO44" s="516"/>
      <c r="OMP44" s="516"/>
      <c r="OMQ44" s="516"/>
      <c r="OMR44" s="516"/>
      <c r="OMS44" s="516"/>
      <c r="OMT44" s="516"/>
      <c r="OMU44" s="516"/>
      <c r="OMV44" s="516"/>
      <c r="OMW44" s="516"/>
      <c r="OMX44" s="516"/>
      <c r="OMY44" s="516"/>
      <c r="OMZ44" s="516"/>
      <c r="ONA44" s="516"/>
      <c r="ONB44" s="516"/>
      <c r="ONC44" s="516"/>
      <c r="OND44" s="516"/>
      <c r="ONE44" s="516"/>
      <c r="ONF44" s="516"/>
      <c r="ONG44" s="516"/>
      <c r="ONH44" s="516"/>
      <c r="ONI44" s="516"/>
      <c r="ONJ44" s="516"/>
      <c r="ONK44" s="516"/>
      <c r="ONL44" s="516"/>
      <c r="ONM44" s="516"/>
      <c r="ONN44" s="516"/>
      <c r="ONO44" s="516"/>
      <c r="ONP44" s="516"/>
      <c r="ONQ44" s="516"/>
      <c r="ONR44" s="516"/>
      <c r="ONS44" s="516"/>
      <c r="ONT44" s="516"/>
      <c r="ONU44" s="516"/>
      <c r="ONV44" s="516"/>
      <c r="ONW44" s="516"/>
      <c r="ONX44" s="516"/>
      <c r="ONY44" s="516"/>
      <c r="ONZ44" s="516"/>
      <c r="OOA44" s="516"/>
      <c r="OOB44" s="516"/>
      <c r="OOC44" s="516"/>
      <c r="OOD44" s="516"/>
      <c r="OOE44" s="516"/>
      <c r="OOF44" s="516"/>
      <c r="OOG44" s="516"/>
      <c r="OOH44" s="516"/>
      <c r="OOI44" s="516"/>
      <c r="OOJ44" s="516"/>
      <c r="OOK44" s="516"/>
      <c r="OOL44" s="516"/>
      <c r="OOM44" s="516"/>
      <c r="OON44" s="516"/>
      <c r="OOO44" s="516"/>
      <c r="OOP44" s="516"/>
      <c r="OOQ44" s="516"/>
      <c r="OOR44" s="516"/>
      <c r="OOS44" s="516"/>
      <c r="OOT44" s="516"/>
      <c r="OOU44" s="516"/>
      <c r="OOV44" s="516"/>
      <c r="OOW44" s="516"/>
      <c r="OOX44" s="516"/>
      <c r="OOY44" s="516"/>
      <c r="OOZ44" s="516"/>
      <c r="OPA44" s="516"/>
      <c r="OPB44" s="516"/>
      <c r="OPC44" s="516"/>
      <c r="OPD44" s="516"/>
      <c r="OPE44" s="516"/>
      <c r="OPF44" s="516"/>
      <c r="OPG44" s="516"/>
      <c r="OPH44" s="516"/>
      <c r="OPI44" s="516"/>
      <c r="OPJ44" s="516"/>
      <c r="OPK44" s="516"/>
      <c r="OPL44" s="516"/>
      <c r="OPM44" s="516"/>
      <c r="OPN44" s="516"/>
      <c r="OPO44" s="516"/>
      <c r="OPP44" s="516"/>
      <c r="OPQ44" s="516"/>
      <c r="OPR44" s="516"/>
      <c r="OPS44" s="516"/>
      <c r="OPT44" s="516"/>
      <c r="OPU44" s="516"/>
      <c r="OPV44" s="516"/>
      <c r="OPW44" s="516"/>
      <c r="OPX44" s="516"/>
      <c r="OPY44" s="516"/>
      <c r="OPZ44" s="516"/>
      <c r="OQA44" s="516"/>
      <c r="OQB44" s="516"/>
      <c r="OQC44" s="516"/>
      <c r="OQD44" s="516"/>
      <c r="OQE44" s="516"/>
      <c r="OQF44" s="516"/>
      <c r="OQG44" s="516"/>
      <c r="OQH44" s="516"/>
      <c r="OQI44" s="516"/>
      <c r="OQJ44" s="516"/>
      <c r="OQK44" s="516"/>
      <c r="OQL44" s="516"/>
      <c r="OQM44" s="516"/>
      <c r="OQN44" s="516"/>
      <c r="OQO44" s="516"/>
      <c r="OQP44" s="516"/>
      <c r="OQQ44" s="516"/>
      <c r="OQR44" s="516"/>
      <c r="OQS44" s="516"/>
      <c r="OQT44" s="516"/>
      <c r="OQU44" s="516"/>
      <c r="OQV44" s="516"/>
      <c r="OQW44" s="516"/>
      <c r="OQX44" s="516"/>
      <c r="OQY44" s="516"/>
      <c r="OQZ44" s="516"/>
      <c r="ORA44" s="516"/>
      <c r="ORB44" s="516"/>
      <c r="ORC44" s="516"/>
      <c r="ORD44" s="516"/>
      <c r="ORE44" s="516"/>
      <c r="ORF44" s="516"/>
      <c r="ORG44" s="516"/>
      <c r="ORH44" s="516"/>
      <c r="ORI44" s="516"/>
      <c r="ORJ44" s="516"/>
      <c r="ORK44" s="516"/>
      <c r="ORL44" s="516"/>
      <c r="ORM44" s="516"/>
      <c r="ORN44" s="516"/>
      <c r="ORO44" s="516"/>
      <c r="ORP44" s="516"/>
      <c r="ORQ44" s="516"/>
      <c r="ORR44" s="516"/>
      <c r="ORS44" s="516"/>
      <c r="ORT44" s="516"/>
      <c r="ORU44" s="516"/>
      <c r="ORV44" s="516"/>
      <c r="ORW44" s="516"/>
      <c r="ORX44" s="516"/>
      <c r="ORY44" s="516"/>
      <c r="ORZ44" s="516"/>
      <c r="OSA44" s="516"/>
      <c r="OSB44" s="516"/>
      <c r="OSC44" s="516"/>
      <c r="OSD44" s="516"/>
      <c r="OSE44" s="516"/>
      <c r="OSF44" s="516"/>
      <c r="OSG44" s="516"/>
      <c r="OSH44" s="516"/>
      <c r="OSI44" s="516"/>
      <c r="OSJ44" s="516"/>
      <c r="OSK44" s="516"/>
      <c r="OSL44" s="516"/>
      <c r="OSM44" s="516"/>
      <c r="OSN44" s="516"/>
      <c r="OSO44" s="516"/>
      <c r="OSP44" s="516"/>
      <c r="OSQ44" s="516"/>
      <c r="OSR44" s="516"/>
      <c r="OSS44" s="516"/>
      <c r="OST44" s="516"/>
      <c r="OSU44" s="516"/>
      <c r="OSV44" s="516"/>
      <c r="OSW44" s="516"/>
      <c r="OSX44" s="516"/>
      <c r="OSY44" s="516"/>
      <c r="OSZ44" s="516"/>
      <c r="OTA44" s="516"/>
      <c r="OTB44" s="516"/>
      <c r="OTC44" s="516"/>
      <c r="OTD44" s="516"/>
      <c r="OTE44" s="516"/>
      <c r="OTF44" s="516"/>
      <c r="OTG44" s="516"/>
      <c r="OTH44" s="516"/>
      <c r="OTI44" s="516"/>
      <c r="OTJ44" s="516"/>
      <c r="OTK44" s="516"/>
      <c r="OTL44" s="516"/>
      <c r="OTM44" s="516"/>
      <c r="OTN44" s="516"/>
      <c r="OTO44" s="516"/>
      <c r="OTP44" s="516"/>
      <c r="OTQ44" s="516"/>
      <c r="OTR44" s="516"/>
      <c r="OTS44" s="516"/>
      <c r="OTT44" s="516"/>
      <c r="OTU44" s="516"/>
      <c r="OTV44" s="516"/>
      <c r="OTW44" s="516"/>
      <c r="OTX44" s="516"/>
      <c r="OTY44" s="516"/>
      <c r="OTZ44" s="516"/>
      <c r="OUA44" s="516"/>
      <c r="OUB44" s="516"/>
      <c r="OUC44" s="516"/>
      <c r="OUD44" s="516"/>
      <c r="OUE44" s="516"/>
      <c r="OUF44" s="516"/>
      <c r="OUG44" s="516"/>
      <c r="OUH44" s="516"/>
      <c r="OUI44" s="516"/>
      <c r="OUJ44" s="516"/>
      <c r="OUK44" s="516"/>
      <c r="OUL44" s="516"/>
      <c r="OUM44" s="516"/>
      <c r="OUN44" s="516"/>
      <c r="OUO44" s="516"/>
      <c r="OUP44" s="516"/>
      <c r="OUQ44" s="516"/>
      <c r="OUR44" s="516"/>
      <c r="OUS44" s="516"/>
      <c r="OUT44" s="516"/>
      <c r="OUU44" s="516"/>
      <c r="OUV44" s="516"/>
      <c r="OUW44" s="516"/>
      <c r="OUX44" s="516"/>
      <c r="OUY44" s="516"/>
      <c r="OUZ44" s="516"/>
      <c r="OVA44" s="516"/>
      <c r="OVB44" s="516"/>
      <c r="OVC44" s="516"/>
      <c r="OVD44" s="516"/>
      <c r="OVE44" s="516"/>
      <c r="OVF44" s="516"/>
      <c r="OVG44" s="516"/>
      <c r="OVH44" s="516"/>
      <c r="OVI44" s="516"/>
      <c r="OVJ44" s="516"/>
      <c r="OVK44" s="516"/>
      <c r="OVL44" s="516"/>
      <c r="OVM44" s="516"/>
      <c r="OVN44" s="516"/>
      <c r="OVO44" s="516"/>
      <c r="OVP44" s="516"/>
      <c r="OVQ44" s="516"/>
      <c r="OVR44" s="516"/>
      <c r="OVS44" s="516"/>
      <c r="OVT44" s="516"/>
      <c r="OVU44" s="516"/>
      <c r="OVV44" s="516"/>
      <c r="OVW44" s="516"/>
      <c r="OVX44" s="516"/>
      <c r="OVY44" s="516"/>
      <c r="OVZ44" s="516"/>
      <c r="OWA44" s="516"/>
      <c r="OWB44" s="516"/>
      <c r="OWC44" s="516"/>
      <c r="OWD44" s="516"/>
      <c r="OWE44" s="516"/>
      <c r="OWF44" s="516"/>
      <c r="OWG44" s="516"/>
      <c r="OWH44" s="516"/>
      <c r="OWI44" s="516"/>
      <c r="OWJ44" s="516"/>
      <c r="OWK44" s="516"/>
      <c r="OWL44" s="516"/>
      <c r="OWM44" s="516"/>
      <c r="OWN44" s="516"/>
      <c r="OWO44" s="516"/>
      <c r="OWP44" s="516"/>
      <c r="OWQ44" s="516"/>
      <c r="OWR44" s="516"/>
      <c r="OWS44" s="516"/>
      <c r="OWT44" s="516"/>
      <c r="OWU44" s="516"/>
      <c r="OWV44" s="516"/>
      <c r="OWW44" s="516"/>
      <c r="OWX44" s="516"/>
      <c r="OWY44" s="516"/>
      <c r="OWZ44" s="516"/>
      <c r="OXA44" s="516"/>
      <c r="OXB44" s="516"/>
      <c r="OXC44" s="516"/>
      <c r="OXD44" s="516"/>
      <c r="OXE44" s="516"/>
      <c r="OXF44" s="516"/>
      <c r="OXG44" s="516"/>
      <c r="OXH44" s="516"/>
      <c r="OXI44" s="516"/>
      <c r="OXJ44" s="516"/>
      <c r="OXK44" s="516"/>
      <c r="OXL44" s="516"/>
      <c r="OXM44" s="516"/>
      <c r="OXN44" s="516"/>
      <c r="OXO44" s="516"/>
      <c r="OXP44" s="516"/>
      <c r="OXQ44" s="516"/>
      <c r="OXR44" s="516"/>
      <c r="OXS44" s="516"/>
      <c r="OXT44" s="516"/>
      <c r="OXU44" s="516"/>
      <c r="OXV44" s="516"/>
      <c r="OXW44" s="516"/>
      <c r="OXX44" s="516"/>
      <c r="OXY44" s="516"/>
      <c r="OXZ44" s="516"/>
      <c r="OYA44" s="516"/>
      <c r="OYB44" s="516"/>
      <c r="OYC44" s="516"/>
      <c r="OYD44" s="516"/>
      <c r="OYE44" s="516"/>
      <c r="OYF44" s="516"/>
      <c r="OYG44" s="516"/>
      <c r="OYH44" s="516"/>
      <c r="OYI44" s="516"/>
      <c r="OYJ44" s="516"/>
      <c r="OYK44" s="516"/>
      <c r="OYL44" s="516"/>
      <c r="OYM44" s="516"/>
      <c r="OYN44" s="516"/>
      <c r="OYO44" s="516"/>
      <c r="OYP44" s="516"/>
      <c r="OYQ44" s="516"/>
      <c r="OYR44" s="516"/>
      <c r="OYS44" s="516"/>
      <c r="OYT44" s="516"/>
      <c r="OYU44" s="516"/>
      <c r="OYV44" s="516"/>
      <c r="OYW44" s="516"/>
      <c r="OYX44" s="516"/>
      <c r="OYY44" s="516"/>
      <c r="OYZ44" s="516"/>
      <c r="OZA44" s="516"/>
      <c r="OZB44" s="516"/>
      <c r="OZC44" s="516"/>
      <c r="OZD44" s="516"/>
      <c r="OZE44" s="516"/>
      <c r="OZF44" s="516"/>
      <c r="OZG44" s="516"/>
      <c r="OZH44" s="516"/>
      <c r="OZI44" s="516"/>
      <c r="OZJ44" s="516"/>
      <c r="OZK44" s="516"/>
      <c r="OZL44" s="516"/>
      <c r="OZM44" s="516"/>
      <c r="OZN44" s="516"/>
      <c r="OZO44" s="516"/>
      <c r="OZP44" s="516"/>
      <c r="OZQ44" s="516"/>
      <c r="OZR44" s="516"/>
      <c r="OZS44" s="516"/>
      <c r="OZT44" s="516"/>
      <c r="OZU44" s="516"/>
      <c r="OZV44" s="516"/>
      <c r="OZW44" s="516"/>
      <c r="OZX44" s="516"/>
      <c r="OZY44" s="516"/>
      <c r="OZZ44" s="516"/>
      <c r="PAA44" s="516"/>
      <c r="PAB44" s="516"/>
      <c r="PAC44" s="516"/>
      <c r="PAD44" s="516"/>
      <c r="PAE44" s="516"/>
      <c r="PAF44" s="516"/>
      <c r="PAG44" s="516"/>
      <c r="PAH44" s="516"/>
      <c r="PAI44" s="516"/>
      <c r="PAJ44" s="516"/>
      <c r="PAK44" s="516"/>
      <c r="PAL44" s="516"/>
      <c r="PAM44" s="516"/>
      <c r="PAN44" s="516"/>
      <c r="PAO44" s="516"/>
      <c r="PAP44" s="516"/>
      <c r="PAQ44" s="516"/>
      <c r="PAR44" s="516"/>
      <c r="PAS44" s="516"/>
      <c r="PAT44" s="516"/>
      <c r="PAU44" s="516"/>
      <c r="PAV44" s="516"/>
      <c r="PAW44" s="516"/>
      <c r="PAX44" s="516"/>
      <c r="PAY44" s="516"/>
      <c r="PAZ44" s="516"/>
      <c r="PBA44" s="516"/>
      <c r="PBB44" s="516"/>
      <c r="PBC44" s="516"/>
      <c r="PBD44" s="516"/>
      <c r="PBE44" s="516"/>
      <c r="PBF44" s="516"/>
      <c r="PBG44" s="516"/>
      <c r="PBH44" s="516"/>
      <c r="PBI44" s="516"/>
      <c r="PBJ44" s="516"/>
      <c r="PBK44" s="516"/>
      <c r="PBL44" s="516"/>
      <c r="PBM44" s="516"/>
      <c r="PBN44" s="516"/>
      <c r="PBO44" s="516"/>
      <c r="PBP44" s="516"/>
      <c r="PBQ44" s="516"/>
      <c r="PBR44" s="516"/>
      <c r="PBS44" s="516"/>
      <c r="PBT44" s="516"/>
      <c r="PBU44" s="516"/>
      <c r="PBV44" s="516"/>
      <c r="PBW44" s="516"/>
      <c r="PBX44" s="516"/>
      <c r="PBY44" s="516"/>
      <c r="PBZ44" s="516"/>
      <c r="PCA44" s="516"/>
      <c r="PCB44" s="516"/>
      <c r="PCC44" s="516"/>
      <c r="PCD44" s="516"/>
      <c r="PCE44" s="516"/>
      <c r="PCF44" s="516"/>
      <c r="PCG44" s="516"/>
      <c r="PCH44" s="516"/>
      <c r="PCI44" s="516"/>
      <c r="PCJ44" s="516"/>
      <c r="PCK44" s="516"/>
      <c r="PCL44" s="516"/>
      <c r="PCM44" s="516"/>
      <c r="PCN44" s="516"/>
      <c r="PCO44" s="516"/>
      <c r="PCP44" s="516"/>
      <c r="PCQ44" s="516"/>
      <c r="PCR44" s="516"/>
      <c r="PCS44" s="516"/>
      <c r="PCT44" s="516"/>
      <c r="PCU44" s="516"/>
      <c r="PCV44" s="516"/>
      <c r="PCW44" s="516"/>
      <c r="PCX44" s="516"/>
      <c r="PCY44" s="516"/>
      <c r="PCZ44" s="516"/>
      <c r="PDA44" s="516"/>
      <c r="PDB44" s="516"/>
      <c r="PDC44" s="516"/>
      <c r="PDD44" s="516"/>
      <c r="PDE44" s="516"/>
      <c r="PDF44" s="516"/>
      <c r="PDG44" s="516"/>
      <c r="PDH44" s="516"/>
      <c r="PDI44" s="516"/>
      <c r="PDJ44" s="516"/>
      <c r="PDK44" s="516"/>
      <c r="PDL44" s="516"/>
      <c r="PDM44" s="516"/>
      <c r="PDN44" s="516"/>
      <c r="PDO44" s="516"/>
      <c r="PDP44" s="516"/>
      <c r="PDQ44" s="516"/>
      <c r="PDR44" s="516"/>
      <c r="PDS44" s="516"/>
      <c r="PDT44" s="516"/>
      <c r="PDU44" s="516"/>
      <c r="PDV44" s="516"/>
      <c r="PDW44" s="516"/>
      <c r="PDX44" s="516"/>
      <c r="PDY44" s="516"/>
      <c r="PDZ44" s="516"/>
      <c r="PEA44" s="516"/>
      <c r="PEB44" s="516"/>
      <c r="PEC44" s="516"/>
      <c r="PED44" s="516"/>
      <c r="PEE44" s="516"/>
      <c r="PEF44" s="516"/>
      <c r="PEG44" s="516"/>
      <c r="PEH44" s="516"/>
      <c r="PEI44" s="516"/>
      <c r="PEJ44" s="516"/>
      <c r="PEK44" s="516"/>
      <c r="PEL44" s="516"/>
      <c r="PEM44" s="516"/>
      <c r="PEN44" s="516"/>
      <c r="PEO44" s="516"/>
      <c r="PEP44" s="516"/>
      <c r="PEQ44" s="516"/>
      <c r="PER44" s="516"/>
      <c r="PES44" s="516"/>
      <c r="PET44" s="516"/>
      <c r="PEU44" s="516"/>
      <c r="PEV44" s="516"/>
      <c r="PEW44" s="516"/>
      <c r="PEX44" s="516"/>
      <c r="PEY44" s="516"/>
      <c r="PEZ44" s="516"/>
      <c r="PFA44" s="516"/>
      <c r="PFB44" s="516"/>
      <c r="PFC44" s="516"/>
      <c r="PFD44" s="516"/>
      <c r="PFE44" s="516"/>
      <c r="PFF44" s="516"/>
      <c r="PFG44" s="516"/>
      <c r="PFH44" s="516"/>
      <c r="PFI44" s="516"/>
      <c r="PFJ44" s="516"/>
      <c r="PFK44" s="516"/>
      <c r="PFL44" s="516"/>
      <c r="PFM44" s="516"/>
      <c r="PFN44" s="516"/>
      <c r="PFO44" s="516"/>
      <c r="PFP44" s="516"/>
      <c r="PFQ44" s="516"/>
      <c r="PFR44" s="516"/>
      <c r="PFS44" s="516"/>
      <c r="PFT44" s="516"/>
      <c r="PFU44" s="516"/>
      <c r="PFV44" s="516"/>
      <c r="PFW44" s="516"/>
      <c r="PFX44" s="516"/>
      <c r="PFY44" s="516"/>
      <c r="PFZ44" s="516"/>
      <c r="PGA44" s="516"/>
      <c r="PGB44" s="516"/>
      <c r="PGC44" s="516"/>
      <c r="PGD44" s="516"/>
      <c r="PGE44" s="516"/>
      <c r="PGF44" s="516"/>
      <c r="PGG44" s="516"/>
      <c r="PGH44" s="516"/>
      <c r="PGI44" s="516"/>
      <c r="PGJ44" s="516"/>
      <c r="PGK44" s="516"/>
      <c r="PGL44" s="516"/>
      <c r="PGM44" s="516"/>
      <c r="PGN44" s="516"/>
      <c r="PGO44" s="516"/>
      <c r="PGP44" s="516"/>
      <c r="PGQ44" s="516"/>
      <c r="PGR44" s="516"/>
      <c r="PGS44" s="516"/>
      <c r="PGT44" s="516"/>
      <c r="PGU44" s="516"/>
      <c r="PGV44" s="516"/>
      <c r="PGW44" s="516"/>
      <c r="PGX44" s="516"/>
      <c r="PGY44" s="516"/>
      <c r="PGZ44" s="516"/>
      <c r="PHA44" s="516"/>
      <c r="PHB44" s="516"/>
      <c r="PHC44" s="516"/>
      <c r="PHD44" s="516"/>
      <c r="PHE44" s="516"/>
      <c r="PHF44" s="516"/>
      <c r="PHG44" s="516"/>
      <c r="PHH44" s="516"/>
      <c r="PHI44" s="516"/>
      <c r="PHJ44" s="516"/>
      <c r="PHK44" s="516"/>
      <c r="PHL44" s="516"/>
      <c r="PHM44" s="516"/>
      <c r="PHN44" s="516"/>
      <c r="PHO44" s="516"/>
      <c r="PHP44" s="516"/>
      <c r="PHQ44" s="516"/>
      <c r="PHR44" s="516"/>
      <c r="PHS44" s="516"/>
      <c r="PHT44" s="516"/>
      <c r="PHU44" s="516"/>
      <c r="PHV44" s="516"/>
      <c r="PHW44" s="516"/>
      <c r="PHX44" s="516"/>
      <c r="PHY44" s="516"/>
      <c r="PHZ44" s="516"/>
      <c r="PIA44" s="516"/>
      <c r="PIB44" s="516"/>
      <c r="PIC44" s="516"/>
      <c r="PID44" s="516"/>
      <c r="PIE44" s="516"/>
      <c r="PIF44" s="516"/>
      <c r="PIG44" s="516"/>
      <c r="PIH44" s="516"/>
      <c r="PII44" s="516"/>
      <c r="PIJ44" s="516"/>
      <c r="PIK44" s="516"/>
      <c r="PIL44" s="516"/>
      <c r="PIM44" s="516"/>
      <c r="PIN44" s="516"/>
      <c r="PIO44" s="516"/>
      <c r="PIP44" s="516"/>
      <c r="PIQ44" s="516"/>
      <c r="PIR44" s="516"/>
      <c r="PIS44" s="516"/>
      <c r="PIT44" s="516"/>
      <c r="PIU44" s="516"/>
      <c r="PIV44" s="516"/>
      <c r="PIW44" s="516"/>
      <c r="PIX44" s="516"/>
      <c r="PIY44" s="516"/>
      <c r="PIZ44" s="516"/>
      <c r="PJA44" s="516"/>
      <c r="PJB44" s="516"/>
      <c r="PJC44" s="516"/>
      <c r="PJD44" s="516"/>
      <c r="PJE44" s="516"/>
      <c r="PJF44" s="516"/>
      <c r="PJG44" s="516"/>
      <c r="PJH44" s="516"/>
      <c r="PJI44" s="516"/>
      <c r="PJJ44" s="516"/>
      <c r="PJK44" s="516"/>
      <c r="PJL44" s="516"/>
      <c r="PJM44" s="516"/>
      <c r="PJN44" s="516"/>
      <c r="PJO44" s="516"/>
      <c r="PJP44" s="516"/>
      <c r="PJQ44" s="516"/>
      <c r="PJR44" s="516"/>
      <c r="PJS44" s="516"/>
      <c r="PJT44" s="516"/>
      <c r="PJU44" s="516"/>
      <c r="PJV44" s="516"/>
      <c r="PJW44" s="516"/>
      <c r="PJX44" s="516"/>
      <c r="PJY44" s="516"/>
      <c r="PJZ44" s="516"/>
      <c r="PKA44" s="516"/>
      <c r="PKB44" s="516"/>
      <c r="PKC44" s="516"/>
      <c r="PKD44" s="516"/>
      <c r="PKE44" s="516"/>
      <c r="PKF44" s="516"/>
      <c r="PKG44" s="516"/>
      <c r="PKH44" s="516"/>
      <c r="PKI44" s="516"/>
      <c r="PKJ44" s="516"/>
      <c r="PKK44" s="516"/>
      <c r="PKL44" s="516"/>
      <c r="PKM44" s="516"/>
      <c r="PKN44" s="516"/>
      <c r="PKO44" s="516"/>
      <c r="PKP44" s="516"/>
      <c r="PKQ44" s="516"/>
      <c r="PKR44" s="516"/>
      <c r="PKS44" s="516"/>
      <c r="PKT44" s="516"/>
      <c r="PKU44" s="516"/>
      <c r="PKV44" s="516"/>
      <c r="PKW44" s="516"/>
      <c r="PKX44" s="516"/>
      <c r="PKY44" s="516"/>
      <c r="PKZ44" s="516"/>
      <c r="PLA44" s="516"/>
      <c r="PLB44" s="516"/>
      <c r="PLC44" s="516"/>
      <c r="PLD44" s="516"/>
      <c r="PLE44" s="516"/>
      <c r="PLF44" s="516"/>
      <c r="PLG44" s="516"/>
      <c r="PLH44" s="516"/>
      <c r="PLI44" s="516"/>
      <c r="PLJ44" s="516"/>
      <c r="PLK44" s="516"/>
      <c r="PLL44" s="516"/>
      <c r="PLM44" s="516"/>
      <c r="PLN44" s="516"/>
      <c r="PLO44" s="516"/>
      <c r="PLP44" s="516"/>
      <c r="PLQ44" s="516"/>
      <c r="PLR44" s="516"/>
      <c r="PLS44" s="516"/>
      <c r="PLT44" s="516"/>
      <c r="PLU44" s="516"/>
      <c r="PLV44" s="516"/>
      <c r="PLW44" s="516"/>
      <c r="PLX44" s="516"/>
      <c r="PLY44" s="516"/>
      <c r="PLZ44" s="516"/>
      <c r="PMA44" s="516"/>
      <c r="PMB44" s="516"/>
      <c r="PMC44" s="516"/>
      <c r="PMD44" s="516"/>
      <c r="PME44" s="516"/>
      <c r="PMF44" s="516"/>
      <c r="PMG44" s="516"/>
      <c r="PMH44" s="516"/>
      <c r="PMI44" s="516"/>
      <c r="PMJ44" s="516"/>
      <c r="PMK44" s="516"/>
      <c r="PML44" s="516"/>
      <c r="PMM44" s="516"/>
      <c r="PMN44" s="516"/>
      <c r="PMO44" s="516"/>
      <c r="PMP44" s="516"/>
      <c r="PMQ44" s="516"/>
      <c r="PMR44" s="516"/>
      <c r="PMS44" s="516"/>
      <c r="PMT44" s="516"/>
      <c r="PMU44" s="516"/>
      <c r="PMV44" s="516"/>
      <c r="PMW44" s="516"/>
      <c r="PMX44" s="516"/>
      <c r="PMY44" s="516"/>
      <c r="PMZ44" s="516"/>
      <c r="PNA44" s="516"/>
      <c r="PNB44" s="516"/>
      <c r="PNC44" s="516"/>
      <c r="PND44" s="516"/>
      <c r="PNE44" s="516"/>
      <c r="PNF44" s="516"/>
      <c r="PNG44" s="516"/>
      <c r="PNH44" s="516"/>
      <c r="PNI44" s="516"/>
      <c r="PNJ44" s="516"/>
      <c r="PNK44" s="516"/>
      <c r="PNL44" s="516"/>
      <c r="PNM44" s="516"/>
      <c r="PNN44" s="516"/>
      <c r="PNO44" s="516"/>
      <c r="PNP44" s="516"/>
      <c r="PNQ44" s="516"/>
      <c r="PNR44" s="516"/>
      <c r="PNS44" s="516"/>
      <c r="PNT44" s="516"/>
      <c r="PNU44" s="516"/>
      <c r="PNV44" s="516"/>
      <c r="PNW44" s="516"/>
      <c r="PNX44" s="516"/>
      <c r="PNY44" s="516"/>
      <c r="PNZ44" s="516"/>
      <c r="POA44" s="516"/>
      <c r="POB44" s="516"/>
      <c r="POC44" s="516"/>
      <c r="POD44" s="516"/>
      <c r="POE44" s="516"/>
      <c r="POF44" s="516"/>
      <c r="POG44" s="516"/>
      <c r="POH44" s="516"/>
      <c r="POI44" s="516"/>
      <c r="POJ44" s="516"/>
      <c r="POK44" s="516"/>
      <c r="POL44" s="516"/>
      <c r="POM44" s="516"/>
      <c r="PON44" s="516"/>
      <c r="POO44" s="516"/>
      <c r="POP44" s="516"/>
      <c r="POQ44" s="516"/>
      <c r="POR44" s="516"/>
      <c r="POS44" s="516"/>
      <c r="POT44" s="516"/>
      <c r="POU44" s="516"/>
      <c r="POV44" s="516"/>
      <c r="POW44" s="516"/>
      <c r="POX44" s="516"/>
      <c r="POY44" s="516"/>
      <c r="POZ44" s="516"/>
      <c r="PPA44" s="516"/>
      <c r="PPB44" s="516"/>
      <c r="PPC44" s="516"/>
      <c r="PPD44" s="516"/>
      <c r="PPE44" s="516"/>
      <c r="PPF44" s="516"/>
      <c r="PPG44" s="516"/>
      <c r="PPH44" s="516"/>
      <c r="PPI44" s="516"/>
      <c r="PPJ44" s="516"/>
      <c r="PPK44" s="516"/>
      <c r="PPL44" s="516"/>
      <c r="PPM44" s="516"/>
      <c r="PPN44" s="516"/>
      <c r="PPO44" s="516"/>
      <c r="PPP44" s="516"/>
      <c r="PPQ44" s="516"/>
      <c r="PPR44" s="516"/>
      <c r="PPS44" s="516"/>
      <c r="PPT44" s="516"/>
      <c r="PPU44" s="516"/>
      <c r="PPV44" s="516"/>
      <c r="PPW44" s="516"/>
      <c r="PPX44" s="516"/>
      <c r="PPY44" s="516"/>
      <c r="PPZ44" s="516"/>
      <c r="PQA44" s="516"/>
      <c r="PQB44" s="516"/>
      <c r="PQC44" s="516"/>
      <c r="PQD44" s="516"/>
      <c r="PQE44" s="516"/>
      <c r="PQF44" s="516"/>
      <c r="PQG44" s="516"/>
      <c r="PQH44" s="516"/>
      <c r="PQI44" s="516"/>
      <c r="PQJ44" s="516"/>
      <c r="PQK44" s="516"/>
      <c r="PQL44" s="516"/>
      <c r="PQM44" s="516"/>
      <c r="PQN44" s="516"/>
      <c r="PQO44" s="516"/>
      <c r="PQP44" s="516"/>
      <c r="PQQ44" s="516"/>
      <c r="PQR44" s="516"/>
      <c r="PQS44" s="516"/>
      <c r="PQT44" s="516"/>
      <c r="PQU44" s="516"/>
      <c r="PQV44" s="516"/>
      <c r="PQW44" s="516"/>
      <c r="PQX44" s="516"/>
      <c r="PQY44" s="516"/>
      <c r="PQZ44" s="516"/>
      <c r="PRA44" s="516"/>
      <c r="PRB44" s="516"/>
      <c r="PRC44" s="516"/>
      <c r="PRD44" s="516"/>
      <c r="PRE44" s="516"/>
      <c r="PRF44" s="516"/>
      <c r="PRG44" s="516"/>
      <c r="PRH44" s="516"/>
      <c r="PRI44" s="516"/>
      <c r="PRJ44" s="516"/>
      <c r="PRK44" s="516"/>
      <c r="PRL44" s="516"/>
      <c r="PRM44" s="516"/>
      <c r="PRN44" s="516"/>
      <c r="PRO44" s="516"/>
      <c r="PRP44" s="516"/>
      <c r="PRQ44" s="516"/>
      <c r="PRR44" s="516"/>
      <c r="PRS44" s="516"/>
      <c r="PRT44" s="516"/>
      <c r="PRU44" s="516"/>
      <c r="PRV44" s="516"/>
      <c r="PRW44" s="516"/>
      <c r="PRX44" s="516"/>
      <c r="PRY44" s="516"/>
      <c r="PRZ44" s="516"/>
      <c r="PSA44" s="516"/>
      <c r="PSB44" s="516"/>
      <c r="PSC44" s="516"/>
      <c r="PSD44" s="516"/>
      <c r="PSE44" s="516"/>
      <c r="PSF44" s="516"/>
      <c r="PSG44" s="516"/>
      <c r="PSH44" s="516"/>
      <c r="PSI44" s="516"/>
      <c r="PSJ44" s="516"/>
      <c r="PSK44" s="516"/>
      <c r="PSL44" s="516"/>
      <c r="PSM44" s="516"/>
      <c r="PSN44" s="516"/>
      <c r="PSO44" s="516"/>
      <c r="PSP44" s="516"/>
      <c r="PSQ44" s="516"/>
      <c r="PSR44" s="516"/>
      <c r="PSS44" s="516"/>
      <c r="PST44" s="516"/>
      <c r="PSU44" s="516"/>
      <c r="PSV44" s="516"/>
      <c r="PSW44" s="516"/>
      <c r="PSX44" s="516"/>
      <c r="PSY44" s="516"/>
      <c r="PSZ44" s="516"/>
      <c r="PTA44" s="516"/>
      <c r="PTB44" s="516"/>
      <c r="PTC44" s="516"/>
      <c r="PTD44" s="516"/>
      <c r="PTE44" s="516"/>
      <c r="PTF44" s="516"/>
      <c r="PTG44" s="516"/>
      <c r="PTH44" s="516"/>
      <c r="PTI44" s="516"/>
      <c r="PTJ44" s="516"/>
      <c r="PTK44" s="516"/>
      <c r="PTL44" s="516"/>
      <c r="PTM44" s="516"/>
      <c r="PTN44" s="516"/>
      <c r="PTO44" s="516"/>
      <c r="PTP44" s="516"/>
      <c r="PTQ44" s="516"/>
      <c r="PTR44" s="516"/>
      <c r="PTS44" s="516"/>
      <c r="PTT44" s="516"/>
      <c r="PTU44" s="516"/>
      <c r="PTV44" s="516"/>
      <c r="PTW44" s="516"/>
      <c r="PTX44" s="516"/>
      <c r="PTY44" s="516"/>
      <c r="PTZ44" s="516"/>
      <c r="PUA44" s="516"/>
      <c r="PUB44" s="516"/>
      <c r="PUC44" s="516"/>
      <c r="PUD44" s="516"/>
      <c r="PUE44" s="516"/>
      <c r="PUF44" s="516"/>
      <c r="PUG44" s="516"/>
      <c r="PUH44" s="516"/>
      <c r="PUI44" s="516"/>
      <c r="PUJ44" s="516"/>
      <c r="PUK44" s="516"/>
      <c r="PUL44" s="516"/>
      <c r="PUM44" s="516"/>
      <c r="PUN44" s="516"/>
      <c r="PUO44" s="516"/>
      <c r="PUP44" s="516"/>
      <c r="PUQ44" s="516"/>
      <c r="PUR44" s="516"/>
      <c r="PUS44" s="516"/>
      <c r="PUT44" s="516"/>
      <c r="PUU44" s="516"/>
      <c r="PUV44" s="516"/>
      <c r="PUW44" s="516"/>
      <c r="PUX44" s="516"/>
      <c r="PUY44" s="516"/>
      <c r="PUZ44" s="516"/>
      <c r="PVA44" s="516"/>
      <c r="PVB44" s="516"/>
      <c r="PVC44" s="516"/>
      <c r="PVD44" s="516"/>
      <c r="PVE44" s="516"/>
      <c r="PVF44" s="516"/>
      <c r="PVG44" s="516"/>
      <c r="PVH44" s="516"/>
      <c r="PVI44" s="516"/>
      <c r="PVJ44" s="516"/>
      <c r="PVK44" s="516"/>
      <c r="PVL44" s="516"/>
      <c r="PVM44" s="516"/>
      <c r="PVN44" s="516"/>
      <c r="PVO44" s="516"/>
      <c r="PVP44" s="516"/>
      <c r="PVQ44" s="516"/>
      <c r="PVR44" s="516"/>
      <c r="PVS44" s="516"/>
      <c r="PVT44" s="516"/>
      <c r="PVU44" s="516"/>
      <c r="PVV44" s="516"/>
      <c r="PVW44" s="516"/>
      <c r="PVX44" s="516"/>
      <c r="PVY44" s="516"/>
      <c r="PVZ44" s="516"/>
      <c r="PWA44" s="516"/>
      <c r="PWB44" s="516"/>
      <c r="PWC44" s="516"/>
      <c r="PWD44" s="516"/>
      <c r="PWE44" s="516"/>
      <c r="PWF44" s="516"/>
      <c r="PWG44" s="516"/>
      <c r="PWH44" s="516"/>
      <c r="PWI44" s="516"/>
      <c r="PWJ44" s="516"/>
      <c r="PWK44" s="516"/>
      <c r="PWL44" s="516"/>
      <c r="PWM44" s="516"/>
      <c r="PWN44" s="516"/>
      <c r="PWO44" s="516"/>
      <c r="PWP44" s="516"/>
      <c r="PWQ44" s="516"/>
      <c r="PWR44" s="516"/>
      <c r="PWS44" s="516"/>
      <c r="PWT44" s="516"/>
      <c r="PWU44" s="516"/>
      <c r="PWV44" s="516"/>
      <c r="PWW44" s="516"/>
      <c r="PWX44" s="516"/>
      <c r="PWY44" s="516"/>
      <c r="PWZ44" s="516"/>
      <c r="PXA44" s="516"/>
      <c r="PXB44" s="516"/>
      <c r="PXC44" s="516"/>
      <c r="PXD44" s="516"/>
      <c r="PXE44" s="516"/>
      <c r="PXF44" s="516"/>
      <c r="PXG44" s="516"/>
      <c r="PXH44" s="516"/>
      <c r="PXI44" s="516"/>
      <c r="PXJ44" s="516"/>
      <c r="PXK44" s="516"/>
      <c r="PXL44" s="516"/>
      <c r="PXM44" s="516"/>
      <c r="PXN44" s="516"/>
      <c r="PXO44" s="516"/>
      <c r="PXP44" s="516"/>
      <c r="PXQ44" s="516"/>
      <c r="PXR44" s="516"/>
      <c r="PXS44" s="516"/>
      <c r="PXT44" s="516"/>
      <c r="PXU44" s="516"/>
      <c r="PXV44" s="516"/>
      <c r="PXW44" s="516"/>
      <c r="PXX44" s="516"/>
      <c r="PXY44" s="516"/>
      <c r="PXZ44" s="516"/>
      <c r="PYA44" s="516"/>
      <c r="PYB44" s="516"/>
      <c r="PYC44" s="516"/>
      <c r="PYD44" s="516"/>
      <c r="PYE44" s="516"/>
      <c r="PYF44" s="516"/>
      <c r="PYG44" s="516"/>
      <c r="PYH44" s="516"/>
      <c r="PYI44" s="516"/>
      <c r="PYJ44" s="516"/>
      <c r="PYK44" s="516"/>
      <c r="PYL44" s="516"/>
      <c r="PYM44" s="516"/>
      <c r="PYN44" s="516"/>
      <c r="PYO44" s="516"/>
      <c r="PYP44" s="516"/>
      <c r="PYQ44" s="516"/>
      <c r="PYR44" s="516"/>
      <c r="PYS44" s="516"/>
      <c r="PYT44" s="516"/>
      <c r="PYU44" s="516"/>
      <c r="PYV44" s="516"/>
      <c r="PYW44" s="516"/>
      <c r="PYX44" s="516"/>
      <c r="PYY44" s="516"/>
      <c r="PYZ44" s="516"/>
      <c r="PZA44" s="516"/>
      <c r="PZB44" s="516"/>
      <c r="PZC44" s="516"/>
      <c r="PZD44" s="516"/>
      <c r="PZE44" s="516"/>
      <c r="PZF44" s="516"/>
      <c r="PZG44" s="516"/>
      <c r="PZH44" s="516"/>
      <c r="PZI44" s="516"/>
      <c r="PZJ44" s="516"/>
      <c r="PZK44" s="516"/>
      <c r="PZL44" s="516"/>
      <c r="PZM44" s="516"/>
      <c r="PZN44" s="516"/>
      <c r="PZO44" s="516"/>
      <c r="PZP44" s="516"/>
      <c r="PZQ44" s="516"/>
      <c r="PZR44" s="516"/>
      <c r="PZS44" s="516"/>
      <c r="PZT44" s="516"/>
      <c r="PZU44" s="516"/>
      <c r="PZV44" s="516"/>
      <c r="PZW44" s="516"/>
      <c r="PZX44" s="516"/>
      <c r="PZY44" s="516"/>
      <c r="PZZ44" s="516"/>
      <c r="QAA44" s="516"/>
      <c r="QAB44" s="516"/>
      <c r="QAC44" s="516"/>
      <c r="QAD44" s="516"/>
      <c r="QAE44" s="516"/>
      <c r="QAF44" s="516"/>
      <c r="QAG44" s="516"/>
      <c r="QAH44" s="516"/>
      <c r="QAI44" s="516"/>
      <c r="QAJ44" s="516"/>
      <c r="QAK44" s="516"/>
      <c r="QAL44" s="516"/>
      <c r="QAM44" s="516"/>
      <c r="QAN44" s="516"/>
      <c r="QAO44" s="516"/>
      <c r="QAP44" s="516"/>
      <c r="QAQ44" s="516"/>
      <c r="QAR44" s="516"/>
      <c r="QAS44" s="516"/>
      <c r="QAT44" s="516"/>
      <c r="QAU44" s="516"/>
      <c r="QAV44" s="516"/>
      <c r="QAW44" s="516"/>
      <c r="QAX44" s="516"/>
      <c r="QAY44" s="516"/>
      <c r="QAZ44" s="516"/>
      <c r="QBA44" s="516"/>
      <c r="QBB44" s="516"/>
      <c r="QBC44" s="516"/>
      <c r="QBD44" s="516"/>
      <c r="QBE44" s="516"/>
      <c r="QBF44" s="516"/>
      <c r="QBG44" s="516"/>
      <c r="QBH44" s="516"/>
      <c r="QBI44" s="516"/>
      <c r="QBJ44" s="516"/>
      <c r="QBK44" s="516"/>
      <c r="QBL44" s="516"/>
      <c r="QBM44" s="516"/>
      <c r="QBN44" s="516"/>
      <c r="QBO44" s="516"/>
      <c r="QBP44" s="516"/>
      <c r="QBQ44" s="516"/>
      <c r="QBR44" s="516"/>
      <c r="QBS44" s="516"/>
      <c r="QBT44" s="516"/>
      <c r="QBU44" s="516"/>
      <c r="QBV44" s="516"/>
      <c r="QBW44" s="516"/>
      <c r="QBX44" s="516"/>
      <c r="QBY44" s="516"/>
      <c r="QBZ44" s="516"/>
      <c r="QCA44" s="516"/>
      <c r="QCB44" s="516"/>
      <c r="QCC44" s="516"/>
      <c r="QCD44" s="516"/>
      <c r="QCE44" s="516"/>
      <c r="QCF44" s="516"/>
      <c r="QCG44" s="516"/>
      <c r="QCH44" s="516"/>
      <c r="QCI44" s="516"/>
      <c r="QCJ44" s="516"/>
      <c r="QCK44" s="516"/>
      <c r="QCL44" s="516"/>
      <c r="QCM44" s="516"/>
      <c r="QCN44" s="516"/>
      <c r="QCO44" s="516"/>
      <c r="QCP44" s="516"/>
      <c r="QCQ44" s="516"/>
      <c r="QCR44" s="516"/>
      <c r="QCS44" s="516"/>
      <c r="QCT44" s="516"/>
      <c r="QCU44" s="516"/>
      <c r="QCV44" s="516"/>
      <c r="QCW44" s="516"/>
      <c r="QCX44" s="516"/>
      <c r="QCY44" s="516"/>
      <c r="QCZ44" s="516"/>
      <c r="QDA44" s="516"/>
      <c r="QDB44" s="516"/>
      <c r="QDC44" s="516"/>
      <c r="QDD44" s="516"/>
      <c r="QDE44" s="516"/>
      <c r="QDF44" s="516"/>
      <c r="QDG44" s="516"/>
      <c r="QDH44" s="516"/>
      <c r="QDI44" s="516"/>
      <c r="QDJ44" s="516"/>
      <c r="QDK44" s="516"/>
      <c r="QDL44" s="516"/>
      <c r="QDM44" s="516"/>
      <c r="QDN44" s="516"/>
      <c r="QDO44" s="516"/>
      <c r="QDP44" s="516"/>
      <c r="QDQ44" s="516"/>
      <c r="QDR44" s="516"/>
      <c r="QDS44" s="516"/>
      <c r="QDT44" s="516"/>
      <c r="QDU44" s="516"/>
      <c r="QDV44" s="516"/>
      <c r="QDW44" s="516"/>
      <c r="QDX44" s="516"/>
      <c r="QDY44" s="516"/>
      <c r="QDZ44" s="516"/>
      <c r="QEA44" s="516"/>
      <c r="QEB44" s="516"/>
      <c r="QEC44" s="516"/>
      <c r="QED44" s="516"/>
      <c r="QEE44" s="516"/>
      <c r="QEF44" s="516"/>
      <c r="QEG44" s="516"/>
      <c r="QEH44" s="516"/>
      <c r="QEI44" s="516"/>
      <c r="QEJ44" s="516"/>
      <c r="QEK44" s="516"/>
      <c r="QEL44" s="516"/>
      <c r="QEM44" s="516"/>
      <c r="QEN44" s="516"/>
      <c r="QEO44" s="516"/>
      <c r="QEP44" s="516"/>
      <c r="QEQ44" s="516"/>
      <c r="QER44" s="516"/>
      <c r="QES44" s="516"/>
      <c r="QET44" s="516"/>
      <c r="QEU44" s="516"/>
      <c r="QEV44" s="516"/>
      <c r="QEW44" s="516"/>
      <c r="QEX44" s="516"/>
      <c r="QEY44" s="516"/>
      <c r="QEZ44" s="516"/>
      <c r="QFA44" s="516"/>
      <c r="QFB44" s="516"/>
      <c r="QFC44" s="516"/>
      <c r="QFD44" s="516"/>
      <c r="QFE44" s="516"/>
      <c r="QFF44" s="516"/>
      <c r="QFG44" s="516"/>
      <c r="QFH44" s="516"/>
      <c r="QFI44" s="516"/>
      <c r="QFJ44" s="516"/>
      <c r="QFK44" s="516"/>
      <c r="QFL44" s="516"/>
      <c r="QFM44" s="516"/>
      <c r="QFN44" s="516"/>
      <c r="QFO44" s="516"/>
      <c r="QFP44" s="516"/>
      <c r="QFQ44" s="516"/>
      <c r="QFR44" s="516"/>
      <c r="QFS44" s="516"/>
      <c r="QFT44" s="516"/>
      <c r="QFU44" s="516"/>
      <c r="QFV44" s="516"/>
      <c r="QFW44" s="516"/>
      <c r="QFX44" s="516"/>
      <c r="QFY44" s="516"/>
      <c r="QFZ44" s="516"/>
      <c r="QGA44" s="516"/>
      <c r="QGB44" s="516"/>
      <c r="QGC44" s="516"/>
      <c r="QGD44" s="516"/>
      <c r="QGE44" s="516"/>
      <c r="QGF44" s="516"/>
      <c r="QGG44" s="516"/>
      <c r="QGH44" s="516"/>
      <c r="QGI44" s="516"/>
      <c r="QGJ44" s="516"/>
      <c r="QGK44" s="516"/>
      <c r="QGL44" s="516"/>
      <c r="QGM44" s="516"/>
      <c r="QGN44" s="516"/>
      <c r="QGO44" s="516"/>
      <c r="QGP44" s="516"/>
      <c r="QGQ44" s="516"/>
      <c r="QGR44" s="516"/>
      <c r="QGS44" s="516"/>
      <c r="QGT44" s="516"/>
      <c r="QGU44" s="516"/>
      <c r="QGV44" s="516"/>
      <c r="QGW44" s="516"/>
      <c r="QGX44" s="516"/>
      <c r="QGY44" s="516"/>
      <c r="QGZ44" s="516"/>
      <c r="QHA44" s="516"/>
      <c r="QHB44" s="516"/>
      <c r="QHC44" s="516"/>
      <c r="QHD44" s="516"/>
      <c r="QHE44" s="516"/>
      <c r="QHF44" s="516"/>
      <c r="QHG44" s="516"/>
      <c r="QHH44" s="516"/>
      <c r="QHI44" s="516"/>
      <c r="QHJ44" s="516"/>
      <c r="QHK44" s="516"/>
      <c r="QHL44" s="516"/>
      <c r="QHM44" s="516"/>
      <c r="QHN44" s="516"/>
      <c r="QHO44" s="516"/>
      <c r="QHP44" s="516"/>
      <c r="QHQ44" s="516"/>
      <c r="QHR44" s="516"/>
      <c r="QHS44" s="516"/>
      <c r="QHT44" s="516"/>
      <c r="QHU44" s="516"/>
      <c r="QHV44" s="516"/>
      <c r="QHW44" s="516"/>
      <c r="QHX44" s="516"/>
      <c r="QHY44" s="516"/>
      <c r="QHZ44" s="516"/>
      <c r="QIA44" s="516"/>
      <c r="QIB44" s="516"/>
      <c r="QIC44" s="516"/>
      <c r="QID44" s="516"/>
      <c r="QIE44" s="516"/>
      <c r="QIF44" s="516"/>
      <c r="QIG44" s="516"/>
      <c r="QIH44" s="516"/>
      <c r="QII44" s="516"/>
      <c r="QIJ44" s="516"/>
      <c r="QIK44" s="516"/>
      <c r="QIL44" s="516"/>
      <c r="QIM44" s="516"/>
      <c r="QIN44" s="516"/>
      <c r="QIO44" s="516"/>
      <c r="QIP44" s="516"/>
      <c r="QIQ44" s="516"/>
      <c r="QIR44" s="516"/>
      <c r="QIS44" s="516"/>
      <c r="QIT44" s="516"/>
      <c r="QIU44" s="516"/>
      <c r="QIV44" s="516"/>
      <c r="QIW44" s="516"/>
      <c r="QIX44" s="516"/>
      <c r="QIY44" s="516"/>
      <c r="QIZ44" s="516"/>
      <c r="QJA44" s="516"/>
      <c r="QJB44" s="516"/>
      <c r="QJC44" s="516"/>
      <c r="QJD44" s="516"/>
      <c r="QJE44" s="516"/>
      <c r="QJF44" s="516"/>
      <c r="QJG44" s="516"/>
      <c r="QJH44" s="516"/>
      <c r="QJI44" s="516"/>
      <c r="QJJ44" s="516"/>
      <c r="QJK44" s="516"/>
      <c r="QJL44" s="516"/>
      <c r="QJM44" s="516"/>
      <c r="QJN44" s="516"/>
      <c r="QJO44" s="516"/>
      <c r="QJP44" s="516"/>
      <c r="QJQ44" s="516"/>
      <c r="QJR44" s="516"/>
      <c r="QJS44" s="516"/>
      <c r="QJT44" s="516"/>
      <c r="QJU44" s="516"/>
      <c r="QJV44" s="516"/>
      <c r="QJW44" s="516"/>
      <c r="QJX44" s="516"/>
      <c r="QJY44" s="516"/>
      <c r="QJZ44" s="516"/>
      <c r="QKA44" s="516"/>
      <c r="QKB44" s="516"/>
      <c r="QKC44" s="516"/>
      <c r="QKD44" s="516"/>
      <c r="QKE44" s="516"/>
      <c r="QKF44" s="516"/>
      <c r="QKG44" s="516"/>
      <c r="QKH44" s="516"/>
      <c r="QKI44" s="516"/>
      <c r="QKJ44" s="516"/>
      <c r="QKK44" s="516"/>
      <c r="QKL44" s="516"/>
      <c r="QKM44" s="516"/>
      <c r="QKN44" s="516"/>
      <c r="QKO44" s="516"/>
      <c r="QKP44" s="516"/>
      <c r="QKQ44" s="516"/>
      <c r="QKR44" s="516"/>
      <c r="QKS44" s="516"/>
      <c r="QKT44" s="516"/>
      <c r="QKU44" s="516"/>
      <c r="QKV44" s="516"/>
      <c r="QKW44" s="516"/>
      <c r="QKX44" s="516"/>
      <c r="QKY44" s="516"/>
      <c r="QKZ44" s="516"/>
      <c r="QLA44" s="516"/>
      <c r="QLB44" s="516"/>
      <c r="QLC44" s="516"/>
      <c r="QLD44" s="516"/>
      <c r="QLE44" s="516"/>
      <c r="QLF44" s="516"/>
      <c r="QLG44" s="516"/>
      <c r="QLH44" s="516"/>
      <c r="QLI44" s="516"/>
      <c r="QLJ44" s="516"/>
      <c r="QLK44" s="516"/>
      <c r="QLL44" s="516"/>
      <c r="QLM44" s="516"/>
      <c r="QLN44" s="516"/>
      <c r="QLO44" s="516"/>
      <c r="QLP44" s="516"/>
      <c r="QLQ44" s="516"/>
      <c r="QLR44" s="516"/>
      <c r="QLS44" s="516"/>
      <c r="QLT44" s="516"/>
      <c r="QLU44" s="516"/>
      <c r="QLV44" s="516"/>
      <c r="QLW44" s="516"/>
      <c r="QLX44" s="516"/>
      <c r="QLY44" s="516"/>
      <c r="QLZ44" s="516"/>
      <c r="QMA44" s="516"/>
      <c r="QMB44" s="516"/>
      <c r="QMC44" s="516"/>
      <c r="QMD44" s="516"/>
      <c r="QME44" s="516"/>
      <c r="QMF44" s="516"/>
      <c r="QMG44" s="516"/>
      <c r="QMH44" s="516"/>
      <c r="QMI44" s="516"/>
      <c r="QMJ44" s="516"/>
      <c r="QMK44" s="516"/>
      <c r="QML44" s="516"/>
      <c r="QMM44" s="516"/>
      <c r="QMN44" s="516"/>
      <c r="QMO44" s="516"/>
      <c r="QMP44" s="516"/>
      <c r="QMQ44" s="516"/>
      <c r="QMR44" s="516"/>
      <c r="QMS44" s="516"/>
      <c r="QMT44" s="516"/>
      <c r="QMU44" s="516"/>
      <c r="QMV44" s="516"/>
      <c r="QMW44" s="516"/>
      <c r="QMX44" s="516"/>
      <c r="QMY44" s="516"/>
      <c r="QMZ44" s="516"/>
      <c r="QNA44" s="516"/>
      <c r="QNB44" s="516"/>
      <c r="QNC44" s="516"/>
      <c r="QND44" s="516"/>
      <c r="QNE44" s="516"/>
      <c r="QNF44" s="516"/>
      <c r="QNG44" s="516"/>
      <c r="QNH44" s="516"/>
      <c r="QNI44" s="516"/>
      <c r="QNJ44" s="516"/>
      <c r="QNK44" s="516"/>
      <c r="QNL44" s="516"/>
      <c r="QNM44" s="516"/>
      <c r="QNN44" s="516"/>
      <c r="QNO44" s="516"/>
      <c r="QNP44" s="516"/>
      <c r="QNQ44" s="516"/>
      <c r="QNR44" s="516"/>
      <c r="QNS44" s="516"/>
      <c r="QNT44" s="516"/>
      <c r="QNU44" s="516"/>
      <c r="QNV44" s="516"/>
      <c r="QNW44" s="516"/>
      <c r="QNX44" s="516"/>
      <c r="QNY44" s="516"/>
      <c r="QNZ44" s="516"/>
      <c r="QOA44" s="516"/>
      <c r="QOB44" s="516"/>
      <c r="QOC44" s="516"/>
      <c r="QOD44" s="516"/>
      <c r="QOE44" s="516"/>
      <c r="QOF44" s="516"/>
      <c r="QOG44" s="516"/>
      <c r="QOH44" s="516"/>
      <c r="QOI44" s="516"/>
      <c r="QOJ44" s="516"/>
      <c r="QOK44" s="516"/>
      <c r="QOL44" s="516"/>
      <c r="QOM44" s="516"/>
      <c r="QON44" s="516"/>
      <c r="QOO44" s="516"/>
      <c r="QOP44" s="516"/>
      <c r="QOQ44" s="516"/>
      <c r="QOR44" s="516"/>
      <c r="QOS44" s="516"/>
      <c r="QOT44" s="516"/>
      <c r="QOU44" s="516"/>
      <c r="QOV44" s="516"/>
      <c r="QOW44" s="516"/>
      <c r="QOX44" s="516"/>
      <c r="QOY44" s="516"/>
      <c r="QOZ44" s="516"/>
      <c r="QPA44" s="516"/>
      <c r="QPB44" s="516"/>
      <c r="QPC44" s="516"/>
      <c r="QPD44" s="516"/>
      <c r="QPE44" s="516"/>
      <c r="QPF44" s="516"/>
      <c r="QPG44" s="516"/>
      <c r="QPH44" s="516"/>
      <c r="QPI44" s="516"/>
      <c r="QPJ44" s="516"/>
      <c r="QPK44" s="516"/>
      <c r="QPL44" s="516"/>
      <c r="QPM44" s="516"/>
      <c r="QPN44" s="516"/>
      <c r="QPO44" s="516"/>
      <c r="QPP44" s="516"/>
      <c r="QPQ44" s="516"/>
      <c r="QPR44" s="516"/>
      <c r="QPS44" s="516"/>
      <c r="QPT44" s="516"/>
      <c r="QPU44" s="516"/>
      <c r="QPV44" s="516"/>
      <c r="QPW44" s="516"/>
      <c r="QPX44" s="516"/>
      <c r="QPY44" s="516"/>
      <c r="QPZ44" s="516"/>
      <c r="QQA44" s="516"/>
      <c r="QQB44" s="516"/>
      <c r="QQC44" s="516"/>
      <c r="QQD44" s="516"/>
      <c r="QQE44" s="516"/>
      <c r="QQF44" s="516"/>
      <c r="QQG44" s="516"/>
      <c r="QQH44" s="516"/>
      <c r="QQI44" s="516"/>
      <c r="QQJ44" s="516"/>
      <c r="QQK44" s="516"/>
      <c r="QQL44" s="516"/>
      <c r="QQM44" s="516"/>
      <c r="QQN44" s="516"/>
      <c r="QQO44" s="516"/>
      <c r="QQP44" s="516"/>
      <c r="QQQ44" s="516"/>
      <c r="QQR44" s="516"/>
      <c r="QQS44" s="516"/>
      <c r="QQT44" s="516"/>
      <c r="QQU44" s="516"/>
      <c r="QQV44" s="516"/>
      <c r="QQW44" s="516"/>
      <c r="QQX44" s="516"/>
      <c r="QQY44" s="516"/>
      <c r="QQZ44" s="516"/>
      <c r="QRA44" s="516"/>
      <c r="QRB44" s="516"/>
      <c r="QRC44" s="516"/>
      <c r="QRD44" s="516"/>
      <c r="QRE44" s="516"/>
      <c r="QRF44" s="516"/>
      <c r="QRG44" s="516"/>
      <c r="QRH44" s="516"/>
      <c r="QRI44" s="516"/>
      <c r="QRJ44" s="516"/>
      <c r="QRK44" s="516"/>
      <c r="QRL44" s="516"/>
      <c r="QRM44" s="516"/>
      <c r="QRN44" s="516"/>
      <c r="QRO44" s="516"/>
      <c r="QRP44" s="516"/>
      <c r="QRQ44" s="516"/>
      <c r="QRR44" s="516"/>
      <c r="QRS44" s="516"/>
      <c r="QRT44" s="516"/>
      <c r="QRU44" s="516"/>
      <c r="QRV44" s="516"/>
      <c r="QRW44" s="516"/>
      <c r="QRX44" s="516"/>
      <c r="QRY44" s="516"/>
      <c r="QRZ44" s="516"/>
      <c r="QSA44" s="516"/>
      <c r="QSB44" s="516"/>
      <c r="QSC44" s="516"/>
      <c r="QSD44" s="516"/>
      <c r="QSE44" s="516"/>
      <c r="QSF44" s="516"/>
      <c r="QSG44" s="516"/>
      <c r="QSH44" s="516"/>
      <c r="QSI44" s="516"/>
      <c r="QSJ44" s="516"/>
      <c r="QSK44" s="516"/>
      <c r="QSL44" s="516"/>
      <c r="QSM44" s="516"/>
      <c r="QSN44" s="516"/>
      <c r="QSO44" s="516"/>
      <c r="QSP44" s="516"/>
      <c r="QSQ44" s="516"/>
      <c r="QSR44" s="516"/>
      <c r="QSS44" s="516"/>
      <c r="QST44" s="516"/>
      <c r="QSU44" s="516"/>
      <c r="QSV44" s="516"/>
      <c r="QSW44" s="516"/>
      <c r="QSX44" s="516"/>
      <c r="QSY44" s="516"/>
      <c r="QSZ44" s="516"/>
      <c r="QTA44" s="516"/>
      <c r="QTB44" s="516"/>
      <c r="QTC44" s="516"/>
      <c r="QTD44" s="516"/>
      <c r="QTE44" s="516"/>
      <c r="QTF44" s="516"/>
      <c r="QTG44" s="516"/>
      <c r="QTH44" s="516"/>
      <c r="QTI44" s="516"/>
      <c r="QTJ44" s="516"/>
      <c r="QTK44" s="516"/>
      <c r="QTL44" s="516"/>
      <c r="QTM44" s="516"/>
      <c r="QTN44" s="516"/>
      <c r="QTO44" s="516"/>
      <c r="QTP44" s="516"/>
      <c r="QTQ44" s="516"/>
      <c r="QTR44" s="516"/>
      <c r="QTS44" s="516"/>
      <c r="QTT44" s="516"/>
      <c r="QTU44" s="516"/>
      <c r="QTV44" s="516"/>
      <c r="QTW44" s="516"/>
      <c r="QTX44" s="516"/>
      <c r="QTY44" s="516"/>
      <c r="QTZ44" s="516"/>
      <c r="QUA44" s="516"/>
      <c r="QUB44" s="516"/>
      <c r="QUC44" s="516"/>
      <c r="QUD44" s="516"/>
      <c r="QUE44" s="516"/>
      <c r="QUF44" s="516"/>
      <c r="QUG44" s="516"/>
      <c r="QUH44" s="516"/>
      <c r="QUI44" s="516"/>
      <c r="QUJ44" s="516"/>
      <c r="QUK44" s="516"/>
      <c r="QUL44" s="516"/>
      <c r="QUM44" s="516"/>
      <c r="QUN44" s="516"/>
      <c r="QUO44" s="516"/>
      <c r="QUP44" s="516"/>
      <c r="QUQ44" s="516"/>
      <c r="QUR44" s="516"/>
      <c r="QUS44" s="516"/>
      <c r="QUT44" s="516"/>
      <c r="QUU44" s="516"/>
      <c r="QUV44" s="516"/>
      <c r="QUW44" s="516"/>
      <c r="QUX44" s="516"/>
      <c r="QUY44" s="516"/>
      <c r="QUZ44" s="516"/>
      <c r="QVA44" s="516"/>
      <c r="QVB44" s="516"/>
      <c r="QVC44" s="516"/>
      <c r="QVD44" s="516"/>
      <c r="QVE44" s="516"/>
      <c r="QVF44" s="516"/>
      <c r="QVG44" s="516"/>
      <c r="QVH44" s="516"/>
      <c r="QVI44" s="516"/>
      <c r="QVJ44" s="516"/>
      <c r="QVK44" s="516"/>
      <c r="QVL44" s="516"/>
      <c r="QVM44" s="516"/>
      <c r="QVN44" s="516"/>
      <c r="QVO44" s="516"/>
      <c r="QVP44" s="516"/>
      <c r="QVQ44" s="516"/>
      <c r="QVR44" s="516"/>
      <c r="QVS44" s="516"/>
      <c r="QVT44" s="516"/>
      <c r="QVU44" s="516"/>
      <c r="QVV44" s="516"/>
      <c r="QVW44" s="516"/>
      <c r="QVX44" s="516"/>
      <c r="QVY44" s="516"/>
      <c r="QVZ44" s="516"/>
      <c r="QWA44" s="516"/>
      <c r="QWB44" s="516"/>
      <c r="QWC44" s="516"/>
      <c r="QWD44" s="516"/>
      <c r="QWE44" s="516"/>
      <c r="QWF44" s="516"/>
      <c r="QWG44" s="516"/>
      <c r="QWH44" s="516"/>
      <c r="QWI44" s="516"/>
      <c r="QWJ44" s="516"/>
      <c r="QWK44" s="516"/>
      <c r="QWL44" s="516"/>
      <c r="QWM44" s="516"/>
      <c r="QWN44" s="516"/>
      <c r="QWO44" s="516"/>
      <c r="QWP44" s="516"/>
      <c r="QWQ44" s="516"/>
      <c r="QWR44" s="516"/>
      <c r="QWS44" s="516"/>
      <c r="QWT44" s="516"/>
      <c r="QWU44" s="516"/>
      <c r="QWV44" s="516"/>
      <c r="QWW44" s="516"/>
      <c r="QWX44" s="516"/>
      <c r="QWY44" s="516"/>
      <c r="QWZ44" s="516"/>
      <c r="QXA44" s="516"/>
      <c r="QXB44" s="516"/>
      <c r="QXC44" s="516"/>
      <c r="QXD44" s="516"/>
      <c r="QXE44" s="516"/>
      <c r="QXF44" s="516"/>
      <c r="QXG44" s="516"/>
      <c r="QXH44" s="516"/>
      <c r="QXI44" s="516"/>
      <c r="QXJ44" s="516"/>
      <c r="QXK44" s="516"/>
      <c r="QXL44" s="516"/>
      <c r="QXM44" s="516"/>
      <c r="QXN44" s="516"/>
      <c r="QXO44" s="516"/>
      <c r="QXP44" s="516"/>
      <c r="QXQ44" s="516"/>
      <c r="QXR44" s="516"/>
      <c r="QXS44" s="516"/>
      <c r="QXT44" s="516"/>
      <c r="QXU44" s="516"/>
      <c r="QXV44" s="516"/>
      <c r="QXW44" s="516"/>
      <c r="QXX44" s="516"/>
      <c r="QXY44" s="516"/>
      <c r="QXZ44" s="516"/>
      <c r="QYA44" s="516"/>
      <c r="QYB44" s="516"/>
      <c r="QYC44" s="516"/>
      <c r="QYD44" s="516"/>
      <c r="QYE44" s="516"/>
      <c r="QYF44" s="516"/>
      <c r="QYG44" s="516"/>
      <c r="QYH44" s="516"/>
      <c r="QYI44" s="516"/>
      <c r="QYJ44" s="516"/>
      <c r="QYK44" s="516"/>
      <c r="QYL44" s="516"/>
      <c r="QYM44" s="516"/>
      <c r="QYN44" s="516"/>
      <c r="QYO44" s="516"/>
      <c r="QYP44" s="516"/>
      <c r="QYQ44" s="516"/>
      <c r="QYR44" s="516"/>
      <c r="QYS44" s="516"/>
      <c r="QYT44" s="516"/>
      <c r="QYU44" s="516"/>
      <c r="QYV44" s="516"/>
      <c r="QYW44" s="516"/>
      <c r="QYX44" s="516"/>
      <c r="QYY44" s="516"/>
      <c r="QYZ44" s="516"/>
      <c r="QZA44" s="516"/>
      <c r="QZB44" s="516"/>
      <c r="QZC44" s="516"/>
      <c r="QZD44" s="516"/>
      <c r="QZE44" s="516"/>
      <c r="QZF44" s="516"/>
      <c r="QZG44" s="516"/>
      <c r="QZH44" s="516"/>
      <c r="QZI44" s="516"/>
      <c r="QZJ44" s="516"/>
      <c r="QZK44" s="516"/>
      <c r="QZL44" s="516"/>
      <c r="QZM44" s="516"/>
      <c r="QZN44" s="516"/>
      <c r="QZO44" s="516"/>
      <c r="QZP44" s="516"/>
      <c r="QZQ44" s="516"/>
      <c r="QZR44" s="516"/>
      <c r="QZS44" s="516"/>
      <c r="QZT44" s="516"/>
      <c r="QZU44" s="516"/>
      <c r="QZV44" s="516"/>
      <c r="QZW44" s="516"/>
      <c r="QZX44" s="516"/>
      <c r="QZY44" s="516"/>
      <c r="QZZ44" s="516"/>
      <c r="RAA44" s="516"/>
      <c r="RAB44" s="516"/>
      <c r="RAC44" s="516"/>
      <c r="RAD44" s="516"/>
      <c r="RAE44" s="516"/>
      <c r="RAF44" s="516"/>
      <c r="RAG44" s="516"/>
      <c r="RAH44" s="516"/>
      <c r="RAI44" s="516"/>
      <c r="RAJ44" s="516"/>
      <c r="RAK44" s="516"/>
      <c r="RAL44" s="516"/>
      <c r="RAM44" s="516"/>
      <c r="RAN44" s="516"/>
      <c r="RAO44" s="516"/>
      <c r="RAP44" s="516"/>
      <c r="RAQ44" s="516"/>
      <c r="RAR44" s="516"/>
      <c r="RAS44" s="516"/>
      <c r="RAT44" s="516"/>
      <c r="RAU44" s="516"/>
      <c r="RAV44" s="516"/>
      <c r="RAW44" s="516"/>
      <c r="RAX44" s="516"/>
      <c r="RAY44" s="516"/>
      <c r="RAZ44" s="516"/>
      <c r="RBA44" s="516"/>
      <c r="RBB44" s="516"/>
      <c r="RBC44" s="516"/>
      <c r="RBD44" s="516"/>
      <c r="RBE44" s="516"/>
      <c r="RBF44" s="516"/>
      <c r="RBG44" s="516"/>
      <c r="RBH44" s="516"/>
      <c r="RBI44" s="516"/>
      <c r="RBJ44" s="516"/>
      <c r="RBK44" s="516"/>
      <c r="RBL44" s="516"/>
      <c r="RBM44" s="516"/>
      <c r="RBN44" s="516"/>
      <c r="RBO44" s="516"/>
      <c r="RBP44" s="516"/>
      <c r="RBQ44" s="516"/>
      <c r="RBR44" s="516"/>
      <c r="RBS44" s="516"/>
      <c r="RBT44" s="516"/>
      <c r="RBU44" s="516"/>
      <c r="RBV44" s="516"/>
      <c r="RBW44" s="516"/>
      <c r="RBX44" s="516"/>
      <c r="RBY44" s="516"/>
      <c r="RBZ44" s="516"/>
      <c r="RCA44" s="516"/>
      <c r="RCB44" s="516"/>
      <c r="RCC44" s="516"/>
      <c r="RCD44" s="516"/>
      <c r="RCE44" s="516"/>
      <c r="RCF44" s="516"/>
      <c r="RCG44" s="516"/>
      <c r="RCH44" s="516"/>
      <c r="RCI44" s="516"/>
      <c r="RCJ44" s="516"/>
      <c r="RCK44" s="516"/>
      <c r="RCL44" s="516"/>
      <c r="RCM44" s="516"/>
      <c r="RCN44" s="516"/>
      <c r="RCO44" s="516"/>
      <c r="RCP44" s="516"/>
      <c r="RCQ44" s="516"/>
      <c r="RCR44" s="516"/>
      <c r="RCS44" s="516"/>
      <c r="RCT44" s="516"/>
      <c r="RCU44" s="516"/>
      <c r="RCV44" s="516"/>
      <c r="RCW44" s="516"/>
      <c r="RCX44" s="516"/>
      <c r="RCY44" s="516"/>
      <c r="RCZ44" s="516"/>
      <c r="RDA44" s="516"/>
      <c r="RDB44" s="516"/>
      <c r="RDC44" s="516"/>
      <c r="RDD44" s="516"/>
      <c r="RDE44" s="516"/>
      <c r="RDF44" s="516"/>
      <c r="RDG44" s="516"/>
      <c r="RDH44" s="516"/>
      <c r="RDI44" s="516"/>
      <c r="RDJ44" s="516"/>
      <c r="RDK44" s="516"/>
      <c r="RDL44" s="516"/>
      <c r="RDM44" s="516"/>
      <c r="RDN44" s="516"/>
      <c r="RDO44" s="516"/>
      <c r="RDP44" s="516"/>
      <c r="RDQ44" s="516"/>
      <c r="RDR44" s="516"/>
      <c r="RDS44" s="516"/>
      <c r="RDT44" s="516"/>
      <c r="RDU44" s="516"/>
      <c r="RDV44" s="516"/>
      <c r="RDW44" s="516"/>
      <c r="RDX44" s="516"/>
      <c r="RDY44" s="516"/>
      <c r="RDZ44" s="516"/>
      <c r="REA44" s="516"/>
      <c r="REB44" s="516"/>
      <c r="REC44" s="516"/>
      <c r="RED44" s="516"/>
      <c r="REE44" s="516"/>
      <c r="REF44" s="516"/>
      <c r="REG44" s="516"/>
      <c r="REH44" s="516"/>
      <c r="REI44" s="516"/>
      <c r="REJ44" s="516"/>
      <c r="REK44" s="516"/>
      <c r="REL44" s="516"/>
      <c r="REM44" s="516"/>
      <c r="REN44" s="516"/>
      <c r="REO44" s="516"/>
      <c r="REP44" s="516"/>
      <c r="REQ44" s="516"/>
      <c r="RER44" s="516"/>
      <c r="RES44" s="516"/>
      <c r="RET44" s="516"/>
      <c r="REU44" s="516"/>
      <c r="REV44" s="516"/>
      <c r="REW44" s="516"/>
      <c r="REX44" s="516"/>
      <c r="REY44" s="516"/>
      <c r="REZ44" s="516"/>
      <c r="RFA44" s="516"/>
      <c r="RFB44" s="516"/>
      <c r="RFC44" s="516"/>
      <c r="RFD44" s="516"/>
      <c r="RFE44" s="516"/>
      <c r="RFF44" s="516"/>
      <c r="RFG44" s="516"/>
      <c r="RFH44" s="516"/>
      <c r="RFI44" s="516"/>
      <c r="RFJ44" s="516"/>
      <c r="RFK44" s="516"/>
      <c r="RFL44" s="516"/>
      <c r="RFM44" s="516"/>
      <c r="RFN44" s="516"/>
      <c r="RFO44" s="516"/>
      <c r="RFP44" s="516"/>
      <c r="RFQ44" s="516"/>
      <c r="RFR44" s="516"/>
      <c r="RFS44" s="516"/>
      <c r="RFT44" s="516"/>
      <c r="RFU44" s="516"/>
      <c r="RFV44" s="516"/>
      <c r="RFW44" s="516"/>
      <c r="RFX44" s="516"/>
      <c r="RFY44" s="516"/>
      <c r="RFZ44" s="516"/>
      <c r="RGA44" s="516"/>
      <c r="RGB44" s="516"/>
      <c r="RGC44" s="516"/>
      <c r="RGD44" s="516"/>
      <c r="RGE44" s="516"/>
      <c r="RGF44" s="516"/>
      <c r="RGG44" s="516"/>
      <c r="RGH44" s="516"/>
      <c r="RGI44" s="516"/>
      <c r="RGJ44" s="516"/>
      <c r="RGK44" s="516"/>
      <c r="RGL44" s="516"/>
      <c r="RGM44" s="516"/>
      <c r="RGN44" s="516"/>
      <c r="RGO44" s="516"/>
      <c r="RGP44" s="516"/>
      <c r="RGQ44" s="516"/>
      <c r="RGR44" s="516"/>
      <c r="RGS44" s="516"/>
      <c r="RGT44" s="516"/>
      <c r="RGU44" s="516"/>
      <c r="RGV44" s="516"/>
      <c r="RGW44" s="516"/>
      <c r="RGX44" s="516"/>
      <c r="RGY44" s="516"/>
      <c r="RGZ44" s="516"/>
      <c r="RHA44" s="516"/>
      <c r="RHB44" s="516"/>
      <c r="RHC44" s="516"/>
      <c r="RHD44" s="516"/>
      <c r="RHE44" s="516"/>
      <c r="RHF44" s="516"/>
      <c r="RHG44" s="516"/>
      <c r="RHH44" s="516"/>
      <c r="RHI44" s="516"/>
      <c r="RHJ44" s="516"/>
      <c r="RHK44" s="516"/>
      <c r="RHL44" s="516"/>
      <c r="RHM44" s="516"/>
      <c r="RHN44" s="516"/>
      <c r="RHO44" s="516"/>
      <c r="RHP44" s="516"/>
      <c r="RHQ44" s="516"/>
      <c r="RHR44" s="516"/>
      <c r="RHS44" s="516"/>
      <c r="RHT44" s="516"/>
      <c r="RHU44" s="516"/>
      <c r="RHV44" s="516"/>
      <c r="RHW44" s="516"/>
      <c r="RHX44" s="516"/>
      <c r="RHY44" s="516"/>
      <c r="RHZ44" s="516"/>
      <c r="RIA44" s="516"/>
      <c r="RIB44" s="516"/>
      <c r="RIC44" s="516"/>
      <c r="RID44" s="516"/>
      <c r="RIE44" s="516"/>
      <c r="RIF44" s="516"/>
      <c r="RIG44" s="516"/>
      <c r="RIH44" s="516"/>
      <c r="RII44" s="516"/>
      <c r="RIJ44" s="516"/>
      <c r="RIK44" s="516"/>
      <c r="RIL44" s="516"/>
      <c r="RIM44" s="516"/>
      <c r="RIN44" s="516"/>
      <c r="RIO44" s="516"/>
      <c r="RIP44" s="516"/>
      <c r="RIQ44" s="516"/>
      <c r="RIR44" s="516"/>
      <c r="RIS44" s="516"/>
      <c r="RIT44" s="516"/>
      <c r="RIU44" s="516"/>
      <c r="RIV44" s="516"/>
      <c r="RIW44" s="516"/>
      <c r="RIX44" s="516"/>
      <c r="RIY44" s="516"/>
      <c r="RIZ44" s="516"/>
      <c r="RJA44" s="516"/>
      <c r="RJB44" s="516"/>
      <c r="RJC44" s="516"/>
      <c r="RJD44" s="516"/>
      <c r="RJE44" s="516"/>
      <c r="RJF44" s="516"/>
      <c r="RJG44" s="516"/>
      <c r="RJH44" s="516"/>
      <c r="RJI44" s="516"/>
      <c r="RJJ44" s="516"/>
      <c r="RJK44" s="516"/>
      <c r="RJL44" s="516"/>
      <c r="RJM44" s="516"/>
      <c r="RJN44" s="516"/>
      <c r="RJO44" s="516"/>
      <c r="RJP44" s="516"/>
      <c r="RJQ44" s="516"/>
      <c r="RJR44" s="516"/>
      <c r="RJS44" s="516"/>
      <c r="RJT44" s="516"/>
      <c r="RJU44" s="516"/>
      <c r="RJV44" s="516"/>
      <c r="RJW44" s="516"/>
      <c r="RJX44" s="516"/>
      <c r="RJY44" s="516"/>
      <c r="RJZ44" s="516"/>
      <c r="RKA44" s="516"/>
      <c r="RKB44" s="516"/>
      <c r="RKC44" s="516"/>
      <c r="RKD44" s="516"/>
      <c r="RKE44" s="516"/>
      <c r="RKF44" s="516"/>
      <c r="RKG44" s="516"/>
      <c r="RKH44" s="516"/>
      <c r="RKI44" s="516"/>
      <c r="RKJ44" s="516"/>
      <c r="RKK44" s="516"/>
      <c r="RKL44" s="516"/>
      <c r="RKM44" s="516"/>
      <c r="RKN44" s="516"/>
      <c r="RKO44" s="516"/>
      <c r="RKP44" s="516"/>
      <c r="RKQ44" s="516"/>
      <c r="RKR44" s="516"/>
      <c r="RKS44" s="516"/>
      <c r="RKT44" s="516"/>
      <c r="RKU44" s="516"/>
      <c r="RKV44" s="516"/>
      <c r="RKW44" s="516"/>
      <c r="RKX44" s="516"/>
      <c r="RKY44" s="516"/>
      <c r="RKZ44" s="516"/>
      <c r="RLA44" s="516"/>
      <c r="RLB44" s="516"/>
      <c r="RLC44" s="516"/>
      <c r="RLD44" s="516"/>
      <c r="RLE44" s="516"/>
      <c r="RLF44" s="516"/>
      <c r="RLG44" s="516"/>
      <c r="RLH44" s="516"/>
      <c r="RLI44" s="516"/>
      <c r="RLJ44" s="516"/>
      <c r="RLK44" s="516"/>
      <c r="RLL44" s="516"/>
      <c r="RLM44" s="516"/>
      <c r="RLN44" s="516"/>
      <c r="RLO44" s="516"/>
      <c r="RLP44" s="516"/>
      <c r="RLQ44" s="516"/>
      <c r="RLR44" s="516"/>
      <c r="RLS44" s="516"/>
      <c r="RLT44" s="516"/>
      <c r="RLU44" s="516"/>
      <c r="RLV44" s="516"/>
      <c r="RLW44" s="516"/>
      <c r="RLX44" s="516"/>
      <c r="RLY44" s="516"/>
      <c r="RLZ44" s="516"/>
      <c r="RMA44" s="516"/>
      <c r="RMB44" s="516"/>
      <c r="RMC44" s="516"/>
      <c r="RMD44" s="516"/>
      <c r="RME44" s="516"/>
      <c r="RMF44" s="516"/>
      <c r="RMG44" s="516"/>
      <c r="RMH44" s="516"/>
      <c r="RMI44" s="516"/>
      <c r="RMJ44" s="516"/>
      <c r="RMK44" s="516"/>
      <c r="RML44" s="516"/>
      <c r="RMM44" s="516"/>
      <c r="RMN44" s="516"/>
      <c r="RMO44" s="516"/>
      <c r="RMP44" s="516"/>
      <c r="RMQ44" s="516"/>
      <c r="RMR44" s="516"/>
      <c r="RMS44" s="516"/>
      <c r="RMT44" s="516"/>
      <c r="RMU44" s="516"/>
      <c r="RMV44" s="516"/>
      <c r="RMW44" s="516"/>
      <c r="RMX44" s="516"/>
      <c r="RMY44" s="516"/>
      <c r="RMZ44" s="516"/>
      <c r="RNA44" s="516"/>
      <c r="RNB44" s="516"/>
      <c r="RNC44" s="516"/>
      <c r="RND44" s="516"/>
      <c r="RNE44" s="516"/>
      <c r="RNF44" s="516"/>
      <c r="RNG44" s="516"/>
      <c r="RNH44" s="516"/>
      <c r="RNI44" s="516"/>
      <c r="RNJ44" s="516"/>
      <c r="RNK44" s="516"/>
      <c r="RNL44" s="516"/>
      <c r="RNM44" s="516"/>
      <c r="RNN44" s="516"/>
      <c r="RNO44" s="516"/>
      <c r="RNP44" s="516"/>
      <c r="RNQ44" s="516"/>
      <c r="RNR44" s="516"/>
      <c r="RNS44" s="516"/>
      <c r="RNT44" s="516"/>
      <c r="RNU44" s="516"/>
      <c r="RNV44" s="516"/>
      <c r="RNW44" s="516"/>
      <c r="RNX44" s="516"/>
      <c r="RNY44" s="516"/>
      <c r="RNZ44" s="516"/>
      <c r="ROA44" s="516"/>
      <c r="ROB44" s="516"/>
      <c r="ROC44" s="516"/>
      <c r="ROD44" s="516"/>
      <c r="ROE44" s="516"/>
      <c r="ROF44" s="516"/>
      <c r="ROG44" s="516"/>
      <c r="ROH44" s="516"/>
      <c r="ROI44" s="516"/>
      <c r="ROJ44" s="516"/>
      <c r="ROK44" s="516"/>
      <c r="ROL44" s="516"/>
      <c r="ROM44" s="516"/>
      <c r="RON44" s="516"/>
      <c r="ROO44" s="516"/>
      <c r="ROP44" s="516"/>
      <c r="ROQ44" s="516"/>
      <c r="ROR44" s="516"/>
      <c r="ROS44" s="516"/>
      <c r="ROT44" s="516"/>
      <c r="ROU44" s="516"/>
      <c r="ROV44" s="516"/>
      <c r="ROW44" s="516"/>
      <c r="ROX44" s="516"/>
      <c r="ROY44" s="516"/>
      <c r="ROZ44" s="516"/>
      <c r="RPA44" s="516"/>
      <c r="RPB44" s="516"/>
      <c r="RPC44" s="516"/>
      <c r="RPD44" s="516"/>
      <c r="RPE44" s="516"/>
      <c r="RPF44" s="516"/>
      <c r="RPG44" s="516"/>
      <c r="RPH44" s="516"/>
      <c r="RPI44" s="516"/>
      <c r="RPJ44" s="516"/>
      <c r="RPK44" s="516"/>
      <c r="RPL44" s="516"/>
      <c r="RPM44" s="516"/>
      <c r="RPN44" s="516"/>
      <c r="RPO44" s="516"/>
      <c r="RPP44" s="516"/>
      <c r="RPQ44" s="516"/>
      <c r="RPR44" s="516"/>
      <c r="RPS44" s="516"/>
      <c r="RPT44" s="516"/>
      <c r="RPU44" s="516"/>
      <c r="RPV44" s="516"/>
      <c r="RPW44" s="516"/>
      <c r="RPX44" s="516"/>
      <c r="RPY44" s="516"/>
      <c r="RPZ44" s="516"/>
      <c r="RQA44" s="516"/>
      <c r="RQB44" s="516"/>
      <c r="RQC44" s="516"/>
      <c r="RQD44" s="516"/>
      <c r="RQE44" s="516"/>
      <c r="RQF44" s="516"/>
      <c r="RQG44" s="516"/>
      <c r="RQH44" s="516"/>
      <c r="RQI44" s="516"/>
      <c r="RQJ44" s="516"/>
      <c r="RQK44" s="516"/>
      <c r="RQL44" s="516"/>
      <c r="RQM44" s="516"/>
      <c r="RQN44" s="516"/>
      <c r="RQO44" s="516"/>
      <c r="RQP44" s="516"/>
      <c r="RQQ44" s="516"/>
      <c r="RQR44" s="516"/>
      <c r="RQS44" s="516"/>
      <c r="RQT44" s="516"/>
      <c r="RQU44" s="516"/>
      <c r="RQV44" s="516"/>
      <c r="RQW44" s="516"/>
      <c r="RQX44" s="516"/>
      <c r="RQY44" s="516"/>
      <c r="RQZ44" s="516"/>
      <c r="RRA44" s="516"/>
      <c r="RRB44" s="516"/>
      <c r="RRC44" s="516"/>
      <c r="RRD44" s="516"/>
      <c r="RRE44" s="516"/>
      <c r="RRF44" s="516"/>
      <c r="RRG44" s="516"/>
      <c r="RRH44" s="516"/>
      <c r="RRI44" s="516"/>
      <c r="RRJ44" s="516"/>
      <c r="RRK44" s="516"/>
      <c r="RRL44" s="516"/>
      <c r="RRM44" s="516"/>
      <c r="RRN44" s="516"/>
      <c r="RRO44" s="516"/>
      <c r="RRP44" s="516"/>
      <c r="RRQ44" s="516"/>
      <c r="RRR44" s="516"/>
      <c r="RRS44" s="516"/>
      <c r="RRT44" s="516"/>
      <c r="RRU44" s="516"/>
      <c r="RRV44" s="516"/>
      <c r="RRW44" s="516"/>
      <c r="RRX44" s="516"/>
      <c r="RRY44" s="516"/>
      <c r="RRZ44" s="516"/>
      <c r="RSA44" s="516"/>
      <c r="RSB44" s="516"/>
      <c r="RSC44" s="516"/>
      <c r="RSD44" s="516"/>
      <c r="RSE44" s="516"/>
      <c r="RSF44" s="516"/>
      <c r="RSG44" s="516"/>
      <c r="RSH44" s="516"/>
      <c r="RSI44" s="516"/>
      <c r="RSJ44" s="516"/>
      <c r="RSK44" s="516"/>
      <c r="RSL44" s="516"/>
      <c r="RSM44" s="516"/>
      <c r="RSN44" s="516"/>
      <c r="RSO44" s="516"/>
      <c r="RSP44" s="516"/>
      <c r="RSQ44" s="516"/>
      <c r="RSR44" s="516"/>
      <c r="RSS44" s="516"/>
      <c r="RST44" s="516"/>
      <c r="RSU44" s="516"/>
      <c r="RSV44" s="516"/>
      <c r="RSW44" s="516"/>
      <c r="RSX44" s="516"/>
      <c r="RSY44" s="516"/>
      <c r="RSZ44" s="516"/>
      <c r="RTA44" s="516"/>
      <c r="RTB44" s="516"/>
      <c r="RTC44" s="516"/>
      <c r="RTD44" s="516"/>
      <c r="RTE44" s="516"/>
      <c r="RTF44" s="516"/>
      <c r="RTG44" s="516"/>
      <c r="RTH44" s="516"/>
      <c r="RTI44" s="516"/>
      <c r="RTJ44" s="516"/>
      <c r="RTK44" s="516"/>
      <c r="RTL44" s="516"/>
      <c r="RTM44" s="516"/>
      <c r="RTN44" s="516"/>
      <c r="RTO44" s="516"/>
      <c r="RTP44" s="516"/>
      <c r="RTQ44" s="516"/>
      <c r="RTR44" s="516"/>
      <c r="RTS44" s="516"/>
      <c r="RTT44" s="516"/>
      <c r="RTU44" s="516"/>
      <c r="RTV44" s="516"/>
      <c r="RTW44" s="516"/>
      <c r="RTX44" s="516"/>
      <c r="RTY44" s="516"/>
      <c r="RTZ44" s="516"/>
      <c r="RUA44" s="516"/>
      <c r="RUB44" s="516"/>
      <c r="RUC44" s="516"/>
      <c r="RUD44" s="516"/>
      <c r="RUE44" s="516"/>
      <c r="RUF44" s="516"/>
      <c r="RUG44" s="516"/>
      <c r="RUH44" s="516"/>
      <c r="RUI44" s="516"/>
      <c r="RUJ44" s="516"/>
      <c r="RUK44" s="516"/>
      <c r="RUL44" s="516"/>
      <c r="RUM44" s="516"/>
      <c r="RUN44" s="516"/>
      <c r="RUO44" s="516"/>
      <c r="RUP44" s="516"/>
      <c r="RUQ44" s="516"/>
      <c r="RUR44" s="516"/>
      <c r="RUS44" s="516"/>
      <c r="RUT44" s="516"/>
      <c r="RUU44" s="516"/>
      <c r="RUV44" s="516"/>
      <c r="RUW44" s="516"/>
      <c r="RUX44" s="516"/>
      <c r="RUY44" s="516"/>
      <c r="RUZ44" s="516"/>
      <c r="RVA44" s="516"/>
      <c r="RVB44" s="516"/>
      <c r="RVC44" s="516"/>
      <c r="RVD44" s="516"/>
      <c r="RVE44" s="516"/>
      <c r="RVF44" s="516"/>
      <c r="RVG44" s="516"/>
      <c r="RVH44" s="516"/>
      <c r="RVI44" s="516"/>
      <c r="RVJ44" s="516"/>
      <c r="RVK44" s="516"/>
      <c r="RVL44" s="516"/>
      <c r="RVM44" s="516"/>
      <c r="RVN44" s="516"/>
      <c r="RVO44" s="516"/>
      <c r="RVP44" s="516"/>
      <c r="RVQ44" s="516"/>
      <c r="RVR44" s="516"/>
      <c r="RVS44" s="516"/>
      <c r="RVT44" s="516"/>
      <c r="RVU44" s="516"/>
      <c r="RVV44" s="516"/>
      <c r="RVW44" s="516"/>
      <c r="RVX44" s="516"/>
      <c r="RVY44" s="516"/>
      <c r="RVZ44" s="516"/>
      <c r="RWA44" s="516"/>
      <c r="RWB44" s="516"/>
      <c r="RWC44" s="516"/>
      <c r="RWD44" s="516"/>
      <c r="RWE44" s="516"/>
      <c r="RWF44" s="516"/>
      <c r="RWG44" s="516"/>
      <c r="RWH44" s="516"/>
      <c r="RWI44" s="516"/>
      <c r="RWJ44" s="516"/>
      <c r="RWK44" s="516"/>
      <c r="RWL44" s="516"/>
      <c r="RWM44" s="516"/>
      <c r="RWN44" s="516"/>
      <c r="RWO44" s="516"/>
      <c r="RWP44" s="516"/>
      <c r="RWQ44" s="516"/>
      <c r="RWR44" s="516"/>
      <c r="RWS44" s="516"/>
      <c r="RWT44" s="516"/>
      <c r="RWU44" s="516"/>
      <c r="RWV44" s="516"/>
      <c r="RWW44" s="516"/>
      <c r="RWX44" s="516"/>
      <c r="RWY44" s="516"/>
      <c r="RWZ44" s="516"/>
      <c r="RXA44" s="516"/>
      <c r="RXB44" s="516"/>
      <c r="RXC44" s="516"/>
      <c r="RXD44" s="516"/>
      <c r="RXE44" s="516"/>
      <c r="RXF44" s="516"/>
      <c r="RXG44" s="516"/>
      <c r="RXH44" s="516"/>
      <c r="RXI44" s="516"/>
      <c r="RXJ44" s="516"/>
      <c r="RXK44" s="516"/>
      <c r="RXL44" s="516"/>
      <c r="RXM44" s="516"/>
      <c r="RXN44" s="516"/>
      <c r="RXO44" s="516"/>
      <c r="RXP44" s="516"/>
      <c r="RXQ44" s="516"/>
      <c r="RXR44" s="516"/>
      <c r="RXS44" s="516"/>
      <c r="RXT44" s="516"/>
      <c r="RXU44" s="516"/>
      <c r="RXV44" s="516"/>
      <c r="RXW44" s="516"/>
      <c r="RXX44" s="516"/>
      <c r="RXY44" s="516"/>
      <c r="RXZ44" s="516"/>
      <c r="RYA44" s="516"/>
      <c r="RYB44" s="516"/>
      <c r="RYC44" s="516"/>
      <c r="RYD44" s="516"/>
      <c r="RYE44" s="516"/>
      <c r="RYF44" s="516"/>
      <c r="RYG44" s="516"/>
      <c r="RYH44" s="516"/>
      <c r="RYI44" s="516"/>
      <c r="RYJ44" s="516"/>
      <c r="RYK44" s="516"/>
      <c r="RYL44" s="516"/>
      <c r="RYM44" s="516"/>
      <c r="RYN44" s="516"/>
      <c r="RYO44" s="516"/>
      <c r="RYP44" s="516"/>
      <c r="RYQ44" s="516"/>
      <c r="RYR44" s="516"/>
      <c r="RYS44" s="516"/>
      <c r="RYT44" s="516"/>
      <c r="RYU44" s="516"/>
      <c r="RYV44" s="516"/>
      <c r="RYW44" s="516"/>
      <c r="RYX44" s="516"/>
      <c r="RYY44" s="516"/>
      <c r="RYZ44" s="516"/>
      <c r="RZA44" s="516"/>
      <c r="RZB44" s="516"/>
      <c r="RZC44" s="516"/>
      <c r="RZD44" s="516"/>
      <c r="RZE44" s="516"/>
      <c r="RZF44" s="516"/>
      <c r="RZG44" s="516"/>
      <c r="RZH44" s="516"/>
      <c r="RZI44" s="516"/>
      <c r="RZJ44" s="516"/>
      <c r="RZK44" s="516"/>
      <c r="RZL44" s="516"/>
      <c r="RZM44" s="516"/>
      <c r="RZN44" s="516"/>
      <c r="RZO44" s="516"/>
      <c r="RZP44" s="516"/>
      <c r="RZQ44" s="516"/>
      <c r="RZR44" s="516"/>
      <c r="RZS44" s="516"/>
      <c r="RZT44" s="516"/>
      <c r="RZU44" s="516"/>
      <c r="RZV44" s="516"/>
      <c r="RZW44" s="516"/>
      <c r="RZX44" s="516"/>
      <c r="RZY44" s="516"/>
      <c r="RZZ44" s="516"/>
      <c r="SAA44" s="516"/>
      <c r="SAB44" s="516"/>
      <c r="SAC44" s="516"/>
      <c r="SAD44" s="516"/>
      <c r="SAE44" s="516"/>
      <c r="SAF44" s="516"/>
      <c r="SAG44" s="516"/>
      <c r="SAH44" s="516"/>
      <c r="SAI44" s="516"/>
      <c r="SAJ44" s="516"/>
      <c r="SAK44" s="516"/>
      <c r="SAL44" s="516"/>
      <c r="SAM44" s="516"/>
      <c r="SAN44" s="516"/>
      <c r="SAO44" s="516"/>
      <c r="SAP44" s="516"/>
      <c r="SAQ44" s="516"/>
      <c r="SAR44" s="516"/>
      <c r="SAS44" s="516"/>
      <c r="SAT44" s="516"/>
      <c r="SAU44" s="516"/>
      <c r="SAV44" s="516"/>
      <c r="SAW44" s="516"/>
      <c r="SAX44" s="516"/>
      <c r="SAY44" s="516"/>
      <c r="SAZ44" s="516"/>
      <c r="SBA44" s="516"/>
      <c r="SBB44" s="516"/>
      <c r="SBC44" s="516"/>
      <c r="SBD44" s="516"/>
      <c r="SBE44" s="516"/>
      <c r="SBF44" s="516"/>
      <c r="SBG44" s="516"/>
      <c r="SBH44" s="516"/>
      <c r="SBI44" s="516"/>
      <c r="SBJ44" s="516"/>
      <c r="SBK44" s="516"/>
      <c r="SBL44" s="516"/>
      <c r="SBM44" s="516"/>
      <c r="SBN44" s="516"/>
      <c r="SBO44" s="516"/>
      <c r="SBP44" s="516"/>
      <c r="SBQ44" s="516"/>
      <c r="SBR44" s="516"/>
      <c r="SBS44" s="516"/>
      <c r="SBT44" s="516"/>
      <c r="SBU44" s="516"/>
      <c r="SBV44" s="516"/>
      <c r="SBW44" s="516"/>
      <c r="SBX44" s="516"/>
      <c r="SBY44" s="516"/>
      <c r="SBZ44" s="516"/>
      <c r="SCA44" s="516"/>
      <c r="SCB44" s="516"/>
      <c r="SCC44" s="516"/>
      <c r="SCD44" s="516"/>
      <c r="SCE44" s="516"/>
      <c r="SCF44" s="516"/>
      <c r="SCG44" s="516"/>
      <c r="SCH44" s="516"/>
      <c r="SCI44" s="516"/>
      <c r="SCJ44" s="516"/>
      <c r="SCK44" s="516"/>
      <c r="SCL44" s="516"/>
      <c r="SCM44" s="516"/>
      <c r="SCN44" s="516"/>
      <c r="SCO44" s="516"/>
      <c r="SCP44" s="516"/>
      <c r="SCQ44" s="516"/>
      <c r="SCR44" s="516"/>
      <c r="SCS44" s="516"/>
      <c r="SCT44" s="516"/>
      <c r="SCU44" s="516"/>
      <c r="SCV44" s="516"/>
      <c r="SCW44" s="516"/>
      <c r="SCX44" s="516"/>
      <c r="SCY44" s="516"/>
      <c r="SCZ44" s="516"/>
      <c r="SDA44" s="516"/>
      <c r="SDB44" s="516"/>
      <c r="SDC44" s="516"/>
      <c r="SDD44" s="516"/>
      <c r="SDE44" s="516"/>
      <c r="SDF44" s="516"/>
      <c r="SDG44" s="516"/>
      <c r="SDH44" s="516"/>
      <c r="SDI44" s="516"/>
      <c r="SDJ44" s="516"/>
      <c r="SDK44" s="516"/>
      <c r="SDL44" s="516"/>
      <c r="SDM44" s="516"/>
      <c r="SDN44" s="516"/>
      <c r="SDO44" s="516"/>
      <c r="SDP44" s="516"/>
      <c r="SDQ44" s="516"/>
      <c r="SDR44" s="516"/>
      <c r="SDS44" s="516"/>
      <c r="SDT44" s="516"/>
      <c r="SDU44" s="516"/>
      <c r="SDV44" s="516"/>
      <c r="SDW44" s="516"/>
      <c r="SDX44" s="516"/>
      <c r="SDY44" s="516"/>
      <c r="SDZ44" s="516"/>
      <c r="SEA44" s="516"/>
      <c r="SEB44" s="516"/>
      <c r="SEC44" s="516"/>
      <c r="SED44" s="516"/>
      <c r="SEE44" s="516"/>
      <c r="SEF44" s="516"/>
      <c r="SEG44" s="516"/>
      <c r="SEH44" s="516"/>
      <c r="SEI44" s="516"/>
      <c r="SEJ44" s="516"/>
      <c r="SEK44" s="516"/>
      <c r="SEL44" s="516"/>
      <c r="SEM44" s="516"/>
      <c r="SEN44" s="516"/>
      <c r="SEO44" s="516"/>
      <c r="SEP44" s="516"/>
      <c r="SEQ44" s="516"/>
      <c r="SER44" s="516"/>
      <c r="SES44" s="516"/>
      <c r="SET44" s="516"/>
      <c r="SEU44" s="516"/>
      <c r="SEV44" s="516"/>
      <c r="SEW44" s="516"/>
      <c r="SEX44" s="516"/>
      <c r="SEY44" s="516"/>
      <c r="SEZ44" s="516"/>
      <c r="SFA44" s="516"/>
      <c r="SFB44" s="516"/>
      <c r="SFC44" s="516"/>
      <c r="SFD44" s="516"/>
      <c r="SFE44" s="516"/>
      <c r="SFF44" s="516"/>
      <c r="SFG44" s="516"/>
      <c r="SFH44" s="516"/>
      <c r="SFI44" s="516"/>
      <c r="SFJ44" s="516"/>
      <c r="SFK44" s="516"/>
      <c r="SFL44" s="516"/>
      <c r="SFM44" s="516"/>
      <c r="SFN44" s="516"/>
      <c r="SFO44" s="516"/>
      <c r="SFP44" s="516"/>
      <c r="SFQ44" s="516"/>
      <c r="SFR44" s="516"/>
      <c r="SFS44" s="516"/>
      <c r="SFT44" s="516"/>
      <c r="SFU44" s="516"/>
      <c r="SFV44" s="516"/>
      <c r="SFW44" s="516"/>
      <c r="SFX44" s="516"/>
      <c r="SFY44" s="516"/>
      <c r="SFZ44" s="516"/>
      <c r="SGA44" s="516"/>
      <c r="SGB44" s="516"/>
      <c r="SGC44" s="516"/>
      <c r="SGD44" s="516"/>
      <c r="SGE44" s="516"/>
      <c r="SGF44" s="516"/>
      <c r="SGG44" s="516"/>
      <c r="SGH44" s="516"/>
      <c r="SGI44" s="516"/>
      <c r="SGJ44" s="516"/>
      <c r="SGK44" s="516"/>
      <c r="SGL44" s="516"/>
      <c r="SGM44" s="516"/>
      <c r="SGN44" s="516"/>
      <c r="SGO44" s="516"/>
      <c r="SGP44" s="516"/>
      <c r="SGQ44" s="516"/>
      <c r="SGR44" s="516"/>
      <c r="SGS44" s="516"/>
      <c r="SGT44" s="516"/>
      <c r="SGU44" s="516"/>
      <c r="SGV44" s="516"/>
      <c r="SGW44" s="516"/>
      <c r="SGX44" s="516"/>
      <c r="SGY44" s="516"/>
      <c r="SGZ44" s="516"/>
      <c r="SHA44" s="516"/>
      <c r="SHB44" s="516"/>
      <c r="SHC44" s="516"/>
      <c r="SHD44" s="516"/>
      <c r="SHE44" s="516"/>
      <c r="SHF44" s="516"/>
      <c r="SHG44" s="516"/>
      <c r="SHH44" s="516"/>
      <c r="SHI44" s="516"/>
      <c r="SHJ44" s="516"/>
      <c r="SHK44" s="516"/>
      <c r="SHL44" s="516"/>
      <c r="SHM44" s="516"/>
      <c r="SHN44" s="516"/>
      <c r="SHO44" s="516"/>
      <c r="SHP44" s="516"/>
      <c r="SHQ44" s="516"/>
      <c r="SHR44" s="516"/>
      <c r="SHS44" s="516"/>
      <c r="SHT44" s="516"/>
      <c r="SHU44" s="516"/>
      <c r="SHV44" s="516"/>
      <c r="SHW44" s="516"/>
      <c r="SHX44" s="516"/>
      <c r="SHY44" s="516"/>
      <c r="SHZ44" s="516"/>
      <c r="SIA44" s="516"/>
      <c r="SIB44" s="516"/>
      <c r="SIC44" s="516"/>
      <c r="SID44" s="516"/>
      <c r="SIE44" s="516"/>
      <c r="SIF44" s="516"/>
      <c r="SIG44" s="516"/>
      <c r="SIH44" s="516"/>
      <c r="SII44" s="516"/>
      <c r="SIJ44" s="516"/>
      <c r="SIK44" s="516"/>
      <c r="SIL44" s="516"/>
      <c r="SIM44" s="516"/>
      <c r="SIN44" s="516"/>
      <c r="SIO44" s="516"/>
      <c r="SIP44" s="516"/>
      <c r="SIQ44" s="516"/>
      <c r="SIR44" s="516"/>
      <c r="SIS44" s="516"/>
      <c r="SIT44" s="516"/>
      <c r="SIU44" s="516"/>
      <c r="SIV44" s="516"/>
      <c r="SIW44" s="516"/>
      <c r="SIX44" s="516"/>
      <c r="SIY44" s="516"/>
      <c r="SIZ44" s="516"/>
      <c r="SJA44" s="516"/>
      <c r="SJB44" s="516"/>
      <c r="SJC44" s="516"/>
      <c r="SJD44" s="516"/>
      <c r="SJE44" s="516"/>
      <c r="SJF44" s="516"/>
      <c r="SJG44" s="516"/>
      <c r="SJH44" s="516"/>
      <c r="SJI44" s="516"/>
      <c r="SJJ44" s="516"/>
      <c r="SJK44" s="516"/>
      <c r="SJL44" s="516"/>
      <c r="SJM44" s="516"/>
      <c r="SJN44" s="516"/>
      <c r="SJO44" s="516"/>
      <c r="SJP44" s="516"/>
      <c r="SJQ44" s="516"/>
      <c r="SJR44" s="516"/>
      <c r="SJS44" s="516"/>
      <c r="SJT44" s="516"/>
      <c r="SJU44" s="516"/>
      <c r="SJV44" s="516"/>
      <c r="SJW44" s="516"/>
      <c r="SJX44" s="516"/>
      <c r="SJY44" s="516"/>
      <c r="SJZ44" s="516"/>
      <c r="SKA44" s="516"/>
      <c r="SKB44" s="516"/>
      <c r="SKC44" s="516"/>
      <c r="SKD44" s="516"/>
      <c r="SKE44" s="516"/>
      <c r="SKF44" s="516"/>
      <c r="SKG44" s="516"/>
      <c r="SKH44" s="516"/>
      <c r="SKI44" s="516"/>
      <c r="SKJ44" s="516"/>
      <c r="SKK44" s="516"/>
      <c r="SKL44" s="516"/>
      <c r="SKM44" s="516"/>
      <c r="SKN44" s="516"/>
      <c r="SKO44" s="516"/>
      <c r="SKP44" s="516"/>
      <c r="SKQ44" s="516"/>
      <c r="SKR44" s="516"/>
      <c r="SKS44" s="516"/>
      <c r="SKT44" s="516"/>
      <c r="SKU44" s="516"/>
      <c r="SKV44" s="516"/>
      <c r="SKW44" s="516"/>
      <c r="SKX44" s="516"/>
      <c r="SKY44" s="516"/>
      <c r="SKZ44" s="516"/>
      <c r="SLA44" s="516"/>
      <c r="SLB44" s="516"/>
      <c r="SLC44" s="516"/>
      <c r="SLD44" s="516"/>
      <c r="SLE44" s="516"/>
      <c r="SLF44" s="516"/>
      <c r="SLG44" s="516"/>
      <c r="SLH44" s="516"/>
      <c r="SLI44" s="516"/>
      <c r="SLJ44" s="516"/>
      <c r="SLK44" s="516"/>
      <c r="SLL44" s="516"/>
      <c r="SLM44" s="516"/>
      <c r="SLN44" s="516"/>
      <c r="SLO44" s="516"/>
      <c r="SLP44" s="516"/>
      <c r="SLQ44" s="516"/>
      <c r="SLR44" s="516"/>
      <c r="SLS44" s="516"/>
      <c r="SLT44" s="516"/>
      <c r="SLU44" s="516"/>
      <c r="SLV44" s="516"/>
      <c r="SLW44" s="516"/>
      <c r="SLX44" s="516"/>
      <c r="SLY44" s="516"/>
      <c r="SLZ44" s="516"/>
      <c r="SMA44" s="516"/>
      <c r="SMB44" s="516"/>
      <c r="SMC44" s="516"/>
      <c r="SMD44" s="516"/>
      <c r="SME44" s="516"/>
      <c r="SMF44" s="516"/>
      <c r="SMG44" s="516"/>
      <c r="SMH44" s="516"/>
      <c r="SMI44" s="516"/>
      <c r="SMJ44" s="516"/>
      <c r="SMK44" s="516"/>
      <c r="SML44" s="516"/>
      <c r="SMM44" s="516"/>
      <c r="SMN44" s="516"/>
      <c r="SMO44" s="516"/>
      <c r="SMP44" s="516"/>
      <c r="SMQ44" s="516"/>
      <c r="SMR44" s="516"/>
      <c r="SMS44" s="516"/>
      <c r="SMT44" s="516"/>
      <c r="SMU44" s="516"/>
      <c r="SMV44" s="516"/>
      <c r="SMW44" s="516"/>
      <c r="SMX44" s="516"/>
      <c r="SMY44" s="516"/>
      <c r="SMZ44" s="516"/>
      <c r="SNA44" s="516"/>
      <c r="SNB44" s="516"/>
      <c r="SNC44" s="516"/>
      <c r="SND44" s="516"/>
      <c r="SNE44" s="516"/>
      <c r="SNF44" s="516"/>
      <c r="SNG44" s="516"/>
      <c r="SNH44" s="516"/>
      <c r="SNI44" s="516"/>
      <c r="SNJ44" s="516"/>
      <c r="SNK44" s="516"/>
      <c r="SNL44" s="516"/>
      <c r="SNM44" s="516"/>
      <c r="SNN44" s="516"/>
      <c r="SNO44" s="516"/>
      <c r="SNP44" s="516"/>
      <c r="SNQ44" s="516"/>
      <c r="SNR44" s="516"/>
      <c r="SNS44" s="516"/>
      <c r="SNT44" s="516"/>
      <c r="SNU44" s="516"/>
      <c r="SNV44" s="516"/>
      <c r="SNW44" s="516"/>
      <c r="SNX44" s="516"/>
      <c r="SNY44" s="516"/>
      <c r="SNZ44" s="516"/>
      <c r="SOA44" s="516"/>
      <c r="SOB44" s="516"/>
      <c r="SOC44" s="516"/>
      <c r="SOD44" s="516"/>
      <c r="SOE44" s="516"/>
      <c r="SOF44" s="516"/>
      <c r="SOG44" s="516"/>
      <c r="SOH44" s="516"/>
      <c r="SOI44" s="516"/>
      <c r="SOJ44" s="516"/>
      <c r="SOK44" s="516"/>
      <c r="SOL44" s="516"/>
      <c r="SOM44" s="516"/>
      <c r="SON44" s="516"/>
      <c r="SOO44" s="516"/>
      <c r="SOP44" s="516"/>
      <c r="SOQ44" s="516"/>
      <c r="SOR44" s="516"/>
      <c r="SOS44" s="516"/>
      <c r="SOT44" s="516"/>
      <c r="SOU44" s="516"/>
      <c r="SOV44" s="516"/>
      <c r="SOW44" s="516"/>
      <c r="SOX44" s="516"/>
      <c r="SOY44" s="516"/>
      <c r="SOZ44" s="516"/>
      <c r="SPA44" s="516"/>
      <c r="SPB44" s="516"/>
      <c r="SPC44" s="516"/>
      <c r="SPD44" s="516"/>
      <c r="SPE44" s="516"/>
      <c r="SPF44" s="516"/>
      <c r="SPG44" s="516"/>
      <c r="SPH44" s="516"/>
      <c r="SPI44" s="516"/>
      <c r="SPJ44" s="516"/>
      <c r="SPK44" s="516"/>
      <c r="SPL44" s="516"/>
      <c r="SPM44" s="516"/>
      <c r="SPN44" s="516"/>
      <c r="SPO44" s="516"/>
      <c r="SPP44" s="516"/>
      <c r="SPQ44" s="516"/>
      <c r="SPR44" s="516"/>
      <c r="SPS44" s="516"/>
      <c r="SPT44" s="516"/>
      <c r="SPU44" s="516"/>
      <c r="SPV44" s="516"/>
      <c r="SPW44" s="516"/>
      <c r="SPX44" s="516"/>
      <c r="SPY44" s="516"/>
      <c r="SPZ44" s="516"/>
      <c r="SQA44" s="516"/>
      <c r="SQB44" s="516"/>
      <c r="SQC44" s="516"/>
      <c r="SQD44" s="516"/>
      <c r="SQE44" s="516"/>
      <c r="SQF44" s="516"/>
      <c r="SQG44" s="516"/>
      <c r="SQH44" s="516"/>
      <c r="SQI44" s="516"/>
      <c r="SQJ44" s="516"/>
      <c r="SQK44" s="516"/>
      <c r="SQL44" s="516"/>
      <c r="SQM44" s="516"/>
      <c r="SQN44" s="516"/>
      <c r="SQO44" s="516"/>
      <c r="SQP44" s="516"/>
      <c r="SQQ44" s="516"/>
      <c r="SQR44" s="516"/>
      <c r="SQS44" s="516"/>
      <c r="SQT44" s="516"/>
      <c r="SQU44" s="516"/>
      <c r="SQV44" s="516"/>
      <c r="SQW44" s="516"/>
      <c r="SQX44" s="516"/>
      <c r="SQY44" s="516"/>
      <c r="SQZ44" s="516"/>
      <c r="SRA44" s="516"/>
      <c r="SRB44" s="516"/>
      <c r="SRC44" s="516"/>
      <c r="SRD44" s="516"/>
      <c r="SRE44" s="516"/>
      <c r="SRF44" s="516"/>
      <c r="SRG44" s="516"/>
      <c r="SRH44" s="516"/>
      <c r="SRI44" s="516"/>
      <c r="SRJ44" s="516"/>
      <c r="SRK44" s="516"/>
      <c r="SRL44" s="516"/>
      <c r="SRM44" s="516"/>
      <c r="SRN44" s="516"/>
      <c r="SRO44" s="516"/>
      <c r="SRP44" s="516"/>
      <c r="SRQ44" s="516"/>
      <c r="SRR44" s="516"/>
      <c r="SRS44" s="516"/>
      <c r="SRT44" s="516"/>
      <c r="SRU44" s="516"/>
      <c r="SRV44" s="516"/>
      <c r="SRW44" s="516"/>
      <c r="SRX44" s="516"/>
      <c r="SRY44" s="516"/>
      <c r="SRZ44" s="516"/>
      <c r="SSA44" s="516"/>
      <c r="SSB44" s="516"/>
      <c r="SSC44" s="516"/>
      <c r="SSD44" s="516"/>
      <c r="SSE44" s="516"/>
      <c r="SSF44" s="516"/>
      <c r="SSG44" s="516"/>
      <c r="SSH44" s="516"/>
      <c r="SSI44" s="516"/>
      <c r="SSJ44" s="516"/>
      <c r="SSK44" s="516"/>
      <c r="SSL44" s="516"/>
      <c r="SSM44" s="516"/>
      <c r="SSN44" s="516"/>
      <c r="SSO44" s="516"/>
      <c r="SSP44" s="516"/>
      <c r="SSQ44" s="516"/>
      <c r="SSR44" s="516"/>
      <c r="SSS44" s="516"/>
      <c r="SST44" s="516"/>
      <c r="SSU44" s="516"/>
      <c r="SSV44" s="516"/>
      <c r="SSW44" s="516"/>
      <c r="SSX44" s="516"/>
      <c r="SSY44" s="516"/>
      <c r="SSZ44" s="516"/>
      <c r="STA44" s="516"/>
      <c r="STB44" s="516"/>
      <c r="STC44" s="516"/>
      <c r="STD44" s="516"/>
      <c r="STE44" s="516"/>
      <c r="STF44" s="516"/>
      <c r="STG44" s="516"/>
      <c r="STH44" s="516"/>
      <c r="STI44" s="516"/>
      <c r="STJ44" s="516"/>
      <c r="STK44" s="516"/>
      <c r="STL44" s="516"/>
      <c r="STM44" s="516"/>
      <c r="STN44" s="516"/>
      <c r="STO44" s="516"/>
      <c r="STP44" s="516"/>
      <c r="STQ44" s="516"/>
      <c r="STR44" s="516"/>
      <c r="STS44" s="516"/>
      <c r="STT44" s="516"/>
      <c r="STU44" s="516"/>
      <c r="STV44" s="516"/>
      <c r="STW44" s="516"/>
      <c r="STX44" s="516"/>
      <c r="STY44" s="516"/>
      <c r="STZ44" s="516"/>
      <c r="SUA44" s="516"/>
      <c r="SUB44" s="516"/>
      <c r="SUC44" s="516"/>
      <c r="SUD44" s="516"/>
      <c r="SUE44" s="516"/>
      <c r="SUF44" s="516"/>
      <c r="SUG44" s="516"/>
      <c r="SUH44" s="516"/>
      <c r="SUI44" s="516"/>
      <c r="SUJ44" s="516"/>
      <c r="SUK44" s="516"/>
      <c r="SUL44" s="516"/>
      <c r="SUM44" s="516"/>
      <c r="SUN44" s="516"/>
      <c r="SUO44" s="516"/>
      <c r="SUP44" s="516"/>
      <c r="SUQ44" s="516"/>
      <c r="SUR44" s="516"/>
      <c r="SUS44" s="516"/>
      <c r="SUT44" s="516"/>
      <c r="SUU44" s="516"/>
      <c r="SUV44" s="516"/>
      <c r="SUW44" s="516"/>
      <c r="SUX44" s="516"/>
      <c r="SUY44" s="516"/>
      <c r="SUZ44" s="516"/>
      <c r="SVA44" s="516"/>
      <c r="SVB44" s="516"/>
      <c r="SVC44" s="516"/>
      <c r="SVD44" s="516"/>
      <c r="SVE44" s="516"/>
      <c r="SVF44" s="516"/>
      <c r="SVG44" s="516"/>
      <c r="SVH44" s="516"/>
      <c r="SVI44" s="516"/>
      <c r="SVJ44" s="516"/>
      <c r="SVK44" s="516"/>
      <c r="SVL44" s="516"/>
      <c r="SVM44" s="516"/>
      <c r="SVN44" s="516"/>
      <c r="SVO44" s="516"/>
      <c r="SVP44" s="516"/>
      <c r="SVQ44" s="516"/>
      <c r="SVR44" s="516"/>
      <c r="SVS44" s="516"/>
      <c r="SVT44" s="516"/>
      <c r="SVU44" s="516"/>
      <c r="SVV44" s="516"/>
      <c r="SVW44" s="516"/>
      <c r="SVX44" s="516"/>
      <c r="SVY44" s="516"/>
      <c r="SVZ44" s="516"/>
      <c r="SWA44" s="516"/>
      <c r="SWB44" s="516"/>
      <c r="SWC44" s="516"/>
      <c r="SWD44" s="516"/>
      <c r="SWE44" s="516"/>
      <c r="SWF44" s="516"/>
      <c r="SWG44" s="516"/>
      <c r="SWH44" s="516"/>
      <c r="SWI44" s="516"/>
      <c r="SWJ44" s="516"/>
      <c r="SWK44" s="516"/>
      <c r="SWL44" s="516"/>
      <c r="SWM44" s="516"/>
      <c r="SWN44" s="516"/>
      <c r="SWO44" s="516"/>
      <c r="SWP44" s="516"/>
      <c r="SWQ44" s="516"/>
      <c r="SWR44" s="516"/>
      <c r="SWS44" s="516"/>
      <c r="SWT44" s="516"/>
      <c r="SWU44" s="516"/>
      <c r="SWV44" s="516"/>
      <c r="SWW44" s="516"/>
      <c r="SWX44" s="516"/>
      <c r="SWY44" s="516"/>
      <c r="SWZ44" s="516"/>
      <c r="SXA44" s="516"/>
      <c r="SXB44" s="516"/>
      <c r="SXC44" s="516"/>
      <c r="SXD44" s="516"/>
      <c r="SXE44" s="516"/>
      <c r="SXF44" s="516"/>
      <c r="SXG44" s="516"/>
      <c r="SXH44" s="516"/>
      <c r="SXI44" s="516"/>
      <c r="SXJ44" s="516"/>
      <c r="SXK44" s="516"/>
      <c r="SXL44" s="516"/>
      <c r="SXM44" s="516"/>
      <c r="SXN44" s="516"/>
      <c r="SXO44" s="516"/>
      <c r="SXP44" s="516"/>
      <c r="SXQ44" s="516"/>
      <c r="SXR44" s="516"/>
      <c r="SXS44" s="516"/>
      <c r="SXT44" s="516"/>
      <c r="SXU44" s="516"/>
      <c r="SXV44" s="516"/>
      <c r="SXW44" s="516"/>
      <c r="SXX44" s="516"/>
      <c r="SXY44" s="516"/>
      <c r="SXZ44" s="516"/>
      <c r="SYA44" s="516"/>
      <c r="SYB44" s="516"/>
      <c r="SYC44" s="516"/>
      <c r="SYD44" s="516"/>
      <c r="SYE44" s="516"/>
      <c r="SYF44" s="516"/>
      <c r="SYG44" s="516"/>
      <c r="SYH44" s="516"/>
      <c r="SYI44" s="516"/>
      <c r="SYJ44" s="516"/>
      <c r="SYK44" s="516"/>
      <c r="SYL44" s="516"/>
      <c r="SYM44" s="516"/>
      <c r="SYN44" s="516"/>
      <c r="SYO44" s="516"/>
      <c r="SYP44" s="516"/>
      <c r="SYQ44" s="516"/>
      <c r="SYR44" s="516"/>
      <c r="SYS44" s="516"/>
      <c r="SYT44" s="516"/>
      <c r="SYU44" s="516"/>
      <c r="SYV44" s="516"/>
      <c r="SYW44" s="516"/>
      <c r="SYX44" s="516"/>
      <c r="SYY44" s="516"/>
      <c r="SYZ44" s="516"/>
      <c r="SZA44" s="516"/>
      <c r="SZB44" s="516"/>
      <c r="SZC44" s="516"/>
      <c r="SZD44" s="516"/>
      <c r="SZE44" s="516"/>
      <c r="SZF44" s="516"/>
      <c r="SZG44" s="516"/>
      <c r="SZH44" s="516"/>
      <c r="SZI44" s="516"/>
      <c r="SZJ44" s="516"/>
      <c r="SZK44" s="516"/>
      <c r="SZL44" s="516"/>
      <c r="SZM44" s="516"/>
      <c r="SZN44" s="516"/>
      <c r="SZO44" s="516"/>
      <c r="SZP44" s="516"/>
      <c r="SZQ44" s="516"/>
      <c r="SZR44" s="516"/>
      <c r="SZS44" s="516"/>
      <c r="SZT44" s="516"/>
      <c r="SZU44" s="516"/>
      <c r="SZV44" s="516"/>
      <c r="SZW44" s="516"/>
      <c r="SZX44" s="516"/>
      <c r="SZY44" s="516"/>
      <c r="SZZ44" s="516"/>
      <c r="TAA44" s="516"/>
      <c r="TAB44" s="516"/>
      <c r="TAC44" s="516"/>
      <c r="TAD44" s="516"/>
      <c r="TAE44" s="516"/>
      <c r="TAF44" s="516"/>
      <c r="TAG44" s="516"/>
      <c r="TAH44" s="516"/>
      <c r="TAI44" s="516"/>
      <c r="TAJ44" s="516"/>
      <c r="TAK44" s="516"/>
      <c r="TAL44" s="516"/>
      <c r="TAM44" s="516"/>
      <c r="TAN44" s="516"/>
      <c r="TAO44" s="516"/>
      <c r="TAP44" s="516"/>
      <c r="TAQ44" s="516"/>
      <c r="TAR44" s="516"/>
      <c r="TAS44" s="516"/>
      <c r="TAT44" s="516"/>
      <c r="TAU44" s="516"/>
      <c r="TAV44" s="516"/>
      <c r="TAW44" s="516"/>
      <c r="TAX44" s="516"/>
      <c r="TAY44" s="516"/>
      <c r="TAZ44" s="516"/>
      <c r="TBA44" s="516"/>
      <c r="TBB44" s="516"/>
      <c r="TBC44" s="516"/>
      <c r="TBD44" s="516"/>
      <c r="TBE44" s="516"/>
      <c r="TBF44" s="516"/>
      <c r="TBG44" s="516"/>
      <c r="TBH44" s="516"/>
      <c r="TBI44" s="516"/>
      <c r="TBJ44" s="516"/>
      <c r="TBK44" s="516"/>
      <c r="TBL44" s="516"/>
      <c r="TBM44" s="516"/>
      <c r="TBN44" s="516"/>
      <c r="TBO44" s="516"/>
      <c r="TBP44" s="516"/>
      <c r="TBQ44" s="516"/>
      <c r="TBR44" s="516"/>
      <c r="TBS44" s="516"/>
      <c r="TBT44" s="516"/>
      <c r="TBU44" s="516"/>
      <c r="TBV44" s="516"/>
      <c r="TBW44" s="516"/>
      <c r="TBX44" s="516"/>
      <c r="TBY44" s="516"/>
      <c r="TBZ44" s="516"/>
      <c r="TCA44" s="516"/>
      <c r="TCB44" s="516"/>
      <c r="TCC44" s="516"/>
      <c r="TCD44" s="516"/>
      <c r="TCE44" s="516"/>
      <c r="TCF44" s="516"/>
      <c r="TCG44" s="516"/>
      <c r="TCH44" s="516"/>
      <c r="TCI44" s="516"/>
      <c r="TCJ44" s="516"/>
      <c r="TCK44" s="516"/>
      <c r="TCL44" s="516"/>
      <c r="TCM44" s="516"/>
      <c r="TCN44" s="516"/>
      <c r="TCO44" s="516"/>
      <c r="TCP44" s="516"/>
      <c r="TCQ44" s="516"/>
      <c r="TCR44" s="516"/>
      <c r="TCS44" s="516"/>
      <c r="TCT44" s="516"/>
      <c r="TCU44" s="516"/>
      <c r="TCV44" s="516"/>
      <c r="TCW44" s="516"/>
      <c r="TCX44" s="516"/>
      <c r="TCY44" s="516"/>
      <c r="TCZ44" s="516"/>
      <c r="TDA44" s="516"/>
      <c r="TDB44" s="516"/>
      <c r="TDC44" s="516"/>
      <c r="TDD44" s="516"/>
      <c r="TDE44" s="516"/>
      <c r="TDF44" s="516"/>
      <c r="TDG44" s="516"/>
      <c r="TDH44" s="516"/>
      <c r="TDI44" s="516"/>
      <c r="TDJ44" s="516"/>
      <c r="TDK44" s="516"/>
      <c r="TDL44" s="516"/>
      <c r="TDM44" s="516"/>
      <c r="TDN44" s="516"/>
      <c r="TDO44" s="516"/>
      <c r="TDP44" s="516"/>
      <c r="TDQ44" s="516"/>
      <c r="TDR44" s="516"/>
      <c r="TDS44" s="516"/>
      <c r="TDT44" s="516"/>
      <c r="TDU44" s="516"/>
      <c r="TDV44" s="516"/>
      <c r="TDW44" s="516"/>
      <c r="TDX44" s="516"/>
      <c r="TDY44" s="516"/>
      <c r="TDZ44" s="516"/>
      <c r="TEA44" s="516"/>
      <c r="TEB44" s="516"/>
      <c r="TEC44" s="516"/>
      <c r="TED44" s="516"/>
      <c r="TEE44" s="516"/>
      <c r="TEF44" s="516"/>
      <c r="TEG44" s="516"/>
      <c r="TEH44" s="516"/>
      <c r="TEI44" s="516"/>
      <c r="TEJ44" s="516"/>
      <c r="TEK44" s="516"/>
      <c r="TEL44" s="516"/>
      <c r="TEM44" s="516"/>
      <c r="TEN44" s="516"/>
      <c r="TEO44" s="516"/>
      <c r="TEP44" s="516"/>
      <c r="TEQ44" s="516"/>
      <c r="TER44" s="516"/>
      <c r="TES44" s="516"/>
      <c r="TET44" s="516"/>
      <c r="TEU44" s="516"/>
      <c r="TEV44" s="516"/>
      <c r="TEW44" s="516"/>
      <c r="TEX44" s="516"/>
      <c r="TEY44" s="516"/>
      <c r="TEZ44" s="516"/>
      <c r="TFA44" s="516"/>
      <c r="TFB44" s="516"/>
      <c r="TFC44" s="516"/>
      <c r="TFD44" s="516"/>
      <c r="TFE44" s="516"/>
      <c r="TFF44" s="516"/>
      <c r="TFG44" s="516"/>
      <c r="TFH44" s="516"/>
      <c r="TFI44" s="516"/>
      <c r="TFJ44" s="516"/>
      <c r="TFK44" s="516"/>
      <c r="TFL44" s="516"/>
      <c r="TFM44" s="516"/>
      <c r="TFN44" s="516"/>
      <c r="TFO44" s="516"/>
      <c r="TFP44" s="516"/>
      <c r="TFQ44" s="516"/>
      <c r="TFR44" s="516"/>
      <c r="TFS44" s="516"/>
      <c r="TFT44" s="516"/>
      <c r="TFU44" s="516"/>
      <c r="TFV44" s="516"/>
      <c r="TFW44" s="516"/>
      <c r="TFX44" s="516"/>
      <c r="TFY44" s="516"/>
      <c r="TFZ44" s="516"/>
      <c r="TGA44" s="516"/>
      <c r="TGB44" s="516"/>
      <c r="TGC44" s="516"/>
      <c r="TGD44" s="516"/>
      <c r="TGE44" s="516"/>
      <c r="TGF44" s="516"/>
      <c r="TGG44" s="516"/>
      <c r="TGH44" s="516"/>
      <c r="TGI44" s="516"/>
      <c r="TGJ44" s="516"/>
      <c r="TGK44" s="516"/>
      <c r="TGL44" s="516"/>
      <c r="TGM44" s="516"/>
      <c r="TGN44" s="516"/>
      <c r="TGO44" s="516"/>
      <c r="TGP44" s="516"/>
      <c r="TGQ44" s="516"/>
      <c r="TGR44" s="516"/>
      <c r="TGS44" s="516"/>
      <c r="TGT44" s="516"/>
      <c r="TGU44" s="516"/>
      <c r="TGV44" s="516"/>
      <c r="TGW44" s="516"/>
      <c r="TGX44" s="516"/>
      <c r="TGY44" s="516"/>
      <c r="TGZ44" s="516"/>
      <c r="THA44" s="516"/>
      <c r="THB44" s="516"/>
      <c r="THC44" s="516"/>
      <c r="THD44" s="516"/>
      <c r="THE44" s="516"/>
      <c r="THF44" s="516"/>
      <c r="THG44" s="516"/>
      <c r="THH44" s="516"/>
      <c r="THI44" s="516"/>
      <c r="THJ44" s="516"/>
      <c r="THK44" s="516"/>
      <c r="THL44" s="516"/>
      <c r="THM44" s="516"/>
      <c r="THN44" s="516"/>
      <c r="THO44" s="516"/>
      <c r="THP44" s="516"/>
      <c r="THQ44" s="516"/>
      <c r="THR44" s="516"/>
      <c r="THS44" s="516"/>
      <c r="THT44" s="516"/>
      <c r="THU44" s="516"/>
      <c r="THV44" s="516"/>
      <c r="THW44" s="516"/>
      <c r="THX44" s="516"/>
      <c r="THY44" s="516"/>
      <c r="THZ44" s="516"/>
      <c r="TIA44" s="516"/>
      <c r="TIB44" s="516"/>
      <c r="TIC44" s="516"/>
      <c r="TID44" s="516"/>
      <c r="TIE44" s="516"/>
      <c r="TIF44" s="516"/>
      <c r="TIG44" s="516"/>
      <c r="TIH44" s="516"/>
      <c r="TII44" s="516"/>
      <c r="TIJ44" s="516"/>
      <c r="TIK44" s="516"/>
      <c r="TIL44" s="516"/>
      <c r="TIM44" s="516"/>
      <c r="TIN44" s="516"/>
      <c r="TIO44" s="516"/>
      <c r="TIP44" s="516"/>
      <c r="TIQ44" s="516"/>
      <c r="TIR44" s="516"/>
      <c r="TIS44" s="516"/>
      <c r="TIT44" s="516"/>
      <c r="TIU44" s="516"/>
      <c r="TIV44" s="516"/>
      <c r="TIW44" s="516"/>
      <c r="TIX44" s="516"/>
      <c r="TIY44" s="516"/>
      <c r="TIZ44" s="516"/>
      <c r="TJA44" s="516"/>
      <c r="TJB44" s="516"/>
      <c r="TJC44" s="516"/>
      <c r="TJD44" s="516"/>
      <c r="TJE44" s="516"/>
      <c r="TJF44" s="516"/>
      <c r="TJG44" s="516"/>
      <c r="TJH44" s="516"/>
      <c r="TJI44" s="516"/>
      <c r="TJJ44" s="516"/>
      <c r="TJK44" s="516"/>
      <c r="TJL44" s="516"/>
      <c r="TJM44" s="516"/>
      <c r="TJN44" s="516"/>
      <c r="TJO44" s="516"/>
      <c r="TJP44" s="516"/>
      <c r="TJQ44" s="516"/>
      <c r="TJR44" s="516"/>
      <c r="TJS44" s="516"/>
      <c r="TJT44" s="516"/>
      <c r="TJU44" s="516"/>
      <c r="TJV44" s="516"/>
      <c r="TJW44" s="516"/>
      <c r="TJX44" s="516"/>
      <c r="TJY44" s="516"/>
      <c r="TJZ44" s="516"/>
      <c r="TKA44" s="516"/>
      <c r="TKB44" s="516"/>
      <c r="TKC44" s="516"/>
      <c r="TKD44" s="516"/>
      <c r="TKE44" s="516"/>
      <c r="TKF44" s="516"/>
      <c r="TKG44" s="516"/>
      <c r="TKH44" s="516"/>
      <c r="TKI44" s="516"/>
      <c r="TKJ44" s="516"/>
      <c r="TKK44" s="516"/>
      <c r="TKL44" s="516"/>
      <c r="TKM44" s="516"/>
      <c r="TKN44" s="516"/>
      <c r="TKO44" s="516"/>
      <c r="TKP44" s="516"/>
      <c r="TKQ44" s="516"/>
      <c r="TKR44" s="516"/>
      <c r="TKS44" s="516"/>
      <c r="TKT44" s="516"/>
      <c r="TKU44" s="516"/>
      <c r="TKV44" s="516"/>
      <c r="TKW44" s="516"/>
      <c r="TKX44" s="516"/>
      <c r="TKY44" s="516"/>
      <c r="TKZ44" s="516"/>
      <c r="TLA44" s="516"/>
      <c r="TLB44" s="516"/>
      <c r="TLC44" s="516"/>
      <c r="TLD44" s="516"/>
      <c r="TLE44" s="516"/>
      <c r="TLF44" s="516"/>
      <c r="TLG44" s="516"/>
      <c r="TLH44" s="516"/>
      <c r="TLI44" s="516"/>
      <c r="TLJ44" s="516"/>
      <c r="TLK44" s="516"/>
      <c r="TLL44" s="516"/>
      <c r="TLM44" s="516"/>
      <c r="TLN44" s="516"/>
      <c r="TLO44" s="516"/>
      <c r="TLP44" s="516"/>
      <c r="TLQ44" s="516"/>
      <c r="TLR44" s="516"/>
      <c r="TLS44" s="516"/>
      <c r="TLT44" s="516"/>
      <c r="TLU44" s="516"/>
      <c r="TLV44" s="516"/>
      <c r="TLW44" s="516"/>
      <c r="TLX44" s="516"/>
      <c r="TLY44" s="516"/>
      <c r="TLZ44" s="516"/>
      <c r="TMA44" s="516"/>
      <c r="TMB44" s="516"/>
      <c r="TMC44" s="516"/>
      <c r="TMD44" s="516"/>
      <c r="TME44" s="516"/>
      <c r="TMF44" s="516"/>
      <c r="TMG44" s="516"/>
      <c r="TMH44" s="516"/>
      <c r="TMI44" s="516"/>
      <c r="TMJ44" s="516"/>
      <c r="TMK44" s="516"/>
      <c r="TML44" s="516"/>
      <c r="TMM44" s="516"/>
      <c r="TMN44" s="516"/>
      <c r="TMO44" s="516"/>
      <c r="TMP44" s="516"/>
      <c r="TMQ44" s="516"/>
      <c r="TMR44" s="516"/>
      <c r="TMS44" s="516"/>
      <c r="TMT44" s="516"/>
      <c r="TMU44" s="516"/>
      <c r="TMV44" s="516"/>
      <c r="TMW44" s="516"/>
      <c r="TMX44" s="516"/>
      <c r="TMY44" s="516"/>
      <c r="TMZ44" s="516"/>
      <c r="TNA44" s="516"/>
      <c r="TNB44" s="516"/>
      <c r="TNC44" s="516"/>
      <c r="TND44" s="516"/>
      <c r="TNE44" s="516"/>
      <c r="TNF44" s="516"/>
      <c r="TNG44" s="516"/>
      <c r="TNH44" s="516"/>
      <c r="TNI44" s="516"/>
      <c r="TNJ44" s="516"/>
      <c r="TNK44" s="516"/>
      <c r="TNL44" s="516"/>
      <c r="TNM44" s="516"/>
      <c r="TNN44" s="516"/>
      <c r="TNO44" s="516"/>
      <c r="TNP44" s="516"/>
      <c r="TNQ44" s="516"/>
      <c r="TNR44" s="516"/>
      <c r="TNS44" s="516"/>
      <c r="TNT44" s="516"/>
      <c r="TNU44" s="516"/>
      <c r="TNV44" s="516"/>
      <c r="TNW44" s="516"/>
      <c r="TNX44" s="516"/>
      <c r="TNY44" s="516"/>
      <c r="TNZ44" s="516"/>
      <c r="TOA44" s="516"/>
      <c r="TOB44" s="516"/>
      <c r="TOC44" s="516"/>
      <c r="TOD44" s="516"/>
      <c r="TOE44" s="516"/>
      <c r="TOF44" s="516"/>
      <c r="TOG44" s="516"/>
      <c r="TOH44" s="516"/>
      <c r="TOI44" s="516"/>
      <c r="TOJ44" s="516"/>
      <c r="TOK44" s="516"/>
      <c r="TOL44" s="516"/>
      <c r="TOM44" s="516"/>
      <c r="TON44" s="516"/>
      <c r="TOO44" s="516"/>
      <c r="TOP44" s="516"/>
      <c r="TOQ44" s="516"/>
      <c r="TOR44" s="516"/>
      <c r="TOS44" s="516"/>
      <c r="TOT44" s="516"/>
      <c r="TOU44" s="516"/>
      <c r="TOV44" s="516"/>
      <c r="TOW44" s="516"/>
      <c r="TOX44" s="516"/>
      <c r="TOY44" s="516"/>
      <c r="TOZ44" s="516"/>
      <c r="TPA44" s="516"/>
      <c r="TPB44" s="516"/>
      <c r="TPC44" s="516"/>
      <c r="TPD44" s="516"/>
      <c r="TPE44" s="516"/>
      <c r="TPF44" s="516"/>
      <c r="TPG44" s="516"/>
      <c r="TPH44" s="516"/>
      <c r="TPI44" s="516"/>
      <c r="TPJ44" s="516"/>
      <c r="TPK44" s="516"/>
      <c r="TPL44" s="516"/>
      <c r="TPM44" s="516"/>
      <c r="TPN44" s="516"/>
      <c r="TPO44" s="516"/>
      <c r="TPP44" s="516"/>
      <c r="TPQ44" s="516"/>
      <c r="TPR44" s="516"/>
      <c r="TPS44" s="516"/>
      <c r="TPT44" s="516"/>
      <c r="TPU44" s="516"/>
      <c r="TPV44" s="516"/>
      <c r="TPW44" s="516"/>
      <c r="TPX44" s="516"/>
      <c r="TPY44" s="516"/>
      <c r="TPZ44" s="516"/>
      <c r="TQA44" s="516"/>
      <c r="TQB44" s="516"/>
      <c r="TQC44" s="516"/>
      <c r="TQD44" s="516"/>
      <c r="TQE44" s="516"/>
      <c r="TQF44" s="516"/>
      <c r="TQG44" s="516"/>
      <c r="TQH44" s="516"/>
      <c r="TQI44" s="516"/>
      <c r="TQJ44" s="516"/>
      <c r="TQK44" s="516"/>
      <c r="TQL44" s="516"/>
      <c r="TQM44" s="516"/>
      <c r="TQN44" s="516"/>
      <c r="TQO44" s="516"/>
      <c r="TQP44" s="516"/>
      <c r="TQQ44" s="516"/>
      <c r="TQR44" s="516"/>
      <c r="TQS44" s="516"/>
      <c r="TQT44" s="516"/>
      <c r="TQU44" s="516"/>
      <c r="TQV44" s="516"/>
      <c r="TQW44" s="516"/>
      <c r="TQX44" s="516"/>
      <c r="TQY44" s="516"/>
      <c r="TQZ44" s="516"/>
      <c r="TRA44" s="516"/>
      <c r="TRB44" s="516"/>
      <c r="TRC44" s="516"/>
      <c r="TRD44" s="516"/>
      <c r="TRE44" s="516"/>
      <c r="TRF44" s="516"/>
      <c r="TRG44" s="516"/>
      <c r="TRH44" s="516"/>
      <c r="TRI44" s="516"/>
      <c r="TRJ44" s="516"/>
      <c r="TRK44" s="516"/>
      <c r="TRL44" s="516"/>
      <c r="TRM44" s="516"/>
      <c r="TRN44" s="516"/>
      <c r="TRO44" s="516"/>
      <c r="TRP44" s="516"/>
      <c r="TRQ44" s="516"/>
      <c r="TRR44" s="516"/>
      <c r="TRS44" s="516"/>
      <c r="TRT44" s="516"/>
      <c r="TRU44" s="516"/>
      <c r="TRV44" s="516"/>
      <c r="TRW44" s="516"/>
      <c r="TRX44" s="516"/>
      <c r="TRY44" s="516"/>
      <c r="TRZ44" s="516"/>
      <c r="TSA44" s="516"/>
      <c r="TSB44" s="516"/>
      <c r="TSC44" s="516"/>
      <c r="TSD44" s="516"/>
      <c r="TSE44" s="516"/>
      <c r="TSF44" s="516"/>
      <c r="TSG44" s="516"/>
      <c r="TSH44" s="516"/>
      <c r="TSI44" s="516"/>
      <c r="TSJ44" s="516"/>
      <c r="TSK44" s="516"/>
      <c r="TSL44" s="516"/>
      <c r="TSM44" s="516"/>
      <c r="TSN44" s="516"/>
      <c r="TSO44" s="516"/>
      <c r="TSP44" s="516"/>
      <c r="TSQ44" s="516"/>
      <c r="TSR44" s="516"/>
      <c r="TSS44" s="516"/>
      <c r="TST44" s="516"/>
      <c r="TSU44" s="516"/>
      <c r="TSV44" s="516"/>
      <c r="TSW44" s="516"/>
      <c r="TSX44" s="516"/>
      <c r="TSY44" s="516"/>
      <c r="TSZ44" s="516"/>
      <c r="TTA44" s="516"/>
      <c r="TTB44" s="516"/>
      <c r="TTC44" s="516"/>
      <c r="TTD44" s="516"/>
      <c r="TTE44" s="516"/>
      <c r="TTF44" s="516"/>
      <c r="TTG44" s="516"/>
      <c r="TTH44" s="516"/>
      <c r="TTI44" s="516"/>
      <c r="TTJ44" s="516"/>
      <c r="TTK44" s="516"/>
      <c r="TTL44" s="516"/>
      <c r="TTM44" s="516"/>
      <c r="TTN44" s="516"/>
      <c r="TTO44" s="516"/>
      <c r="TTP44" s="516"/>
      <c r="TTQ44" s="516"/>
      <c r="TTR44" s="516"/>
      <c r="TTS44" s="516"/>
      <c r="TTT44" s="516"/>
      <c r="TTU44" s="516"/>
      <c r="TTV44" s="516"/>
      <c r="TTW44" s="516"/>
      <c r="TTX44" s="516"/>
      <c r="TTY44" s="516"/>
      <c r="TTZ44" s="516"/>
      <c r="TUA44" s="516"/>
      <c r="TUB44" s="516"/>
      <c r="TUC44" s="516"/>
      <c r="TUD44" s="516"/>
      <c r="TUE44" s="516"/>
      <c r="TUF44" s="516"/>
      <c r="TUG44" s="516"/>
      <c r="TUH44" s="516"/>
      <c r="TUI44" s="516"/>
      <c r="TUJ44" s="516"/>
      <c r="TUK44" s="516"/>
      <c r="TUL44" s="516"/>
      <c r="TUM44" s="516"/>
      <c r="TUN44" s="516"/>
      <c r="TUO44" s="516"/>
      <c r="TUP44" s="516"/>
      <c r="TUQ44" s="516"/>
      <c r="TUR44" s="516"/>
      <c r="TUS44" s="516"/>
      <c r="TUT44" s="516"/>
      <c r="TUU44" s="516"/>
      <c r="TUV44" s="516"/>
      <c r="TUW44" s="516"/>
      <c r="TUX44" s="516"/>
      <c r="TUY44" s="516"/>
      <c r="TUZ44" s="516"/>
      <c r="TVA44" s="516"/>
      <c r="TVB44" s="516"/>
      <c r="TVC44" s="516"/>
      <c r="TVD44" s="516"/>
      <c r="TVE44" s="516"/>
      <c r="TVF44" s="516"/>
      <c r="TVG44" s="516"/>
      <c r="TVH44" s="516"/>
      <c r="TVI44" s="516"/>
      <c r="TVJ44" s="516"/>
      <c r="TVK44" s="516"/>
      <c r="TVL44" s="516"/>
      <c r="TVM44" s="516"/>
      <c r="TVN44" s="516"/>
      <c r="TVO44" s="516"/>
      <c r="TVP44" s="516"/>
      <c r="TVQ44" s="516"/>
      <c r="TVR44" s="516"/>
      <c r="TVS44" s="516"/>
      <c r="TVT44" s="516"/>
      <c r="TVU44" s="516"/>
      <c r="TVV44" s="516"/>
      <c r="TVW44" s="516"/>
      <c r="TVX44" s="516"/>
      <c r="TVY44" s="516"/>
      <c r="TVZ44" s="516"/>
      <c r="TWA44" s="516"/>
      <c r="TWB44" s="516"/>
      <c r="TWC44" s="516"/>
      <c r="TWD44" s="516"/>
      <c r="TWE44" s="516"/>
      <c r="TWF44" s="516"/>
      <c r="TWG44" s="516"/>
      <c r="TWH44" s="516"/>
      <c r="TWI44" s="516"/>
      <c r="TWJ44" s="516"/>
      <c r="TWK44" s="516"/>
      <c r="TWL44" s="516"/>
      <c r="TWM44" s="516"/>
      <c r="TWN44" s="516"/>
      <c r="TWO44" s="516"/>
      <c r="TWP44" s="516"/>
      <c r="TWQ44" s="516"/>
      <c r="TWR44" s="516"/>
      <c r="TWS44" s="516"/>
      <c r="TWT44" s="516"/>
      <c r="TWU44" s="516"/>
      <c r="TWV44" s="516"/>
      <c r="TWW44" s="516"/>
      <c r="TWX44" s="516"/>
      <c r="TWY44" s="516"/>
      <c r="TWZ44" s="516"/>
      <c r="TXA44" s="516"/>
      <c r="TXB44" s="516"/>
      <c r="TXC44" s="516"/>
      <c r="TXD44" s="516"/>
      <c r="TXE44" s="516"/>
      <c r="TXF44" s="516"/>
      <c r="TXG44" s="516"/>
      <c r="TXH44" s="516"/>
      <c r="TXI44" s="516"/>
      <c r="TXJ44" s="516"/>
      <c r="TXK44" s="516"/>
      <c r="TXL44" s="516"/>
      <c r="TXM44" s="516"/>
      <c r="TXN44" s="516"/>
      <c r="TXO44" s="516"/>
      <c r="TXP44" s="516"/>
      <c r="TXQ44" s="516"/>
      <c r="TXR44" s="516"/>
      <c r="TXS44" s="516"/>
      <c r="TXT44" s="516"/>
      <c r="TXU44" s="516"/>
      <c r="TXV44" s="516"/>
      <c r="TXW44" s="516"/>
      <c r="TXX44" s="516"/>
      <c r="TXY44" s="516"/>
      <c r="TXZ44" s="516"/>
      <c r="TYA44" s="516"/>
      <c r="TYB44" s="516"/>
      <c r="TYC44" s="516"/>
      <c r="TYD44" s="516"/>
      <c r="TYE44" s="516"/>
      <c r="TYF44" s="516"/>
      <c r="TYG44" s="516"/>
      <c r="TYH44" s="516"/>
      <c r="TYI44" s="516"/>
      <c r="TYJ44" s="516"/>
      <c r="TYK44" s="516"/>
      <c r="TYL44" s="516"/>
      <c r="TYM44" s="516"/>
      <c r="TYN44" s="516"/>
      <c r="TYO44" s="516"/>
      <c r="TYP44" s="516"/>
      <c r="TYQ44" s="516"/>
      <c r="TYR44" s="516"/>
      <c r="TYS44" s="516"/>
      <c r="TYT44" s="516"/>
      <c r="TYU44" s="516"/>
      <c r="TYV44" s="516"/>
      <c r="TYW44" s="516"/>
      <c r="TYX44" s="516"/>
      <c r="TYY44" s="516"/>
      <c r="TYZ44" s="516"/>
      <c r="TZA44" s="516"/>
      <c r="TZB44" s="516"/>
      <c r="TZC44" s="516"/>
      <c r="TZD44" s="516"/>
      <c r="TZE44" s="516"/>
      <c r="TZF44" s="516"/>
      <c r="TZG44" s="516"/>
      <c r="TZH44" s="516"/>
      <c r="TZI44" s="516"/>
      <c r="TZJ44" s="516"/>
      <c r="TZK44" s="516"/>
      <c r="TZL44" s="516"/>
      <c r="TZM44" s="516"/>
      <c r="TZN44" s="516"/>
      <c r="TZO44" s="516"/>
      <c r="TZP44" s="516"/>
      <c r="TZQ44" s="516"/>
      <c r="TZR44" s="516"/>
      <c r="TZS44" s="516"/>
      <c r="TZT44" s="516"/>
      <c r="TZU44" s="516"/>
      <c r="TZV44" s="516"/>
      <c r="TZW44" s="516"/>
      <c r="TZX44" s="516"/>
      <c r="TZY44" s="516"/>
      <c r="TZZ44" s="516"/>
      <c r="UAA44" s="516"/>
      <c r="UAB44" s="516"/>
      <c r="UAC44" s="516"/>
      <c r="UAD44" s="516"/>
      <c r="UAE44" s="516"/>
      <c r="UAF44" s="516"/>
      <c r="UAG44" s="516"/>
      <c r="UAH44" s="516"/>
      <c r="UAI44" s="516"/>
      <c r="UAJ44" s="516"/>
      <c r="UAK44" s="516"/>
      <c r="UAL44" s="516"/>
      <c r="UAM44" s="516"/>
      <c r="UAN44" s="516"/>
      <c r="UAO44" s="516"/>
      <c r="UAP44" s="516"/>
      <c r="UAQ44" s="516"/>
      <c r="UAR44" s="516"/>
      <c r="UAS44" s="516"/>
      <c r="UAT44" s="516"/>
      <c r="UAU44" s="516"/>
      <c r="UAV44" s="516"/>
      <c r="UAW44" s="516"/>
      <c r="UAX44" s="516"/>
      <c r="UAY44" s="516"/>
      <c r="UAZ44" s="516"/>
      <c r="UBA44" s="516"/>
      <c r="UBB44" s="516"/>
      <c r="UBC44" s="516"/>
      <c r="UBD44" s="516"/>
      <c r="UBE44" s="516"/>
      <c r="UBF44" s="516"/>
      <c r="UBG44" s="516"/>
      <c r="UBH44" s="516"/>
      <c r="UBI44" s="516"/>
      <c r="UBJ44" s="516"/>
      <c r="UBK44" s="516"/>
      <c r="UBL44" s="516"/>
      <c r="UBM44" s="516"/>
      <c r="UBN44" s="516"/>
      <c r="UBO44" s="516"/>
      <c r="UBP44" s="516"/>
      <c r="UBQ44" s="516"/>
      <c r="UBR44" s="516"/>
      <c r="UBS44" s="516"/>
      <c r="UBT44" s="516"/>
      <c r="UBU44" s="516"/>
      <c r="UBV44" s="516"/>
      <c r="UBW44" s="516"/>
      <c r="UBX44" s="516"/>
      <c r="UBY44" s="516"/>
      <c r="UBZ44" s="516"/>
      <c r="UCA44" s="516"/>
      <c r="UCB44" s="516"/>
      <c r="UCC44" s="516"/>
      <c r="UCD44" s="516"/>
      <c r="UCE44" s="516"/>
      <c r="UCF44" s="516"/>
      <c r="UCG44" s="516"/>
      <c r="UCH44" s="516"/>
      <c r="UCI44" s="516"/>
      <c r="UCJ44" s="516"/>
      <c r="UCK44" s="516"/>
      <c r="UCL44" s="516"/>
      <c r="UCM44" s="516"/>
      <c r="UCN44" s="516"/>
      <c r="UCO44" s="516"/>
      <c r="UCP44" s="516"/>
      <c r="UCQ44" s="516"/>
      <c r="UCR44" s="516"/>
      <c r="UCS44" s="516"/>
      <c r="UCT44" s="516"/>
      <c r="UCU44" s="516"/>
      <c r="UCV44" s="516"/>
      <c r="UCW44" s="516"/>
      <c r="UCX44" s="516"/>
      <c r="UCY44" s="516"/>
      <c r="UCZ44" s="516"/>
      <c r="UDA44" s="516"/>
      <c r="UDB44" s="516"/>
      <c r="UDC44" s="516"/>
      <c r="UDD44" s="516"/>
      <c r="UDE44" s="516"/>
      <c r="UDF44" s="516"/>
      <c r="UDG44" s="516"/>
      <c r="UDH44" s="516"/>
      <c r="UDI44" s="516"/>
      <c r="UDJ44" s="516"/>
      <c r="UDK44" s="516"/>
      <c r="UDL44" s="516"/>
      <c r="UDM44" s="516"/>
      <c r="UDN44" s="516"/>
      <c r="UDO44" s="516"/>
      <c r="UDP44" s="516"/>
      <c r="UDQ44" s="516"/>
      <c r="UDR44" s="516"/>
      <c r="UDS44" s="516"/>
      <c r="UDT44" s="516"/>
      <c r="UDU44" s="516"/>
      <c r="UDV44" s="516"/>
      <c r="UDW44" s="516"/>
      <c r="UDX44" s="516"/>
      <c r="UDY44" s="516"/>
      <c r="UDZ44" s="516"/>
      <c r="UEA44" s="516"/>
      <c r="UEB44" s="516"/>
      <c r="UEC44" s="516"/>
      <c r="UED44" s="516"/>
      <c r="UEE44" s="516"/>
      <c r="UEF44" s="516"/>
      <c r="UEG44" s="516"/>
      <c r="UEH44" s="516"/>
      <c r="UEI44" s="516"/>
      <c r="UEJ44" s="516"/>
      <c r="UEK44" s="516"/>
      <c r="UEL44" s="516"/>
      <c r="UEM44" s="516"/>
      <c r="UEN44" s="516"/>
      <c r="UEO44" s="516"/>
      <c r="UEP44" s="516"/>
      <c r="UEQ44" s="516"/>
      <c r="UER44" s="516"/>
      <c r="UES44" s="516"/>
      <c r="UET44" s="516"/>
      <c r="UEU44" s="516"/>
      <c r="UEV44" s="516"/>
      <c r="UEW44" s="516"/>
      <c r="UEX44" s="516"/>
      <c r="UEY44" s="516"/>
      <c r="UEZ44" s="516"/>
      <c r="UFA44" s="516"/>
      <c r="UFB44" s="516"/>
      <c r="UFC44" s="516"/>
      <c r="UFD44" s="516"/>
      <c r="UFE44" s="516"/>
      <c r="UFF44" s="516"/>
      <c r="UFG44" s="516"/>
      <c r="UFH44" s="516"/>
      <c r="UFI44" s="516"/>
      <c r="UFJ44" s="516"/>
      <c r="UFK44" s="516"/>
      <c r="UFL44" s="516"/>
      <c r="UFM44" s="516"/>
      <c r="UFN44" s="516"/>
      <c r="UFO44" s="516"/>
      <c r="UFP44" s="516"/>
      <c r="UFQ44" s="516"/>
      <c r="UFR44" s="516"/>
      <c r="UFS44" s="516"/>
      <c r="UFT44" s="516"/>
      <c r="UFU44" s="516"/>
      <c r="UFV44" s="516"/>
      <c r="UFW44" s="516"/>
      <c r="UFX44" s="516"/>
      <c r="UFY44" s="516"/>
      <c r="UFZ44" s="516"/>
      <c r="UGA44" s="516"/>
      <c r="UGB44" s="516"/>
      <c r="UGC44" s="516"/>
      <c r="UGD44" s="516"/>
      <c r="UGE44" s="516"/>
      <c r="UGF44" s="516"/>
      <c r="UGG44" s="516"/>
      <c r="UGH44" s="516"/>
      <c r="UGI44" s="516"/>
      <c r="UGJ44" s="516"/>
      <c r="UGK44" s="516"/>
      <c r="UGL44" s="516"/>
      <c r="UGM44" s="516"/>
      <c r="UGN44" s="516"/>
      <c r="UGO44" s="516"/>
      <c r="UGP44" s="516"/>
      <c r="UGQ44" s="516"/>
      <c r="UGR44" s="516"/>
      <c r="UGS44" s="516"/>
      <c r="UGT44" s="516"/>
      <c r="UGU44" s="516"/>
      <c r="UGV44" s="516"/>
      <c r="UGW44" s="516"/>
      <c r="UGX44" s="516"/>
      <c r="UGY44" s="516"/>
      <c r="UGZ44" s="516"/>
      <c r="UHA44" s="516"/>
      <c r="UHB44" s="516"/>
      <c r="UHC44" s="516"/>
      <c r="UHD44" s="516"/>
      <c r="UHE44" s="516"/>
      <c r="UHF44" s="516"/>
      <c r="UHG44" s="516"/>
      <c r="UHH44" s="516"/>
      <c r="UHI44" s="516"/>
      <c r="UHJ44" s="516"/>
      <c r="UHK44" s="516"/>
      <c r="UHL44" s="516"/>
      <c r="UHM44" s="516"/>
      <c r="UHN44" s="516"/>
      <c r="UHO44" s="516"/>
      <c r="UHP44" s="516"/>
      <c r="UHQ44" s="516"/>
      <c r="UHR44" s="516"/>
      <c r="UHS44" s="516"/>
      <c r="UHT44" s="516"/>
      <c r="UHU44" s="516"/>
      <c r="UHV44" s="516"/>
      <c r="UHW44" s="516"/>
      <c r="UHX44" s="516"/>
      <c r="UHY44" s="516"/>
      <c r="UHZ44" s="516"/>
      <c r="UIA44" s="516"/>
      <c r="UIB44" s="516"/>
      <c r="UIC44" s="516"/>
      <c r="UID44" s="516"/>
      <c r="UIE44" s="516"/>
      <c r="UIF44" s="516"/>
      <c r="UIG44" s="516"/>
      <c r="UIH44" s="516"/>
      <c r="UII44" s="516"/>
      <c r="UIJ44" s="516"/>
      <c r="UIK44" s="516"/>
      <c r="UIL44" s="516"/>
      <c r="UIM44" s="516"/>
      <c r="UIN44" s="516"/>
      <c r="UIO44" s="516"/>
      <c r="UIP44" s="516"/>
      <c r="UIQ44" s="516"/>
      <c r="UIR44" s="516"/>
      <c r="UIS44" s="516"/>
      <c r="UIT44" s="516"/>
      <c r="UIU44" s="516"/>
      <c r="UIV44" s="516"/>
      <c r="UIW44" s="516"/>
      <c r="UIX44" s="516"/>
      <c r="UIY44" s="516"/>
      <c r="UIZ44" s="516"/>
      <c r="UJA44" s="516"/>
      <c r="UJB44" s="516"/>
      <c r="UJC44" s="516"/>
      <c r="UJD44" s="516"/>
      <c r="UJE44" s="516"/>
      <c r="UJF44" s="516"/>
      <c r="UJG44" s="516"/>
      <c r="UJH44" s="516"/>
      <c r="UJI44" s="516"/>
      <c r="UJJ44" s="516"/>
      <c r="UJK44" s="516"/>
      <c r="UJL44" s="516"/>
      <c r="UJM44" s="516"/>
      <c r="UJN44" s="516"/>
      <c r="UJO44" s="516"/>
      <c r="UJP44" s="516"/>
      <c r="UJQ44" s="516"/>
      <c r="UJR44" s="516"/>
      <c r="UJS44" s="516"/>
      <c r="UJT44" s="516"/>
      <c r="UJU44" s="516"/>
      <c r="UJV44" s="516"/>
      <c r="UJW44" s="516"/>
      <c r="UJX44" s="516"/>
      <c r="UJY44" s="516"/>
      <c r="UJZ44" s="516"/>
      <c r="UKA44" s="516"/>
      <c r="UKB44" s="516"/>
      <c r="UKC44" s="516"/>
      <c r="UKD44" s="516"/>
      <c r="UKE44" s="516"/>
      <c r="UKF44" s="516"/>
      <c r="UKG44" s="516"/>
      <c r="UKH44" s="516"/>
      <c r="UKI44" s="516"/>
      <c r="UKJ44" s="516"/>
      <c r="UKK44" s="516"/>
      <c r="UKL44" s="516"/>
      <c r="UKM44" s="516"/>
      <c r="UKN44" s="516"/>
      <c r="UKO44" s="516"/>
      <c r="UKP44" s="516"/>
      <c r="UKQ44" s="516"/>
      <c r="UKR44" s="516"/>
      <c r="UKS44" s="516"/>
      <c r="UKT44" s="516"/>
      <c r="UKU44" s="516"/>
      <c r="UKV44" s="516"/>
      <c r="UKW44" s="516"/>
      <c r="UKX44" s="516"/>
      <c r="UKY44" s="516"/>
      <c r="UKZ44" s="516"/>
      <c r="ULA44" s="516"/>
      <c r="ULB44" s="516"/>
      <c r="ULC44" s="516"/>
      <c r="ULD44" s="516"/>
      <c r="ULE44" s="516"/>
      <c r="ULF44" s="516"/>
      <c r="ULG44" s="516"/>
      <c r="ULH44" s="516"/>
      <c r="ULI44" s="516"/>
      <c r="ULJ44" s="516"/>
      <c r="ULK44" s="516"/>
      <c r="ULL44" s="516"/>
      <c r="ULM44" s="516"/>
      <c r="ULN44" s="516"/>
      <c r="ULO44" s="516"/>
      <c r="ULP44" s="516"/>
      <c r="ULQ44" s="516"/>
      <c r="ULR44" s="516"/>
      <c r="ULS44" s="516"/>
      <c r="ULT44" s="516"/>
      <c r="ULU44" s="516"/>
      <c r="ULV44" s="516"/>
      <c r="ULW44" s="516"/>
      <c r="ULX44" s="516"/>
      <c r="ULY44" s="516"/>
      <c r="ULZ44" s="516"/>
      <c r="UMA44" s="516"/>
      <c r="UMB44" s="516"/>
      <c r="UMC44" s="516"/>
      <c r="UMD44" s="516"/>
      <c r="UME44" s="516"/>
      <c r="UMF44" s="516"/>
      <c r="UMG44" s="516"/>
      <c r="UMH44" s="516"/>
      <c r="UMI44" s="516"/>
      <c r="UMJ44" s="516"/>
      <c r="UMK44" s="516"/>
      <c r="UML44" s="516"/>
      <c r="UMM44" s="516"/>
      <c r="UMN44" s="516"/>
      <c r="UMO44" s="516"/>
      <c r="UMP44" s="516"/>
      <c r="UMQ44" s="516"/>
      <c r="UMR44" s="516"/>
      <c r="UMS44" s="516"/>
      <c r="UMT44" s="516"/>
      <c r="UMU44" s="516"/>
      <c r="UMV44" s="516"/>
      <c r="UMW44" s="516"/>
      <c r="UMX44" s="516"/>
      <c r="UMY44" s="516"/>
      <c r="UMZ44" s="516"/>
      <c r="UNA44" s="516"/>
      <c r="UNB44" s="516"/>
      <c r="UNC44" s="516"/>
      <c r="UND44" s="516"/>
      <c r="UNE44" s="516"/>
      <c r="UNF44" s="516"/>
      <c r="UNG44" s="516"/>
      <c r="UNH44" s="516"/>
      <c r="UNI44" s="516"/>
      <c r="UNJ44" s="516"/>
      <c r="UNK44" s="516"/>
      <c r="UNL44" s="516"/>
      <c r="UNM44" s="516"/>
      <c r="UNN44" s="516"/>
      <c r="UNO44" s="516"/>
      <c r="UNP44" s="516"/>
      <c r="UNQ44" s="516"/>
      <c r="UNR44" s="516"/>
      <c r="UNS44" s="516"/>
      <c r="UNT44" s="516"/>
      <c r="UNU44" s="516"/>
      <c r="UNV44" s="516"/>
      <c r="UNW44" s="516"/>
      <c r="UNX44" s="516"/>
      <c r="UNY44" s="516"/>
      <c r="UNZ44" s="516"/>
      <c r="UOA44" s="516"/>
      <c r="UOB44" s="516"/>
      <c r="UOC44" s="516"/>
      <c r="UOD44" s="516"/>
      <c r="UOE44" s="516"/>
      <c r="UOF44" s="516"/>
      <c r="UOG44" s="516"/>
      <c r="UOH44" s="516"/>
      <c r="UOI44" s="516"/>
      <c r="UOJ44" s="516"/>
      <c r="UOK44" s="516"/>
      <c r="UOL44" s="516"/>
      <c r="UOM44" s="516"/>
      <c r="UON44" s="516"/>
      <c r="UOO44" s="516"/>
      <c r="UOP44" s="516"/>
      <c r="UOQ44" s="516"/>
      <c r="UOR44" s="516"/>
      <c r="UOS44" s="516"/>
      <c r="UOT44" s="516"/>
      <c r="UOU44" s="516"/>
      <c r="UOV44" s="516"/>
      <c r="UOW44" s="516"/>
      <c r="UOX44" s="516"/>
      <c r="UOY44" s="516"/>
      <c r="UOZ44" s="516"/>
      <c r="UPA44" s="516"/>
      <c r="UPB44" s="516"/>
      <c r="UPC44" s="516"/>
      <c r="UPD44" s="516"/>
      <c r="UPE44" s="516"/>
      <c r="UPF44" s="516"/>
      <c r="UPG44" s="516"/>
      <c r="UPH44" s="516"/>
      <c r="UPI44" s="516"/>
      <c r="UPJ44" s="516"/>
      <c r="UPK44" s="516"/>
      <c r="UPL44" s="516"/>
      <c r="UPM44" s="516"/>
      <c r="UPN44" s="516"/>
      <c r="UPO44" s="516"/>
      <c r="UPP44" s="516"/>
      <c r="UPQ44" s="516"/>
      <c r="UPR44" s="516"/>
      <c r="UPS44" s="516"/>
      <c r="UPT44" s="516"/>
      <c r="UPU44" s="516"/>
      <c r="UPV44" s="516"/>
      <c r="UPW44" s="516"/>
      <c r="UPX44" s="516"/>
      <c r="UPY44" s="516"/>
      <c r="UPZ44" s="516"/>
      <c r="UQA44" s="516"/>
      <c r="UQB44" s="516"/>
      <c r="UQC44" s="516"/>
      <c r="UQD44" s="516"/>
      <c r="UQE44" s="516"/>
      <c r="UQF44" s="516"/>
      <c r="UQG44" s="516"/>
      <c r="UQH44" s="516"/>
      <c r="UQI44" s="516"/>
      <c r="UQJ44" s="516"/>
      <c r="UQK44" s="516"/>
      <c r="UQL44" s="516"/>
      <c r="UQM44" s="516"/>
      <c r="UQN44" s="516"/>
      <c r="UQO44" s="516"/>
      <c r="UQP44" s="516"/>
      <c r="UQQ44" s="516"/>
      <c r="UQR44" s="516"/>
      <c r="UQS44" s="516"/>
      <c r="UQT44" s="516"/>
      <c r="UQU44" s="516"/>
      <c r="UQV44" s="516"/>
      <c r="UQW44" s="516"/>
      <c r="UQX44" s="516"/>
      <c r="UQY44" s="516"/>
      <c r="UQZ44" s="516"/>
      <c r="URA44" s="516"/>
      <c r="URB44" s="516"/>
      <c r="URC44" s="516"/>
      <c r="URD44" s="516"/>
      <c r="URE44" s="516"/>
      <c r="URF44" s="516"/>
      <c r="URG44" s="516"/>
      <c r="URH44" s="516"/>
      <c r="URI44" s="516"/>
      <c r="URJ44" s="516"/>
      <c r="URK44" s="516"/>
      <c r="URL44" s="516"/>
      <c r="URM44" s="516"/>
      <c r="URN44" s="516"/>
      <c r="URO44" s="516"/>
      <c r="URP44" s="516"/>
      <c r="URQ44" s="516"/>
      <c r="URR44" s="516"/>
      <c r="URS44" s="516"/>
      <c r="URT44" s="516"/>
      <c r="URU44" s="516"/>
      <c r="URV44" s="516"/>
      <c r="URW44" s="516"/>
      <c r="URX44" s="516"/>
      <c r="URY44" s="516"/>
      <c r="URZ44" s="516"/>
      <c r="USA44" s="516"/>
      <c r="USB44" s="516"/>
      <c r="USC44" s="516"/>
      <c r="USD44" s="516"/>
      <c r="USE44" s="516"/>
      <c r="USF44" s="516"/>
      <c r="USG44" s="516"/>
      <c r="USH44" s="516"/>
      <c r="USI44" s="516"/>
      <c r="USJ44" s="516"/>
      <c r="USK44" s="516"/>
      <c r="USL44" s="516"/>
      <c r="USM44" s="516"/>
      <c r="USN44" s="516"/>
      <c r="USO44" s="516"/>
      <c r="USP44" s="516"/>
      <c r="USQ44" s="516"/>
      <c r="USR44" s="516"/>
      <c r="USS44" s="516"/>
      <c r="UST44" s="516"/>
      <c r="USU44" s="516"/>
      <c r="USV44" s="516"/>
      <c r="USW44" s="516"/>
      <c r="USX44" s="516"/>
      <c r="USY44" s="516"/>
      <c r="USZ44" s="516"/>
      <c r="UTA44" s="516"/>
      <c r="UTB44" s="516"/>
      <c r="UTC44" s="516"/>
      <c r="UTD44" s="516"/>
      <c r="UTE44" s="516"/>
      <c r="UTF44" s="516"/>
      <c r="UTG44" s="516"/>
      <c r="UTH44" s="516"/>
      <c r="UTI44" s="516"/>
      <c r="UTJ44" s="516"/>
      <c r="UTK44" s="516"/>
      <c r="UTL44" s="516"/>
      <c r="UTM44" s="516"/>
      <c r="UTN44" s="516"/>
      <c r="UTO44" s="516"/>
      <c r="UTP44" s="516"/>
      <c r="UTQ44" s="516"/>
      <c r="UTR44" s="516"/>
      <c r="UTS44" s="516"/>
      <c r="UTT44" s="516"/>
      <c r="UTU44" s="516"/>
      <c r="UTV44" s="516"/>
      <c r="UTW44" s="516"/>
      <c r="UTX44" s="516"/>
      <c r="UTY44" s="516"/>
      <c r="UTZ44" s="516"/>
      <c r="UUA44" s="516"/>
      <c r="UUB44" s="516"/>
      <c r="UUC44" s="516"/>
      <c r="UUD44" s="516"/>
      <c r="UUE44" s="516"/>
      <c r="UUF44" s="516"/>
      <c r="UUG44" s="516"/>
      <c r="UUH44" s="516"/>
      <c r="UUI44" s="516"/>
      <c r="UUJ44" s="516"/>
      <c r="UUK44" s="516"/>
      <c r="UUL44" s="516"/>
      <c r="UUM44" s="516"/>
      <c r="UUN44" s="516"/>
      <c r="UUO44" s="516"/>
      <c r="UUP44" s="516"/>
      <c r="UUQ44" s="516"/>
      <c r="UUR44" s="516"/>
      <c r="UUS44" s="516"/>
      <c r="UUT44" s="516"/>
      <c r="UUU44" s="516"/>
      <c r="UUV44" s="516"/>
      <c r="UUW44" s="516"/>
      <c r="UUX44" s="516"/>
      <c r="UUY44" s="516"/>
      <c r="UUZ44" s="516"/>
      <c r="UVA44" s="516"/>
      <c r="UVB44" s="516"/>
      <c r="UVC44" s="516"/>
      <c r="UVD44" s="516"/>
      <c r="UVE44" s="516"/>
      <c r="UVF44" s="516"/>
      <c r="UVG44" s="516"/>
      <c r="UVH44" s="516"/>
      <c r="UVI44" s="516"/>
      <c r="UVJ44" s="516"/>
      <c r="UVK44" s="516"/>
      <c r="UVL44" s="516"/>
      <c r="UVM44" s="516"/>
      <c r="UVN44" s="516"/>
      <c r="UVO44" s="516"/>
      <c r="UVP44" s="516"/>
      <c r="UVQ44" s="516"/>
      <c r="UVR44" s="516"/>
      <c r="UVS44" s="516"/>
      <c r="UVT44" s="516"/>
      <c r="UVU44" s="516"/>
      <c r="UVV44" s="516"/>
      <c r="UVW44" s="516"/>
      <c r="UVX44" s="516"/>
      <c r="UVY44" s="516"/>
      <c r="UVZ44" s="516"/>
      <c r="UWA44" s="516"/>
      <c r="UWB44" s="516"/>
      <c r="UWC44" s="516"/>
      <c r="UWD44" s="516"/>
      <c r="UWE44" s="516"/>
      <c r="UWF44" s="516"/>
      <c r="UWG44" s="516"/>
      <c r="UWH44" s="516"/>
      <c r="UWI44" s="516"/>
      <c r="UWJ44" s="516"/>
      <c r="UWK44" s="516"/>
      <c r="UWL44" s="516"/>
      <c r="UWM44" s="516"/>
      <c r="UWN44" s="516"/>
      <c r="UWO44" s="516"/>
      <c r="UWP44" s="516"/>
      <c r="UWQ44" s="516"/>
      <c r="UWR44" s="516"/>
      <c r="UWS44" s="516"/>
      <c r="UWT44" s="516"/>
      <c r="UWU44" s="516"/>
      <c r="UWV44" s="516"/>
      <c r="UWW44" s="516"/>
      <c r="UWX44" s="516"/>
      <c r="UWY44" s="516"/>
      <c r="UWZ44" s="516"/>
      <c r="UXA44" s="516"/>
      <c r="UXB44" s="516"/>
      <c r="UXC44" s="516"/>
      <c r="UXD44" s="516"/>
      <c r="UXE44" s="516"/>
      <c r="UXF44" s="516"/>
      <c r="UXG44" s="516"/>
      <c r="UXH44" s="516"/>
      <c r="UXI44" s="516"/>
      <c r="UXJ44" s="516"/>
      <c r="UXK44" s="516"/>
      <c r="UXL44" s="516"/>
      <c r="UXM44" s="516"/>
      <c r="UXN44" s="516"/>
      <c r="UXO44" s="516"/>
      <c r="UXP44" s="516"/>
      <c r="UXQ44" s="516"/>
      <c r="UXR44" s="516"/>
      <c r="UXS44" s="516"/>
      <c r="UXT44" s="516"/>
      <c r="UXU44" s="516"/>
      <c r="UXV44" s="516"/>
      <c r="UXW44" s="516"/>
      <c r="UXX44" s="516"/>
      <c r="UXY44" s="516"/>
      <c r="UXZ44" s="516"/>
      <c r="UYA44" s="516"/>
      <c r="UYB44" s="516"/>
      <c r="UYC44" s="516"/>
      <c r="UYD44" s="516"/>
      <c r="UYE44" s="516"/>
      <c r="UYF44" s="516"/>
      <c r="UYG44" s="516"/>
      <c r="UYH44" s="516"/>
      <c r="UYI44" s="516"/>
      <c r="UYJ44" s="516"/>
      <c r="UYK44" s="516"/>
      <c r="UYL44" s="516"/>
      <c r="UYM44" s="516"/>
      <c r="UYN44" s="516"/>
      <c r="UYO44" s="516"/>
      <c r="UYP44" s="516"/>
      <c r="UYQ44" s="516"/>
      <c r="UYR44" s="516"/>
      <c r="UYS44" s="516"/>
      <c r="UYT44" s="516"/>
      <c r="UYU44" s="516"/>
      <c r="UYV44" s="516"/>
      <c r="UYW44" s="516"/>
      <c r="UYX44" s="516"/>
      <c r="UYY44" s="516"/>
      <c r="UYZ44" s="516"/>
      <c r="UZA44" s="516"/>
      <c r="UZB44" s="516"/>
      <c r="UZC44" s="516"/>
      <c r="UZD44" s="516"/>
      <c r="UZE44" s="516"/>
      <c r="UZF44" s="516"/>
      <c r="UZG44" s="516"/>
      <c r="UZH44" s="516"/>
      <c r="UZI44" s="516"/>
      <c r="UZJ44" s="516"/>
      <c r="UZK44" s="516"/>
      <c r="UZL44" s="516"/>
      <c r="UZM44" s="516"/>
      <c r="UZN44" s="516"/>
      <c r="UZO44" s="516"/>
      <c r="UZP44" s="516"/>
      <c r="UZQ44" s="516"/>
      <c r="UZR44" s="516"/>
      <c r="UZS44" s="516"/>
      <c r="UZT44" s="516"/>
      <c r="UZU44" s="516"/>
      <c r="UZV44" s="516"/>
      <c r="UZW44" s="516"/>
      <c r="UZX44" s="516"/>
      <c r="UZY44" s="516"/>
      <c r="UZZ44" s="516"/>
      <c r="VAA44" s="516"/>
      <c r="VAB44" s="516"/>
      <c r="VAC44" s="516"/>
      <c r="VAD44" s="516"/>
      <c r="VAE44" s="516"/>
      <c r="VAF44" s="516"/>
      <c r="VAG44" s="516"/>
      <c r="VAH44" s="516"/>
      <c r="VAI44" s="516"/>
      <c r="VAJ44" s="516"/>
      <c r="VAK44" s="516"/>
      <c r="VAL44" s="516"/>
      <c r="VAM44" s="516"/>
      <c r="VAN44" s="516"/>
      <c r="VAO44" s="516"/>
      <c r="VAP44" s="516"/>
      <c r="VAQ44" s="516"/>
      <c r="VAR44" s="516"/>
      <c r="VAS44" s="516"/>
      <c r="VAT44" s="516"/>
      <c r="VAU44" s="516"/>
      <c r="VAV44" s="516"/>
      <c r="VAW44" s="516"/>
      <c r="VAX44" s="516"/>
      <c r="VAY44" s="516"/>
      <c r="VAZ44" s="516"/>
      <c r="VBA44" s="516"/>
      <c r="VBB44" s="516"/>
      <c r="VBC44" s="516"/>
      <c r="VBD44" s="516"/>
      <c r="VBE44" s="516"/>
      <c r="VBF44" s="516"/>
      <c r="VBG44" s="516"/>
      <c r="VBH44" s="516"/>
      <c r="VBI44" s="516"/>
      <c r="VBJ44" s="516"/>
      <c r="VBK44" s="516"/>
      <c r="VBL44" s="516"/>
      <c r="VBM44" s="516"/>
      <c r="VBN44" s="516"/>
      <c r="VBO44" s="516"/>
      <c r="VBP44" s="516"/>
      <c r="VBQ44" s="516"/>
      <c r="VBR44" s="516"/>
      <c r="VBS44" s="516"/>
      <c r="VBT44" s="516"/>
      <c r="VBU44" s="516"/>
      <c r="VBV44" s="516"/>
      <c r="VBW44" s="516"/>
      <c r="VBX44" s="516"/>
      <c r="VBY44" s="516"/>
      <c r="VBZ44" s="516"/>
      <c r="VCA44" s="516"/>
      <c r="VCB44" s="516"/>
      <c r="VCC44" s="516"/>
      <c r="VCD44" s="516"/>
      <c r="VCE44" s="516"/>
      <c r="VCF44" s="516"/>
      <c r="VCG44" s="516"/>
      <c r="VCH44" s="516"/>
      <c r="VCI44" s="516"/>
      <c r="VCJ44" s="516"/>
      <c r="VCK44" s="516"/>
      <c r="VCL44" s="516"/>
      <c r="VCM44" s="516"/>
      <c r="VCN44" s="516"/>
      <c r="VCO44" s="516"/>
      <c r="VCP44" s="516"/>
      <c r="VCQ44" s="516"/>
      <c r="VCR44" s="516"/>
      <c r="VCS44" s="516"/>
      <c r="VCT44" s="516"/>
      <c r="VCU44" s="516"/>
      <c r="VCV44" s="516"/>
      <c r="VCW44" s="516"/>
      <c r="VCX44" s="516"/>
      <c r="VCY44" s="516"/>
      <c r="VCZ44" s="516"/>
      <c r="VDA44" s="516"/>
      <c r="VDB44" s="516"/>
      <c r="VDC44" s="516"/>
      <c r="VDD44" s="516"/>
      <c r="VDE44" s="516"/>
      <c r="VDF44" s="516"/>
      <c r="VDG44" s="516"/>
      <c r="VDH44" s="516"/>
      <c r="VDI44" s="516"/>
      <c r="VDJ44" s="516"/>
      <c r="VDK44" s="516"/>
      <c r="VDL44" s="516"/>
      <c r="VDM44" s="516"/>
      <c r="VDN44" s="516"/>
      <c r="VDO44" s="516"/>
      <c r="VDP44" s="516"/>
      <c r="VDQ44" s="516"/>
      <c r="VDR44" s="516"/>
      <c r="VDS44" s="516"/>
      <c r="VDT44" s="516"/>
      <c r="VDU44" s="516"/>
      <c r="VDV44" s="516"/>
      <c r="VDW44" s="516"/>
      <c r="VDX44" s="516"/>
      <c r="VDY44" s="516"/>
      <c r="VDZ44" s="516"/>
      <c r="VEA44" s="516"/>
      <c r="VEB44" s="516"/>
      <c r="VEC44" s="516"/>
      <c r="VED44" s="516"/>
      <c r="VEE44" s="516"/>
      <c r="VEF44" s="516"/>
      <c r="VEG44" s="516"/>
      <c r="VEH44" s="516"/>
      <c r="VEI44" s="516"/>
      <c r="VEJ44" s="516"/>
      <c r="VEK44" s="516"/>
      <c r="VEL44" s="516"/>
      <c r="VEM44" s="516"/>
      <c r="VEN44" s="516"/>
      <c r="VEO44" s="516"/>
      <c r="VEP44" s="516"/>
      <c r="VEQ44" s="516"/>
      <c r="VER44" s="516"/>
      <c r="VES44" s="516"/>
      <c r="VET44" s="516"/>
      <c r="VEU44" s="516"/>
      <c r="VEV44" s="516"/>
      <c r="VEW44" s="516"/>
      <c r="VEX44" s="516"/>
      <c r="VEY44" s="516"/>
      <c r="VEZ44" s="516"/>
      <c r="VFA44" s="516"/>
      <c r="VFB44" s="516"/>
      <c r="VFC44" s="516"/>
      <c r="VFD44" s="516"/>
      <c r="VFE44" s="516"/>
      <c r="VFF44" s="516"/>
      <c r="VFG44" s="516"/>
      <c r="VFH44" s="516"/>
      <c r="VFI44" s="516"/>
      <c r="VFJ44" s="516"/>
      <c r="VFK44" s="516"/>
      <c r="VFL44" s="516"/>
      <c r="VFM44" s="516"/>
      <c r="VFN44" s="516"/>
      <c r="VFO44" s="516"/>
      <c r="VFP44" s="516"/>
      <c r="VFQ44" s="516"/>
      <c r="VFR44" s="516"/>
      <c r="VFS44" s="516"/>
      <c r="VFT44" s="516"/>
      <c r="VFU44" s="516"/>
      <c r="VFV44" s="516"/>
      <c r="VFW44" s="516"/>
      <c r="VFX44" s="516"/>
      <c r="VFY44" s="516"/>
      <c r="VFZ44" s="516"/>
      <c r="VGA44" s="516"/>
      <c r="VGB44" s="516"/>
      <c r="VGC44" s="516"/>
      <c r="VGD44" s="516"/>
      <c r="VGE44" s="516"/>
      <c r="VGF44" s="516"/>
      <c r="VGG44" s="516"/>
      <c r="VGH44" s="516"/>
      <c r="VGI44" s="516"/>
      <c r="VGJ44" s="516"/>
      <c r="VGK44" s="516"/>
      <c r="VGL44" s="516"/>
      <c r="VGM44" s="516"/>
      <c r="VGN44" s="516"/>
      <c r="VGO44" s="516"/>
      <c r="VGP44" s="516"/>
      <c r="VGQ44" s="516"/>
      <c r="VGR44" s="516"/>
      <c r="VGS44" s="516"/>
      <c r="VGT44" s="516"/>
      <c r="VGU44" s="516"/>
      <c r="VGV44" s="516"/>
      <c r="VGW44" s="516"/>
      <c r="VGX44" s="516"/>
      <c r="VGY44" s="516"/>
      <c r="VGZ44" s="516"/>
      <c r="VHA44" s="516"/>
      <c r="VHB44" s="516"/>
      <c r="VHC44" s="516"/>
      <c r="VHD44" s="516"/>
      <c r="VHE44" s="516"/>
      <c r="VHF44" s="516"/>
      <c r="VHG44" s="516"/>
      <c r="VHH44" s="516"/>
      <c r="VHI44" s="516"/>
      <c r="VHJ44" s="516"/>
      <c r="VHK44" s="516"/>
      <c r="VHL44" s="516"/>
      <c r="VHM44" s="516"/>
      <c r="VHN44" s="516"/>
      <c r="VHO44" s="516"/>
      <c r="VHP44" s="516"/>
      <c r="VHQ44" s="516"/>
      <c r="VHR44" s="516"/>
      <c r="VHS44" s="516"/>
      <c r="VHT44" s="516"/>
      <c r="VHU44" s="516"/>
      <c r="VHV44" s="516"/>
      <c r="VHW44" s="516"/>
      <c r="VHX44" s="516"/>
      <c r="VHY44" s="516"/>
      <c r="VHZ44" s="516"/>
      <c r="VIA44" s="516"/>
      <c r="VIB44" s="516"/>
      <c r="VIC44" s="516"/>
      <c r="VID44" s="516"/>
      <c r="VIE44" s="516"/>
      <c r="VIF44" s="516"/>
      <c r="VIG44" s="516"/>
      <c r="VIH44" s="516"/>
      <c r="VII44" s="516"/>
      <c r="VIJ44" s="516"/>
      <c r="VIK44" s="516"/>
      <c r="VIL44" s="516"/>
      <c r="VIM44" s="516"/>
      <c r="VIN44" s="516"/>
      <c r="VIO44" s="516"/>
      <c r="VIP44" s="516"/>
      <c r="VIQ44" s="516"/>
      <c r="VIR44" s="516"/>
      <c r="VIS44" s="516"/>
      <c r="VIT44" s="516"/>
      <c r="VIU44" s="516"/>
      <c r="VIV44" s="516"/>
      <c r="VIW44" s="516"/>
      <c r="VIX44" s="516"/>
      <c r="VIY44" s="516"/>
      <c r="VIZ44" s="516"/>
      <c r="VJA44" s="516"/>
      <c r="VJB44" s="516"/>
      <c r="VJC44" s="516"/>
      <c r="VJD44" s="516"/>
      <c r="VJE44" s="516"/>
      <c r="VJF44" s="516"/>
      <c r="VJG44" s="516"/>
      <c r="VJH44" s="516"/>
      <c r="VJI44" s="516"/>
      <c r="VJJ44" s="516"/>
      <c r="VJK44" s="516"/>
      <c r="VJL44" s="516"/>
      <c r="VJM44" s="516"/>
      <c r="VJN44" s="516"/>
      <c r="VJO44" s="516"/>
      <c r="VJP44" s="516"/>
      <c r="VJQ44" s="516"/>
      <c r="VJR44" s="516"/>
      <c r="VJS44" s="516"/>
      <c r="VJT44" s="516"/>
      <c r="VJU44" s="516"/>
      <c r="VJV44" s="516"/>
      <c r="VJW44" s="516"/>
      <c r="VJX44" s="516"/>
      <c r="VJY44" s="516"/>
      <c r="VJZ44" s="516"/>
      <c r="VKA44" s="516"/>
      <c r="VKB44" s="516"/>
      <c r="VKC44" s="516"/>
      <c r="VKD44" s="516"/>
      <c r="VKE44" s="516"/>
      <c r="VKF44" s="516"/>
      <c r="VKG44" s="516"/>
      <c r="VKH44" s="516"/>
      <c r="VKI44" s="516"/>
      <c r="VKJ44" s="516"/>
      <c r="VKK44" s="516"/>
      <c r="VKL44" s="516"/>
      <c r="VKM44" s="516"/>
      <c r="VKN44" s="516"/>
      <c r="VKO44" s="516"/>
      <c r="VKP44" s="516"/>
      <c r="VKQ44" s="516"/>
      <c r="VKR44" s="516"/>
      <c r="VKS44" s="516"/>
      <c r="VKT44" s="516"/>
      <c r="VKU44" s="516"/>
      <c r="VKV44" s="516"/>
      <c r="VKW44" s="516"/>
      <c r="VKX44" s="516"/>
      <c r="VKY44" s="516"/>
      <c r="VKZ44" s="516"/>
      <c r="VLA44" s="516"/>
      <c r="VLB44" s="516"/>
      <c r="VLC44" s="516"/>
      <c r="VLD44" s="516"/>
      <c r="VLE44" s="516"/>
      <c r="VLF44" s="516"/>
      <c r="VLG44" s="516"/>
      <c r="VLH44" s="516"/>
      <c r="VLI44" s="516"/>
      <c r="VLJ44" s="516"/>
      <c r="VLK44" s="516"/>
      <c r="VLL44" s="516"/>
      <c r="VLM44" s="516"/>
      <c r="VLN44" s="516"/>
      <c r="VLO44" s="516"/>
      <c r="VLP44" s="516"/>
      <c r="VLQ44" s="516"/>
      <c r="VLR44" s="516"/>
      <c r="VLS44" s="516"/>
      <c r="VLT44" s="516"/>
      <c r="VLU44" s="516"/>
      <c r="VLV44" s="516"/>
      <c r="VLW44" s="516"/>
      <c r="VLX44" s="516"/>
      <c r="VLY44" s="516"/>
      <c r="VLZ44" s="516"/>
      <c r="VMA44" s="516"/>
      <c r="VMB44" s="516"/>
      <c r="VMC44" s="516"/>
      <c r="VMD44" s="516"/>
      <c r="VME44" s="516"/>
      <c r="VMF44" s="516"/>
      <c r="VMG44" s="516"/>
      <c r="VMH44" s="516"/>
      <c r="VMI44" s="516"/>
      <c r="VMJ44" s="516"/>
      <c r="VMK44" s="516"/>
      <c r="VML44" s="516"/>
      <c r="VMM44" s="516"/>
      <c r="VMN44" s="516"/>
      <c r="VMO44" s="516"/>
      <c r="VMP44" s="516"/>
      <c r="VMQ44" s="516"/>
      <c r="VMR44" s="516"/>
      <c r="VMS44" s="516"/>
      <c r="VMT44" s="516"/>
      <c r="VMU44" s="516"/>
      <c r="VMV44" s="516"/>
      <c r="VMW44" s="516"/>
      <c r="VMX44" s="516"/>
      <c r="VMY44" s="516"/>
      <c r="VMZ44" s="516"/>
      <c r="VNA44" s="516"/>
      <c r="VNB44" s="516"/>
      <c r="VNC44" s="516"/>
      <c r="VND44" s="516"/>
      <c r="VNE44" s="516"/>
      <c r="VNF44" s="516"/>
      <c r="VNG44" s="516"/>
      <c r="VNH44" s="516"/>
      <c r="VNI44" s="516"/>
      <c r="VNJ44" s="516"/>
      <c r="VNK44" s="516"/>
      <c r="VNL44" s="516"/>
      <c r="VNM44" s="516"/>
      <c r="VNN44" s="516"/>
      <c r="VNO44" s="516"/>
      <c r="VNP44" s="516"/>
      <c r="VNQ44" s="516"/>
      <c r="VNR44" s="516"/>
      <c r="VNS44" s="516"/>
      <c r="VNT44" s="516"/>
      <c r="VNU44" s="516"/>
      <c r="VNV44" s="516"/>
      <c r="VNW44" s="516"/>
      <c r="VNX44" s="516"/>
      <c r="VNY44" s="516"/>
      <c r="VNZ44" s="516"/>
      <c r="VOA44" s="516"/>
      <c r="VOB44" s="516"/>
      <c r="VOC44" s="516"/>
      <c r="VOD44" s="516"/>
      <c r="VOE44" s="516"/>
      <c r="VOF44" s="516"/>
      <c r="VOG44" s="516"/>
      <c r="VOH44" s="516"/>
      <c r="VOI44" s="516"/>
      <c r="VOJ44" s="516"/>
      <c r="VOK44" s="516"/>
      <c r="VOL44" s="516"/>
      <c r="VOM44" s="516"/>
      <c r="VON44" s="516"/>
      <c r="VOO44" s="516"/>
      <c r="VOP44" s="516"/>
      <c r="VOQ44" s="516"/>
      <c r="VOR44" s="516"/>
      <c r="VOS44" s="516"/>
      <c r="VOT44" s="516"/>
      <c r="VOU44" s="516"/>
      <c r="VOV44" s="516"/>
      <c r="VOW44" s="516"/>
      <c r="VOX44" s="516"/>
      <c r="VOY44" s="516"/>
      <c r="VOZ44" s="516"/>
      <c r="VPA44" s="516"/>
      <c r="VPB44" s="516"/>
      <c r="VPC44" s="516"/>
      <c r="VPD44" s="516"/>
      <c r="VPE44" s="516"/>
      <c r="VPF44" s="516"/>
      <c r="VPG44" s="516"/>
      <c r="VPH44" s="516"/>
      <c r="VPI44" s="516"/>
      <c r="VPJ44" s="516"/>
      <c r="VPK44" s="516"/>
      <c r="VPL44" s="516"/>
      <c r="VPM44" s="516"/>
      <c r="VPN44" s="516"/>
      <c r="VPO44" s="516"/>
      <c r="VPP44" s="516"/>
      <c r="VPQ44" s="516"/>
      <c r="VPR44" s="516"/>
      <c r="VPS44" s="516"/>
      <c r="VPT44" s="516"/>
      <c r="VPU44" s="516"/>
      <c r="VPV44" s="516"/>
      <c r="VPW44" s="516"/>
      <c r="VPX44" s="516"/>
      <c r="VPY44" s="516"/>
      <c r="VPZ44" s="516"/>
      <c r="VQA44" s="516"/>
      <c r="VQB44" s="516"/>
      <c r="VQC44" s="516"/>
      <c r="VQD44" s="516"/>
      <c r="VQE44" s="516"/>
      <c r="VQF44" s="516"/>
      <c r="VQG44" s="516"/>
      <c r="VQH44" s="516"/>
      <c r="VQI44" s="516"/>
      <c r="VQJ44" s="516"/>
      <c r="VQK44" s="516"/>
      <c r="VQL44" s="516"/>
      <c r="VQM44" s="516"/>
      <c r="VQN44" s="516"/>
      <c r="VQO44" s="516"/>
      <c r="VQP44" s="516"/>
      <c r="VQQ44" s="516"/>
      <c r="VQR44" s="516"/>
      <c r="VQS44" s="516"/>
      <c r="VQT44" s="516"/>
      <c r="VQU44" s="516"/>
      <c r="VQV44" s="516"/>
      <c r="VQW44" s="516"/>
      <c r="VQX44" s="516"/>
      <c r="VQY44" s="516"/>
      <c r="VQZ44" s="516"/>
      <c r="VRA44" s="516"/>
      <c r="VRB44" s="516"/>
      <c r="VRC44" s="516"/>
      <c r="VRD44" s="516"/>
      <c r="VRE44" s="516"/>
      <c r="VRF44" s="516"/>
      <c r="VRG44" s="516"/>
      <c r="VRH44" s="516"/>
      <c r="VRI44" s="516"/>
      <c r="VRJ44" s="516"/>
      <c r="VRK44" s="516"/>
      <c r="VRL44" s="516"/>
      <c r="VRM44" s="516"/>
      <c r="VRN44" s="516"/>
      <c r="VRO44" s="516"/>
      <c r="VRP44" s="516"/>
      <c r="VRQ44" s="516"/>
      <c r="VRR44" s="516"/>
      <c r="VRS44" s="516"/>
      <c r="VRT44" s="516"/>
      <c r="VRU44" s="516"/>
      <c r="VRV44" s="516"/>
      <c r="VRW44" s="516"/>
      <c r="VRX44" s="516"/>
      <c r="VRY44" s="516"/>
      <c r="VRZ44" s="516"/>
      <c r="VSA44" s="516"/>
      <c r="VSB44" s="516"/>
      <c r="VSC44" s="516"/>
      <c r="VSD44" s="516"/>
      <c r="VSE44" s="516"/>
      <c r="VSF44" s="516"/>
      <c r="VSG44" s="516"/>
      <c r="VSH44" s="516"/>
      <c r="VSI44" s="516"/>
      <c r="VSJ44" s="516"/>
      <c r="VSK44" s="516"/>
      <c r="VSL44" s="516"/>
      <c r="VSM44" s="516"/>
      <c r="VSN44" s="516"/>
      <c r="VSO44" s="516"/>
      <c r="VSP44" s="516"/>
      <c r="VSQ44" s="516"/>
      <c r="VSR44" s="516"/>
      <c r="VSS44" s="516"/>
      <c r="VST44" s="516"/>
      <c r="VSU44" s="516"/>
      <c r="VSV44" s="516"/>
      <c r="VSW44" s="516"/>
      <c r="VSX44" s="516"/>
      <c r="VSY44" s="516"/>
      <c r="VSZ44" s="516"/>
      <c r="VTA44" s="516"/>
      <c r="VTB44" s="516"/>
      <c r="VTC44" s="516"/>
      <c r="VTD44" s="516"/>
      <c r="VTE44" s="516"/>
      <c r="VTF44" s="516"/>
      <c r="VTG44" s="516"/>
      <c r="VTH44" s="516"/>
      <c r="VTI44" s="516"/>
      <c r="VTJ44" s="516"/>
      <c r="VTK44" s="516"/>
      <c r="VTL44" s="516"/>
      <c r="VTM44" s="516"/>
      <c r="VTN44" s="516"/>
      <c r="VTO44" s="516"/>
      <c r="VTP44" s="516"/>
      <c r="VTQ44" s="516"/>
      <c r="VTR44" s="516"/>
      <c r="VTS44" s="516"/>
      <c r="VTT44" s="516"/>
      <c r="VTU44" s="516"/>
      <c r="VTV44" s="516"/>
      <c r="VTW44" s="516"/>
      <c r="VTX44" s="516"/>
      <c r="VTY44" s="516"/>
      <c r="VTZ44" s="516"/>
      <c r="VUA44" s="516"/>
      <c r="VUB44" s="516"/>
      <c r="VUC44" s="516"/>
      <c r="VUD44" s="516"/>
      <c r="VUE44" s="516"/>
      <c r="VUF44" s="516"/>
      <c r="VUG44" s="516"/>
      <c r="VUH44" s="516"/>
      <c r="VUI44" s="516"/>
      <c r="VUJ44" s="516"/>
      <c r="VUK44" s="516"/>
      <c r="VUL44" s="516"/>
      <c r="VUM44" s="516"/>
      <c r="VUN44" s="516"/>
      <c r="VUO44" s="516"/>
      <c r="VUP44" s="516"/>
      <c r="VUQ44" s="516"/>
      <c r="VUR44" s="516"/>
      <c r="VUS44" s="516"/>
      <c r="VUT44" s="516"/>
      <c r="VUU44" s="516"/>
      <c r="VUV44" s="516"/>
      <c r="VUW44" s="516"/>
      <c r="VUX44" s="516"/>
      <c r="VUY44" s="516"/>
      <c r="VUZ44" s="516"/>
      <c r="VVA44" s="516"/>
      <c r="VVB44" s="516"/>
      <c r="VVC44" s="516"/>
      <c r="VVD44" s="516"/>
      <c r="VVE44" s="516"/>
      <c r="VVF44" s="516"/>
      <c r="VVG44" s="516"/>
      <c r="VVH44" s="516"/>
      <c r="VVI44" s="516"/>
      <c r="VVJ44" s="516"/>
      <c r="VVK44" s="516"/>
      <c r="VVL44" s="516"/>
      <c r="VVM44" s="516"/>
      <c r="VVN44" s="516"/>
      <c r="VVO44" s="516"/>
      <c r="VVP44" s="516"/>
      <c r="VVQ44" s="516"/>
      <c r="VVR44" s="516"/>
      <c r="VVS44" s="516"/>
      <c r="VVT44" s="516"/>
      <c r="VVU44" s="516"/>
      <c r="VVV44" s="516"/>
      <c r="VVW44" s="516"/>
      <c r="VVX44" s="516"/>
      <c r="VVY44" s="516"/>
      <c r="VVZ44" s="516"/>
      <c r="VWA44" s="516"/>
      <c r="VWB44" s="516"/>
      <c r="VWC44" s="516"/>
      <c r="VWD44" s="516"/>
      <c r="VWE44" s="516"/>
      <c r="VWF44" s="516"/>
      <c r="VWG44" s="516"/>
      <c r="VWH44" s="516"/>
      <c r="VWI44" s="516"/>
      <c r="VWJ44" s="516"/>
      <c r="VWK44" s="516"/>
      <c r="VWL44" s="516"/>
      <c r="VWM44" s="516"/>
      <c r="VWN44" s="516"/>
      <c r="VWO44" s="516"/>
      <c r="VWP44" s="516"/>
      <c r="VWQ44" s="516"/>
      <c r="VWR44" s="516"/>
      <c r="VWS44" s="516"/>
      <c r="VWT44" s="516"/>
      <c r="VWU44" s="516"/>
      <c r="VWV44" s="516"/>
      <c r="VWW44" s="516"/>
      <c r="VWX44" s="516"/>
      <c r="VWY44" s="516"/>
      <c r="VWZ44" s="516"/>
      <c r="VXA44" s="516"/>
      <c r="VXB44" s="516"/>
      <c r="VXC44" s="516"/>
      <c r="VXD44" s="516"/>
      <c r="VXE44" s="516"/>
      <c r="VXF44" s="516"/>
      <c r="VXG44" s="516"/>
      <c r="VXH44" s="516"/>
      <c r="VXI44" s="516"/>
      <c r="VXJ44" s="516"/>
      <c r="VXK44" s="516"/>
      <c r="VXL44" s="516"/>
      <c r="VXM44" s="516"/>
      <c r="VXN44" s="516"/>
      <c r="VXO44" s="516"/>
      <c r="VXP44" s="516"/>
      <c r="VXQ44" s="516"/>
      <c r="VXR44" s="516"/>
      <c r="VXS44" s="516"/>
      <c r="VXT44" s="516"/>
      <c r="VXU44" s="516"/>
      <c r="VXV44" s="516"/>
      <c r="VXW44" s="516"/>
      <c r="VXX44" s="516"/>
      <c r="VXY44" s="516"/>
      <c r="VXZ44" s="516"/>
      <c r="VYA44" s="516"/>
      <c r="VYB44" s="516"/>
      <c r="VYC44" s="516"/>
      <c r="VYD44" s="516"/>
      <c r="VYE44" s="516"/>
      <c r="VYF44" s="516"/>
      <c r="VYG44" s="516"/>
      <c r="VYH44" s="516"/>
      <c r="VYI44" s="516"/>
      <c r="VYJ44" s="516"/>
      <c r="VYK44" s="516"/>
      <c r="VYL44" s="516"/>
      <c r="VYM44" s="516"/>
      <c r="VYN44" s="516"/>
      <c r="VYO44" s="516"/>
      <c r="VYP44" s="516"/>
      <c r="VYQ44" s="516"/>
      <c r="VYR44" s="516"/>
      <c r="VYS44" s="516"/>
      <c r="VYT44" s="516"/>
      <c r="VYU44" s="516"/>
      <c r="VYV44" s="516"/>
      <c r="VYW44" s="516"/>
      <c r="VYX44" s="516"/>
      <c r="VYY44" s="516"/>
      <c r="VYZ44" s="516"/>
      <c r="VZA44" s="516"/>
      <c r="VZB44" s="516"/>
      <c r="VZC44" s="516"/>
      <c r="VZD44" s="516"/>
      <c r="VZE44" s="516"/>
      <c r="VZF44" s="516"/>
      <c r="VZG44" s="516"/>
      <c r="VZH44" s="516"/>
      <c r="VZI44" s="516"/>
      <c r="VZJ44" s="516"/>
      <c r="VZK44" s="516"/>
      <c r="VZL44" s="516"/>
      <c r="VZM44" s="516"/>
      <c r="VZN44" s="516"/>
      <c r="VZO44" s="516"/>
      <c r="VZP44" s="516"/>
      <c r="VZQ44" s="516"/>
      <c r="VZR44" s="516"/>
      <c r="VZS44" s="516"/>
      <c r="VZT44" s="516"/>
      <c r="VZU44" s="516"/>
      <c r="VZV44" s="516"/>
      <c r="VZW44" s="516"/>
      <c r="VZX44" s="516"/>
      <c r="VZY44" s="516"/>
      <c r="VZZ44" s="516"/>
      <c r="WAA44" s="516"/>
      <c r="WAB44" s="516"/>
      <c r="WAC44" s="516"/>
      <c r="WAD44" s="516"/>
      <c r="WAE44" s="516"/>
      <c r="WAF44" s="516"/>
      <c r="WAG44" s="516"/>
      <c r="WAH44" s="516"/>
      <c r="WAI44" s="516"/>
      <c r="WAJ44" s="516"/>
      <c r="WAK44" s="516"/>
      <c r="WAL44" s="516"/>
      <c r="WAM44" s="516"/>
      <c r="WAN44" s="516"/>
      <c r="WAO44" s="516"/>
      <c r="WAP44" s="516"/>
      <c r="WAQ44" s="516"/>
      <c r="WAR44" s="516"/>
      <c r="WAS44" s="516"/>
      <c r="WAT44" s="516"/>
      <c r="WAU44" s="516"/>
      <c r="WAV44" s="516"/>
      <c r="WAW44" s="516"/>
      <c r="WAX44" s="516"/>
      <c r="WAY44" s="516"/>
      <c r="WAZ44" s="516"/>
      <c r="WBA44" s="516"/>
      <c r="WBB44" s="516"/>
      <c r="WBC44" s="516"/>
      <c r="WBD44" s="516"/>
      <c r="WBE44" s="516"/>
      <c r="WBF44" s="516"/>
      <c r="WBG44" s="516"/>
      <c r="WBH44" s="516"/>
      <c r="WBI44" s="516"/>
      <c r="WBJ44" s="516"/>
      <c r="WBK44" s="516"/>
      <c r="WBL44" s="516"/>
      <c r="WBM44" s="516"/>
      <c r="WBN44" s="516"/>
      <c r="WBO44" s="516"/>
      <c r="WBP44" s="516"/>
      <c r="WBQ44" s="516"/>
      <c r="WBR44" s="516"/>
      <c r="WBS44" s="516"/>
      <c r="WBT44" s="516"/>
      <c r="WBU44" s="516"/>
      <c r="WBV44" s="516"/>
      <c r="WBW44" s="516"/>
      <c r="WBX44" s="516"/>
      <c r="WBY44" s="516"/>
      <c r="WBZ44" s="516"/>
      <c r="WCA44" s="516"/>
      <c r="WCB44" s="516"/>
      <c r="WCC44" s="516"/>
      <c r="WCD44" s="516"/>
      <c r="WCE44" s="516"/>
      <c r="WCF44" s="516"/>
      <c r="WCG44" s="516"/>
      <c r="WCH44" s="516"/>
      <c r="WCI44" s="516"/>
      <c r="WCJ44" s="516"/>
      <c r="WCK44" s="516"/>
      <c r="WCL44" s="516"/>
      <c r="WCM44" s="516"/>
      <c r="WCN44" s="516"/>
      <c r="WCO44" s="516"/>
      <c r="WCP44" s="516"/>
      <c r="WCQ44" s="516"/>
      <c r="WCR44" s="516"/>
      <c r="WCS44" s="516"/>
      <c r="WCT44" s="516"/>
      <c r="WCU44" s="516"/>
      <c r="WCV44" s="516"/>
      <c r="WCW44" s="516"/>
      <c r="WCX44" s="516"/>
      <c r="WCY44" s="516"/>
      <c r="WCZ44" s="516"/>
      <c r="WDA44" s="516"/>
      <c r="WDB44" s="516"/>
      <c r="WDC44" s="516"/>
      <c r="WDD44" s="516"/>
      <c r="WDE44" s="516"/>
      <c r="WDF44" s="516"/>
      <c r="WDG44" s="516"/>
      <c r="WDH44" s="516"/>
      <c r="WDI44" s="516"/>
      <c r="WDJ44" s="516"/>
      <c r="WDK44" s="516"/>
      <c r="WDL44" s="516"/>
      <c r="WDM44" s="516"/>
      <c r="WDN44" s="516"/>
      <c r="WDO44" s="516"/>
      <c r="WDP44" s="516"/>
      <c r="WDQ44" s="516"/>
      <c r="WDR44" s="516"/>
      <c r="WDS44" s="516"/>
      <c r="WDT44" s="516"/>
      <c r="WDU44" s="516"/>
      <c r="WDV44" s="516"/>
      <c r="WDW44" s="516"/>
      <c r="WDX44" s="516"/>
      <c r="WDY44" s="516"/>
      <c r="WDZ44" s="516"/>
      <c r="WEA44" s="516"/>
      <c r="WEB44" s="516"/>
      <c r="WEC44" s="516"/>
      <c r="WED44" s="516"/>
      <c r="WEE44" s="516"/>
      <c r="WEF44" s="516"/>
      <c r="WEG44" s="516"/>
      <c r="WEH44" s="516"/>
      <c r="WEI44" s="516"/>
      <c r="WEJ44" s="516"/>
      <c r="WEK44" s="516"/>
      <c r="WEL44" s="516"/>
      <c r="WEM44" s="516"/>
      <c r="WEN44" s="516"/>
      <c r="WEO44" s="516"/>
      <c r="WEP44" s="516"/>
      <c r="WEQ44" s="516"/>
      <c r="WER44" s="516"/>
      <c r="WES44" s="516"/>
      <c r="WET44" s="516"/>
      <c r="WEU44" s="516"/>
      <c r="WEV44" s="516"/>
      <c r="WEW44" s="516"/>
      <c r="WEX44" s="516"/>
      <c r="WEY44" s="516"/>
      <c r="WEZ44" s="516"/>
      <c r="WFA44" s="516"/>
      <c r="WFB44" s="516"/>
      <c r="WFC44" s="516"/>
      <c r="WFD44" s="516"/>
      <c r="WFE44" s="516"/>
      <c r="WFF44" s="516"/>
      <c r="WFG44" s="516"/>
      <c r="WFH44" s="516"/>
      <c r="WFI44" s="516"/>
      <c r="WFJ44" s="516"/>
      <c r="WFK44" s="516"/>
      <c r="WFL44" s="516"/>
      <c r="WFM44" s="516"/>
      <c r="WFN44" s="516"/>
      <c r="WFO44" s="516"/>
      <c r="WFP44" s="516"/>
      <c r="WFQ44" s="516"/>
      <c r="WFR44" s="516"/>
      <c r="WFS44" s="516"/>
      <c r="WFT44" s="516"/>
      <c r="WFU44" s="516"/>
      <c r="WFV44" s="516"/>
      <c r="WFW44" s="516"/>
      <c r="WFX44" s="516"/>
      <c r="WFY44" s="516"/>
      <c r="WFZ44" s="516"/>
      <c r="WGA44" s="516"/>
      <c r="WGB44" s="516"/>
      <c r="WGC44" s="516"/>
      <c r="WGD44" s="516"/>
      <c r="WGE44" s="516"/>
      <c r="WGF44" s="516"/>
      <c r="WGG44" s="516"/>
      <c r="WGH44" s="516"/>
      <c r="WGI44" s="516"/>
      <c r="WGJ44" s="516"/>
      <c r="WGK44" s="516"/>
      <c r="WGL44" s="516"/>
      <c r="WGM44" s="516"/>
      <c r="WGN44" s="516"/>
      <c r="WGO44" s="516"/>
      <c r="WGP44" s="516"/>
      <c r="WGQ44" s="516"/>
      <c r="WGR44" s="516"/>
      <c r="WGS44" s="516"/>
      <c r="WGT44" s="516"/>
      <c r="WGU44" s="516"/>
      <c r="WGV44" s="516"/>
      <c r="WGW44" s="516"/>
      <c r="WGX44" s="516"/>
      <c r="WGY44" s="516"/>
      <c r="WGZ44" s="516"/>
      <c r="WHA44" s="516"/>
      <c r="WHB44" s="516"/>
      <c r="WHC44" s="516"/>
      <c r="WHD44" s="516"/>
      <c r="WHE44" s="516"/>
      <c r="WHF44" s="516"/>
      <c r="WHG44" s="516"/>
      <c r="WHH44" s="516"/>
      <c r="WHI44" s="516"/>
      <c r="WHJ44" s="516"/>
      <c r="WHK44" s="516"/>
      <c r="WHL44" s="516"/>
      <c r="WHM44" s="516"/>
      <c r="WHN44" s="516"/>
      <c r="WHO44" s="516"/>
      <c r="WHP44" s="516"/>
      <c r="WHQ44" s="516"/>
      <c r="WHR44" s="516"/>
      <c r="WHS44" s="516"/>
      <c r="WHT44" s="516"/>
      <c r="WHU44" s="516"/>
      <c r="WHV44" s="516"/>
      <c r="WHW44" s="516"/>
      <c r="WHX44" s="516"/>
      <c r="WHY44" s="516"/>
      <c r="WHZ44" s="516"/>
      <c r="WIA44" s="516"/>
      <c r="WIB44" s="516"/>
      <c r="WIC44" s="516"/>
      <c r="WID44" s="516"/>
      <c r="WIE44" s="516"/>
      <c r="WIF44" s="516"/>
      <c r="WIG44" s="516"/>
      <c r="WIH44" s="516"/>
      <c r="WII44" s="516"/>
      <c r="WIJ44" s="516"/>
      <c r="WIK44" s="516"/>
      <c r="WIL44" s="516"/>
      <c r="WIM44" s="516"/>
      <c r="WIN44" s="516"/>
      <c r="WIO44" s="516"/>
      <c r="WIP44" s="516"/>
      <c r="WIQ44" s="516"/>
      <c r="WIR44" s="516"/>
      <c r="WIS44" s="516"/>
      <c r="WIT44" s="516"/>
      <c r="WIU44" s="516"/>
      <c r="WIV44" s="516"/>
      <c r="WIW44" s="516"/>
      <c r="WIX44" s="516"/>
      <c r="WIY44" s="516"/>
      <c r="WIZ44" s="516"/>
      <c r="WJA44" s="516"/>
      <c r="WJB44" s="516"/>
      <c r="WJC44" s="516"/>
      <c r="WJD44" s="516"/>
      <c r="WJE44" s="516"/>
      <c r="WJF44" s="516"/>
      <c r="WJG44" s="516"/>
      <c r="WJH44" s="516"/>
      <c r="WJI44" s="516"/>
      <c r="WJJ44" s="516"/>
      <c r="WJK44" s="516"/>
      <c r="WJL44" s="516"/>
      <c r="WJM44" s="516"/>
      <c r="WJN44" s="516"/>
      <c r="WJO44" s="516"/>
      <c r="WJP44" s="516"/>
      <c r="WJQ44" s="516"/>
      <c r="WJR44" s="516"/>
      <c r="WJS44" s="516"/>
      <c r="WJT44" s="516"/>
      <c r="WJU44" s="516"/>
      <c r="WJV44" s="516"/>
      <c r="WJW44" s="516"/>
      <c r="WJX44" s="516"/>
      <c r="WJY44" s="516"/>
      <c r="WJZ44" s="516"/>
      <c r="WKA44" s="516"/>
      <c r="WKB44" s="516"/>
      <c r="WKC44" s="516"/>
      <c r="WKD44" s="516"/>
      <c r="WKE44" s="516"/>
      <c r="WKF44" s="516"/>
      <c r="WKG44" s="516"/>
      <c r="WKH44" s="516"/>
      <c r="WKI44" s="516"/>
      <c r="WKJ44" s="516"/>
      <c r="WKK44" s="516"/>
      <c r="WKL44" s="516"/>
      <c r="WKM44" s="516"/>
      <c r="WKN44" s="516"/>
      <c r="WKO44" s="516"/>
      <c r="WKP44" s="516"/>
      <c r="WKQ44" s="516"/>
      <c r="WKR44" s="516"/>
      <c r="WKS44" s="516"/>
      <c r="WKT44" s="516"/>
      <c r="WKU44" s="516"/>
      <c r="WKV44" s="516"/>
      <c r="WKW44" s="516"/>
      <c r="WKX44" s="516"/>
      <c r="WKY44" s="516"/>
      <c r="WKZ44" s="516"/>
      <c r="WLA44" s="516"/>
      <c r="WLB44" s="516"/>
      <c r="WLC44" s="516"/>
      <c r="WLD44" s="516"/>
      <c r="WLE44" s="516"/>
      <c r="WLF44" s="516"/>
      <c r="WLG44" s="516"/>
      <c r="WLH44" s="516"/>
      <c r="WLI44" s="516"/>
      <c r="WLJ44" s="516"/>
      <c r="WLK44" s="516"/>
      <c r="WLL44" s="516"/>
      <c r="WLM44" s="516"/>
      <c r="WLN44" s="516"/>
      <c r="WLO44" s="516"/>
      <c r="WLP44" s="516"/>
      <c r="WLQ44" s="516"/>
      <c r="WLR44" s="516"/>
      <c r="WLS44" s="516"/>
      <c r="WLT44" s="516"/>
      <c r="WLU44" s="516"/>
      <c r="WLV44" s="516"/>
      <c r="WLW44" s="516"/>
      <c r="WLX44" s="516"/>
      <c r="WLY44" s="516"/>
      <c r="WLZ44" s="516"/>
      <c r="WMA44" s="516"/>
      <c r="WMB44" s="516"/>
      <c r="WMC44" s="516"/>
      <c r="WMD44" s="516"/>
      <c r="WME44" s="516"/>
      <c r="WMF44" s="516"/>
      <c r="WMG44" s="516"/>
      <c r="WMH44" s="516"/>
      <c r="WMI44" s="516"/>
      <c r="WMJ44" s="516"/>
      <c r="WMK44" s="516"/>
      <c r="WML44" s="516"/>
      <c r="WMM44" s="516"/>
      <c r="WMN44" s="516"/>
      <c r="WMO44" s="516"/>
      <c r="WMP44" s="516"/>
      <c r="WMQ44" s="516"/>
      <c r="WMR44" s="516"/>
      <c r="WMS44" s="516"/>
      <c r="WMT44" s="516"/>
      <c r="WMU44" s="516"/>
      <c r="WMV44" s="516"/>
      <c r="WMW44" s="516"/>
      <c r="WMX44" s="516"/>
      <c r="WMY44" s="516"/>
      <c r="WMZ44" s="516"/>
      <c r="WNA44" s="516"/>
      <c r="WNB44" s="516"/>
      <c r="WNC44" s="516"/>
      <c r="WND44" s="516"/>
      <c r="WNE44" s="516"/>
      <c r="WNF44" s="516"/>
      <c r="WNG44" s="516"/>
      <c r="WNH44" s="516"/>
      <c r="WNI44" s="516"/>
      <c r="WNJ44" s="516"/>
      <c r="WNK44" s="516"/>
      <c r="WNL44" s="516"/>
      <c r="WNM44" s="516"/>
      <c r="WNN44" s="516"/>
      <c r="WNO44" s="516"/>
      <c r="WNP44" s="516"/>
      <c r="WNQ44" s="516"/>
      <c r="WNR44" s="516"/>
      <c r="WNS44" s="516"/>
      <c r="WNT44" s="516"/>
      <c r="WNU44" s="516"/>
      <c r="WNV44" s="516"/>
      <c r="WNW44" s="516"/>
      <c r="WNX44" s="516"/>
      <c r="WNY44" s="516"/>
      <c r="WNZ44" s="516"/>
      <c r="WOA44" s="516"/>
      <c r="WOB44" s="516"/>
      <c r="WOC44" s="516"/>
      <c r="WOD44" s="516"/>
      <c r="WOE44" s="516"/>
      <c r="WOF44" s="516"/>
      <c r="WOG44" s="516"/>
      <c r="WOH44" s="516"/>
      <c r="WOI44" s="516"/>
      <c r="WOJ44" s="516"/>
      <c r="WOK44" s="516"/>
      <c r="WOL44" s="516"/>
      <c r="WOM44" s="516"/>
      <c r="WON44" s="516"/>
      <c r="WOO44" s="516"/>
      <c r="WOP44" s="516"/>
      <c r="WOQ44" s="516"/>
      <c r="WOR44" s="516"/>
      <c r="WOS44" s="516"/>
      <c r="WOT44" s="516"/>
      <c r="WOU44" s="516"/>
      <c r="WOV44" s="516"/>
      <c r="WOW44" s="516"/>
      <c r="WOX44" s="516"/>
      <c r="WOY44" s="516"/>
      <c r="WOZ44" s="516"/>
      <c r="WPA44" s="516"/>
      <c r="WPB44" s="516"/>
      <c r="WPC44" s="516"/>
      <c r="WPD44" s="516"/>
      <c r="WPE44" s="516"/>
      <c r="WPF44" s="516"/>
      <c r="WPG44" s="516"/>
      <c r="WPH44" s="516"/>
      <c r="WPI44" s="516"/>
      <c r="WPJ44" s="516"/>
      <c r="WPK44" s="516"/>
      <c r="WPL44" s="516"/>
      <c r="WPM44" s="516"/>
      <c r="WPN44" s="516"/>
      <c r="WPO44" s="516"/>
      <c r="WPP44" s="516"/>
      <c r="WPQ44" s="516"/>
      <c r="WPR44" s="516"/>
      <c r="WPS44" s="516"/>
      <c r="WPT44" s="516"/>
      <c r="WPU44" s="516"/>
      <c r="WPV44" s="516"/>
      <c r="WPW44" s="516"/>
      <c r="WPX44" s="516"/>
      <c r="WPY44" s="516"/>
      <c r="WPZ44" s="516"/>
      <c r="WQA44" s="516"/>
      <c r="WQB44" s="516"/>
      <c r="WQC44" s="516"/>
      <c r="WQD44" s="516"/>
      <c r="WQE44" s="516"/>
      <c r="WQF44" s="516"/>
      <c r="WQG44" s="516"/>
      <c r="WQH44" s="516"/>
      <c r="WQI44" s="516"/>
      <c r="WQJ44" s="516"/>
      <c r="WQK44" s="516"/>
      <c r="WQL44" s="516"/>
      <c r="WQM44" s="516"/>
      <c r="WQN44" s="516"/>
      <c r="WQO44" s="516"/>
      <c r="WQP44" s="516"/>
      <c r="WQQ44" s="516"/>
      <c r="WQR44" s="516"/>
      <c r="WQS44" s="516"/>
      <c r="WQT44" s="516"/>
      <c r="WQU44" s="516"/>
      <c r="WQV44" s="516"/>
      <c r="WQW44" s="516"/>
      <c r="WQX44" s="516"/>
      <c r="WQY44" s="516"/>
      <c r="WQZ44" s="516"/>
      <c r="WRA44" s="516"/>
      <c r="WRB44" s="516"/>
      <c r="WRC44" s="516"/>
      <c r="WRD44" s="516"/>
      <c r="WRE44" s="516"/>
      <c r="WRF44" s="516"/>
      <c r="WRG44" s="516"/>
      <c r="WRH44" s="516"/>
      <c r="WRI44" s="516"/>
      <c r="WRJ44" s="516"/>
      <c r="WRK44" s="516"/>
      <c r="WRL44" s="516"/>
      <c r="WRM44" s="516"/>
      <c r="WRN44" s="516"/>
      <c r="WRO44" s="516"/>
      <c r="WRP44" s="516"/>
      <c r="WRQ44" s="516"/>
      <c r="WRR44" s="516"/>
      <c r="WRS44" s="516"/>
      <c r="WRT44" s="516"/>
      <c r="WRU44" s="516"/>
      <c r="WRV44" s="516"/>
      <c r="WRW44" s="516"/>
      <c r="WRX44" s="516"/>
      <c r="WRY44" s="516"/>
      <c r="WRZ44" s="516"/>
      <c r="WSA44" s="516"/>
      <c r="WSB44" s="516"/>
      <c r="WSC44" s="516"/>
      <c r="WSD44" s="516"/>
      <c r="WSE44" s="516"/>
      <c r="WSF44" s="516"/>
      <c r="WSG44" s="516"/>
      <c r="WSH44" s="516"/>
      <c r="WSI44" s="516"/>
      <c r="WSJ44" s="516"/>
      <c r="WSK44" s="516"/>
      <c r="WSL44" s="516"/>
      <c r="WSM44" s="516"/>
      <c r="WSN44" s="516"/>
      <c r="WSO44" s="516"/>
      <c r="WSP44" s="516"/>
      <c r="WSQ44" s="516"/>
      <c r="WSR44" s="516"/>
      <c r="WSS44" s="516"/>
      <c r="WST44" s="516"/>
      <c r="WSU44" s="516"/>
      <c r="WSV44" s="516"/>
      <c r="WSW44" s="516"/>
      <c r="WSX44" s="516"/>
      <c r="WSY44" s="516"/>
      <c r="WSZ44" s="516"/>
      <c r="WTA44" s="516"/>
      <c r="WTB44" s="516"/>
      <c r="WTC44" s="516"/>
      <c r="WTD44" s="516"/>
      <c r="WTE44" s="516"/>
      <c r="WTF44" s="516"/>
      <c r="WTG44" s="516"/>
      <c r="WTH44" s="516"/>
      <c r="WTI44" s="516"/>
      <c r="WTJ44" s="516"/>
      <c r="WTK44" s="516"/>
      <c r="WTL44" s="516"/>
      <c r="WTM44" s="516"/>
      <c r="WTN44" s="516"/>
      <c r="WTO44" s="516"/>
      <c r="WTP44" s="516"/>
      <c r="WTQ44" s="516"/>
      <c r="WTR44" s="516"/>
      <c r="WTS44" s="516"/>
      <c r="WTT44" s="516"/>
      <c r="WTU44" s="516"/>
      <c r="WTV44" s="516"/>
      <c r="WTW44" s="516"/>
      <c r="WTX44" s="516"/>
      <c r="WTY44" s="516"/>
      <c r="WTZ44" s="516"/>
      <c r="WUA44" s="516"/>
      <c r="WUB44" s="516"/>
      <c r="WUC44" s="516"/>
      <c r="WUD44" s="516"/>
      <c r="WUE44" s="516"/>
      <c r="WUF44" s="516"/>
      <c r="WUG44" s="516"/>
      <c r="WUH44" s="516"/>
      <c r="WUI44" s="516"/>
      <c r="WUJ44" s="516"/>
      <c r="WUK44" s="516"/>
      <c r="WUL44" s="516"/>
      <c r="WUM44" s="516"/>
      <c r="WUN44" s="516"/>
      <c r="WUO44" s="516"/>
      <c r="WUP44" s="516"/>
      <c r="WUQ44" s="516"/>
      <c r="WUR44" s="516"/>
      <c r="WUS44" s="516"/>
      <c r="WUT44" s="516"/>
      <c r="WUU44" s="516"/>
      <c r="WUV44" s="516"/>
      <c r="WUW44" s="516"/>
      <c r="WUX44" s="516"/>
      <c r="WUY44" s="516"/>
      <c r="WUZ44" s="516"/>
      <c r="WVA44" s="516"/>
      <c r="WVB44" s="516"/>
      <c r="WVC44" s="516"/>
      <c r="WVD44" s="516"/>
      <c r="WVE44" s="516"/>
      <c r="WVF44" s="516"/>
      <c r="WVG44" s="516"/>
      <c r="WVH44" s="516"/>
      <c r="WVI44" s="516"/>
      <c r="WVJ44" s="516"/>
      <c r="WVK44" s="516"/>
      <c r="WVL44" s="516"/>
      <c r="WVM44" s="516"/>
      <c r="WVN44" s="516"/>
      <c r="WVO44" s="516"/>
      <c r="WVP44" s="516"/>
      <c r="WVQ44" s="516"/>
      <c r="WVR44" s="516"/>
      <c r="WVS44" s="516"/>
      <c r="WVT44" s="516"/>
      <c r="WVU44" s="516"/>
      <c r="WVV44" s="516"/>
      <c r="WVW44" s="516"/>
      <c r="WVX44" s="516"/>
      <c r="WVY44" s="516"/>
      <c r="WVZ44" s="516"/>
      <c r="WWA44" s="516"/>
      <c r="WWB44" s="516"/>
      <c r="WWC44" s="516"/>
      <c r="WWD44" s="516"/>
      <c r="WWE44" s="516"/>
      <c r="WWF44" s="516"/>
      <c r="WWG44" s="516"/>
      <c r="WWH44" s="516"/>
      <c r="WWI44" s="516"/>
      <c r="WWJ44" s="516"/>
      <c r="WWK44" s="516"/>
      <c r="WWL44" s="516"/>
      <c r="WWM44" s="516"/>
      <c r="WWN44" s="516"/>
      <c r="WWO44" s="516"/>
      <c r="WWP44" s="516"/>
      <c r="WWQ44" s="516"/>
      <c r="WWR44" s="516"/>
      <c r="WWS44" s="516"/>
      <c r="WWT44" s="516"/>
      <c r="WWU44" s="516"/>
      <c r="WWV44" s="516"/>
      <c r="WWW44" s="516"/>
      <c r="WWX44" s="516"/>
      <c r="WWY44" s="516"/>
      <c r="WWZ44" s="516"/>
      <c r="WXA44" s="516"/>
      <c r="WXB44" s="516"/>
      <c r="WXC44" s="516"/>
      <c r="WXD44" s="516"/>
      <c r="WXE44" s="516"/>
      <c r="WXF44" s="516"/>
      <c r="WXG44" s="516"/>
      <c r="WXH44" s="516"/>
      <c r="WXI44" s="516"/>
      <c r="WXJ44" s="516"/>
      <c r="WXK44" s="516"/>
      <c r="WXL44" s="516"/>
      <c r="WXM44" s="516"/>
      <c r="WXN44" s="516"/>
      <c r="WXO44" s="516"/>
      <c r="WXP44" s="516"/>
      <c r="WXQ44" s="516"/>
      <c r="WXR44" s="516"/>
      <c r="WXS44" s="516"/>
      <c r="WXT44" s="516"/>
      <c r="WXU44" s="516"/>
      <c r="WXV44" s="516"/>
      <c r="WXW44" s="516"/>
      <c r="WXX44" s="516"/>
      <c r="WXY44" s="516"/>
      <c r="WXZ44" s="516"/>
      <c r="WYA44" s="516"/>
      <c r="WYB44" s="516"/>
      <c r="WYC44" s="516"/>
      <c r="WYD44" s="516"/>
      <c r="WYE44" s="516"/>
      <c r="WYF44" s="516"/>
      <c r="WYG44" s="516"/>
      <c r="WYH44" s="516"/>
      <c r="WYI44" s="516"/>
      <c r="WYJ44" s="516"/>
      <c r="WYK44" s="516"/>
      <c r="WYL44" s="516"/>
      <c r="WYM44" s="516"/>
      <c r="WYN44" s="516"/>
      <c r="WYO44" s="516"/>
      <c r="WYP44" s="516"/>
      <c r="WYQ44" s="516"/>
      <c r="WYR44" s="516"/>
      <c r="WYS44" s="516"/>
      <c r="WYT44" s="516"/>
      <c r="WYU44" s="516"/>
      <c r="WYV44" s="516"/>
      <c r="WYW44" s="516"/>
      <c r="WYX44" s="516"/>
      <c r="WYY44" s="516"/>
      <c r="WYZ44" s="516"/>
      <c r="WZA44" s="516"/>
      <c r="WZB44" s="516"/>
      <c r="WZC44" s="516"/>
      <c r="WZD44" s="516"/>
      <c r="WZE44" s="516"/>
      <c r="WZF44" s="516"/>
      <c r="WZG44" s="516"/>
      <c r="WZH44" s="516"/>
      <c r="WZI44" s="516"/>
      <c r="WZJ44" s="516"/>
      <c r="WZK44" s="516"/>
      <c r="WZL44" s="516"/>
      <c r="WZM44" s="516"/>
      <c r="WZN44" s="516"/>
      <c r="WZO44" s="516"/>
      <c r="WZP44" s="516"/>
      <c r="WZQ44" s="516"/>
      <c r="WZR44" s="516"/>
      <c r="WZS44" s="516"/>
      <c r="WZT44" s="516"/>
      <c r="WZU44" s="516"/>
      <c r="WZV44" s="516"/>
      <c r="WZW44" s="516"/>
      <c r="WZX44" s="516"/>
      <c r="WZY44" s="516"/>
      <c r="WZZ44" s="516"/>
      <c r="XAA44" s="516"/>
      <c r="XAB44" s="516"/>
      <c r="XAC44" s="516"/>
      <c r="XAD44" s="516"/>
      <c r="XAE44" s="516"/>
      <c r="XAF44" s="516"/>
      <c r="XAG44" s="516"/>
      <c r="XAH44" s="516"/>
      <c r="XAI44" s="516"/>
      <c r="XAJ44" s="516"/>
      <c r="XAK44" s="516"/>
      <c r="XAL44" s="516"/>
      <c r="XAM44" s="516"/>
      <c r="XAN44" s="516"/>
      <c r="XAO44" s="516"/>
      <c r="XAP44" s="516"/>
      <c r="XAQ44" s="516"/>
      <c r="XAR44" s="516"/>
      <c r="XAS44" s="516"/>
      <c r="XAT44" s="516"/>
      <c r="XAU44" s="516"/>
      <c r="XAV44" s="516"/>
      <c r="XAW44" s="516"/>
      <c r="XAX44" s="516"/>
      <c r="XAY44" s="516"/>
      <c r="XAZ44" s="516"/>
      <c r="XBA44" s="516"/>
      <c r="XBB44" s="516"/>
      <c r="XBC44" s="516"/>
      <c r="XBD44" s="516"/>
      <c r="XBE44" s="516"/>
      <c r="XBF44" s="516"/>
      <c r="XBG44" s="516"/>
      <c r="XBH44" s="516"/>
      <c r="XBI44" s="516"/>
      <c r="XBJ44" s="516"/>
      <c r="XBK44" s="516"/>
      <c r="XBL44" s="516"/>
      <c r="XBM44" s="516"/>
      <c r="XBN44" s="516"/>
      <c r="XBO44" s="516"/>
      <c r="XBP44" s="516"/>
      <c r="XBQ44" s="516"/>
      <c r="XBR44" s="516"/>
      <c r="XBS44" s="516"/>
      <c r="XBT44" s="516"/>
      <c r="XBU44" s="516"/>
      <c r="XBV44" s="516"/>
      <c r="XBW44" s="516"/>
      <c r="XBX44" s="516"/>
      <c r="XBY44" s="516"/>
      <c r="XBZ44" s="516"/>
      <c r="XCA44" s="516"/>
      <c r="XCB44" s="516"/>
      <c r="XCC44" s="516"/>
      <c r="XCD44" s="516"/>
      <c r="XCE44" s="516"/>
      <c r="XCF44" s="516"/>
      <c r="XCG44" s="516"/>
      <c r="XCH44" s="516"/>
      <c r="XCI44" s="516"/>
      <c r="XCJ44" s="516"/>
      <c r="XCK44" s="516"/>
      <c r="XCL44" s="516"/>
      <c r="XCM44" s="516"/>
      <c r="XCN44" s="516"/>
      <c r="XCO44" s="516"/>
      <c r="XCP44" s="516"/>
      <c r="XCQ44" s="516"/>
      <c r="XCR44" s="516"/>
      <c r="XCS44" s="516"/>
      <c r="XCT44" s="516"/>
      <c r="XCU44" s="516"/>
      <c r="XCV44" s="516"/>
      <c r="XCW44" s="516"/>
      <c r="XCX44" s="516"/>
      <c r="XCY44" s="516"/>
      <c r="XCZ44" s="516"/>
      <c r="XDA44" s="516"/>
      <c r="XDB44" s="516"/>
      <c r="XDC44" s="516"/>
      <c r="XDD44" s="516"/>
      <c r="XDE44" s="516"/>
      <c r="XDF44" s="516"/>
      <c r="XDG44" s="516"/>
      <c r="XDH44" s="516"/>
      <c r="XDI44" s="516"/>
      <c r="XDJ44" s="516"/>
      <c r="XDK44" s="516"/>
      <c r="XDL44" s="516"/>
      <c r="XDM44" s="516"/>
      <c r="XDN44" s="516"/>
      <c r="XDO44" s="516"/>
      <c r="XDP44" s="516"/>
      <c r="XDQ44" s="516"/>
      <c r="XDR44" s="516"/>
      <c r="XDS44" s="516"/>
      <c r="XDT44" s="516"/>
      <c r="XDU44" s="516"/>
      <c r="XDV44" s="516"/>
      <c r="XDW44" s="516"/>
      <c r="XDX44" s="516"/>
      <c r="XDY44" s="516"/>
      <c r="XDZ44" s="516"/>
      <c r="XEA44" s="516"/>
      <c r="XEB44" s="516"/>
      <c r="XEC44" s="516"/>
      <c r="XED44" s="516"/>
      <c r="XEE44" s="516"/>
      <c r="XEF44" s="516"/>
      <c r="XEG44" s="516"/>
      <c r="XEH44" s="516"/>
      <c r="XEI44" s="516"/>
      <c r="XEJ44" s="516"/>
      <c r="XEK44" s="516"/>
      <c r="XEL44" s="516"/>
      <c r="XEM44" s="516"/>
      <c r="XEN44" s="516"/>
      <c r="XEO44" s="516"/>
      <c r="XEP44" s="516"/>
      <c r="XEQ44" s="516"/>
      <c r="XER44" s="516"/>
      <c r="XES44" s="516"/>
      <c r="XET44" s="516"/>
      <c r="XEU44" s="516"/>
      <c r="XEV44" s="516"/>
      <c r="XEW44" s="516"/>
      <c r="XEX44" s="516"/>
      <c r="XEY44" s="516"/>
      <c r="XEZ44" s="516"/>
      <c r="XFA44" s="516"/>
      <c r="XFB44" s="516"/>
      <c r="XFC44" s="516"/>
      <c r="XFD44" s="516"/>
    </row>
    <row r="45" spans="1:16384" s="455" customFormat="1" ht="20.100000000000001" customHeight="1" x14ac:dyDescent="0.2">
      <c r="A45" s="516" t="s">
        <v>1103</v>
      </c>
      <c r="B45" s="516"/>
      <c r="C45" s="516"/>
      <c r="D45" s="516"/>
      <c r="E45" s="516"/>
      <c r="F45" s="516"/>
      <c r="G45" s="516"/>
      <c r="H45" s="516"/>
      <c r="I45" s="516"/>
      <c r="J45" s="516"/>
      <c r="K45" s="516"/>
      <c r="L45" s="516"/>
      <c r="M45" s="516"/>
      <c r="N45" s="516"/>
      <c r="O45" s="516"/>
      <c r="P45" s="516"/>
    </row>
    <row r="46" spans="1:16384" s="455" customFormat="1" ht="20.100000000000001" customHeight="1" x14ac:dyDescent="0.2">
      <c r="A46" s="515" t="str">
        <f>'[3]Rate Case Constants'!C18</f>
        <v>AS OF APRIL 30, 2020</v>
      </c>
      <c r="B46" s="516"/>
      <c r="C46" s="516"/>
      <c r="D46" s="516"/>
      <c r="E46" s="516"/>
      <c r="F46" s="516"/>
      <c r="G46" s="516"/>
      <c r="H46" s="516"/>
      <c r="I46" s="516"/>
      <c r="J46" s="516"/>
      <c r="K46" s="516"/>
      <c r="L46" s="516"/>
      <c r="M46" s="516"/>
      <c r="N46" s="516"/>
      <c r="O46" s="516"/>
      <c r="P46" s="516"/>
    </row>
    <row r="47" spans="1:16384" s="455" customFormat="1" ht="20.100000000000001" customHeight="1" x14ac:dyDescent="0.2">
      <c r="A47" s="456"/>
      <c r="B47" s="456"/>
      <c r="C47" s="456"/>
      <c r="D47" s="456"/>
      <c r="E47" s="456"/>
      <c r="F47" s="456"/>
      <c r="G47" s="456"/>
      <c r="H47" s="456"/>
      <c r="I47" s="456"/>
      <c r="J47" s="456"/>
      <c r="K47" s="456"/>
      <c r="L47" s="456"/>
      <c r="M47" s="456"/>
      <c r="N47" s="456"/>
      <c r="O47" s="456"/>
      <c r="P47" s="456"/>
    </row>
    <row r="48" spans="1:16384" s="455" customFormat="1" ht="20.100000000000001" customHeight="1" x14ac:dyDescent="0.2">
      <c r="A48" s="455" t="s">
        <v>1177</v>
      </c>
    </row>
    <row r="49" spans="1:16" s="455" customFormat="1" ht="20.100000000000001" customHeight="1" x14ac:dyDescent="0.2">
      <c r="A49" s="455" t="s">
        <v>1178</v>
      </c>
      <c r="P49" s="457" t="s">
        <v>1106</v>
      </c>
    </row>
    <row r="50" spans="1:16" s="455" customFormat="1" ht="20.100000000000001" customHeight="1" x14ac:dyDescent="0.2">
      <c r="A50" s="455" t="str">
        <f>'[3]Rate Case Constants'!C$29</f>
        <v>TYPE OF FILING: __X__ ORIGINAL  _____ UPDATED  _____ REVISED</v>
      </c>
      <c r="P50" s="457" t="s">
        <v>1179</v>
      </c>
    </row>
    <row r="51" spans="1:16" s="455" customFormat="1" ht="20.100000000000001" customHeight="1" x14ac:dyDescent="0.2">
      <c r="A51" s="455" t="s">
        <v>1108</v>
      </c>
      <c r="P51" s="457" t="str">
        <f>P$9</f>
        <v>WITNESS:   D. K. ARBOUGH</v>
      </c>
    </row>
    <row r="52" spans="1:16" s="455" customFormat="1" ht="20.100000000000001" customHeight="1" x14ac:dyDescent="0.2"/>
    <row r="53" spans="1:16" s="455" customFormat="1" ht="20.100000000000001" customHeight="1" x14ac:dyDescent="0.2">
      <c r="A53" s="458"/>
      <c r="B53" s="458"/>
      <c r="C53" s="458"/>
      <c r="D53" s="458"/>
      <c r="E53" s="458"/>
      <c r="F53" s="458"/>
      <c r="G53" s="458"/>
      <c r="H53" s="458"/>
      <c r="I53" s="458"/>
      <c r="J53" s="458"/>
      <c r="K53" s="514" t="s">
        <v>1109</v>
      </c>
      <c r="L53" s="514"/>
      <c r="M53" s="514"/>
      <c r="N53" s="514"/>
      <c r="O53" s="514"/>
      <c r="P53" s="514"/>
    </row>
    <row r="54" spans="1:16" ht="57.75" customHeight="1" x14ac:dyDescent="0.2">
      <c r="A54" s="459" t="s">
        <v>1110</v>
      </c>
      <c r="B54" s="459" t="s">
        <v>1111</v>
      </c>
      <c r="C54" s="459" t="s">
        <v>1112</v>
      </c>
      <c r="D54" s="459" t="s">
        <v>1113</v>
      </c>
      <c r="E54" s="459" t="s">
        <v>1114</v>
      </c>
      <c r="F54" s="459" t="s">
        <v>1115</v>
      </c>
      <c r="G54" s="459" t="s">
        <v>1116</v>
      </c>
      <c r="H54" s="459" t="s">
        <v>1117</v>
      </c>
      <c r="I54" s="459" t="s">
        <v>1118</v>
      </c>
      <c r="J54" s="459" t="s">
        <v>1119</v>
      </c>
      <c r="K54" s="459" t="s">
        <v>1120</v>
      </c>
      <c r="L54" s="459" t="s">
        <v>1121</v>
      </c>
      <c r="M54" s="459" t="s">
        <v>1122</v>
      </c>
      <c r="N54" s="459" t="s">
        <v>1123</v>
      </c>
      <c r="O54" s="459" t="s">
        <v>1124</v>
      </c>
      <c r="P54" s="459" t="s">
        <v>1125</v>
      </c>
    </row>
    <row r="55" spans="1:16" ht="18.95" customHeight="1" x14ac:dyDescent="0.2">
      <c r="A55" s="461"/>
      <c r="B55" s="462"/>
      <c r="C55" s="462" t="s">
        <v>1126</v>
      </c>
      <c r="D55" s="462" t="s">
        <v>1127</v>
      </c>
      <c r="E55" s="462" t="s">
        <v>1128</v>
      </c>
      <c r="F55" s="462" t="s">
        <v>1129</v>
      </c>
      <c r="G55" s="462" t="s">
        <v>1130</v>
      </c>
      <c r="H55" s="462" t="s">
        <v>1131</v>
      </c>
      <c r="I55" s="462" t="s">
        <v>1132</v>
      </c>
      <c r="J55" s="462" t="s">
        <v>1133</v>
      </c>
      <c r="K55" s="462" t="s">
        <v>1134</v>
      </c>
      <c r="L55" s="462" t="s">
        <v>1135</v>
      </c>
      <c r="M55" s="462" t="s">
        <v>1136</v>
      </c>
      <c r="N55" s="462" t="s">
        <v>1137</v>
      </c>
      <c r="O55" s="462" t="s">
        <v>1138</v>
      </c>
      <c r="P55" s="462" t="s">
        <v>1139</v>
      </c>
    </row>
    <row r="56" spans="1:16" ht="18.95" customHeight="1" x14ac:dyDescent="0.2">
      <c r="A56" s="461"/>
      <c r="B56" s="463"/>
      <c r="C56" s="464" t="s">
        <v>1140</v>
      </c>
      <c r="D56" s="463"/>
      <c r="E56" s="463"/>
      <c r="F56" s="464" t="s">
        <v>768</v>
      </c>
      <c r="G56" s="464" t="s">
        <v>768</v>
      </c>
      <c r="H56" s="464" t="s">
        <v>768</v>
      </c>
      <c r="I56" s="464" t="s">
        <v>768</v>
      </c>
      <c r="J56" s="464" t="s">
        <v>768</v>
      </c>
      <c r="K56" s="464" t="s">
        <v>768</v>
      </c>
      <c r="L56" s="464" t="s">
        <v>768</v>
      </c>
      <c r="M56" s="464" t="s">
        <v>768</v>
      </c>
      <c r="N56" s="464" t="s">
        <v>768</v>
      </c>
      <c r="O56" s="464" t="s">
        <v>768</v>
      </c>
      <c r="P56" s="464" t="s">
        <v>768</v>
      </c>
    </row>
    <row r="57" spans="1:16" ht="18.95" customHeight="1" x14ac:dyDescent="0.2">
      <c r="A57" s="465"/>
      <c r="B57" s="466"/>
      <c r="C57" s="467"/>
      <c r="D57" s="461"/>
      <c r="E57" s="461"/>
      <c r="F57" s="467"/>
      <c r="G57" s="467"/>
      <c r="H57" s="467"/>
      <c r="I57" s="467"/>
      <c r="J57" s="467"/>
      <c r="K57" s="467"/>
      <c r="L57" s="467"/>
      <c r="M57" s="467"/>
      <c r="N57" s="467"/>
      <c r="O57" s="467"/>
      <c r="P57" s="467"/>
    </row>
    <row r="58" spans="1:16" ht="28.5" customHeight="1" x14ac:dyDescent="0.2">
      <c r="A58" s="465">
        <v>1</v>
      </c>
      <c r="B58" s="455" t="s">
        <v>1141</v>
      </c>
      <c r="C58" s="468">
        <v>2.7441500000000001E-2</v>
      </c>
      <c r="D58" s="469">
        <v>37399</v>
      </c>
      <c r="E58" s="470" t="s">
        <v>1142</v>
      </c>
      <c r="F58" s="471">
        <v>20930000</v>
      </c>
      <c r="G58" s="472">
        <v>0</v>
      </c>
      <c r="H58" s="467">
        <v>48683.569999999978</v>
      </c>
      <c r="I58" s="467">
        <v>426585.9600000002</v>
      </c>
      <c r="J58" s="467">
        <f>F58+G58-H58-I58</f>
        <v>20454730.469999999</v>
      </c>
      <c r="K58" s="467">
        <f>C58*F58</f>
        <v>574350.59499999997</v>
      </c>
      <c r="L58" s="472">
        <v>0</v>
      </c>
      <c r="M58" s="472">
        <v>4043.4700000000016</v>
      </c>
      <c r="N58" s="472">
        <v>36277.715000000127</v>
      </c>
      <c r="O58" s="472">
        <v>20930</v>
      </c>
      <c r="P58" s="467">
        <f>SUM(K58:O58)</f>
        <v>635601.78</v>
      </c>
    </row>
    <row r="59" spans="1:16" ht="18.95" customHeight="1" x14ac:dyDescent="0.2">
      <c r="A59" s="465">
        <f>A58+1</f>
        <v>2</v>
      </c>
      <c r="B59" s="455" t="s">
        <v>1141</v>
      </c>
      <c r="C59" s="468">
        <v>2.7441500000000001E-2</v>
      </c>
      <c r="D59" s="469">
        <v>37399</v>
      </c>
      <c r="E59" s="470" t="s">
        <v>1180</v>
      </c>
      <c r="F59" s="471">
        <v>2400000</v>
      </c>
      <c r="G59" s="472">
        <v>0</v>
      </c>
      <c r="H59" s="467">
        <v>32802.699999999983</v>
      </c>
      <c r="I59" s="467">
        <v>48836.080000000009</v>
      </c>
      <c r="J59" s="467">
        <f t="shared" ref="J59:J76" si="5">F59+G59-H59-I59</f>
        <v>2318361.2199999997</v>
      </c>
      <c r="K59" s="467">
        <f t="shared" ref="K59:K73" si="6">C59*F59</f>
        <v>65859.600000000006</v>
      </c>
      <c r="L59" s="472">
        <v>0</v>
      </c>
      <c r="M59" s="472">
        <v>2618.9966666666473</v>
      </c>
      <c r="N59" s="472">
        <v>4153.091666666649</v>
      </c>
      <c r="O59" s="472">
        <v>2400</v>
      </c>
      <c r="P59" s="467">
        <f t="shared" ref="P59:P80" si="7">SUM(K59:O59)</f>
        <v>75031.688333333295</v>
      </c>
    </row>
    <row r="60" spans="1:16" ht="18.95" customHeight="1" x14ac:dyDescent="0.2">
      <c r="A60" s="465">
        <f t="shared" ref="A60:A84" si="8">A59+1</f>
        <v>3</v>
      </c>
      <c r="B60" s="455" t="s">
        <v>1143</v>
      </c>
      <c r="C60" s="473">
        <v>2.3353655995930363E-2</v>
      </c>
      <c r="D60" s="469" t="s">
        <v>1144</v>
      </c>
      <c r="E60" s="470" t="s">
        <v>1145</v>
      </c>
      <c r="F60" s="471">
        <v>96000000</v>
      </c>
      <c r="G60" s="472">
        <v>0</v>
      </c>
      <c r="H60" s="467">
        <v>425624.65753424662</v>
      </c>
      <c r="I60" s="467">
        <v>3591534.5500000017</v>
      </c>
      <c r="J60" s="467">
        <f t="shared" si="5"/>
        <v>91982840.792465761</v>
      </c>
      <c r="K60" s="467">
        <f t="shared" si="6"/>
        <v>2241950.9756093151</v>
      </c>
      <c r="L60" s="472">
        <v>0</v>
      </c>
      <c r="M60" s="472">
        <v>319000</v>
      </c>
      <c r="N60" s="472">
        <v>160690.15500000006</v>
      </c>
      <c r="O60" s="472">
        <v>0</v>
      </c>
      <c r="P60" s="467">
        <f t="shared" si="7"/>
        <v>2721641.1306093154</v>
      </c>
    </row>
    <row r="61" spans="1:16" ht="18.95" customHeight="1" x14ac:dyDescent="0.2">
      <c r="A61" s="465">
        <f t="shared" si="8"/>
        <v>4</v>
      </c>
      <c r="B61" s="455" t="s">
        <v>1146</v>
      </c>
      <c r="C61" s="473">
        <v>3.3500000000000002E-2</v>
      </c>
      <c r="D61" s="469">
        <v>39226</v>
      </c>
      <c r="E61" s="470" t="s">
        <v>1147</v>
      </c>
      <c r="F61" s="471">
        <v>17875000</v>
      </c>
      <c r="G61" s="472">
        <v>0</v>
      </c>
      <c r="H61" s="467">
        <v>361487.53971207084</v>
      </c>
      <c r="I61" s="467">
        <v>162659.27000000008</v>
      </c>
      <c r="J61" s="467">
        <f t="shared" si="5"/>
        <v>17350853.190287929</v>
      </c>
      <c r="K61" s="467">
        <f t="shared" si="6"/>
        <v>598812.5</v>
      </c>
      <c r="L61" s="472">
        <v>0</v>
      </c>
      <c r="M61" s="472">
        <v>57397.563676633443</v>
      </c>
      <c r="N61" s="472">
        <v>33319.876666666612</v>
      </c>
      <c r="O61" s="472">
        <v>0</v>
      </c>
      <c r="P61" s="467">
        <f t="shared" si="7"/>
        <v>689529.9403433</v>
      </c>
    </row>
    <row r="62" spans="1:16" ht="18.95" customHeight="1" x14ac:dyDescent="0.2">
      <c r="A62" s="465">
        <f t="shared" si="8"/>
        <v>5</v>
      </c>
      <c r="B62" s="455" t="s">
        <v>1148</v>
      </c>
      <c r="C62" s="473">
        <v>2.5441499999999999E-2</v>
      </c>
      <c r="D62" s="469" t="s">
        <v>1149</v>
      </c>
      <c r="E62" s="470" t="s">
        <v>1150</v>
      </c>
      <c r="F62" s="471">
        <v>50000000</v>
      </c>
      <c r="G62" s="472">
        <v>0</v>
      </c>
      <c r="H62" s="467">
        <v>150493.88</v>
      </c>
      <c r="I62" s="467">
        <v>1368612.0299999996</v>
      </c>
      <c r="J62" s="467">
        <f t="shared" si="5"/>
        <v>48480894.089999996</v>
      </c>
      <c r="K62" s="467">
        <f t="shared" si="6"/>
        <v>1272075</v>
      </c>
      <c r="L62" s="472">
        <v>0</v>
      </c>
      <c r="M62" s="472">
        <v>9080.1050000000159</v>
      </c>
      <c r="N62" s="472">
        <v>94880.046666667913</v>
      </c>
      <c r="O62" s="472">
        <v>380609.58905000001</v>
      </c>
      <c r="P62" s="467">
        <f t="shared" si="7"/>
        <v>1756644.7407166678</v>
      </c>
    </row>
    <row r="63" spans="1:16" ht="18.95" customHeight="1" x14ac:dyDescent="0.2">
      <c r="A63" s="465">
        <f t="shared" si="8"/>
        <v>6</v>
      </c>
      <c r="B63" s="455" t="s">
        <v>1141</v>
      </c>
      <c r="C63" s="473">
        <v>2.5441499999999999E-2</v>
      </c>
      <c r="D63" s="469" t="s">
        <v>1151</v>
      </c>
      <c r="E63" s="470" t="s">
        <v>1142</v>
      </c>
      <c r="F63" s="471">
        <v>77947405</v>
      </c>
      <c r="G63" s="472">
        <v>0</v>
      </c>
      <c r="H63" s="467">
        <v>415259.02000000008</v>
      </c>
      <c r="I63" s="467">
        <v>1071903.3500000001</v>
      </c>
      <c r="J63" s="467">
        <f t="shared" si="5"/>
        <v>76460242.63000001</v>
      </c>
      <c r="K63" s="467">
        <f t="shared" si="6"/>
        <v>1983098.9043075</v>
      </c>
      <c r="L63" s="472">
        <v>0</v>
      </c>
      <c r="M63" s="472">
        <v>31484.899999999856</v>
      </c>
      <c r="N63" s="472">
        <v>91156.924999999901</v>
      </c>
      <c r="O63" s="472">
        <v>593975.24271499994</v>
      </c>
      <c r="P63" s="467">
        <f t="shared" si="7"/>
        <v>2699715.9720224999</v>
      </c>
    </row>
    <row r="64" spans="1:16" ht="18.95" customHeight="1" x14ac:dyDescent="0.2">
      <c r="A64" s="465">
        <f t="shared" si="8"/>
        <v>7</v>
      </c>
      <c r="B64" s="455" t="s">
        <v>1148</v>
      </c>
      <c r="C64" s="473">
        <v>2.5441499999999999E-2</v>
      </c>
      <c r="D64" s="469" t="s">
        <v>1152</v>
      </c>
      <c r="E64" s="470" t="s">
        <v>1150</v>
      </c>
      <c r="F64" s="471">
        <v>54000000</v>
      </c>
      <c r="G64" s="472">
        <v>0</v>
      </c>
      <c r="H64" s="467">
        <v>708299.16000000015</v>
      </c>
      <c r="I64" s="467">
        <v>189784.82999999996</v>
      </c>
      <c r="J64" s="467">
        <f t="shared" si="5"/>
        <v>53101916.010000005</v>
      </c>
      <c r="K64" s="467">
        <f t="shared" si="6"/>
        <v>1373841</v>
      </c>
      <c r="L64" s="472">
        <v>0</v>
      </c>
      <c r="M64" s="472">
        <v>42706.095000000132</v>
      </c>
      <c r="N64" s="472">
        <v>13232.345000000136</v>
      </c>
      <c r="O64" s="472">
        <v>411491.09590999997</v>
      </c>
      <c r="P64" s="467">
        <f t="shared" si="7"/>
        <v>1841270.5359100003</v>
      </c>
    </row>
    <row r="65" spans="1:16" ht="18.95" customHeight="1" x14ac:dyDescent="0.2">
      <c r="A65" s="465">
        <f t="shared" si="8"/>
        <v>8</v>
      </c>
      <c r="B65" s="455" t="s">
        <v>1141</v>
      </c>
      <c r="C65" s="473">
        <v>2.7441500000000001E-2</v>
      </c>
      <c r="D65" s="469">
        <v>37399</v>
      </c>
      <c r="E65" s="470" t="s">
        <v>1142</v>
      </c>
      <c r="F65" s="471">
        <v>7400000</v>
      </c>
      <c r="G65" s="472">
        <v>0</v>
      </c>
      <c r="H65" s="467">
        <v>38209.03</v>
      </c>
      <c r="I65" s="467">
        <v>149875.91</v>
      </c>
      <c r="J65" s="467">
        <f t="shared" si="5"/>
        <v>7211915.0599999996</v>
      </c>
      <c r="K65" s="467">
        <f t="shared" si="6"/>
        <v>203067.1</v>
      </c>
      <c r="L65" s="472">
        <v>0</v>
      </c>
      <c r="M65" s="472">
        <v>2906.3733333333457</v>
      </c>
      <c r="N65" s="472">
        <v>12745.678333333291</v>
      </c>
      <c r="O65" s="472">
        <v>7400</v>
      </c>
      <c r="P65" s="467">
        <f t="shared" si="7"/>
        <v>226119.15166666664</v>
      </c>
    </row>
    <row r="66" spans="1:16" ht="18.95" customHeight="1" x14ac:dyDescent="0.2">
      <c r="A66" s="465">
        <f t="shared" si="8"/>
        <v>9</v>
      </c>
      <c r="B66" s="455" t="s">
        <v>1153</v>
      </c>
      <c r="C66" s="473">
        <v>2.5441499999999999E-2</v>
      </c>
      <c r="D66" s="469">
        <v>36665</v>
      </c>
      <c r="E66" s="470" t="s">
        <v>1154</v>
      </c>
      <c r="F66" s="471">
        <v>12900000</v>
      </c>
      <c r="G66" s="472">
        <v>0</v>
      </c>
      <c r="H66" s="467">
        <v>33992.42</v>
      </c>
      <c r="I66" s="467">
        <v>107503.75000000003</v>
      </c>
      <c r="J66" s="467">
        <f t="shared" si="5"/>
        <v>12758503.83</v>
      </c>
      <c r="K66" s="467">
        <f t="shared" si="6"/>
        <v>328195.34999999998</v>
      </c>
      <c r="L66" s="472">
        <v>0</v>
      </c>
      <c r="M66" s="472">
        <v>11003.290000000012</v>
      </c>
      <c r="N66" s="472">
        <v>35867.333333333336</v>
      </c>
      <c r="O66" s="472">
        <v>97783.76715</v>
      </c>
      <c r="P66" s="467">
        <f t="shared" si="7"/>
        <v>472849.74048333336</v>
      </c>
    </row>
    <row r="67" spans="1:16" ht="18.95" customHeight="1" x14ac:dyDescent="0.2">
      <c r="A67" s="465">
        <f t="shared" si="8"/>
        <v>10</v>
      </c>
      <c r="B67" s="455" t="s">
        <v>1155</v>
      </c>
      <c r="C67" s="473">
        <v>2.7441500000000001E-2</v>
      </c>
      <c r="D67" s="469">
        <v>37399</v>
      </c>
      <c r="E67" s="470" t="s">
        <v>1142</v>
      </c>
      <c r="F67" s="471">
        <v>2400000</v>
      </c>
      <c r="G67" s="472">
        <v>0</v>
      </c>
      <c r="H67" s="467">
        <v>13798.680000000004</v>
      </c>
      <c r="I67" s="467">
        <v>151648.46999999997</v>
      </c>
      <c r="J67" s="467">
        <f t="shared" si="5"/>
        <v>2234552.8499999996</v>
      </c>
      <c r="K67" s="467">
        <f t="shared" si="6"/>
        <v>65859.600000000006</v>
      </c>
      <c r="L67" s="472">
        <v>0</v>
      </c>
      <c r="M67" s="472">
        <v>1052.6599999999944</v>
      </c>
      <c r="N67" s="472">
        <v>12896.545000000064</v>
      </c>
      <c r="O67" s="472">
        <v>2400</v>
      </c>
      <c r="P67" s="467">
        <f t="shared" si="7"/>
        <v>82208.805000000051</v>
      </c>
    </row>
    <row r="68" spans="1:16" ht="18.95" customHeight="1" x14ac:dyDescent="0.2">
      <c r="A68" s="465">
        <f t="shared" si="8"/>
        <v>11</v>
      </c>
      <c r="B68" s="455" t="s">
        <v>1156</v>
      </c>
      <c r="C68" s="473">
        <v>3.2500000000000001E-2</v>
      </c>
      <c r="D68" s="470" t="s">
        <v>1157</v>
      </c>
      <c r="E68" s="470" t="s">
        <v>1158</v>
      </c>
      <c r="F68" s="471">
        <v>500000000</v>
      </c>
      <c r="G68" s="472">
        <v>-96110.499999999651</v>
      </c>
      <c r="H68" s="467">
        <v>211690.96000000008</v>
      </c>
      <c r="I68" s="472">
        <v>0</v>
      </c>
      <c r="J68" s="467">
        <f t="shared" si="5"/>
        <v>499692198.54000002</v>
      </c>
      <c r="K68" s="467">
        <f t="shared" si="6"/>
        <v>16250000</v>
      </c>
      <c r="L68" s="472">
        <v>189623.46166666655</v>
      </c>
      <c r="M68" s="472">
        <v>419930.43166666757</v>
      </c>
      <c r="N68" s="472">
        <v>0</v>
      </c>
      <c r="O68" s="472">
        <v>0</v>
      </c>
      <c r="P68" s="467">
        <f t="shared" si="7"/>
        <v>16859553.893333334</v>
      </c>
    </row>
    <row r="69" spans="1:16" ht="18.95" customHeight="1" x14ac:dyDescent="0.2">
      <c r="A69" s="465">
        <f t="shared" si="8"/>
        <v>12</v>
      </c>
      <c r="B69" s="455" t="s">
        <v>1159</v>
      </c>
      <c r="C69" s="473">
        <v>3.3000000000000002E-2</v>
      </c>
      <c r="D69" s="470" t="s">
        <v>1160</v>
      </c>
      <c r="E69" s="470" t="s">
        <v>1161</v>
      </c>
      <c r="F69" s="471">
        <v>250000000</v>
      </c>
      <c r="G69" s="472">
        <v>-58189.959999999985</v>
      </c>
      <c r="H69" s="467">
        <v>1092109.8299999996</v>
      </c>
      <c r="I69" s="472">
        <v>0</v>
      </c>
      <c r="J69" s="467">
        <f t="shared" si="5"/>
        <v>248849700.20999998</v>
      </c>
      <c r="K69" s="467">
        <f t="shared" si="6"/>
        <v>8250000</v>
      </c>
      <c r="L69" s="472">
        <v>10732.33833333334</v>
      </c>
      <c r="M69" s="472">
        <v>201425.00666666645</v>
      </c>
      <c r="N69" s="472">
        <v>0</v>
      </c>
      <c r="O69" s="472">
        <v>0</v>
      </c>
      <c r="P69" s="467">
        <f t="shared" si="7"/>
        <v>8462157.3449999988</v>
      </c>
    </row>
    <row r="70" spans="1:16" ht="18.95" customHeight="1" x14ac:dyDescent="0.2">
      <c r="A70" s="465">
        <f t="shared" si="8"/>
        <v>13</v>
      </c>
      <c r="B70" s="455" t="s">
        <v>1162</v>
      </c>
      <c r="C70" s="473">
        <v>4.3749999999999997E-2</v>
      </c>
      <c r="D70" s="470" t="s">
        <v>1160</v>
      </c>
      <c r="E70" s="470" t="s">
        <v>1163</v>
      </c>
      <c r="F70" s="471">
        <v>250000000</v>
      </c>
      <c r="G70" s="472">
        <v>-175753.12000000002</v>
      </c>
      <c r="H70" s="467">
        <v>2183625.6800000025</v>
      </c>
      <c r="I70" s="472">
        <v>0</v>
      </c>
      <c r="J70" s="467">
        <f t="shared" si="5"/>
        <v>247640621.19999999</v>
      </c>
      <c r="K70" s="467">
        <f t="shared" si="6"/>
        <v>10937500</v>
      </c>
      <c r="L70" s="472">
        <v>6909.8150000000032</v>
      </c>
      <c r="M70" s="472">
        <v>85849.094999999608</v>
      </c>
      <c r="N70" s="472">
        <v>0</v>
      </c>
      <c r="O70" s="472">
        <v>0</v>
      </c>
      <c r="P70" s="467">
        <f t="shared" si="7"/>
        <v>11030258.909999998</v>
      </c>
    </row>
    <row r="71" spans="1:16" ht="18.95" customHeight="1" x14ac:dyDescent="0.2">
      <c r="A71" s="465">
        <f t="shared" si="8"/>
        <v>14</v>
      </c>
      <c r="B71" s="455" t="s">
        <v>1164</v>
      </c>
      <c r="C71" s="473">
        <v>4.6500000000000007E-2</v>
      </c>
      <c r="D71" s="470" t="s">
        <v>1165</v>
      </c>
      <c r="E71" s="470" t="s">
        <v>1166</v>
      </c>
      <c r="F71" s="471">
        <v>250000000</v>
      </c>
      <c r="G71" s="472">
        <v>-1412338.0200000009</v>
      </c>
      <c r="H71" s="467">
        <v>2172944.5200000019</v>
      </c>
      <c r="I71" s="472">
        <v>0</v>
      </c>
      <c r="J71" s="467">
        <f t="shared" si="5"/>
        <v>246414717.45999998</v>
      </c>
      <c r="K71" s="467">
        <f t="shared" si="6"/>
        <v>11625000.000000002</v>
      </c>
      <c r="L71" s="472">
        <v>59956.116666666239</v>
      </c>
      <c r="M71" s="472">
        <v>92245.354999999268</v>
      </c>
      <c r="N71" s="472">
        <v>0</v>
      </c>
      <c r="O71" s="472">
        <v>0</v>
      </c>
      <c r="P71" s="467">
        <f t="shared" si="7"/>
        <v>11777201.471666668</v>
      </c>
    </row>
    <row r="72" spans="1:16" ht="18.95" customHeight="1" x14ac:dyDescent="0.2">
      <c r="A72" s="465">
        <f t="shared" si="8"/>
        <v>15</v>
      </c>
      <c r="B72" s="455" t="s">
        <v>1167</v>
      </c>
      <c r="C72" s="473">
        <v>5.1249999999999997E-2</v>
      </c>
      <c r="D72" s="470" t="s">
        <v>1157</v>
      </c>
      <c r="E72" s="470" t="s">
        <v>1168</v>
      </c>
      <c r="F72" s="471">
        <v>750000000</v>
      </c>
      <c r="G72" s="472">
        <v>-5569015.5800000038</v>
      </c>
      <c r="H72" s="467">
        <v>5125072.9799999995</v>
      </c>
      <c r="I72" s="472">
        <v>0</v>
      </c>
      <c r="J72" s="467">
        <f t="shared" si="5"/>
        <v>739305911.43999994</v>
      </c>
      <c r="K72" s="467">
        <f t="shared" si="6"/>
        <v>38437500</v>
      </c>
      <c r="L72" s="472">
        <v>271423.48999999749</v>
      </c>
      <c r="M72" s="472">
        <v>249786.65500000183</v>
      </c>
      <c r="N72" s="472">
        <v>0</v>
      </c>
      <c r="O72" s="472">
        <v>0</v>
      </c>
      <c r="P72" s="467">
        <f t="shared" si="7"/>
        <v>38958710.144999996</v>
      </c>
    </row>
    <row r="73" spans="1:16" ht="18.95" customHeight="1" x14ac:dyDescent="0.2">
      <c r="A73" s="465">
        <f t="shared" si="8"/>
        <v>16</v>
      </c>
      <c r="B73" s="455" t="s">
        <v>1181</v>
      </c>
      <c r="C73" s="468">
        <v>4.9000000000000002E-2</v>
      </c>
      <c r="D73" s="483" t="s">
        <v>1182</v>
      </c>
      <c r="E73" s="483" t="s">
        <v>1183</v>
      </c>
      <c r="F73" s="471">
        <v>300000000</v>
      </c>
      <c r="G73" s="484"/>
      <c r="H73" s="467">
        <v>2980777.6666666688</v>
      </c>
      <c r="I73" s="484"/>
      <c r="J73" s="467">
        <f t="shared" si="5"/>
        <v>297019222.33333331</v>
      </c>
      <c r="K73" s="467">
        <f t="shared" si="6"/>
        <v>14700000</v>
      </c>
      <c r="L73" s="467">
        <v>0</v>
      </c>
      <c r="M73" s="472">
        <v>104215.61111111109</v>
      </c>
      <c r="N73" s="472">
        <v>0</v>
      </c>
      <c r="O73" s="467">
        <v>0</v>
      </c>
      <c r="P73" s="467">
        <f t="shared" si="7"/>
        <v>14804215.611111112</v>
      </c>
    </row>
    <row r="74" spans="1:16" ht="18.95" customHeight="1" x14ac:dyDescent="0.2">
      <c r="A74" s="465">
        <f t="shared" si="8"/>
        <v>17</v>
      </c>
      <c r="B74" s="455" t="s">
        <v>1169</v>
      </c>
      <c r="C74" s="474"/>
      <c r="D74" s="470"/>
      <c r="E74" s="470"/>
      <c r="F74" s="475">
        <v>0</v>
      </c>
      <c r="G74" s="472">
        <v>0</v>
      </c>
      <c r="H74" s="472">
        <v>1566835.6043897099</v>
      </c>
      <c r="I74" s="467">
        <v>321243.20298261743</v>
      </c>
      <c r="J74" s="467">
        <f t="shared" si="5"/>
        <v>-1888078.8073723274</v>
      </c>
      <c r="K74" s="467">
        <v>0</v>
      </c>
      <c r="L74" s="472">
        <v>0</v>
      </c>
      <c r="M74" s="472">
        <v>376073.93969567673</v>
      </c>
      <c r="N74" s="472">
        <v>87018.680131434856</v>
      </c>
      <c r="O74" s="472">
        <v>405555.55555555556</v>
      </c>
      <c r="P74" s="467">
        <f>SUM(K74:O74)</f>
        <v>868648.17538266722</v>
      </c>
    </row>
    <row r="75" spans="1:16" ht="18.95" customHeight="1" x14ac:dyDescent="0.2">
      <c r="A75" s="465">
        <f t="shared" si="8"/>
        <v>18</v>
      </c>
      <c r="B75" s="455" t="s">
        <v>1170</v>
      </c>
      <c r="C75" s="474"/>
      <c r="D75" s="470"/>
      <c r="E75" s="470"/>
      <c r="F75" s="475">
        <v>0</v>
      </c>
      <c r="G75" s="472">
        <v>0</v>
      </c>
      <c r="H75" s="472">
        <v>76410.319999999949</v>
      </c>
      <c r="I75" s="472">
        <v>0</v>
      </c>
      <c r="J75" s="467">
        <f t="shared" si="5"/>
        <v>-76410.319999999949</v>
      </c>
      <c r="K75" s="467">
        <v>0</v>
      </c>
      <c r="L75" s="472">
        <v>0</v>
      </c>
      <c r="M75" s="472">
        <v>182286.10999999981</v>
      </c>
      <c r="N75" s="472"/>
      <c r="O75" s="472">
        <v>0</v>
      </c>
      <c r="P75" s="467">
        <f t="shared" si="7"/>
        <v>182286.10999999981</v>
      </c>
    </row>
    <row r="76" spans="1:16" ht="18.95" customHeight="1" x14ac:dyDescent="0.25">
      <c r="A76" s="465">
        <f t="shared" si="8"/>
        <v>19</v>
      </c>
      <c r="B76" s="455" t="s">
        <v>1171</v>
      </c>
      <c r="C76" s="474"/>
      <c r="D76" s="470"/>
      <c r="E76" s="470"/>
      <c r="F76" s="475">
        <v>0</v>
      </c>
      <c r="G76" s="472">
        <v>0</v>
      </c>
      <c r="H76" s="472">
        <v>0</v>
      </c>
      <c r="I76" s="467">
        <v>390496.33394366188</v>
      </c>
      <c r="J76" s="467">
        <f t="shared" si="5"/>
        <v>-390496.33394366188</v>
      </c>
      <c r="K76" s="467">
        <v>0</v>
      </c>
      <c r="L76" s="472">
        <v>0</v>
      </c>
      <c r="M76" s="472">
        <v>0</v>
      </c>
      <c r="N76" s="472">
        <v>21866.51767605629</v>
      </c>
      <c r="O76" s="476"/>
      <c r="P76" s="467">
        <f t="shared" si="7"/>
        <v>21866.51767605629</v>
      </c>
    </row>
    <row r="77" spans="1:16" ht="18.95" customHeight="1" x14ac:dyDescent="0.2">
      <c r="A77" s="465">
        <f t="shared" si="8"/>
        <v>20</v>
      </c>
      <c r="B77" s="455" t="s">
        <v>1172</v>
      </c>
      <c r="C77" s="474"/>
      <c r="D77" s="470"/>
      <c r="E77" s="470"/>
      <c r="F77" s="475"/>
      <c r="G77" s="472"/>
      <c r="H77" s="472"/>
      <c r="I77" s="472"/>
      <c r="J77" s="467"/>
      <c r="K77" s="467">
        <v>-1433703.8183333334</v>
      </c>
      <c r="L77" s="472">
        <v>0</v>
      </c>
      <c r="M77" s="472">
        <v>0</v>
      </c>
      <c r="N77" s="472">
        <v>0</v>
      </c>
      <c r="O77" s="472">
        <v>0</v>
      </c>
      <c r="P77" s="467">
        <f t="shared" si="7"/>
        <v>-1433703.8183333334</v>
      </c>
    </row>
    <row r="78" spans="1:16" ht="18.95" customHeight="1" x14ac:dyDescent="0.2">
      <c r="A78" s="465">
        <f t="shared" si="8"/>
        <v>21</v>
      </c>
      <c r="B78" s="455" t="s">
        <v>1173</v>
      </c>
      <c r="K78" s="467">
        <v>1405379.6966666668</v>
      </c>
      <c r="P78" s="467">
        <f t="shared" si="7"/>
        <v>1405379.6966666668</v>
      </c>
    </row>
    <row r="79" spans="1:16" ht="18.95" customHeight="1" x14ac:dyDescent="0.2">
      <c r="A79" s="465">
        <f t="shared" si="8"/>
        <v>22</v>
      </c>
      <c r="B79" s="455" t="s">
        <v>1174</v>
      </c>
      <c r="G79" s="472"/>
      <c r="H79" s="472"/>
      <c r="I79" s="472"/>
      <c r="J79" s="467"/>
      <c r="K79" s="467">
        <v>986056.13833333342</v>
      </c>
      <c r="L79" s="472"/>
      <c r="M79" s="472"/>
      <c r="N79" s="472"/>
      <c r="O79" s="472"/>
      <c r="P79" s="467">
        <f t="shared" si="7"/>
        <v>986056.13833333342</v>
      </c>
    </row>
    <row r="80" spans="1:16" ht="18.95" customHeight="1" x14ac:dyDescent="0.2">
      <c r="A80" s="465">
        <f t="shared" si="8"/>
        <v>23</v>
      </c>
      <c r="B80" s="466"/>
      <c r="C80" s="478"/>
      <c r="D80" s="461"/>
      <c r="E80" s="461"/>
      <c r="F80" s="478"/>
      <c r="G80" s="478"/>
      <c r="H80" s="478"/>
      <c r="I80" s="478"/>
      <c r="J80" s="467"/>
      <c r="K80" s="467"/>
      <c r="L80" s="467"/>
      <c r="M80" s="467"/>
      <c r="N80" s="467"/>
      <c r="O80" s="467"/>
      <c r="P80" s="467">
        <f t="shared" si="7"/>
        <v>0</v>
      </c>
    </row>
    <row r="81" spans="1:16" ht="18.95" customHeight="1" x14ac:dyDescent="0.2">
      <c r="A81" s="465">
        <f t="shared" si="8"/>
        <v>24</v>
      </c>
    </row>
    <row r="82" spans="1:16" ht="18.95" customHeight="1" thickBot="1" x14ac:dyDescent="0.25">
      <c r="A82" s="465">
        <f t="shared" si="8"/>
        <v>25</v>
      </c>
      <c r="B82" s="466"/>
      <c r="C82" s="467"/>
      <c r="D82" s="457" t="s">
        <v>1175</v>
      </c>
      <c r="F82" s="479">
        <f t="shared" ref="F82:P82" si="9">SUM(F57:F80)</f>
        <v>2641852405</v>
      </c>
      <c r="G82" s="479">
        <f t="shared" si="9"/>
        <v>-7311407.1800000044</v>
      </c>
      <c r="H82" s="479">
        <f t="shared" si="9"/>
        <v>17638118.218302697</v>
      </c>
      <c r="I82" s="479">
        <f t="shared" si="9"/>
        <v>7980683.7369262818</v>
      </c>
      <c r="J82" s="479">
        <f t="shared" si="9"/>
        <v>2608922195.8647714</v>
      </c>
      <c r="K82" s="479">
        <f t="shared" si="9"/>
        <v>109864842.6415835</v>
      </c>
      <c r="L82" s="479">
        <f t="shared" si="9"/>
        <v>538645.22166666365</v>
      </c>
      <c r="M82" s="479">
        <f t="shared" si="9"/>
        <v>2193105.6578167556</v>
      </c>
      <c r="N82" s="479">
        <f t="shared" si="9"/>
        <v>604104.90947415924</v>
      </c>
      <c r="O82" s="479">
        <f t="shared" si="9"/>
        <v>1922545.2503805554</v>
      </c>
      <c r="P82" s="479">
        <f t="shared" si="9"/>
        <v>115123243.68092163</v>
      </c>
    </row>
    <row r="83" spans="1:16" ht="18.95" customHeight="1" thickTop="1" x14ac:dyDescent="0.2">
      <c r="A83" s="465">
        <f t="shared" si="8"/>
        <v>26</v>
      </c>
      <c r="B83" s="466"/>
      <c r="D83" s="461"/>
      <c r="E83" s="467"/>
      <c r="F83" s="467"/>
      <c r="G83" s="467"/>
      <c r="H83" s="467"/>
      <c r="I83" s="467"/>
      <c r="J83" s="467"/>
      <c r="K83" s="467"/>
      <c r="L83" s="467"/>
      <c r="M83" s="467"/>
      <c r="N83" s="467"/>
      <c r="O83" s="467"/>
    </row>
    <row r="84" spans="1:16" ht="18.95" customHeight="1" thickBot="1" x14ac:dyDescent="0.25">
      <c r="A84" s="465">
        <f t="shared" si="8"/>
        <v>27</v>
      </c>
      <c r="B84" s="480"/>
      <c r="C84" s="467"/>
      <c r="D84" s="457" t="s">
        <v>1176</v>
      </c>
      <c r="F84" s="481"/>
      <c r="G84" s="481"/>
      <c r="H84" s="481"/>
      <c r="I84" s="481"/>
      <c r="K84" s="467"/>
      <c r="L84" s="481"/>
      <c r="M84" s="481"/>
      <c r="N84" s="481"/>
      <c r="O84" s="481"/>
      <c r="P84" s="482">
        <f>P82/(J82-J80)</f>
        <v>4.4126744700702769E-2</v>
      </c>
    </row>
    <row r="85" spans="1:16" ht="18.95" customHeight="1" thickTop="1" x14ac:dyDescent="0.2">
      <c r="B85" s="480"/>
      <c r="D85" s="461"/>
      <c r="E85" s="461"/>
    </row>
    <row r="86" spans="1:16" s="455" customFormat="1" ht="20.100000000000001" customHeight="1" x14ac:dyDescent="0.2">
      <c r="A86" s="515" t="str">
        <f>'[3]Rate Case Constants'!C9</f>
        <v>KENTUCKY UTILITIES COMPANY</v>
      </c>
      <c r="B86" s="516"/>
      <c r="C86" s="516"/>
      <c r="D86" s="516"/>
      <c r="E86" s="516"/>
      <c r="F86" s="516"/>
      <c r="G86" s="516"/>
      <c r="H86" s="516"/>
      <c r="I86" s="516"/>
      <c r="J86" s="516"/>
      <c r="K86" s="516"/>
      <c r="L86" s="516"/>
      <c r="M86" s="516"/>
      <c r="N86" s="516"/>
      <c r="O86" s="516"/>
      <c r="P86" s="516"/>
    </row>
    <row r="87" spans="1:16" s="455" customFormat="1" ht="20.100000000000001" customHeight="1" x14ac:dyDescent="0.2">
      <c r="A87" s="515" t="str">
        <f>'[3]Rate Case Constants'!C10</f>
        <v>CASE NO. 2018-00294</v>
      </c>
      <c r="B87" s="516"/>
      <c r="C87" s="516"/>
      <c r="D87" s="516"/>
      <c r="E87" s="516"/>
      <c r="F87" s="516"/>
      <c r="G87" s="516"/>
      <c r="H87" s="516"/>
      <c r="I87" s="516"/>
      <c r="J87" s="516"/>
      <c r="K87" s="516"/>
      <c r="L87" s="516"/>
      <c r="M87" s="516"/>
      <c r="N87" s="516"/>
      <c r="O87" s="516"/>
      <c r="P87" s="516"/>
    </row>
    <row r="88" spans="1:16" s="455" customFormat="1" ht="20.100000000000001" customHeight="1" x14ac:dyDescent="0.2">
      <c r="A88" s="516" t="s">
        <v>1103</v>
      </c>
      <c r="B88" s="516"/>
      <c r="C88" s="516"/>
      <c r="D88" s="516"/>
      <c r="E88" s="516"/>
      <c r="F88" s="516"/>
      <c r="G88" s="516"/>
      <c r="H88" s="516"/>
      <c r="I88" s="516"/>
      <c r="J88" s="516"/>
      <c r="K88" s="516"/>
      <c r="L88" s="516"/>
      <c r="M88" s="516"/>
      <c r="N88" s="516"/>
      <c r="O88" s="516"/>
      <c r="P88" s="516"/>
    </row>
    <row r="89" spans="1:16" s="455" customFormat="1" ht="20.100000000000001" customHeight="1" x14ac:dyDescent="0.2">
      <c r="A89" s="516" t="s">
        <v>1184</v>
      </c>
      <c r="B89" s="516"/>
      <c r="C89" s="516"/>
      <c r="D89" s="516"/>
      <c r="E89" s="516"/>
      <c r="F89" s="516"/>
      <c r="G89" s="516"/>
      <c r="H89" s="516"/>
      <c r="I89" s="516"/>
      <c r="J89" s="516"/>
      <c r="K89" s="516"/>
      <c r="L89" s="516"/>
      <c r="M89" s="516"/>
      <c r="N89" s="516"/>
      <c r="O89" s="516"/>
      <c r="P89" s="516"/>
    </row>
    <row r="90" spans="1:16" s="455" customFormat="1" ht="20.100000000000001" customHeight="1" x14ac:dyDescent="0.2">
      <c r="A90" s="515" t="str">
        <f>'[3]Rate Case Constants'!C20</f>
        <v>FROM MAY 1, 2019 TO APRIL 30, 2020</v>
      </c>
      <c r="B90" s="516"/>
      <c r="C90" s="516"/>
      <c r="D90" s="516"/>
      <c r="E90" s="516"/>
      <c r="F90" s="516"/>
      <c r="G90" s="516"/>
      <c r="H90" s="516"/>
      <c r="I90" s="516"/>
      <c r="J90" s="516"/>
      <c r="K90" s="516"/>
      <c r="L90" s="516"/>
      <c r="M90" s="516"/>
      <c r="N90" s="516"/>
      <c r="O90" s="516"/>
      <c r="P90" s="516"/>
    </row>
    <row r="91" spans="1:16" s="455" customFormat="1" ht="20.100000000000001" customHeight="1" x14ac:dyDescent="0.2">
      <c r="A91" s="456"/>
      <c r="B91" s="456"/>
      <c r="C91" s="456"/>
      <c r="D91" s="456"/>
      <c r="E91" s="456"/>
      <c r="F91" s="456"/>
      <c r="G91" s="456"/>
      <c r="H91" s="456"/>
      <c r="I91" s="456"/>
      <c r="J91" s="456"/>
      <c r="K91" s="456"/>
      <c r="L91" s="456"/>
      <c r="M91" s="456"/>
      <c r="N91" s="456"/>
      <c r="O91" s="456"/>
      <c r="P91" s="456"/>
    </row>
    <row r="92" spans="1:16" s="455" customFormat="1" ht="20.100000000000001" customHeight="1" x14ac:dyDescent="0.2">
      <c r="A92" s="455" t="s">
        <v>1177</v>
      </c>
    </row>
    <row r="93" spans="1:16" s="455" customFormat="1" ht="20.100000000000001" customHeight="1" x14ac:dyDescent="0.2">
      <c r="A93" s="455" t="s">
        <v>1185</v>
      </c>
      <c r="P93" s="457" t="s">
        <v>1106</v>
      </c>
    </row>
    <row r="94" spans="1:16" s="455" customFormat="1" ht="20.100000000000001" customHeight="1" x14ac:dyDescent="0.2">
      <c r="A94" s="455" t="str">
        <f>'[3]Rate Case Constants'!C$29</f>
        <v>TYPE OF FILING: __X__ ORIGINAL  _____ UPDATED  _____ REVISED</v>
      </c>
      <c r="P94" s="457" t="s">
        <v>1186</v>
      </c>
    </row>
    <row r="95" spans="1:16" s="455" customFormat="1" ht="20.100000000000001" customHeight="1" x14ac:dyDescent="0.2">
      <c r="A95" s="455" t="s">
        <v>1108</v>
      </c>
      <c r="P95" s="457" t="str">
        <f>P$9</f>
        <v>WITNESS:   D. K. ARBOUGH</v>
      </c>
    </row>
    <row r="96" spans="1:16" s="455" customFormat="1" ht="20.100000000000001" customHeight="1" x14ac:dyDescent="0.2"/>
    <row r="97" spans="1:16" s="455" customFormat="1" ht="20.100000000000001" customHeight="1" x14ac:dyDescent="0.2">
      <c r="A97" s="458"/>
      <c r="B97" s="458"/>
      <c r="C97" s="458"/>
      <c r="D97" s="458"/>
      <c r="E97" s="458"/>
      <c r="F97" s="458"/>
      <c r="G97" s="458"/>
      <c r="H97" s="458"/>
      <c r="I97" s="458"/>
      <c r="J97" s="458"/>
      <c r="K97" s="514" t="s">
        <v>1109</v>
      </c>
      <c r="L97" s="514"/>
      <c r="M97" s="514"/>
      <c r="N97" s="514"/>
      <c r="O97" s="514"/>
      <c r="P97" s="514"/>
    </row>
    <row r="98" spans="1:16" ht="57.75" customHeight="1" x14ac:dyDescent="0.2">
      <c r="A98" s="459" t="s">
        <v>1110</v>
      </c>
      <c r="B98" s="459" t="s">
        <v>1111</v>
      </c>
      <c r="C98" s="459" t="s">
        <v>1112</v>
      </c>
      <c r="D98" s="459" t="s">
        <v>1113</v>
      </c>
      <c r="E98" s="459" t="s">
        <v>1114</v>
      </c>
      <c r="F98" s="459" t="s">
        <v>1187</v>
      </c>
      <c r="G98" s="459" t="s">
        <v>1116</v>
      </c>
      <c r="H98" s="459" t="s">
        <v>1117</v>
      </c>
      <c r="I98" s="459" t="s">
        <v>1118</v>
      </c>
      <c r="J98" s="459" t="s">
        <v>1119</v>
      </c>
      <c r="K98" s="459" t="s">
        <v>1120</v>
      </c>
      <c r="L98" s="459" t="s">
        <v>1121</v>
      </c>
      <c r="M98" s="459" t="s">
        <v>1122</v>
      </c>
      <c r="N98" s="459" t="s">
        <v>1123</v>
      </c>
      <c r="O98" s="459" t="s">
        <v>1124</v>
      </c>
      <c r="P98" s="459" t="s">
        <v>1125</v>
      </c>
    </row>
    <row r="99" spans="1:16" ht="18.95" customHeight="1" x14ac:dyDescent="0.2">
      <c r="A99" s="461"/>
      <c r="B99" s="462"/>
      <c r="C99" s="462" t="s">
        <v>1126</v>
      </c>
      <c r="D99" s="462" t="s">
        <v>1127</v>
      </c>
      <c r="E99" s="462" t="s">
        <v>1128</v>
      </c>
      <c r="F99" s="462" t="s">
        <v>1129</v>
      </c>
      <c r="G99" s="462" t="s">
        <v>1130</v>
      </c>
      <c r="H99" s="462" t="s">
        <v>1131</v>
      </c>
      <c r="I99" s="462" t="s">
        <v>1132</v>
      </c>
      <c r="J99" s="462" t="s">
        <v>1133</v>
      </c>
      <c r="K99" s="462" t="s">
        <v>1134</v>
      </c>
      <c r="L99" s="462" t="s">
        <v>1135</v>
      </c>
      <c r="M99" s="462" t="s">
        <v>1136</v>
      </c>
      <c r="N99" s="462" t="s">
        <v>1137</v>
      </c>
      <c r="O99" s="462" t="s">
        <v>1138</v>
      </c>
      <c r="P99" s="462" t="s">
        <v>1139</v>
      </c>
    </row>
    <row r="100" spans="1:16" ht="18.95" customHeight="1" x14ac:dyDescent="0.2">
      <c r="A100" s="461"/>
      <c r="B100" s="463"/>
      <c r="C100" s="464" t="s">
        <v>1140</v>
      </c>
      <c r="D100" s="463"/>
      <c r="E100" s="463"/>
      <c r="F100" s="464" t="s">
        <v>768</v>
      </c>
      <c r="G100" s="464" t="s">
        <v>768</v>
      </c>
      <c r="H100" s="464" t="s">
        <v>768</v>
      </c>
      <c r="I100" s="464" t="s">
        <v>768</v>
      </c>
      <c r="J100" s="464" t="s">
        <v>768</v>
      </c>
      <c r="K100" s="464" t="s">
        <v>768</v>
      </c>
      <c r="L100" s="464" t="s">
        <v>768</v>
      </c>
      <c r="M100" s="464" t="s">
        <v>768</v>
      </c>
      <c r="N100" s="464" t="s">
        <v>768</v>
      </c>
      <c r="O100" s="464" t="s">
        <v>768</v>
      </c>
      <c r="P100" s="464" t="s">
        <v>768</v>
      </c>
    </row>
    <row r="101" spans="1:16" ht="18.95" customHeight="1" x14ac:dyDescent="0.2">
      <c r="A101" s="465"/>
      <c r="B101" s="466"/>
      <c r="C101" s="467"/>
      <c r="D101" s="461"/>
      <c r="E101" s="461"/>
      <c r="F101" s="467"/>
      <c r="G101" s="467"/>
      <c r="H101" s="467"/>
      <c r="I101" s="467"/>
      <c r="J101" s="467"/>
      <c r="K101" s="467"/>
      <c r="L101" s="467"/>
      <c r="M101" s="467"/>
      <c r="N101" s="467"/>
      <c r="O101" s="467"/>
      <c r="P101" s="467"/>
    </row>
    <row r="102" spans="1:16" ht="18.95" customHeight="1" x14ac:dyDescent="0.2">
      <c r="A102" s="465">
        <v>1</v>
      </c>
      <c r="B102" s="455" t="s">
        <v>1141</v>
      </c>
      <c r="C102" s="468">
        <v>2.5813071153846148E-2</v>
      </c>
      <c r="D102" s="469">
        <v>37399</v>
      </c>
      <c r="E102" s="470" t="s">
        <v>1142</v>
      </c>
      <c r="F102" s="471">
        <v>20930000</v>
      </c>
      <c r="G102" s="472">
        <v>0</v>
      </c>
      <c r="H102" s="467">
        <v>50702.407692307672</v>
      </c>
      <c r="I102" s="467">
        <v>444720.98692307709</v>
      </c>
      <c r="J102" s="467">
        <f>F102+G102-H102-I102</f>
        <v>20434576.605384614</v>
      </c>
      <c r="K102" s="467">
        <f>C102*F102</f>
        <v>540267.57924999984</v>
      </c>
      <c r="L102" s="472">
        <v>0</v>
      </c>
      <c r="M102" s="472">
        <v>4047.1399999999994</v>
      </c>
      <c r="N102" s="472">
        <v>36377.089999999997</v>
      </c>
      <c r="O102" s="472">
        <v>20987.342465753423</v>
      </c>
      <c r="P102" s="467">
        <f>SUM(K102:O102)</f>
        <v>601679.15171575325</v>
      </c>
    </row>
    <row r="103" spans="1:16" ht="18.95" customHeight="1" x14ac:dyDescent="0.2">
      <c r="A103" s="465">
        <f>A102+1</f>
        <v>2</v>
      </c>
      <c r="B103" s="455" t="s">
        <v>1141</v>
      </c>
      <c r="C103" s="468">
        <v>2.5813071153846148E-2</v>
      </c>
      <c r="D103" s="469">
        <v>37399</v>
      </c>
      <c r="E103" s="470" t="s">
        <v>1180</v>
      </c>
      <c r="F103" s="471">
        <v>2400000</v>
      </c>
      <c r="G103" s="472">
        <v>0</v>
      </c>
      <c r="H103" s="467">
        <v>34104.717692307669</v>
      </c>
      <c r="I103" s="467">
        <v>50912.197692307695</v>
      </c>
      <c r="J103" s="467">
        <f t="shared" ref="J103:J120" si="10">F103+G103-H103-I103</f>
        <v>2314983.0846153847</v>
      </c>
      <c r="K103" s="467">
        <f t="shared" ref="K103:K120" si="11">C103*F103</f>
        <v>61951.370769230751</v>
      </c>
      <c r="L103" s="472">
        <v>0</v>
      </c>
      <c r="M103" s="472">
        <v>2604.5299999999988</v>
      </c>
      <c r="N103" s="472">
        <v>4164.489999999998</v>
      </c>
      <c r="O103" s="472">
        <v>2406.5753424657537</v>
      </c>
      <c r="P103" s="467">
        <f t="shared" ref="P103:P124" si="12">SUM(K103:O103)</f>
        <v>71126.966111696514</v>
      </c>
    </row>
    <row r="104" spans="1:16" ht="18.95" customHeight="1" x14ac:dyDescent="0.2">
      <c r="A104" s="465">
        <f t="shared" ref="A104:A128" si="13">A103+1</f>
        <v>3</v>
      </c>
      <c r="B104" s="455" t="s">
        <v>1143</v>
      </c>
      <c r="C104" s="468">
        <v>1.8409942151341764E-2</v>
      </c>
      <c r="D104" s="469" t="s">
        <v>1144</v>
      </c>
      <c r="E104" s="470" t="s">
        <v>1145</v>
      </c>
      <c r="F104" s="471">
        <v>96000000</v>
      </c>
      <c r="G104" s="472">
        <v>0</v>
      </c>
      <c r="H104" s="467">
        <v>349603.58461538464</v>
      </c>
      <c r="I104" s="467">
        <v>3671862.6892307708</v>
      </c>
      <c r="J104" s="467">
        <f t="shared" si="10"/>
        <v>91978533.726153851</v>
      </c>
      <c r="K104" s="467">
        <f t="shared" si="11"/>
        <v>1767354.4465288094</v>
      </c>
      <c r="L104" s="472">
        <v>0</v>
      </c>
      <c r="M104" s="472">
        <v>369243.90246575332</v>
      </c>
      <c r="N104" s="472">
        <v>161130.38</v>
      </c>
      <c r="O104" s="472">
        <v>0</v>
      </c>
      <c r="P104" s="467">
        <f t="shared" si="12"/>
        <v>2297728.7289945628</v>
      </c>
    </row>
    <row r="105" spans="1:16" ht="18.95" customHeight="1" x14ac:dyDescent="0.2">
      <c r="A105" s="465">
        <f t="shared" si="13"/>
        <v>4</v>
      </c>
      <c r="B105" s="455" t="s">
        <v>1146</v>
      </c>
      <c r="C105" s="473">
        <v>3.3500000000000009E-2</v>
      </c>
      <c r="D105" s="469">
        <v>39226</v>
      </c>
      <c r="E105" s="470" t="s">
        <v>1147</v>
      </c>
      <c r="F105" s="471">
        <v>17875000</v>
      </c>
      <c r="G105" s="472">
        <v>0</v>
      </c>
      <c r="H105" s="467">
        <v>390180.27333503694</v>
      </c>
      <c r="I105" s="467">
        <v>179315.77846153852</v>
      </c>
      <c r="J105" s="467">
        <f t="shared" si="10"/>
        <v>17305503.948203426</v>
      </c>
      <c r="K105" s="467">
        <f t="shared" si="11"/>
        <v>598812.50000000012</v>
      </c>
      <c r="L105" s="472">
        <v>0</v>
      </c>
      <c r="M105" s="472">
        <v>57554.817275747511</v>
      </c>
      <c r="N105" s="472">
        <v>33411.339999999997</v>
      </c>
      <c r="O105" s="472">
        <v>0</v>
      </c>
      <c r="P105" s="467">
        <f t="shared" si="12"/>
        <v>689778.65727574762</v>
      </c>
    </row>
    <row r="106" spans="1:16" ht="18.95" customHeight="1" x14ac:dyDescent="0.2">
      <c r="A106" s="465">
        <f t="shared" si="13"/>
        <v>5</v>
      </c>
      <c r="B106" s="455" t="s">
        <v>1148</v>
      </c>
      <c r="C106" s="468">
        <v>2.3813071153846156E-2</v>
      </c>
      <c r="D106" s="469" t="s">
        <v>1149</v>
      </c>
      <c r="E106" s="470" t="s">
        <v>1150</v>
      </c>
      <c r="F106" s="471">
        <v>50000000</v>
      </c>
      <c r="G106" s="472">
        <v>0</v>
      </c>
      <c r="H106" s="467">
        <v>155007.11307692307</v>
      </c>
      <c r="I106" s="467">
        <v>1416042.0538461534</v>
      </c>
      <c r="J106" s="467">
        <f t="shared" si="10"/>
        <v>48428950.833076924</v>
      </c>
      <c r="K106" s="467">
        <f t="shared" si="11"/>
        <v>1190653.5576923077</v>
      </c>
      <c r="L106" s="472">
        <v>0</v>
      </c>
      <c r="M106" s="472">
        <v>9027.1999999999989</v>
      </c>
      <c r="N106" s="472">
        <v>95139.990000000049</v>
      </c>
      <c r="O106" s="472">
        <v>380746.57535136986</v>
      </c>
      <c r="P106" s="467">
        <f t="shared" si="12"/>
        <v>1675567.3230436775</v>
      </c>
    </row>
    <row r="107" spans="1:16" ht="18.95" customHeight="1" x14ac:dyDescent="0.2">
      <c r="A107" s="465">
        <f t="shared" si="13"/>
        <v>6</v>
      </c>
      <c r="B107" s="455" t="s">
        <v>1141</v>
      </c>
      <c r="C107" s="468">
        <v>2.3813071153846156E-2</v>
      </c>
      <c r="D107" s="469" t="s">
        <v>1151</v>
      </c>
      <c r="E107" s="470" t="s">
        <v>1142</v>
      </c>
      <c r="F107" s="471">
        <v>77947405</v>
      </c>
      <c r="G107" s="472">
        <v>0</v>
      </c>
      <c r="H107" s="467">
        <v>430906.94692307699</v>
      </c>
      <c r="I107" s="467">
        <v>1117472.1215384617</v>
      </c>
      <c r="J107" s="467">
        <f t="shared" si="10"/>
        <v>76399025.931538463</v>
      </c>
      <c r="K107" s="467">
        <f t="shared" si="11"/>
        <v>1856167.1015226636</v>
      </c>
      <c r="L107" s="472">
        <v>0</v>
      </c>
      <c r="M107" s="472">
        <v>31297.019999999997</v>
      </c>
      <c r="N107" s="472">
        <v>91406.479999999981</v>
      </c>
      <c r="O107" s="472">
        <v>594188.79724924662</v>
      </c>
      <c r="P107" s="467">
        <f t="shared" si="12"/>
        <v>2573059.39877191</v>
      </c>
    </row>
    <row r="108" spans="1:16" ht="18.95" customHeight="1" x14ac:dyDescent="0.2">
      <c r="A108" s="465">
        <f t="shared" si="13"/>
        <v>7</v>
      </c>
      <c r="B108" s="455" t="s">
        <v>1148</v>
      </c>
      <c r="C108" s="468">
        <v>2.3813071153846156E-2</v>
      </c>
      <c r="D108" s="469" t="s">
        <v>1152</v>
      </c>
      <c r="E108" s="470" t="s">
        <v>1150</v>
      </c>
      <c r="F108" s="471">
        <v>54000000</v>
      </c>
      <c r="G108" s="472">
        <v>0</v>
      </c>
      <c r="H108" s="467">
        <v>729524.72000000009</v>
      </c>
      <c r="I108" s="467">
        <v>196399.62153846154</v>
      </c>
      <c r="J108" s="467">
        <f t="shared" si="10"/>
        <v>53074075.658461541</v>
      </c>
      <c r="K108" s="467">
        <f t="shared" si="11"/>
        <v>1285905.8423076924</v>
      </c>
      <c r="L108" s="472">
        <v>0</v>
      </c>
      <c r="M108" s="472">
        <v>42453.380000000005</v>
      </c>
      <c r="N108" s="472">
        <v>13268.62000000001</v>
      </c>
      <c r="O108" s="472">
        <v>411639.04111547937</v>
      </c>
      <c r="P108" s="467">
        <f t="shared" si="12"/>
        <v>1753266.8834231717</v>
      </c>
    </row>
    <row r="109" spans="1:16" ht="18.95" customHeight="1" x14ac:dyDescent="0.2">
      <c r="A109" s="465">
        <f t="shared" si="13"/>
        <v>8</v>
      </c>
      <c r="B109" s="455" t="s">
        <v>1141</v>
      </c>
      <c r="C109" s="468">
        <v>2.5813071153846148E-2</v>
      </c>
      <c r="D109" s="469">
        <v>37399</v>
      </c>
      <c r="E109" s="470" t="s">
        <v>1142</v>
      </c>
      <c r="F109" s="471">
        <v>7400000</v>
      </c>
      <c r="G109" s="472">
        <v>0</v>
      </c>
      <c r="H109" s="467">
        <v>39653.634615384617</v>
      </c>
      <c r="I109" s="467">
        <v>156247.43076923073</v>
      </c>
      <c r="J109" s="467">
        <f t="shared" si="10"/>
        <v>7204098.9346153839</v>
      </c>
      <c r="K109" s="467">
        <f t="shared" si="11"/>
        <v>191016.72653846149</v>
      </c>
      <c r="L109" s="472">
        <v>0</v>
      </c>
      <c r="M109" s="472">
        <v>2889.4600000000009</v>
      </c>
      <c r="N109" s="472">
        <v>12780.649999999994</v>
      </c>
      <c r="O109" s="472">
        <v>7420.2739726027394</v>
      </c>
      <c r="P109" s="467">
        <f t="shared" si="12"/>
        <v>214107.11051106421</v>
      </c>
    </row>
    <row r="110" spans="1:16" ht="18.95" customHeight="1" x14ac:dyDescent="0.2">
      <c r="A110" s="465">
        <f t="shared" si="13"/>
        <v>9</v>
      </c>
      <c r="B110" s="455" t="s">
        <v>1153</v>
      </c>
      <c r="C110" s="468">
        <v>2.3813071153846156E-2</v>
      </c>
      <c r="D110" s="469">
        <v>36665</v>
      </c>
      <c r="E110" s="470" t="s">
        <v>1154</v>
      </c>
      <c r="F110" s="471">
        <v>12900000</v>
      </c>
      <c r="G110" s="472">
        <v>0</v>
      </c>
      <c r="H110" s="467">
        <v>39460.933076923066</v>
      </c>
      <c r="I110" s="467">
        <v>125433.63615384618</v>
      </c>
      <c r="J110" s="467">
        <f t="shared" si="10"/>
        <v>12735105.430769229</v>
      </c>
      <c r="K110" s="467">
        <f t="shared" si="11"/>
        <v>307188.61788461544</v>
      </c>
      <c r="L110" s="472">
        <v>0</v>
      </c>
      <c r="M110" s="472">
        <v>10937.34</v>
      </c>
      <c r="N110" s="472">
        <v>35965.600000000006</v>
      </c>
      <c r="O110" s="472">
        <v>97819.109615753419</v>
      </c>
      <c r="P110" s="467">
        <f t="shared" si="12"/>
        <v>451910.6675003689</v>
      </c>
    </row>
    <row r="111" spans="1:16" ht="18.95" customHeight="1" x14ac:dyDescent="0.2">
      <c r="A111" s="465">
        <f t="shared" si="13"/>
        <v>10</v>
      </c>
      <c r="B111" s="455" t="s">
        <v>1155</v>
      </c>
      <c r="C111" s="468">
        <v>2.5813071153846148E-2</v>
      </c>
      <c r="D111" s="469">
        <v>37399</v>
      </c>
      <c r="E111" s="470" t="s">
        <v>1142</v>
      </c>
      <c r="F111" s="471">
        <v>2400000</v>
      </c>
      <c r="G111" s="472">
        <v>0</v>
      </c>
      <c r="H111" s="467">
        <v>14322.019230769232</v>
      </c>
      <c r="I111" s="467">
        <v>158095.35692307691</v>
      </c>
      <c r="J111" s="467">
        <f t="shared" si="10"/>
        <v>2227582.6238461542</v>
      </c>
      <c r="K111" s="467">
        <f t="shared" si="11"/>
        <v>61951.370769230751</v>
      </c>
      <c r="L111" s="472">
        <v>0</v>
      </c>
      <c r="M111" s="472">
        <v>1046.8800000000001</v>
      </c>
      <c r="N111" s="472">
        <v>12931.820000000007</v>
      </c>
      <c r="O111" s="472">
        <v>2406.5753424657537</v>
      </c>
      <c r="P111" s="467">
        <f t="shared" si="12"/>
        <v>78336.646111696507</v>
      </c>
    </row>
    <row r="112" spans="1:16" ht="18.95" customHeight="1" x14ac:dyDescent="0.2">
      <c r="A112" s="465">
        <f t="shared" si="13"/>
        <v>11</v>
      </c>
      <c r="B112" s="455" t="s">
        <v>1156</v>
      </c>
      <c r="C112" s="473">
        <v>3.2500000000000001E-2</v>
      </c>
      <c r="D112" s="470" t="s">
        <v>1157</v>
      </c>
      <c r="E112" s="470" t="s">
        <v>1158</v>
      </c>
      <c r="F112" s="471">
        <v>500000000</v>
      </c>
      <c r="G112" s="472">
        <v>-190502.60153846134</v>
      </c>
      <c r="H112" s="467">
        <v>421611.92230769241</v>
      </c>
      <c r="I112" s="472">
        <v>0</v>
      </c>
      <c r="J112" s="467">
        <f t="shared" si="10"/>
        <v>499387885.47615385</v>
      </c>
      <c r="K112" s="467">
        <f t="shared" si="11"/>
        <v>16250000</v>
      </c>
      <c r="L112" s="472">
        <v>189623.42000000016</v>
      </c>
      <c r="M112" s="472">
        <v>421080.91999999993</v>
      </c>
      <c r="N112" s="472">
        <v>0</v>
      </c>
      <c r="O112" s="472">
        <v>0</v>
      </c>
      <c r="P112" s="467">
        <f t="shared" si="12"/>
        <v>16860704.34</v>
      </c>
    </row>
    <row r="113" spans="1:16" ht="18.95" customHeight="1" x14ac:dyDescent="0.2">
      <c r="A113" s="465">
        <f t="shared" si="13"/>
        <v>12</v>
      </c>
      <c r="B113" s="455" t="s">
        <v>1159</v>
      </c>
      <c r="C113" s="473">
        <v>3.2999999999999995E-2</v>
      </c>
      <c r="D113" s="470" t="s">
        <v>1160</v>
      </c>
      <c r="E113" s="470" t="s">
        <v>1161</v>
      </c>
      <c r="F113" s="471">
        <v>250000000</v>
      </c>
      <c r="G113" s="472">
        <v>-63555.009999999995</v>
      </c>
      <c r="H113" s="467">
        <v>1192801.1099999999</v>
      </c>
      <c r="I113" s="472">
        <v>0</v>
      </c>
      <c r="J113" s="467">
        <f t="shared" si="10"/>
        <v>248743643.88</v>
      </c>
      <c r="K113" s="467">
        <f t="shared" si="11"/>
        <v>8249999.9999999991</v>
      </c>
      <c r="L113" s="472">
        <v>10761.760000000002</v>
      </c>
      <c r="M113" s="472">
        <v>201976.86</v>
      </c>
      <c r="N113" s="472">
        <v>0</v>
      </c>
      <c r="O113" s="472">
        <v>0</v>
      </c>
      <c r="P113" s="467">
        <f t="shared" si="12"/>
        <v>8462738.6199999992</v>
      </c>
    </row>
    <row r="114" spans="1:16" ht="18.95" customHeight="1" x14ac:dyDescent="0.2">
      <c r="A114" s="465">
        <f t="shared" si="13"/>
        <v>13</v>
      </c>
      <c r="B114" s="455" t="s">
        <v>1162</v>
      </c>
      <c r="C114" s="473">
        <v>4.3749999999999997E-2</v>
      </c>
      <c r="D114" s="470" t="s">
        <v>1160</v>
      </c>
      <c r="E114" s="470" t="s">
        <v>1163</v>
      </c>
      <c r="F114" s="471">
        <v>250000000</v>
      </c>
      <c r="G114" s="472">
        <v>-179207.25923076924</v>
      </c>
      <c r="H114" s="467">
        <v>2226541.199230771</v>
      </c>
      <c r="I114" s="472">
        <v>0</v>
      </c>
      <c r="J114" s="467">
        <f t="shared" si="10"/>
        <v>247594251.54153848</v>
      </c>
      <c r="K114" s="467">
        <f t="shared" si="11"/>
        <v>10937500</v>
      </c>
      <c r="L114" s="472">
        <v>6928.66</v>
      </c>
      <c r="M114" s="472">
        <v>86084.339999999967</v>
      </c>
      <c r="N114" s="472">
        <v>0</v>
      </c>
      <c r="O114" s="472">
        <v>0</v>
      </c>
      <c r="P114" s="467">
        <f t="shared" si="12"/>
        <v>11030513</v>
      </c>
    </row>
    <row r="115" spans="1:16" ht="18.95" customHeight="1" x14ac:dyDescent="0.2">
      <c r="A115" s="465">
        <f t="shared" si="13"/>
        <v>14</v>
      </c>
      <c r="B115" s="455" t="s">
        <v>1164</v>
      </c>
      <c r="C115" s="473">
        <v>4.6499999999999993E-2</v>
      </c>
      <c r="D115" s="470" t="s">
        <v>1165</v>
      </c>
      <c r="E115" s="470" t="s">
        <v>1166</v>
      </c>
      <c r="F115" s="471">
        <v>250000000</v>
      </c>
      <c r="G115" s="472">
        <v>-1442309.797692308</v>
      </c>
      <c r="H115" s="467">
        <v>2219057.4338461556</v>
      </c>
      <c r="I115" s="472">
        <v>0</v>
      </c>
      <c r="J115" s="467">
        <f t="shared" si="10"/>
        <v>246338632.76846156</v>
      </c>
      <c r="K115" s="467">
        <f t="shared" si="11"/>
        <v>11624999.999999998</v>
      </c>
      <c r="L115" s="472">
        <v>60120.459999999963</v>
      </c>
      <c r="M115" s="472">
        <v>92497.989999999991</v>
      </c>
      <c r="N115" s="472">
        <v>0</v>
      </c>
      <c r="O115" s="472">
        <v>0</v>
      </c>
      <c r="P115" s="467">
        <f t="shared" si="12"/>
        <v>11777618.449999997</v>
      </c>
    </row>
    <row r="116" spans="1:16" ht="18.95" customHeight="1" x14ac:dyDescent="0.2">
      <c r="A116" s="465">
        <f t="shared" si="13"/>
        <v>15</v>
      </c>
      <c r="B116" s="455" t="s">
        <v>1167</v>
      </c>
      <c r="C116" s="473">
        <v>5.1249999999999997E-2</v>
      </c>
      <c r="D116" s="470" t="s">
        <v>1157</v>
      </c>
      <c r="E116" s="470" t="s">
        <v>1168</v>
      </c>
      <c r="F116" s="471">
        <v>750000000</v>
      </c>
      <c r="G116" s="472">
        <v>-5704698.7346153865</v>
      </c>
      <c r="H116" s="467">
        <v>5249939.9484615382</v>
      </c>
      <c r="I116" s="472">
        <v>0</v>
      </c>
      <c r="J116" s="467">
        <f t="shared" si="10"/>
        <v>739045361.31692302</v>
      </c>
      <c r="K116" s="467">
        <f t="shared" si="11"/>
        <v>38437500</v>
      </c>
      <c r="L116" s="472">
        <v>272167.14000000013</v>
      </c>
      <c r="M116" s="472">
        <v>250470.92000000016</v>
      </c>
      <c r="N116" s="472">
        <v>0</v>
      </c>
      <c r="O116" s="472">
        <v>0</v>
      </c>
      <c r="P116" s="467">
        <f t="shared" si="12"/>
        <v>38960138.060000002</v>
      </c>
    </row>
    <row r="117" spans="1:16" ht="18.95" customHeight="1" x14ac:dyDescent="0.2">
      <c r="A117" s="465">
        <f t="shared" si="13"/>
        <v>16</v>
      </c>
      <c r="B117" s="455" t="s">
        <v>1181</v>
      </c>
      <c r="C117" s="487">
        <v>4.2500000000000003E-2</v>
      </c>
      <c r="D117" s="483" t="s">
        <v>1182</v>
      </c>
      <c r="E117" s="483" t="s">
        <v>1183</v>
      </c>
      <c r="F117" s="485">
        <v>300000000</v>
      </c>
      <c r="G117" s="484"/>
      <c r="H117" s="467">
        <v>2794974.3076923094</v>
      </c>
      <c r="I117" s="484"/>
      <c r="J117" s="467">
        <f t="shared" si="10"/>
        <v>297205025.69230771</v>
      </c>
      <c r="K117" s="467">
        <f t="shared" si="11"/>
        <v>12750000</v>
      </c>
      <c r="L117" s="467"/>
      <c r="M117" s="472">
        <v>94222.333333333343</v>
      </c>
      <c r="N117" s="467"/>
      <c r="O117" s="467"/>
      <c r="P117" s="467">
        <f t="shared" si="12"/>
        <v>12844222.333333334</v>
      </c>
    </row>
    <row r="118" spans="1:16" ht="18.95" customHeight="1" x14ac:dyDescent="0.2">
      <c r="A118" s="465">
        <f t="shared" si="13"/>
        <v>17</v>
      </c>
      <c r="B118" s="455" t="s">
        <v>1169</v>
      </c>
      <c r="C118" s="474"/>
      <c r="D118" s="470"/>
      <c r="E118" s="470"/>
      <c r="F118" s="475">
        <v>0</v>
      </c>
      <c r="G118" s="472">
        <v>0</v>
      </c>
      <c r="H118" s="472">
        <v>1725034.2768280422</v>
      </c>
      <c r="I118" s="467">
        <v>158337.9682643711</v>
      </c>
      <c r="J118" s="467">
        <f t="shared" si="10"/>
        <v>-1883372.2450924134</v>
      </c>
      <c r="K118" s="467">
        <f t="shared" si="11"/>
        <v>0</v>
      </c>
      <c r="L118" s="472">
        <v>0</v>
      </c>
      <c r="M118" s="472">
        <v>427997.94709284056</v>
      </c>
      <c r="N118" s="472">
        <v>39938.637309202168</v>
      </c>
      <c r="O118" s="472">
        <v>406666.66666666669</v>
      </c>
      <c r="P118" s="467">
        <f>SUM(K118:O118)</f>
        <v>874603.25106870942</v>
      </c>
    </row>
    <row r="119" spans="1:16" ht="18.95" customHeight="1" x14ac:dyDescent="0.2">
      <c r="A119" s="465">
        <f t="shared" si="13"/>
        <v>18</v>
      </c>
      <c r="B119" s="455" t="s">
        <v>1170</v>
      </c>
      <c r="C119" s="474"/>
      <c r="D119" s="470"/>
      <c r="E119" s="470"/>
      <c r="F119" s="475">
        <v>0</v>
      </c>
      <c r="G119" s="472">
        <v>0</v>
      </c>
      <c r="H119" s="472">
        <v>167534.14461538455</v>
      </c>
      <c r="I119" s="472">
        <v>0</v>
      </c>
      <c r="J119" s="467">
        <f t="shared" si="10"/>
        <v>-167534.14461538455</v>
      </c>
      <c r="K119" s="467">
        <f t="shared" si="11"/>
        <v>0</v>
      </c>
      <c r="L119" s="472">
        <v>0</v>
      </c>
      <c r="M119" s="472">
        <v>182785.47000000003</v>
      </c>
      <c r="N119" s="472"/>
      <c r="O119" s="472">
        <v>0</v>
      </c>
      <c r="P119" s="467">
        <f t="shared" si="12"/>
        <v>182785.47000000003</v>
      </c>
    </row>
    <row r="120" spans="1:16" ht="18.95" customHeight="1" x14ac:dyDescent="0.25">
      <c r="A120" s="465">
        <f t="shared" si="13"/>
        <v>19</v>
      </c>
      <c r="B120" s="455" t="s">
        <v>1171</v>
      </c>
      <c r="C120" s="474"/>
      <c r="D120" s="470"/>
      <c r="E120" s="470"/>
      <c r="F120" s="475">
        <v>0</v>
      </c>
      <c r="G120" s="472">
        <v>0</v>
      </c>
      <c r="H120" s="472">
        <v>0</v>
      </c>
      <c r="I120" s="467">
        <v>401427.2677970386</v>
      </c>
      <c r="J120" s="467">
        <f t="shared" si="10"/>
        <v>-401427.2677970386</v>
      </c>
      <c r="K120" s="467">
        <f t="shared" si="11"/>
        <v>0</v>
      </c>
      <c r="L120" s="472">
        <v>0</v>
      </c>
      <c r="M120" s="472">
        <v>0</v>
      </c>
      <c r="N120" s="472">
        <v>21926.383943661967</v>
      </c>
      <c r="O120" s="476"/>
      <c r="P120" s="467">
        <f t="shared" si="12"/>
        <v>21926.383943661967</v>
      </c>
    </row>
    <row r="121" spans="1:16" ht="18.95" customHeight="1" x14ac:dyDescent="0.25">
      <c r="A121" s="465">
        <f t="shared" si="13"/>
        <v>20</v>
      </c>
      <c r="B121" s="455" t="s">
        <v>1172</v>
      </c>
      <c r="C121" s="474"/>
      <c r="D121" s="470"/>
      <c r="E121" s="470"/>
      <c r="F121" s="475"/>
      <c r="G121" s="472"/>
      <c r="H121" s="472"/>
      <c r="I121" s="472"/>
      <c r="J121" s="467"/>
      <c r="K121" s="467">
        <v>-1433703.9209150318</v>
      </c>
      <c r="L121" s="472">
        <v>0</v>
      </c>
      <c r="M121" s="472">
        <v>0</v>
      </c>
      <c r="N121" s="477"/>
      <c r="O121" s="472">
        <v>0</v>
      </c>
      <c r="P121" s="467">
        <f t="shared" si="12"/>
        <v>-1433703.9209150318</v>
      </c>
    </row>
    <row r="122" spans="1:16" ht="18.95" customHeight="1" x14ac:dyDescent="0.2">
      <c r="A122" s="465">
        <f t="shared" si="13"/>
        <v>21</v>
      </c>
      <c r="B122" s="455" t="s">
        <v>1173</v>
      </c>
      <c r="K122" s="467">
        <v>1405379.7062091499</v>
      </c>
      <c r="P122" s="467">
        <f t="shared" si="12"/>
        <v>1405379.7062091499</v>
      </c>
    </row>
    <row r="123" spans="1:16" ht="18.95" customHeight="1" x14ac:dyDescent="0.2">
      <c r="A123" s="465">
        <f t="shared" si="13"/>
        <v>22</v>
      </c>
      <c r="B123" s="455" t="s">
        <v>1174</v>
      </c>
      <c r="G123" s="472"/>
      <c r="H123" s="472"/>
      <c r="I123" s="472"/>
      <c r="J123" s="467"/>
      <c r="K123" s="467">
        <v>986056.20751633984</v>
      </c>
      <c r="L123" s="472"/>
      <c r="M123" s="472"/>
      <c r="N123" s="472"/>
      <c r="O123" s="472"/>
      <c r="P123" s="467">
        <f t="shared" si="12"/>
        <v>986056.20751633984</v>
      </c>
    </row>
    <row r="124" spans="1:16" ht="18.95" customHeight="1" x14ac:dyDescent="0.2">
      <c r="A124" s="465">
        <f t="shared" si="13"/>
        <v>23</v>
      </c>
      <c r="B124" s="466"/>
      <c r="C124" s="478"/>
      <c r="D124" s="461"/>
      <c r="E124" s="461"/>
      <c r="F124" s="478"/>
      <c r="G124" s="478"/>
      <c r="H124" s="478"/>
      <c r="I124" s="478"/>
      <c r="J124" s="467"/>
      <c r="K124" s="467"/>
      <c r="L124" s="467"/>
      <c r="M124" s="467"/>
      <c r="N124" s="467"/>
      <c r="O124" s="467"/>
      <c r="P124" s="467">
        <f t="shared" si="12"/>
        <v>0</v>
      </c>
    </row>
    <row r="125" spans="1:16" ht="18.95" customHeight="1" x14ac:dyDescent="0.2">
      <c r="A125" s="465">
        <f t="shared" si="13"/>
        <v>24</v>
      </c>
    </row>
    <row r="126" spans="1:16" ht="18.95" customHeight="1" thickBot="1" x14ac:dyDescent="0.25">
      <c r="A126" s="465">
        <f t="shared" si="13"/>
        <v>25</v>
      </c>
      <c r="B126" s="466"/>
      <c r="C126" s="467"/>
      <c r="D126" s="457" t="s">
        <v>1175</v>
      </c>
      <c r="F126" s="479">
        <f t="shared" ref="F126:P126" si="14">SUM(F101:F124)</f>
        <v>2641852405</v>
      </c>
      <c r="G126" s="479">
        <f t="shared" si="14"/>
        <v>-7580273.4030769253</v>
      </c>
      <c r="H126" s="479">
        <f t="shared" si="14"/>
        <v>18230960.693240009</v>
      </c>
      <c r="I126" s="479">
        <f t="shared" si="14"/>
        <v>8076267.1091383351</v>
      </c>
      <c r="J126" s="479">
        <f t="shared" si="14"/>
        <v>2607964903.7945447</v>
      </c>
      <c r="K126" s="479">
        <f t="shared" si="14"/>
        <v>107069001.10607347</v>
      </c>
      <c r="L126" s="479">
        <f t="shared" si="14"/>
        <v>539601.44000000029</v>
      </c>
      <c r="M126" s="479">
        <f t="shared" si="14"/>
        <v>2288218.450167675</v>
      </c>
      <c r="N126" s="479">
        <f t="shared" si="14"/>
        <v>558441.48125286412</v>
      </c>
      <c r="O126" s="479">
        <f t="shared" si="14"/>
        <v>1924280.9571218037</v>
      </c>
      <c r="P126" s="479">
        <f t="shared" si="14"/>
        <v>112379543.43461581</v>
      </c>
    </row>
    <row r="127" spans="1:16" ht="18.95" customHeight="1" thickTop="1" x14ac:dyDescent="0.2">
      <c r="A127" s="465">
        <f t="shared" si="13"/>
        <v>26</v>
      </c>
      <c r="B127" s="466"/>
      <c r="D127" s="461"/>
      <c r="E127" s="467"/>
      <c r="F127" s="467"/>
      <c r="G127" s="467"/>
      <c r="H127" s="467"/>
      <c r="I127" s="467"/>
      <c r="J127" s="467"/>
      <c r="K127" s="467"/>
      <c r="L127" s="467"/>
      <c r="M127" s="467"/>
      <c r="N127" s="467"/>
      <c r="O127" s="467"/>
    </row>
    <row r="128" spans="1:16" ht="18.95" customHeight="1" thickBot="1" x14ac:dyDescent="0.25">
      <c r="A128" s="465">
        <f t="shared" si="13"/>
        <v>27</v>
      </c>
      <c r="B128" s="480"/>
      <c r="C128" s="467"/>
      <c r="D128" s="457" t="s">
        <v>1176</v>
      </c>
      <c r="F128" s="481"/>
      <c r="G128" s="481"/>
      <c r="H128" s="481"/>
      <c r="I128" s="481"/>
      <c r="K128" s="467"/>
      <c r="L128" s="481"/>
      <c r="M128" s="481"/>
      <c r="N128" s="481"/>
      <c r="O128" s="481"/>
      <c r="P128" s="488">
        <f>P126/(J126-J124)</f>
        <v>4.3090895614088014E-2</v>
      </c>
    </row>
    <row r="129" spans="1:16" ht="18.95" customHeight="1" thickTop="1" x14ac:dyDescent="0.2">
      <c r="B129" s="480"/>
      <c r="D129" s="461"/>
      <c r="E129" s="461"/>
    </row>
    <row r="130" spans="1:16" ht="18.95" customHeight="1" x14ac:dyDescent="0.2">
      <c r="A130" s="465"/>
      <c r="B130" s="480"/>
      <c r="C130" s="467"/>
      <c r="D130" s="461"/>
      <c r="E130" s="461"/>
      <c r="F130" s="467"/>
      <c r="G130" s="467"/>
      <c r="H130" s="467"/>
      <c r="I130" s="467"/>
      <c r="J130" s="467"/>
      <c r="K130" s="467"/>
      <c r="L130" s="467"/>
      <c r="M130" s="467"/>
      <c r="N130" s="467"/>
      <c r="O130" s="467"/>
      <c r="P130" s="467"/>
    </row>
    <row r="131" spans="1:16" ht="18.95" customHeight="1" x14ac:dyDescent="0.2">
      <c r="B131" s="480"/>
      <c r="D131" s="461"/>
      <c r="E131" s="461"/>
    </row>
    <row r="132" spans="1:16" ht="18.95" customHeight="1" x14ac:dyDescent="0.2">
      <c r="A132" s="465"/>
      <c r="B132" s="480"/>
      <c r="C132" s="486"/>
      <c r="D132" s="461"/>
      <c r="E132" s="461"/>
      <c r="F132" s="486"/>
      <c r="G132" s="486"/>
      <c r="H132" s="486"/>
      <c r="I132" s="486"/>
      <c r="J132" s="486"/>
      <c r="K132" s="486"/>
      <c r="L132" s="486"/>
      <c r="M132" s="486"/>
      <c r="N132" s="486"/>
      <c r="O132" s="486"/>
      <c r="P132" s="486"/>
    </row>
    <row r="133" spans="1:16" ht="18.95" customHeight="1" x14ac:dyDescent="0.2">
      <c r="D133" s="461"/>
      <c r="E133" s="461"/>
    </row>
    <row r="134" spans="1:16" ht="18.95" customHeight="1" x14ac:dyDescent="0.2">
      <c r="D134" s="461"/>
      <c r="E134" s="461"/>
    </row>
    <row r="135" spans="1:16" ht="18.95" customHeight="1" x14ac:dyDescent="0.2">
      <c r="D135" s="461"/>
      <c r="E135" s="461"/>
    </row>
    <row r="136" spans="1:16" ht="18.95" customHeight="1" x14ac:dyDescent="0.2"/>
    <row r="137" spans="1:16" ht="18.95" customHeight="1" x14ac:dyDescent="0.2"/>
    <row r="138" spans="1:16" ht="18.95" customHeight="1" x14ac:dyDescent="0.2"/>
    <row r="139" spans="1:16" ht="18.95" customHeight="1" x14ac:dyDescent="0.2"/>
    <row r="140" spans="1:16" ht="18.95" customHeight="1" x14ac:dyDescent="0.2"/>
    <row r="141" spans="1:16" ht="18.95" customHeight="1" x14ac:dyDescent="0.2"/>
    <row r="142" spans="1:16" ht="18.95" customHeight="1" x14ac:dyDescent="0.2"/>
    <row r="143" spans="1:16" ht="18.95" customHeight="1" x14ac:dyDescent="0.2"/>
    <row r="144" spans="1:16" ht="18.95" customHeight="1" x14ac:dyDescent="0.2"/>
    <row r="145" ht="18.95" customHeight="1" x14ac:dyDescent="0.2"/>
    <row r="146" ht="18.95" customHeight="1" x14ac:dyDescent="0.2"/>
    <row r="147" ht="18.95" customHeight="1" x14ac:dyDescent="0.2"/>
    <row r="148" ht="18.95" customHeight="1" x14ac:dyDescent="0.2"/>
    <row r="149" ht="18.95" customHeight="1" x14ac:dyDescent="0.2"/>
    <row r="150" ht="18.95" customHeight="1" x14ac:dyDescent="0.2"/>
    <row r="151" ht="18.95" customHeight="1" x14ac:dyDescent="0.2"/>
    <row r="152" ht="18.95" customHeight="1" x14ac:dyDescent="0.2"/>
    <row r="153" ht="18.95" customHeight="1" x14ac:dyDescent="0.2"/>
    <row r="154" ht="18.95" customHeight="1" x14ac:dyDescent="0.2"/>
    <row r="155" ht="18.95" customHeight="1" x14ac:dyDescent="0.2"/>
    <row r="156" ht="18.95" customHeight="1" x14ac:dyDescent="0.2"/>
    <row r="157" ht="18.95" customHeight="1" x14ac:dyDescent="0.2"/>
    <row r="158" ht="18.95" customHeight="1" x14ac:dyDescent="0.2"/>
    <row r="159" ht="18.95" customHeight="1" x14ac:dyDescent="0.2"/>
    <row r="160" ht="18.95" customHeight="1" x14ac:dyDescent="0.2"/>
    <row r="161" ht="18.95" customHeight="1" x14ac:dyDescent="0.2"/>
    <row r="162" ht="18.95" customHeight="1" x14ac:dyDescent="0.2"/>
    <row r="163" ht="18.95" customHeight="1" x14ac:dyDescent="0.2"/>
    <row r="164" ht="18.95" customHeight="1" x14ac:dyDescent="0.2"/>
    <row r="165" ht="18.95" customHeight="1" x14ac:dyDescent="0.2"/>
    <row r="166" ht="18.95" customHeight="1" x14ac:dyDescent="0.2"/>
    <row r="167" ht="18.95" customHeight="1" x14ac:dyDescent="0.2"/>
    <row r="168" ht="18.95" customHeight="1" x14ac:dyDescent="0.2"/>
    <row r="169" ht="18.95" customHeight="1" x14ac:dyDescent="0.2"/>
    <row r="170" ht="18.95" customHeight="1" x14ac:dyDescent="0.2"/>
    <row r="171" ht="18.95" customHeight="1" x14ac:dyDescent="0.2"/>
    <row r="172" ht="18.95" customHeight="1" x14ac:dyDescent="0.2"/>
    <row r="173" ht="18.95" customHeight="1" x14ac:dyDescent="0.2"/>
    <row r="174" ht="18.95" customHeight="1" x14ac:dyDescent="0.2"/>
    <row r="175" ht="18.95" customHeight="1" x14ac:dyDescent="0.2"/>
    <row r="176" ht="18.95" customHeight="1" x14ac:dyDescent="0.2"/>
    <row r="177" ht="18.95" customHeight="1" x14ac:dyDescent="0.2"/>
    <row r="178" ht="18.95" customHeight="1" x14ac:dyDescent="0.2"/>
    <row r="179" ht="18.95" customHeight="1" x14ac:dyDescent="0.2"/>
    <row r="180" ht="18.95" customHeight="1" x14ac:dyDescent="0.2"/>
    <row r="181" ht="18.95" customHeight="1" x14ac:dyDescent="0.2"/>
    <row r="182" ht="18.95" customHeight="1" x14ac:dyDescent="0.2"/>
    <row r="183" ht="18.95" customHeight="1" x14ac:dyDescent="0.2"/>
    <row r="184" ht="18.95" customHeight="1" x14ac:dyDescent="0.2"/>
    <row r="185" ht="18.95" customHeight="1" x14ac:dyDescent="0.2"/>
    <row r="186" ht="18.95" customHeight="1" x14ac:dyDescent="0.2"/>
    <row r="187" ht="18.95" customHeight="1" x14ac:dyDescent="0.2"/>
    <row r="188" ht="18.95" customHeight="1" x14ac:dyDescent="0.2"/>
    <row r="189" ht="18.95" customHeight="1" x14ac:dyDescent="0.2"/>
    <row r="190" ht="18.95" customHeight="1" x14ac:dyDescent="0.2"/>
    <row r="191" ht="18.95" customHeight="1" x14ac:dyDescent="0.2"/>
    <row r="192" ht="18.95" customHeight="1" x14ac:dyDescent="0.2"/>
    <row r="193" ht="18.95" customHeight="1" x14ac:dyDescent="0.2"/>
    <row r="194" ht="18.95" customHeight="1" x14ac:dyDescent="0.2"/>
    <row r="195" ht="18.95" customHeight="1" x14ac:dyDescent="0.2"/>
    <row r="196" ht="18.95" customHeight="1" x14ac:dyDescent="0.2"/>
    <row r="197" ht="18.95" customHeight="1" x14ac:dyDescent="0.2"/>
    <row r="198" ht="18.95" customHeight="1" x14ac:dyDescent="0.2"/>
    <row r="199" ht="18.95" customHeight="1" x14ac:dyDescent="0.2"/>
    <row r="200" ht="18.95" customHeight="1" x14ac:dyDescent="0.2"/>
    <row r="201" ht="18.95" customHeight="1" x14ac:dyDescent="0.2"/>
    <row r="202" ht="18.95" customHeight="1" x14ac:dyDescent="0.2"/>
    <row r="203" ht="18.95" customHeight="1" x14ac:dyDescent="0.2"/>
    <row r="204" ht="18.95" customHeight="1" x14ac:dyDescent="0.2"/>
    <row r="205" ht="18.95" customHeight="1" x14ac:dyDescent="0.2"/>
    <row r="206" ht="18.95" customHeight="1" x14ac:dyDescent="0.2"/>
    <row r="207" ht="18.95" customHeight="1" x14ac:dyDescent="0.2"/>
    <row r="208" ht="18.95" customHeight="1" x14ac:dyDescent="0.2"/>
    <row r="209" ht="18.95" customHeight="1" x14ac:dyDescent="0.2"/>
    <row r="210" ht="18.95" customHeight="1" x14ac:dyDescent="0.2"/>
    <row r="211" ht="18.95" customHeight="1" x14ac:dyDescent="0.2"/>
    <row r="212" ht="18.95" customHeight="1" x14ac:dyDescent="0.2"/>
    <row r="213" ht="18.95" customHeight="1" x14ac:dyDescent="0.2"/>
    <row r="214" ht="18.95" customHeight="1" x14ac:dyDescent="0.2"/>
    <row r="215" ht="18.95" customHeight="1" x14ac:dyDescent="0.2"/>
    <row r="216" ht="18.95" customHeight="1" x14ac:dyDescent="0.2"/>
    <row r="217" ht="18.95" customHeight="1" x14ac:dyDescent="0.2"/>
    <row r="218" ht="18.95" customHeight="1" x14ac:dyDescent="0.2"/>
    <row r="219" ht="18.95" customHeight="1" x14ac:dyDescent="0.2"/>
    <row r="220" ht="18.95" customHeight="1" x14ac:dyDescent="0.2"/>
    <row r="221" ht="18.95" customHeight="1" x14ac:dyDescent="0.2"/>
    <row r="222" ht="18.95" customHeight="1" x14ac:dyDescent="0.2"/>
    <row r="223" ht="18.95" customHeight="1" x14ac:dyDescent="0.2"/>
    <row r="224" ht="18.95" customHeight="1" x14ac:dyDescent="0.2"/>
    <row r="225" ht="18.95" customHeight="1" x14ac:dyDescent="0.2"/>
    <row r="226" ht="18.95" customHeight="1" x14ac:dyDescent="0.2"/>
    <row r="227" ht="18.95" customHeight="1" x14ac:dyDescent="0.2"/>
    <row r="228" ht="18.95" customHeight="1" x14ac:dyDescent="0.2"/>
    <row r="229" ht="18.95" customHeight="1" x14ac:dyDescent="0.2"/>
    <row r="230" ht="18.95" customHeight="1" x14ac:dyDescent="0.2"/>
    <row r="231" ht="18.95" customHeight="1" x14ac:dyDescent="0.2"/>
    <row r="232" ht="18.95" customHeight="1" x14ac:dyDescent="0.2"/>
    <row r="233" ht="18.95" customHeight="1" x14ac:dyDescent="0.2"/>
    <row r="234" ht="18.95" customHeight="1" x14ac:dyDescent="0.2"/>
    <row r="235" ht="18.95" customHeight="1" x14ac:dyDescent="0.2"/>
    <row r="236" ht="18.95" customHeight="1" x14ac:dyDescent="0.2"/>
    <row r="237" ht="18.95" customHeight="1" x14ac:dyDescent="0.2"/>
    <row r="238" ht="18.95" customHeight="1" x14ac:dyDescent="0.2"/>
    <row r="239" ht="18.95" customHeight="1" x14ac:dyDescent="0.2"/>
    <row r="240" ht="18.95" customHeight="1" x14ac:dyDescent="0.2"/>
    <row r="241" ht="18.95" customHeight="1" x14ac:dyDescent="0.2"/>
    <row r="242" ht="18.95" customHeight="1" x14ac:dyDescent="0.2"/>
    <row r="243" ht="18.95" customHeight="1" x14ac:dyDescent="0.2"/>
    <row r="244" ht="18.95" customHeight="1" x14ac:dyDescent="0.2"/>
    <row r="245" ht="18.95" customHeight="1" x14ac:dyDescent="0.2"/>
    <row r="246" ht="18.95" customHeight="1" x14ac:dyDescent="0.2"/>
    <row r="247" ht="18.95" customHeight="1" x14ac:dyDescent="0.2"/>
    <row r="248" ht="18.95" customHeight="1" x14ac:dyDescent="0.2"/>
    <row r="249" ht="18.95" customHeight="1" x14ac:dyDescent="0.2"/>
    <row r="250" ht="18.95" customHeight="1" x14ac:dyDescent="0.2"/>
    <row r="251" ht="18.95" customHeight="1" x14ac:dyDescent="0.2"/>
    <row r="252" ht="18.95" customHeight="1" x14ac:dyDescent="0.2"/>
    <row r="253" ht="18.95" customHeight="1" x14ac:dyDescent="0.2"/>
    <row r="254" ht="18.95" customHeight="1" x14ac:dyDescent="0.2"/>
    <row r="255" ht="18.95" customHeight="1" x14ac:dyDescent="0.2"/>
    <row r="256" ht="18.95" customHeight="1" x14ac:dyDescent="0.2"/>
    <row r="257" ht="18.95" customHeight="1" x14ac:dyDescent="0.2"/>
    <row r="258" ht="18.95" customHeight="1" x14ac:dyDescent="0.2"/>
    <row r="259" ht="18.95" customHeight="1" x14ac:dyDescent="0.2"/>
    <row r="260" ht="18.95" customHeight="1" x14ac:dyDescent="0.2"/>
    <row r="261" ht="18.95" customHeight="1" x14ac:dyDescent="0.2"/>
    <row r="262" ht="18.95" customHeight="1" x14ac:dyDescent="0.2"/>
    <row r="263" ht="18.95" customHeight="1" x14ac:dyDescent="0.2"/>
    <row r="264" ht="18.95" customHeight="1" x14ac:dyDescent="0.2"/>
    <row r="265" ht="18.95" customHeight="1" x14ac:dyDescent="0.2"/>
    <row r="266" ht="18.95" customHeight="1" x14ac:dyDescent="0.2"/>
    <row r="267" ht="18.95" customHeight="1" x14ac:dyDescent="0.2"/>
    <row r="268" ht="18.95" customHeight="1" x14ac:dyDescent="0.2"/>
    <row r="269" ht="18.95" customHeight="1" x14ac:dyDescent="0.2"/>
    <row r="270" ht="18.95" customHeight="1" x14ac:dyDescent="0.2"/>
    <row r="271" ht="18.95" customHeight="1" x14ac:dyDescent="0.2"/>
    <row r="272" ht="18.95" customHeight="1" x14ac:dyDescent="0.2"/>
    <row r="273" ht="18.95" customHeight="1" x14ac:dyDescent="0.2"/>
    <row r="274" ht="18.95" customHeight="1" x14ac:dyDescent="0.2"/>
    <row r="275" ht="18.95" customHeight="1" x14ac:dyDescent="0.2"/>
    <row r="276" ht="18.95" customHeight="1" x14ac:dyDescent="0.2"/>
    <row r="277" ht="18.95" customHeight="1" x14ac:dyDescent="0.2"/>
    <row r="278" ht="18.95" customHeight="1" x14ac:dyDescent="0.2"/>
    <row r="279" ht="18.95" customHeight="1" x14ac:dyDescent="0.2"/>
    <row r="280" ht="18.95" customHeight="1" x14ac:dyDescent="0.2"/>
    <row r="281" ht="18.95" customHeight="1" x14ac:dyDescent="0.2"/>
    <row r="282" ht="18.95" customHeight="1" x14ac:dyDescent="0.2"/>
    <row r="283" ht="18.95" customHeight="1" x14ac:dyDescent="0.2"/>
    <row r="284" ht="18.95" customHeight="1" x14ac:dyDescent="0.2"/>
    <row r="285" ht="18.95" customHeight="1" x14ac:dyDescent="0.2"/>
    <row r="286" ht="18.95" customHeight="1" x14ac:dyDescent="0.2"/>
    <row r="287" ht="18.95" customHeight="1" x14ac:dyDescent="0.2"/>
    <row r="288" ht="18.95" customHeight="1" x14ac:dyDescent="0.2"/>
    <row r="289" ht="18.95" customHeight="1" x14ac:dyDescent="0.2"/>
    <row r="290" ht="18.95" customHeight="1" x14ac:dyDescent="0.2"/>
    <row r="291" ht="18.95" customHeight="1" x14ac:dyDescent="0.2"/>
    <row r="292" ht="18.95" customHeight="1" x14ac:dyDescent="0.2"/>
    <row r="293" ht="18.95" customHeight="1" x14ac:dyDescent="0.2"/>
    <row r="294" ht="18.95" customHeight="1" x14ac:dyDescent="0.2"/>
    <row r="295" ht="18.95" customHeight="1" x14ac:dyDescent="0.2"/>
    <row r="296" ht="18.95" customHeight="1" x14ac:dyDescent="0.2"/>
    <row r="297" ht="18.95" customHeight="1" x14ac:dyDescent="0.2"/>
    <row r="298" ht="18.95" customHeight="1" x14ac:dyDescent="0.2"/>
  </sheetData>
  <mergeCells count="1039">
    <mergeCell ref="CS44:DH44"/>
    <mergeCell ref="DI44:DX44"/>
    <mergeCell ref="DY44:EN44"/>
    <mergeCell ref="EO44:FD44"/>
    <mergeCell ref="FE44:FT44"/>
    <mergeCell ref="FU44:GJ44"/>
    <mergeCell ref="A44:P44"/>
    <mergeCell ref="Q44:AF44"/>
    <mergeCell ref="AG44:AV44"/>
    <mergeCell ref="AW44:BL44"/>
    <mergeCell ref="BM44:CB44"/>
    <mergeCell ref="CC44:CR44"/>
    <mergeCell ref="A1:P1"/>
    <mergeCell ref="A2:P2"/>
    <mergeCell ref="A3:P3"/>
    <mergeCell ref="A4:P4"/>
    <mergeCell ref="K11:P11"/>
    <mergeCell ref="A43:P43"/>
    <mergeCell ref="NU44:OJ44"/>
    <mergeCell ref="OK44:OZ44"/>
    <mergeCell ref="PA44:PP44"/>
    <mergeCell ref="PQ44:QF44"/>
    <mergeCell ref="QG44:QV44"/>
    <mergeCell ref="QW44:RL44"/>
    <mergeCell ref="KC44:KR44"/>
    <mergeCell ref="KS44:LH44"/>
    <mergeCell ref="LI44:LX44"/>
    <mergeCell ref="LY44:MN44"/>
    <mergeCell ref="MO44:ND44"/>
    <mergeCell ref="NE44:NT44"/>
    <mergeCell ref="GK44:GZ44"/>
    <mergeCell ref="HA44:HP44"/>
    <mergeCell ref="HQ44:IF44"/>
    <mergeCell ref="IG44:IV44"/>
    <mergeCell ref="IW44:JL44"/>
    <mergeCell ref="JM44:KB44"/>
    <mergeCell ref="YW44:ZL44"/>
    <mergeCell ref="ZM44:AAB44"/>
    <mergeCell ref="AAC44:AAR44"/>
    <mergeCell ref="AAS44:ABH44"/>
    <mergeCell ref="ABI44:ABX44"/>
    <mergeCell ref="ABY44:ACN44"/>
    <mergeCell ref="VE44:VT44"/>
    <mergeCell ref="VU44:WJ44"/>
    <mergeCell ref="WK44:WZ44"/>
    <mergeCell ref="XA44:XP44"/>
    <mergeCell ref="XQ44:YF44"/>
    <mergeCell ref="YG44:YV44"/>
    <mergeCell ref="RM44:SB44"/>
    <mergeCell ref="SC44:SR44"/>
    <mergeCell ref="SS44:TH44"/>
    <mergeCell ref="TI44:TX44"/>
    <mergeCell ref="TY44:UN44"/>
    <mergeCell ref="UO44:VD44"/>
    <mergeCell ref="AJY44:AKN44"/>
    <mergeCell ref="AKO44:ALD44"/>
    <mergeCell ref="ALE44:ALT44"/>
    <mergeCell ref="ALU44:AMJ44"/>
    <mergeCell ref="AMK44:AMZ44"/>
    <mergeCell ref="ANA44:ANP44"/>
    <mergeCell ref="AGG44:AGV44"/>
    <mergeCell ref="AGW44:AHL44"/>
    <mergeCell ref="AHM44:AIB44"/>
    <mergeCell ref="AIC44:AIR44"/>
    <mergeCell ref="AIS44:AJH44"/>
    <mergeCell ref="AJI44:AJX44"/>
    <mergeCell ref="ACO44:ADD44"/>
    <mergeCell ref="ADE44:ADT44"/>
    <mergeCell ref="ADU44:AEJ44"/>
    <mergeCell ref="AEK44:AEZ44"/>
    <mergeCell ref="AFA44:AFP44"/>
    <mergeCell ref="AFQ44:AGF44"/>
    <mergeCell ref="AVA44:AVP44"/>
    <mergeCell ref="AVQ44:AWF44"/>
    <mergeCell ref="AWG44:AWV44"/>
    <mergeCell ref="AWW44:AXL44"/>
    <mergeCell ref="AXM44:AYB44"/>
    <mergeCell ref="AYC44:AYR44"/>
    <mergeCell ref="ARI44:ARX44"/>
    <mergeCell ref="ARY44:ASN44"/>
    <mergeCell ref="ASO44:ATD44"/>
    <mergeCell ref="ATE44:ATT44"/>
    <mergeCell ref="ATU44:AUJ44"/>
    <mergeCell ref="AUK44:AUZ44"/>
    <mergeCell ref="ANQ44:AOF44"/>
    <mergeCell ref="AOG44:AOV44"/>
    <mergeCell ref="AOW44:APL44"/>
    <mergeCell ref="APM44:AQB44"/>
    <mergeCell ref="AQC44:AQR44"/>
    <mergeCell ref="AQS44:ARH44"/>
    <mergeCell ref="BGC44:BGR44"/>
    <mergeCell ref="BGS44:BHH44"/>
    <mergeCell ref="BHI44:BHX44"/>
    <mergeCell ref="BHY44:BIN44"/>
    <mergeCell ref="BIO44:BJD44"/>
    <mergeCell ref="BJE44:BJT44"/>
    <mergeCell ref="BCK44:BCZ44"/>
    <mergeCell ref="BDA44:BDP44"/>
    <mergeCell ref="BDQ44:BEF44"/>
    <mergeCell ref="BEG44:BEV44"/>
    <mergeCell ref="BEW44:BFL44"/>
    <mergeCell ref="BFM44:BGB44"/>
    <mergeCell ref="AYS44:AZH44"/>
    <mergeCell ref="AZI44:AZX44"/>
    <mergeCell ref="AZY44:BAN44"/>
    <mergeCell ref="BAO44:BBD44"/>
    <mergeCell ref="BBE44:BBT44"/>
    <mergeCell ref="BBU44:BCJ44"/>
    <mergeCell ref="BRE44:BRT44"/>
    <mergeCell ref="BRU44:BSJ44"/>
    <mergeCell ref="BSK44:BSZ44"/>
    <mergeCell ref="BTA44:BTP44"/>
    <mergeCell ref="BTQ44:BUF44"/>
    <mergeCell ref="BUG44:BUV44"/>
    <mergeCell ref="BNM44:BOB44"/>
    <mergeCell ref="BOC44:BOR44"/>
    <mergeCell ref="BOS44:BPH44"/>
    <mergeCell ref="BPI44:BPX44"/>
    <mergeCell ref="BPY44:BQN44"/>
    <mergeCell ref="BQO44:BRD44"/>
    <mergeCell ref="BJU44:BKJ44"/>
    <mergeCell ref="BKK44:BKZ44"/>
    <mergeCell ref="BLA44:BLP44"/>
    <mergeCell ref="BLQ44:BMF44"/>
    <mergeCell ref="BMG44:BMV44"/>
    <mergeCell ref="BMW44:BNL44"/>
    <mergeCell ref="CCG44:CCV44"/>
    <mergeCell ref="CCW44:CDL44"/>
    <mergeCell ref="CDM44:CEB44"/>
    <mergeCell ref="CEC44:CER44"/>
    <mergeCell ref="CES44:CFH44"/>
    <mergeCell ref="CFI44:CFX44"/>
    <mergeCell ref="BYO44:BZD44"/>
    <mergeCell ref="BZE44:BZT44"/>
    <mergeCell ref="BZU44:CAJ44"/>
    <mergeCell ref="CAK44:CAZ44"/>
    <mergeCell ref="CBA44:CBP44"/>
    <mergeCell ref="CBQ44:CCF44"/>
    <mergeCell ref="BUW44:BVL44"/>
    <mergeCell ref="BVM44:BWB44"/>
    <mergeCell ref="BWC44:BWR44"/>
    <mergeCell ref="BWS44:BXH44"/>
    <mergeCell ref="BXI44:BXX44"/>
    <mergeCell ref="BXY44:BYN44"/>
    <mergeCell ref="CNI44:CNX44"/>
    <mergeCell ref="CNY44:CON44"/>
    <mergeCell ref="COO44:CPD44"/>
    <mergeCell ref="CPE44:CPT44"/>
    <mergeCell ref="CPU44:CQJ44"/>
    <mergeCell ref="CQK44:CQZ44"/>
    <mergeCell ref="CJQ44:CKF44"/>
    <mergeCell ref="CKG44:CKV44"/>
    <mergeCell ref="CKW44:CLL44"/>
    <mergeCell ref="CLM44:CMB44"/>
    <mergeCell ref="CMC44:CMR44"/>
    <mergeCell ref="CMS44:CNH44"/>
    <mergeCell ref="CFY44:CGN44"/>
    <mergeCell ref="CGO44:CHD44"/>
    <mergeCell ref="CHE44:CHT44"/>
    <mergeCell ref="CHU44:CIJ44"/>
    <mergeCell ref="CIK44:CIZ44"/>
    <mergeCell ref="CJA44:CJP44"/>
    <mergeCell ref="CYK44:CYZ44"/>
    <mergeCell ref="CZA44:CZP44"/>
    <mergeCell ref="CZQ44:DAF44"/>
    <mergeCell ref="DAG44:DAV44"/>
    <mergeCell ref="DAW44:DBL44"/>
    <mergeCell ref="DBM44:DCB44"/>
    <mergeCell ref="CUS44:CVH44"/>
    <mergeCell ref="CVI44:CVX44"/>
    <mergeCell ref="CVY44:CWN44"/>
    <mergeCell ref="CWO44:CXD44"/>
    <mergeCell ref="CXE44:CXT44"/>
    <mergeCell ref="CXU44:CYJ44"/>
    <mergeCell ref="CRA44:CRP44"/>
    <mergeCell ref="CRQ44:CSF44"/>
    <mergeCell ref="CSG44:CSV44"/>
    <mergeCell ref="CSW44:CTL44"/>
    <mergeCell ref="CTM44:CUB44"/>
    <mergeCell ref="CUC44:CUR44"/>
    <mergeCell ref="DJM44:DKB44"/>
    <mergeCell ref="DKC44:DKR44"/>
    <mergeCell ref="DKS44:DLH44"/>
    <mergeCell ref="DLI44:DLX44"/>
    <mergeCell ref="DLY44:DMN44"/>
    <mergeCell ref="DMO44:DND44"/>
    <mergeCell ref="DFU44:DGJ44"/>
    <mergeCell ref="DGK44:DGZ44"/>
    <mergeCell ref="DHA44:DHP44"/>
    <mergeCell ref="DHQ44:DIF44"/>
    <mergeCell ref="DIG44:DIV44"/>
    <mergeCell ref="DIW44:DJL44"/>
    <mergeCell ref="DCC44:DCR44"/>
    <mergeCell ref="DCS44:DDH44"/>
    <mergeCell ref="DDI44:DDX44"/>
    <mergeCell ref="DDY44:DEN44"/>
    <mergeCell ref="DEO44:DFD44"/>
    <mergeCell ref="DFE44:DFT44"/>
    <mergeCell ref="DUO44:DVD44"/>
    <mergeCell ref="DVE44:DVT44"/>
    <mergeCell ref="DVU44:DWJ44"/>
    <mergeCell ref="DWK44:DWZ44"/>
    <mergeCell ref="DXA44:DXP44"/>
    <mergeCell ref="DXQ44:DYF44"/>
    <mergeCell ref="DQW44:DRL44"/>
    <mergeCell ref="DRM44:DSB44"/>
    <mergeCell ref="DSC44:DSR44"/>
    <mergeCell ref="DSS44:DTH44"/>
    <mergeCell ref="DTI44:DTX44"/>
    <mergeCell ref="DTY44:DUN44"/>
    <mergeCell ref="DNE44:DNT44"/>
    <mergeCell ref="DNU44:DOJ44"/>
    <mergeCell ref="DOK44:DOZ44"/>
    <mergeCell ref="DPA44:DPP44"/>
    <mergeCell ref="DPQ44:DQF44"/>
    <mergeCell ref="DQG44:DQV44"/>
    <mergeCell ref="EFQ44:EGF44"/>
    <mergeCell ref="EGG44:EGV44"/>
    <mergeCell ref="EGW44:EHL44"/>
    <mergeCell ref="EHM44:EIB44"/>
    <mergeCell ref="EIC44:EIR44"/>
    <mergeCell ref="EIS44:EJH44"/>
    <mergeCell ref="EBY44:ECN44"/>
    <mergeCell ref="ECO44:EDD44"/>
    <mergeCell ref="EDE44:EDT44"/>
    <mergeCell ref="EDU44:EEJ44"/>
    <mergeCell ref="EEK44:EEZ44"/>
    <mergeCell ref="EFA44:EFP44"/>
    <mergeCell ref="DYG44:DYV44"/>
    <mergeCell ref="DYW44:DZL44"/>
    <mergeCell ref="DZM44:EAB44"/>
    <mergeCell ref="EAC44:EAR44"/>
    <mergeCell ref="EAS44:EBH44"/>
    <mergeCell ref="EBI44:EBX44"/>
    <mergeCell ref="EQS44:ERH44"/>
    <mergeCell ref="ERI44:ERX44"/>
    <mergeCell ref="ERY44:ESN44"/>
    <mergeCell ref="ESO44:ETD44"/>
    <mergeCell ref="ETE44:ETT44"/>
    <mergeCell ref="ETU44:EUJ44"/>
    <mergeCell ref="ENA44:ENP44"/>
    <mergeCell ref="ENQ44:EOF44"/>
    <mergeCell ref="EOG44:EOV44"/>
    <mergeCell ref="EOW44:EPL44"/>
    <mergeCell ref="EPM44:EQB44"/>
    <mergeCell ref="EQC44:EQR44"/>
    <mergeCell ref="EJI44:EJX44"/>
    <mergeCell ref="EJY44:EKN44"/>
    <mergeCell ref="EKO44:ELD44"/>
    <mergeCell ref="ELE44:ELT44"/>
    <mergeCell ref="ELU44:EMJ44"/>
    <mergeCell ref="EMK44:EMZ44"/>
    <mergeCell ref="FBU44:FCJ44"/>
    <mergeCell ref="FCK44:FCZ44"/>
    <mergeCell ref="FDA44:FDP44"/>
    <mergeCell ref="FDQ44:FEF44"/>
    <mergeCell ref="FEG44:FEV44"/>
    <mergeCell ref="FEW44:FFL44"/>
    <mergeCell ref="EYC44:EYR44"/>
    <mergeCell ref="EYS44:EZH44"/>
    <mergeCell ref="EZI44:EZX44"/>
    <mergeCell ref="EZY44:FAN44"/>
    <mergeCell ref="FAO44:FBD44"/>
    <mergeCell ref="FBE44:FBT44"/>
    <mergeCell ref="EUK44:EUZ44"/>
    <mergeCell ref="EVA44:EVP44"/>
    <mergeCell ref="EVQ44:EWF44"/>
    <mergeCell ref="EWG44:EWV44"/>
    <mergeCell ref="EWW44:EXL44"/>
    <mergeCell ref="EXM44:EYB44"/>
    <mergeCell ref="FMW44:FNL44"/>
    <mergeCell ref="FNM44:FOB44"/>
    <mergeCell ref="FOC44:FOR44"/>
    <mergeCell ref="FOS44:FPH44"/>
    <mergeCell ref="FPI44:FPX44"/>
    <mergeCell ref="FPY44:FQN44"/>
    <mergeCell ref="FJE44:FJT44"/>
    <mergeCell ref="FJU44:FKJ44"/>
    <mergeCell ref="FKK44:FKZ44"/>
    <mergeCell ref="FLA44:FLP44"/>
    <mergeCell ref="FLQ44:FMF44"/>
    <mergeCell ref="FMG44:FMV44"/>
    <mergeCell ref="FFM44:FGB44"/>
    <mergeCell ref="FGC44:FGR44"/>
    <mergeCell ref="FGS44:FHH44"/>
    <mergeCell ref="FHI44:FHX44"/>
    <mergeCell ref="FHY44:FIN44"/>
    <mergeCell ref="FIO44:FJD44"/>
    <mergeCell ref="FXY44:FYN44"/>
    <mergeCell ref="FYO44:FZD44"/>
    <mergeCell ref="FZE44:FZT44"/>
    <mergeCell ref="FZU44:GAJ44"/>
    <mergeCell ref="GAK44:GAZ44"/>
    <mergeCell ref="GBA44:GBP44"/>
    <mergeCell ref="FUG44:FUV44"/>
    <mergeCell ref="FUW44:FVL44"/>
    <mergeCell ref="FVM44:FWB44"/>
    <mergeCell ref="FWC44:FWR44"/>
    <mergeCell ref="FWS44:FXH44"/>
    <mergeCell ref="FXI44:FXX44"/>
    <mergeCell ref="FQO44:FRD44"/>
    <mergeCell ref="FRE44:FRT44"/>
    <mergeCell ref="FRU44:FSJ44"/>
    <mergeCell ref="FSK44:FSZ44"/>
    <mergeCell ref="FTA44:FTP44"/>
    <mergeCell ref="FTQ44:FUF44"/>
    <mergeCell ref="GJA44:GJP44"/>
    <mergeCell ref="GJQ44:GKF44"/>
    <mergeCell ref="GKG44:GKV44"/>
    <mergeCell ref="GKW44:GLL44"/>
    <mergeCell ref="GLM44:GMB44"/>
    <mergeCell ref="GMC44:GMR44"/>
    <mergeCell ref="GFI44:GFX44"/>
    <mergeCell ref="GFY44:GGN44"/>
    <mergeCell ref="GGO44:GHD44"/>
    <mergeCell ref="GHE44:GHT44"/>
    <mergeCell ref="GHU44:GIJ44"/>
    <mergeCell ref="GIK44:GIZ44"/>
    <mergeCell ref="GBQ44:GCF44"/>
    <mergeCell ref="GCG44:GCV44"/>
    <mergeCell ref="GCW44:GDL44"/>
    <mergeCell ref="GDM44:GEB44"/>
    <mergeCell ref="GEC44:GER44"/>
    <mergeCell ref="GES44:GFH44"/>
    <mergeCell ref="GUC44:GUR44"/>
    <mergeCell ref="GUS44:GVH44"/>
    <mergeCell ref="GVI44:GVX44"/>
    <mergeCell ref="GVY44:GWN44"/>
    <mergeCell ref="GWO44:GXD44"/>
    <mergeCell ref="GXE44:GXT44"/>
    <mergeCell ref="GQK44:GQZ44"/>
    <mergeCell ref="GRA44:GRP44"/>
    <mergeCell ref="GRQ44:GSF44"/>
    <mergeCell ref="GSG44:GSV44"/>
    <mergeCell ref="GSW44:GTL44"/>
    <mergeCell ref="GTM44:GUB44"/>
    <mergeCell ref="GMS44:GNH44"/>
    <mergeCell ref="GNI44:GNX44"/>
    <mergeCell ref="GNY44:GON44"/>
    <mergeCell ref="GOO44:GPD44"/>
    <mergeCell ref="GPE44:GPT44"/>
    <mergeCell ref="GPU44:GQJ44"/>
    <mergeCell ref="HFE44:HFT44"/>
    <mergeCell ref="HFU44:HGJ44"/>
    <mergeCell ref="HGK44:HGZ44"/>
    <mergeCell ref="HHA44:HHP44"/>
    <mergeCell ref="HHQ44:HIF44"/>
    <mergeCell ref="HIG44:HIV44"/>
    <mergeCell ref="HBM44:HCB44"/>
    <mergeCell ref="HCC44:HCR44"/>
    <mergeCell ref="HCS44:HDH44"/>
    <mergeCell ref="HDI44:HDX44"/>
    <mergeCell ref="HDY44:HEN44"/>
    <mergeCell ref="HEO44:HFD44"/>
    <mergeCell ref="GXU44:GYJ44"/>
    <mergeCell ref="GYK44:GYZ44"/>
    <mergeCell ref="GZA44:GZP44"/>
    <mergeCell ref="GZQ44:HAF44"/>
    <mergeCell ref="HAG44:HAV44"/>
    <mergeCell ref="HAW44:HBL44"/>
    <mergeCell ref="HQG44:HQV44"/>
    <mergeCell ref="HQW44:HRL44"/>
    <mergeCell ref="HRM44:HSB44"/>
    <mergeCell ref="HSC44:HSR44"/>
    <mergeCell ref="HSS44:HTH44"/>
    <mergeCell ref="HTI44:HTX44"/>
    <mergeCell ref="HMO44:HND44"/>
    <mergeCell ref="HNE44:HNT44"/>
    <mergeCell ref="HNU44:HOJ44"/>
    <mergeCell ref="HOK44:HOZ44"/>
    <mergeCell ref="HPA44:HPP44"/>
    <mergeCell ref="HPQ44:HQF44"/>
    <mergeCell ref="HIW44:HJL44"/>
    <mergeCell ref="HJM44:HKB44"/>
    <mergeCell ref="HKC44:HKR44"/>
    <mergeCell ref="HKS44:HLH44"/>
    <mergeCell ref="HLI44:HLX44"/>
    <mergeCell ref="HLY44:HMN44"/>
    <mergeCell ref="IBI44:IBX44"/>
    <mergeCell ref="IBY44:ICN44"/>
    <mergeCell ref="ICO44:IDD44"/>
    <mergeCell ref="IDE44:IDT44"/>
    <mergeCell ref="IDU44:IEJ44"/>
    <mergeCell ref="IEK44:IEZ44"/>
    <mergeCell ref="HXQ44:HYF44"/>
    <mergeCell ref="HYG44:HYV44"/>
    <mergeCell ref="HYW44:HZL44"/>
    <mergeCell ref="HZM44:IAB44"/>
    <mergeCell ref="IAC44:IAR44"/>
    <mergeCell ref="IAS44:IBH44"/>
    <mergeCell ref="HTY44:HUN44"/>
    <mergeCell ref="HUO44:HVD44"/>
    <mergeCell ref="HVE44:HVT44"/>
    <mergeCell ref="HVU44:HWJ44"/>
    <mergeCell ref="HWK44:HWZ44"/>
    <mergeCell ref="HXA44:HXP44"/>
    <mergeCell ref="IMK44:IMZ44"/>
    <mergeCell ref="INA44:INP44"/>
    <mergeCell ref="INQ44:IOF44"/>
    <mergeCell ref="IOG44:IOV44"/>
    <mergeCell ref="IOW44:IPL44"/>
    <mergeCell ref="IPM44:IQB44"/>
    <mergeCell ref="IIS44:IJH44"/>
    <mergeCell ref="IJI44:IJX44"/>
    <mergeCell ref="IJY44:IKN44"/>
    <mergeCell ref="IKO44:ILD44"/>
    <mergeCell ref="ILE44:ILT44"/>
    <mergeCell ref="ILU44:IMJ44"/>
    <mergeCell ref="IFA44:IFP44"/>
    <mergeCell ref="IFQ44:IGF44"/>
    <mergeCell ref="IGG44:IGV44"/>
    <mergeCell ref="IGW44:IHL44"/>
    <mergeCell ref="IHM44:IIB44"/>
    <mergeCell ref="IIC44:IIR44"/>
    <mergeCell ref="IXM44:IYB44"/>
    <mergeCell ref="IYC44:IYR44"/>
    <mergeCell ref="IYS44:IZH44"/>
    <mergeCell ref="IZI44:IZX44"/>
    <mergeCell ref="IZY44:JAN44"/>
    <mergeCell ref="JAO44:JBD44"/>
    <mergeCell ref="ITU44:IUJ44"/>
    <mergeCell ref="IUK44:IUZ44"/>
    <mergeCell ref="IVA44:IVP44"/>
    <mergeCell ref="IVQ44:IWF44"/>
    <mergeCell ref="IWG44:IWV44"/>
    <mergeCell ref="IWW44:IXL44"/>
    <mergeCell ref="IQC44:IQR44"/>
    <mergeCell ref="IQS44:IRH44"/>
    <mergeCell ref="IRI44:IRX44"/>
    <mergeCell ref="IRY44:ISN44"/>
    <mergeCell ref="ISO44:ITD44"/>
    <mergeCell ref="ITE44:ITT44"/>
    <mergeCell ref="JIO44:JJD44"/>
    <mergeCell ref="JJE44:JJT44"/>
    <mergeCell ref="JJU44:JKJ44"/>
    <mergeCell ref="JKK44:JKZ44"/>
    <mergeCell ref="JLA44:JLP44"/>
    <mergeCell ref="JLQ44:JMF44"/>
    <mergeCell ref="JEW44:JFL44"/>
    <mergeCell ref="JFM44:JGB44"/>
    <mergeCell ref="JGC44:JGR44"/>
    <mergeCell ref="JGS44:JHH44"/>
    <mergeCell ref="JHI44:JHX44"/>
    <mergeCell ref="JHY44:JIN44"/>
    <mergeCell ref="JBE44:JBT44"/>
    <mergeCell ref="JBU44:JCJ44"/>
    <mergeCell ref="JCK44:JCZ44"/>
    <mergeCell ref="JDA44:JDP44"/>
    <mergeCell ref="JDQ44:JEF44"/>
    <mergeCell ref="JEG44:JEV44"/>
    <mergeCell ref="JTQ44:JUF44"/>
    <mergeCell ref="JUG44:JUV44"/>
    <mergeCell ref="JUW44:JVL44"/>
    <mergeCell ref="JVM44:JWB44"/>
    <mergeCell ref="JWC44:JWR44"/>
    <mergeCell ref="JWS44:JXH44"/>
    <mergeCell ref="JPY44:JQN44"/>
    <mergeCell ref="JQO44:JRD44"/>
    <mergeCell ref="JRE44:JRT44"/>
    <mergeCell ref="JRU44:JSJ44"/>
    <mergeCell ref="JSK44:JSZ44"/>
    <mergeCell ref="JTA44:JTP44"/>
    <mergeCell ref="JMG44:JMV44"/>
    <mergeCell ref="JMW44:JNL44"/>
    <mergeCell ref="JNM44:JOB44"/>
    <mergeCell ref="JOC44:JOR44"/>
    <mergeCell ref="JOS44:JPH44"/>
    <mergeCell ref="JPI44:JPX44"/>
    <mergeCell ref="KES44:KFH44"/>
    <mergeCell ref="KFI44:KFX44"/>
    <mergeCell ref="KFY44:KGN44"/>
    <mergeCell ref="KGO44:KHD44"/>
    <mergeCell ref="KHE44:KHT44"/>
    <mergeCell ref="KHU44:KIJ44"/>
    <mergeCell ref="KBA44:KBP44"/>
    <mergeCell ref="KBQ44:KCF44"/>
    <mergeCell ref="KCG44:KCV44"/>
    <mergeCell ref="KCW44:KDL44"/>
    <mergeCell ref="KDM44:KEB44"/>
    <mergeCell ref="KEC44:KER44"/>
    <mergeCell ref="JXI44:JXX44"/>
    <mergeCell ref="JXY44:JYN44"/>
    <mergeCell ref="JYO44:JZD44"/>
    <mergeCell ref="JZE44:JZT44"/>
    <mergeCell ref="JZU44:KAJ44"/>
    <mergeCell ref="KAK44:KAZ44"/>
    <mergeCell ref="KPU44:KQJ44"/>
    <mergeCell ref="KQK44:KQZ44"/>
    <mergeCell ref="KRA44:KRP44"/>
    <mergeCell ref="KRQ44:KSF44"/>
    <mergeCell ref="KSG44:KSV44"/>
    <mergeCell ref="KSW44:KTL44"/>
    <mergeCell ref="KMC44:KMR44"/>
    <mergeCell ref="KMS44:KNH44"/>
    <mergeCell ref="KNI44:KNX44"/>
    <mergeCell ref="KNY44:KON44"/>
    <mergeCell ref="KOO44:KPD44"/>
    <mergeCell ref="KPE44:KPT44"/>
    <mergeCell ref="KIK44:KIZ44"/>
    <mergeCell ref="KJA44:KJP44"/>
    <mergeCell ref="KJQ44:KKF44"/>
    <mergeCell ref="KKG44:KKV44"/>
    <mergeCell ref="KKW44:KLL44"/>
    <mergeCell ref="KLM44:KMB44"/>
    <mergeCell ref="LAW44:LBL44"/>
    <mergeCell ref="LBM44:LCB44"/>
    <mergeCell ref="LCC44:LCR44"/>
    <mergeCell ref="LCS44:LDH44"/>
    <mergeCell ref="LDI44:LDX44"/>
    <mergeCell ref="LDY44:LEN44"/>
    <mergeCell ref="KXE44:KXT44"/>
    <mergeCell ref="KXU44:KYJ44"/>
    <mergeCell ref="KYK44:KYZ44"/>
    <mergeCell ref="KZA44:KZP44"/>
    <mergeCell ref="KZQ44:LAF44"/>
    <mergeCell ref="LAG44:LAV44"/>
    <mergeCell ref="KTM44:KUB44"/>
    <mergeCell ref="KUC44:KUR44"/>
    <mergeCell ref="KUS44:KVH44"/>
    <mergeCell ref="KVI44:KVX44"/>
    <mergeCell ref="KVY44:KWN44"/>
    <mergeCell ref="KWO44:KXD44"/>
    <mergeCell ref="LLY44:LMN44"/>
    <mergeCell ref="LMO44:LND44"/>
    <mergeCell ref="LNE44:LNT44"/>
    <mergeCell ref="LNU44:LOJ44"/>
    <mergeCell ref="LOK44:LOZ44"/>
    <mergeCell ref="LPA44:LPP44"/>
    <mergeCell ref="LIG44:LIV44"/>
    <mergeCell ref="LIW44:LJL44"/>
    <mergeCell ref="LJM44:LKB44"/>
    <mergeCell ref="LKC44:LKR44"/>
    <mergeCell ref="LKS44:LLH44"/>
    <mergeCell ref="LLI44:LLX44"/>
    <mergeCell ref="LEO44:LFD44"/>
    <mergeCell ref="LFE44:LFT44"/>
    <mergeCell ref="LFU44:LGJ44"/>
    <mergeCell ref="LGK44:LGZ44"/>
    <mergeCell ref="LHA44:LHP44"/>
    <mergeCell ref="LHQ44:LIF44"/>
    <mergeCell ref="LXA44:LXP44"/>
    <mergeCell ref="LXQ44:LYF44"/>
    <mergeCell ref="LYG44:LYV44"/>
    <mergeCell ref="LYW44:LZL44"/>
    <mergeCell ref="LZM44:MAB44"/>
    <mergeCell ref="MAC44:MAR44"/>
    <mergeCell ref="LTI44:LTX44"/>
    <mergeCell ref="LTY44:LUN44"/>
    <mergeCell ref="LUO44:LVD44"/>
    <mergeCell ref="LVE44:LVT44"/>
    <mergeCell ref="LVU44:LWJ44"/>
    <mergeCell ref="LWK44:LWZ44"/>
    <mergeCell ref="LPQ44:LQF44"/>
    <mergeCell ref="LQG44:LQV44"/>
    <mergeCell ref="LQW44:LRL44"/>
    <mergeCell ref="LRM44:LSB44"/>
    <mergeCell ref="LSC44:LSR44"/>
    <mergeCell ref="LSS44:LTH44"/>
    <mergeCell ref="MIC44:MIR44"/>
    <mergeCell ref="MIS44:MJH44"/>
    <mergeCell ref="MJI44:MJX44"/>
    <mergeCell ref="MJY44:MKN44"/>
    <mergeCell ref="MKO44:MLD44"/>
    <mergeCell ref="MLE44:MLT44"/>
    <mergeCell ref="MEK44:MEZ44"/>
    <mergeCell ref="MFA44:MFP44"/>
    <mergeCell ref="MFQ44:MGF44"/>
    <mergeCell ref="MGG44:MGV44"/>
    <mergeCell ref="MGW44:MHL44"/>
    <mergeCell ref="MHM44:MIB44"/>
    <mergeCell ref="MAS44:MBH44"/>
    <mergeCell ref="MBI44:MBX44"/>
    <mergeCell ref="MBY44:MCN44"/>
    <mergeCell ref="MCO44:MDD44"/>
    <mergeCell ref="MDE44:MDT44"/>
    <mergeCell ref="MDU44:MEJ44"/>
    <mergeCell ref="MTE44:MTT44"/>
    <mergeCell ref="MTU44:MUJ44"/>
    <mergeCell ref="MUK44:MUZ44"/>
    <mergeCell ref="MVA44:MVP44"/>
    <mergeCell ref="MVQ44:MWF44"/>
    <mergeCell ref="MWG44:MWV44"/>
    <mergeCell ref="MPM44:MQB44"/>
    <mergeCell ref="MQC44:MQR44"/>
    <mergeCell ref="MQS44:MRH44"/>
    <mergeCell ref="MRI44:MRX44"/>
    <mergeCell ref="MRY44:MSN44"/>
    <mergeCell ref="MSO44:MTD44"/>
    <mergeCell ref="MLU44:MMJ44"/>
    <mergeCell ref="MMK44:MMZ44"/>
    <mergeCell ref="MNA44:MNP44"/>
    <mergeCell ref="MNQ44:MOF44"/>
    <mergeCell ref="MOG44:MOV44"/>
    <mergeCell ref="MOW44:MPL44"/>
    <mergeCell ref="NEG44:NEV44"/>
    <mergeCell ref="NEW44:NFL44"/>
    <mergeCell ref="NFM44:NGB44"/>
    <mergeCell ref="NGC44:NGR44"/>
    <mergeCell ref="NGS44:NHH44"/>
    <mergeCell ref="NHI44:NHX44"/>
    <mergeCell ref="NAO44:NBD44"/>
    <mergeCell ref="NBE44:NBT44"/>
    <mergeCell ref="NBU44:NCJ44"/>
    <mergeCell ref="NCK44:NCZ44"/>
    <mergeCell ref="NDA44:NDP44"/>
    <mergeCell ref="NDQ44:NEF44"/>
    <mergeCell ref="MWW44:MXL44"/>
    <mergeCell ref="MXM44:MYB44"/>
    <mergeCell ref="MYC44:MYR44"/>
    <mergeCell ref="MYS44:MZH44"/>
    <mergeCell ref="MZI44:MZX44"/>
    <mergeCell ref="MZY44:NAN44"/>
    <mergeCell ref="NPI44:NPX44"/>
    <mergeCell ref="NPY44:NQN44"/>
    <mergeCell ref="NQO44:NRD44"/>
    <mergeCell ref="NRE44:NRT44"/>
    <mergeCell ref="NRU44:NSJ44"/>
    <mergeCell ref="NSK44:NSZ44"/>
    <mergeCell ref="NLQ44:NMF44"/>
    <mergeCell ref="NMG44:NMV44"/>
    <mergeCell ref="NMW44:NNL44"/>
    <mergeCell ref="NNM44:NOB44"/>
    <mergeCell ref="NOC44:NOR44"/>
    <mergeCell ref="NOS44:NPH44"/>
    <mergeCell ref="NHY44:NIN44"/>
    <mergeCell ref="NIO44:NJD44"/>
    <mergeCell ref="NJE44:NJT44"/>
    <mergeCell ref="NJU44:NKJ44"/>
    <mergeCell ref="NKK44:NKZ44"/>
    <mergeCell ref="NLA44:NLP44"/>
    <mergeCell ref="OAK44:OAZ44"/>
    <mergeCell ref="OBA44:OBP44"/>
    <mergeCell ref="OBQ44:OCF44"/>
    <mergeCell ref="OCG44:OCV44"/>
    <mergeCell ref="OCW44:ODL44"/>
    <mergeCell ref="ODM44:OEB44"/>
    <mergeCell ref="NWS44:NXH44"/>
    <mergeCell ref="NXI44:NXX44"/>
    <mergeCell ref="NXY44:NYN44"/>
    <mergeCell ref="NYO44:NZD44"/>
    <mergeCell ref="NZE44:NZT44"/>
    <mergeCell ref="NZU44:OAJ44"/>
    <mergeCell ref="NTA44:NTP44"/>
    <mergeCell ref="NTQ44:NUF44"/>
    <mergeCell ref="NUG44:NUV44"/>
    <mergeCell ref="NUW44:NVL44"/>
    <mergeCell ref="NVM44:NWB44"/>
    <mergeCell ref="NWC44:NWR44"/>
    <mergeCell ref="OLM44:OMB44"/>
    <mergeCell ref="OMC44:OMR44"/>
    <mergeCell ref="OMS44:ONH44"/>
    <mergeCell ref="ONI44:ONX44"/>
    <mergeCell ref="ONY44:OON44"/>
    <mergeCell ref="OOO44:OPD44"/>
    <mergeCell ref="OHU44:OIJ44"/>
    <mergeCell ref="OIK44:OIZ44"/>
    <mergeCell ref="OJA44:OJP44"/>
    <mergeCell ref="OJQ44:OKF44"/>
    <mergeCell ref="OKG44:OKV44"/>
    <mergeCell ref="OKW44:OLL44"/>
    <mergeCell ref="OEC44:OER44"/>
    <mergeCell ref="OES44:OFH44"/>
    <mergeCell ref="OFI44:OFX44"/>
    <mergeCell ref="OFY44:OGN44"/>
    <mergeCell ref="OGO44:OHD44"/>
    <mergeCell ref="OHE44:OHT44"/>
    <mergeCell ref="OWO44:OXD44"/>
    <mergeCell ref="OXE44:OXT44"/>
    <mergeCell ref="OXU44:OYJ44"/>
    <mergeCell ref="OYK44:OYZ44"/>
    <mergeCell ref="OZA44:OZP44"/>
    <mergeCell ref="OZQ44:PAF44"/>
    <mergeCell ref="OSW44:OTL44"/>
    <mergeCell ref="OTM44:OUB44"/>
    <mergeCell ref="OUC44:OUR44"/>
    <mergeCell ref="OUS44:OVH44"/>
    <mergeCell ref="OVI44:OVX44"/>
    <mergeCell ref="OVY44:OWN44"/>
    <mergeCell ref="OPE44:OPT44"/>
    <mergeCell ref="OPU44:OQJ44"/>
    <mergeCell ref="OQK44:OQZ44"/>
    <mergeCell ref="ORA44:ORP44"/>
    <mergeCell ref="ORQ44:OSF44"/>
    <mergeCell ref="OSG44:OSV44"/>
    <mergeCell ref="PHQ44:PIF44"/>
    <mergeCell ref="PIG44:PIV44"/>
    <mergeCell ref="PIW44:PJL44"/>
    <mergeCell ref="PJM44:PKB44"/>
    <mergeCell ref="PKC44:PKR44"/>
    <mergeCell ref="PKS44:PLH44"/>
    <mergeCell ref="PDY44:PEN44"/>
    <mergeCell ref="PEO44:PFD44"/>
    <mergeCell ref="PFE44:PFT44"/>
    <mergeCell ref="PFU44:PGJ44"/>
    <mergeCell ref="PGK44:PGZ44"/>
    <mergeCell ref="PHA44:PHP44"/>
    <mergeCell ref="PAG44:PAV44"/>
    <mergeCell ref="PAW44:PBL44"/>
    <mergeCell ref="PBM44:PCB44"/>
    <mergeCell ref="PCC44:PCR44"/>
    <mergeCell ref="PCS44:PDH44"/>
    <mergeCell ref="PDI44:PDX44"/>
    <mergeCell ref="PSS44:PTH44"/>
    <mergeCell ref="PTI44:PTX44"/>
    <mergeCell ref="PTY44:PUN44"/>
    <mergeCell ref="PUO44:PVD44"/>
    <mergeCell ref="PVE44:PVT44"/>
    <mergeCell ref="PVU44:PWJ44"/>
    <mergeCell ref="PPA44:PPP44"/>
    <mergeCell ref="PPQ44:PQF44"/>
    <mergeCell ref="PQG44:PQV44"/>
    <mergeCell ref="PQW44:PRL44"/>
    <mergeCell ref="PRM44:PSB44"/>
    <mergeCell ref="PSC44:PSR44"/>
    <mergeCell ref="PLI44:PLX44"/>
    <mergeCell ref="PLY44:PMN44"/>
    <mergeCell ref="PMO44:PND44"/>
    <mergeCell ref="PNE44:PNT44"/>
    <mergeCell ref="PNU44:POJ44"/>
    <mergeCell ref="POK44:POZ44"/>
    <mergeCell ref="QDU44:QEJ44"/>
    <mergeCell ref="QEK44:QEZ44"/>
    <mergeCell ref="QFA44:QFP44"/>
    <mergeCell ref="QFQ44:QGF44"/>
    <mergeCell ref="QGG44:QGV44"/>
    <mergeCell ref="QGW44:QHL44"/>
    <mergeCell ref="QAC44:QAR44"/>
    <mergeCell ref="QAS44:QBH44"/>
    <mergeCell ref="QBI44:QBX44"/>
    <mergeCell ref="QBY44:QCN44"/>
    <mergeCell ref="QCO44:QDD44"/>
    <mergeCell ref="QDE44:QDT44"/>
    <mergeCell ref="PWK44:PWZ44"/>
    <mergeCell ref="PXA44:PXP44"/>
    <mergeCell ref="PXQ44:PYF44"/>
    <mergeCell ref="PYG44:PYV44"/>
    <mergeCell ref="PYW44:PZL44"/>
    <mergeCell ref="PZM44:QAB44"/>
    <mergeCell ref="QOW44:QPL44"/>
    <mergeCell ref="QPM44:QQB44"/>
    <mergeCell ref="QQC44:QQR44"/>
    <mergeCell ref="QQS44:QRH44"/>
    <mergeCell ref="QRI44:QRX44"/>
    <mergeCell ref="QRY44:QSN44"/>
    <mergeCell ref="QLE44:QLT44"/>
    <mergeCell ref="QLU44:QMJ44"/>
    <mergeCell ref="QMK44:QMZ44"/>
    <mergeCell ref="QNA44:QNP44"/>
    <mergeCell ref="QNQ44:QOF44"/>
    <mergeCell ref="QOG44:QOV44"/>
    <mergeCell ref="QHM44:QIB44"/>
    <mergeCell ref="QIC44:QIR44"/>
    <mergeCell ref="QIS44:QJH44"/>
    <mergeCell ref="QJI44:QJX44"/>
    <mergeCell ref="QJY44:QKN44"/>
    <mergeCell ref="QKO44:QLD44"/>
    <mergeCell ref="QZY44:RAN44"/>
    <mergeCell ref="RAO44:RBD44"/>
    <mergeCell ref="RBE44:RBT44"/>
    <mergeCell ref="RBU44:RCJ44"/>
    <mergeCell ref="RCK44:RCZ44"/>
    <mergeCell ref="RDA44:RDP44"/>
    <mergeCell ref="QWG44:QWV44"/>
    <mergeCell ref="QWW44:QXL44"/>
    <mergeCell ref="QXM44:QYB44"/>
    <mergeCell ref="QYC44:QYR44"/>
    <mergeCell ref="QYS44:QZH44"/>
    <mergeCell ref="QZI44:QZX44"/>
    <mergeCell ref="QSO44:QTD44"/>
    <mergeCell ref="QTE44:QTT44"/>
    <mergeCell ref="QTU44:QUJ44"/>
    <mergeCell ref="QUK44:QUZ44"/>
    <mergeCell ref="QVA44:QVP44"/>
    <mergeCell ref="QVQ44:QWF44"/>
    <mergeCell ref="RLA44:RLP44"/>
    <mergeCell ref="RLQ44:RMF44"/>
    <mergeCell ref="RMG44:RMV44"/>
    <mergeCell ref="RMW44:RNL44"/>
    <mergeCell ref="RNM44:ROB44"/>
    <mergeCell ref="ROC44:ROR44"/>
    <mergeCell ref="RHI44:RHX44"/>
    <mergeCell ref="RHY44:RIN44"/>
    <mergeCell ref="RIO44:RJD44"/>
    <mergeCell ref="RJE44:RJT44"/>
    <mergeCell ref="RJU44:RKJ44"/>
    <mergeCell ref="RKK44:RKZ44"/>
    <mergeCell ref="RDQ44:REF44"/>
    <mergeCell ref="REG44:REV44"/>
    <mergeCell ref="REW44:RFL44"/>
    <mergeCell ref="RFM44:RGB44"/>
    <mergeCell ref="RGC44:RGR44"/>
    <mergeCell ref="RGS44:RHH44"/>
    <mergeCell ref="RWC44:RWR44"/>
    <mergeCell ref="RWS44:RXH44"/>
    <mergeCell ref="RXI44:RXX44"/>
    <mergeCell ref="RXY44:RYN44"/>
    <mergeCell ref="RYO44:RZD44"/>
    <mergeCell ref="RZE44:RZT44"/>
    <mergeCell ref="RSK44:RSZ44"/>
    <mergeCell ref="RTA44:RTP44"/>
    <mergeCell ref="RTQ44:RUF44"/>
    <mergeCell ref="RUG44:RUV44"/>
    <mergeCell ref="RUW44:RVL44"/>
    <mergeCell ref="RVM44:RWB44"/>
    <mergeCell ref="ROS44:RPH44"/>
    <mergeCell ref="RPI44:RPX44"/>
    <mergeCell ref="RPY44:RQN44"/>
    <mergeCell ref="RQO44:RRD44"/>
    <mergeCell ref="RRE44:RRT44"/>
    <mergeCell ref="RRU44:RSJ44"/>
    <mergeCell ref="SHE44:SHT44"/>
    <mergeCell ref="SHU44:SIJ44"/>
    <mergeCell ref="SIK44:SIZ44"/>
    <mergeCell ref="SJA44:SJP44"/>
    <mergeCell ref="SJQ44:SKF44"/>
    <mergeCell ref="SKG44:SKV44"/>
    <mergeCell ref="SDM44:SEB44"/>
    <mergeCell ref="SEC44:SER44"/>
    <mergeCell ref="SES44:SFH44"/>
    <mergeCell ref="SFI44:SFX44"/>
    <mergeCell ref="SFY44:SGN44"/>
    <mergeCell ref="SGO44:SHD44"/>
    <mergeCell ref="RZU44:SAJ44"/>
    <mergeCell ref="SAK44:SAZ44"/>
    <mergeCell ref="SBA44:SBP44"/>
    <mergeCell ref="SBQ44:SCF44"/>
    <mergeCell ref="SCG44:SCV44"/>
    <mergeCell ref="SCW44:SDL44"/>
    <mergeCell ref="SSG44:SSV44"/>
    <mergeCell ref="SSW44:STL44"/>
    <mergeCell ref="STM44:SUB44"/>
    <mergeCell ref="SUC44:SUR44"/>
    <mergeCell ref="SUS44:SVH44"/>
    <mergeCell ref="SVI44:SVX44"/>
    <mergeCell ref="SOO44:SPD44"/>
    <mergeCell ref="SPE44:SPT44"/>
    <mergeCell ref="SPU44:SQJ44"/>
    <mergeCell ref="SQK44:SQZ44"/>
    <mergeCell ref="SRA44:SRP44"/>
    <mergeCell ref="SRQ44:SSF44"/>
    <mergeCell ref="SKW44:SLL44"/>
    <mergeCell ref="SLM44:SMB44"/>
    <mergeCell ref="SMC44:SMR44"/>
    <mergeCell ref="SMS44:SNH44"/>
    <mergeCell ref="SNI44:SNX44"/>
    <mergeCell ref="SNY44:SON44"/>
    <mergeCell ref="TDI44:TDX44"/>
    <mergeCell ref="TDY44:TEN44"/>
    <mergeCell ref="TEO44:TFD44"/>
    <mergeCell ref="TFE44:TFT44"/>
    <mergeCell ref="TFU44:TGJ44"/>
    <mergeCell ref="TGK44:TGZ44"/>
    <mergeCell ref="SZQ44:TAF44"/>
    <mergeCell ref="TAG44:TAV44"/>
    <mergeCell ref="TAW44:TBL44"/>
    <mergeCell ref="TBM44:TCB44"/>
    <mergeCell ref="TCC44:TCR44"/>
    <mergeCell ref="TCS44:TDH44"/>
    <mergeCell ref="SVY44:SWN44"/>
    <mergeCell ref="SWO44:SXD44"/>
    <mergeCell ref="SXE44:SXT44"/>
    <mergeCell ref="SXU44:SYJ44"/>
    <mergeCell ref="SYK44:SYZ44"/>
    <mergeCell ref="SZA44:SZP44"/>
    <mergeCell ref="TOK44:TOZ44"/>
    <mergeCell ref="TPA44:TPP44"/>
    <mergeCell ref="TPQ44:TQF44"/>
    <mergeCell ref="TQG44:TQV44"/>
    <mergeCell ref="TQW44:TRL44"/>
    <mergeCell ref="TRM44:TSB44"/>
    <mergeCell ref="TKS44:TLH44"/>
    <mergeCell ref="TLI44:TLX44"/>
    <mergeCell ref="TLY44:TMN44"/>
    <mergeCell ref="TMO44:TND44"/>
    <mergeCell ref="TNE44:TNT44"/>
    <mergeCell ref="TNU44:TOJ44"/>
    <mergeCell ref="THA44:THP44"/>
    <mergeCell ref="THQ44:TIF44"/>
    <mergeCell ref="TIG44:TIV44"/>
    <mergeCell ref="TIW44:TJL44"/>
    <mergeCell ref="TJM44:TKB44"/>
    <mergeCell ref="TKC44:TKR44"/>
    <mergeCell ref="TZM44:UAB44"/>
    <mergeCell ref="UAC44:UAR44"/>
    <mergeCell ref="UAS44:UBH44"/>
    <mergeCell ref="UBI44:UBX44"/>
    <mergeCell ref="UBY44:UCN44"/>
    <mergeCell ref="UCO44:UDD44"/>
    <mergeCell ref="TVU44:TWJ44"/>
    <mergeCell ref="TWK44:TWZ44"/>
    <mergeCell ref="TXA44:TXP44"/>
    <mergeCell ref="TXQ44:TYF44"/>
    <mergeCell ref="TYG44:TYV44"/>
    <mergeCell ref="TYW44:TZL44"/>
    <mergeCell ref="TSC44:TSR44"/>
    <mergeCell ref="TSS44:TTH44"/>
    <mergeCell ref="TTI44:TTX44"/>
    <mergeCell ref="TTY44:TUN44"/>
    <mergeCell ref="TUO44:TVD44"/>
    <mergeCell ref="TVE44:TVT44"/>
    <mergeCell ref="UKO44:ULD44"/>
    <mergeCell ref="ULE44:ULT44"/>
    <mergeCell ref="ULU44:UMJ44"/>
    <mergeCell ref="UMK44:UMZ44"/>
    <mergeCell ref="UNA44:UNP44"/>
    <mergeCell ref="UNQ44:UOF44"/>
    <mergeCell ref="UGW44:UHL44"/>
    <mergeCell ref="UHM44:UIB44"/>
    <mergeCell ref="UIC44:UIR44"/>
    <mergeCell ref="UIS44:UJH44"/>
    <mergeCell ref="UJI44:UJX44"/>
    <mergeCell ref="UJY44:UKN44"/>
    <mergeCell ref="UDE44:UDT44"/>
    <mergeCell ref="UDU44:UEJ44"/>
    <mergeCell ref="UEK44:UEZ44"/>
    <mergeCell ref="UFA44:UFP44"/>
    <mergeCell ref="UFQ44:UGF44"/>
    <mergeCell ref="UGG44:UGV44"/>
    <mergeCell ref="UVQ44:UWF44"/>
    <mergeCell ref="UWG44:UWV44"/>
    <mergeCell ref="UWW44:UXL44"/>
    <mergeCell ref="UXM44:UYB44"/>
    <mergeCell ref="UYC44:UYR44"/>
    <mergeCell ref="UYS44:UZH44"/>
    <mergeCell ref="URY44:USN44"/>
    <mergeCell ref="USO44:UTD44"/>
    <mergeCell ref="UTE44:UTT44"/>
    <mergeCell ref="UTU44:UUJ44"/>
    <mergeCell ref="UUK44:UUZ44"/>
    <mergeCell ref="UVA44:UVP44"/>
    <mergeCell ref="UOG44:UOV44"/>
    <mergeCell ref="UOW44:UPL44"/>
    <mergeCell ref="UPM44:UQB44"/>
    <mergeCell ref="UQC44:UQR44"/>
    <mergeCell ref="UQS44:URH44"/>
    <mergeCell ref="URI44:URX44"/>
    <mergeCell ref="VGS44:VHH44"/>
    <mergeCell ref="VHI44:VHX44"/>
    <mergeCell ref="VHY44:VIN44"/>
    <mergeCell ref="VIO44:VJD44"/>
    <mergeCell ref="VJE44:VJT44"/>
    <mergeCell ref="VJU44:VKJ44"/>
    <mergeCell ref="VDA44:VDP44"/>
    <mergeCell ref="VDQ44:VEF44"/>
    <mergeCell ref="VEG44:VEV44"/>
    <mergeCell ref="VEW44:VFL44"/>
    <mergeCell ref="VFM44:VGB44"/>
    <mergeCell ref="VGC44:VGR44"/>
    <mergeCell ref="UZI44:UZX44"/>
    <mergeCell ref="UZY44:VAN44"/>
    <mergeCell ref="VAO44:VBD44"/>
    <mergeCell ref="VBE44:VBT44"/>
    <mergeCell ref="VBU44:VCJ44"/>
    <mergeCell ref="VCK44:VCZ44"/>
    <mergeCell ref="VRU44:VSJ44"/>
    <mergeCell ref="VSK44:VSZ44"/>
    <mergeCell ref="VTA44:VTP44"/>
    <mergeCell ref="VTQ44:VUF44"/>
    <mergeCell ref="VUG44:VUV44"/>
    <mergeCell ref="VUW44:VVL44"/>
    <mergeCell ref="VOC44:VOR44"/>
    <mergeCell ref="VOS44:VPH44"/>
    <mergeCell ref="VPI44:VPX44"/>
    <mergeCell ref="VPY44:VQN44"/>
    <mergeCell ref="VQO44:VRD44"/>
    <mergeCell ref="VRE44:VRT44"/>
    <mergeCell ref="VKK44:VKZ44"/>
    <mergeCell ref="VLA44:VLP44"/>
    <mergeCell ref="VLQ44:VMF44"/>
    <mergeCell ref="VMG44:VMV44"/>
    <mergeCell ref="VMW44:VNL44"/>
    <mergeCell ref="VNM44:VOB44"/>
    <mergeCell ref="WCW44:WDL44"/>
    <mergeCell ref="WDM44:WEB44"/>
    <mergeCell ref="WEC44:WER44"/>
    <mergeCell ref="WES44:WFH44"/>
    <mergeCell ref="WFI44:WFX44"/>
    <mergeCell ref="WFY44:WGN44"/>
    <mergeCell ref="VZE44:VZT44"/>
    <mergeCell ref="VZU44:WAJ44"/>
    <mergeCell ref="WAK44:WAZ44"/>
    <mergeCell ref="WBA44:WBP44"/>
    <mergeCell ref="WBQ44:WCF44"/>
    <mergeCell ref="WCG44:WCV44"/>
    <mergeCell ref="VVM44:VWB44"/>
    <mergeCell ref="VWC44:VWR44"/>
    <mergeCell ref="VWS44:VXH44"/>
    <mergeCell ref="VXI44:VXX44"/>
    <mergeCell ref="VXY44:VYN44"/>
    <mergeCell ref="VYO44:VZD44"/>
    <mergeCell ref="WOO44:WPD44"/>
    <mergeCell ref="WPE44:WPT44"/>
    <mergeCell ref="WPU44:WQJ44"/>
    <mergeCell ref="WQK44:WQZ44"/>
    <mergeCell ref="WRA44:WRP44"/>
    <mergeCell ref="WKG44:WKV44"/>
    <mergeCell ref="WKW44:WLL44"/>
    <mergeCell ref="WLM44:WMB44"/>
    <mergeCell ref="WMC44:WMR44"/>
    <mergeCell ref="WMS44:WNH44"/>
    <mergeCell ref="WNI44:WNX44"/>
    <mergeCell ref="WGO44:WHD44"/>
    <mergeCell ref="WHE44:WHT44"/>
    <mergeCell ref="WHU44:WIJ44"/>
    <mergeCell ref="WIK44:WIZ44"/>
    <mergeCell ref="WJA44:WJP44"/>
    <mergeCell ref="WJQ44:WKF44"/>
    <mergeCell ref="K97:P97"/>
    <mergeCell ref="K53:P53"/>
    <mergeCell ref="A86:P86"/>
    <mergeCell ref="A87:P87"/>
    <mergeCell ref="A88:P88"/>
    <mergeCell ref="A89:P89"/>
    <mergeCell ref="A90:P90"/>
    <mergeCell ref="XCS44:XDH44"/>
    <mergeCell ref="XDI44:XDX44"/>
    <mergeCell ref="XDY44:XEN44"/>
    <mergeCell ref="XEO44:XFD44"/>
    <mergeCell ref="A45:P45"/>
    <mergeCell ref="A46:P46"/>
    <mergeCell ref="WZA44:WZP44"/>
    <mergeCell ref="WZQ44:XAF44"/>
    <mergeCell ref="XAG44:XAV44"/>
    <mergeCell ref="XAW44:XBL44"/>
    <mergeCell ref="XBM44:XCB44"/>
    <mergeCell ref="XCC44:XCR44"/>
    <mergeCell ref="WVI44:WVX44"/>
    <mergeCell ref="WVY44:WWN44"/>
    <mergeCell ref="WWO44:WXD44"/>
    <mergeCell ref="WXE44:WXT44"/>
    <mergeCell ref="WXU44:WYJ44"/>
    <mergeCell ref="WYK44:WYZ44"/>
    <mergeCell ref="WRQ44:WSF44"/>
    <mergeCell ref="WSG44:WSV44"/>
    <mergeCell ref="WSW44:WTL44"/>
    <mergeCell ref="WTM44:WUB44"/>
    <mergeCell ref="WUC44:WUR44"/>
    <mergeCell ref="WUS44:WVH44"/>
    <mergeCell ref="WNY44:WON44"/>
  </mergeCells>
  <pageMargins left="0.5" right="0.5" top="1" bottom="0.75" header="0.3" footer="0.3"/>
  <pageSetup scale="47" fitToHeight="0" orientation="landscape" r:id="rId1"/>
  <rowBreaks count="2" manualBreakCount="2">
    <brk id="42" max="16383" man="1"/>
    <brk id="8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workbookViewId="0">
      <selection activeCell="A6" sqref="A6:C6"/>
    </sheetView>
  </sheetViews>
  <sheetFormatPr defaultRowHeight="12.75" x14ac:dyDescent="0.2"/>
  <cols>
    <col min="1" max="1" width="69.7109375" customWidth="1"/>
    <col min="2" max="2" width="1.85546875" customWidth="1"/>
    <col min="3" max="3" width="14" customWidth="1"/>
    <col min="4" max="4" width="10.28515625" bestFit="1" customWidth="1"/>
  </cols>
  <sheetData>
    <row r="1" spans="1:3" x14ac:dyDescent="0.2">
      <c r="A1" s="513" t="s">
        <v>0</v>
      </c>
      <c r="B1" s="513"/>
      <c r="C1" s="513"/>
    </row>
    <row r="2" spans="1:3" x14ac:dyDescent="0.2">
      <c r="A2" s="513" t="s">
        <v>985</v>
      </c>
      <c r="B2" s="513"/>
      <c r="C2" s="513"/>
    </row>
    <row r="3" spans="1:3" x14ac:dyDescent="0.2">
      <c r="A3" s="513" t="s">
        <v>986</v>
      </c>
      <c r="B3" s="513"/>
      <c r="C3" s="513"/>
    </row>
    <row r="4" spans="1:3" x14ac:dyDescent="0.2">
      <c r="A4" s="513" t="s">
        <v>522</v>
      </c>
      <c r="B4" s="513"/>
      <c r="C4" s="513"/>
    </row>
    <row r="5" spans="1:3" x14ac:dyDescent="0.2">
      <c r="A5" s="513" t="s">
        <v>523</v>
      </c>
      <c r="B5" s="513"/>
      <c r="C5" s="513"/>
    </row>
    <row r="6" spans="1:3" x14ac:dyDescent="0.2">
      <c r="A6" s="513" t="s">
        <v>67</v>
      </c>
      <c r="B6" s="513"/>
      <c r="C6" s="513"/>
    </row>
    <row r="7" spans="1:3" x14ac:dyDescent="0.2">
      <c r="A7" s="36"/>
      <c r="B7" s="36"/>
      <c r="C7" s="36"/>
    </row>
    <row r="8" spans="1:3" x14ac:dyDescent="0.2">
      <c r="A8" s="119" t="s">
        <v>1004</v>
      </c>
      <c r="B8" s="36"/>
      <c r="C8" s="36"/>
    </row>
    <row r="9" spans="1:3" x14ac:dyDescent="0.2">
      <c r="A9" s="36"/>
      <c r="B9" s="36"/>
      <c r="C9" s="36"/>
    </row>
    <row r="10" spans="1:3" x14ac:dyDescent="0.2">
      <c r="A10" s="119" t="s">
        <v>498</v>
      </c>
      <c r="B10" s="36"/>
      <c r="C10" s="351">
        <v>0.96026999999999996</v>
      </c>
    </row>
    <row r="11" spans="1:3" x14ac:dyDescent="0.2">
      <c r="A11" s="120" t="s">
        <v>987</v>
      </c>
      <c r="B11" s="36"/>
      <c r="C11" s="116"/>
    </row>
    <row r="12" spans="1:3" x14ac:dyDescent="0.2">
      <c r="A12" s="120"/>
      <c r="B12" s="36"/>
      <c r="C12" s="116"/>
    </row>
    <row r="13" spans="1:3" x14ac:dyDescent="0.2">
      <c r="A13" s="120" t="s">
        <v>989</v>
      </c>
      <c r="B13" s="36"/>
      <c r="C13" s="116">
        <v>2.6855220000000002</v>
      </c>
    </row>
    <row r="14" spans="1:3" x14ac:dyDescent="0.2">
      <c r="A14" s="120" t="s">
        <v>991</v>
      </c>
      <c r="B14" s="36"/>
      <c r="C14" s="116"/>
    </row>
    <row r="15" spans="1:3" x14ac:dyDescent="0.2">
      <c r="A15" s="120"/>
      <c r="B15" s="36"/>
      <c r="C15" s="116"/>
    </row>
    <row r="16" spans="1:3" x14ac:dyDescent="0.2">
      <c r="A16" s="120"/>
      <c r="B16" s="36"/>
      <c r="C16" s="116"/>
    </row>
    <row r="17" spans="1:4" x14ac:dyDescent="0.2">
      <c r="A17" s="120"/>
      <c r="B17" s="36"/>
      <c r="C17" s="116"/>
    </row>
    <row r="18" spans="1:4" x14ac:dyDescent="0.2">
      <c r="A18" s="119" t="s">
        <v>498</v>
      </c>
      <c r="B18" s="36"/>
      <c r="C18" s="351">
        <v>0.95372999999999997</v>
      </c>
    </row>
    <row r="19" spans="1:4" x14ac:dyDescent="0.2">
      <c r="A19" s="120" t="s">
        <v>988</v>
      </c>
      <c r="B19" s="36"/>
      <c r="C19" s="116"/>
    </row>
    <row r="20" spans="1:4" x14ac:dyDescent="0.2">
      <c r="A20" s="120"/>
      <c r="B20" s="36"/>
      <c r="C20" s="116"/>
      <c r="D20" s="95"/>
    </row>
    <row r="21" spans="1:4" ht="13.5" thickBot="1" x14ac:dyDescent="0.25">
      <c r="A21" s="120" t="s">
        <v>990</v>
      </c>
      <c r="B21" s="36"/>
      <c r="C21" s="121">
        <f>(C13/3.973)*4.627</f>
        <v>3.1275887978857289</v>
      </c>
      <c r="D21" s="99"/>
    </row>
    <row r="22" spans="1:4" ht="13.5" thickTop="1" x14ac:dyDescent="0.2">
      <c r="A22" s="120"/>
      <c r="B22" s="36"/>
      <c r="C22" s="116"/>
      <c r="D22" s="99"/>
    </row>
    <row r="23" spans="1:4" x14ac:dyDescent="0.2">
      <c r="A23" s="36"/>
      <c r="B23" s="36"/>
      <c r="C23" s="116"/>
      <c r="D23" s="95"/>
    </row>
    <row r="24" spans="1:4" x14ac:dyDescent="0.2">
      <c r="C24" s="95"/>
      <c r="D24" s="95"/>
    </row>
  </sheetData>
  <mergeCells count="6">
    <mergeCell ref="A1:C1"/>
    <mergeCell ref="A2:C2"/>
    <mergeCell ref="A3:C3"/>
    <mergeCell ref="A5:C5"/>
    <mergeCell ref="A6:C6"/>
    <mergeCell ref="A4:C4"/>
  </mergeCells>
  <pageMargins left="0.82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"/>
  <sheetViews>
    <sheetView workbookViewId="0">
      <selection activeCell="I20" sqref="I20"/>
    </sheetView>
  </sheetViews>
  <sheetFormatPr defaultRowHeight="12.75" x14ac:dyDescent="0.2"/>
  <cols>
    <col min="1" max="1" width="69.28515625" customWidth="1"/>
    <col min="2" max="2" width="1.85546875" customWidth="1"/>
    <col min="3" max="3" width="12.140625" customWidth="1"/>
    <col min="4" max="4" width="1.7109375" customWidth="1"/>
    <col min="5" max="5" width="10.140625" customWidth="1"/>
    <col min="6" max="6" width="1.85546875" customWidth="1"/>
    <col min="7" max="7" width="11.7109375" customWidth="1"/>
    <col min="8" max="8" width="1.85546875" customWidth="1"/>
    <col min="9" max="9" width="14" customWidth="1"/>
    <col min="10" max="10" width="10.28515625" bestFit="1" customWidth="1"/>
    <col min="12" max="12" width="16.5703125" bestFit="1" customWidth="1"/>
    <col min="14" max="14" width="14.140625" customWidth="1"/>
    <col min="17" max="17" width="11.85546875" bestFit="1" customWidth="1"/>
  </cols>
  <sheetData>
    <row r="1" spans="1:9" x14ac:dyDescent="0.2">
      <c r="A1" s="513" t="s">
        <v>0</v>
      </c>
      <c r="B1" s="513"/>
      <c r="C1" s="513"/>
      <c r="D1" s="513"/>
      <c r="E1" s="513"/>
      <c r="F1" s="513"/>
      <c r="G1" s="513"/>
      <c r="H1" s="513"/>
      <c r="I1" s="513"/>
    </row>
    <row r="2" spans="1:9" x14ac:dyDescent="0.2">
      <c r="A2" s="513" t="s">
        <v>499</v>
      </c>
      <c r="B2" s="513"/>
      <c r="C2" s="513"/>
      <c r="D2" s="513"/>
      <c r="E2" s="513"/>
      <c r="F2" s="513"/>
      <c r="G2" s="513"/>
      <c r="H2" s="513"/>
      <c r="I2" s="513"/>
    </row>
    <row r="3" spans="1:9" x14ac:dyDescent="0.2">
      <c r="A3" s="513" t="s">
        <v>500</v>
      </c>
      <c r="B3" s="513"/>
      <c r="C3" s="513"/>
      <c r="D3" s="513"/>
      <c r="E3" s="513"/>
      <c r="F3" s="513"/>
      <c r="G3" s="513"/>
      <c r="H3" s="513"/>
      <c r="I3" s="513"/>
    </row>
    <row r="4" spans="1:9" x14ac:dyDescent="0.2">
      <c r="A4" s="513" t="s">
        <v>522</v>
      </c>
      <c r="B4" s="513"/>
      <c r="C4" s="513"/>
      <c r="D4" s="513"/>
      <c r="E4" s="513"/>
      <c r="F4" s="513"/>
      <c r="G4" s="513"/>
      <c r="H4" s="513"/>
      <c r="I4" s="513"/>
    </row>
    <row r="5" spans="1:9" x14ac:dyDescent="0.2">
      <c r="A5" s="513" t="s">
        <v>523</v>
      </c>
      <c r="B5" s="513"/>
      <c r="C5" s="513"/>
      <c r="D5" s="513"/>
      <c r="E5" s="513"/>
      <c r="F5" s="513"/>
      <c r="G5" s="513"/>
      <c r="H5" s="513"/>
      <c r="I5" s="513"/>
    </row>
    <row r="6" spans="1:9" x14ac:dyDescent="0.2">
      <c r="A6" s="513" t="s">
        <v>67</v>
      </c>
      <c r="B6" s="513"/>
      <c r="C6" s="513"/>
      <c r="D6" s="513"/>
      <c r="E6" s="513"/>
      <c r="F6" s="513"/>
      <c r="G6" s="513"/>
      <c r="H6" s="513"/>
      <c r="I6" s="513"/>
    </row>
    <row r="7" spans="1:9" x14ac:dyDescent="0.2">
      <c r="A7" s="36"/>
      <c r="B7" s="36"/>
      <c r="C7" s="36"/>
      <c r="D7" s="36"/>
      <c r="E7" s="36"/>
      <c r="F7" s="36"/>
      <c r="G7" s="36"/>
      <c r="H7" s="36"/>
      <c r="I7" s="36"/>
    </row>
    <row r="8" spans="1:9" x14ac:dyDescent="0.2">
      <c r="A8" s="119" t="s">
        <v>1042</v>
      </c>
      <c r="B8" s="36"/>
      <c r="C8" s="36"/>
      <c r="D8" s="36"/>
      <c r="E8" s="36"/>
      <c r="F8" s="36"/>
      <c r="G8" s="36"/>
      <c r="H8" s="36"/>
      <c r="I8" s="36"/>
    </row>
    <row r="9" spans="1:9" x14ac:dyDescent="0.2">
      <c r="A9" s="120" t="s">
        <v>739</v>
      </c>
      <c r="B9" s="119"/>
      <c r="C9" s="36"/>
      <c r="D9" s="36"/>
      <c r="E9" s="36"/>
      <c r="F9" s="36"/>
      <c r="G9" s="36"/>
      <c r="H9" s="36"/>
      <c r="I9" s="36"/>
    </row>
    <row r="10" spans="1:9" x14ac:dyDescent="0.2">
      <c r="A10" s="119"/>
      <c r="B10" s="36"/>
      <c r="C10" s="36"/>
      <c r="D10" s="36"/>
      <c r="E10" s="36"/>
      <c r="F10" s="36"/>
      <c r="G10" s="36"/>
      <c r="H10" s="36"/>
      <c r="I10" s="36"/>
    </row>
    <row r="11" spans="1:9" x14ac:dyDescent="0.2">
      <c r="A11" s="119"/>
      <c r="B11" s="36"/>
      <c r="C11" s="36"/>
      <c r="D11" s="36"/>
      <c r="E11" s="332" t="s">
        <v>978</v>
      </c>
      <c r="F11" s="332"/>
      <c r="G11" s="331" t="s">
        <v>982</v>
      </c>
      <c r="H11" s="332"/>
      <c r="I11" s="119"/>
    </row>
    <row r="12" spans="1:9" x14ac:dyDescent="0.2">
      <c r="A12" s="119"/>
      <c r="B12" s="36"/>
      <c r="C12" s="332" t="s">
        <v>981</v>
      </c>
      <c r="D12" s="36"/>
      <c r="E12" s="332" t="s">
        <v>979</v>
      </c>
      <c r="F12" s="332"/>
      <c r="G12" s="331" t="s">
        <v>983</v>
      </c>
      <c r="H12" s="332"/>
      <c r="I12" s="119"/>
    </row>
    <row r="13" spans="1:9" x14ac:dyDescent="0.2">
      <c r="A13" s="119" t="s">
        <v>1043</v>
      </c>
      <c r="B13" s="36"/>
      <c r="C13" s="333" t="s">
        <v>982</v>
      </c>
      <c r="D13" s="36"/>
      <c r="E13" s="333" t="s">
        <v>980</v>
      </c>
      <c r="F13" s="332"/>
      <c r="G13" s="333" t="s">
        <v>984</v>
      </c>
      <c r="H13" s="332"/>
      <c r="I13" s="119"/>
    </row>
    <row r="14" spans="1:9" x14ac:dyDescent="0.2">
      <c r="A14" s="119" t="s">
        <v>508</v>
      </c>
      <c r="B14" s="36"/>
      <c r="C14" s="36">
        <v>40.154000000000003</v>
      </c>
      <c r="D14" s="36"/>
      <c r="E14" s="36">
        <v>5.33</v>
      </c>
      <c r="F14" s="36"/>
      <c r="G14" s="122">
        <f t="shared" ref="G14:G17" si="0">C14*((1+0.02)^E14)</f>
        <v>44.623921213492153</v>
      </c>
      <c r="H14" s="36"/>
      <c r="I14" s="36"/>
    </row>
    <row r="15" spans="1:9" x14ac:dyDescent="0.2">
      <c r="A15" s="119" t="s">
        <v>509</v>
      </c>
      <c r="B15" s="36"/>
      <c r="C15" s="35">
        <v>52.826999999999998</v>
      </c>
      <c r="D15" s="36"/>
      <c r="E15" s="36">
        <v>4.33</v>
      </c>
      <c r="F15" s="36"/>
      <c r="G15" s="122">
        <f t="shared" si="0"/>
        <v>57.556541773611542</v>
      </c>
      <c r="H15" s="36"/>
      <c r="I15" s="36"/>
    </row>
    <row r="16" spans="1:9" x14ac:dyDescent="0.2">
      <c r="A16" s="119" t="s">
        <v>737</v>
      </c>
      <c r="B16" s="36"/>
      <c r="C16" s="116">
        <v>69.088999999999999</v>
      </c>
      <c r="D16" s="36"/>
      <c r="E16" s="36">
        <v>3.33</v>
      </c>
      <c r="F16" s="36"/>
      <c r="G16" s="122">
        <f t="shared" si="0"/>
        <v>73.798490496300857</v>
      </c>
      <c r="H16" s="36"/>
      <c r="I16" s="36"/>
    </row>
    <row r="17" spans="1:11" x14ac:dyDescent="0.2">
      <c r="A17" s="119" t="s">
        <v>738</v>
      </c>
      <c r="B17" s="36"/>
      <c r="C17" s="122">
        <v>109.613</v>
      </c>
      <c r="D17" s="36"/>
      <c r="E17" s="36">
        <v>2.33</v>
      </c>
      <c r="F17" s="36"/>
      <c r="G17" s="207">
        <f t="shared" si="0"/>
        <v>114.78905070684652</v>
      </c>
      <c r="H17" s="36"/>
      <c r="I17" s="36"/>
    </row>
    <row r="18" spans="1:11" x14ac:dyDescent="0.2">
      <c r="A18" s="119" t="s">
        <v>510</v>
      </c>
      <c r="B18" s="36"/>
      <c r="C18" s="36"/>
      <c r="D18" s="36"/>
      <c r="E18" s="36"/>
      <c r="F18" s="36"/>
      <c r="G18" s="36"/>
      <c r="H18" s="36"/>
      <c r="I18" s="209">
        <f>ROUND(AVERAGE(G14:G17),3)</f>
        <v>72.691999999999993</v>
      </c>
      <c r="K18" s="106"/>
    </row>
    <row r="19" spans="1:11" x14ac:dyDescent="0.2">
      <c r="A19" s="119"/>
      <c r="B19" s="36"/>
      <c r="C19" s="36"/>
      <c r="D19" s="36"/>
      <c r="E19" s="36"/>
      <c r="F19" s="36"/>
      <c r="G19" s="36"/>
      <c r="H19" s="36"/>
      <c r="I19" s="36"/>
    </row>
    <row r="20" spans="1:11" x14ac:dyDescent="0.2">
      <c r="A20" s="119" t="s">
        <v>511</v>
      </c>
      <c r="B20" s="36"/>
      <c r="C20" s="36"/>
      <c r="D20" s="36"/>
      <c r="E20" s="36"/>
      <c r="F20" s="36"/>
      <c r="G20" s="36"/>
      <c r="H20" s="36"/>
      <c r="I20" s="208">
        <v>142.654</v>
      </c>
    </row>
    <row r="21" spans="1:11" x14ac:dyDescent="0.2">
      <c r="A21" s="119"/>
      <c r="B21" s="36"/>
      <c r="C21" s="36"/>
      <c r="D21" s="36"/>
      <c r="E21" s="36"/>
      <c r="F21" s="36"/>
      <c r="G21" s="36"/>
      <c r="H21" s="36"/>
      <c r="I21" s="36"/>
    </row>
    <row r="22" spans="1:11" x14ac:dyDescent="0.2">
      <c r="A22" s="119" t="s">
        <v>512</v>
      </c>
      <c r="B22" s="36"/>
      <c r="C22" s="36"/>
      <c r="D22" s="36"/>
      <c r="E22" s="36"/>
      <c r="F22" s="36"/>
      <c r="G22" s="36"/>
      <c r="H22" s="36"/>
      <c r="I22" s="116">
        <f>I18-I20</f>
        <v>-69.962000000000003</v>
      </c>
    </row>
    <row r="23" spans="1:11" x14ac:dyDescent="0.2">
      <c r="A23" s="36"/>
      <c r="B23" s="36"/>
      <c r="C23" s="36"/>
      <c r="D23" s="36"/>
      <c r="E23" s="36"/>
      <c r="F23" s="36"/>
      <c r="G23" s="36"/>
      <c r="H23" s="36"/>
      <c r="I23" s="36"/>
    </row>
    <row r="24" spans="1:11" ht="13.5" thickBot="1" x14ac:dyDescent="0.25">
      <c r="A24" s="119" t="s">
        <v>501</v>
      </c>
      <c r="B24" s="36"/>
      <c r="C24" s="36"/>
      <c r="D24" s="36"/>
      <c r="E24" s="36"/>
      <c r="F24" s="36"/>
      <c r="G24" s="36"/>
      <c r="H24" s="36"/>
      <c r="I24" s="121">
        <f>I22/2</f>
        <v>-34.981000000000002</v>
      </c>
    </row>
    <row r="25" spans="1:11" ht="13.5" thickTop="1" x14ac:dyDescent="0.2">
      <c r="A25" s="120"/>
      <c r="B25" s="36"/>
      <c r="C25" s="36"/>
      <c r="D25" s="36"/>
      <c r="E25" s="36"/>
      <c r="F25" s="36"/>
      <c r="G25" s="36"/>
      <c r="H25" s="36"/>
      <c r="I25" s="116"/>
    </row>
    <row r="26" spans="1:11" x14ac:dyDescent="0.2">
      <c r="A26" s="183" t="s">
        <v>502</v>
      </c>
      <c r="B26" s="35"/>
      <c r="C26" s="35"/>
      <c r="D26" s="35"/>
      <c r="E26" s="35"/>
      <c r="F26" s="35"/>
      <c r="G26" s="35"/>
      <c r="H26" s="35"/>
      <c r="I26" s="185">
        <v>0.90519000000000005</v>
      </c>
    </row>
    <row r="27" spans="1:11" x14ac:dyDescent="0.2">
      <c r="A27" s="36"/>
      <c r="B27" s="36"/>
      <c r="C27" s="36"/>
      <c r="D27" s="36"/>
      <c r="E27" s="36"/>
      <c r="F27" s="36"/>
      <c r="G27" s="36"/>
      <c r="H27" s="36"/>
      <c r="I27" s="116"/>
    </row>
    <row r="28" spans="1:11" ht="13.5" thickBot="1" x14ac:dyDescent="0.25">
      <c r="A28" s="119" t="s">
        <v>503</v>
      </c>
      <c r="B28" s="36"/>
      <c r="C28" s="36"/>
      <c r="D28" s="36"/>
      <c r="E28" s="36"/>
      <c r="F28" s="36"/>
      <c r="G28" s="36"/>
      <c r="H28" s="36"/>
      <c r="I28" s="121">
        <f>I24*I26</f>
        <v>-31.664451390000004</v>
      </c>
    </row>
    <row r="29" spans="1:11" ht="13.5" thickTop="1" x14ac:dyDescent="0.2">
      <c r="A29" s="119"/>
      <c r="B29" s="36"/>
      <c r="C29" s="36"/>
      <c r="D29" s="36"/>
      <c r="E29" s="36"/>
      <c r="F29" s="36"/>
      <c r="G29" s="36"/>
      <c r="H29" s="36"/>
      <c r="I29" s="122"/>
    </row>
    <row r="30" spans="1:11" x14ac:dyDescent="0.2">
      <c r="A30" s="119"/>
      <c r="B30" s="36"/>
      <c r="C30" s="36"/>
      <c r="D30" s="36"/>
      <c r="E30" s="36"/>
      <c r="F30" s="36"/>
      <c r="G30" s="36"/>
      <c r="H30" s="36"/>
      <c r="I30" s="122"/>
    </row>
    <row r="31" spans="1:11" x14ac:dyDescent="0.2">
      <c r="A31" s="119" t="s">
        <v>507</v>
      </c>
      <c r="B31" s="36"/>
      <c r="C31" s="36"/>
      <c r="D31" s="36"/>
      <c r="E31" s="36"/>
      <c r="F31" s="36"/>
      <c r="G31" s="36"/>
      <c r="H31" s="36"/>
      <c r="I31" s="207">
        <f>-I40</f>
        <v>0.71245015627500008</v>
      </c>
    </row>
    <row r="32" spans="1:11" x14ac:dyDescent="0.2">
      <c r="A32" s="119"/>
      <c r="B32" s="36"/>
      <c r="C32" s="36"/>
      <c r="D32" s="36"/>
      <c r="E32" s="36"/>
      <c r="F32" s="36"/>
      <c r="G32" s="36"/>
      <c r="H32" s="36"/>
      <c r="I32" s="122"/>
    </row>
    <row r="33" spans="1:14" x14ac:dyDescent="0.2">
      <c r="A33" s="119" t="s">
        <v>740</v>
      </c>
      <c r="B33" s="36"/>
      <c r="C33" s="116"/>
      <c r="D33" s="36"/>
      <c r="E33" s="36"/>
      <c r="F33" s="36"/>
      <c r="G33" s="36"/>
      <c r="H33" s="36"/>
      <c r="I33" s="122"/>
    </row>
    <row r="34" spans="1:14" x14ac:dyDescent="0.2">
      <c r="A34" s="119"/>
      <c r="B34" s="36"/>
      <c r="C34" s="210"/>
      <c r="D34" s="36"/>
      <c r="E34" s="36"/>
      <c r="F34" s="36"/>
      <c r="G34" s="36"/>
      <c r="H34" s="36"/>
      <c r="I34" s="122"/>
    </row>
    <row r="35" spans="1:14" ht="13.5" thickBot="1" x14ac:dyDescent="0.25">
      <c r="A35" s="119" t="s">
        <v>515</v>
      </c>
      <c r="B35" s="36"/>
      <c r="C35" s="36"/>
      <c r="D35" s="120" t="s">
        <v>736</v>
      </c>
      <c r="E35" s="120"/>
      <c r="F35" s="120"/>
      <c r="G35" s="120"/>
      <c r="H35" s="120"/>
      <c r="I35" s="121">
        <f>I28+I31</f>
        <v>-30.952001233725003</v>
      </c>
    </row>
    <row r="36" spans="1:14" ht="13.5" thickTop="1" x14ac:dyDescent="0.2">
      <c r="A36" s="119"/>
      <c r="B36" s="36"/>
      <c r="C36" s="36"/>
      <c r="D36" s="36"/>
      <c r="E36" s="36"/>
      <c r="F36" s="36"/>
      <c r="G36" s="36"/>
      <c r="H36" s="36"/>
      <c r="I36" s="122"/>
    </row>
    <row r="37" spans="1:14" x14ac:dyDescent="0.2">
      <c r="A37" s="36"/>
      <c r="B37" s="36"/>
      <c r="C37" s="36"/>
      <c r="D37" s="36"/>
      <c r="E37" s="36"/>
      <c r="F37" s="36"/>
      <c r="G37" s="36"/>
      <c r="H37" s="36"/>
      <c r="I37" s="116"/>
    </row>
    <row r="38" spans="1:14" x14ac:dyDescent="0.2">
      <c r="A38" s="119" t="s">
        <v>503</v>
      </c>
      <c r="B38" s="36"/>
      <c r="C38" s="122">
        <f>I28</f>
        <v>-31.664451390000004</v>
      </c>
      <c r="D38" s="36"/>
      <c r="E38" s="36"/>
      <c r="F38" s="36"/>
      <c r="G38" s="36"/>
      <c r="H38" s="36"/>
      <c r="I38" s="122"/>
    </row>
    <row r="39" spans="1:14" x14ac:dyDescent="0.2">
      <c r="A39" s="36" t="s">
        <v>505</v>
      </c>
      <c r="B39" s="36"/>
      <c r="C39" s="206">
        <v>2.2499999999999999E-2</v>
      </c>
      <c r="D39" s="120" t="s">
        <v>743</v>
      </c>
      <c r="E39" s="120"/>
      <c r="F39" s="120"/>
      <c r="G39" s="120"/>
      <c r="H39" s="120"/>
      <c r="I39" s="211"/>
    </row>
    <row r="40" spans="1:14" ht="13.5" thickBot="1" x14ac:dyDescent="0.25">
      <c r="A40" s="36" t="s">
        <v>504</v>
      </c>
      <c r="B40" s="36"/>
      <c r="C40" s="36"/>
      <c r="D40" s="36"/>
      <c r="E40" s="36"/>
      <c r="F40" s="36"/>
      <c r="G40" s="36"/>
      <c r="H40" s="36"/>
      <c r="I40" s="121">
        <f>C38*C39</f>
        <v>-0.71245015627500008</v>
      </c>
      <c r="J40" s="95"/>
    </row>
    <row r="41" spans="1:14" ht="13.5" thickTop="1" x14ac:dyDescent="0.2">
      <c r="A41" s="107"/>
      <c r="B41" s="30"/>
      <c r="C41" s="30"/>
      <c r="D41" s="30"/>
      <c r="E41" s="30"/>
      <c r="F41" s="30"/>
      <c r="G41" s="30"/>
      <c r="H41" s="30"/>
      <c r="I41" s="99"/>
      <c r="J41" s="99"/>
    </row>
    <row r="42" spans="1:14" x14ac:dyDescent="0.2">
      <c r="A42" s="36" t="s">
        <v>506</v>
      </c>
      <c r="B42" s="36"/>
      <c r="C42" s="318">
        <f>'Prop Tax KIUC 1-54'!L107</f>
        <v>1.5609689933519999</v>
      </c>
      <c r="I42" s="95"/>
      <c r="J42" s="95"/>
    </row>
    <row r="43" spans="1:14" x14ac:dyDescent="0.2">
      <c r="A43" s="36" t="s">
        <v>513</v>
      </c>
      <c r="B43" s="36"/>
      <c r="C43" s="319">
        <f>I28+I31</f>
        <v>-30.952001233725003</v>
      </c>
      <c r="I43" s="95"/>
      <c r="J43" s="95"/>
    </row>
    <row r="45" spans="1:14" ht="13.5" thickBot="1" x14ac:dyDescent="0.25">
      <c r="A45" t="s">
        <v>514</v>
      </c>
      <c r="I45" s="121">
        <f>(C42*C43)/100</f>
        <v>-0.4831511420803758</v>
      </c>
      <c r="L45" s="112"/>
      <c r="N45" s="112"/>
    </row>
    <row r="46" spans="1:14" ht="13.5" thickTop="1" x14ac:dyDescent="0.2">
      <c r="L46" s="56"/>
      <c r="N46" s="56"/>
    </row>
    <row r="47" spans="1:14" x14ac:dyDescent="0.2">
      <c r="A47" s="119" t="s">
        <v>741</v>
      </c>
    </row>
    <row r="48" spans="1:14" x14ac:dyDescent="0.2">
      <c r="A48" s="296" t="s">
        <v>742</v>
      </c>
      <c r="L48" s="56"/>
      <c r="N48" s="56"/>
    </row>
  </sheetData>
  <mergeCells count="6">
    <mergeCell ref="A6:I6"/>
    <mergeCell ref="A1:I1"/>
    <mergeCell ref="A2:I2"/>
    <mergeCell ref="A3:I3"/>
    <mergeCell ref="A4:I4"/>
    <mergeCell ref="A5:I5"/>
  </mergeCells>
  <pageMargins left="0.32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"/>
  <sheetViews>
    <sheetView workbookViewId="0">
      <selection activeCell="I18" sqref="I18"/>
    </sheetView>
  </sheetViews>
  <sheetFormatPr defaultRowHeight="12.75" x14ac:dyDescent="0.2"/>
  <cols>
    <col min="1" max="1" width="69.28515625" customWidth="1"/>
    <col min="2" max="2" width="1.85546875" customWidth="1"/>
    <col min="3" max="3" width="12.140625" customWidth="1"/>
    <col min="4" max="4" width="1.42578125" customWidth="1"/>
    <col min="5" max="5" width="11" customWidth="1"/>
    <col min="6" max="6" width="1.42578125" customWidth="1"/>
    <col min="7" max="7" width="12.28515625" customWidth="1"/>
    <col min="8" max="8" width="1.42578125" customWidth="1"/>
    <col min="9" max="9" width="14" customWidth="1"/>
    <col min="10" max="10" width="10.28515625" bestFit="1" customWidth="1"/>
    <col min="12" max="12" width="16.5703125" bestFit="1" customWidth="1"/>
    <col min="14" max="14" width="14.140625" customWidth="1"/>
    <col min="17" max="17" width="11.85546875" bestFit="1" customWidth="1"/>
  </cols>
  <sheetData>
    <row r="1" spans="1:9" x14ac:dyDescent="0.2">
      <c r="A1" s="513" t="s">
        <v>0</v>
      </c>
      <c r="B1" s="513"/>
      <c r="C1" s="513"/>
      <c r="D1" s="513"/>
      <c r="E1" s="513"/>
      <c r="F1" s="513"/>
      <c r="G1" s="513"/>
      <c r="H1" s="513"/>
      <c r="I1" s="513"/>
    </row>
    <row r="2" spans="1:9" x14ac:dyDescent="0.2">
      <c r="A2" s="513" t="s">
        <v>499</v>
      </c>
      <c r="B2" s="513"/>
      <c r="C2" s="513"/>
      <c r="D2" s="513"/>
      <c r="E2" s="513"/>
      <c r="F2" s="513"/>
      <c r="G2" s="513"/>
      <c r="H2" s="513"/>
      <c r="I2" s="513"/>
    </row>
    <row r="3" spans="1:9" x14ac:dyDescent="0.2">
      <c r="A3" s="513" t="s">
        <v>744</v>
      </c>
      <c r="B3" s="513"/>
      <c r="C3" s="513"/>
      <c r="D3" s="513"/>
      <c r="E3" s="513"/>
      <c r="F3" s="513"/>
      <c r="G3" s="513"/>
      <c r="H3" s="513"/>
      <c r="I3" s="513"/>
    </row>
    <row r="4" spans="1:9" x14ac:dyDescent="0.2">
      <c r="A4" s="513" t="s">
        <v>522</v>
      </c>
      <c r="B4" s="513"/>
      <c r="C4" s="513"/>
      <c r="D4" s="513"/>
      <c r="E4" s="513"/>
      <c r="F4" s="513"/>
      <c r="G4" s="513"/>
      <c r="H4" s="513"/>
      <c r="I4" s="513"/>
    </row>
    <row r="5" spans="1:9" x14ac:dyDescent="0.2">
      <c r="A5" s="513" t="s">
        <v>523</v>
      </c>
      <c r="B5" s="513"/>
      <c r="C5" s="513"/>
      <c r="D5" s="513"/>
      <c r="E5" s="513"/>
      <c r="F5" s="513"/>
      <c r="G5" s="513"/>
      <c r="H5" s="513"/>
      <c r="I5" s="513"/>
    </row>
    <row r="6" spans="1:9" x14ac:dyDescent="0.2">
      <c r="A6" s="513" t="s">
        <v>67</v>
      </c>
      <c r="B6" s="513"/>
      <c r="C6" s="513"/>
      <c r="D6" s="513"/>
      <c r="E6" s="513"/>
      <c r="F6" s="513"/>
      <c r="G6" s="513"/>
      <c r="H6" s="513"/>
      <c r="I6" s="513"/>
    </row>
    <row r="7" spans="1:9" x14ac:dyDescent="0.2">
      <c r="A7" s="36"/>
      <c r="B7" s="36"/>
      <c r="C7" s="36"/>
      <c r="D7" s="36"/>
      <c r="E7" s="36"/>
      <c r="F7" s="36"/>
      <c r="G7" s="36"/>
      <c r="H7" s="36"/>
      <c r="I7" s="36"/>
    </row>
    <row r="8" spans="1:9" x14ac:dyDescent="0.2">
      <c r="A8" s="119" t="s">
        <v>1044</v>
      </c>
      <c r="B8" s="36"/>
      <c r="C8" s="36"/>
      <c r="D8" s="36"/>
      <c r="E8" s="36"/>
      <c r="F8" s="36"/>
      <c r="G8" s="36"/>
      <c r="H8" s="36"/>
      <c r="I8" s="36"/>
    </row>
    <row r="9" spans="1:9" x14ac:dyDescent="0.2">
      <c r="A9" s="120" t="s">
        <v>745</v>
      </c>
      <c r="B9" s="119"/>
      <c r="C9" s="36"/>
      <c r="D9" s="36"/>
      <c r="E9" s="36"/>
      <c r="F9" s="36"/>
      <c r="G9" s="36"/>
      <c r="H9" s="36"/>
      <c r="I9" s="36"/>
    </row>
    <row r="10" spans="1:9" x14ac:dyDescent="0.2">
      <c r="A10" s="119"/>
      <c r="B10" s="36"/>
      <c r="C10" s="36"/>
      <c r="D10" s="36"/>
      <c r="E10" s="36"/>
      <c r="F10" s="36"/>
      <c r="G10" s="36"/>
      <c r="H10" s="36"/>
      <c r="I10" s="36"/>
    </row>
    <row r="11" spans="1:9" x14ac:dyDescent="0.2">
      <c r="A11" s="119"/>
      <c r="B11" s="36"/>
      <c r="C11" s="36"/>
      <c r="D11" s="36"/>
      <c r="E11" s="332" t="s">
        <v>978</v>
      </c>
      <c r="F11" s="332"/>
      <c r="G11" s="331" t="s">
        <v>982</v>
      </c>
      <c r="H11" s="36"/>
      <c r="I11" s="36"/>
    </row>
    <row r="12" spans="1:9" x14ac:dyDescent="0.2">
      <c r="A12" s="119"/>
      <c r="B12" s="36"/>
      <c r="C12" s="332" t="s">
        <v>981</v>
      </c>
      <c r="D12" s="36"/>
      <c r="E12" s="332" t="s">
        <v>979</v>
      </c>
      <c r="F12" s="332"/>
      <c r="G12" s="331" t="s">
        <v>983</v>
      </c>
      <c r="H12" s="36"/>
      <c r="I12" s="36"/>
    </row>
    <row r="13" spans="1:9" x14ac:dyDescent="0.2">
      <c r="A13" s="119" t="s">
        <v>746</v>
      </c>
      <c r="B13" s="36"/>
      <c r="C13" s="333" t="s">
        <v>982</v>
      </c>
      <c r="D13" s="36"/>
      <c r="E13" s="333" t="s">
        <v>980</v>
      </c>
      <c r="F13" s="332"/>
      <c r="G13" s="333" t="s">
        <v>984</v>
      </c>
      <c r="H13" s="36"/>
      <c r="I13" s="36"/>
    </row>
    <row r="14" spans="1:9" x14ac:dyDescent="0.2">
      <c r="A14" s="119" t="s">
        <v>508</v>
      </c>
      <c r="B14" s="36"/>
      <c r="C14" s="116">
        <v>78.305000000000007</v>
      </c>
      <c r="D14" s="36"/>
      <c r="E14" s="36">
        <v>5.33</v>
      </c>
      <c r="F14" s="36"/>
      <c r="G14" s="122">
        <f t="shared" ref="G14:G17" si="0">C14*((1+0.02)^E14)</f>
        <v>87.021869567726824</v>
      </c>
      <c r="H14" s="36"/>
      <c r="I14" s="36"/>
    </row>
    <row r="15" spans="1:9" x14ac:dyDescent="0.2">
      <c r="A15" s="119" t="s">
        <v>509</v>
      </c>
      <c r="B15" s="36"/>
      <c r="C15" s="116">
        <v>95.316999999999993</v>
      </c>
      <c r="D15" s="36"/>
      <c r="E15" s="36">
        <v>4.33</v>
      </c>
      <c r="F15" s="36"/>
      <c r="G15" s="122">
        <f t="shared" si="0"/>
        <v>103.85062358709241</v>
      </c>
      <c r="H15" s="36"/>
      <c r="I15" s="36"/>
    </row>
    <row r="16" spans="1:9" x14ac:dyDescent="0.2">
      <c r="A16" s="119" t="s">
        <v>737</v>
      </c>
      <c r="B16" s="36"/>
      <c r="C16" s="116">
        <v>94.236999999999995</v>
      </c>
      <c r="D16" s="36"/>
      <c r="E16" s="36">
        <v>3.33</v>
      </c>
      <c r="F16" s="36"/>
      <c r="G16" s="122">
        <f t="shared" si="0"/>
        <v>100.66071804339192</v>
      </c>
      <c r="H16" s="36"/>
      <c r="I16" s="36"/>
    </row>
    <row r="17" spans="1:9" x14ac:dyDescent="0.2">
      <c r="A17" s="119" t="s">
        <v>738</v>
      </c>
      <c r="B17" s="36"/>
      <c r="C17" s="116">
        <v>107.661</v>
      </c>
      <c r="D17" s="36"/>
      <c r="E17" s="36">
        <v>2.33</v>
      </c>
      <c r="F17" s="36"/>
      <c r="G17" s="207">
        <f t="shared" si="0"/>
        <v>112.74487504356055</v>
      </c>
      <c r="H17" s="36"/>
      <c r="I17" s="36"/>
    </row>
    <row r="18" spans="1:9" x14ac:dyDescent="0.2">
      <c r="A18" s="119" t="s">
        <v>747</v>
      </c>
      <c r="B18" s="36"/>
      <c r="C18" s="36"/>
      <c r="D18" s="36"/>
      <c r="E18" s="36"/>
      <c r="F18" s="36"/>
      <c r="G18" s="36"/>
      <c r="H18" s="36"/>
      <c r="I18" s="209">
        <f>ROUND(AVERAGE(G14:G17),3)</f>
        <v>101.07</v>
      </c>
    </row>
    <row r="19" spans="1:9" x14ac:dyDescent="0.2">
      <c r="A19" s="119"/>
      <c r="B19" s="36"/>
      <c r="C19" s="36"/>
      <c r="D19" s="36"/>
      <c r="E19" s="36"/>
      <c r="F19" s="36"/>
      <c r="G19" s="36"/>
      <c r="H19" s="36"/>
      <c r="I19" s="36"/>
    </row>
    <row r="20" spans="1:9" x14ac:dyDescent="0.2">
      <c r="A20" s="119" t="s">
        <v>748</v>
      </c>
      <c r="B20" s="36"/>
      <c r="C20" s="36"/>
      <c r="D20" s="36"/>
      <c r="E20" s="36"/>
      <c r="F20" s="36"/>
      <c r="G20" s="36"/>
      <c r="H20" s="36"/>
      <c r="I20" s="208">
        <v>147.39599999999999</v>
      </c>
    </row>
    <row r="21" spans="1:9" x14ac:dyDescent="0.2">
      <c r="A21" s="119"/>
      <c r="B21" s="36"/>
      <c r="C21" s="36"/>
      <c r="D21" s="36"/>
      <c r="E21" s="36"/>
      <c r="F21" s="36"/>
      <c r="G21" s="36"/>
      <c r="H21" s="36"/>
      <c r="I21" s="36"/>
    </row>
    <row r="22" spans="1:9" x14ac:dyDescent="0.2">
      <c r="A22" s="119" t="s">
        <v>749</v>
      </c>
      <c r="B22" s="36"/>
      <c r="C22" s="36"/>
      <c r="D22" s="36"/>
      <c r="E22" s="36"/>
      <c r="F22" s="36"/>
      <c r="G22" s="36"/>
      <c r="H22" s="36"/>
      <c r="I22" s="116">
        <f>I18-I20</f>
        <v>-46.325999999999993</v>
      </c>
    </row>
    <row r="23" spans="1:9" x14ac:dyDescent="0.2">
      <c r="A23" s="36"/>
      <c r="B23" s="36"/>
      <c r="C23" s="36"/>
      <c r="D23" s="36"/>
      <c r="E23" s="36"/>
      <c r="F23" s="36"/>
      <c r="G23" s="36"/>
      <c r="H23" s="36"/>
      <c r="I23" s="36"/>
    </row>
    <row r="24" spans="1:9" ht="13.5" thickBot="1" x14ac:dyDescent="0.25">
      <c r="A24" s="119" t="s">
        <v>750</v>
      </c>
      <c r="B24" s="36"/>
      <c r="C24" s="36"/>
      <c r="D24" s="36"/>
      <c r="E24" s="36"/>
      <c r="F24" s="36"/>
      <c r="G24" s="36"/>
      <c r="H24" s="36"/>
      <c r="I24" s="121">
        <f>I22/2</f>
        <v>-23.162999999999997</v>
      </c>
    </row>
    <row r="25" spans="1:9" ht="13.5" thickTop="1" x14ac:dyDescent="0.2">
      <c r="A25" s="120"/>
      <c r="B25" s="36"/>
      <c r="C25" s="36"/>
      <c r="D25" s="36"/>
      <c r="E25" s="36"/>
      <c r="F25" s="36"/>
      <c r="G25" s="36"/>
      <c r="H25" s="36"/>
      <c r="I25" s="116"/>
    </row>
    <row r="26" spans="1:9" x14ac:dyDescent="0.2">
      <c r="A26" s="183" t="s">
        <v>502</v>
      </c>
      <c r="B26" s="35"/>
      <c r="C26" s="35"/>
      <c r="D26" s="35"/>
      <c r="E26" s="35"/>
      <c r="F26" s="35"/>
      <c r="G26" s="35"/>
      <c r="H26" s="35"/>
      <c r="I26" s="185">
        <v>0.94887999999999995</v>
      </c>
    </row>
    <row r="27" spans="1:9" x14ac:dyDescent="0.2">
      <c r="A27" s="36"/>
      <c r="B27" s="36"/>
      <c r="C27" s="36"/>
      <c r="D27" s="36"/>
      <c r="E27" s="36"/>
      <c r="F27" s="36"/>
      <c r="G27" s="36"/>
      <c r="H27" s="36"/>
      <c r="I27" s="116"/>
    </row>
    <row r="28" spans="1:9" ht="13.5" thickBot="1" x14ac:dyDescent="0.25">
      <c r="A28" s="119" t="s">
        <v>751</v>
      </c>
      <c r="B28" s="36"/>
      <c r="C28" s="36"/>
      <c r="D28" s="36"/>
      <c r="E28" s="36"/>
      <c r="F28" s="36"/>
      <c r="G28" s="36"/>
      <c r="H28" s="36"/>
      <c r="I28" s="121">
        <f>I24*I26</f>
        <v>-21.978907439999997</v>
      </c>
    </row>
    <row r="29" spans="1:9" ht="13.5" thickTop="1" x14ac:dyDescent="0.2">
      <c r="A29" s="119"/>
      <c r="B29" s="36"/>
      <c r="C29" s="36"/>
      <c r="D29" s="36"/>
      <c r="E29" s="36"/>
      <c r="F29" s="36"/>
      <c r="G29" s="36"/>
      <c r="H29" s="36"/>
      <c r="I29" s="122"/>
    </row>
    <row r="30" spans="1:9" x14ac:dyDescent="0.2">
      <c r="A30" s="119"/>
      <c r="B30" s="36"/>
      <c r="C30" s="36"/>
      <c r="D30" s="36"/>
      <c r="E30" s="36"/>
      <c r="F30" s="36"/>
      <c r="G30" s="36"/>
      <c r="H30" s="36"/>
      <c r="I30" s="122"/>
    </row>
    <row r="31" spans="1:9" x14ac:dyDescent="0.2">
      <c r="A31" s="119" t="s">
        <v>507</v>
      </c>
      <c r="B31" s="36"/>
      <c r="C31" s="36"/>
      <c r="D31" s="36"/>
      <c r="E31" s="36"/>
      <c r="F31" s="36"/>
      <c r="G31" s="36"/>
      <c r="H31" s="36"/>
      <c r="I31" s="207">
        <f>-I40</f>
        <v>0.53408745079199993</v>
      </c>
    </row>
    <row r="32" spans="1:9" x14ac:dyDescent="0.2">
      <c r="A32" s="119"/>
      <c r="B32" s="36"/>
      <c r="C32" s="36"/>
      <c r="D32" s="36"/>
      <c r="E32" s="36"/>
      <c r="F32" s="36"/>
      <c r="G32" s="36"/>
      <c r="H32" s="36"/>
      <c r="I32" s="122"/>
    </row>
    <row r="33" spans="1:14" x14ac:dyDescent="0.2">
      <c r="A33" s="119" t="s">
        <v>740</v>
      </c>
      <c r="B33" s="36"/>
      <c r="C33" s="116"/>
      <c r="D33" s="36"/>
      <c r="E33" s="36"/>
      <c r="F33" s="36"/>
      <c r="G33" s="36"/>
      <c r="H33" s="36"/>
      <c r="I33" s="122"/>
    </row>
    <row r="34" spans="1:14" x14ac:dyDescent="0.2">
      <c r="A34" s="119"/>
      <c r="B34" s="36"/>
      <c r="C34" s="210"/>
      <c r="D34" s="36"/>
      <c r="E34" s="36"/>
      <c r="F34" s="36"/>
      <c r="G34" s="36"/>
      <c r="H34" s="36"/>
      <c r="I34" s="122"/>
    </row>
    <row r="35" spans="1:14" ht="13.5" thickBot="1" x14ac:dyDescent="0.25">
      <c r="A35" s="119" t="s">
        <v>752</v>
      </c>
      <c r="B35" s="36"/>
      <c r="C35" s="36"/>
      <c r="D35" s="120" t="s">
        <v>736</v>
      </c>
      <c r="E35" s="120"/>
      <c r="F35" s="120"/>
      <c r="G35" s="120"/>
      <c r="H35" s="120"/>
      <c r="I35" s="121">
        <f>I28+I31</f>
        <v>-21.444819989207996</v>
      </c>
    </row>
    <row r="36" spans="1:14" ht="13.5" thickTop="1" x14ac:dyDescent="0.2">
      <c r="A36" s="119"/>
      <c r="B36" s="36"/>
      <c r="C36" s="36"/>
      <c r="D36" s="36"/>
      <c r="E36" s="36"/>
      <c r="F36" s="36"/>
      <c r="G36" s="36"/>
      <c r="H36" s="36"/>
      <c r="I36" s="122"/>
    </row>
    <row r="37" spans="1:14" x14ac:dyDescent="0.2">
      <c r="A37" s="36"/>
      <c r="B37" s="36"/>
      <c r="C37" s="36"/>
      <c r="D37" s="36"/>
      <c r="E37" s="36"/>
      <c r="F37" s="36"/>
      <c r="G37" s="36"/>
      <c r="H37" s="36"/>
      <c r="I37" s="116"/>
    </row>
    <row r="38" spans="1:14" x14ac:dyDescent="0.2">
      <c r="A38" s="119" t="s">
        <v>751</v>
      </c>
      <c r="B38" s="36"/>
      <c r="C38" s="122">
        <f>I28</f>
        <v>-21.978907439999997</v>
      </c>
      <c r="D38" s="36"/>
      <c r="E38" s="36"/>
      <c r="F38" s="36"/>
      <c r="G38" s="36"/>
      <c r="H38" s="36"/>
      <c r="I38" s="122"/>
    </row>
    <row r="39" spans="1:14" x14ac:dyDescent="0.2">
      <c r="A39" s="119" t="s">
        <v>753</v>
      </c>
      <c r="B39" s="36"/>
      <c r="C39" s="206">
        <v>2.4299999999999999E-2</v>
      </c>
      <c r="D39" s="120" t="s">
        <v>743</v>
      </c>
      <c r="E39" s="120"/>
      <c r="F39" s="120"/>
      <c r="G39" s="120"/>
      <c r="H39" s="120"/>
      <c r="I39" s="211"/>
    </row>
    <row r="40" spans="1:14" ht="13.5" thickBot="1" x14ac:dyDescent="0.25">
      <c r="A40" s="119" t="s">
        <v>754</v>
      </c>
      <c r="B40" s="36"/>
      <c r="C40" s="36"/>
      <c r="D40" s="36"/>
      <c r="E40" s="36"/>
      <c r="F40" s="36"/>
      <c r="G40" s="36"/>
      <c r="H40" s="36"/>
      <c r="I40" s="121">
        <f>C38*C39</f>
        <v>-0.53408745079199993</v>
      </c>
      <c r="J40" s="95"/>
    </row>
    <row r="41" spans="1:14" ht="13.5" thickTop="1" x14ac:dyDescent="0.2">
      <c r="A41" s="107"/>
      <c r="B41" s="30"/>
      <c r="C41" s="30"/>
      <c r="D41" s="30"/>
      <c r="E41" s="30"/>
      <c r="F41" s="30"/>
      <c r="G41" s="30"/>
      <c r="H41" s="30"/>
      <c r="I41" s="99"/>
      <c r="J41" s="99"/>
    </row>
    <row r="42" spans="1:14" x14ac:dyDescent="0.2">
      <c r="A42" s="36" t="s">
        <v>506</v>
      </c>
      <c r="B42" s="36"/>
      <c r="C42" s="318">
        <f>'Prop Tax KIUC 1-54'!L107</f>
        <v>1.5609689933519999</v>
      </c>
      <c r="I42" s="95"/>
      <c r="J42" s="95"/>
    </row>
    <row r="43" spans="1:14" x14ac:dyDescent="0.2">
      <c r="A43" s="119" t="s">
        <v>756</v>
      </c>
      <c r="B43" s="36"/>
      <c r="C43" s="319">
        <f>I28+I31</f>
        <v>-21.444819989207996</v>
      </c>
      <c r="I43" s="95"/>
      <c r="J43" s="95"/>
    </row>
    <row r="45" spans="1:14" ht="13.5" thickBot="1" x14ac:dyDescent="0.25">
      <c r="A45" s="186" t="s">
        <v>755</v>
      </c>
      <c r="I45" s="121">
        <f>(C42*C43)/100</f>
        <v>-0.33474699071168851</v>
      </c>
      <c r="L45" s="112"/>
      <c r="N45" s="112"/>
    </row>
    <row r="46" spans="1:14" ht="13.5" thickTop="1" x14ac:dyDescent="0.2">
      <c r="L46" s="56"/>
      <c r="N46" s="56"/>
    </row>
    <row r="47" spans="1:14" x14ac:dyDescent="0.2">
      <c r="A47" s="119" t="s">
        <v>741</v>
      </c>
    </row>
    <row r="48" spans="1:14" x14ac:dyDescent="0.2">
      <c r="A48" s="296" t="s">
        <v>742</v>
      </c>
      <c r="L48" s="56"/>
      <c r="N48" s="56"/>
    </row>
  </sheetData>
  <mergeCells count="6">
    <mergeCell ref="A6:I6"/>
    <mergeCell ref="A1:I1"/>
    <mergeCell ref="A2:I2"/>
    <mergeCell ref="A3:I3"/>
    <mergeCell ref="A4:I4"/>
    <mergeCell ref="A5:I5"/>
  </mergeCells>
  <pageMargins left="0.32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workbookViewId="0">
      <selection activeCell="E29" sqref="E29"/>
    </sheetView>
  </sheetViews>
  <sheetFormatPr defaultRowHeight="12.75" x14ac:dyDescent="0.2"/>
  <cols>
    <col min="1" max="1" width="81.85546875" customWidth="1"/>
    <col min="2" max="2" width="1.5703125" customWidth="1"/>
    <col min="3" max="3" width="14.5703125" customWidth="1"/>
    <col min="4" max="4" width="1.42578125" customWidth="1"/>
    <col min="5" max="5" width="14" customWidth="1"/>
    <col min="6" max="6" width="10.28515625" bestFit="1" customWidth="1"/>
    <col min="7" max="7" width="20.42578125" customWidth="1"/>
    <col min="8" max="8" width="16.5703125" bestFit="1" customWidth="1"/>
    <col min="10" max="10" width="14.140625" customWidth="1"/>
    <col min="13" max="13" width="11.85546875" bestFit="1" customWidth="1"/>
  </cols>
  <sheetData>
    <row r="1" spans="1:10" x14ac:dyDescent="0.2">
      <c r="A1" s="513" t="s">
        <v>0</v>
      </c>
      <c r="B1" s="513"/>
      <c r="C1" s="513"/>
      <c r="D1" s="513"/>
      <c r="E1" s="513"/>
    </row>
    <row r="2" spans="1:10" x14ac:dyDescent="0.2">
      <c r="A2" s="513" t="s">
        <v>1026</v>
      </c>
      <c r="B2" s="513"/>
      <c r="C2" s="513"/>
      <c r="D2" s="513"/>
      <c r="E2" s="513"/>
    </row>
    <row r="3" spans="1:10" x14ac:dyDescent="0.2">
      <c r="A3" s="513" t="s">
        <v>1027</v>
      </c>
      <c r="B3" s="513"/>
      <c r="C3" s="513"/>
      <c r="D3" s="513"/>
      <c r="E3" s="513"/>
    </row>
    <row r="4" spans="1:10" x14ac:dyDescent="0.2">
      <c r="A4" s="513" t="s">
        <v>522</v>
      </c>
      <c r="B4" s="513"/>
      <c r="C4" s="513"/>
      <c r="D4" s="513"/>
      <c r="E4" s="513"/>
    </row>
    <row r="5" spans="1:10" x14ac:dyDescent="0.2">
      <c r="A5" s="513" t="s">
        <v>523</v>
      </c>
      <c r="B5" s="513"/>
      <c r="C5" s="513"/>
      <c r="D5" s="513"/>
      <c r="E5" s="513"/>
    </row>
    <row r="6" spans="1:10" x14ac:dyDescent="0.2">
      <c r="A6" s="513" t="s">
        <v>768</v>
      </c>
      <c r="B6" s="513"/>
      <c r="C6" s="513"/>
      <c r="D6" s="513"/>
      <c r="E6" s="513"/>
    </row>
    <row r="7" spans="1:10" x14ac:dyDescent="0.2">
      <c r="A7" s="36"/>
      <c r="B7" s="36"/>
      <c r="C7" s="36"/>
      <c r="D7" s="36"/>
      <c r="E7" s="36"/>
    </row>
    <row r="8" spans="1:10" x14ac:dyDescent="0.2">
      <c r="A8" s="119" t="s">
        <v>1036</v>
      </c>
      <c r="B8" s="36"/>
      <c r="C8" s="36"/>
      <c r="D8" s="36"/>
      <c r="E8" s="36"/>
    </row>
    <row r="9" spans="1:10" x14ac:dyDescent="0.2">
      <c r="A9" s="120" t="s">
        <v>1028</v>
      </c>
      <c r="B9" s="119"/>
      <c r="C9" s="29"/>
      <c r="D9" s="29"/>
      <c r="E9" s="29" t="s">
        <v>1034</v>
      </c>
    </row>
    <row r="10" spans="1:10" x14ac:dyDescent="0.2">
      <c r="A10" s="120"/>
      <c r="B10" s="119"/>
      <c r="C10" s="358" t="s">
        <v>1033</v>
      </c>
      <c r="D10" s="29"/>
      <c r="E10" s="358" t="s">
        <v>1035</v>
      </c>
    </row>
    <row r="11" spans="1:10" x14ac:dyDescent="0.2">
      <c r="A11" s="120"/>
      <c r="B11" s="119"/>
      <c r="C11" s="36"/>
      <c r="D11" s="36"/>
      <c r="E11" s="36"/>
    </row>
    <row r="12" spans="1:10" x14ac:dyDescent="0.2">
      <c r="A12" s="120" t="s">
        <v>1029</v>
      </c>
      <c r="B12" s="119"/>
      <c r="C12" s="356">
        <f>-(49685+1936657)</f>
        <v>-1986342</v>
      </c>
      <c r="D12" s="36"/>
      <c r="E12" s="36"/>
    </row>
    <row r="13" spans="1:10" x14ac:dyDescent="0.2">
      <c r="A13" s="120" t="s">
        <v>1032</v>
      </c>
      <c r="B13" s="119"/>
      <c r="C13" s="356">
        <f>C12/12</f>
        <v>-165528.5</v>
      </c>
      <c r="D13" s="36"/>
      <c r="E13" s="36"/>
    </row>
    <row r="14" spans="1:10" x14ac:dyDescent="0.2">
      <c r="A14" s="120"/>
      <c r="B14" s="119"/>
      <c r="C14" s="356"/>
      <c r="D14" s="36"/>
      <c r="E14" s="36"/>
    </row>
    <row r="15" spans="1:10" x14ac:dyDescent="0.2">
      <c r="A15" s="120"/>
      <c r="B15" s="119"/>
      <c r="C15" s="36"/>
      <c r="D15" s="36"/>
      <c r="E15" s="36"/>
    </row>
    <row r="16" spans="1:10" x14ac:dyDescent="0.2">
      <c r="A16" s="120" t="s">
        <v>1030</v>
      </c>
      <c r="B16" s="119"/>
      <c r="C16" s="357">
        <f>C13*6</f>
        <v>-993171</v>
      </c>
      <c r="D16" s="36"/>
      <c r="E16" s="357">
        <f>C16</f>
        <v>-993171</v>
      </c>
      <c r="G16" s="489"/>
      <c r="H16" s="489"/>
      <c r="J16" s="489"/>
    </row>
    <row r="17" spans="1:10" x14ac:dyDescent="0.2">
      <c r="A17" s="120" t="s">
        <v>1031</v>
      </c>
      <c r="B17" s="119"/>
      <c r="C17" s="357">
        <f>C12</f>
        <v>-1986342</v>
      </c>
      <c r="D17" s="36"/>
      <c r="E17" s="357">
        <f>E16+C17</f>
        <v>-2979513</v>
      </c>
    </row>
    <row r="18" spans="1:10" x14ac:dyDescent="0.2">
      <c r="A18" s="120" t="s">
        <v>1194</v>
      </c>
      <c r="B18" s="119"/>
      <c r="C18" s="357">
        <f>C13*4</f>
        <v>-662114</v>
      </c>
      <c r="D18" s="36"/>
      <c r="E18" s="357">
        <f>E17+C18</f>
        <v>-3641627</v>
      </c>
      <c r="G18" s="56"/>
      <c r="H18" s="56"/>
      <c r="J18" s="56"/>
    </row>
    <row r="19" spans="1:10" x14ac:dyDescent="0.2">
      <c r="A19" s="120"/>
      <c r="B19" s="119"/>
      <c r="C19" s="357"/>
      <c r="D19" s="36"/>
      <c r="E19" s="36"/>
      <c r="G19" s="56"/>
      <c r="H19" s="56"/>
      <c r="J19" s="56"/>
    </row>
    <row r="20" spans="1:10" x14ac:dyDescent="0.2">
      <c r="A20" s="119"/>
      <c r="B20" s="36"/>
      <c r="C20" s="36"/>
      <c r="D20" s="36"/>
      <c r="E20" s="36"/>
    </row>
    <row r="21" spans="1:10" x14ac:dyDescent="0.2">
      <c r="A21" s="183" t="s">
        <v>1038</v>
      </c>
      <c r="B21" s="35"/>
      <c r="C21" s="35"/>
      <c r="D21" s="35"/>
      <c r="E21" s="359">
        <v>0.93286999999999998</v>
      </c>
      <c r="H21" s="56"/>
      <c r="J21" s="56"/>
    </row>
    <row r="23" spans="1:10" ht="13.5" thickBot="1" x14ac:dyDescent="0.25">
      <c r="A23" s="120" t="s">
        <v>1037</v>
      </c>
      <c r="E23" s="303">
        <f>E18*E21</f>
        <v>-3397164.5794899999</v>
      </c>
    </row>
    <row r="24" spans="1:10" ht="13.5" thickTop="1" x14ac:dyDescent="0.2"/>
    <row r="26" spans="1:10" x14ac:dyDescent="0.2">
      <c r="A26" s="186" t="s">
        <v>1193</v>
      </c>
      <c r="E26" s="491">
        <f>'Revenue Gross-Up Factor'!F53/100</f>
        <v>0.2495</v>
      </c>
    </row>
    <row r="28" spans="1:10" ht="13.5" thickBot="1" x14ac:dyDescent="0.25">
      <c r="A28" s="120" t="s">
        <v>1189</v>
      </c>
      <c r="E28" s="303">
        <f>-E23*E26</f>
        <v>847592.562582755</v>
      </c>
    </row>
    <row r="29" spans="1:10" ht="13.5" thickTop="1" x14ac:dyDescent="0.2"/>
  </sheetData>
  <mergeCells count="6">
    <mergeCell ref="A6:E6"/>
    <mergeCell ref="A1:E1"/>
    <mergeCell ref="A2:E2"/>
    <mergeCell ref="A3:E3"/>
    <mergeCell ref="A4:E4"/>
    <mergeCell ref="A5:E5"/>
  </mergeCells>
  <pageMargins left="0.32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18</vt:i4>
      </vt:variant>
    </vt:vector>
  </HeadingPairs>
  <TitlesOfParts>
    <vt:vector size="45" baseType="lpstr">
      <vt:lpstr>KU and LGE Summary Rev Req </vt:lpstr>
      <vt:lpstr>KU Summary Rev Req Adjustments</vt:lpstr>
      <vt:lpstr>Capitalization - COC</vt:lpstr>
      <vt:lpstr>Revenue Gross-Up Factor</vt:lpstr>
      <vt:lpstr>SCH J-3 - Adjusted</vt:lpstr>
      <vt:lpstr>Capitalization-CWIP Slippage</vt:lpstr>
      <vt:lpstr>Capitalization-Trans Investment</vt:lpstr>
      <vt:lpstr>Capitalization-Distr Invest</vt:lpstr>
      <vt:lpstr>Capitalization-Ash Pond Depr</vt:lpstr>
      <vt:lpstr>Table - Cap Spend Since 2014</vt:lpstr>
      <vt:lpstr>Generation Outage Exp Normal</vt:lpstr>
      <vt:lpstr>Brown Payroll and Contr. O&amp;MExp</vt:lpstr>
      <vt:lpstr>Table PR KIUC 2-5a</vt:lpstr>
      <vt:lpstr>Table Contr. KIUC 2-5b</vt:lpstr>
      <vt:lpstr>Prop Tax KIUC 1-54</vt:lpstr>
      <vt:lpstr>Depr -SUMMARY</vt:lpstr>
      <vt:lpstr>As Filed Depr Rates-Steam-2017</vt:lpstr>
      <vt:lpstr>Dupli Depr Rates w Formulas</vt:lpstr>
      <vt:lpstr>KIUC Adj 1 - Extend Coal to 65</vt:lpstr>
      <vt:lpstr>KIUC Adj 2 - Ash Ponds Life </vt:lpstr>
      <vt:lpstr>KU-As Filed w ECR and DSM Calc</vt:lpstr>
      <vt:lpstr>KU Depr Exp-KIUC Adj 1</vt:lpstr>
      <vt:lpstr>KU Depr Exp-KIUC Adj 2</vt:lpstr>
      <vt:lpstr>KU Depr Exp-KIUC Adj 3</vt:lpstr>
      <vt:lpstr>McKenzie As Filed Exh 5 (3)</vt:lpstr>
      <vt:lpstr>McKenzie As Adj Exh 5 (3)</vt:lpstr>
      <vt:lpstr>OSS Sums</vt:lpstr>
      <vt:lpstr>'As Filed Depr Rates-Steam-2017'!Print_Area</vt:lpstr>
      <vt:lpstr>'Dupli Depr Rates w Formulas'!Print_Area</vt:lpstr>
      <vt:lpstr>'Generation Outage Exp Normal'!Print_Area</vt:lpstr>
      <vt:lpstr>'KIUC Adj 1 - Extend Coal to 65'!Print_Area</vt:lpstr>
      <vt:lpstr>'KIUC Adj 2 - Ash Ponds Life '!Print_Area</vt:lpstr>
      <vt:lpstr>'KU and LGE Summary Rev Req '!Print_Area</vt:lpstr>
      <vt:lpstr>'McKenzie As Adj Exh 5 (3)'!Print_Area</vt:lpstr>
      <vt:lpstr>'McKenzie As Filed Exh 5 (3)'!Print_Area</vt:lpstr>
      <vt:lpstr>'Prop Tax KIUC 1-54'!Print_Area</vt:lpstr>
      <vt:lpstr>'SCH J-3 - Adjusted'!Print_Area</vt:lpstr>
      <vt:lpstr>'As Filed Depr Rates-Steam-2017'!Print_Titles</vt:lpstr>
      <vt:lpstr>'Dupli Depr Rates w Formulas'!Print_Titles</vt:lpstr>
      <vt:lpstr>'KIUC Adj 1 - Extend Coal to 65'!Print_Titles</vt:lpstr>
      <vt:lpstr>'KIUC Adj 2 - Ash Ponds Life '!Print_Titles</vt:lpstr>
      <vt:lpstr>'KU Depr Exp-KIUC Adj 1'!Print_Titles</vt:lpstr>
      <vt:lpstr>'KU Depr Exp-KIUC Adj 2'!Print_Titles</vt:lpstr>
      <vt:lpstr>'KU Depr Exp-KIUC Adj 3'!Print_Titles</vt:lpstr>
      <vt:lpstr>'KU-As Filed w ECR and DSM Calc'!Print_Titles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</dc:creator>
  <cp:lastModifiedBy>Randy1</cp:lastModifiedBy>
  <cp:lastPrinted>2019-01-11T18:41:05Z</cp:lastPrinted>
  <dcterms:created xsi:type="dcterms:W3CDTF">2008-09-26T13:10:25Z</dcterms:created>
  <dcterms:modified xsi:type="dcterms:W3CDTF">2019-01-14T16:55:58Z</dcterms:modified>
</cp:coreProperties>
</file>